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24226"/>
  <mc:AlternateContent xmlns:mc="http://schemas.openxmlformats.org/markup-compatibility/2006">
    <mc:Choice Requires="x15">
      <x15ac:absPath xmlns:x15ac="http://schemas.microsoft.com/office/spreadsheetml/2010/11/ac" url="C:\Users\Asus\Documents\BAPELITBANGDA 2025 rekon\"/>
    </mc:Choice>
  </mc:AlternateContent>
  <xr:revisionPtr revIDLastSave="0" documentId="13_ncr:1_{B977C2E0-CC6E-463D-84D5-2D8FD5C9E252}" xr6:coauthVersionLast="47" xr6:coauthVersionMax="47" xr10:uidLastSave="{00000000-0000-0000-0000-000000000000}"/>
  <bookViews>
    <workbookView xWindow="-108" yWindow="-108" windowWidth="23256" windowHeight="12456" firstSheet="3" activeTab="8" xr2:uid="{00000000-000D-0000-FFFF-FFFF00000000}"/>
  </bookViews>
  <sheets>
    <sheet name="September'23" sheetId="50" state="hidden" r:id="rId1"/>
    <sheet name="DESEMBER'23" sheetId="49" state="hidden" r:id="rId2"/>
    <sheet name=" Triwulan 1 2025" sheetId="53" r:id="rId3"/>
    <sheet name=" Triwulan 2 2025pisah" sheetId="56" r:id="rId4"/>
    <sheet name=" Semester  1 2025" sheetId="58" r:id="rId5"/>
    <sheet name=" Triwulan 3 2025" sheetId="60" r:id="rId6"/>
    <sheet name=" Triwulan 4 2025" sheetId="61" r:id="rId7"/>
    <sheet name="SMST 2 2025 " sheetId="64" r:id="rId8"/>
    <sheet name="2025" sheetId="65"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 localSheetId="4">#REF!</definedName>
    <definedName name="\" localSheetId="2">#REF!</definedName>
    <definedName name="\" localSheetId="3">#REF!</definedName>
    <definedName name="\" localSheetId="5">#REF!</definedName>
    <definedName name="\" localSheetId="6">#REF!</definedName>
    <definedName name="\" localSheetId="8">#REF!</definedName>
    <definedName name="\" localSheetId="7">#REF!</definedName>
    <definedName name="\">#REF!</definedName>
    <definedName name="\0" localSheetId="4">[1]A!$Y$1</definedName>
    <definedName name="\0" localSheetId="2">[1]A!$Y$1</definedName>
    <definedName name="\0" localSheetId="3">[1]A!$Y$1</definedName>
    <definedName name="\0" localSheetId="5">[1]A!$Y$1</definedName>
    <definedName name="\0" localSheetId="6">[1]A!$Y$1</definedName>
    <definedName name="\0" localSheetId="8">[1]A!$Y$1</definedName>
    <definedName name="\0" localSheetId="7">[1]A!$Y$1</definedName>
    <definedName name="\0">[1]A!$Y$1</definedName>
    <definedName name="\a" localSheetId="4">#REF!</definedName>
    <definedName name="\a" localSheetId="2">#REF!</definedName>
    <definedName name="\a" localSheetId="3">#REF!</definedName>
    <definedName name="\a" localSheetId="5">#REF!</definedName>
    <definedName name="\a" localSheetId="6">#REF!</definedName>
    <definedName name="\a" localSheetId="8">#REF!</definedName>
    <definedName name="\a" localSheetId="7">#REF!</definedName>
    <definedName name="\a">#REF!</definedName>
    <definedName name="\E">[2]A!#REF!</definedName>
    <definedName name="\M" localSheetId="4">[1]A!$Y$74</definedName>
    <definedName name="\M" localSheetId="2">[1]A!$Y$74</definedName>
    <definedName name="\M" localSheetId="3">[1]A!$Y$74</definedName>
    <definedName name="\M" localSheetId="5">[1]A!$Y$74</definedName>
    <definedName name="\M" localSheetId="6">[1]A!$Y$74</definedName>
    <definedName name="\M" localSheetId="8">[1]A!$Y$74</definedName>
    <definedName name="\M" localSheetId="7">[1]A!$Y$74</definedName>
    <definedName name="\M">[3]A!$Y$74</definedName>
    <definedName name="\p" localSheetId="4">#REF!</definedName>
    <definedName name="\p" localSheetId="2">#REF!</definedName>
    <definedName name="\p" localSheetId="3">#REF!</definedName>
    <definedName name="\p" localSheetId="5">#REF!</definedName>
    <definedName name="\p" localSheetId="6">#REF!</definedName>
    <definedName name="\p" localSheetId="8">#REF!</definedName>
    <definedName name="\p" localSheetId="7">#REF!</definedName>
    <definedName name="\p">#REF!</definedName>
    <definedName name="\Q" localSheetId="4">[1]A!$E$1595</definedName>
    <definedName name="\Q" localSheetId="2">[1]A!$E$1595</definedName>
    <definedName name="\Q" localSheetId="3">[1]A!$E$1595</definedName>
    <definedName name="\Q" localSheetId="5">[1]A!$E$1595</definedName>
    <definedName name="\Q" localSheetId="6">[1]A!$E$1595</definedName>
    <definedName name="\Q" localSheetId="8">[1]A!$E$1595</definedName>
    <definedName name="\Q" localSheetId="7">[1]A!$E$1595</definedName>
    <definedName name="\Q">[3]A!$E$1595</definedName>
    <definedName name="\S" localSheetId="4">[1]A!$Y$67</definedName>
    <definedName name="\S" localSheetId="2">[1]A!$Y$67</definedName>
    <definedName name="\S" localSheetId="3">[1]A!$Y$67</definedName>
    <definedName name="\S" localSheetId="5">[1]A!$Y$67</definedName>
    <definedName name="\S" localSheetId="6">[1]A!$Y$67</definedName>
    <definedName name="\S" localSheetId="8">[1]A!$Y$67</definedName>
    <definedName name="\S" localSheetId="7">[1]A!$Y$67</definedName>
    <definedName name="\S">[1]A!$Y$67</definedName>
    <definedName name="____xlnm.Database">#N/A</definedName>
    <definedName name="____xlnm.Print_Area">#N/A</definedName>
    <definedName name="___1" localSheetId="4">[4]Volume!#REF!</definedName>
    <definedName name="___1" localSheetId="2">[4]Volume!#REF!</definedName>
    <definedName name="___1" localSheetId="3">[4]Volume!#REF!</definedName>
    <definedName name="___1" localSheetId="5">[4]Volume!#REF!</definedName>
    <definedName name="___1" localSheetId="6">[4]Volume!#REF!</definedName>
    <definedName name="___1" localSheetId="8">[4]Volume!#REF!</definedName>
    <definedName name="___1" localSheetId="7">[4]Volume!#REF!</definedName>
    <definedName name="___1">[4]Volume!#REF!</definedName>
    <definedName name="___21PK" localSheetId="4">#REF!</definedName>
    <definedName name="___21PK" localSheetId="2">#REF!</definedName>
    <definedName name="___21PK" localSheetId="3">#REF!</definedName>
    <definedName name="___21PK" localSheetId="5">#REF!</definedName>
    <definedName name="___21PK" localSheetId="6">#REF!</definedName>
    <definedName name="___21PK" localSheetId="8">#REF!</definedName>
    <definedName name="___21PK" localSheetId="7">#REF!</definedName>
    <definedName name="___21PK">#REF!</definedName>
    <definedName name="___22PK" localSheetId="4">[1]A!$A$241:$J$360</definedName>
    <definedName name="___22PK" localSheetId="2">[1]A!$A$241:$J$360</definedName>
    <definedName name="___22PK" localSheetId="3">[1]A!$A$241:$J$360</definedName>
    <definedName name="___22PK" localSheetId="5">[1]A!$A$241:$J$360</definedName>
    <definedName name="___22PK" localSheetId="6">[1]A!$A$241:$J$360</definedName>
    <definedName name="___22PK" localSheetId="8">[1]A!$A$241:$J$360</definedName>
    <definedName name="___22PK" localSheetId="7">[1]A!$A$241:$J$360</definedName>
    <definedName name="___22PK">[3]A!$A$241:$J$360</definedName>
    <definedName name="___231FA" localSheetId="4">[1]A!$L$361:$V$421</definedName>
    <definedName name="___231FA" localSheetId="2">[1]A!$L$361:$V$421</definedName>
    <definedName name="___231FA" localSheetId="3">[1]A!$L$361:$V$421</definedName>
    <definedName name="___231FA" localSheetId="5">[1]A!$L$361:$V$421</definedName>
    <definedName name="___231FA" localSheetId="6">[1]A!$L$361:$V$421</definedName>
    <definedName name="___231FA" localSheetId="8">[1]A!$L$361:$V$421</definedName>
    <definedName name="___231FA" localSheetId="7">[1]A!$L$361:$V$421</definedName>
    <definedName name="___231FA">[1]A!$L$361:$V$421</definedName>
    <definedName name="___231PK" localSheetId="4">[1]A!$A$361:$J$480</definedName>
    <definedName name="___231PK" localSheetId="2">[1]A!$A$361:$J$480</definedName>
    <definedName name="___231PK" localSheetId="3">[1]A!$A$361:$J$480</definedName>
    <definedName name="___231PK" localSheetId="5">[1]A!$A$361:$J$480</definedName>
    <definedName name="___231PK" localSheetId="6">[1]A!$A$361:$J$480</definedName>
    <definedName name="___231PK" localSheetId="8">[1]A!$A$361:$J$480</definedName>
    <definedName name="___231PK" localSheetId="7">[1]A!$A$361:$J$480</definedName>
    <definedName name="___231PK">[1]A!$A$361:$J$480</definedName>
    <definedName name="___232FA" localSheetId="4">[1]A!$L$481:$V$541</definedName>
    <definedName name="___232FA" localSheetId="2">[1]A!$L$481:$V$541</definedName>
    <definedName name="___232FA" localSheetId="3">[1]A!$L$481:$V$541</definedName>
    <definedName name="___232FA" localSheetId="5">[1]A!$L$481:$V$541</definedName>
    <definedName name="___232FA" localSheetId="6">[1]A!$L$481:$V$541</definedName>
    <definedName name="___232FA" localSheetId="8">[1]A!$L$481:$V$541</definedName>
    <definedName name="___232FA" localSheetId="7">[1]A!$L$481:$V$541</definedName>
    <definedName name="___232FA">[1]A!$L$481:$V$541</definedName>
    <definedName name="___232PK" localSheetId="4">[1]A!$A$481:$J$600</definedName>
    <definedName name="___232PK" localSheetId="2">[1]A!$A$481:$J$600</definedName>
    <definedName name="___232PK" localSheetId="3">[1]A!$A$481:$J$600</definedName>
    <definedName name="___232PK" localSheetId="5">[1]A!$A$481:$J$600</definedName>
    <definedName name="___232PK" localSheetId="6">[1]A!$A$481:$J$600</definedName>
    <definedName name="___232PK" localSheetId="8">[1]A!$A$481:$J$600</definedName>
    <definedName name="___232PK" localSheetId="7">[1]A!$A$481:$J$600</definedName>
    <definedName name="___232PK">[1]A!$A$481:$J$600</definedName>
    <definedName name="___233FA" localSheetId="4">[1]A!$L$601:$V$661</definedName>
    <definedName name="___233FA" localSheetId="2">[1]A!$L$601:$V$661</definedName>
    <definedName name="___233FA" localSheetId="3">[1]A!$L$601:$V$661</definedName>
    <definedName name="___233FA" localSheetId="5">[1]A!$L$601:$V$661</definedName>
    <definedName name="___233FA" localSheetId="6">[1]A!$L$601:$V$661</definedName>
    <definedName name="___233FA" localSheetId="8">[1]A!$L$601:$V$661</definedName>
    <definedName name="___233FA" localSheetId="7">[1]A!$L$601:$V$661</definedName>
    <definedName name="___233FA">[1]A!$L$601:$V$661</definedName>
    <definedName name="___233PK" localSheetId="4">[1]A!$A$601:$J$720</definedName>
    <definedName name="___233PK" localSheetId="2">[1]A!$A$601:$J$720</definedName>
    <definedName name="___233PK" localSheetId="3">[1]A!$A$601:$J$720</definedName>
    <definedName name="___233PK" localSheetId="5">[1]A!$A$601:$J$720</definedName>
    <definedName name="___233PK" localSheetId="6">[1]A!$A$601:$J$720</definedName>
    <definedName name="___233PK" localSheetId="8">[1]A!$A$601:$J$720</definedName>
    <definedName name="___233PK" localSheetId="7">[1]A!$A$601:$J$720</definedName>
    <definedName name="___233PK">[1]A!$A$601:$J$720</definedName>
    <definedName name="___241FA" localSheetId="4">[1]A!$L$721:$V$781</definedName>
    <definedName name="___241FA" localSheetId="2">[1]A!$L$721:$V$781</definedName>
    <definedName name="___241FA" localSheetId="3">[1]A!$L$721:$V$781</definedName>
    <definedName name="___241FA" localSheetId="5">[1]A!$L$721:$V$781</definedName>
    <definedName name="___241FA" localSheetId="6">[1]A!$L$721:$V$781</definedName>
    <definedName name="___241FA" localSheetId="8">[1]A!$L$721:$V$781</definedName>
    <definedName name="___241FA" localSheetId="7">[1]A!$L$721:$V$781</definedName>
    <definedName name="___241FA">[1]A!$L$721:$V$781</definedName>
    <definedName name="___242FA" localSheetId="4">[1]A!$L$841:$V$901</definedName>
    <definedName name="___242FA" localSheetId="2">[1]A!$L$841:$V$901</definedName>
    <definedName name="___242FA" localSheetId="3">[1]A!$L$841:$V$901</definedName>
    <definedName name="___242FA" localSheetId="5">[1]A!$L$841:$V$901</definedName>
    <definedName name="___242FA" localSheetId="6">[1]A!$L$841:$V$901</definedName>
    <definedName name="___242FA" localSheetId="8">[1]A!$L$841:$V$901</definedName>
    <definedName name="___242FA" localSheetId="7">[1]A!$L$841:$V$901</definedName>
    <definedName name="___242FA">[1]A!$L$841:$V$901</definedName>
    <definedName name="___242PK" localSheetId="4">[1]A!$A$841:$J$901</definedName>
    <definedName name="___242PK" localSheetId="2">[1]A!$A$841:$J$901</definedName>
    <definedName name="___242PK" localSheetId="3">[1]A!$A$841:$J$901</definedName>
    <definedName name="___242PK" localSheetId="5">[1]A!$A$841:$J$901</definedName>
    <definedName name="___242PK" localSheetId="6">[1]A!$A$841:$J$901</definedName>
    <definedName name="___242PK" localSheetId="8">[1]A!$A$841:$J$901</definedName>
    <definedName name="___242PK" localSheetId="7">[1]A!$A$841:$J$901</definedName>
    <definedName name="___242PK">[1]A!$A$841:$J$901</definedName>
    <definedName name="___243FA" localSheetId="4">[1]A!$L$902:$V$963</definedName>
    <definedName name="___243FA" localSheetId="2">[1]A!$L$902:$V$963</definedName>
    <definedName name="___243FA" localSheetId="3">[1]A!$L$902:$V$963</definedName>
    <definedName name="___243FA" localSheetId="5">[1]A!$L$902:$V$963</definedName>
    <definedName name="___243FA" localSheetId="6">[1]A!$L$902:$V$963</definedName>
    <definedName name="___243FA" localSheetId="8">[1]A!$L$902:$V$963</definedName>
    <definedName name="___243FA" localSheetId="7">[1]A!$L$902:$V$963</definedName>
    <definedName name="___243FA">[1]A!$L$902:$V$963</definedName>
    <definedName name="___243PK" localSheetId="4">[1]A!$A$902:$J$963</definedName>
    <definedName name="___243PK" localSheetId="2">[1]A!$A$902:$J$963</definedName>
    <definedName name="___243PK" localSheetId="3">[1]A!$A$902:$J$963</definedName>
    <definedName name="___243PK" localSheetId="5">[1]A!$A$902:$J$963</definedName>
    <definedName name="___243PK" localSheetId="6">[1]A!$A$902:$J$963</definedName>
    <definedName name="___243PK" localSheetId="8">[1]A!$A$902:$J$963</definedName>
    <definedName name="___243PK" localSheetId="7">[1]A!$A$902:$J$963</definedName>
    <definedName name="___243PK">[1]A!$A$902:$J$963</definedName>
    <definedName name="___311PK" localSheetId="4">[1]A!$A$1:$J$120</definedName>
    <definedName name="___311PK" localSheetId="2">[1]A!$A$1:$J$120</definedName>
    <definedName name="___311PK" localSheetId="3">[1]A!$A$1:$J$120</definedName>
    <definedName name="___311PK" localSheetId="5">[1]A!$A$1:$J$120</definedName>
    <definedName name="___311PK" localSheetId="6">[1]A!$A$1:$J$120</definedName>
    <definedName name="___311PK" localSheetId="8">[1]A!$A$1:$J$120</definedName>
    <definedName name="___311PK" localSheetId="7">[1]A!$A$1:$J$120</definedName>
    <definedName name="___311PK">[1]A!$A$1:$J$120</definedName>
    <definedName name="___312PK" localSheetId="4">[1]A!$A$121:$J$240</definedName>
    <definedName name="___312PK" localSheetId="2">[1]A!$A$121:$J$240</definedName>
    <definedName name="___312PK" localSheetId="3">[1]A!$A$121:$J$240</definedName>
    <definedName name="___312PK" localSheetId="5">[1]A!$A$121:$J$240</definedName>
    <definedName name="___312PK" localSheetId="6">[1]A!$A$121:$J$240</definedName>
    <definedName name="___312PK" localSheetId="8">[1]A!$A$121:$J$240</definedName>
    <definedName name="___312PK" localSheetId="7">[1]A!$A$121:$J$240</definedName>
    <definedName name="___312PK">[1]A!$A$121:$J$240</definedName>
    <definedName name="___321PK" localSheetId="4">[1]A!$A$241:$J$419</definedName>
    <definedName name="___321PK" localSheetId="2">[1]A!$A$241:$J$419</definedName>
    <definedName name="___321PK" localSheetId="3">[1]A!$A$241:$J$419</definedName>
    <definedName name="___321PK" localSheetId="5">[1]A!$A$241:$J$419</definedName>
    <definedName name="___321PK" localSheetId="6">[1]A!$A$241:$J$419</definedName>
    <definedName name="___321PK" localSheetId="8">[1]A!$A$241:$J$419</definedName>
    <definedName name="___321PK" localSheetId="7">[1]A!$A$241:$J$419</definedName>
    <definedName name="___321PK">[1]A!$A$241:$J$419</definedName>
    <definedName name="___322PK" localSheetId="4">[1]A!$A$420:$J$598</definedName>
    <definedName name="___322PK" localSheetId="2">[1]A!$A$420:$J$598</definedName>
    <definedName name="___322PK" localSheetId="3">[1]A!$A$420:$J$598</definedName>
    <definedName name="___322PK" localSheetId="5">[1]A!$A$420:$J$598</definedName>
    <definedName name="___322PK" localSheetId="6">[1]A!$A$420:$J$598</definedName>
    <definedName name="___322PK" localSheetId="8">[1]A!$A$420:$J$598</definedName>
    <definedName name="___322PK" localSheetId="7">[1]A!$A$420:$J$598</definedName>
    <definedName name="___322PK">[1]A!$A$420:$J$598</definedName>
    <definedName name="___33PK" localSheetId="4">[1]A!$A$599:$J$718</definedName>
    <definedName name="___33PK" localSheetId="2">[1]A!$A$599:$J$718</definedName>
    <definedName name="___33PK" localSheetId="3">[1]A!$A$599:$J$718</definedName>
    <definedName name="___33PK" localSheetId="5">[1]A!$A$599:$J$718</definedName>
    <definedName name="___33PK" localSheetId="6">[1]A!$A$599:$J$718</definedName>
    <definedName name="___33PK" localSheetId="8">[1]A!$A$599:$J$718</definedName>
    <definedName name="___33PK" localSheetId="7">[1]A!$A$599:$J$718</definedName>
    <definedName name="___33PK">[1]A!$A$599:$J$718</definedName>
    <definedName name="___3WROLLER" localSheetId="4">[1]A!$A$886:$J$944</definedName>
    <definedName name="___3WROLLER" localSheetId="2">[1]A!$A$886:$J$944</definedName>
    <definedName name="___3WROLLER" localSheetId="3">[1]A!$A$886:$J$944</definedName>
    <definedName name="___3WROLLER" localSheetId="5">[1]A!$A$886:$J$944</definedName>
    <definedName name="___3WROLLER" localSheetId="6">[1]A!$A$886:$J$944</definedName>
    <definedName name="___3WROLLER" localSheetId="8">[1]A!$A$886:$J$944</definedName>
    <definedName name="___3WROLLER" localSheetId="7">[1]A!$A$886:$J$944</definedName>
    <definedName name="___3WROLLER">[1]A!$A$886:$J$944</definedName>
    <definedName name="___711FA" localSheetId="4">[1]A!$L$1:$V$61</definedName>
    <definedName name="___711FA" localSheetId="2">[1]A!$L$1:$V$61</definedName>
    <definedName name="___711FA" localSheetId="3">[1]A!$L$1:$V$61</definedName>
    <definedName name="___711FA" localSheetId="5">[1]A!$L$1:$V$61</definedName>
    <definedName name="___711FA" localSheetId="6">[1]A!$L$1:$V$61</definedName>
    <definedName name="___711FA" localSheetId="8">[1]A!$L$1:$V$61</definedName>
    <definedName name="___711FA" localSheetId="7">[1]A!$L$1:$V$61</definedName>
    <definedName name="___711FA">[1]A!$L$1:$V$61</definedName>
    <definedName name="___711PK" localSheetId="4">[1]A!$A$1:$J$181</definedName>
    <definedName name="___711PK" localSheetId="2">[1]A!$A$1:$J$181</definedName>
    <definedName name="___711PK" localSheetId="3">[1]A!$A$1:$J$181</definedName>
    <definedName name="___711PK" localSheetId="5">[1]A!$A$1:$J$181</definedName>
    <definedName name="___711PK" localSheetId="6">[1]A!$A$1:$J$181</definedName>
    <definedName name="___711PK" localSheetId="8">[1]A!$A$1:$J$181</definedName>
    <definedName name="___711PK" localSheetId="7">[1]A!$A$1:$J$181</definedName>
    <definedName name="___711PK">[1]A!$A$1:$J$181</definedName>
    <definedName name="___712FA" localSheetId="4">[1]A!$L$182:$V$242</definedName>
    <definedName name="___712FA" localSheetId="2">[1]A!$L$182:$V$242</definedName>
    <definedName name="___712FA" localSheetId="3">[1]A!$L$182:$V$242</definedName>
    <definedName name="___712FA" localSheetId="5">[1]A!$L$182:$V$242</definedName>
    <definedName name="___712FA" localSheetId="6">[1]A!$L$182:$V$242</definedName>
    <definedName name="___712FA" localSheetId="8">[1]A!$L$182:$V$242</definedName>
    <definedName name="___712FA" localSheetId="7">[1]A!$L$182:$V$242</definedName>
    <definedName name="___712FA">[1]A!$L$182:$V$242</definedName>
    <definedName name="___712PK" localSheetId="4">[1]A!$A$182:$J$360</definedName>
    <definedName name="___712PK" localSheetId="2">[1]A!$A$182:$J$360</definedName>
    <definedName name="___712PK" localSheetId="3">[1]A!$A$182:$J$360</definedName>
    <definedName name="___712PK" localSheetId="5">[1]A!$A$182:$J$360</definedName>
    <definedName name="___712PK" localSheetId="6">[1]A!$A$182:$J$360</definedName>
    <definedName name="___712PK" localSheetId="8">[1]A!$A$182:$J$360</definedName>
    <definedName name="___712PK" localSheetId="7">[1]A!$A$182:$J$360</definedName>
    <definedName name="___712PK">[1]A!$A$182:$J$360</definedName>
    <definedName name="___72FA" localSheetId="4">[1]A!$L$361:$V$421</definedName>
    <definedName name="___72FA" localSheetId="2">[1]A!$L$361:$V$421</definedName>
    <definedName name="___72FA" localSheetId="3">[1]A!$L$361:$V$421</definedName>
    <definedName name="___72FA" localSheetId="5">[1]A!$L$361:$V$421</definedName>
    <definedName name="___72FA" localSheetId="6">[1]A!$L$361:$V$421</definedName>
    <definedName name="___72FA" localSheetId="8">[1]A!$L$361:$V$421</definedName>
    <definedName name="___72FA" localSheetId="7">[1]A!$L$361:$V$421</definedName>
    <definedName name="___72FA">[1]A!$L$361:$V$421</definedName>
    <definedName name="___72PK" localSheetId="4">[1]A!$A$361:$J$480</definedName>
    <definedName name="___72PK" localSheetId="2">[1]A!$A$361:$J$480</definedName>
    <definedName name="___72PK" localSheetId="3">[1]A!$A$361:$J$480</definedName>
    <definedName name="___72PK" localSheetId="5">[1]A!$A$361:$J$480</definedName>
    <definedName name="___72PK" localSheetId="6">[1]A!$A$361:$J$480</definedName>
    <definedName name="___72PK" localSheetId="8">[1]A!$A$361:$J$480</definedName>
    <definedName name="___72PK" localSheetId="7">[1]A!$A$361:$J$480</definedName>
    <definedName name="___72PK">[1]A!$A$361:$J$480</definedName>
    <definedName name="___74PK" localSheetId="4">[1]A!$A$601:$J$720</definedName>
    <definedName name="___74PK" localSheetId="2">[1]A!$A$601:$J$720</definedName>
    <definedName name="___74PK" localSheetId="3">[1]A!$A$601:$J$720</definedName>
    <definedName name="___74PK" localSheetId="5">[1]A!$A$601:$J$720</definedName>
    <definedName name="___74PK" localSheetId="6">[1]A!$A$601:$J$720</definedName>
    <definedName name="___74PK" localSheetId="8">[1]A!$A$601:$J$720</definedName>
    <definedName name="___74PK" localSheetId="7">[1]A!$A$601:$J$720</definedName>
    <definedName name="___74PK">[1]A!$A$601:$J$720</definedName>
    <definedName name="___751FA" localSheetId="4">[1]A!$L$721:$V$781</definedName>
    <definedName name="___751FA" localSheetId="2">[1]A!$L$721:$V$781</definedName>
    <definedName name="___751FA" localSheetId="3">[1]A!$L$721:$V$781</definedName>
    <definedName name="___751FA" localSheetId="5">[1]A!$L$721:$V$781</definedName>
    <definedName name="___751FA" localSheetId="6">[1]A!$L$721:$V$781</definedName>
    <definedName name="___751FA" localSheetId="8">[1]A!$L$721:$V$781</definedName>
    <definedName name="___751FA" localSheetId="7">[1]A!$L$721:$V$781</definedName>
    <definedName name="___751FA">[1]A!$L$721:$V$781</definedName>
    <definedName name="___751PK" localSheetId="4">[1]A!$A$721:$J$840</definedName>
    <definedName name="___751PK" localSheetId="2">[1]A!$A$721:$J$840</definedName>
    <definedName name="___751PK" localSheetId="3">[1]A!$A$721:$J$840</definedName>
    <definedName name="___751PK" localSheetId="5">[1]A!$A$721:$J$840</definedName>
    <definedName name="___751PK" localSheetId="6">[1]A!$A$721:$J$840</definedName>
    <definedName name="___751PK" localSheetId="8">[1]A!$A$721:$J$840</definedName>
    <definedName name="___751PK" localSheetId="7">[1]A!$A$721:$J$840</definedName>
    <definedName name="___751PK">[1]A!$A$721:$J$840</definedName>
    <definedName name="___752FA" localSheetId="4">[1]A!$L$841:$V$901</definedName>
    <definedName name="___752FA" localSheetId="2">[1]A!$L$841:$V$901</definedName>
    <definedName name="___752FA" localSheetId="3">[1]A!$L$841:$V$901</definedName>
    <definedName name="___752FA" localSheetId="5">[1]A!$L$841:$V$901</definedName>
    <definedName name="___752FA" localSheetId="6">[1]A!$L$841:$V$901</definedName>
    <definedName name="___752FA" localSheetId="8">[1]A!$L$841:$V$901</definedName>
    <definedName name="___752FA" localSheetId="7">[1]A!$L$841:$V$901</definedName>
    <definedName name="___752FA">[1]A!$L$841:$V$901</definedName>
    <definedName name="___752PK" localSheetId="4">[1]A!$A$841:$J$901</definedName>
    <definedName name="___752PK" localSheetId="2">[1]A!$A$841:$J$901</definedName>
    <definedName name="___752PK" localSheetId="3">[1]A!$A$841:$J$901</definedName>
    <definedName name="___752PK" localSheetId="5">[1]A!$A$841:$J$901</definedName>
    <definedName name="___752PK" localSheetId="6">[1]A!$A$841:$J$901</definedName>
    <definedName name="___752PK" localSheetId="8">[1]A!$A$841:$J$901</definedName>
    <definedName name="___752PK" localSheetId="7">[1]A!$A$841:$J$901</definedName>
    <definedName name="___752PK">[1]A!$A$841:$J$901</definedName>
    <definedName name="___753FA" localSheetId="4">[1]A!$L$902:$V$962</definedName>
    <definedName name="___753FA" localSheetId="2">[1]A!$L$902:$V$962</definedName>
    <definedName name="___753FA" localSheetId="3">[1]A!$L$902:$V$962</definedName>
    <definedName name="___753FA" localSheetId="5">[1]A!$L$902:$V$962</definedName>
    <definedName name="___753FA" localSheetId="6">[1]A!$L$902:$V$962</definedName>
    <definedName name="___753FA" localSheetId="8">[1]A!$L$902:$V$962</definedName>
    <definedName name="___753FA" localSheetId="7">[1]A!$L$902:$V$962</definedName>
    <definedName name="___753FA">[1]A!$L$902:$V$962</definedName>
    <definedName name="___753PK" localSheetId="4">[1]A!$A$902:$J$1021</definedName>
    <definedName name="___753PK" localSheetId="2">[1]A!$A$902:$J$1021</definedName>
    <definedName name="___753PK" localSheetId="3">[1]A!$A$902:$J$1021</definedName>
    <definedName name="___753PK" localSheetId="5">[1]A!$A$902:$J$1021</definedName>
    <definedName name="___753PK" localSheetId="6">[1]A!$A$902:$J$1021</definedName>
    <definedName name="___753PK" localSheetId="8">[1]A!$A$902:$J$1021</definedName>
    <definedName name="___753PK" localSheetId="7">[1]A!$A$902:$J$1021</definedName>
    <definedName name="___753PK">[1]A!$A$902:$J$1021</definedName>
    <definedName name="___754FA" localSheetId="4">[1]A!$L$1022:$V$1082</definedName>
    <definedName name="___754FA" localSheetId="2">[1]A!$L$1022:$V$1082</definedName>
    <definedName name="___754FA" localSheetId="3">[1]A!$L$1022:$V$1082</definedName>
    <definedName name="___754FA" localSheetId="5">[1]A!$L$1022:$V$1082</definedName>
    <definedName name="___754FA" localSheetId="6">[1]A!$L$1022:$V$1082</definedName>
    <definedName name="___754FA" localSheetId="8">[1]A!$L$1022:$V$1082</definedName>
    <definedName name="___754FA" localSheetId="7">[1]A!$L$1022:$V$1082</definedName>
    <definedName name="___754FA">[1]A!$L$1022:$V$1082</definedName>
    <definedName name="___754PK" localSheetId="4">[1]A!$A$1022:$J$1082</definedName>
    <definedName name="___754PK" localSheetId="2">[1]A!$A$1022:$J$1082</definedName>
    <definedName name="___754PK" localSheetId="3">[1]A!$A$1022:$J$1082</definedName>
    <definedName name="___754PK" localSheetId="5">[1]A!$A$1022:$J$1082</definedName>
    <definedName name="___754PK" localSheetId="6">[1]A!$A$1022:$J$1082</definedName>
    <definedName name="___754PK" localSheetId="8">[1]A!$A$1022:$J$1082</definedName>
    <definedName name="___754PK" localSheetId="7">[1]A!$A$1022:$J$1082</definedName>
    <definedName name="___754PK">[1]A!$A$1022:$J$1082</definedName>
    <definedName name="__1" localSheetId="4">[4]Volume!#REF!</definedName>
    <definedName name="__1" localSheetId="2">[4]Volume!#REF!</definedName>
    <definedName name="__1" localSheetId="3">[4]Volume!#REF!</definedName>
    <definedName name="__1" localSheetId="5">[4]Volume!#REF!</definedName>
    <definedName name="__1" localSheetId="6">[4]Volume!#REF!</definedName>
    <definedName name="__1" localSheetId="8">[4]Volume!#REF!</definedName>
    <definedName name="__1" localSheetId="7">[4]Volume!#REF!</definedName>
    <definedName name="__1">[4]Volume!#REF!</definedName>
    <definedName name="__123Graph_A" localSheetId="4" hidden="1">[5]TIME!#REF!</definedName>
    <definedName name="__123Graph_A" localSheetId="2" hidden="1">[5]TIME!#REF!</definedName>
    <definedName name="__123Graph_A" localSheetId="3" hidden="1">[5]TIME!#REF!</definedName>
    <definedName name="__123Graph_A" localSheetId="5" hidden="1">[5]TIME!#REF!</definedName>
    <definedName name="__123Graph_A" localSheetId="6" hidden="1">[5]TIME!#REF!</definedName>
    <definedName name="__123Graph_A" localSheetId="8" hidden="1">[5]TIME!#REF!</definedName>
    <definedName name="__123Graph_A" localSheetId="7" hidden="1">[5]TIME!#REF!</definedName>
    <definedName name="__123Graph_A" hidden="1">[5]TIME!#REF!</definedName>
    <definedName name="__123Graph_B" hidden="1">[5]TIME!#REF!</definedName>
    <definedName name="__123Graph_X" localSheetId="4" hidden="1">[6]Mobilisasi!$F$27:$F$27</definedName>
    <definedName name="__123Graph_X" localSheetId="2" hidden="1">[6]Mobilisasi!$F$27:$F$27</definedName>
    <definedName name="__123Graph_X" localSheetId="3" hidden="1">[6]Mobilisasi!$F$27:$F$27</definedName>
    <definedName name="__123Graph_X" localSheetId="5" hidden="1">[6]Mobilisasi!$F$27:$F$27</definedName>
    <definedName name="__123Graph_X" localSheetId="6" hidden="1">[6]Mobilisasi!$F$27:$F$27</definedName>
    <definedName name="__123Graph_X" localSheetId="8" hidden="1">[6]Mobilisasi!$F$27:$F$27</definedName>
    <definedName name="__123Graph_X" localSheetId="7" hidden="1">[6]Mobilisasi!$F$27:$F$27</definedName>
    <definedName name="__123Graph_X" hidden="1">[7]Mobilisasi!$F$27:$F$27</definedName>
    <definedName name="__21FA" localSheetId="4">[1]A!$L$1:$V$61</definedName>
    <definedName name="__21FA" localSheetId="2">[1]A!$L$1:$V$61</definedName>
    <definedName name="__21FA" localSheetId="3">[1]A!$L$1:$V$61</definedName>
    <definedName name="__21FA" localSheetId="5">[1]A!$L$1:$V$61</definedName>
    <definedName name="__21FA" localSheetId="6">[1]A!$L$1:$V$61</definedName>
    <definedName name="__21FA" localSheetId="8">[1]A!$L$1:$V$61</definedName>
    <definedName name="__21FA" localSheetId="7">[1]A!$L$1:$V$61</definedName>
    <definedName name="__21FA">[1]A!$L$1:$V$61</definedName>
    <definedName name="__21PK" localSheetId="4">#REF!</definedName>
    <definedName name="__21PK" localSheetId="2">#REF!</definedName>
    <definedName name="__21PK" localSheetId="3">#REF!</definedName>
    <definedName name="__21PK" localSheetId="5">#REF!</definedName>
    <definedName name="__21PK" localSheetId="6">#REF!</definedName>
    <definedName name="__21PK" localSheetId="8">#REF!</definedName>
    <definedName name="__21PK" localSheetId="7">#REF!</definedName>
    <definedName name="__21PK">#REF!</definedName>
    <definedName name="__22FA" localSheetId="4">[1]A!$L$241:$V$301</definedName>
    <definedName name="__22FA" localSheetId="2">[1]A!$L$241:$V$301</definedName>
    <definedName name="__22FA" localSheetId="3">[1]A!$L$241:$V$301</definedName>
    <definedName name="__22FA" localSheetId="5">[1]A!$L$241:$V$301</definedName>
    <definedName name="__22FA" localSheetId="6">[1]A!$L$241:$V$301</definedName>
    <definedName name="__22FA" localSheetId="8">[1]A!$L$241:$V$301</definedName>
    <definedName name="__22FA" localSheetId="7">[1]A!$L$241:$V$301</definedName>
    <definedName name="__22FA">[3]A!$L$241:$V$301</definedName>
    <definedName name="__22PK" localSheetId="4">[1]A!$A$241:$J$360</definedName>
    <definedName name="__22PK" localSheetId="2">[1]A!$A$241:$J$360</definedName>
    <definedName name="__22PK" localSheetId="3">[1]A!$A$241:$J$360</definedName>
    <definedName name="__22PK" localSheetId="5">[1]A!$A$241:$J$360</definedName>
    <definedName name="__22PK" localSheetId="6">[1]A!$A$241:$J$360</definedName>
    <definedName name="__22PK" localSheetId="8">[1]A!$A$241:$J$360</definedName>
    <definedName name="__22PK" localSheetId="7">[1]A!$A$241:$J$360</definedName>
    <definedName name="__22PK">[1]A!$A$241:$J$360</definedName>
    <definedName name="__231FA" localSheetId="4">[1]A!$L$361:$V$421</definedName>
    <definedName name="__231FA" localSheetId="2">[1]A!$L$361:$V$421</definedName>
    <definedName name="__231FA" localSheetId="3">[1]A!$L$361:$V$421</definedName>
    <definedName name="__231FA" localSheetId="5">[1]A!$L$361:$V$421</definedName>
    <definedName name="__231FA" localSheetId="6">[1]A!$L$361:$V$421</definedName>
    <definedName name="__231FA" localSheetId="8">[1]A!$L$361:$V$421</definedName>
    <definedName name="__231FA" localSheetId="7">[1]A!$L$361:$V$421</definedName>
    <definedName name="__231FA">[1]A!$L$361:$V$421</definedName>
    <definedName name="__231PK" localSheetId="4">[1]A!$A$361:$J$480</definedName>
    <definedName name="__231PK" localSheetId="2">[1]A!$A$361:$J$480</definedName>
    <definedName name="__231PK" localSheetId="3">[1]A!$A$361:$J$480</definedName>
    <definedName name="__231PK" localSheetId="5">[1]A!$A$361:$J$480</definedName>
    <definedName name="__231PK" localSheetId="6">[1]A!$A$361:$J$480</definedName>
    <definedName name="__231PK" localSheetId="8">[1]A!$A$361:$J$480</definedName>
    <definedName name="__231PK" localSheetId="7">[1]A!$A$361:$J$480</definedName>
    <definedName name="__231PK">[1]A!$A$361:$J$480</definedName>
    <definedName name="__232FA" localSheetId="4">[1]A!$L$481:$V$541</definedName>
    <definedName name="__232FA" localSheetId="2">[1]A!$L$481:$V$541</definedName>
    <definedName name="__232FA" localSheetId="3">[1]A!$L$481:$V$541</definedName>
    <definedName name="__232FA" localSheetId="5">[1]A!$L$481:$V$541</definedName>
    <definedName name="__232FA" localSheetId="6">[1]A!$L$481:$V$541</definedName>
    <definedName name="__232FA" localSheetId="8">[1]A!$L$481:$V$541</definedName>
    <definedName name="__232FA" localSheetId="7">[1]A!$L$481:$V$541</definedName>
    <definedName name="__232FA">[1]A!$L$481:$V$541</definedName>
    <definedName name="__232PK" localSheetId="4">[1]A!$A$481:$J$600</definedName>
    <definedName name="__232PK" localSheetId="2">[1]A!$A$481:$J$600</definedName>
    <definedName name="__232PK" localSheetId="3">[1]A!$A$481:$J$600</definedName>
    <definedName name="__232PK" localSheetId="5">[1]A!$A$481:$J$600</definedName>
    <definedName name="__232PK" localSheetId="6">[1]A!$A$481:$J$600</definedName>
    <definedName name="__232PK" localSheetId="8">[1]A!$A$481:$J$600</definedName>
    <definedName name="__232PK" localSheetId="7">[1]A!$A$481:$J$600</definedName>
    <definedName name="__232PK">[1]A!$A$481:$J$600</definedName>
    <definedName name="__233FA" localSheetId="4">[1]A!$L$601:$V$661</definedName>
    <definedName name="__233FA" localSheetId="2">[1]A!$L$601:$V$661</definedName>
    <definedName name="__233FA" localSheetId="3">[1]A!$L$601:$V$661</definedName>
    <definedName name="__233FA" localSheetId="5">[1]A!$L$601:$V$661</definedName>
    <definedName name="__233FA" localSheetId="6">[1]A!$L$601:$V$661</definedName>
    <definedName name="__233FA" localSheetId="8">[1]A!$L$601:$V$661</definedName>
    <definedName name="__233FA" localSheetId="7">[1]A!$L$601:$V$661</definedName>
    <definedName name="__233FA">[1]A!$L$601:$V$661</definedName>
    <definedName name="__233PK" localSheetId="4">[1]A!$A$601:$J$720</definedName>
    <definedName name="__233PK" localSheetId="2">[1]A!$A$601:$J$720</definedName>
    <definedName name="__233PK" localSheetId="3">[1]A!$A$601:$J$720</definedName>
    <definedName name="__233PK" localSheetId="5">[1]A!$A$601:$J$720</definedName>
    <definedName name="__233PK" localSheetId="6">[1]A!$A$601:$J$720</definedName>
    <definedName name="__233PK" localSheetId="8">[1]A!$A$601:$J$720</definedName>
    <definedName name="__233PK" localSheetId="7">[1]A!$A$601:$J$720</definedName>
    <definedName name="__233PK">[1]A!$A$601:$J$720</definedName>
    <definedName name="__241FA" localSheetId="4">[1]A!$L$721:$V$781</definedName>
    <definedName name="__241FA" localSheetId="2">[1]A!$L$721:$V$781</definedName>
    <definedName name="__241FA" localSheetId="3">[1]A!$L$721:$V$781</definedName>
    <definedName name="__241FA" localSheetId="5">[1]A!$L$721:$V$781</definedName>
    <definedName name="__241FA" localSheetId="6">[1]A!$L$721:$V$781</definedName>
    <definedName name="__241FA" localSheetId="8">[1]A!$L$721:$V$781</definedName>
    <definedName name="__241FA" localSheetId="7">[1]A!$L$721:$V$781</definedName>
    <definedName name="__241FA">[1]A!$L$721:$V$781</definedName>
    <definedName name="__241PK" localSheetId="4">[1]A!$A$721:$J$840</definedName>
    <definedName name="__241PK" localSheetId="2">[1]A!$A$721:$J$840</definedName>
    <definedName name="__241PK" localSheetId="3">[1]A!$A$721:$J$840</definedName>
    <definedName name="__241PK" localSheetId="5">[1]A!$A$721:$J$840</definedName>
    <definedName name="__241PK" localSheetId="6">[1]A!$A$721:$J$840</definedName>
    <definedName name="__241PK" localSheetId="8">[1]A!$A$721:$J$840</definedName>
    <definedName name="__241PK" localSheetId="7">[1]A!$A$721:$J$840</definedName>
    <definedName name="__241PK">[1]A!$A$721:$J$840</definedName>
    <definedName name="__242FA" localSheetId="4">[1]A!$L$841:$V$901</definedName>
    <definedName name="__242FA" localSheetId="2">[1]A!$L$841:$V$901</definedName>
    <definedName name="__242FA" localSheetId="3">[1]A!$L$841:$V$901</definedName>
    <definedName name="__242FA" localSheetId="5">[1]A!$L$841:$V$901</definedName>
    <definedName name="__242FA" localSheetId="6">[1]A!$L$841:$V$901</definedName>
    <definedName name="__242FA" localSheetId="8">[1]A!$L$841:$V$901</definedName>
    <definedName name="__242FA" localSheetId="7">[1]A!$L$841:$V$901</definedName>
    <definedName name="__242FA">[1]A!$L$841:$V$901</definedName>
    <definedName name="__242PK" localSheetId="4">[1]A!$A$841:$J$901</definedName>
    <definedName name="__242PK" localSheetId="2">[1]A!$A$841:$J$901</definedName>
    <definedName name="__242PK" localSheetId="3">[1]A!$A$841:$J$901</definedName>
    <definedName name="__242PK" localSheetId="5">[1]A!$A$841:$J$901</definedName>
    <definedName name="__242PK" localSheetId="6">[1]A!$A$841:$J$901</definedName>
    <definedName name="__242PK" localSheetId="8">[1]A!$A$841:$J$901</definedName>
    <definedName name="__242PK" localSheetId="7">[1]A!$A$841:$J$901</definedName>
    <definedName name="__242PK">[1]A!$A$841:$J$901</definedName>
    <definedName name="__243FA" localSheetId="4">[1]A!$L$902:$V$963</definedName>
    <definedName name="__243FA" localSheetId="2">[1]A!$L$902:$V$963</definedName>
    <definedName name="__243FA" localSheetId="3">[1]A!$L$902:$V$963</definedName>
    <definedName name="__243FA" localSheetId="5">[1]A!$L$902:$V$963</definedName>
    <definedName name="__243FA" localSheetId="6">[1]A!$L$902:$V$963</definedName>
    <definedName name="__243FA" localSheetId="8">[1]A!$L$902:$V$963</definedName>
    <definedName name="__243FA" localSheetId="7">[1]A!$L$902:$V$963</definedName>
    <definedName name="__243FA">[1]A!$L$902:$V$963</definedName>
    <definedName name="__243PK" localSheetId="4">[1]A!$A$902:$J$963</definedName>
    <definedName name="__243PK" localSheetId="2">[1]A!$A$902:$J$963</definedName>
    <definedName name="__243PK" localSheetId="3">[1]A!$A$902:$J$963</definedName>
    <definedName name="__243PK" localSheetId="5">[1]A!$A$902:$J$963</definedName>
    <definedName name="__243PK" localSheetId="6">[1]A!$A$902:$J$963</definedName>
    <definedName name="__243PK" localSheetId="8">[1]A!$A$902:$J$963</definedName>
    <definedName name="__243PK" localSheetId="7">[1]A!$A$902:$J$963</definedName>
    <definedName name="__243PK">[1]A!$A$902:$J$963</definedName>
    <definedName name="__311FA" localSheetId="4">[1]A!$L$1:$V$61</definedName>
    <definedName name="__311FA" localSheetId="2">[1]A!$L$1:$V$61</definedName>
    <definedName name="__311FA" localSheetId="3">[1]A!$L$1:$V$61</definedName>
    <definedName name="__311FA" localSheetId="5">[1]A!$L$1:$V$61</definedName>
    <definedName name="__311FA" localSheetId="6">[1]A!$L$1:$V$61</definedName>
    <definedName name="__311FA" localSheetId="8">[1]A!$L$1:$V$61</definedName>
    <definedName name="__311FA" localSheetId="7">[1]A!$L$1:$V$61</definedName>
    <definedName name="__311FA">[1]A!$L$1:$V$61</definedName>
    <definedName name="__311PK" localSheetId="4">[1]A!$A$1:$J$120</definedName>
    <definedName name="__311PK" localSheetId="2">[1]A!$A$1:$J$120</definedName>
    <definedName name="__311PK" localSheetId="3">[1]A!$A$1:$J$120</definedName>
    <definedName name="__311PK" localSheetId="5">[1]A!$A$1:$J$120</definedName>
    <definedName name="__311PK" localSheetId="6">[1]A!$A$1:$J$120</definedName>
    <definedName name="__311PK" localSheetId="8">[1]A!$A$1:$J$120</definedName>
    <definedName name="__311PK" localSheetId="7">[1]A!$A$1:$J$120</definedName>
    <definedName name="__311PK">[1]A!$A$1:$J$120</definedName>
    <definedName name="__312FA" localSheetId="4">[1]A!$L$121:$V$181</definedName>
    <definedName name="__312FA" localSheetId="2">[1]A!$L$121:$V$181</definedName>
    <definedName name="__312FA" localSheetId="3">[1]A!$L$121:$V$181</definedName>
    <definedName name="__312FA" localSheetId="5">[1]A!$L$121:$V$181</definedName>
    <definedName name="__312FA" localSheetId="6">[1]A!$L$121:$V$181</definedName>
    <definedName name="__312FA" localSheetId="8">[1]A!$L$121:$V$181</definedName>
    <definedName name="__312FA" localSheetId="7">[1]A!$L$121:$V$181</definedName>
    <definedName name="__312FA">[1]A!$L$121:$V$181</definedName>
    <definedName name="__312PK" localSheetId="4">[1]A!$A$121:$J$240</definedName>
    <definedName name="__312PK" localSheetId="2">[1]A!$A$121:$J$240</definedName>
    <definedName name="__312PK" localSheetId="3">[1]A!$A$121:$J$240</definedName>
    <definedName name="__312PK" localSheetId="5">[1]A!$A$121:$J$240</definedName>
    <definedName name="__312PK" localSheetId="6">[1]A!$A$121:$J$240</definedName>
    <definedName name="__312PK" localSheetId="8">[1]A!$A$121:$J$240</definedName>
    <definedName name="__312PK" localSheetId="7">[1]A!$A$121:$J$240</definedName>
    <definedName name="__312PK">[1]A!$A$121:$J$240</definedName>
    <definedName name="__321FA" localSheetId="4">[1]A!$L$241:$V$301</definedName>
    <definedName name="__321FA" localSheetId="2">[1]A!$L$241:$V$301</definedName>
    <definedName name="__321FA" localSheetId="3">[1]A!$L$241:$V$301</definedName>
    <definedName name="__321FA" localSheetId="5">[1]A!$L$241:$V$301</definedName>
    <definedName name="__321FA" localSheetId="6">[1]A!$L$241:$V$301</definedName>
    <definedName name="__321FA" localSheetId="8">[1]A!$L$241:$V$301</definedName>
    <definedName name="__321FA" localSheetId="7">[1]A!$L$241:$V$301</definedName>
    <definedName name="__321FA">[1]A!$L$241:$V$301</definedName>
    <definedName name="__321PK" localSheetId="4">[1]A!$A$241:$J$419</definedName>
    <definedName name="__321PK" localSheetId="2">[1]A!$A$241:$J$419</definedName>
    <definedName name="__321PK" localSheetId="3">[1]A!$A$241:$J$419</definedName>
    <definedName name="__321PK" localSheetId="5">[1]A!$A$241:$J$419</definedName>
    <definedName name="__321PK" localSheetId="6">[1]A!$A$241:$J$419</definedName>
    <definedName name="__321PK" localSheetId="8">[1]A!$A$241:$J$419</definedName>
    <definedName name="__321PK" localSheetId="7">[1]A!$A$241:$J$419</definedName>
    <definedName name="__321PK">[1]A!$A$241:$J$419</definedName>
    <definedName name="__322FA" localSheetId="4">[1]A!$L$420:$V$480</definedName>
    <definedName name="__322FA" localSheetId="2">[1]A!$L$420:$V$480</definedName>
    <definedName name="__322FA" localSheetId="3">[1]A!$L$420:$V$480</definedName>
    <definedName name="__322FA" localSheetId="5">[1]A!$L$420:$V$480</definedName>
    <definedName name="__322FA" localSheetId="6">[1]A!$L$420:$V$480</definedName>
    <definedName name="__322FA" localSheetId="8">[1]A!$L$420:$V$480</definedName>
    <definedName name="__322FA" localSheetId="7">[1]A!$L$420:$V$480</definedName>
    <definedName name="__322FA">[1]A!$L$420:$V$480</definedName>
    <definedName name="__322PK" localSheetId="4">[1]A!$A$420:$J$598</definedName>
    <definedName name="__322PK" localSheetId="2">[1]A!$A$420:$J$598</definedName>
    <definedName name="__322PK" localSheetId="3">[1]A!$A$420:$J$598</definedName>
    <definedName name="__322PK" localSheetId="5">[1]A!$A$420:$J$598</definedName>
    <definedName name="__322PK" localSheetId="6">[1]A!$A$420:$J$598</definedName>
    <definedName name="__322PK" localSheetId="8">[1]A!$A$420:$J$598</definedName>
    <definedName name="__322PK" localSheetId="7">[1]A!$A$420:$J$598</definedName>
    <definedName name="__322PK">[1]A!$A$420:$J$598</definedName>
    <definedName name="__33FA" localSheetId="4">[1]A!$L$599:$V$659</definedName>
    <definedName name="__33FA" localSheetId="2">[1]A!$L$599:$V$659</definedName>
    <definedName name="__33FA" localSheetId="3">[1]A!$L$599:$V$659</definedName>
    <definedName name="__33FA" localSheetId="5">[1]A!$L$599:$V$659</definedName>
    <definedName name="__33FA" localSheetId="6">[1]A!$L$599:$V$659</definedName>
    <definedName name="__33FA" localSheetId="8">[1]A!$L$599:$V$659</definedName>
    <definedName name="__33FA" localSheetId="7">[1]A!$L$599:$V$659</definedName>
    <definedName name="__33FA">[1]A!$L$599:$V$659</definedName>
    <definedName name="__33PK" localSheetId="4">[1]A!$A$599:$J$718</definedName>
    <definedName name="__33PK" localSheetId="2">[1]A!$A$599:$J$718</definedName>
    <definedName name="__33PK" localSheetId="3">[1]A!$A$599:$J$718</definedName>
    <definedName name="__33PK" localSheetId="5">[1]A!$A$599:$J$718</definedName>
    <definedName name="__33PK" localSheetId="6">[1]A!$A$599:$J$718</definedName>
    <definedName name="__33PK" localSheetId="8">[1]A!$A$599:$J$718</definedName>
    <definedName name="__33PK" localSheetId="7">[1]A!$A$599:$J$718</definedName>
    <definedName name="__33PK">[1]A!$A$599:$J$718</definedName>
    <definedName name="__3WROLLER" localSheetId="4">[1]A!$A$886:$J$944</definedName>
    <definedName name="__3WROLLER" localSheetId="2">[1]A!$A$886:$J$944</definedName>
    <definedName name="__3WROLLER" localSheetId="3">[1]A!$A$886:$J$944</definedName>
    <definedName name="__3WROLLER" localSheetId="5">[1]A!$A$886:$J$944</definedName>
    <definedName name="__3WROLLER" localSheetId="6">[1]A!$A$886:$J$944</definedName>
    <definedName name="__3WROLLER" localSheetId="8">[1]A!$A$886:$J$944</definedName>
    <definedName name="__3WROLLER" localSheetId="7">[1]A!$A$886:$J$944</definedName>
    <definedName name="__3WROLLER">[1]A!$A$886:$J$944</definedName>
    <definedName name="__711FA" localSheetId="4">[1]A!$L$1:$V$61</definedName>
    <definedName name="__711FA" localSheetId="2">[1]A!$L$1:$V$61</definedName>
    <definedName name="__711FA" localSheetId="3">[1]A!$L$1:$V$61</definedName>
    <definedName name="__711FA" localSheetId="5">[1]A!$L$1:$V$61</definedName>
    <definedName name="__711FA" localSheetId="6">[1]A!$L$1:$V$61</definedName>
    <definedName name="__711FA" localSheetId="8">[1]A!$L$1:$V$61</definedName>
    <definedName name="__711FA" localSheetId="7">[1]A!$L$1:$V$61</definedName>
    <definedName name="__711FA">[1]A!$L$1:$V$61</definedName>
    <definedName name="__711PK" localSheetId="4">[1]A!$A$1:$J$181</definedName>
    <definedName name="__711PK" localSheetId="2">[1]A!$A$1:$J$181</definedName>
    <definedName name="__711PK" localSheetId="3">[1]A!$A$1:$J$181</definedName>
    <definedName name="__711PK" localSheetId="5">[1]A!$A$1:$J$181</definedName>
    <definedName name="__711PK" localSheetId="6">[1]A!$A$1:$J$181</definedName>
    <definedName name="__711PK" localSheetId="8">[1]A!$A$1:$J$181</definedName>
    <definedName name="__711PK" localSheetId="7">[1]A!$A$1:$J$181</definedName>
    <definedName name="__711PK">[1]A!$A$1:$J$181</definedName>
    <definedName name="__712FA" localSheetId="4">[1]A!$L$182:$V$242</definedName>
    <definedName name="__712FA" localSheetId="2">[1]A!$L$182:$V$242</definedName>
    <definedName name="__712FA" localSheetId="3">[1]A!$L$182:$V$242</definedName>
    <definedName name="__712FA" localSheetId="5">[1]A!$L$182:$V$242</definedName>
    <definedName name="__712FA" localSheetId="6">[1]A!$L$182:$V$242</definedName>
    <definedName name="__712FA" localSheetId="8">[1]A!$L$182:$V$242</definedName>
    <definedName name="__712FA" localSheetId="7">[1]A!$L$182:$V$242</definedName>
    <definedName name="__712FA">[1]A!$L$182:$V$242</definedName>
    <definedName name="__712PK" localSheetId="4">[1]A!$A$182:$J$360</definedName>
    <definedName name="__712PK" localSheetId="2">[1]A!$A$182:$J$360</definedName>
    <definedName name="__712PK" localSheetId="3">[1]A!$A$182:$J$360</definedName>
    <definedName name="__712PK" localSheetId="5">[1]A!$A$182:$J$360</definedName>
    <definedName name="__712PK" localSheetId="6">[1]A!$A$182:$J$360</definedName>
    <definedName name="__712PK" localSheetId="8">[1]A!$A$182:$J$360</definedName>
    <definedName name="__712PK" localSheetId="7">[1]A!$A$182:$J$360</definedName>
    <definedName name="__712PK">[1]A!$A$182:$J$360</definedName>
    <definedName name="__72FA" localSheetId="4">[1]A!$L$361:$V$421</definedName>
    <definedName name="__72FA" localSheetId="2">[1]A!$L$361:$V$421</definedName>
    <definedName name="__72FA" localSheetId="3">[1]A!$L$361:$V$421</definedName>
    <definedName name="__72FA" localSheetId="5">[1]A!$L$361:$V$421</definedName>
    <definedName name="__72FA" localSheetId="6">[1]A!$L$361:$V$421</definedName>
    <definedName name="__72FA" localSheetId="8">[1]A!$L$361:$V$421</definedName>
    <definedName name="__72FA" localSheetId="7">[1]A!$L$361:$V$421</definedName>
    <definedName name="__72FA">[1]A!$L$361:$V$421</definedName>
    <definedName name="__72PK" localSheetId="4">[1]A!$A$361:$J$480</definedName>
    <definedName name="__72PK" localSheetId="2">[1]A!$A$361:$J$480</definedName>
    <definedName name="__72PK" localSheetId="3">[1]A!$A$361:$J$480</definedName>
    <definedName name="__72PK" localSheetId="5">[1]A!$A$361:$J$480</definedName>
    <definedName name="__72PK" localSheetId="6">[1]A!$A$361:$J$480</definedName>
    <definedName name="__72PK" localSheetId="8">[1]A!$A$361:$J$480</definedName>
    <definedName name="__72PK" localSheetId="7">[1]A!$A$361:$J$480</definedName>
    <definedName name="__72PK">[1]A!$A$361:$J$480</definedName>
    <definedName name="__74FA" localSheetId="4">[1]A!$L$601:$V$661</definedName>
    <definedName name="__74FA" localSheetId="2">[1]A!$L$601:$V$661</definedName>
    <definedName name="__74FA" localSheetId="3">[1]A!$L$601:$V$661</definedName>
    <definedName name="__74FA" localSheetId="5">[1]A!$L$601:$V$661</definedName>
    <definedName name="__74FA" localSheetId="6">[1]A!$L$601:$V$661</definedName>
    <definedName name="__74FA" localSheetId="8">[1]A!$L$601:$V$661</definedName>
    <definedName name="__74FA" localSheetId="7">[1]A!$L$601:$V$661</definedName>
    <definedName name="__74FA">[1]A!$L$601:$V$661</definedName>
    <definedName name="__74PK" localSheetId="4">[1]A!$A$601:$J$720</definedName>
    <definedName name="__74PK" localSheetId="2">[1]A!$A$601:$J$720</definedName>
    <definedName name="__74PK" localSheetId="3">[1]A!$A$601:$J$720</definedName>
    <definedName name="__74PK" localSheetId="5">[1]A!$A$601:$J$720</definedName>
    <definedName name="__74PK" localSheetId="6">[1]A!$A$601:$J$720</definedName>
    <definedName name="__74PK" localSheetId="8">[1]A!$A$601:$J$720</definedName>
    <definedName name="__74PK" localSheetId="7">[1]A!$A$601:$J$720</definedName>
    <definedName name="__74PK">[1]A!$A$601:$J$720</definedName>
    <definedName name="__751FA" localSheetId="4">[1]A!$L$721:$V$781</definedName>
    <definedName name="__751FA" localSheetId="2">[1]A!$L$721:$V$781</definedName>
    <definedName name="__751FA" localSheetId="3">[1]A!$L$721:$V$781</definedName>
    <definedName name="__751FA" localSheetId="5">[1]A!$L$721:$V$781</definedName>
    <definedName name="__751FA" localSheetId="6">[1]A!$L$721:$V$781</definedName>
    <definedName name="__751FA" localSheetId="8">[1]A!$L$721:$V$781</definedName>
    <definedName name="__751FA" localSheetId="7">[1]A!$L$721:$V$781</definedName>
    <definedName name="__751FA">[1]A!$L$721:$V$781</definedName>
    <definedName name="__751PK" localSheetId="4">[1]A!$A$721:$J$840</definedName>
    <definedName name="__751PK" localSheetId="2">[1]A!$A$721:$J$840</definedName>
    <definedName name="__751PK" localSheetId="3">[1]A!$A$721:$J$840</definedName>
    <definedName name="__751PK" localSheetId="5">[1]A!$A$721:$J$840</definedName>
    <definedName name="__751PK" localSheetId="6">[1]A!$A$721:$J$840</definedName>
    <definedName name="__751PK" localSheetId="8">[1]A!$A$721:$J$840</definedName>
    <definedName name="__751PK" localSheetId="7">[1]A!$A$721:$J$840</definedName>
    <definedName name="__751PK">[1]A!$A$721:$J$840</definedName>
    <definedName name="__752FA" localSheetId="4">[1]A!$L$841:$V$901</definedName>
    <definedName name="__752FA" localSheetId="2">[1]A!$L$841:$V$901</definedName>
    <definedName name="__752FA" localSheetId="3">[1]A!$L$841:$V$901</definedName>
    <definedName name="__752FA" localSheetId="5">[1]A!$L$841:$V$901</definedName>
    <definedName name="__752FA" localSheetId="6">[1]A!$L$841:$V$901</definedName>
    <definedName name="__752FA" localSheetId="8">[1]A!$L$841:$V$901</definedName>
    <definedName name="__752FA" localSheetId="7">[1]A!$L$841:$V$901</definedName>
    <definedName name="__752FA">[1]A!$L$841:$V$901</definedName>
    <definedName name="__752PK" localSheetId="4">[1]A!$A$841:$J$901</definedName>
    <definedName name="__752PK" localSheetId="2">[1]A!$A$841:$J$901</definedName>
    <definedName name="__752PK" localSheetId="3">[1]A!$A$841:$J$901</definedName>
    <definedName name="__752PK" localSheetId="5">[1]A!$A$841:$J$901</definedName>
    <definedName name="__752PK" localSheetId="6">[1]A!$A$841:$J$901</definedName>
    <definedName name="__752PK" localSheetId="8">[1]A!$A$841:$J$901</definedName>
    <definedName name="__752PK" localSheetId="7">[1]A!$A$841:$J$901</definedName>
    <definedName name="__752PK">[1]A!$A$841:$J$901</definedName>
    <definedName name="__753FA" localSheetId="4">[1]A!$L$902:$V$962</definedName>
    <definedName name="__753FA" localSheetId="2">[1]A!$L$902:$V$962</definedName>
    <definedName name="__753FA" localSheetId="3">[1]A!$L$902:$V$962</definedName>
    <definedName name="__753FA" localSheetId="5">[1]A!$L$902:$V$962</definedName>
    <definedName name="__753FA" localSheetId="6">[1]A!$L$902:$V$962</definedName>
    <definedName name="__753FA" localSheetId="8">[1]A!$L$902:$V$962</definedName>
    <definedName name="__753FA" localSheetId="7">[1]A!$L$902:$V$962</definedName>
    <definedName name="__753FA">[1]A!$L$902:$V$962</definedName>
    <definedName name="__753PK" localSheetId="4">[1]A!$A$902:$J$1021</definedName>
    <definedName name="__753PK" localSheetId="2">[1]A!$A$902:$J$1021</definedName>
    <definedName name="__753PK" localSheetId="3">[1]A!$A$902:$J$1021</definedName>
    <definedName name="__753PK" localSheetId="5">[1]A!$A$902:$J$1021</definedName>
    <definedName name="__753PK" localSheetId="6">[1]A!$A$902:$J$1021</definedName>
    <definedName name="__753PK" localSheetId="8">[1]A!$A$902:$J$1021</definedName>
    <definedName name="__753PK" localSheetId="7">[1]A!$A$902:$J$1021</definedName>
    <definedName name="__753PK">[1]A!$A$902:$J$1021</definedName>
    <definedName name="__754FA" localSheetId="4">[1]A!$L$1022:$V$1082</definedName>
    <definedName name="__754FA" localSheetId="2">[1]A!$L$1022:$V$1082</definedName>
    <definedName name="__754FA" localSheetId="3">[1]A!$L$1022:$V$1082</definedName>
    <definedName name="__754FA" localSheetId="5">[1]A!$L$1022:$V$1082</definedName>
    <definedName name="__754FA" localSheetId="6">[1]A!$L$1022:$V$1082</definedName>
    <definedName name="__754FA" localSheetId="8">[1]A!$L$1022:$V$1082</definedName>
    <definedName name="__754FA" localSheetId="7">[1]A!$L$1022:$V$1082</definedName>
    <definedName name="__754FA">[1]A!$L$1022:$V$1082</definedName>
    <definedName name="__754PK" localSheetId="4">[1]A!$A$1022:$J$1082</definedName>
    <definedName name="__754PK" localSheetId="2">[1]A!$A$1022:$J$1082</definedName>
    <definedName name="__754PK" localSheetId="3">[1]A!$A$1022:$J$1082</definedName>
    <definedName name="__754PK" localSheetId="5">[1]A!$A$1022:$J$1082</definedName>
    <definedName name="__754PK" localSheetId="6">[1]A!$A$1022:$J$1082</definedName>
    <definedName name="__754PK" localSheetId="8">[1]A!$A$1022:$J$1082</definedName>
    <definedName name="__754PK" localSheetId="7">[1]A!$A$1022:$J$1082</definedName>
    <definedName name="__754PK">[1]A!$A$1022:$J$1082</definedName>
    <definedName name="__ANK125" localSheetId="4">#REF!</definedName>
    <definedName name="__ANK125" localSheetId="2">#REF!</definedName>
    <definedName name="__ANK125" localSheetId="3">#REF!</definedName>
    <definedName name="__ANK125" localSheetId="5">#REF!</definedName>
    <definedName name="__ANK125" localSheetId="6">#REF!</definedName>
    <definedName name="__ANK125" localSheetId="8">#REF!</definedName>
    <definedName name="__ANK125" localSheetId="7">#REF!</definedName>
    <definedName name="__ANK125">#REF!</definedName>
    <definedName name="__C" localSheetId="4">[1]A!$H$36</definedName>
    <definedName name="__C" localSheetId="2">[1]A!$H$36</definedName>
    <definedName name="__C" localSheetId="3">[1]A!$H$36</definedName>
    <definedName name="__C" localSheetId="5">[1]A!$H$36</definedName>
    <definedName name="__C" localSheetId="6">[1]A!$H$36</definedName>
    <definedName name="__C" localSheetId="8">[1]A!$H$36</definedName>
    <definedName name="__C" localSheetId="7">[1]A!$H$36</definedName>
    <definedName name="__C">[3]A!$H$36</definedName>
    <definedName name="__cv1">'[8]DATA UMUM (2)'!$E$5</definedName>
    <definedName name="__DIV1">'[9]Kuantitas &amp; Harga'!$H$24</definedName>
    <definedName name="__DIV10">'[9]Kuantitas &amp; Harga'!$H$393</definedName>
    <definedName name="__DIV11" localSheetId="4">'[9]Kuantitas &amp; Harga'!#REF!</definedName>
    <definedName name="__DIV11" localSheetId="2">'[9]Kuantitas &amp; Harga'!#REF!</definedName>
    <definedName name="__DIV11" localSheetId="3">'[9]Kuantitas &amp; Harga'!#REF!</definedName>
    <definedName name="__DIV11" localSheetId="5">'[9]Kuantitas &amp; Harga'!#REF!</definedName>
    <definedName name="__DIV11" localSheetId="6">'[9]Kuantitas &amp; Harga'!#REF!</definedName>
    <definedName name="__DIV11" localSheetId="8">'[9]Kuantitas &amp; Harga'!#REF!</definedName>
    <definedName name="__DIV11" localSheetId="7">'[9]Kuantitas &amp; Harga'!#REF!</definedName>
    <definedName name="__DIV11">'[10]Kuantitas &amp; Harga'!#REF!</definedName>
    <definedName name="__DIV2" localSheetId="4">'[9]Kuantitas &amp; Harga'!$H$46</definedName>
    <definedName name="__DIV2" localSheetId="2">'[9]Kuantitas &amp; Harga'!$H$46</definedName>
    <definedName name="__DIV2" localSheetId="3">'[9]Kuantitas &amp; Harga'!$H$46</definedName>
    <definedName name="__DIV2" localSheetId="5">'[9]Kuantitas &amp; Harga'!$H$46</definedName>
    <definedName name="__DIV2" localSheetId="6">'[9]Kuantitas &amp; Harga'!$H$46</definedName>
    <definedName name="__DIV2" localSheetId="8">'[9]Kuantitas &amp; Harga'!$H$46</definedName>
    <definedName name="__DIV2" localSheetId="7">'[9]Kuantitas &amp; Harga'!$H$46</definedName>
    <definedName name="__DIV2">'[10]Kuantitas &amp; Harga'!$H$46</definedName>
    <definedName name="__DIV3">'[9]Kuantitas &amp; Harga'!$H$81</definedName>
    <definedName name="__DIV4">'[9]Kuantitas &amp; Harga'!$H$96</definedName>
    <definedName name="__DIV5">'[9]Kuantitas &amp; Harga'!$H$115</definedName>
    <definedName name="__DIV6">'[9]Kuantitas &amp; Harga'!$H$150</definedName>
    <definedName name="__DIV7">'[9]Kuantitas &amp; Harga'!$H$298</definedName>
    <definedName name="__DIV8">'[9]Kuantitas &amp; Harga'!$H$350</definedName>
    <definedName name="__DIV9">'[9]Kuantitas &amp; Harga'!$H$380</definedName>
    <definedName name="__EEE01" localSheetId="4">#REF!</definedName>
    <definedName name="__EEE01" localSheetId="2">#REF!</definedName>
    <definedName name="__EEE01" localSheetId="3">#REF!</definedName>
    <definedName name="__EEE01" localSheetId="5">#REF!</definedName>
    <definedName name="__EEE01" localSheetId="6">#REF!</definedName>
    <definedName name="__EEE01" localSheetId="8">#REF!</definedName>
    <definedName name="__EEE01" localSheetId="7">#REF!</definedName>
    <definedName name="__EEE01">#REF!</definedName>
    <definedName name="__EEE02">#REF!</definedName>
    <definedName name="__EEE03">#REF!</definedName>
    <definedName name="__EEE04">#REF!</definedName>
    <definedName name="__EEE05">#REF!</definedName>
    <definedName name="__EEE06">#REF!</definedName>
    <definedName name="__EEE07">#REF!</definedName>
    <definedName name="__EEE08">#REF!</definedName>
    <definedName name="__EEE09">#REF!</definedName>
    <definedName name="__EEE10">#REF!</definedName>
    <definedName name="__EEE11">#REF!</definedName>
    <definedName name="__EEE12">#REF!</definedName>
    <definedName name="__EEE13">#REF!</definedName>
    <definedName name="__EEE14">#REF!</definedName>
    <definedName name="__EEE15">#REF!</definedName>
    <definedName name="__EEE16">#REF!</definedName>
    <definedName name="__EEE17">#REF!</definedName>
    <definedName name="__EEE18">#REF!</definedName>
    <definedName name="__EEE19">#REF!</definedName>
    <definedName name="__EEE20">#REF!</definedName>
    <definedName name="__EEE21">#REF!</definedName>
    <definedName name="__EEE22">#REF!</definedName>
    <definedName name="__EEE23">#REF!</definedName>
    <definedName name="__EEE24">#REF!</definedName>
    <definedName name="__EEE25">#REF!</definedName>
    <definedName name="__EEE26">#REF!</definedName>
    <definedName name="__EEE27">#REF!</definedName>
    <definedName name="__EEE28">#REF!</definedName>
    <definedName name="__EEE29">#REF!</definedName>
    <definedName name="__EEE30">#REF!</definedName>
    <definedName name="__EEE31">#REF!</definedName>
    <definedName name="__EEE32">#REF!</definedName>
    <definedName name="__EEE33">#REF!</definedName>
    <definedName name="__EQU1" localSheetId="4">[1]A!$AZ$1:$BI$59</definedName>
    <definedName name="__EQU1" localSheetId="2">[1]A!$AZ$1:$BI$59</definedName>
    <definedName name="__EQU1" localSheetId="3">[1]A!$AZ$1:$BI$59</definedName>
    <definedName name="__EQU1" localSheetId="5">[1]A!$AZ$1:$BI$59</definedName>
    <definedName name="__EQU1" localSheetId="6">[1]A!$AZ$1:$BI$59</definedName>
    <definedName name="__EQU1" localSheetId="8">[1]A!$AZ$1:$BI$59</definedName>
    <definedName name="__EQU1" localSheetId="7">[1]A!$AZ$1:$BI$59</definedName>
    <definedName name="__EQU1">[3]A!$AZ$1:$BI$59</definedName>
    <definedName name="__EQU2" localSheetId="4">[1]A!$AZ$60:$BI$118</definedName>
    <definedName name="__EQU2" localSheetId="2">[1]A!$AZ$60:$BI$118</definedName>
    <definedName name="__EQU2" localSheetId="3">[1]A!$AZ$60:$BI$118</definedName>
    <definedName name="__EQU2" localSheetId="5">[1]A!$AZ$60:$BI$118</definedName>
    <definedName name="__EQU2" localSheetId="6">[1]A!$AZ$60:$BI$118</definedName>
    <definedName name="__EQU2" localSheetId="8">[1]A!$AZ$60:$BI$118</definedName>
    <definedName name="__EQU2" localSheetId="7">[1]A!$AZ$60:$BI$118</definedName>
    <definedName name="__EQU2">[1]A!$AZ$60:$BI$118</definedName>
    <definedName name="__HAL1">'[9]Kuantitas &amp; Harga'!$A$1:$I$82</definedName>
    <definedName name="__HAL2">'[9]Kuantitas &amp; Harga'!$A$83:$I$116</definedName>
    <definedName name="__HAL3">'[9]Kuantitas &amp; Harga'!$A$117:$I$151</definedName>
    <definedName name="__HAL4">'[9]Kuantitas &amp; Harga'!$A$152:$I$204</definedName>
    <definedName name="__HAL5">'[9]Kuantitas &amp; Harga'!$A$205:$I$266</definedName>
    <definedName name="__HAL6">'[9]Kuantitas &amp; Harga'!$A$251:$I$299</definedName>
    <definedName name="__HAL7">'[9]Kuantitas &amp; Harga'!$A$300:$I$351</definedName>
    <definedName name="__HAL8">'[9]Kuantitas &amp; Harga'!$A$352:$I$395</definedName>
    <definedName name="__Ibr1" localSheetId="4">#REF!</definedName>
    <definedName name="__Ibr1" localSheetId="2">#REF!</definedName>
    <definedName name="__Ibr1" localSheetId="3">#REF!</definedName>
    <definedName name="__Ibr1" localSheetId="5">#REF!</definedName>
    <definedName name="__Ibr1" localSheetId="6">#REF!</definedName>
    <definedName name="__Ibr1" localSheetId="8">#REF!</definedName>
    <definedName name="__Ibr1" localSheetId="7">#REF!</definedName>
    <definedName name="__Ibr1">#REF!</definedName>
    <definedName name="__KR1020">#REF!</definedName>
    <definedName name="__KR20">#REF!</definedName>
    <definedName name="__KR2025">#REF!</definedName>
    <definedName name="__KR30">#REF!</definedName>
    <definedName name="__LLL01">'[11]Basic Price'!$F$8</definedName>
    <definedName name="__LLL02" localSheetId="4">'[11]Basic Price'!$F$10</definedName>
    <definedName name="__LLL02" localSheetId="2">'[11]Basic Price'!$F$10</definedName>
    <definedName name="__LLL02" localSheetId="3">'[11]Basic Price'!$F$10</definedName>
    <definedName name="__LLL02" localSheetId="5">'[11]Basic Price'!$F$10</definedName>
    <definedName name="__LLL02" localSheetId="6">'[11]Basic Price'!$F$10</definedName>
    <definedName name="__LLL02" localSheetId="8">'[11]Basic Price'!$F$10</definedName>
    <definedName name="__LLL02" localSheetId="7">'[11]Basic Price'!$F$10</definedName>
    <definedName name="__LLL02">'[12]Basic Price'!$F$10</definedName>
    <definedName name="__LLL03" localSheetId="4">'[11]Basic Price'!$F$12</definedName>
    <definedName name="__LLL03" localSheetId="2">'[11]Basic Price'!$F$12</definedName>
    <definedName name="__LLL03" localSheetId="3">'[11]Basic Price'!$F$12</definedName>
    <definedName name="__LLL03" localSheetId="5">'[11]Basic Price'!$F$12</definedName>
    <definedName name="__LLL03" localSheetId="6">'[11]Basic Price'!$F$12</definedName>
    <definedName name="__LLL03" localSheetId="8">'[11]Basic Price'!$F$12</definedName>
    <definedName name="__LLL03" localSheetId="7">'[11]Basic Price'!$F$12</definedName>
    <definedName name="__LLL03">'[12]Basic Price'!$F$12</definedName>
    <definedName name="__LLL04" localSheetId="4">'[11]Basic Price'!$F$14</definedName>
    <definedName name="__LLL04" localSheetId="2">'[11]Basic Price'!$F$14</definedName>
    <definedName name="__LLL04" localSheetId="3">'[11]Basic Price'!$F$14</definedName>
    <definedName name="__LLL04" localSheetId="5">'[11]Basic Price'!$F$14</definedName>
    <definedName name="__LLL04" localSheetId="6">'[11]Basic Price'!$F$14</definedName>
    <definedName name="__LLL04" localSheetId="8">'[11]Basic Price'!$F$14</definedName>
    <definedName name="__LLL04" localSheetId="7">'[11]Basic Price'!$F$14</definedName>
    <definedName name="__LLL04">'[12]Basic Price'!$F$14</definedName>
    <definedName name="__LLL05" localSheetId="4">'[11]Basic Price'!$F$28</definedName>
    <definedName name="__LLL05" localSheetId="2">'[11]Basic Price'!$F$28</definedName>
    <definedName name="__LLL05" localSheetId="3">'[11]Basic Price'!$F$28</definedName>
    <definedName name="__LLL05" localSheetId="5">'[11]Basic Price'!$F$28</definedName>
    <definedName name="__LLL05" localSheetId="6">'[11]Basic Price'!$F$28</definedName>
    <definedName name="__LLL05" localSheetId="8">'[11]Basic Price'!$F$28</definedName>
    <definedName name="__LLL05" localSheetId="7">'[11]Basic Price'!$F$28</definedName>
    <definedName name="__LLL05">'[12]Basic Price'!$F$28</definedName>
    <definedName name="__LLL06" localSheetId="4">'[11]Basic Price'!$F$30</definedName>
    <definedName name="__LLL06" localSheetId="2">'[11]Basic Price'!$F$30</definedName>
    <definedName name="__LLL06" localSheetId="3">'[11]Basic Price'!$F$30</definedName>
    <definedName name="__LLL06" localSheetId="5">'[11]Basic Price'!$F$30</definedName>
    <definedName name="__LLL06" localSheetId="6">'[11]Basic Price'!$F$30</definedName>
    <definedName name="__LLL06" localSheetId="8">'[11]Basic Price'!$F$30</definedName>
    <definedName name="__LLL06" localSheetId="7">'[11]Basic Price'!$F$30</definedName>
    <definedName name="__LLL06">'[12]Basic Price'!$F$30</definedName>
    <definedName name="__LLL07" localSheetId="4">'[11]Basic Price'!$F$32</definedName>
    <definedName name="__LLL07" localSheetId="2">'[11]Basic Price'!$F$32</definedName>
    <definedName name="__LLL07" localSheetId="3">'[11]Basic Price'!$F$32</definedName>
    <definedName name="__LLL07" localSheetId="5">'[11]Basic Price'!$F$32</definedName>
    <definedName name="__LLL07" localSheetId="6">'[11]Basic Price'!$F$32</definedName>
    <definedName name="__LLL07" localSheetId="8">'[11]Basic Price'!$F$32</definedName>
    <definedName name="__LLL07" localSheetId="7">'[11]Basic Price'!$F$32</definedName>
    <definedName name="__LLL07">'[12]Basic Price'!$F$32</definedName>
    <definedName name="__LLL08" localSheetId="4">'[11]Basic Price'!$F$34</definedName>
    <definedName name="__LLL08" localSheetId="2">'[11]Basic Price'!$F$34</definedName>
    <definedName name="__LLL08" localSheetId="3">'[11]Basic Price'!$F$34</definedName>
    <definedName name="__LLL08" localSheetId="5">'[11]Basic Price'!$F$34</definedName>
    <definedName name="__LLL08" localSheetId="6">'[11]Basic Price'!$F$34</definedName>
    <definedName name="__LLL08" localSheetId="8">'[11]Basic Price'!$F$34</definedName>
    <definedName name="__LLL08" localSheetId="7">'[11]Basic Price'!$F$34</definedName>
    <definedName name="__LLL08">'[12]Basic Price'!$F$34</definedName>
    <definedName name="__LLL09" localSheetId="4">'[11]Basic Price'!$F$36</definedName>
    <definedName name="__LLL09" localSheetId="2">'[11]Basic Price'!$F$36</definedName>
    <definedName name="__LLL09" localSheetId="3">'[11]Basic Price'!$F$36</definedName>
    <definedName name="__LLL09" localSheetId="5">'[11]Basic Price'!$F$36</definedName>
    <definedName name="__LLL09" localSheetId="6">'[11]Basic Price'!$F$36</definedName>
    <definedName name="__LLL09" localSheetId="8">'[11]Basic Price'!$F$36</definedName>
    <definedName name="__LLL09" localSheetId="7">'[11]Basic Price'!$F$36</definedName>
    <definedName name="__LLL09">'[12]Basic Price'!$F$36</definedName>
    <definedName name="__LLL10" localSheetId="4">'[11]Basic Price'!$F$38</definedName>
    <definedName name="__LLL10" localSheetId="2">'[11]Basic Price'!$F$38</definedName>
    <definedName name="__LLL10" localSheetId="3">'[11]Basic Price'!$F$38</definedName>
    <definedName name="__LLL10" localSheetId="5">'[11]Basic Price'!$F$38</definedName>
    <definedName name="__LLL10" localSheetId="6">'[11]Basic Price'!$F$38</definedName>
    <definedName name="__LLL10" localSheetId="8">'[11]Basic Price'!$F$38</definedName>
    <definedName name="__LLL10" localSheetId="7">'[11]Basic Price'!$F$38</definedName>
    <definedName name="__LLL10">'[12]Basic Price'!$F$38</definedName>
    <definedName name="__LLL11" localSheetId="4">'[11]Basic Price'!$F$40</definedName>
    <definedName name="__LLL11" localSheetId="2">'[11]Basic Price'!$F$40</definedName>
    <definedName name="__LLL11" localSheetId="3">'[11]Basic Price'!$F$40</definedName>
    <definedName name="__LLL11" localSheetId="5">'[11]Basic Price'!$F$40</definedName>
    <definedName name="__LLL11" localSheetId="6">'[11]Basic Price'!$F$40</definedName>
    <definedName name="__LLL11" localSheetId="8">'[11]Basic Price'!$F$40</definedName>
    <definedName name="__LLL11" localSheetId="7">'[11]Basic Price'!$F$40</definedName>
    <definedName name="__LLL11">'[12]Basic Price'!$F$40</definedName>
    <definedName name="__lmb1" localSheetId="4">#REF!</definedName>
    <definedName name="__lmb1" localSheetId="2">#REF!</definedName>
    <definedName name="__lmb1" localSheetId="3">#REF!</definedName>
    <definedName name="__lmb1" localSheetId="5">#REF!</definedName>
    <definedName name="__lmb1" localSheetId="6">#REF!</definedName>
    <definedName name="__lmb1" localSheetId="8">#REF!</definedName>
    <definedName name="__lmb1" localSheetId="7">#REF!</definedName>
    <definedName name="__lmb1">#REF!</definedName>
    <definedName name="__lpd1" localSheetId="4">[13]LPD!#REF!</definedName>
    <definedName name="__lpd1" localSheetId="2">[13]LPD!#REF!</definedName>
    <definedName name="__lpd1" localSheetId="3">[13]LPD!#REF!</definedName>
    <definedName name="__lpd1" localSheetId="5">[13]LPD!#REF!</definedName>
    <definedName name="__lpd1" localSheetId="6">[13]LPD!#REF!</definedName>
    <definedName name="__lpd1" localSheetId="8">[13]LPD!#REF!</definedName>
    <definedName name="__lpd1" localSheetId="7">[13]LPD!#REF!</definedName>
    <definedName name="__lpd1">[13]LPD!#REF!</definedName>
    <definedName name="__lpd2" localSheetId="4">[13]LPD!#REF!</definedName>
    <definedName name="__lpd2" localSheetId="2">[13]LPD!#REF!</definedName>
    <definedName name="__lpd2" localSheetId="3">[13]LPD!#REF!</definedName>
    <definedName name="__lpd2" localSheetId="5">[13]LPD!#REF!</definedName>
    <definedName name="__lpd2" localSheetId="6">[13]LPD!#REF!</definedName>
    <definedName name="__lpd2" localSheetId="8">[13]LPD!#REF!</definedName>
    <definedName name="__lpd2" localSheetId="7">[13]LPD!#REF!</definedName>
    <definedName name="__lpd2">[13]LPD!#REF!</definedName>
    <definedName name="__MDE01" localSheetId="4">#REF!</definedName>
    <definedName name="__MDE01" localSheetId="2">#REF!</definedName>
    <definedName name="__MDE01" localSheetId="3">#REF!</definedName>
    <definedName name="__MDE01" localSheetId="5">#REF!</definedName>
    <definedName name="__MDE01" localSheetId="6">#REF!</definedName>
    <definedName name="__MDE01" localSheetId="8">#REF!</definedName>
    <definedName name="__MDE01" localSheetId="7">#REF!</definedName>
    <definedName name="__MDE01">#REF!</definedName>
    <definedName name="__MDE02">#REF!</definedName>
    <definedName name="__MDE03">#REF!</definedName>
    <definedName name="__MDE04">#REF!</definedName>
    <definedName name="__MDE05">#REF!</definedName>
    <definedName name="__MDE06">#REF!</definedName>
    <definedName name="__MDE07">#REF!</definedName>
    <definedName name="__MDE08" localSheetId="4">'[14]ana alat'!$BO$167</definedName>
    <definedName name="__MDE08" localSheetId="2">'[14]ana alat'!$BO$167</definedName>
    <definedName name="__MDE08" localSheetId="3">'[14]ana alat'!$BO$167</definedName>
    <definedName name="__MDE08" localSheetId="5">'[14]ana alat'!$BO$167</definedName>
    <definedName name="__MDE08" localSheetId="6">'[14]ana alat'!$BO$167</definedName>
    <definedName name="__MDE08" localSheetId="8">'[14]ana alat'!$BO$167</definedName>
    <definedName name="__MDE08" localSheetId="7">'[14]ana alat'!$BO$167</definedName>
    <definedName name="__MDE08">'[15]ana alat'!$BO$167</definedName>
    <definedName name="__MDE09" localSheetId="4">#REF!</definedName>
    <definedName name="__MDE09" localSheetId="2">#REF!</definedName>
    <definedName name="__MDE09" localSheetId="3">#REF!</definedName>
    <definedName name="__MDE09" localSheetId="5">#REF!</definedName>
    <definedName name="__MDE09" localSheetId="6">#REF!</definedName>
    <definedName name="__MDE09" localSheetId="8">#REF!</definedName>
    <definedName name="__MDE09" localSheetId="7">#REF!</definedName>
    <definedName name="__MDE09">#REF!</definedName>
    <definedName name="__MDE10">#REF!</definedName>
    <definedName name="__MDE11">#REF!</definedName>
    <definedName name="__MDE12">#REF!</definedName>
    <definedName name="__MDE13">#REF!</definedName>
    <definedName name="__MDE14">#REF!</definedName>
    <definedName name="__MDE15">#REF!</definedName>
    <definedName name="__MDE16">#REF!</definedName>
    <definedName name="__MDE17">#REF!</definedName>
    <definedName name="__MDE18">#REF!</definedName>
    <definedName name="__MDE19">#REF!</definedName>
    <definedName name="__MDE20">#REF!</definedName>
    <definedName name="__MDE21" localSheetId="4">[6]Peralatan!$BO$427</definedName>
    <definedName name="__MDE21" localSheetId="2">[6]Peralatan!$BO$427</definedName>
    <definedName name="__MDE21" localSheetId="3">[6]Peralatan!$BO$427</definedName>
    <definedName name="__MDE21" localSheetId="5">[6]Peralatan!$BO$427</definedName>
    <definedName name="__MDE21" localSheetId="6">[6]Peralatan!$BO$427</definedName>
    <definedName name="__MDE21" localSheetId="8">[6]Peralatan!$BO$427</definedName>
    <definedName name="__MDE21" localSheetId="7">[6]Peralatan!$BO$427</definedName>
    <definedName name="__MDE21">[7]Peralatan!$BO$427</definedName>
    <definedName name="__MDE22" localSheetId="4">#REF!</definedName>
    <definedName name="__MDE22" localSheetId="2">#REF!</definedName>
    <definedName name="__MDE22" localSheetId="3">#REF!</definedName>
    <definedName name="__MDE22" localSheetId="5">#REF!</definedName>
    <definedName name="__MDE22" localSheetId="6">#REF!</definedName>
    <definedName name="__MDE22" localSheetId="8">#REF!</definedName>
    <definedName name="__MDE22" localSheetId="7">#REF!</definedName>
    <definedName name="__MDE22">#REF!</definedName>
    <definedName name="__MDE23">#REF!</definedName>
    <definedName name="__MDE24">#REF!</definedName>
    <definedName name="__MDE25">#REF!</definedName>
    <definedName name="__MDE26">#REF!</definedName>
    <definedName name="__MDE27">#REF!</definedName>
    <definedName name="__MDE28">#REF!</definedName>
    <definedName name="__MDE29">#REF!</definedName>
    <definedName name="__MDE30">#REF!</definedName>
    <definedName name="__MDE31">#REF!</definedName>
    <definedName name="__MDE32">#REF!</definedName>
    <definedName name="__MDE33">#REF!</definedName>
    <definedName name="__MDE34">#REF!</definedName>
    <definedName name="__MDE35">[11]ALAT_2!$R$27</definedName>
    <definedName name="__MDE36" localSheetId="4">[11]ALAT_2!$R$47</definedName>
    <definedName name="__MDE36" localSheetId="2">[11]ALAT_2!$R$47</definedName>
    <definedName name="__MDE36" localSheetId="3">[11]ALAT_2!$R$47</definedName>
    <definedName name="__MDE36" localSheetId="5">[11]ALAT_2!$R$47</definedName>
    <definedName name="__MDE36" localSheetId="6">[11]ALAT_2!$R$47</definedName>
    <definedName name="__MDE36" localSheetId="8">[11]ALAT_2!$R$47</definedName>
    <definedName name="__MDE36" localSheetId="7">[11]ALAT_2!$R$47</definedName>
    <definedName name="__MDE36">[12]ALAT_2!$R$47</definedName>
    <definedName name="__MDE37" localSheetId="4">[11]ALAT_2!$R$125</definedName>
    <definedName name="__MDE37" localSheetId="2">[11]ALAT_2!$R$125</definedName>
    <definedName name="__MDE37" localSheetId="3">[11]ALAT_2!$R$125</definedName>
    <definedName name="__MDE37" localSheetId="5">[11]ALAT_2!$R$125</definedName>
    <definedName name="__MDE37" localSheetId="6">[11]ALAT_2!$R$125</definedName>
    <definedName name="__MDE37" localSheetId="8">[11]ALAT_2!$R$125</definedName>
    <definedName name="__MDE37" localSheetId="7">[11]ALAT_2!$R$125</definedName>
    <definedName name="__MDE37">[12]ALAT_2!$R$125</definedName>
    <definedName name="__MDE38" localSheetId="4">[11]ALAT_2!$R$145</definedName>
    <definedName name="__MDE38" localSheetId="2">[11]ALAT_2!$R$145</definedName>
    <definedName name="__MDE38" localSheetId="3">[11]ALAT_2!$R$145</definedName>
    <definedName name="__MDE38" localSheetId="5">[11]ALAT_2!$R$145</definedName>
    <definedName name="__MDE38" localSheetId="6">[11]ALAT_2!$R$145</definedName>
    <definedName name="__MDE38" localSheetId="8">[11]ALAT_2!$R$145</definedName>
    <definedName name="__MDE38" localSheetId="7">[11]ALAT_2!$R$145</definedName>
    <definedName name="__MDE38">[12]ALAT_2!$R$145</definedName>
    <definedName name="__MDE39" localSheetId="4">[11]ALAT_2!$R$165</definedName>
    <definedName name="__MDE39" localSheetId="2">[11]ALAT_2!$R$165</definedName>
    <definedName name="__MDE39" localSheetId="3">[11]ALAT_2!$R$165</definedName>
    <definedName name="__MDE39" localSheetId="5">[11]ALAT_2!$R$165</definedName>
    <definedName name="__MDE39" localSheetId="6">[11]ALAT_2!$R$165</definedName>
    <definedName name="__MDE39" localSheetId="8">[11]ALAT_2!$R$165</definedName>
    <definedName name="__MDE39" localSheetId="7">[11]ALAT_2!$R$165</definedName>
    <definedName name="__MDE39">[12]ALAT_2!$R$165</definedName>
    <definedName name="__MDE40" localSheetId="4">[11]ALAT_2!$R$185</definedName>
    <definedName name="__MDE40" localSheetId="2">[11]ALAT_2!$R$185</definedName>
    <definedName name="__MDE40" localSheetId="3">[11]ALAT_2!$R$185</definedName>
    <definedName name="__MDE40" localSheetId="5">[11]ALAT_2!$R$185</definedName>
    <definedName name="__MDE40" localSheetId="6">[11]ALAT_2!$R$185</definedName>
    <definedName name="__MDE40" localSheetId="8">[11]ALAT_2!$R$185</definedName>
    <definedName name="__MDE40" localSheetId="7">[11]ALAT_2!$R$185</definedName>
    <definedName name="__MDE40">[12]ALAT_2!$R$185</definedName>
    <definedName name="__MDE41" localSheetId="4">[11]ALAT_2!$R$205</definedName>
    <definedName name="__MDE41" localSheetId="2">[11]ALAT_2!$R$205</definedName>
    <definedName name="__MDE41" localSheetId="3">[11]ALAT_2!$R$205</definedName>
    <definedName name="__MDE41" localSheetId="5">[11]ALAT_2!$R$205</definedName>
    <definedName name="__MDE41" localSheetId="6">[11]ALAT_2!$R$205</definedName>
    <definedName name="__MDE41" localSheetId="8">[11]ALAT_2!$R$205</definedName>
    <definedName name="__MDE41" localSheetId="7">[11]ALAT_2!$R$205</definedName>
    <definedName name="__MDE41">[12]ALAT_2!$R$205</definedName>
    <definedName name="__MDE42" localSheetId="4">[11]ALAT_2!$R$225</definedName>
    <definedName name="__MDE42" localSheetId="2">[11]ALAT_2!$R$225</definedName>
    <definedName name="__MDE42" localSheetId="3">[11]ALAT_2!$R$225</definedName>
    <definedName name="__MDE42" localSheetId="5">[11]ALAT_2!$R$225</definedName>
    <definedName name="__MDE42" localSheetId="6">[11]ALAT_2!$R$225</definedName>
    <definedName name="__MDE42" localSheetId="8">[11]ALAT_2!$R$225</definedName>
    <definedName name="__MDE42" localSheetId="7">[11]ALAT_2!$R$225</definedName>
    <definedName name="__MDE42">[12]ALAT_2!$R$225</definedName>
    <definedName name="__MDE43" localSheetId="4">[11]ALAT_2!$R$245</definedName>
    <definedName name="__MDE43" localSheetId="2">[11]ALAT_2!$R$245</definedName>
    <definedName name="__MDE43" localSheetId="3">[11]ALAT_2!$R$245</definedName>
    <definedName name="__MDE43" localSheetId="5">[11]ALAT_2!$R$245</definedName>
    <definedName name="__MDE43" localSheetId="6">[11]ALAT_2!$R$245</definedName>
    <definedName name="__MDE43" localSheetId="8">[11]ALAT_2!$R$245</definedName>
    <definedName name="__MDE43" localSheetId="7">[11]ALAT_2!$R$245</definedName>
    <definedName name="__MDE43">[12]ALAT_2!$R$245</definedName>
    <definedName name="__MDE44" localSheetId="4">[11]ALAT_2!$R$265</definedName>
    <definedName name="__MDE44" localSheetId="2">[11]ALAT_2!$R$265</definedName>
    <definedName name="__MDE44" localSheetId="3">[11]ALAT_2!$R$265</definedName>
    <definedName name="__MDE44" localSheetId="5">[11]ALAT_2!$R$265</definedName>
    <definedName name="__MDE44" localSheetId="6">[11]ALAT_2!$R$265</definedName>
    <definedName name="__MDE44" localSheetId="8">[11]ALAT_2!$R$265</definedName>
    <definedName name="__MDE44" localSheetId="7">[11]ALAT_2!$R$265</definedName>
    <definedName name="__MDE44">[12]ALAT_2!$R$265</definedName>
    <definedName name="__MDE45" localSheetId="4">[11]ALAT_2!$R$285</definedName>
    <definedName name="__MDE45" localSheetId="2">[11]ALAT_2!$R$285</definedName>
    <definedName name="__MDE45" localSheetId="3">[11]ALAT_2!$R$285</definedName>
    <definedName name="__MDE45" localSheetId="5">[11]ALAT_2!$R$285</definedName>
    <definedName name="__MDE45" localSheetId="6">[11]ALAT_2!$R$285</definedName>
    <definedName name="__MDE45" localSheetId="8">[11]ALAT_2!$R$285</definedName>
    <definedName name="__MDE45" localSheetId="7">[11]ALAT_2!$R$285</definedName>
    <definedName name="__MDE45">[12]ALAT_2!$R$285</definedName>
    <definedName name="__MDE46" localSheetId="4">[11]ALAT_2!$R$305</definedName>
    <definedName name="__MDE46" localSheetId="2">[11]ALAT_2!$R$305</definedName>
    <definedName name="__MDE46" localSheetId="3">[11]ALAT_2!$R$305</definedName>
    <definedName name="__MDE46" localSheetId="5">[11]ALAT_2!$R$305</definedName>
    <definedName name="__MDE46" localSheetId="6">[11]ALAT_2!$R$305</definedName>
    <definedName name="__MDE46" localSheetId="8">[11]ALAT_2!$R$305</definedName>
    <definedName name="__MDE46" localSheetId="7">[11]ALAT_2!$R$305</definedName>
    <definedName name="__MDE46">[12]ALAT_2!$R$305</definedName>
    <definedName name="__MDE47" localSheetId="4">[11]ALAT_2!$R$325</definedName>
    <definedName name="__MDE47" localSheetId="2">[11]ALAT_2!$R$325</definedName>
    <definedName name="__MDE47" localSheetId="3">[11]ALAT_2!$R$325</definedName>
    <definedName name="__MDE47" localSheetId="5">[11]ALAT_2!$R$325</definedName>
    <definedName name="__MDE47" localSheetId="6">[11]ALAT_2!$R$325</definedName>
    <definedName name="__MDE47" localSheetId="8">[11]ALAT_2!$R$325</definedName>
    <definedName name="__MDE47" localSheetId="7">[11]ALAT_2!$R$325</definedName>
    <definedName name="__MDE47">[12]ALAT_2!$R$325</definedName>
    <definedName name="__MDE48" localSheetId="4">[11]ALAT_2!$R$345</definedName>
    <definedName name="__MDE48" localSheetId="2">[11]ALAT_2!$R$345</definedName>
    <definedName name="__MDE48" localSheetId="3">[11]ALAT_2!$R$345</definedName>
    <definedName name="__MDE48" localSheetId="5">[11]ALAT_2!$R$345</definedName>
    <definedName name="__MDE48" localSheetId="6">[11]ALAT_2!$R$345</definedName>
    <definedName name="__MDE48" localSheetId="8">[11]ALAT_2!$R$345</definedName>
    <definedName name="__MDE48" localSheetId="7">[11]ALAT_2!$R$345</definedName>
    <definedName name="__MDE48">[12]ALAT_2!$R$345</definedName>
    <definedName name="__MDE49" localSheetId="4">[11]ALAT_2!$R$365</definedName>
    <definedName name="__MDE49" localSheetId="2">[11]ALAT_2!$R$365</definedName>
    <definedName name="__MDE49" localSheetId="3">[11]ALAT_2!$R$365</definedName>
    <definedName name="__MDE49" localSheetId="5">[11]ALAT_2!$R$365</definedName>
    <definedName name="__MDE49" localSheetId="6">[11]ALAT_2!$R$365</definedName>
    <definedName name="__MDE49" localSheetId="8">[11]ALAT_2!$R$365</definedName>
    <definedName name="__MDE49" localSheetId="7">[11]ALAT_2!$R$365</definedName>
    <definedName name="__MDE49">[12]ALAT_2!$R$365</definedName>
    <definedName name="__MDE50" localSheetId="4">[11]ALAT_2!$R$385</definedName>
    <definedName name="__MDE50" localSheetId="2">[11]ALAT_2!$R$385</definedName>
    <definedName name="__MDE50" localSheetId="3">[11]ALAT_2!$R$385</definedName>
    <definedName name="__MDE50" localSheetId="5">[11]ALAT_2!$R$385</definedName>
    <definedName name="__MDE50" localSheetId="6">[11]ALAT_2!$R$385</definedName>
    <definedName name="__MDE50" localSheetId="8">[11]ALAT_2!$R$385</definedName>
    <definedName name="__MDE50" localSheetId="7">[11]ALAT_2!$R$385</definedName>
    <definedName name="__MDE50">[12]ALAT_2!$R$385</definedName>
    <definedName name="__MDE51" localSheetId="4">[11]ALAT_2!$R$405</definedName>
    <definedName name="__MDE51" localSheetId="2">[11]ALAT_2!$R$405</definedName>
    <definedName name="__MDE51" localSheetId="3">[11]ALAT_2!$R$405</definedName>
    <definedName name="__MDE51" localSheetId="5">[11]ALAT_2!$R$405</definedName>
    <definedName name="__MDE51" localSheetId="6">[11]ALAT_2!$R$405</definedName>
    <definedName name="__MDE51" localSheetId="8">[11]ALAT_2!$R$405</definedName>
    <definedName name="__MDE51" localSheetId="7">[11]ALAT_2!$R$405</definedName>
    <definedName name="__MDE51">[12]ALAT_2!$R$405</definedName>
    <definedName name="__MDE52" localSheetId="4">[11]ALAT_2!$R$425</definedName>
    <definedName name="__MDE52" localSheetId="2">[11]ALAT_2!$R$425</definedName>
    <definedName name="__MDE52" localSheetId="3">[11]ALAT_2!$R$425</definedName>
    <definedName name="__MDE52" localSheetId="5">[11]ALAT_2!$R$425</definedName>
    <definedName name="__MDE52" localSheetId="6">[11]ALAT_2!$R$425</definedName>
    <definedName name="__MDE52" localSheetId="8">[11]ALAT_2!$R$425</definedName>
    <definedName name="__MDE52" localSheetId="7">[11]ALAT_2!$R$425</definedName>
    <definedName name="__MDE52">[12]ALAT_2!$R$425</definedName>
    <definedName name="__MDE53" localSheetId="4">[11]ALAT_2!$R$445</definedName>
    <definedName name="__MDE53" localSheetId="2">[11]ALAT_2!$R$445</definedName>
    <definedName name="__MDE53" localSheetId="3">[11]ALAT_2!$R$445</definedName>
    <definedName name="__MDE53" localSheetId="5">[11]ALAT_2!$R$445</definedName>
    <definedName name="__MDE53" localSheetId="6">[11]ALAT_2!$R$445</definedName>
    <definedName name="__MDE53" localSheetId="8">[11]ALAT_2!$R$445</definedName>
    <definedName name="__MDE53" localSheetId="7">[11]ALAT_2!$R$445</definedName>
    <definedName name="__MDE53">[12]ALAT_2!$R$445</definedName>
    <definedName name="__MDE54" localSheetId="4">[11]ALAT_2!$R$465</definedName>
    <definedName name="__MDE54" localSheetId="2">[11]ALAT_2!$R$465</definedName>
    <definedName name="__MDE54" localSheetId="3">[11]ALAT_2!$R$465</definedName>
    <definedName name="__MDE54" localSheetId="5">[11]ALAT_2!$R$465</definedName>
    <definedName name="__MDE54" localSheetId="6">[11]ALAT_2!$R$465</definedName>
    <definedName name="__MDE54" localSheetId="8">[11]ALAT_2!$R$465</definedName>
    <definedName name="__MDE54" localSheetId="7">[11]ALAT_2!$R$465</definedName>
    <definedName name="__MDE54">[12]ALAT_2!$R$465</definedName>
    <definedName name="__MDE55" localSheetId="4">[11]ALAT_2!$R$485</definedName>
    <definedName name="__MDE55" localSheetId="2">[11]ALAT_2!$R$485</definedName>
    <definedName name="__MDE55" localSheetId="3">[11]ALAT_2!$R$485</definedName>
    <definedName name="__MDE55" localSheetId="5">[11]ALAT_2!$R$485</definedName>
    <definedName name="__MDE55" localSheetId="6">[11]ALAT_2!$R$485</definedName>
    <definedName name="__MDE55" localSheetId="8">[11]ALAT_2!$R$485</definedName>
    <definedName name="__MDE55" localSheetId="7">[11]ALAT_2!$R$485</definedName>
    <definedName name="__MDE55">[12]ALAT_2!$R$485</definedName>
    <definedName name="__MDE56" localSheetId="4">[11]ALAT_2!$R$505</definedName>
    <definedName name="__MDE56" localSheetId="2">[11]ALAT_2!$R$505</definedName>
    <definedName name="__MDE56" localSheetId="3">[11]ALAT_2!$R$505</definedName>
    <definedName name="__MDE56" localSheetId="5">[11]ALAT_2!$R$505</definedName>
    <definedName name="__MDE56" localSheetId="6">[11]ALAT_2!$R$505</definedName>
    <definedName name="__MDE56" localSheetId="8">[11]ALAT_2!$R$505</definedName>
    <definedName name="__MDE56" localSheetId="7">[11]ALAT_2!$R$505</definedName>
    <definedName name="__MDE56">[12]ALAT_2!$R$505</definedName>
    <definedName name="__MDE57" localSheetId="4">[11]ALAT_2!$R$525</definedName>
    <definedName name="__MDE57" localSheetId="2">[11]ALAT_2!$R$525</definedName>
    <definedName name="__MDE57" localSheetId="3">[11]ALAT_2!$R$525</definedName>
    <definedName name="__MDE57" localSheetId="5">[11]ALAT_2!$R$525</definedName>
    <definedName name="__MDE57" localSheetId="6">[11]ALAT_2!$R$525</definedName>
    <definedName name="__MDE57" localSheetId="8">[11]ALAT_2!$R$525</definedName>
    <definedName name="__MDE57" localSheetId="7">[11]ALAT_2!$R$525</definedName>
    <definedName name="__MDE57">[12]ALAT_2!$R$525</definedName>
    <definedName name="__MDE58" localSheetId="4">[11]ALAT_2!$R$545</definedName>
    <definedName name="__MDE58" localSheetId="2">[11]ALAT_2!$R$545</definedName>
    <definedName name="__MDE58" localSheetId="3">[11]ALAT_2!$R$545</definedName>
    <definedName name="__MDE58" localSheetId="5">[11]ALAT_2!$R$545</definedName>
    <definedName name="__MDE58" localSheetId="6">[11]ALAT_2!$R$545</definedName>
    <definedName name="__MDE58" localSheetId="8">[11]ALAT_2!$R$545</definedName>
    <definedName name="__MDE58" localSheetId="7">[11]ALAT_2!$R$545</definedName>
    <definedName name="__MDE58">[12]ALAT_2!$R$545</definedName>
    <definedName name="__MDE59" localSheetId="4">[11]ALAT_2!$R$565</definedName>
    <definedName name="__MDE59" localSheetId="2">[11]ALAT_2!$R$565</definedName>
    <definedName name="__MDE59" localSheetId="3">[11]ALAT_2!$R$565</definedName>
    <definedName name="__MDE59" localSheetId="5">[11]ALAT_2!$R$565</definedName>
    <definedName name="__MDE59" localSheetId="6">[11]ALAT_2!$R$565</definedName>
    <definedName name="__MDE59" localSheetId="8">[11]ALAT_2!$R$565</definedName>
    <definedName name="__MDE59" localSheetId="7">[11]ALAT_2!$R$565</definedName>
    <definedName name="__MDE59">[12]ALAT_2!$R$565</definedName>
    <definedName name="__MDE60" localSheetId="4">[11]ALAT_2!$R$585</definedName>
    <definedName name="__MDE60" localSheetId="2">[11]ALAT_2!$R$585</definedName>
    <definedName name="__MDE60" localSheetId="3">[11]ALAT_2!$R$585</definedName>
    <definedName name="__MDE60" localSheetId="5">[11]ALAT_2!$R$585</definedName>
    <definedName name="__MDE60" localSheetId="6">[11]ALAT_2!$R$585</definedName>
    <definedName name="__MDE60" localSheetId="8">[11]ALAT_2!$R$585</definedName>
    <definedName name="__MDE60" localSheetId="7">[11]ALAT_2!$R$585</definedName>
    <definedName name="__MDE60">[12]ALAT_2!$R$585</definedName>
    <definedName name="__MDE61" localSheetId="4">[11]ALAT_2!$R$605</definedName>
    <definedName name="__MDE61" localSheetId="2">[11]ALAT_2!$R$605</definedName>
    <definedName name="__MDE61" localSheetId="3">[11]ALAT_2!$R$605</definedName>
    <definedName name="__MDE61" localSheetId="5">[11]ALAT_2!$R$605</definedName>
    <definedName name="__MDE61" localSheetId="6">[11]ALAT_2!$R$605</definedName>
    <definedName name="__MDE61" localSheetId="8">[11]ALAT_2!$R$605</definedName>
    <definedName name="__MDE61" localSheetId="7">[11]ALAT_2!$R$605</definedName>
    <definedName name="__MDE61">[12]ALAT_2!$R$605</definedName>
    <definedName name="__MDE62" localSheetId="4">[11]ALAT_2!$R$625</definedName>
    <definedName name="__MDE62" localSheetId="2">[11]ALAT_2!$R$625</definedName>
    <definedName name="__MDE62" localSheetId="3">[11]ALAT_2!$R$625</definedName>
    <definedName name="__MDE62" localSheetId="5">[11]ALAT_2!$R$625</definedName>
    <definedName name="__MDE62" localSheetId="6">[11]ALAT_2!$R$625</definedName>
    <definedName name="__MDE62" localSheetId="8">[11]ALAT_2!$R$625</definedName>
    <definedName name="__MDE62" localSheetId="7">[11]ALAT_2!$R$625</definedName>
    <definedName name="__MDE62">[12]ALAT_2!$R$625</definedName>
    <definedName name="__MDE63" localSheetId="4">[11]ALAT_2!$R$645</definedName>
    <definedName name="__MDE63" localSheetId="2">[11]ALAT_2!$R$645</definedName>
    <definedName name="__MDE63" localSheetId="3">[11]ALAT_2!$R$645</definedName>
    <definedName name="__MDE63" localSheetId="5">[11]ALAT_2!$R$645</definedName>
    <definedName name="__MDE63" localSheetId="6">[11]ALAT_2!$R$645</definedName>
    <definedName name="__MDE63" localSheetId="8">[11]ALAT_2!$R$645</definedName>
    <definedName name="__MDE63" localSheetId="7">[11]ALAT_2!$R$645</definedName>
    <definedName name="__MDE63">[12]ALAT_2!$R$645</definedName>
    <definedName name="__MDE64" localSheetId="4">[11]ALAT_2!$R$665</definedName>
    <definedName name="__MDE64" localSheetId="2">[11]ALAT_2!$R$665</definedName>
    <definedName name="__MDE64" localSheetId="3">[11]ALAT_2!$R$665</definedName>
    <definedName name="__MDE64" localSheetId="5">[11]ALAT_2!$R$665</definedName>
    <definedName name="__MDE64" localSheetId="6">[11]ALAT_2!$R$665</definedName>
    <definedName name="__MDE64" localSheetId="8">[11]ALAT_2!$R$665</definedName>
    <definedName name="__MDE64" localSheetId="7">[11]ALAT_2!$R$665</definedName>
    <definedName name="__MDE64">[12]ALAT_2!$R$665</definedName>
    <definedName name="__MDE65" localSheetId="4">[11]ALAT_2!$R$685</definedName>
    <definedName name="__MDE65" localSheetId="2">[11]ALAT_2!$R$685</definedName>
    <definedName name="__MDE65" localSheetId="3">[11]ALAT_2!$R$685</definedName>
    <definedName name="__MDE65" localSheetId="5">[11]ALAT_2!$R$685</definedName>
    <definedName name="__MDE65" localSheetId="6">[11]ALAT_2!$R$685</definedName>
    <definedName name="__MDE65" localSheetId="8">[11]ALAT_2!$R$685</definedName>
    <definedName name="__MDE65" localSheetId="7">[11]ALAT_2!$R$685</definedName>
    <definedName name="__MDE65">[12]ALAT_2!$R$685</definedName>
    <definedName name="__MDE66" localSheetId="4">[11]ALAT_2!$R$705</definedName>
    <definedName name="__MDE66" localSheetId="2">[11]ALAT_2!$R$705</definedName>
    <definedName name="__MDE66" localSheetId="3">[11]ALAT_2!$R$705</definedName>
    <definedName name="__MDE66" localSheetId="5">[11]ALAT_2!$R$705</definedName>
    <definedName name="__MDE66" localSheetId="6">[11]ALAT_2!$R$705</definedName>
    <definedName name="__MDE66" localSheetId="8">[11]ALAT_2!$R$705</definedName>
    <definedName name="__MDE66" localSheetId="7">[11]ALAT_2!$R$705</definedName>
    <definedName name="__MDE66">[12]ALAT_2!$R$705</definedName>
    <definedName name="__MDE67" localSheetId="4">[11]ALAT_2!$R$725</definedName>
    <definedName name="__MDE67" localSheetId="2">[11]ALAT_2!$R$725</definedName>
    <definedName name="__MDE67" localSheetId="3">[11]ALAT_2!$R$725</definedName>
    <definedName name="__MDE67" localSheetId="5">[11]ALAT_2!$R$725</definedName>
    <definedName name="__MDE67" localSheetId="6">[11]ALAT_2!$R$725</definedName>
    <definedName name="__MDE67" localSheetId="8">[11]ALAT_2!$R$725</definedName>
    <definedName name="__MDE67" localSheetId="7">[11]ALAT_2!$R$725</definedName>
    <definedName name="__MDE67">[12]ALAT_2!$R$725</definedName>
    <definedName name="__MDE68" localSheetId="4">[11]ALAT_2!$R$756</definedName>
    <definedName name="__MDE68" localSheetId="2">[11]ALAT_2!$R$756</definedName>
    <definedName name="__MDE68" localSheetId="3">[11]ALAT_2!$R$756</definedName>
    <definedName name="__MDE68" localSheetId="5">[11]ALAT_2!$R$756</definedName>
    <definedName name="__MDE68" localSheetId="6">[11]ALAT_2!$R$756</definedName>
    <definedName name="__MDE68" localSheetId="8">[11]ALAT_2!$R$756</definedName>
    <definedName name="__MDE68" localSheetId="7">[11]ALAT_2!$R$756</definedName>
    <definedName name="__MDE68">[12]ALAT_2!$R$756</definedName>
    <definedName name="__ME01" localSheetId="4">#REF!</definedName>
    <definedName name="__ME01" localSheetId="2">#REF!</definedName>
    <definedName name="__ME01" localSheetId="3">#REF!</definedName>
    <definedName name="__ME01" localSheetId="5">#REF!</definedName>
    <definedName name="__ME01" localSheetId="6">#REF!</definedName>
    <definedName name="__ME01" localSheetId="8">#REF!</definedName>
    <definedName name="__ME01" localSheetId="7">#REF!</definedName>
    <definedName name="__ME01">#REF!</definedName>
    <definedName name="__ME02">#REF!</definedName>
    <definedName name="__ME03">#REF!</definedName>
    <definedName name="__ME04">#REF!</definedName>
    <definedName name="__ME05">#REF!</definedName>
    <definedName name="__ME06">#REF!</definedName>
    <definedName name="__ME07">#REF!</definedName>
    <definedName name="__ME08">#REF!</definedName>
    <definedName name="__ME09">#REF!</definedName>
    <definedName name="__ME10">#REF!</definedName>
    <definedName name="__ME11">#REF!</definedName>
    <definedName name="__ME12">#REF!</definedName>
    <definedName name="__ME13">#REF!</definedName>
    <definedName name="__ME14">#REF!</definedName>
    <definedName name="__ME15">#REF!</definedName>
    <definedName name="__ME16">#REF!</definedName>
    <definedName name="__ME17">#REF!</definedName>
    <definedName name="__ME18">#REF!</definedName>
    <definedName name="__ME19">#REF!</definedName>
    <definedName name="__ME20">#REF!</definedName>
    <definedName name="__ME21" localSheetId="4">[6]Peralatan!$BO$426</definedName>
    <definedName name="__ME21" localSheetId="2">[6]Peralatan!$BO$426</definedName>
    <definedName name="__ME21" localSheetId="3">[6]Peralatan!$BO$426</definedName>
    <definedName name="__ME21" localSheetId="5">[6]Peralatan!$BO$426</definedName>
    <definedName name="__ME21" localSheetId="6">[6]Peralatan!$BO$426</definedName>
    <definedName name="__ME21" localSheetId="8">[6]Peralatan!$BO$426</definedName>
    <definedName name="__ME21" localSheetId="7">[6]Peralatan!$BO$426</definedName>
    <definedName name="__ME21">[7]Peralatan!$BO$426</definedName>
    <definedName name="__ME22" localSheetId="4">#REF!</definedName>
    <definedName name="__ME22" localSheetId="2">#REF!</definedName>
    <definedName name="__ME22" localSheetId="3">#REF!</definedName>
    <definedName name="__ME22" localSheetId="5">#REF!</definedName>
    <definedName name="__ME22" localSheetId="6">#REF!</definedName>
    <definedName name="__ME22" localSheetId="8">#REF!</definedName>
    <definedName name="__ME22" localSheetId="7">#REF!</definedName>
    <definedName name="__ME22">#REF!</definedName>
    <definedName name="__ME23">#REF!</definedName>
    <definedName name="__ME24">#REF!</definedName>
    <definedName name="__ME25">#REF!</definedName>
    <definedName name="__ME26">#REF!</definedName>
    <definedName name="__ME27">#REF!</definedName>
    <definedName name="__ME28">#REF!</definedName>
    <definedName name="__ME29">#REF!</definedName>
    <definedName name="__ME30">#REF!</definedName>
    <definedName name="__ME31">#REF!</definedName>
    <definedName name="__ME32">#REF!</definedName>
    <definedName name="__ME33">#REF!</definedName>
    <definedName name="__ME34">#REF!</definedName>
    <definedName name="__ME35">[11]ALAT_2!$R$26</definedName>
    <definedName name="__ME36" localSheetId="4">[11]ALAT_2!$R$46</definedName>
    <definedName name="__ME36" localSheetId="2">[11]ALAT_2!$R$46</definedName>
    <definedName name="__ME36" localSheetId="3">[11]ALAT_2!$R$46</definedName>
    <definedName name="__ME36" localSheetId="5">[11]ALAT_2!$R$46</definedName>
    <definedName name="__ME36" localSheetId="6">[11]ALAT_2!$R$46</definedName>
    <definedName name="__ME36" localSheetId="8">[11]ALAT_2!$R$46</definedName>
    <definedName name="__ME36" localSheetId="7">[11]ALAT_2!$R$46</definedName>
    <definedName name="__ME36">[12]ALAT_2!$R$46</definedName>
    <definedName name="__ME37" localSheetId="4">[11]ALAT_2!$R$124</definedName>
    <definedName name="__ME37" localSheetId="2">[11]ALAT_2!$R$124</definedName>
    <definedName name="__ME37" localSheetId="3">[11]ALAT_2!$R$124</definedName>
    <definedName name="__ME37" localSheetId="5">[11]ALAT_2!$R$124</definedName>
    <definedName name="__ME37" localSheetId="6">[11]ALAT_2!$R$124</definedName>
    <definedName name="__ME37" localSheetId="8">[11]ALAT_2!$R$124</definedName>
    <definedName name="__ME37" localSheetId="7">[11]ALAT_2!$R$124</definedName>
    <definedName name="__ME37">[12]ALAT_2!$R$124</definedName>
    <definedName name="__ME38" localSheetId="4">[11]ALAT_2!$R$144</definedName>
    <definedName name="__ME38" localSheetId="2">[11]ALAT_2!$R$144</definedName>
    <definedName name="__ME38" localSheetId="3">[11]ALAT_2!$R$144</definedName>
    <definedName name="__ME38" localSheetId="5">[11]ALAT_2!$R$144</definedName>
    <definedName name="__ME38" localSheetId="6">[11]ALAT_2!$R$144</definedName>
    <definedName name="__ME38" localSheetId="8">[11]ALAT_2!$R$144</definedName>
    <definedName name="__ME38" localSheetId="7">[11]ALAT_2!$R$144</definedName>
    <definedName name="__ME38">[12]ALAT_2!$R$144</definedName>
    <definedName name="__ME39" localSheetId="4">[11]ALAT_2!$R$164</definedName>
    <definedName name="__ME39" localSheetId="2">[11]ALAT_2!$R$164</definedName>
    <definedName name="__ME39" localSheetId="3">[11]ALAT_2!$R$164</definedName>
    <definedName name="__ME39" localSheetId="5">[11]ALAT_2!$R$164</definedName>
    <definedName name="__ME39" localSheetId="6">[11]ALAT_2!$R$164</definedName>
    <definedName name="__ME39" localSheetId="8">[11]ALAT_2!$R$164</definedName>
    <definedName name="__ME39" localSheetId="7">[11]ALAT_2!$R$164</definedName>
    <definedName name="__ME39">[12]ALAT_2!$R$164</definedName>
    <definedName name="__ME40" localSheetId="4">[11]ALAT_2!$R$184</definedName>
    <definedName name="__ME40" localSheetId="2">[11]ALAT_2!$R$184</definedName>
    <definedName name="__ME40" localSheetId="3">[11]ALAT_2!$R$184</definedName>
    <definedName name="__ME40" localSheetId="5">[11]ALAT_2!$R$184</definedName>
    <definedName name="__ME40" localSheetId="6">[11]ALAT_2!$R$184</definedName>
    <definedName name="__ME40" localSheetId="8">[11]ALAT_2!$R$184</definedName>
    <definedName name="__ME40" localSheetId="7">[11]ALAT_2!$R$184</definedName>
    <definedName name="__ME40">[12]ALAT_2!$R$184</definedName>
    <definedName name="__ME41" localSheetId="4">[11]ALAT_2!$R$204</definedName>
    <definedName name="__ME41" localSheetId="2">[11]ALAT_2!$R$204</definedName>
    <definedName name="__ME41" localSheetId="3">[11]ALAT_2!$R$204</definedName>
    <definedName name="__ME41" localSheetId="5">[11]ALAT_2!$R$204</definedName>
    <definedName name="__ME41" localSheetId="6">[11]ALAT_2!$R$204</definedName>
    <definedName name="__ME41" localSheetId="8">[11]ALAT_2!$R$204</definedName>
    <definedName name="__ME41" localSheetId="7">[11]ALAT_2!$R$204</definedName>
    <definedName name="__ME41">[12]ALAT_2!$R$204</definedName>
    <definedName name="__ME42" localSheetId="4">[11]ALAT_2!$R$224</definedName>
    <definedName name="__ME42" localSheetId="2">[11]ALAT_2!$R$224</definedName>
    <definedName name="__ME42" localSheetId="3">[11]ALAT_2!$R$224</definedName>
    <definedName name="__ME42" localSheetId="5">[11]ALAT_2!$R$224</definedName>
    <definedName name="__ME42" localSheetId="6">[11]ALAT_2!$R$224</definedName>
    <definedName name="__ME42" localSheetId="8">[11]ALAT_2!$R$224</definedName>
    <definedName name="__ME42" localSheetId="7">[11]ALAT_2!$R$224</definedName>
    <definedName name="__ME42">[12]ALAT_2!$R$224</definedName>
    <definedName name="__ME43" localSheetId="4">[11]ALAT_2!$R$244</definedName>
    <definedName name="__ME43" localSheetId="2">[11]ALAT_2!$R$244</definedName>
    <definedName name="__ME43" localSheetId="3">[11]ALAT_2!$R$244</definedName>
    <definedName name="__ME43" localSheetId="5">[11]ALAT_2!$R$244</definedName>
    <definedName name="__ME43" localSheetId="6">[11]ALAT_2!$R$244</definedName>
    <definedName name="__ME43" localSheetId="8">[11]ALAT_2!$R$244</definedName>
    <definedName name="__ME43" localSheetId="7">[11]ALAT_2!$R$244</definedName>
    <definedName name="__ME43">[12]ALAT_2!$R$244</definedName>
    <definedName name="__ME44" localSheetId="4">[11]ALAT_2!$R$264</definedName>
    <definedName name="__ME44" localSheetId="2">[11]ALAT_2!$R$264</definedName>
    <definedName name="__ME44" localSheetId="3">[11]ALAT_2!$R$264</definedName>
    <definedName name="__ME44" localSheetId="5">[11]ALAT_2!$R$264</definedName>
    <definedName name="__ME44" localSheetId="6">[11]ALAT_2!$R$264</definedName>
    <definedName name="__ME44" localSheetId="8">[11]ALAT_2!$R$264</definedName>
    <definedName name="__ME44" localSheetId="7">[11]ALAT_2!$R$264</definedName>
    <definedName name="__ME44">[12]ALAT_2!$R$264</definedName>
    <definedName name="__ME45" localSheetId="4">[11]ALAT_2!$R$284</definedName>
    <definedName name="__ME45" localSheetId="2">[11]ALAT_2!$R$284</definedName>
    <definedName name="__ME45" localSheetId="3">[11]ALAT_2!$R$284</definedName>
    <definedName name="__ME45" localSheetId="5">[11]ALAT_2!$R$284</definedName>
    <definedName name="__ME45" localSheetId="6">[11]ALAT_2!$R$284</definedName>
    <definedName name="__ME45" localSheetId="8">[11]ALAT_2!$R$284</definedName>
    <definedName name="__ME45" localSheetId="7">[11]ALAT_2!$R$284</definedName>
    <definedName name="__ME45">[12]ALAT_2!$R$284</definedName>
    <definedName name="__ME46" localSheetId="4">[11]ALAT_2!$R$304</definedName>
    <definedName name="__ME46" localSheetId="2">[11]ALAT_2!$R$304</definedName>
    <definedName name="__ME46" localSheetId="3">[11]ALAT_2!$R$304</definedName>
    <definedName name="__ME46" localSheetId="5">[11]ALAT_2!$R$304</definedName>
    <definedName name="__ME46" localSheetId="6">[11]ALAT_2!$R$304</definedName>
    <definedName name="__ME46" localSheetId="8">[11]ALAT_2!$R$304</definedName>
    <definedName name="__ME46" localSheetId="7">[11]ALAT_2!$R$304</definedName>
    <definedName name="__ME46">[12]ALAT_2!$R$304</definedName>
    <definedName name="__ME47" localSheetId="4">[11]ALAT_2!$R$324</definedName>
    <definedName name="__ME47" localSheetId="2">[11]ALAT_2!$R$324</definedName>
    <definedName name="__ME47" localSheetId="3">[11]ALAT_2!$R$324</definedName>
    <definedName name="__ME47" localSheetId="5">[11]ALAT_2!$R$324</definedName>
    <definedName name="__ME47" localSheetId="6">[11]ALAT_2!$R$324</definedName>
    <definedName name="__ME47" localSheetId="8">[11]ALAT_2!$R$324</definedName>
    <definedName name="__ME47" localSheetId="7">[11]ALAT_2!$R$324</definedName>
    <definedName name="__ME47">[12]ALAT_2!$R$324</definedName>
    <definedName name="__ME48" localSheetId="4">[11]ALAT_2!$R$344</definedName>
    <definedName name="__ME48" localSheetId="2">[11]ALAT_2!$R$344</definedName>
    <definedName name="__ME48" localSheetId="3">[11]ALAT_2!$R$344</definedName>
    <definedName name="__ME48" localSheetId="5">[11]ALAT_2!$R$344</definedName>
    <definedName name="__ME48" localSheetId="6">[11]ALAT_2!$R$344</definedName>
    <definedName name="__ME48" localSheetId="8">[11]ALAT_2!$R$344</definedName>
    <definedName name="__ME48" localSheetId="7">[11]ALAT_2!$R$344</definedName>
    <definedName name="__ME48">[12]ALAT_2!$R$344</definedName>
    <definedName name="__ME49" localSheetId="4">[11]ALAT_2!$R$364</definedName>
    <definedName name="__ME49" localSheetId="2">[11]ALAT_2!$R$364</definedName>
    <definedName name="__ME49" localSheetId="3">[11]ALAT_2!$R$364</definedName>
    <definedName name="__ME49" localSheetId="5">[11]ALAT_2!$R$364</definedName>
    <definedName name="__ME49" localSheetId="6">[11]ALAT_2!$R$364</definedName>
    <definedName name="__ME49" localSheetId="8">[11]ALAT_2!$R$364</definedName>
    <definedName name="__ME49" localSheetId="7">[11]ALAT_2!$R$364</definedName>
    <definedName name="__ME49">[12]ALAT_2!$R$364</definedName>
    <definedName name="__ME50" localSheetId="4">[11]ALAT_2!$R$384</definedName>
    <definedName name="__ME50" localSheetId="2">[11]ALAT_2!$R$384</definedName>
    <definedName name="__ME50" localSheetId="3">[11]ALAT_2!$R$384</definedName>
    <definedName name="__ME50" localSheetId="5">[11]ALAT_2!$R$384</definedName>
    <definedName name="__ME50" localSheetId="6">[11]ALAT_2!$R$384</definedName>
    <definedName name="__ME50" localSheetId="8">[11]ALAT_2!$R$384</definedName>
    <definedName name="__ME50" localSheetId="7">[11]ALAT_2!$R$384</definedName>
    <definedName name="__ME50">[12]ALAT_2!$R$384</definedName>
    <definedName name="__ME51" localSheetId="4">[11]ALAT_2!$R$404</definedName>
    <definedName name="__ME51" localSheetId="2">[11]ALAT_2!$R$404</definedName>
    <definedName name="__ME51" localSheetId="3">[11]ALAT_2!$R$404</definedName>
    <definedName name="__ME51" localSheetId="5">[11]ALAT_2!$R$404</definedName>
    <definedName name="__ME51" localSheetId="6">[11]ALAT_2!$R$404</definedName>
    <definedName name="__ME51" localSheetId="8">[11]ALAT_2!$R$404</definedName>
    <definedName name="__ME51" localSheetId="7">[11]ALAT_2!$R$404</definedName>
    <definedName name="__ME51">[12]ALAT_2!$R$404</definedName>
    <definedName name="__ME52" localSheetId="4">[11]ALAT_2!$R$424</definedName>
    <definedName name="__ME52" localSheetId="2">[11]ALAT_2!$R$424</definedName>
    <definedName name="__ME52" localSheetId="3">[11]ALAT_2!$R$424</definedName>
    <definedName name="__ME52" localSheetId="5">[11]ALAT_2!$R$424</definedName>
    <definedName name="__ME52" localSheetId="6">[11]ALAT_2!$R$424</definedName>
    <definedName name="__ME52" localSheetId="8">[11]ALAT_2!$R$424</definedName>
    <definedName name="__ME52" localSheetId="7">[11]ALAT_2!$R$424</definedName>
    <definedName name="__ME52">[12]ALAT_2!$R$424</definedName>
    <definedName name="__ME53" localSheetId="4">[11]ALAT_2!$R$444</definedName>
    <definedName name="__ME53" localSheetId="2">[11]ALAT_2!$R$444</definedName>
    <definedName name="__ME53" localSheetId="3">[11]ALAT_2!$R$444</definedName>
    <definedName name="__ME53" localSheetId="5">[11]ALAT_2!$R$444</definedName>
    <definedName name="__ME53" localSheetId="6">[11]ALAT_2!$R$444</definedName>
    <definedName name="__ME53" localSheetId="8">[11]ALAT_2!$R$444</definedName>
    <definedName name="__ME53" localSheetId="7">[11]ALAT_2!$R$444</definedName>
    <definedName name="__ME53">[12]ALAT_2!$R$444</definedName>
    <definedName name="__ME54" localSheetId="4">[11]ALAT_2!$R$464</definedName>
    <definedName name="__ME54" localSheetId="2">[11]ALAT_2!$R$464</definedName>
    <definedName name="__ME54" localSheetId="3">[11]ALAT_2!$R$464</definedName>
    <definedName name="__ME54" localSheetId="5">[11]ALAT_2!$R$464</definedName>
    <definedName name="__ME54" localSheetId="6">[11]ALAT_2!$R$464</definedName>
    <definedName name="__ME54" localSheetId="8">[11]ALAT_2!$R$464</definedName>
    <definedName name="__ME54" localSheetId="7">[11]ALAT_2!$R$464</definedName>
    <definedName name="__ME54">[12]ALAT_2!$R$464</definedName>
    <definedName name="__ME55" localSheetId="4">[11]ALAT_2!$R$484</definedName>
    <definedName name="__ME55" localSheetId="2">[11]ALAT_2!$R$484</definedName>
    <definedName name="__ME55" localSheetId="3">[11]ALAT_2!$R$484</definedName>
    <definedName name="__ME55" localSheetId="5">[11]ALAT_2!$R$484</definedName>
    <definedName name="__ME55" localSheetId="6">[11]ALAT_2!$R$484</definedName>
    <definedName name="__ME55" localSheetId="8">[11]ALAT_2!$R$484</definedName>
    <definedName name="__ME55" localSheetId="7">[11]ALAT_2!$R$484</definedName>
    <definedName name="__ME55">[12]ALAT_2!$R$484</definedName>
    <definedName name="__ME56" localSheetId="4">[11]ALAT_2!$R$504</definedName>
    <definedName name="__ME56" localSheetId="2">[11]ALAT_2!$R$504</definedName>
    <definedName name="__ME56" localSheetId="3">[11]ALAT_2!$R$504</definedName>
    <definedName name="__ME56" localSheetId="5">[11]ALAT_2!$R$504</definedName>
    <definedName name="__ME56" localSheetId="6">[11]ALAT_2!$R$504</definedName>
    <definedName name="__ME56" localSheetId="8">[11]ALAT_2!$R$504</definedName>
    <definedName name="__ME56" localSheetId="7">[11]ALAT_2!$R$504</definedName>
    <definedName name="__ME56">[12]ALAT_2!$R$504</definedName>
    <definedName name="__ME57" localSheetId="4">[11]ALAT_2!$R$524</definedName>
    <definedName name="__ME57" localSheetId="2">[11]ALAT_2!$R$524</definedName>
    <definedName name="__ME57" localSheetId="3">[11]ALAT_2!$R$524</definedName>
    <definedName name="__ME57" localSheetId="5">[11]ALAT_2!$R$524</definedName>
    <definedName name="__ME57" localSheetId="6">[11]ALAT_2!$R$524</definedName>
    <definedName name="__ME57" localSheetId="8">[11]ALAT_2!$R$524</definedName>
    <definedName name="__ME57" localSheetId="7">[11]ALAT_2!$R$524</definedName>
    <definedName name="__ME57">[12]ALAT_2!$R$524</definedName>
    <definedName name="__ME58" localSheetId="4">[11]ALAT_2!$R$544</definedName>
    <definedName name="__ME58" localSheetId="2">[11]ALAT_2!$R$544</definedName>
    <definedName name="__ME58" localSheetId="3">[11]ALAT_2!$R$544</definedName>
    <definedName name="__ME58" localSheetId="5">[11]ALAT_2!$R$544</definedName>
    <definedName name="__ME58" localSheetId="6">[11]ALAT_2!$R$544</definedName>
    <definedName name="__ME58" localSheetId="8">[11]ALAT_2!$R$544</definedName>
    <definedName name="__ME58" localSheetId="7">[11]ALAT_2!$R$544</definedName>
    <definedName name="__ME58">[12]ALAT_2!$R$544</definedName>
    <definedName name="__ME59" localSheetId="4">[11]ALAT_2!$R$564</definedName>
    <definedName name="__ME59" localSheetId="2">[11]ALAT_2!$R$564</definedName>
    <definedName name="__ME59" localSheetId="3">[11]ALAT_2!$R$564</definedName>
    <definedName name="__ME59" localSheetId="5">[11]ALAT_2!$R$564</definedName>
    <definedName name="__ME59" localSheetId="6">[11]ALAT_2!$R$564</definedName>
    <definedName name="__ME59" localSheetId="8">[11]ALAT_2!$R$564</definedName>
    <definedName name="__ME59" localSheetId="7">[11]ALAT_2!$R$564</definedName>
    <definedName name="__ME59">[12]ALAT_2!$R$564</definedName>
    <definedName name="__ME60" localSheetId="4">[11]ALAT_2!$R$584</definedName>
    <definedName name="__ME60" localSheetId="2">[11]ALAT_2!$R$584</definedName>
    <definedName name="__ME60" localSheetId="3">[11]ALAT_2!$R$584</definedName>
    <definedName name="__ME60" localSheetId="5">[11]ALAT_2!$R$584</definedName>
    <definedName name="__ME60" localSheetId="6">[11]ALAT_2!$R$584</definedName>
    <definedName name="__ME60" localSheetId="8">[11]ALAT_2!$R$584</definedName>
    <definedName name="__ME60" localSheetId="7">[11]ALAT_2!$R$584</definedName>
    <definedName name="__ME60">[12]ALAT_2!$R$584</definedName>
    <definedName name="__ME61" localSheetId="4">[11]ALAT_2!$R$604</definedName>
    <definedName name="__ME61" localSheetId="2">[11]ALAT_2!$R$604</definedName>
    <definedName name="__ME61" localSheetId="3">[11]ALAT_2!$R$604</definedName>
    <definedName name="__ME61" localSheetId="5">[11]ALAT_2!$R$604</definedName>
    <definedName name="__ME61" localSheetId="6">[11]ALAT_2!$R$604</definedName>
    <definedName name="__ME61" localSheetId="8">[11]ALAT_2!$R$604</definedName>
    <definedName name="__ME61" localSheetId="7">[11]ALAT_2!$R$604</definedName>
    <definedName name="__ME61">[12]ALAT_2!$R$604</definedName>
    <definedName name="__ME62" localSheetId="4">[11]ALAT_2!$R$624</definedName>
    <definedName name="__ME62" localSheetId="2">[11]ALAT_2!$R$624</definedName>
    <definedName name="__ME62" localSheetId="3">[11]ALAT_2!$R$624</definedName>
    <definedName name="__ME62" localSheetId="5">[11]ALAT_2!$R$624</definedName>
    <definedName name="__ME62" localSheetId="6">[11]ALAT_2!$R$624</definedName>
    <definedName name="__ME62" localSheetId="8">[11]ALAT_2!$R$624</definedName>
    <definedName name="__ME62" localSheetId="7">[11]ALAT_2!$R$624</definedName>
    <definedName name="__ME62">[12]ALAT_2!$R$624</definedName>
    <definedName name="__ME63" localSheetId="4">[11]ALAT_2!$R$644</definedName>
    <definedName name="__ME63" localSheetId="2">[11]ALAT_2!$R$644</definedName>
    <definedName name="__ME63" localSheetId="3">[11]ALAT_2!$R$644</definedName>
    <definedName name="__ME63" localSheetId="5">[11]ALAT_2!$R$644</definedName>
    <definedName name="__ME63" localSheetId="6">[11]ALAT_2!$R$644</definedName>
    <definedName name="__ME63" localSheetId="8">[11]ALAT_2!$R$644</definedName>
    <definedName name="__ME63" localSheetId="7">[11]ALAT_2!$R$644</definedName>
    <definedName name="__ME63">[12]ALAT_2!$R$644</definedName>
    <definedName name="__ME64" localSheetId="4">[11]ALAT_2!$R$664</definedName>
    <definedName name="__ME64" localSheetId="2">[11]ALAT_2!$R$664</definedName>
    <definedName name="__ME64" localSheetId="3">[11]ALAT_2!$R$664</definedName>
    <definedName name="__ME64" localSheetId="5">[11]ALAT_2!$R$664</definedName>
    <definedName name="__ME64" localSheetId="6">[11]ALAT_2!$R$664</definedName>
    <definedName name="__ME64" localSheetId="8">[11]ALAT_2!$R$664</definedName>
    <definedName name="__ME64" localSheetId="7">[11]ALAT_2!$R$664</definedName>
    <definedName name="__ME64">[12]ALAT_2!$R$664</definedName>
    <definedName name="__ME65" localSheetId="4">[11]ALAT_2!$R$684</definedName>
    <definedName name="__ME65" localSheetId="2">[11]ALAT_2!$R$684</definedName>
    <definedName name="__ME65" localSheetId="3">[11]ALAT_2!$R$684</definedName>
    <definedName name="__ME65" localSheetId="5">[11]ALAT_2!$R$684</definedName>
    <definedName name="__ME65" localSheetId="6">[11]ALAT_2!$R$684</definedName>
    <definedName name="__ME65" localSheetId="8">[11]ALAT_2!$R$684</definedName>
    <definedName name="__ME65" localSheetId="7">[11]ALAT_2!$R$684</definedName>
    <definedName name="__ME65">[12]ALAT_2!$R$684</definedName>
    <definedName name="__ME66" localSheetId="4">[11]ALAT_2!$R$704</definedName>
    <definedName name="__ME66" localSheetId="2">[11]ALAT_2!$R$704</definedName>
    <definedName name="__ME66" localSheetId="3">[11]ALAT_2!$R$704</definedName>
    <definedName name="__ME66" localSheetId="5">[11]ALAT_2!$R$704</definedName>
    <definedName name="__ME66" localSheetId="6">[11]ALAT_2!$R$704</definedName>
    <definedName name="__ME66" localSheetId="8">[11]ALAT_2!$R$704</definedName>
    <definedName name="__ME66" localSheetId="7">[11]ALAT_2!$R$704</definedName>
    <definedName name="__ME66">[12]ALAT_2!$R$704</definedName>
    <definedName name="__ME67" localSheetId="4">[11]ALAT_2!$R$724</definedName>
    <definedName name="__ME67" localSheetId="2">[11]ALAT_2!$R$724</definedName>
    <definedName name="__ME67" localSheetId="3">[11]ALAT_2!$R$724</definedName>
    <definedName name="__ME67" localSheetId="5">[11]ALAT_2!$R$724</definedName>
    <definedName name="__ME67" localSheetId="6">[11]ALAT_2!$R$724</definedName>
    <definedName name="__ME67" localSheetId="8">[11]ALAT_2!$R$724</definedName>
    <definedName name="__ME67" localSheetId="7">[11]ALAT_2!$R$724</definedName>
    <definedName name="__ME67">[12]ALAT_2!$R$724</definedName>
    <definedName name="__ME68" localSheetId="4">[11]ALAT_2!$R$755</definedName>
    <definedName name="__ME68" localSheetId="2">[11]ALAT_2!$R$755</definedName>
    <definedName name="__ME68" localSheetId="3">[11]ALAT_2!$R$755</definedName>
    <definedName name="__ME68" localSheetId="5">[11]ALAT_2!$R$755</definedName>
    <definedName name="__ME68" localSheetId="6">[11]ALAT_2!$R$755</definedName>
    <definedName name="__ME68" localSheetId="8">[11]ALAT_2!$R$755</definedName>
    <definedName name="__ME68" localSheetId="7">[11]ALAT_2!$R$755</definedName>
    <definedName name="__ME68">[12]ALAT_2!$R$755</definedName>
    <definedName name="__MMM01" localSheetId="4">'[11]Basic Price'!$F$52</definedName>
    <definedName name="__MMM01" localSheetId="2">'[11]Basic Price'!$F$52</definedName>
    <definedName name="__MMM01" localSheetId="3">'[11]Basic Price'!$F$52</definedName>
    <definedName name="__MMM01" localSheetId="5">'[11]Basic Price'!$F$52</definedName>
    <definedName name="__MMM01" localSheetId="6">'[11]Basic Price'!$F$52</definedName>
    <definedName name="__MMM01" localSheetId="8">'[11]Basic Price'!$F$52</definedName>
    <definedName name="__MMM01" localSheetId="7">'[11]Basic Price'!$F$52</definedName>
    <definedName name="__MMM01">'[12]Basic Price'!$F$52</definedName>
    <definedName name="__MMM02" localSheetId="4">'[11]Basic Price'!$F$55</definedName>
    <definedName name="__MMM02" localSheetId="2">'[11]Basic Price'!$F$55</definedName>
    <definedName name="__MMM02" localSheetId="3">'[11]Basic Price'!$F$55</definedName>
    <definedName name="__MMM02" localSheetId="5">'[11]Basic Price'!$F$55</definedName>
    <definedName name="__MMM02" localSheetId="6">'[11]Basic Price'!$F$55</definedName>
    <definedName name="__MMM02" localSheetId="8">'[11]Basic Price'!$F$55</definedName>
    <definedName name="__MMM02" localSheetId="7">'[11]Basic Price'!$F$55</definedName>
    <definedName name="__MMM02">'[12]Basic Price'!$F$55</definedName>
    <definedName name="__MMM03" localSheetId="4">'[11]Basic Price'!$F$57</definedName>
    <definedName name="__MMM03" localSheetId="2">'[11]Basic Price'!$F$57</definedName>
    <definedName name="__MMM03" localSheetId="3">'[11]Basic Price'!$F$57</definedName>
    <definedName name="__MMM03" localSheetId="5">'[11]Basic Price'!$F$57</definedName>
    <definedName name="__MMM03" localSheetId="6">'[11]Basic Price'!$F$57</definedName>
    <definedName name="__MMM03" localSheetId="8">'[11]Basic Price'!$F$57</definedName>
    <definedName name="__MMM03" localSheetId="7">'[11]Basic Price'!$F$57</definedName>
    <definedName name="__MMM03">'[12]Basic Price'!$F$57</definedName>
    <definedName name="__MMM04" localSheetId="4">'[11]Basic Price'!$F$59</definedName>
    <definedName name="__MMM04" localSheetId="2">'[11]Basic Price'!$F$59</definedName>
    <definedName name="__MMM04" localSheetId="3">'[11]Basic Price'!$F$59</definedName>
    <definedName name="__MMM04" localSheetId="5">'[11]Basic Price'!$F$59</definedName>
    <definedName name="__MMM04" localSheetId="6">'[11]Basic Price'!$F$59</definedName>
    <definedName name="__MMM04" localSheetId="8">'[11]Basic Price'!$F$59</definedName>
    <definedName name="__MMM04" localSheetId="7">'[11]Basic Price'!$F$59</definedName>
    <definedName name="__MMM04">'[12]Basic Price'!$F$59</definedName>
    <definedName name="__MMM05" localSheetId="4">'[11]Basic Price'!$F$61</definedName>
    <definedName name="__MMM05" localSheetId="2">'[11]Basic Price'!$F$61</definedName>
    <definedName name="__MMM05" localSheetId="3">'[11]Basic Price'!$F$61</definedName>
    <definedName name="__MMM05" localSheetId="5">'[11]Basic Price'!$F$61</definedName>
    <definedName name="__MMM05" localSheetId="6">'[11]Basic Price'!$F$61</definedName>
    <definedName name="__MMM05" localSheetId="8">'[11]Basic Price'!$F$61</definedName>
    <definedName name="__MMM05" localSheetId="7">'[11]Basic Price'!$F$61</definedName>
    <definedName name="__MMM05">'[12]Basic Price'!$F$61</definedName>
    <definedName name="__MMM06" localSheetId="4">'[11]Basic Price'!$F$63</definedName>
    <definedName name="__MMM06" localSheetId="2">'[11]Basic Price'!$F$63</definedName>
    <definedName name="__MMM06" localSheetId="3">'[11]Basic Price'!$F$63</definedName>
    <definedName name="__MMM06" localSheetId="5">'[11]Basic Price'!$F$63</definedName>
    <definedName name="__MMM06" localSheetId="6">'[11]Basic Price'!$F$63</definedName>
    <definedName name="__MMM06" localSheetId="8">'[11]Basic Price'!$F$63</definedName>
    <definedName name="__MMM06" localSheetId="7">'[11]Basic Price'!$F$63</definedName>
    <definedName name="__MMM06">'[12]Basic Price'!$F$63</definedName>
    <definedName name="__MMM07" localSheetId="4">'[11]Basic Price'!$F$65</definedName>
    <definedName name="__MMM07" localSheetId="2">'[11]Basic Price'!$F$65</definedName>
    <definedName name="__MMM07" localSheetId="3">'[11]Basic Price'!$F$65</definedName>
    <definedName name="__MMM07" localSheetId="5">'[11]Basic Price'!$F$65</definedName>
    <definedName name="__MMM07" localSheetId="6">'[11]Basic Price'!$F$65</definedName>
    <definedName name="__MMM07" localSheetId="8">'[11]Basic Price'!$F$65</definedName>
    <definedName name="__MMM07" localSheetId="7">'[11]Basic Price'!$F$65</definedName>
    <definedName name="__MMM07">'[12]Basic Price'!$F$65</definedName>
    <definedName name="__MMM08" localSheetId="4">'[11]Basic Price'!$F$67</definedName>
    <definedName name="__MMM08" localSheetId="2">'[11]Basic Price'!$F$67</definedName>
    <definedName name="__MMM08" localSheetId="3">'[11]Basic Price'!$F$67</definedName>
    <definedName name="__MMM08" localSheetId="5">'[11]Basic Price'!$F$67</definedName>
    <definedName name="__MMM08" localSheetId="6">'[11]Basic Price'!$F$67</definedName>
    <definedName name="__MMM08" localSheetId="8">'[11]Basic Price'!$F$67</definedName>
    <definedName name="__MMM08" localSheetId="7">'[11]Basic Price'!$F$67</definedName>
    <definedName name="__MMM08">'[12]Basic Price'!$F$67</definedName>
    <definedName name="__MMM09" localSheetId="4">'[11]Basic Price'!$F$69</definedName>
    <definedName name="__MMM09" localSheetId="2">'[11]Basic Price'!$F$69</definedName>
    <definedName name="__MMM09" localSheetId="3">'[11]Basic Price'!$F$69</definedName>
    <definedName name="__MMM09" localSheetId="5">'[11]Basic Price'!$F$69</definedName>
    <definedName name="__MMM09" localSheetId="6">'[11]Basic Price'!$F$69</definedName>
    <definedName name="__MMM09" localSheetId="8">'[11]Basic Price'!$F$69</definedName>
    <definedName name="__MMM09" localSheetId="7">'[11]Basic Price'!$F$69</definedName>
    <definedName name="__MMM09">'[12]Basic Price'!$F$69</definedName>
    <definedName name="__MMM10" localSheetId="4">'[11]Basic Price'!$F$71</definedName>
    <definedName name="__MMM10" localSheetId="2">'[11]Basic Price'!$F$71</definedName>
    <definedName name="__MMM10" localSheetId="3">'[11]Basic Price'!$F$71</definedName>
    <definedName name="__MMM10" localSheetId="5">'[11]Basic Price'!$F$71</definedName>
    <definedName name="__MMM10" localSheetId="6">'[11]Basic Price'!$F$71</definedName>
    <definedName name="__MMM10" localSheetId="8">'[11]Basic Price'!$F$71</definedName>
    <definedName name="__MMM10" localSheetId="7">'[11]Basic Price'!$F$71</definedName>
    <definedName name="__MMM10">'[12]Basic Price'!$F$71</definedName>
    <definedName name="__MMM11" localSheetId="4">'[11]Basic Price'!$F$73</definedName>
    <definedName name="__MMM11" localSheetId="2">'[11]Basic Price'!$F$73</definedName>
    <definedName name="__MMM11" localSheetId="3">'[11]Basic Price'!$F$73</definedName>
    <definedName name="__MMM11" localSheetId="5">'[11]Basic Price'!$F$73</definedName>
    <definedName name="__MMM11" localSheetId="6">'[11]Basic Price'!$F$73</definedName>
    <definedName name="__MMM11" localSheetId="8">'[11]Basic Price'!$F$73</definedName>
    <definedName name="__MMM11" localSheetId="7">'[11]Basic Price'!$F$73</definedName>
    <definedName name="__MMM11">'[12]Basic Price'!$F$73</definedName>
    <definedName name="__MMM12" localSheetId="4">'[11]Basic Price'!$F$75</definedName>
    <definedName name="__MMM12" localSheetId="2">'[11]Basic Price'!$F$75</definedName>
    <definedName name="__MMM12" localSheetId="3">'[11]Basic Price'!$F$75</definedName>
    <definedName name="__MMM12" localSheetId="5">'[11]Basic Price'!$F$75</definedName>
    <definedName name="__MMM12" localSheetId="6">'[11]Basic Price'!$F$75</definedName>
    <definedName name="__MMM12" localSheetId="8">'[11]Basic Price'!$F$75</definedName>
    <definedName name="__MMM12" localSheetId="7">'[11]Basic Price'!$F$75</definedName>
    <definedName name="__MMM12">'[12]Basic Price'!$F$75</definedName>
    <definedName name="__MMM13" localSheetId="4">'[11]Basic Price'!$F$77</definedName>
    <definedName name="__MMM13" localSheetId="2">'[11]Basic Price'!$F$77</definedName>
    <definedName name="__MMM13" localSheetId="3">'[11]Basic Price'!$F$77</definedName>
    <definedName name="__MMM13" localSheetId="5">'[11]Basic Price'!$F$77</definedName>
    <definedName name="__MMM13" localSheetId="6">'[11]Basic Price'!$F$77</definedName>
    <definedName name="__MMM13" localSheetId="8">'[11]Basic Price'!$F$77</definedName>
    <definedName name="__MMM13" localSheetId="7">'[11]Basic Price'!$F$77</definedName>
    <definedName name="__MMM13">'[12]Basic Price'!$F$77</definedName>
    <definedName name="__MMM14" localSheetId="4">'[11]Basic Price'!$F$79</definedName>
    <definedName name="__MMM14" localSheetId="2">'[11]Basic Price'!$F$79</definedName>
    <definedName name="__MMM14" localSheetId="3">'[11]Basic Price'!$F$79</definedName>
    <definedName name="__MMM14" localSheetId="5">'[11]Basic Price'!$F$79</definedName>
    <definedName name="__MMM14" localSheetId="6">'[11]Basic Price'!$F$79</definedName>
    <definedName name="__MMM14" localSheetId="8">'[11]Basic Price'!$F$79</definedName>
    <definedName name="__MMM14" localSheetId="7">'[11]Basic Price'!$F$79</definedName>
    <definedName name="__MMM14">'[12]Basic Price'!$F$79</definedName>
    <definedName name="__MMM15" localSheetId="4">'[11]Basic Price'!$F$81</definedName>
    <definedName name="__MMM15" localSheetId="2">'[11]Basic Price'!$F$81</definedName>
    <definedName name="__MMM15" localSheetId="3">'[11]Basic Price'!$F$81</definedName>
    <definedName name="__MMM15" localSheetId="5">'[11]Basic Price'!$F$81</definedName>
    <definedName name="__MMM15" localSheetId="6">'[11]Basic Price'!$F$81</definedName>
    <definedName name="__MMM15" localSheetId="8">'[11]Basic Price'!$F$81</definedName>
    <definedName name="__MMM15" localSheetId="7">'[11]Basic Price'!$F$81</definedName>
    <definedName name="__MMM15">'[12]Basic Price'!$F$81</definedName>
    <definedName name="__MMM16" localSheetId="4">'[11]Basic Price'!$F$83</definedName>
    <definedName name="__MMM16" localSheetId="2">'[11]Basic Price'!$F$83</definedName>
    <definedName name="__MMM16" localSheetId="3">'[11]Basic Price'!$F$83</definedName>
    <definedName name="__MMM16" localSheetId="5">'[11]Basic Price'!$F$83</definedName>
    <definedName name="__MMM16" localSheetId="6">'[11]Basic Price'!$F$83</definedName>
    <definedName name="__MMM16" localSheetId="8">'[11]Basic Price'!$F$83</definedName>
    <definedName name="__MMM16" localSheetId="7">'[11]Basic Price'!$F$83</definedName>
    <definedName name="__MMM16">'[12]Basic Price'!$F$83</definedName>
    <definedName name="__MMM17" localSheetId="4">'[11]Basic Price'!$F$85</definedName>
    <definedName name="__MMM17" localSheetId="2">'[11]Basic Price'!$F$85</definedName>
    <definedName name="__MMM17" localSheetId="3">'[11]Basic Price'!$F$85</definedName>
    <definedName name="__MMM17" localSheetId="5">'[11]Basic Price'!$F$85</definedName>
    <definedName name="__MMM17" localSheetId="6">'[11]Basic Price'!$F$85</definedName>
    <definedName name="__MMM17" localSheetId="8">'[11]Basic Price'!$F$85</definedName>
    <definedName name="__MMM17" localSheetId="7">'[11]Basic Price'!$F$85</definedName>
    <definedName name="__MMM17">'[12]Basic Price'!$F$85</definedName>
    <definedName name="__MMM18" localSheetId="4">'[11]Basic Price'!$F$88</definedName>
    <definedName name="__MMM18" localSheetId="2">'[11]Basic Price'!$F$88</definedName>
    <definedName name="__MMM18" localSheetId="3">'[11]Basic Price'!$F$88</definedName>
    <definedName name="__MMM18" localSheetId="5">'[11]Basic Price'!$F$88</definedName>
    <definedName name="__MMM18" localSheetId="6">'[11]Basic Price'!$F$88</definedName>
    <definedName name="__MMM18" localSheetId="8">'[11]Basic Price'!$F$88</definedName>
    <definedName name="__MMM18" localSheetId="7">'[11]Basic Price'!$F$88</definedName>
    <definedName name="__MMM18">'[12]Basic Price'!$F$88</definedName>
    <definedName name="__MMM19" localSheetId="4">'[11]Basic Price'!$F$98</definedName>
    <definedName name="__MMM19" localSheetId="2">'[11]Basic Price'!$F$98</definedName>
    <definedName name="__MMM19" localSheetId="3">'[11]Basic Price'!$F$98</definedName>
    <definedName name="__MMM19" localSheetId="5">'[11]Basic Price'!$F$98</definedName>
    <definedName name="__MMM19" localSheetId="6">'[11]Basic Price'!$F$98</definedName>
    <definedName name="__MMM19" localSheetId="8">'[11]Basic Price'!$F$98</definedName>
    <definedName name="__MMM19" localSheetId="7">'[11]Basic Price'!$F$98</definedName>
    <definedName name="__MMM19">'[12]Basic Price'!$F$98</definedName>
    <definedName name="__MMM20" localSheetId="4">'[11]Basic Price'!$F$100</definedName>
    <definedName name="__MMM20" localSheetId="2">'[11]Basic Price'!$F$100</definedName>
    <definedName name="__MMM20" localSheetId="3">'[11]Basic Price'!$F$100</definedName>
    <definedName name="__MMM20" localSheetId="5">'[11]Basic Price'!$F$100</definedName>
    <definedName name="__MMM20" localSheetId="6">'[11]Basic Price'!$F$100</definedName>
    <definedName name="__MMM20" localSheetId="8">'[11]Basic Price'!$F$100</definedName>
    <definedName name="__MMM20" localSheetId="7">'[11]Basic Price'!$F$100</definedName>
    <definedName name="__MMM20">'[12]Basic Price'!$F$100</definedName>
    <definedName name="__MMM21" localSheetId="4">'[11]Basic Price'!$F$102</definedName>
    <definedName name="__MMM21" localSheetId="2">'[11]Basic Price'!$F$102</definedName>
    <definedName name="__MMM21" localSheetId="3">'[11]Basic Price'!$F$102</definedName>
    <definedName name="__MMM21" localSheetId="5">'[11]Basic Price'!$F$102</definedName>
    <definedName name="__MMM21" localSheetId="6">'[11]Basic Price'!$F$102</definedName>
    <definedName name="__MMM21" localSheetId="8">'[11]Basic Price'!$F$102</definedName>
    <definedName name="__MMM21" localSheetId="7">'[11]Basic Price'!$F$102</definedName>
    <definedName name="__MMM21">'[12]Basic Price'!$F$102</definedName>
    <definedName name="__MMM22" localSheetId="4">'[11]Basic Price'!$F$104</definedName>
    <definedName name="__MMM22" localSheetId="2">'[11]Basic Price'!$F$104</definedName>
    <definedName name="__MMM22" localSheetId="3">'[11]Basic Price'!$F$104</definedName>
    <definedName name="__MMM22" localSheetId="5">'[11]Basic Price'!$F$104</definedName>
    <definedName name="__MMM22" localSheetId="6">'[11]Basic Price'!$F$104</definedName>
    <definedName name="__MMM22" localSheetId="8">'[11]Basic Price'!$F$104</definedName>
    <definedName name="__MMM22" localSheetId="7">'[11]Basic Price'!$F$104</definedName>
    <definedName name="__MMM22">'[12]Basic Price'!$F$104</definedName>
    <definedName name="__MMM23" localSheetId="4">'[11]Basic Price'!$F$106</definedName>
    <definedName name="__MMM23" localSheetId="2">'[11]Basic Price'!$F$106</definedName>
    <definedName name="__MMM23" localSheetId="3">'[11]Basic Price'!$F$106</definedName>
    <definedName name="__MMM23" localSheetId="5">'[11]Basic Price'!$F$106</definedName>
    <definedName name="__MMM23" localSheetId="6">'[11]Basic Price'!$F$106</definedName>
    <definedName name="__MMM23" localSheetId="8">'[11]Basic Price'!$F$106</definedName>
    <definedName name="__MMM23" localSheetId="7">'[11]Basic Price'!$F$106</definedName>
    <definedName name="__MMM23">'[12]Basic Price'!$F$106</definedName>
    <definedName name="__MMM24" localSheetId="4">'[11]Basic Price'!$F$108</definedName>
    <definedName name="__MMM24" localSheetId="2">'[11]Basic Price'!$F$108</definedName>
    <definedName name="__MMM24" localSheetId="3">'[11]Basic Price'!$F$108</definedName>
    <definedName name="__MMM24" localSheetId="5">'[11]Basic Price'!$F$108</definedName>
    <definedName name="__MMM24" localSheetId="6">'[11]Basic Price'!$F$108</definedName>
    <definedName name="__MMM24" localSheetId="8">'[11]Basic Price'!$F$108</definedName>
    <definedName name="__MMM24" localSheetId="7">'[11]Basic Price'!$F$108</definedName>
    <definedName name="__MMM24">'[12]Basic Price'!$F$108</definedName>
    <definedName name="__MMM25" localSheetId="4">'[11]Basic Price'!$F$110</definedName>
    <definedName name="__MMM25" localSheetId="2">'[11]Basic Price'!$F$110</definedName>
    <definedName name="__MMM25" localSheetId="3">'[11]Basic Price'!$F$110</definedName>
    <definedName name="__MMM25" localSheetId="5">'[11]Basic Price'!$F$110</definedName>
    <definedName name="__MMM25" localSheetId="6">'[11]Basic Price'!$F$110</definedName>
    <definedName name="__MMM25" localSheetId="8">'[11]Basic Price'!$F$110</definedName>
    <definedName name="__MMM25" localSheetId="7">'[11]Basic Price'!$F$110</definedName>
    <definedName name="__MMM25">'[12]Basic Price'!$F$110</definedName>
    <definedName name="__MMM26" localSheetId="4">'[11]Basic Price'!$F$112</definedName>
    <definedName name="__MMM26" localSheetId="2">'[11]Basic Price'!$F$112</definedName>
    <definedName name="__MMM26" localSheetId="3">'[11]Basic Price'!$F$112</definedName>
    <definedName name="__MMM26" localSheetId="5">'[11]Basic Price'!$F$112</definedName>
    <definedName name="__MMM26" localSheetId="6">'[11]Basic Price'!$F$112</definedName>
    <definedName name="__MMM26" localSheetId="8">'[11]Basic Price'!$F$112</definedName>
    <definedName name="__MMM26" localSheetId="7">'[11]Basic Price'!$F$112</definedName>
    <definedName name="__MMM26">'[12]Basic Price'!$F$112</definedName>
    <definedName name="__MMM27" localSheetId="4">'[11]Basic Price'!$F$114</definedName>
    <definedName name="__MMM27" localSheetId="2">'[11]Basic Price'!$F$114</definedName>
    <definedName name="__MMM27" localSheetId="3">'[11]Basic Price'!$F$114</definedName>
    <definedName name="__MMM27" localSheetId="5">'[11]Basic Price'!$F$114</definedName>
    <definedName name="__MMM27" localSheetId="6">'[11]Basic Price'!$F$114</definedName>
    <definedName name="__MMM27" localSheetId="8">'[11]Basic Price'!$F$114</definedName>
    <definedName name="__MMM27" localSheetId="7">'[11]Basic Price'!$F$114</definedName>
    <definedName name="__MMM27">'[12]Basic Price'!$F$114</definedName>
    <definedName name="__MMM28" localSheetId="4">'[11]Basic Price'!$F$116</definedName>
    <definedName name="__MMM28" localSheetId="2">'[11]Basic Price'!$F$116</definedName>
    <definedName name="__MMM28" localSheetId="3">'[11]Basic Price'!$F$116</definedName>
    <definedName name="__MMM28" localSheetId="5">'[11]Basic Price'!$F$116</definedName>
    <definedName name="__MMM28" localSheetId="6">'[11]Basic Price'!$F$116</definedName>
    <definedName name="__MMM28" localSheetId="8">'[11]Basic Price'!$F$116</definedName>
    <definedName name="__MMM28" localSheetId="7">'[11]Basic Price'!$F$116</definedName>
    <definedName name="__MMM28">'[12]Basic Price'!$F$116</definedName>
    <definedName name="__MMM29" localSheetId="4">'[11]Basic Price'!$F$118</definedName>
    <definedName name="__MMM29" localSheetId="2">'[11]Basic Price'!$F$118</definedName>
    <definedName name="__MMM29" localSheetId="3">'[11]Basic Price'!$F$118</definedName>
    <definedName name="__MMM29" localSheetId="5">'[11]Basic Price'!$F$118</definedName>
    <definedName name="__MMM29" localSheetId="6">'[11]Basic Price'!$F$118</definedName>
    <definedName name="__MMM29" localSheetId="8">'[11]Basic Price'!$F$118</definedName>
    <definedName name="__MMM29" localSheetId="7">'[11]Basic Price'!$F$118</definedName>
    <definedName name="__MMM29">'[12]Basic Price'!$F$118</definedName>
    <definedName name="__MMM30" localSheetId="4">'[11]Basic Price'!$F$120</definedName>
    <definedName name="__MMM30" localSheetId="2">'[11]Basic Price'!$F$120</definedName>
    <definedName name="__MMM30" localSheetId="3">'[11]Basic Price'!$F$120</definedName>
    <definedName name="__MMM30" localSheetId="5">'[11]Basic Price'!$F$120</definedName>
    <definedName name="__MMM30" localSheetId="6">'[11]Basic Price'!$F$120</definedName>
    <definedName name="__MMM30" localSheetId="8">'[11]Basic Price'!$F$120</definedName>
    <definedName name="__MMM30" localSheetId="7">'[11]Basic Price'!$F$120</definedName>
    <definedName name="__MMM30">'[12]Basic Price'!$F$120</definedName>
    <definedName name="__MMM31" localSheetId="4">'[11]Basic Price'!$F$122</definedName>
    <definedName name="__MMM31" localSheetId="2">'[11]Basic Price'!$F$122</definedName>
    <definedName name="__MMM31" localSheetId="3">'[11]Basic Price'!$F$122</definedName>
    <definedName name="__MMM31" localSheetId="5">'[11]Basic Price'!$F$122</definedName>
    <definedName name="__MMM31" localSheetId="6">'[11]Basic Price'!$F$122</definedName>
    <definedName name="__MMM31" localSheetId="8">'[11]Basic Price'!$F$122</definedName>
    <definedName name="__MMM31" localSheetId="7">'[11]Basic Price'!$F$122</definedName>
    <definedName name="__MMM31">'[12]Basic Price'!$F$122</definedName>
    <definedName name="__MMM32" localSheetId="4">'[11]Basic Price'!$F$124</definedName>
    <definedName name="__MMM32" localSheetId="2">'[11]Basic Price'!$F$124</definedName>
    <definedName name="__MMM32" localSheetId="3">'[11]Basic Price'!$F$124</definedName>
    <definedName name="__MMM32" localSheetId="5">'[11]Basic Price'!$F$124</definedName>
    <definedName name="__MMM32" localSheetId="6">'[11]Basic Price'!$F$124</definedName>
    <definedName name="__MMM32" localSheetId="8">'[11]Basic Price'!$F$124</definedName>
    <definedName name="__MMM32" localSheetId="7">'[11]Basic Price'!$F$124</definedName>
    <definedName name="__MMM32">'[12]Basic Price'!$F$124</definedName>
    <definedName name="__MMM33" localSheetId="4">'[11]Basic Price'!$F$126</definedName>
    <definedName name="__MMM33" localSheetId="2">'[11]Basic Price'!$F$126</definedName>
    <definedName name="__MMM33" localSheetId="3">'[11]Basic Price'!$F$126</definedName>
    <definedName name="__MMM33" localSheetId="5">'[11]Basic Price'!$F$126</definedName>
    <definedName name="__MMM33" localSheetId="6">'[11]Basic Price'!$F$126</definedName>
    <definedName name="__MMM33" localSheetId="8">'[11]Basic Price'!$F$126</definedName>
    <definedName name="__MMM33" localSheetId="7">'[11]Basic Price'!$F$126</definedName>
    <definedName name="__MMM33">'[12]Basic Price'!$F$126</definedName>
    <definedName name="__MMM34" localSheetId="4">'[11]Basic Price'!$F$128</definedName>
    <definedName name="__MMM34" localSheetId="2">'[11]Basic Price'!$F$128</definedName>
    <definedName name="__MMM34" localSheetId="3">'[11]Basic Price'!$F$128</definedName>
    <definedName name="__MMM34" localSheetId="5">'[11]Basic Price'!$F$128</definedName>
    <definedName name="__MMM34" localSheetId="6">'[11]Basic Price'!$F$128</definedName>
    <definedName name="__MMM34" localSheetId="8">'[11]Basic Price'!$F$128</definedName>
    <definedName name="__MMM34" localSheetId="7">'[11]Basic Price'!$F$128</definedName>
    <definedName name="__MMM34">'[12]Basic Price'!$F$128</definedName>
    <definedName name="__MMM35" localSheetId="4">'[11]Basic Price'!$F$130</definedName>
    <definedName name="__MMM35" localSheetId="2">'[11]Basic Price'!$F$130</definedName>
    <definedName name="__MMM35" localSheetId="3">'[11]Basic Price'!$F$130</definedName>
    <definedName name="__MMM35" localSheetId="5">'[11]Basic Price'!$F$130</definedName>
    <definedName name="__MMM35" localSheetId="6">'[11]Basic Price'!$F$130</definedName>
    <definedName name="__MMM35" localSheetId="8">'[11]Basic Price'!$F$130</definedName>
    <definedName name="__MMM35" localSheetId="7">'[11]Basic Price'!$F$130</definedName>
    <definedName name="__MMM35">'[12]Basic Price'!$F$130</definedName>
    <definedName name="__MMM36" localSheetId="4">'[11]Basic Price'!$F$132</definedName>
    <definedName name="__MMM36" localSheetId="2">'[11]Basic Price'!$F$132</definedName>
    <definedName name="__MMM36" localSheetId="3">'[11]Basic Price'!$F$132</definedName>
    <definedName name="__MMM36" localSheetId="5">'[11]Basic Price'!$F$132</definedName>
    <definedName name="__MMM36" localSheetId="6">'[11]Basic Price'!$F$132</definedName>
    <definedName name="__MMM36" localSheetId="8">'[11]Basic Price'!$F$132</definedName>
    <definedName name="__MMM36" localSheetId="7">'[11]Basic Price'!$F$132</definedName>
    <definedName name="__MMM36">'[12]Basic Price'!$F$132</definedName>
    <definedName name="__MMM37" localSheetId="4">'[11]Basic Price'!$F$144</definedName>
    <definedName name="__MMM37" localSheetId="2">'[11]Basic Price'!$F$144</definedName>
    <definedName name="__MMM37" localSheetId="3">'[11]Basic Price'!$F$144</definedName>
    <definedName name="__MMM37" localSheetId="5">'[11]Basic Price'!$F$144</definedName>
    <definedName name="__MMM37" localSheetId="6">'[11]Basic Price'!$F$144</definedName>
    <definedName name="__MMM37" localSheetId="8">'[11]Basic Price'!$F$144</definedName>
    <definedName name="__MMM37" localSheetId="7">'[11]Basic Price'!$F$144</definedName>
    <definedName name="__MMM37">'[12]Basic Price'!$F$144</definedName>
    <definedName name="__MMM38" localSheetId="4">'[11]Basic Price'!$F$146</definedName>
    <definedName name="__MMM38" localSheetId="2">'[11]Basic Price'!$F$146</definedName>
    <definedName name="__MMM38" localSheetId="3">'[11]Basic Price'!$F$146</definedName>
    <definedName name="__MMM38" localSheetId="5">'[11]Basic Price'!$F$146</definedName>
    <definedName name="__MMM38" localSheetId="6">'[11]Basic Price'!$F$146</definedName>
    <definedName name="__MMM38" localSheetId="8">'[11]Basic Price'!$F$146</definedName>
    <definedName name="__MMM38" localSheetId="7">'[11]Basic Price'!$F$146</definedName>
    <definedName name="__MMM38">'[12]Basic Price'!$F$146</definedName>
    <definedName name="__MMM39" localSheetId="4">'[11]Basic Price'!$F$148</definedName>
    <definedName name="__MMM39" localSheetId="2">'[11]Basic Price'!$F$148</definedName>
    <definedName name="__MMM39" localSheetId="3">'[11]Basic Price'!$F$148</definedName>
    <definedName name="__MMM39" localSheetId="5">'[11]Basic Price'!$F$148</definedName>
    <definedName name="__MMM39" localSheetId="6">'[11]Basic Price'!$F$148</definedName>
    <definedName name="__MMM39" localSheetId="8">'[11]Basic Price'!$F$148</definedName>
    <definedName name="__MMM39" localSheetId="7">'[11]Basic Price'!$F$148</definedName>
    <definedName name="__MMM39">'[12]Basic Price'!$F$148</definedName>
    <definedName name="__MMM40" localSheetId="4">'[11]Basic Price'!$F$150</definedName>
    <definedName name="__MMM40" localSheetId="2">'[11]Basic Price'!$F$150</definedName>
    <definedName name="__MMM40" localSheetId="3">'[11]Basic Price'!$F$150</definedName>
    <definedName name="__MMM40" localSheetId="5">'[11]Basic Price'!$F$150</definedName>
    <definedName name="__MMM40" localSheetId="6">'[11]Basic Price'!$F$150</definedName>
    <definedName name="__MMM40" localSheetId="8">'[11]Basic Price'!$F$150</definedName>
    <definedName name="__MMM40" localSheetId="7">'[11]Basic Price'!$F$150</definedName>
    <definedName name="__MMM40">'[12]Basic Price'!$F$150</definedName>
    <definedName name="__MMM41" localSheetId="4">'[11]Basic Price'!$F$152</definedName>
    <definedName name="__MMM41" localSheetId="2">'[11]Basic Price'!$F$152</definedName>
    <definedName name="__MMM41" localSheetId="3">'[11]Basic Price'!$F$152</definedName>
    <definedName name="__MMM41" localSheetId="5">'[11]Basic Price'!$F$152</definedName>
    <definedName name="__MMM41" localSheetId="6">'[11]Basic Price'!$F$152</definedName>
    <definedName name="__MMM41" localSheetId="8">'[11]Basic Price'!$F$152</definedName>
    <definedName name="__MMM41" localSheetId="7">'[11]Basic Price'!$F$152</definedName>
    <definedName name="__MMM41">'[12]Basic Price'!$F$152</definedName>
    <definedName name="__MMM411" localSheetId="4">'[11]Basic Price'!$F$153</definedName>
    <definedName name="__MMM411" localSheetId="2">'[11]Basic Price'!$F$153</definedName>
    <definedName name="__MMM411" localSheetId="3">'[11]Basic Price'!$F$153</definedName>
    <definedName name="__MMM411" localSheetId="5">'[11]Basic Price'!$F$153</definedName>
    <definedName name="__MMM411" localSheetId="6">'[11]Basic Price'!$F$153</definedName>
    <definedName name="__MMM411" localSheetId="8">'[11]Basic Price'!$F$153</definedName>
    <definedName name="__MMM411" localSheetId="7">'[11]Basic Price'!$F$153</definedName>
    <definedName name="__MMM411">'[12]Basic Price'!$F$153</definedName>
    <definedName name="__MMM42" localSheetId="4">'[11]Basic Price'!$F$155</definedName>
    <definedName name="__MMM42" localSheetId="2">'[11]Basic Price'!$F$155</definedName>
    <definedName name="__MMM42" localSheetId="3">'[11]Basic Price'!$F$155</definedName>
    <definedName name="__MMM42" localSheetId="5">'[11]Basic Price'!$F$155</definedName>
    <definedName name="__MMM42" localSheetId="6">'[11]Basic Price'!$F$155</definedName>
    <definedName name="__MMM42" localSheetId="8">'[11]Basic Price'!$F$155</definedName>
    <definedName name="__MMM42" localSheetId="7">'[11]Basic Price'!$F$155</definedName>
    <definedName name="__MMM42">'[12]Basic Price'!$F$155</definedName>
    <definedName name="__MMM43" localSheetId="4">'[11]Basic Price'!$F$157</definedName>
    <definedName name="__MMM43" localSheetId="2">'[11]Basic Price'!$F$157</definedName>
    <definedName name="__MMM43" localSheetId="3">'[11]Basic Price'!$F$157</definedName>
    <definedName name="__MMM43" localSheetId="5">'[11]Basic Price'!$F$157</definedName>
    <definedName name="__MMM43" localSheetId="6">'[11]Basic Price'!$F$157</definedName>
    <definedName name="__MMM43" localSheetId="8">'[11]Basic Price'!$F$157</definedName>
    <definedName name="__MMM43" localSheetId="7">'[11]Basic Price'!$F$157</definedName>
    <definedName name="__MMM43">'[12]Basic Price'!$F$157</definedName>
    <definedName name="__MMM44" localSheetId="4">'[11]Basic Price'!$F$159</definedName>
    <definedName name="__MMM44" localSheetId="2">'[11]Basic Price'!$F$159</definedName>
    <definedName name="__MMM44" localSheetId="3">'[11]Basic Price'!$F$159</definedName>
    <definedName name="__MMM44" localSheetId="5">'[11]Basic Price'!$F$159</definedName>
    <definedName name="__MMM44" localSheetId="6">'[11]Basic Price'!$F$159</definedName>
    <definedName name="__MMM44" localSheetId="8">'[11]Basic Price'!$F$159</definedName>
    <definedName name="__MMM44" localSheetId="7">'[11]Basic Price'!$F$159</definedName>
    <definedName name="__MMM44">'[12]Basic Price'!$F$159</definedName>
    <definedName name="__MMM45" localSheetId="4">'[11]Basic Price'!$F$161</definedName>
    <definedName name="__MMM45" localSheetId="2">'[11]Basic Price'!$F$161</definedName>
    <definedName name="__MMM45" localSheetId="3">'[11]Basic Price'!$F$161</definedName>
    <definedName name="__MMM45" localSheetId="5">'[11]Basic Price'!$F$161</definedName>
    <definedName name="__MMM45" localSheetId="6">'[11]Basic Price'!$F$161</definedName>
    <definedName name="__MMM45" localSheetId="8">'[11]Basic Price'!$F$161</definedName>
    <definedName name="__MMM45" localSheetId="7">'[11]Basic Price'!$F$161</definedName>
    <definedName name="__MMM45">'[12]Basic Price'!$F$161</definedName>
    <definedName name="__MMM46" localSheetId="4">'[11]Basic Price'!$F$163</definedName>
    <definedName name="__MMM46" localSheetId="2">'[11]Basic Price'!$F$163</definedName>
    <definedName name="__MMM46" localSheetId="3">'[11]Basic Price'!$F$163</definedName>
    <definedName name="__MMM46" localSheetId="5">'[11]Basic Price'!$F$163</definedName>
    <definedName name="__MMM46" localSheetId="6">'[11]Basic Price'!$F$163</definedName>
    <definedName name="__MMM46" localSheetId="8">'[11]Basic Price'!$F$163</definedName>
    <definedName name="__MMM46" localSheetId="7">'[11]Basic Price'!$F$163</definedName>
    <definedName name="__MMM46">'[12]Basic Price'!$F$163</definedName>
    <definedName name="__MMM47" localSheetId="4">'[11]Basic Price'!$F$165</definedName>
    <definedName name="__MMM47" localSheetId="2">'[11]Basic Price'!$F$165</definedName>
    <definedName name="__MMM47" localSheetId="3">'[11]Basic Price'!$F$165</definedName>
    <definedName name="__MMM47" localSheetId="5">'[11]Basic Price'!$F$165</definedName>
    <definedName name="__MMM47" localSheetId="6">'[11]Basic Price'!$F$165</definedName>
    <definedName name="__MMM47" localSheetId="8">'[11]Basic Price'!$F$165</definedName>
    <definedName name="__MMM47" localSheetId="7">'[11]Basic Price'!$F$165</definedName>
    <definedName name="__MMM47">'[12]Basic Price'!$F$165</definedName>
    <definedName name="__MMM48" localSheetId="4">'[11]Basic Price'!$F$167</definedName>
    <definedName name="__MMM48" localSheetId="2">'[11]Basic Price'!$F$167</definedName>
    <definedName name="__MMM48" localSheetId="3">'[11]Basic Price'!$F$167</definedName>
    <definedName name="__MMM48" localSheetId="5">'[11]Basic Price'!$F$167</definedName>
    <definedName name="__MMM48" localSheetId="6">'[11]Basic Price'!$F$167</definedName>
    <definedName name="__MMM48" localSheetId="8">'[11]Basic Price'!$F$167</definedName>
    <definedName name="__MMM48" localSheetId="7">'[11]Basic Price'!$F$167</definedName>
    <definedName name="__MMM48">'[12]Basic Price'!$F$167</definedName>
    <definedName name="__MMM49" localSheetId="4">'[11]Basic Price'!$F$169</definedName>
    <definedName name="__MMM49" localSheetId="2">'[11]Basic Price'!$F$169</definedName>
    <definedName name="__MMM49" localSheetId="3">'[11]Basic Price'!$F$169</definedName>
    <definedName name="__MMM49" localSheetId="5">'[11]Basic Price'!$F$169</definedName>
    <definedName name="__MMM49" localSheetId="6">'[11]Basic Price'!$F$169</definedName>
    <definedName name="__MMM49" localSheetId="8">'[11]Basic Price'!$F$169</definedName>
    <definedName name="__MMM49" localSheetId="7">'[11]Basic Price'!$F$169</definedName>
    <definedName name="__MMM49">'[12]Basic Price'!$F$169</definedName>
    <definedName name="__MMM50" localSheetId="4">'[11]Basic Price'!$F$171</definedName>
    <definedName name="__MMM50" localSheetId="2">'[11]Basic Price'!$F$171</definedName>
    <definedName name="__MMM50" localSheetId="3">'[11]Basic Price'!$F$171</definedName>
    <definedName name="__MMM50" localSheetId="5">'[11]Basic Price'!$F$171</definedName>
    <definedName name="__MMM50" localSheetId="6">'[11]Basic Price'!$F$171</definedName>
    <definedName name="__MMM50" localSheetId="8">'[11]Basic Price'!$F$171</definedName>
    <definedName name="__MMM50" localSheetId="7">'[11]Basic Price'!$F$171</definedName>
    <definedName name="__MMM50">'[12]Basic Price'!$F$171</definedName>
    <definedName name="__MMM51" localSheetId="4">'[11]Basic Price'!$F$173</definedName>
    <definedName name="__MMM51" localSheetId="2">'[11]Basic Price'!$F$173</definedName>
    <definedName name="__MMM51" localSheetId="3">'[11]Basic Price'!$F$173</definedName>
    <definedName name="__MMM51" localSheetId="5">'[11]Basic Price'!$F$173</definedName>
    <definedName name="__MMM51" localSheetId="6">'[11]Basic Price'!$F$173</definedName>
    <definedName name="__MMM51" localSheetId="8">'[11]Basic Price'!$F$173</definedName>
    <definedName name="__MMM51" localSheetId="7">'[11]Basic Price'!$F$173</definedName>
    <definedName name="__MMM51">'[12]Basic Price'!$F$173</definedName>
    <definedName name="__MMM52" localSheetId="4">'[11]Basic Price'!$F$175</definedName>
    <definedName name="__MMM52" localSheetId="2">'[11]Basic Price'!$F$175</definedName>
    <definedName name="__MMM52" localSheetId="3">'[11]Basic Price'!$F$175</definedName>
    <definedName name="__MMM52" localSheetId="5">'[11]Basic Price'!$F$175</definedName>
    <definedName name="__MMM52" localSheetId="6">'[11]Basic Price'!$F$175</definedName>
    <definedName name="__MMM52" localSheetId="8">'[11]Basic Price'!$F$175</definedName>
    <definedName name="__MMM52" localSheetId="7">'[11]Basic Price'!$F$175</definedName>
    <definedName name="__MMM52">'[12]Basic Price'!$F$175</definedName>
    <definedName name="__MMM53" localSheetId="4">'[11]Basic Price'!$F$177</definedName>
    <definedName name="__MMM53" localSheetId="2">'[11]Basic Price'!$F$177</definedName>
    <definedName name="__MMM53" localSheetId="3">'[11]Basic Price'!$F$177</definedName>
    <definedName name="__MMM53" localSheetId="5">'[11]Basic Price'!$F$177</definedName>
    <definedName name="__MMM53" localSheetId="6">'[11]Basic Price'!$F$177</definedName>
    <definedName name="__MMM53" localSheetId="8">'[11]Basic Price'!$F$177</definedName>
    <definedName name="__MMM53" localSheetId="7">'[11]Basic Price'!$F$177</definedName>
    <definedName name="__MMM53">'[12]Basic Price'!$F$177</definedName>
    <definedName name="__MMM54" localSheetId="4">'[11]Basic Price'!$F$190</definedName>
    <definedName name="__MMM54" localSheetId="2">'[11]Basic Price'!$F$190</definedName>
    <definedName name="__MMM54" localSheetId="3">'[11]Basic Price'!$F$190</definedName>
    <definedName name="__MMM54" localSheetId="5">'[11]Basic Price'!$F$190</definedName>
    <definedName name="__MMM54" localSheetId="6">'[11]Basic Price'!$F$190</definedName>
    <definedName name="__MMM54" localSheetId="8">'[11]Basic Price'!$F$190</definedName>
    <definedName name="__MMM54" localSheetId="7">'[11]Basic Price'!$F$190</definedName>
    <definedName name="__MMM54">'[12]Basic Price'!$F$190</definedName>
    <definedName name="__nk1" localSheetId="4">[16]wtana!$F$103</definedName>
    <definedName name="__nk1" localSheetId="2">[16]wtana!$F$103</definedName>
    <definedName name="__nk1" localSheetId="3">[16]wtana!$F$103</definedName>
    <definedName name="__nk1" localSheetId="5">[16]wtana!$F$103</definedName>
    <definedName name="__nk1" localSheetId="6">[16]wtana!$F$103</definedName>
    <definedName name="__nk1" localSheetId="8">[16]wtana!$F$103</definedName>
    <definedName name="__nk1" localSheetId="7">[16]wtana!$F$103</definedName>
    <definedName name="__nk1">[17]wtana!$F$103</definedName>
    <definedName name="__PAK1" localSheetId="4">#REF!</definedName>
    <definedName name="__PAK1" localSheetId="2">#REF!</definedName>
    <definedName name="__PAK1" localSheetId="3">#REF!</definedName>
    <definedName name="__PAK1" localSheetId="5">#REF!</definedName>
    <definedName name="__PAK1" localSheetId="6">#REF!</definedName>
    <definedName name="__PAK1" localSheetId="8">#REF!</definedName>
    <definedName name="__PAK1" localSheetId="7">#REF!</definedName>
    <definedName name="__PAK1">#REF!</definedName>
    <definedName name="__PAK2">#REF!</definedName>
    <definedName name="__PAK3">#REF!</definedName>
    <definedName name="__PAK4">#REF!</definedName>
    <definedName name="__PAK5">#REF!</definedName>
    <definedName name="__PAK6">#REF!</definedName>
    <definedName name="__PJK2">#REF!</definedName>
    <definedName name="__PJR25">#REF!</definedName>
    <definedName name="__pvc2">#REF!</definedName>
    <definedName name="__pvc3">#REF!</definedName>
    <definedName name="__pvc34">#REF!</definedName>
    <definedName name="__REK1">#REF!</definedName>
    <definedName name="__REK2">#REF!</definedName>
    <definedName name="__REK5">#REF!</definedName>
    <definedName name="__REK6">#REF!</definedName>
    <definedName name="__SL10">#REF!</definedName>
    <definedName name="__SL18">#REF!</definedName>
    <definedName name="_0203">#REF!,#REF!</definedName>
    <definedName name="_1" localSheetId="4">#REF!</definedName>
    <definedName name="_1" localSheetId="2">#REF!</definedName>
    <definedName name="_1" localSheetId="3">#REF!</definedName>
    <definedName name="_1" localSheetId="5">#REF!</definedName>
    <definedName name="_1" localSheetId="6">#REF!</definedName>
    <definedName name="_1" localSheetId="8">#REF!</definedName>
    <definedName name="_1" localSheetId="7">#REF!</definedName>
    <definedName name="_1">#REF!</definedName>
    <definedName name="_10" localSheetId="4">#REF!</definedName>
    <definedName name="_10" localSheetId="2">#REF!</definedName>
    <definedName name="_10" localSheetId="3">#REF!</definedName>
    <definedName name="_10" localSheetId="5">#REF!</definedName>
    <definedName name="_10" localSheetId="6">#REF!</definedName>
    <definedName name="_10" localSheetId="8">#REF!</definedName>
    <definedName name="_10" localSheetId="7">#REF!</definedName>
    <definedName name="_10">#REF!</definedName>
    <definedName name="_12" localSheetId="4">#REF!</definedName>
    <definedName name="_12" localSheetId="2">#REF!</definedName>
    <definedName name="_12" localSheetId="3">#REF!</definedName>
    <definedName name="_12" localSheetId="5">#REF!</definedName>
    <definedName name="_12" localSheetId="6">#REF!</definedName>
    <definedName name="_12" localSheetId="8">#REF!</definedName>
    <definedName name="_12" localSheetId="7">#REF!</definedName>
    <definedName name="_12">#REF!</definedName>
    <definedName name="_123Graph_A1" localSheetId="4" hidden="1">[6]Agregat!#REF!</definedName>
    <definedName name="_123Graph_A1" localSheetId="2" hidden="1">[6]Agregat!#REF!</definedName>
    <definedName name="_123Graph_A1" localSheetId="3" hidden="1">[6]Agregat!#REF!</definedName>
    <definedName name="_123Graph_A1" localSheetId="5" hidden="1">[6]Agregat!#REF!</definedName>
    <definedName name="_123Graph_A1" localSheetId="6" hidden="1">[6]Agregat!#REF!</definedName>
    <definedName name="_123Graph_A1" localSheetId="8" hidden="1">[6]Agregat!#REF!</definedName>
    <definedName name="_123Graph_A1" localSheetId="7" hidden="1">[6]Agregat!#REF!</definedName>
    <definedName name="_123Graph_A1" hidden="1">[7]Agregat!#REF!</definedName>
    <definedName name="_123Graph_B" localSheetId="4" hidden="1">[6]Agregat!#REF!</definedName>
    <definedName name="_123Graph_B" localSheetId="2" hidden="1">[6]Agregat!#REF!</definedName>
    <definedName name="_123Graph_B" localSheetId="3" hidden="1">[6]Agregat!#REF!</definedName>
    <definedName name="_123Graph_B" localSheetId="5" hidden="1">[6]Agregat!#REF!</definedName>
    <definedName name="_123Graph_B" localSheetId="6" hidden="1">[6]Agregat!#REF!</definedName>
    <definedName name="_123Graph_B" localSheetId="8" hidden="1">[6]Agregat!#REF!</definedName>
    <definedName name="_123Graph_B" localSheetId="7" hidden="1">[6]Agregat!#REF!</definedName>
    <definedName name="_123Graph_B" hidden="1">[7]Agregat!#REF!</definedName>
    <definedName name="_123Graph_X1" localSheetId="4" hidden="1">[6]Agregat!#REF!</definedName>
    <definedName name="_123Graph_X1" localSheetId="2" hidden="1">[6]Agregat!#REF!</definedName>
    <definedName name="_123Graph_X1" localSheetId="3" hidden="1">[6]Agregat!#REF!</definedName>
    <definedName name="_123Graph_X1" localSheetId="5" hidden="1">[6]Agregat!#REF!</definedName>
    <definedName name="_123Graph_X1" localSheetId="6" hidden="1">[6]Agregat!#REF!</definedName>
    <definedName name="_123Graph_X1" localSheetId="8" hidden="1">[6]Agregat!#REF!</definedName>
    <definedName name="_123Graph_X1" localSheetId="7" hidden="1">[6]Agregat!#REF!</definedName>
    <definedName name="_123Graph_X1" hidden="1">[7]Agregat!#REF!</definedName>
    <definedName name="_2" localSheetId="4">#REF!</definedName>
    <definedName name="_2" localSheetId="2">#REF!</definedName>
    <definedName name="_2" localSheetId="3">#REF!</definedName>
    <definedName name="_2" localSheetId="5">#REF!</definedName>
    <definedName name="_2" localSheetId="6">#REF!</definedName>
    <definedName name="_2" localSheetId="8">#REF!</definedName>
    <definedName name="_2" localSheetId="7">#REF!</definedName>
    <definedName name="_2">#REF!</definedName>
    <definedName name="_21FA" localSheetId="4">[1]A!$L$1:$V$61</definedName>
    <definedName name="_21FA" localSheetId="2">[1]A!$L$1:$V$61</definedName>
    <definedName name="_21FA" localSheetId="3">[1]A!$L$1:$V$61</definedName>
    <definedName name="_21FA" localSheetId="5">[1]A!$L$1:$V$61</definedName>
    <definedName name="_21FA" localSheetId="6">[1]A!$L$1:$V$61</definedName>
    <definedName name="_21FA" localSheetId="8">[1]A!$L$1:$V$61</definedName>
    <definedName name="_21FA" localSheetId="7">[1]A!$L$1:$V$61</definedName>
    <definedName name="_21FA">[3]A!$L$1:$V$61</definedName>
    <definedName name="_21PK" localSheetId="4">'[18]3-DIV2'!#REF!</definedName>
    <definedName name="_21PK" localSheetId="2">'[18]3-DIV2'!#REF!</definedName>
    <definedName name="_21PK" localSheetId="3">'[18]3-DIV2'!#REF!</definedName>
    <definedName name="_21PK" localSheetId="5">'[18]3-DIV2'!#REF!</definedName>
    <definedName name="_21PK" localSheetId="6">'[18]3-DIV2'!#REF!</definedName>
    <definedName name="_21PK" localSheetId="8">'[18]3-DIV2'!#REF!</definedName>
    <definedName name="_21PK" localSheetId="7">'[18]3-DIV2'!#REF!</definedName>
    <definedName name="_21PK">'[18]3-DIV2'!#REF!</definedName>
    <definedName name="_22FA" localSheetId="4">[1]A!$L$241:$V$301</definedName>
    <definedName name="_22FA" localSheetId="2">[1]A!$L$241:$V$301</definedName>
    <definedName name="_22FA" localSheetId="3">[1]A!$L$241:$V$301</definedName>
    <definedName name="_22FA" localSheetId="5">[1]A!$L$241:$V$301</definedName>
    <definedName name="_22FA" localSheetId="6">[1]A!$L$241:$V$301</definedName>
    <definedName name="_22FA" localSheetId="8">[1]A!$L$241:$V$301</definedName>
    <definedName name="_22FA" localSheetId="7">[1]A!$L$241:$V$301</definedName>
    <definedName name="_22FA">[3]A!$L$241:$V$301</definedName>
    <definedName name="_22PK" localSheetId="4">'[18]3-DIV2'!#REF!</definedName>
    <definedName name="_22PK" localSheetId="2">'[18]3-DIV2'!#REF!</definedName>
    <definedName name="_22PK" localSheetId="3">'[18]3-DIV2'!#REF!</definedName>
    <definedName name="_22PK" localSheetId="5">'[18]3-DIV2'!#REF!</definedName>
    <definedName name="_22PK" localSheetId="6">'[18]3-DIV2'!#REF!</definedName>
    <definedName name="_22PK" localSheetId="8">'[18]3-DIV2'!#REF!</definedName>
    <definedName name="_22PK" localSheetId="7">'[18]3-DIV2'!#REF!</definedName>
    <definedName name="_22PK">'[18]3-DIV2'!#REF!</definedName>
    <definedName name="_231FA" localSheetId="4">'[18]3-DIV2'!#REF!</definedName>
    <definedName name="_231FA" localSheetId="2">'[18]3-DIV2'!#REF!</definedName>
    <definedName name="_231FA" localSheetId="3">'[18]3-DIV2'!#REF!</definedName>
    <definedName name="_231FA" localSheetId="5">'[18]3-DIV2'!#REF!</definedName>
    <definedName name="_231FA" localSheetId="6">'[18]3-DIV2'!#REF!</definedName>
    <definedName name="_231FA" localSheetId="8">'[18]3-DIV2'!#REF!</definedName>
    <definedName name="_231FA" localSheetId="7">'[18]3-DIV2'!#REF!</definedName>
    <definedName name="_231FA">'[18]3-DIV2'!#REF!</definedName>
    <definedName name="_231PK">'[18]3-DIV2'!#REF!</definedName>
    <definedName name="_232FA">'[18]3-DIV2'!#REF!</definedName>
    <definedName name="_232PK">'[18]3-DIV2'!#REF!</definedName>
    <definedName name="_233FA">'[18]3-DIV2'!#REF!</definedName>
    <definedName name="_233PK">'[18]3-DIV2'!#REF!</definedName>
    <definedName name="_241FA">'[18]3-DIV2'!#REF!</definedName>
    <definedName name="_241PK">'[18]3-DIV2'!#REF!</definedName>
    <definedName name="_242FA">'[18]3-DIV2'!#REF!</definedName>
    <definedName name="_242PK">'[18]3-DIV2'!#REF!</definedName>
    <definedName name="_243FA">'[18]3-DIV2'!#REF!</definedName>
    <definedName name="_243PK">'[18]3-DIV2'!#REF!</definedName>
    <definedName name="_311FA" localSheetId="4">[1]A!$L$1:$V$61</definedName>
    <definedName name="_311FA" localSheetId="2">[1]A!$L$1:$V$61</definedName>
    <definedName name="_311FA" localSheetId="3">[1]A!$L$1:$V$61</definedName>
    <definedName name="_311FA" localSheetId="5">[1]A!$L$1:$V$61</definedName>
    <definedName name="_311FA" localSheetId="6">[1]A!$L$1:$V$61</definedName>
    <definedName name="_311FA" localSheetId="8">[1]A!$L$1:$V$61</definedName>
    <definedName name="_311FA" localSheetId="7">[1]A!$L$1:$V$61</definedName>
    <definedName name="_311FA">[3]A!$L$1:$V$61</definedName>
    <definedName name="_311PK" localSheetId="4">'[18]3-DIV3'!#REF!</definedName>
    <definedName name="_311PK" localSheetId="2">'[18]3-DIV3'!#REF!</definedName>
    <definedName name="_311PK" localSheetId="3">'[18]3-DIV3'!#REF!</definedName>
    <definedName name="_311PK" localSheetId="5">'[18]3-DIV3'!#REF!</definedName>
    <definedName name="_311PK" localSheetId="6">'[18]3-DIV3'!#REF!</definedName>
    <definedName name="_311PK" localSheetId="8">'[18]3-DIV3'!#REF!</definedName>
    <definedName name="_311PK" localSheetId="7">'[18]3-DIV3'!#REF!</definedName>
    <definedName name="_311PK">'[18]3-DIV3'!#REF!</definedName>
    <definedName name="_312FA" localSheetId="4">[1]A!$L$121:$V$181</definedName>
    <definedName name="_312FA" localSheetId="2">[1]A!$L$121:$V$181</definedName>
    <definedName name="_312FA" localSheetId="3">[1]A!$L$121:$V$181</definedName>
    <definedName name="_312FA" localSheetId="5">[1]A!$L$121:$V$181</definedName>
    <definedName name="_312FA" localSheetId="6">[1]A!$L$121:$V$181</definedName>
    <definedName name="_312FA" localSheetId="8">[1]A!$L$121:$V$181</definedName>
    <definedName name="_312FA" localSheetId="7">[1]A!$L$121:$V$181</definedName>
    <definedName name="_312FA">[3]A!$L$121:$V$181</definedName>
    <definedName name="_312PK" localSheetId="4">'[18]3-DIV3'!#REF!</definedName>
    <definedName name="_312PK" localSheetId="2">'[18]3-DIV3'!#REF!</definedName>
    <definedName name="_312PK" localSheetId="3">'[18]3-DIV3'!#REF!</definedName>
    <definedName name="_312PK" localSheetId="5">'[18]3-DIV3'!#REF!</definedName>
    <definedName name="_312PK" localSheetId="6">'[18]3-DIV3'!#REF!</definedName>
    <definedName name="_312PK" localSheetId="8">'[18]3-DIV3'!#REF!</definedName>
    <definedName name="_312PK" localSheetId="7">'[18]3-DIV3'!#REF!</definedName>
    <definedName name="_312PK">'[18]3-DIV3'!#REF!</definedName>
    <definedName name="_321FA" localSheetId="4">[1]A!$L$241:$V$301</definedName>
    <definedName name="_321FA" localSheetId="2">[1]A!$L$241:$V$301</definedName>
    <definedName name="_321FA" localSheetId="3">[1]A!$L$241:$V$301</definedName>
    <definedName name="_321FA" localSheetId="5">[1]A!$L$241:$V$301</definedName>
    <definedName name="_321FA" localSheetId="6">[1]A!$L$241:$V$301</definedName>
    <definedName name="_321FA" localSheetId="8">[1]A!$L$241:$V$301</definedName>
    <definedName name="_321FA" localSheetId="7">[1]A!$L$241:$V$301</definedName>
    <definedName name="_321FA">[3]A!$L$241:$V$301</definedName>
    <definedName name="_321PK" localSheetId="4">'[18]3-DIV3'!#REF!</definedName>
    <definedName name="_321PK" localSheetId="2">'[18]3-DIV3'!#REF!</definedName>
    <definedName name="_321PK" localSheetId="3">'[18]3-DIV3'!#REF!</definedName>
    <definedName name="_321PK" localSheetId="5">'[18]3-DIV3'!#REF!</definedName>
    <definedName name="_321PK" localSheetId="6">'[18]3-DIV3'!#REF!</definedName>
    <definedName name="_321PK" localSheetId="8">'[18]3-DIV3'!#REF!</definedName>
    <definedName name="_321PK" localSheetId="7">'[18]3-DIV3'!#REF!</definedName>
    <definedName name="_321PK">'[18]3-DIV3'!#REF!</definedName>
    <definedName name="_322FA" localSheetId="4">[1]A!$L$420:$V$480</definedName>
    <definedName name="_322FA" localSheetId="2">[1]A!$L$420:$V$480</definedName>
    <definedName name="_322FA" localSheetId="3">[1]A!$L$420:$V$480</definedName>
    <definedName name="_322FA" localSheetId="5">[1]A!$L$420:$V$480</definedName>
    <definedName name="_322FA" localSheetId="6">[1]A!$L$420:$V$480</definedName>
    <definedName name="_322FA" localSheetId="8">[1]A!$L$420:$V$480</definedName>
    <definedName name="_322FA" localSheetId="7">[1]A!$L$420:$V$480</definedName>
    <definedName name="_322FA">[3]A!$L$420:$V$480</definedName>
    <definedName name="_322PK" localSheetId="4">'[18]3-DIV3'!#REF!</definedName>
    <definedName name="_322PK" localSheetId="2">'[18]3-DIV3'!#REF!</definedName>
    <definedName name="_322PK" localSheetId="3">'[18]3-DIV3'!#REF!</definedName>
    <definedName name="_322PK" localSheetId="5">'[18]3-DIV3'!#REF!</definedName>
    <definedName name="_322PK" localSheetId="6">'[18]3-DIV3'!#REF!</definedName>
    <definedName name="_322PK" localSheetId="8">'[18]3-DIV3'!#REF!</definedName>
    <definedName name="_322PK" localSheetId="7">'[18]3-DIV3'!#REF!</definedName>
    <definedName name="_322PK">'[18]3-DIV3'!#REF!</definedName>
    <definedName name="_33FA" localSheetId="4">[1]A!$L$599:$V$659</definedName>
    <definedName name="_33FA" localSheetId="2">[1]A!$L$599:$V$659</definedName>
    <definedName name="_33FA" localSheetId="3">[1]A!$L$599:$V$659</definedName>
    <definedName name="_33FA" localSheetId="5">[1]A!$L$599:$V$659</definedName>
    <definedName name="_33FA" localSheetId="6">[1]A!$L$599:$V$659</definedName>
    <definedName name="_33FA" localSheetId="8">[1]A!$L$599:$V$659</definedName>
    <definedName name="_33FA" localSheetId="7">[1]A!$L$599:$V$659</definedName>
    <definedName name="_33FA">[3]A!$L$599:$V$659</definedName>
    <definedName name="_33PK" localSheetId="4">'[18]3-DIV3'!#REF!</definedName>
    <definedName name="_33PK" localSheetId="2">'[18]3-DIV3'!#REF!</definedName>
    <definedName name="_33PK" localSheetId="3">'[18]3-DIV3'!#REF!</definedName>
    <definedName name="_33PK" localSheetId="5">'[18]3-DIV3'!#REF!</definedName>
    <definedName name="_33PK" localSheetId="6">'[18]3-DIV3'!#REF!</definedName>
    <definedName name="_33PK" localSheetId="8">'[18]3-DIV3'!#REF!</definedName>
    <definedName name="_33PK" localSheetId="7">'[18]3-DIV3'!#REF!</definedName>
    <definedName name="_33PK">'[18]3-DIV3'!#REF!</definedName>
    <definedName name="_345" localSheetId="4">#REF!</definedName>
    <definedName name="_345" localSheetId="2">#REF!</definedName>
    <definedName name="_345" localSheetId="3">#REF!</definedName>
    <definedName name="_345" localSheetId="5">#REF!</definedName>
    <definedName name="_345" localSheetId="6">#REF!</definedName>
    <definedName name="_345" localSheetId="8">#REF!</definedName>
    <definedName name="_345" localSheetId="7">#REF!</definedName>
    <definedName name="_345">#REF!</definedName>
    <definedName name="_3WROLLER">#REF!</definedName>
    <definedName name="_4">#REF!</definedName>
    <definedName name="_411FA">#REF!</definedName>
    <definedName name="_411PK">#REF!</definedName>
    <definedName name="_412FA">#REF!</definedName>
    <definedName name="_412PK">#REF!</definedName>
    <definedName name="_421FA">#REF!</definedName>
    <definedName name="_421PK">#REF!</definedName>
    <definedName name="_422FA">#REF!</definedName>
    <definedName name="_422PK">#REF!</definedName>
    <definedName name="_431FA">#REF!</definedName>
    <definedName name="_431PK">#REF!</definedName>
    <definedName name="_432FA">#REF!</definedName>
    <definedName name="_432PK">#REF!</definedName>
    <definedName name="_433FA">#REF!</definedName>
    <definedName name="_433PK">#REF!</definedName>
    <definedName name="_511PK">'[18]3-DIV5'!#REF!</definedName>
    <definedName name="_512PK">'[18]3-DIV5'!#REF!</definedName>
    <definedName name="_521FA">'[18]3-DIV5'!#REF!</definedName>
    <definedName name="_521PK">'[18]3-DIV5'!#REF!</definedName>
    <definedName name="_522FA">'[18]3-DIV5'!#REF!</definedName>
    <definedName name="_522PK">'[18]3-DIV5'!#REF!</definedName>
    <definedName name="_541FA">'[18]3-DIV5'!#REF!</definedName>
    <definedName name="_541PK">'[18]3-DIV5'!#REF!</definedName>
    <definedName name="_542FA">'[18]3-DIV5'!#REF!</definedName>
    <definedName name="_542PK">'[18]3-DIV5'!#REF!</definedName>
    <definedName name="_611FA" localSheetId="4">#REF!</definedName>
    <definedName name="_611FA" localSheetId="2">#REF!</definedName>
    <definedName name="_611FA" localSheetId="3">#REF!</definedName>
    <definedName name="_611FA" localSheetId="5">#REF!</definedName>
    <definedName name="_611FA" localSheetId="6">#REF!</definedName>
    <definedName name="_611FA" localSheetId="8">#REF!</definedName>
    <definedName name="_611FA" localSheetId="7">#REF!</definedName>
    <definedName name="_611FA">#REF!</definedName>
    <definedName name="_611PK">#REF!</definedName>
    <definedName name="_612FA">#REF!</definedName>
    <definedName name="_612PK">#REF!</definedName>
    <definedName name="_621FA">#REF!</definedName>
    <definedName name="_621PK">#REF!</definedName>
    <definedName name="_622FA">#REF!</definedName>
    <definedName name="_622PK">#REF!</definedName>
    <definedName name="_623FA">#REF!</definedName>
    <definedName name="_623PK">#REF!</definedName>
    <definedName name="_632FA">#REF!</definedName>
    <definedName name="_632PK">#REF!</definedName>
    <definedName name="_633FA">#REF!</definedName>
    <definedName name="_633PK">#REF!</definedName>
    <definedName name="_634FA">#REF!</definedName>
    <definedName name="_634PK">#REF!</definedName>
    <definedName name="_635AFA">#REF!</definedName>
    <definedName name="_635APK">#REF!</definedName>
    <definedName name="_635FA">#REF!</definedName>
    <definedName name="_635PK">#REF!</definedName>
    <definedName name="_67">#REF!</definedName>
    <definedName name="_711FA">#REF!</definedName>
    <definedName name="_711PK">#REF!</definedName>
    <definedName name="_712FA">#REF!</definedName>
    <definedName name="_712PK">#REF!</definedName>
    <definedName name="_72FA">#REF!</definedName>
    <definedName name="_72PK">#REF!</definedName>
    <definedName name="_74FA">#REF!</definedName>
    <definedName name="_74PK">#REF!</definedName>
    <definedName name="_751FA">#REF!</definedName>
    <definedName name="_751PK">#REF!</definedName>
    <definedName name="_752FA">#REF!</definedName>
    <definedName name="_752PK">#REF!</definedName>
    <definedName name="_753FA">#REF!</definedName>
    <definedName name="_753PK">#REF!</definedName>
    <definedName name="_754FA">#REF!</definedName>
    <definedName name="_754PK">#REF!</definedName>
    <definedName name="_8">#REF!</definedName>
    <definedName name="_811FA">#REF!</definedName>
    <definedName name="_811PK">#REF!</definedName>
    <definedName name="_812FA">#REF!</definedName>
    <definedName name="_812PK">#REF!</definedName>
    <definedName name="_813FA">#REF!</definedName>
    <definedName name="_813PK">#REF!</definedName>
    <definedName name="_814FA">#REF!</definedName>
    <definedName name="_814PK">#REF!</definedName>
    <definedName name="_815FA">#REF!</definedName>
    <definedName name="_815PK">#REF!</definedName>
    <definedName name="_817FA">#REF!</definedName>
    <definedName name="_817PK">#REF!</definedName>
    <definedName name="_818FA">#REF!</definedName>
    <definedName name="_818PK">#REF!</definedName>
    <definedName name="_819FA">#REF!</definedName>
    <definedName name="_819PK">#REF!</definedName>
    <definedName name="_82FA">#REF!</definedName>
    <definedName name="_82PK">#REF!</definedName>
    <definedName name="_83FA">#REF!</definedName>
    <definedName name="_83PK">#REF!</definedName>
    <definedName name="_841FA">#REF!</definedName>
    <definedName name="_841PK">#REF!</definedName>
    <definedName name="_842FA">#REF!</definedName>
    <definedName name="_842PK">#REF!</definedName>
    <definedName name="_843FA">#REF!</definedName>
    <definedName name="_843PK">#REF!</definedName>
    <definedName name="_844FA">#REF!</definedName>
    <definedName name="_844PK">#REF!</definedName>
    <definedName name="_845FA">#REF!</definedName>
    <definedName name="_845PK">#REF!</definedName>
    <definedName name="_9">#REF!</definedName>
    <definedName name="_ANK125">#REF!</definedName>
    <definedName name="_C" localSheetId="4">[1]A!$H$36</definedName>
    <definedName name="_C" localSheetId="2">[1]A!$H$36</definedName>
    <definedName name="_C" localSheetId="3">[1]A!$H$36</definedName>
    <definedName name="_C" localSheetId="5">[1]A!$H$36</definedName>
    <definedName name="_C" localSheetId="6">[1]A!$H$36</definedName>
    <definedName name="_C" localSheetId="8">[1]A!$H$36</definedName>
    <definedName name="_C" localSheetId="7">[1]A!$H$36</definedName>
    <definedName name="_C">[3]A!$H$36</definedName>
    <definedName name="_cv1">'[8]DATA UMUM (2)'!$E$5</definedName>
    <definedName name="_DIV1">'[9]Kuantitas &amp; Harga'!$H$24</definedName>
    <definedName name="_DIV10">'[9]Kuantitas &amp; Harga'!$H$393</definedName>
    <definedName name="_DIV11" localSheetId="4">'[9]Kuantitas &amp; Harga'!#REF!</definedName>
    <definedName name="_DIV11" localSheetId="2">'[9]Kuantitas &amp; Harga'!#REF!</definedName>
    <definedName name="_DIV11" localSheetId="3">'[9]Kuantitas &amp; Harga'!#REF!</definedName>
    <definedName name="_DIV11" localSheetId="5">'[9]Kuantitas &amp; Harga'!#REF!</definedName>
    <definedName name="_DIV11" localSheetId="6">'[9]Kuantitas &amp; Harga'!#REF!</definedName>
    <definedName name="_DIV11" localSheetId="8">'[9]Kuantitas &amp; Harga'!#REF!</definedName>
    <definedName name="_DIV11" localSheetId="7">'[9]Kuantitas &amp; Harga'!#REF!</definedName>
    <definedName name="_DIV11">'[10]Kuantitas &amp; Harga'!#REF!</definedName>
    <definedName name="_DIV2" localSheetId="4">'[9]Kuantitas &amp; Harga'!$H$46</definedName>
    <definedName name="_DIV2" localSheetId="2">'[9]Kuantitas &amp; Harga'!$H$46</definedName>
    <definedName name="_DIV2" localSheetId="3">'[9]Kuantitas &amp; Harga'!$H$46</definedName>
    <definedName name="_DIV2" localSheetId="5">'[9]Kuantitas &amp; Harga'!$H$46</definedName>
    <definedName name="_DIV2" localSheetId="6">'[9]Kuantitas &amp; Harga'!$H$46</definedName>
    <definedName name="_DIV2" localSheetId="8">'[9]Kuantitas &amp; Harga'!$H$46</definedName>
    <definedName name="_DIV2" localSheetId="7">'[9]Kuantitas &amp; Harga'!$H$46</definedName>
    <definedName name="_DIV2">'[10]Kuantitas &amp; Harga'!$H$46</definedName>
    <definedName name="_DIV3">'[9]Kuantitas &amp; Harga'!$H$81</definedName>
    <definedName name="_DIV4">'[9]Kuantitas &amp; Harga'!$H$96</definedName>
    <definedName name="_DIV5">'[9]Kuantitas &amp; Harga'!$H$115</definedName>
    <definedName name="_DIV6">'[9]Kuantitas &amp; Harga'!$H$150</definedName>
    <definedName name="_DIV7">'[9]Kuantitas &amp; Harga'!$H$298</definedName>
    <definedName name="_DIV8">'[9]Kuantitas &amp; Harga'!$H$350</definedName>
    <definedName name="_DIV9">'[9]Kuantitas &amp; Harga'!$H$380</definedName>
    <definedName name="_EEE01" localSheetId="4">#REF!</definedName>
    <definedName name="_EEE01" localSheetId="2">#REF!</definedName>
    <definedName name="_EEE01" localSheetId="3">#REF!</definedName>
    <definedName name="_EEE01" localSheetId="5">#REF!</definedName>
    <definedName name="_EEE01" localSheetId="6">#REF!</definedName>
    <definedName name="_EEE01" localSheetId="8">#REF!</definedName>
    <definedName name="_EEE01" localSheetId="7">#REF!</definedName>
    <definedName name="_EEE01">#REF!</definedName>
    <definedName name="_EEE02">#REF!</definedName>
    <definedName name="_EEE03">#REF!</definedName>
    <definedName name="_EEE04">#REF!</definedName>
    <definedName name="_EEE05">#REF!</definedName>
    <definedName name="_EEE06">#REF!</definedName>
    <definedName name="_EEE07">#REF!</definedName>
    <definedName name="_EEE08">#REF!</definedName>
    <definedName name="_EEE09">#REF!</definedName>
    <definedName name="_EEE10">#REF!</definedName>
    <definedName name="_EEE11">#REF!</definedName>
    <definedName name="_EEE12">#REF!</definedName>
    <definedName name="_EEE13">#REF!</definedName>
    <definedName name="_EEE14">#REF!</definedName>
    <definedName name="_EEE15">#REF!</definedName>
    <definedName name="_EEE16">#REF!</definedName>
    <definedName name="_EEE17">#REF!</definedName>
    <definedName name="_EEE18">#REF!</definedName>
    <definedName name="_EEE19">#REF!</definedName>
    <definedName name="_EEE20">#REF!</definedName>
    <definedName name="_EEE21">#REF!</definedName>
    <definedName name="_EEE22">#REF!</definedName>
    <definedName name="_EEE23">#REF!</definedName>
    <definedName name="_EEE24">#REF!</definedName>
    <definedName name="_EEE25">#REF!</definedName>
    <definedName name="_EEE26">#REF!</definedName>
    <definedName name="_EEE27">#REF!</definedName>
    <definedName name="_EEE28">#REF!</definedName>
    <definedName name="_EEE29">#REF!</definedName>
    <definedName name="_EEE30">#REF!</definedName>
    <definedName name="_EEE31">#REF!</definedName>
    <definedName name="_EEE32">#REF!</definedName>
    <definedName name="_EEE33">#REF!</definedName>
    <definedName name="_EQU1" localSheetId="4">[1]A!$AZ$1:$BI$59</definedName>
    <definedName name="_EQU1" localSheetId="2">[1]A!$AZ$1:$BI$59</definedName>
    <definedName name="_EQU1" localSheetId="3">[1]A!$AZ$1:$BI$59</definedName>
    <definedName name="_EQU1" localSheetId="5">[1]A!$AZ$1:$BI$59</definedName>
    <definedName name="_EQU1" localSheetId="6">[1]A!$AZ$1:$BI$59</definedName>
    <definedName name="_EQU1" localSheetId="8">[1]A!$AZ$1:$BI$59</definedName>
    <definedName name="_EQU1" localSheetId="7">[1]A!$AZ$1:$BI$59</definedName>
    <definedName name="_EQU1">[3]A!$AZ$1:$BI$59</definedName>
    <definedName name="_EQU2" localSheetId="4">[1]A!$AZ$60:$BI$118</definedName>
    <definedName name="_EQU2" localSheetId="2">[1]A!$AZ$60:$BI$118</definedName>
    <definedName name="_EQU2" localSheetId="3">[1]A!$AZ$60:$BI$118</definedName>
    <definedName name="_EQU2" localSheetId="5">[1]A!$AZ$60:$BI$118</definedName>
    <definedName name="_EQU2" localSheetId="6">[1]A!$AZ$60:$BI$118</definedName>
    <definedName name="_EQU2" localSheetId="8">[1]A!$AZ$60:$BI$118</definedName>
    <definedName name="_EQU2" localSheetId="7">[1]A!$AZ$60:$BI$118</definedName>
    <definedName name="_EQU2">[1]A!$AZ$60:$BI$118</definedName>
    <definedName name="_Fill" localSheetId="4" hidden="1">#REF!</definedName>
    <definedName name="_Fill" localSheetId="2" hidden="1">#REF!</definedName>
    <definedName name="_Fill" localSheetId="3" hidden="1">#REF!</definedName>
    <definedName name="_Fill" localSheetId="5" hidden="1">#REF!</definedName>
    <definedName name="_Fill" localSheetId="6" hidden="1">#REF!</definedName>
    <definedName name="_Fill" localSheetId="8" hidden="1">#REF!</definedName>
    <definedName name="_Fill" localSheetId="1" hidden="1">#REF!</definedName>
    <definedName name="_Fill" localSheetId="0" hidden="1">#REF!</definedName>
    <definedName name="_Fill" localSheetId="7" hidden="1">#REF!</definedName>
    <definedName name="_Fill" hidden="1">#REF!</definedName>
    <definedName name="_xlnm._FilterDatabase" localSheetId="4" hidden="1">' Semester  1 2025'!$A$20:$AA$247</definedName>
    <definedName name="_xlnm._FilterDatabase" localSheetId="2" hidden="1">' Triwulan 1 2025'!$A$20:$AA$162</definedName>
    <definedName name="_xlnm._FilterDatabase" localSheetId="3" hidden="1">' Triwulan 2 2025pisah'!$A$20:$AA$117</definedName>
    <definedName name="_xlnm._FilterDatabase" localSheetId="5" hidden="1">' Triwulan 3 2025'!$A$30:$AA$193</definedName>
    <definedName name="_xlnm._FilterDatabase" localSheetId="6" hidden="1">' Triwulan 4 2025'!$A$20:$AA$167</definedName>
    <definedName name="_xlnm._FilterDatabase" localSheetId="8" hidden="1">'2025'!$A$30:$AA$546</definedName>
    <definedName name="_xlnm._FilterDatabase" localSheetId="1" hidden="1">'DESEMBER''23'!$A$20:$IU$308</definedName>
    <definedName name="_xlnm._FilterDatabase" localSheetId="7" hidden="1">'SMST 2 2025 '!$A$30:$AA$329</definedName>
    <definedName name="_HAL1" localSheetId="4">'[9]Kuantitas &amp; Harga'!$A$1:$I$82</definedName>
    <definedName name="_HAL1" localSheetId="2">'[9]Kuantitas &amp; Harga'!$A$1:$I$82</definedName>
    <definedName name="_HAL1" localSheetId="3">'[9]Kuantitas &amp; Harga'!$A$1:$I$82</definedName>
    <definedName name="_HAL1" localSheetId="5">'[9]Kuantitas &amp; Harga'!$A$1:$I$82</definedName>
    <definedName name="_HAL1" localSheetId="6">'[9]Kuantitas &amp; Harga'!$A$1:$I$82</definedName>
    <definedName name="_HAL1" localSheetId="8">'[9]Kuantitas &amp; Harga'!$A$1:$I$82</definedName>
    <definedName name="_HAL1" localSheetId="7">'[9]Kuantitas &amp; Harga'!$A$1:$I$82</definedName>
    <definedName name="_HAL1">'[10]Kuantitas &amp; Harga'!$A$1:$I$82</definedName>
    <definedName name="_HAL2" localSheetId="4">'[9]Kuantitas &amp; Harga'!$A$83:$I$116</definedName>
    <definedName name="_HAL2" localSheetId="2">'[9]Kuantitas &amp; Harga'!$A$83:$I$116</definedName>
    <definedName name="_HAL2" localSheetId="3">'[9]Kuantitas &amp; Harga'!$A$83:$I$116</definedName>
    <definedName name="_HAL2" localSheetId="5">'[9]Kuantitas &amp; Harga'!$A$83:$I$116</definedName>
    <definedName name="_HAL2" localSheetId="6">'[9]Kuantitas &amp; Harga'!$A$83:$I$116</definedName>
    <definedName name="_HAL2" localSheetId="8">'[9]Kuantitas &amp; Harga'!$A$83:$I$116</definedName>
    <definedName name="_HAL2" localSheetId="7">'[9]Kuantitas &amp; Harga'!$A$83:$I$116</definedName>
    <definedName name="_HAL2">'[10]Kuantitas &amp; Harga'!$A$83:$I$116</definedName>
    <definedName name="_HAL3">'[9]Kuantitas &amp; Harga'!$A$117:$I$151</definedName>
    <definedName name="_HAL4">'[9]Kuantitas &amp; Harga'!$A$152:$I$204</definedName>
    <definedName name="_HAL5">'[9]Kuantitas &amp; Harga'!$A$205:$I$266</definedName>
    <definedName name="_HAL6">'[9]Kuantitas &amp; Harga'!$A$251:$I$299</definedName>
    <definedName name="_HAL7">'[9]Kuantitas &amp; Harga'!$A$300:$I$351</definedName>
    <definedName name="_HAL8">'[9]Kuantitas &amp; Harga'!$A$352:$I$395</definedName>
    <definedName name="_Ibr1" localSheetId="4">#REF!</definedName>
    <definedName name="_Ibr1" localSheetId="2">#REF!</definedName>
    <definedName name="_Ibr1" localSheetId="3">#REF!</definedName>
    <definedName name="_Ibr1" localSheetId="5">#REF!</definedName>
    <definedName name="_Ibr1" localSheetId="6">#REF!</definedName>
    <definedName name="_Ibr1" localSheetId="8">#REF!</definedName>
    <definedName name="_Ibr1" localSheetId="7">#REF!</definedName>
    <definedName name="_Ibr1">#REF!</definedName>
    <definedName name="_KR1020">#REF!</definedName>
    <definedName name="_KR20">#REF!</definedName>
    <definedName name="_KR2025">#REF!</definedName>
    <definedName name="_KR30">#REF!</definedName>
    <definedName name="_ky2">#REF!</definedName>
    <definedName name="_LLL01">'[11]Basic Price'!$F$8</definedName>
    <definedName name="_LLL02" localSheetId="4">'[11]Basic Price'!$F$10</definedName>
    <definedName name="_LLL02" localSheetId="2">'[11]Basic Price'!$F$10</definedName>
    <definedName name="_LLL02" localSheetId="3">'[11]Basic Price'!$F$10</definedName>
    <definedName name="_LLL02" localSheetId="5">'[11]Basic Price'!$F$10</definedName>
    <definedName name="_LLL02" localSheetId="6">'[11]Basic Price'!$F$10</definedName>
    <definedName name="_LLL02" localSheetId="8">'[11]Basic Price'!$F$10</definedName>
    <definedName name="_LLL02" localSheetId="7">'[11]Basic Price'!$F$10</definedName>
    <definedName name="_LLL02">'[12]Basic Price'!$F$10</definedName>
    <definedName name="_LLL03" localSheetId="4">'[11]Basic Price'!$F$12</definedName>
    <definedName name="_LLL03" localSheetId="2">'[11]Basic Price'!$F$12</definedName>
    <definedName name="_LLL03" localSheetId="3">'[11]Basic Price'!$F$12</definedName>
    <definedName name="_LLL03" localSheetId="5">'[11]Basic Price'!$F$12</definedName>
    <definedName name="_LLL03" localSheetId="6">'[11]Basic Price'!$F$12</definedName>
    <definedName name="_LLL03" localSheetId="8">'[11]Basic Price'!$F$12</definedName>
    <definedName name="_LLL03" localSheetId="7">'[11]Basic Price'!$F$12</definedName>
    <definedName name="_LLL03">'[12]Basic Price'!$F$12</definedName>
    <definedName name="_LLL04" localSheetId="4">'[11]Basic Price'!$F$14</definedName>
    <definedName name="_LLL04" localSheetId="2">'[11]Basic Price'!$F$14</definedName>
    <definedName name="_LLL04" localSheetId="3">'[11]Basic Price'!$F$14</definedName>
    <definedName name="_LLL04" localSheetId="5">'[11]Basic Price'!$F$14</definedName>
    <definedName name="_LLL04" localSheetId="6">'[11]Basic Price'!$F$14</definedName>
    <definedName name="_LLL04" localSheetId="8">'[11]Basic Price'!$F$14</definedName>
    <definedName name="_LLL04" localSheetId="7">'[11]Basic Price'!$F$14</definedName>
    <definedName name="_LLL04">'[12]Basic Price'!$F$14</definedName>
    <definedName name="_LLL05" localSheetId="4">'[11]Basic Price'!$F$28</definedName>
    <definedName name="_LLL05" localSheetId="2">'[11]Basic Price'!$F$28</definedName>
    <definedName name="_LLL05" localSheetId="3">'[11]Basic Price'!$F$28</definedName>
    <definedName name="_LLL05" localSheetId="5">'[11]Basic Price'!$F$28</definedName>
    <definedName name="_LLL05" localSheetId="6">'[11]Basic Price'!$F$28</definedName>
    <definedName name="_LLL05" localSheetId="8">'[11]Basic Price'!$F$28</definedName>
    <definedName name="_LLL05" localSheetId="7">'[11]Basic Price'!$F$28</definedName>
    <definedName name="_LLL05">'[12]Basic Price'!$F$28</definedName>
    <definedName name="_LLL06" localSheetId="4">'[11]Basic Price'!$F$30</definedName>
    <definedName name="_LLL06" localSheetId="2">'[11]Basic Price'!$F$30</definedName>
    <definedName name="_LLL06" localSheetId="3">'[11]Basic Price'!$F$30</definedName>
    <definedName name="_LLL06" localSheetId="5">'[11]Basic Price'!$F$30</definedName>
    <definedName name="_LLL06" localSheetId="6">'[11]Basic Price'!$F$30</definedName>
    <definedName name="_LLL06" localSheetId="8">'[11]Basic Price'!$F$30</definedName>
    <definedName name="_LLL06" localSheetId="7">'[11]Basic Price'!$F$30</definedName>
    <definedName name="_LLL06">'[12]Basic Price'!$F$30</definedName>
    <definedName name="_LLL07" localSheetId="4">'[11]Basic Price'!$F$32</definedName>
    <definedName name="_LLL07" localSheetId="2">'[11]Basic Price'!$F$32</definedName>
    <definedName name="_LLL07" localSheetId="3">'[11]Basic Price'!$F$32</definedName>
    <definedName name="_LLL07" localSheetId="5">'[11]Basic Price'!$F$32</definedName>
    <definedName name="_LLL07" localSheetId="6">'[11]Basic Price'!$F$32</definedName>
    <definedName name="_LLL07" localSheetId="8">'[11]Basic Price'!$F$32</definedName>
    <definedName name="_LLL07" localSheetId="7">'[11]Basic Price'!$F$32</definedName>
    <definedName name="_LLL07">'[12]Basic Price'!$F$32</definedName>
    <definedName name="_LLL08" localSheetId="4">'[11]Basic Price'!$F$34</definedName>
    <definedName name="_LLL08" localSheetId="2">'[11]Basic Price'!$F$34</definedName>
    <definedName name="_LLL08" localSheetId="3">'[11]Basic Price'!$F$34</definedName>
    <definedName name="_LLL08" localSheetId="5">'[11]Basic Price'!$F$34</definedName>
    <definedName name="_LLL08" localSheetId="6">'[11]Basic Price'!$F$34</definedName>
    <definedName name="_LLL08" localSheetId="8">'[11]Basic Price'!$F$34</definedName>
    <definedName name="_LLL08" localSheetId="7">'[11]Basic Price'!$F$34</definedName>
    <definedName name="_LLL08">'[12]Basic Price'!$F$34</definedName>
    <definedName name="_LLL09" localSheetId="4">'[11]Basic Price'!$F$36</definedName>
    <definedName name="_LLL09" localSheetId="2">'[11]Basic Price'!$F$36</definedName>
    <definedName name="_LLL09" localSheetId="3">'[11]Basic Price'!$F$36</definedName>
    <definedName name="_LLL09" localSheetId="5">'[11]Basic Price'!$F$36</definedName>
    <definedName name="_LLL09" localSheetId="6">'[11]Basic Price'!$F$36</definedName>
    <definedName name="_LLL09" localSheetId="8">'[11]Basic Price'!$F$36</definedName>
    <definedName name="_LLL09" localSheetId="7">'[11]Basic Price'!$F$36</definedName>
    <definedName name="_LLL09">'[12]Basic Price'!$F$36</definedName>
    <definedName name="_LLL10" localSheetId="4">'[11]Basic Price'!$F$38</definedName>
    <definedName name="_LLL10" localSheetId="2">'[11]Basic Price'!$F$38</definedName>
    <definedName name="_LLL10" localSheetId="3">'[11]Basic Price'!$F$38</definedName>
    <definedName name="_LLL10" localSheetId="5">'[11]Basic Price'!$F$38</definedName>
    <definedName name="_LLL10" localSheetId="6">'[11]Basic Price'!$F$38</definedName>
    <definedName name="_LLL10" localSheetId="8">'[11]Basic Price'!$F$38</definedName>
    <definedName name="_LLL10" localSheetId="7">'[11]Basic Price'!$F$38</definedName>
    <definedName name="_LLL10">'[12]Basic Price'!$F$38</definedName>
    <definedName name="_LLL11" localSheetId="4">'[11]Basic Price'!$F$40</definedName>
    <definedName name="_LLL11" localSheetId="2">'[11]Basic Price'!$F$40</definedName>
    <definedName name="_LLL11" localSheetId="3">'[11]Basic Price'!$F$40</definedName>
    <definedName name="_LLL11" localSheetId="5">'[11]Basic Price'!$F$40</definedName>
    <definedName name="_LLL11" localSheetId="6">'[11]Basic Price'!$F$40</definedName>
    <definedName name="_LLL11" localSheetId="8">'[11]Basic Price'!$F$40</definedName>
    <definedName name="_LLL11" localSheetId="7">'[11]Basic Price'!$F$40</definedName>
    <definedName name="_LLL11">'[12]Basic Price'!$F$40</definedName>
    <definedName name="_lmb1" localSheetId="4">#REF!</definedName>
    <definedName name="_lmb1" localSheetId="2">#REF!</definedName>
    <definedName name="_lmb1" localSheetId="3">#REF!</definedName>
    <definedName name="_lmb1" localSheetId="5">#REF!</definedName>
    <definedName name="_lmb1" localSheetId="6">#REF!</definedName>
    <definedName name="_lmb1" localSheetId="8">#REF!</definedName>
    <definedName name="_lmb1" localSheetId="7">#REF!</definedName>
    <definedName name="_lmb1">#REF!</definedName>
    <definedName name="_lpd1" localSheetId="4">[13]LPD!#REF!</definedName>
    <definedName name="_lpd1" localSheetId="2">[13]LPD!#REF!</definedName>
    <definedName name="_lpd1" localSheetId="3">[13]LPD!#REF!</definedName>
    <definedName name="_lpd1" localSheetId="5">[13]LPD!#REF!</definedName>
    <definedName name="_lpd1" localSheetId="6">[13]LPD!#REF!</definedName>
    <definedName name="_lpd1" localSheetId="8">[13]LPD!#REF!</definedName>
    <definedName name="_lpd1" localSheetId="7">[13]LPD!#REF!</definedName>
    <definedName name="_lpd1">[13]LPD!#REF!</definedName>
    <definedName name="_lpd2" localSheetId="4">[13]LPD!#REF!</definedName>
    <definedName name="_lpd2" localSheetId="2">[13]LPD!#REF!</definedName>
    <definedName name="_lpd2" localSheetId="3">[13]LPD!#REF!</definedName>
    <definedName name="_lpd2" localSheetId="5">[13]LPD!#REF!</definedName>
    <definedName name="_lpd2" localSheetId="6">[13]LPD!#REF!</definedName>
    <definedName name="_lpd2" localSheetId="8">[13]LPD!#REF!</definedName>
    <definedName name="_lpd2" localSheetId="7">[13]LPD!#REF!</definedName>
    <definedName name="_lpd2">[13]LPD!#REF!</definedName>
    <definedName name="_MDE01" localSheetId="4">#REF!</definedName>
    <definedName name="_MDE01" localSheetId="2">#REF!</definedName>
    <definedName name="_MDE01" localSheetId="3">#REF!</definedName>
    <definedName name="_MDE01" localSheetId="5">#REF!</definedName>
    <definedName name="_MDE01" localSheetId="6">#REF!</definedName>
    <definedName name="_MDE01" localSheetId="8">#REF!</definedName>
    <definedName name="_MDE01" localSheetId="7">#REF!</definedName>
    <definedName name="_MDE01">#REF!</definedName>
    <definedName name="_MDE02">#REF!</definedName>
    <definedName name="_MDE03">#REF!</definedName>
    <definedName name="_MDE04">#REF!</definedName>
    <definedName name="_MDE05">#REF!</definedName>
    <definedName name="_MDE06">#REF!</definedName>
    <definedName name="_MDE07">#REF!</definedName>
    <definedName name="_MDE08" localSheetId="4">'[14]ana alat'!$BO$167</definedName>
    <definedName name="_MDE08" localSheetId="2">'[14]ana alat'!$BO$167</definedName>
    <definedName name="_MDE08" localSheetId="3">'[14]ana alat'!$BO$167</definedName>
    <definedName name="_MDE08" localSheetId="5">'[14]ana alat'!$BO$167</definedName>
    <definedName name="_MDE08" localSheetId="6">'[14]ana alat'!$BO$167</definedName>
    <definedName name="_MDE08" localSheetId="8">'[14]ana alat'!$BO$167</definedName>
    <definedName name="_MDE08" localSheetId="7">'[14]ana alat'!$BO$167</definedName>
    <definedName name="_MDE08">'[15]ana alat'!$BO$167</definedName>
    <definedName name="_MDE09" localSheetId="4">#REF!</definedName>
    <definedName name="_MDE09" localSheetId="2">#REF!</definedName>
    <definedName name="_MDE09" localSheetId="3">#REF!</definedName>
    <definedName name="_MDE09" localSheetId="5">#REF!</definedName>
    <definedName name="_MDE09" localSheetId="6">#REF!</definedName>
    <definedName name="_MDE09" localSheetId="8">#REF!</definedName>
    <definedName name="_MDE09" localSheetId="7">#REF!</definedName>
    <definedName name="_MDE09">#REF!</definedName>
    <definedName name="_MDE10">#REF!</definedName>
    <definedName name="_MDE11">#REF!</definedName>
    <definedName name="_MDE12">#REF!</definedName>
    <definedName name="_MDE13">#REF!</definedName>
    <definedName name="_MDE14">#REF!</definedName>
    <definedName name="_MDE15">#REF!</definedName>
    <definedName name="_MDE16">#REF!</definedName>
    <definedName name="_MDE17">#REF!</definedName>
    <definedName name="_MDE18">#REF!</definedName>
    <definedName name="_MDE19">#REF!</definedName>
    <definedName name="_MDE20">#REF!</definedName>
    <definedName name="_MDE21" localSheetId="4">[6]Peralatan!$BO$427</definedName>
    <definedName name="_MDE21" localSheetId="2">[6]Peralatan!$BO$427</definedName>
    <definedName name="_MDE21" localSheetId="3">[6]Peralatan!$BO$427</definedName>
    <definedName name="_MDE21" localSheetId="5">[6]Peralatan!$BO$427</definedName>
    <definedName name="_MDE21" localSheetId="6">[6]Peralatan!$BO$427</definedName>
    <definedName name="_MDE21" localSheetId="8">[6]Peralatan!$BO$427</definedName>
    <definedName name="_MDE21" localSheetId="7">[6]Peralatan!$BO$427</definedName>
    <definedName name="_MDE21">[7]Peralatan!$BO$427</definedName>
    <definedName name="_MDE22" localSheetId="4">#REF!</definedName>
    <definedName name="_MDE22" localSheetId="2">#REF!</definedName>
    <definedName name="_MDE22" localSheetId="3">#REF!</definedName>
    <definedName name="_MDE22" localSheetId="5">#REF!</definedName>
    <definedName name="_MDE22" localSheetId="6">#REF!</definedName>
    <definedName name="_MDE22" localSheetId="8">#REF!</definedName>
    <definedName name="_MDE22" localSheetId="7">#REF!</definedName>
    <definedName name="_MDE22">#REF!</definedName>
    <definedName name="_MDE23">#REF!</definedName>
    <definedName name="_MDE24">#REF!</definedName>
    <definedName name="_MDE25">#REF!</definedName>
    <definedName name="_MDE26">#REF!</definedName>
    <definedName name="_MDE27">#REF!</definedName>
    <definedName name="_MDE28">#REF!</definedName>
    <definedName name="_MDE29">#REF!</definedName>
    <definedName name="_MDE30">#REF!</definedName>
    <definedName name="_MDE31">#REF!</definedName>
    <definedName name="_MDE32">#REF!</definedName>
    <definedName name="_MDE33">#REF!</definedName>
    <definedName name="_MDE34">#REF!</definedName>
    <definedName name="_MDE35">[11]ALAT_2!$R$27</definedName>
    <definedName name="_MDE36" localSheetId="4">[11]ALAT_2!$R$47</definedName>
    <definedName name="_MDE36" localSheetId="2">[11]ALAT_2!$R$47</definedName>
    <definedName name="_MDE36" localSheetId="3">[11]ALAT_2!$R$47</definedName>
    <definedName name="_MDE36" localSheetId="5">[11]ALAT_2!$R$47</definedName>
    <definedName name="_MDE36" localSheetId="6">[11]ALAT_2!$R$47</definedName>
    <definedName name="_MDE36" localSheetId="8">[11]ALAT_2!$R$47</definedName>
    <definedName name="_MDE36" localSheetId="7">[11]ALAT_2!$R$47</definedName>
    <definedName name="_MDE36">[12]ALAT_2!$R$47</definedName>
    <definedName name="_MDE37" localSheetId="4">[11]ALAT_2!$R$125</definedName>
    <definedName name="_MDE37" localSheetId="2">[11]ALAT_2!$R$125</definedName>
    <definedName name="_MDE37" localSheetId="3">[11]ALAT_2!$R$125</definedName>
    <definedName name="_MDE37" localSheetId="5">[11]ALAT_2!$R$125</definedName>
    <definedName name="_MDE37" localSheetId="6">[11]ALAT_2!$R$125</definedName>
    <definedName name="_MDE37" localSheetId="8">[11]ALAT_2!$R$125</definedName>
    <definedName name="_MDE37" localSheetId="7">[11]ALAT_2!$R$125</definedName>
    <definedName name="_MDE37">[12]ALAT_2!$R$125</definedName>
    <definedName name="_MDE38" localSheetId="4">[11]ALAT_2!$R$145</definedName>
    <definedName name="_MDE38" localSheetId="2">[11]ALAT_2!$R$145</definedName>
    <definedName name="_MDE38" localSheetId="3">[11]ALAT_2!$R$145</definedName>
    <definedName name="_MDE38" localSheetId="5">[11]ALAT_2!$R$145</definedName>
    <definedName name="_MDE38" localSheetId="6">[11]ALAT_2!$R$145</definedName>
    <definedName name="_MDE38" localSheetId="8">[11]ALAT_2!$R$145</definedName>
    <definedName name="_MDE38" localSheetId="7">[11]ALAT_2!$R$145</definedName>
    <definedName name="_MDE38">[12]ALAT_2!$R$145</definedName>
    <definedName name="_MDE39" localSheetId="4">[11]ALAT_2!$R$165</definedName>
    <definedName name="_MDE39" localSheetId="2">[11]ALAT_2!$R$165</definedName>
    <definedName name="_MDE39" localSheetId="3">[11]ALAT_2!$R$165</definedName>
    <definedName name="_MDE39" localSheetId="5">[11]ALAT_2!$R$165</definedName>
    <definedName name="_MDE39" localSheetId="6">[11]ALAT_2!$R$165</definedName>
    <definedName name="_MDE39" localSheetId="8">[11]ALAT_2!$R$165</definedName>
    <definedName name="_MDE39" localSheetId="7">[11]ALAT_2!$R$165</definedName>
    <definedName name="_MDE39">[12]ALAT_2!$R$165</definedName>
    <definedName name="_MDE40" localSheetId="4">[11]ALAT_2!$R$185</definedName>
    <definedName name="_MDE40" localSheetId="2">[11]ALAT_2!$R$185</definedName>
    <definedName name="_MDE40" localSheetId="3">[11]ALAT_2!$R$185</definedName>
    <definedName name="_MDE40" localSheetId="5">[11]ALAT_2!$R$185</definedName>
    <definedName name="_MDE40" localSheetId="6">[11]ALAT_2!$R$185</definedName>
    <definedName name="_MDE40" localSheetId="8">[11]ALAT_2!$R$185</definedName>
    <definedName name="_MDE40" localSheetId="7">[11]ALAT_2!$R$185</definedName>
    <definedName name="_MDE40">[12]ALAT_2!$R$185</definedName>
    <definedName name="_MDE41" localSheetId="4">[11]ALAT_2!$R$205</definedName>
    <definedName name="_MDE41" localSheetId="2">[11]ALAT_2!$R$205</definedName>
    <definedName name="_MDE41" localSheetId="3">[11]ALAT_2!$R$205</definedName>
    <definedName name="_MDE41" localSheetId="5">[11]ALAT_2!$R$205</definedName>
    <definedName name="_MDE41" localSheetId="6">[11]ALAT_2!$R$205</definedName>
    <definedName name="_MDE41" localSheetId="8">[11]ALAT_2!$R$205</definedName>
    <definedName name="_MDE41" localSheetId="7">[11]ALAT_2!$R$205</definedName>
    <definedName name="_MDE41">[12]ALAT_2!$R$205</definedName>
    <definedName name="_MDE42" localSheetId="4">[11]ALAT_2!$R$225</definedName>
    <definedName name="_MDE42" localSheetId="2">[11]ALAT_2!$R$225</definedName>
    <definedName name="_MDE42" localSheetId="3">[11]ALAT_2!$R$225</definedName>
    <definedName name="_MDE42" localSheetId="5">[11]ALAT_2!$R$225</definedName>
    <definedName name="_MDE42" localSheetId="6">[11]ALAT_2!$R$225</definedName>
    <definedName name="_MDE42" localSheetId="8">[11]ALAT_2!$R$225</definedName>
    <definedName name="_MDE42" localSheetId="7">[11]ALAT_2!$R$225</definedName>
    <definedName name="_MDE42">[12]ALAT_2!$R$225</definedName>
    <definedName name="_MDE43" localSheetId="4">[11]ALAT_2!$R$245</definedName>
    <definedName name="_MDE43" localSheetId="2">[11]ALAT_2!$R$245</definedName>
    <definedName name="_MDE43" localSheetId="3">[11]ALAT_2!$R$245</definedName>
    <definedName name="_MDE43" localSheetId="5">[11]ALAT_2!$R$245</definedName>
    <definedName name="_MDE43" localSheetId="6">[11]ALAT_2!$R$245</definedName>
    <definedName name="_MDE43" localSheetId="8">[11]ALAT_2!$R$245</definedName>
    <definedName name="_MDE43" localSheetId="7">[11]ALAT_2!$R$245</definedName>
    <definedName name="_MDE43">[12]ALAT_2!$R$245</definedName>
    <definedName name="_MDE44" localSheetId="4">[11]ALAT_2!$R$265</definedName>
    <definedName name="_MDE44" localSheetId="2">[11]ALAT_2!$R$265</definedName>
    <definedName name="_MDE44" localSheetId="3">[11]ALAT_2!$R$265</definedName>
    <definedName name="_MDE44" localSheetId="5">[11]ALAT_2!$R$265</definedName>
    <definedName name="_MDE44" localSheetId="6">[11]ALAT_2!$R$265</definedName>
    <definedName name="_MDE44" localSheetId="8">[11]ALAT_2!$R$265</definedName>
    <definedName name="_MDE44" localSheetId="7">[11]ALAT_2!$R$265</definedName>
    <definedName name="_MDE44">[12]ALAT_2!$R$265</definedName>
    <definedName name="_MDE45" localSheetId="4">[11]ALAT_2!$R$285</definedName>
    <definedName name="_MDE45" localSheetId="2">[11]ALAT_2!$R$285</definedName>
    <definedName name="_MDE45" localSheetId="3">[11]ALAT_2!$R$285</definedName>
    <definedName name="_MDE45" localSheetId="5">[11]ALAT_2!$R$285</definedName>
    <definedName name="_MDE45" localSheetId="6">[11]ALAT_2!$R$285</definedName>
    <definedName name="_MDE45" localSheetId="8">[11]ALAT_2!$R$285</definedName>
    <definedName name="_MDE45" localSheetId="7">[11]ALAT_2!$R$285</definedName>
    <definedName name="_MDE45">[12]ALAT_2!$R$285</definedName>
    <definedName name="_MDE46" localSheetId="4">[11]ALAT_2!$R$305</definedName>
    <definedName name="_MDE46" localSheetId="2">[11]ALAT_2!$R$305</definedName>
    <definedName name="_MDE46" localSheetId="3">[11]ALAT_2!$R$305</definedName>
    <definedName name="_MDE46" localSheetId="5">[11]ALAT_2!$R$305</definedName>
    <definedName name="_MDE46" localSheetId="6">[11]ALAT_2!$R$305</definedName>
    <definedName name="_MDE46" localSheetId="8">[11]ALAT_2!$R$305</definedName>
    <definedName name="_MDE46" localSheetId="7">[11]ALAT_2!$R$305</definedName>
    <definedName name="_MDE46">[12]ALAT_2!$R$305</definedName>
    <definedName name="_MDE47" localSheetId="4">[11]ALAT_2!$R$325</definedName>
    <definedName name="_MDE47" localSheetId="2">[11]ALAT_2!$R$325</definedName>
    <definedName name="_MDE47" localSheetId="3">[11]ALAT_2!$R$325</definedName>
    <definedName name="_MDE47" localSheetId="5">[11]ALAT_2!$R$325</definedName>
    <definedName name="_MDE47" localSheetId="6">[11]ALAT_2!$R$325</definedName>
    <definedName name="_MDE47" localSheetId="8">[11]ALAT_2!$R$325</definedName>
    <definedName name="_MDE47" localSheetId="7">[11]ALAT_2!$R$325</definedName>
    <definedName name="_MDE47">[12]ALAT_2!$R$325</definedName>
    <definedName name="_MDE48" localSheetId="4">[11]ALAT_2!$R$345</definedName>
    <definedName name="_MDE48" localSheetId="2">[11]ALAT_2!$R$345</definedName>
    <definedName name="_MDE48" localSheetId="3">[11]ALAT_2!$R$345</definedName>
    <definedName name="_MDE48" localSheetId="5">[11]ALAT_2!$R$345</definedName>
    <definedName name="_MDE48" localSheetId="6">[11]ALAT_2!$R$345</definedName>
    <definedName name="_MDE48" localSheetId="8">[11]ALAT_2!$R$345</definedName>
    <definedName name="_MDE48" localSheetId="7">[11]ALAT_2!$R$345</definedName>
    <definedName name="_MDE48">[12]ALAT_2!$R$345</definedName>
    <definedName name="_MDE49" localSheetId="4">[11]ALAT_2!$R$365</definedName>
    <definedName name="_MDE49" localSheetId="2">[11]ALAT_2!$R$365</definedName>
    <definedName name="_MDE49" localSheetId="3">[11]ALAT_2!$R$365</definedName>
    <definedName name="_MDE49" localSheetId="5">[11]ALAT_2!$R$365</definedName>
    <definedName name="_MDE49" localSheetId="6">[11]ALAT_2!$R$365</definedName>
    <definedName name="_MDE49" localSheetId="8">[11]ALAT_2!$R$365</definedName>
    <definedName name="_MDE49" localSheetId="7">[11]ALAT_2!$R$365</definedName>
    <definedName name="_MDE49">[12]ALAT_2!$R$365</definedName>
    <definedName name="_MDE50" localSheetId="4">[11]ALAT_2!$R$385</definedName>
    <definedName name="_MDE50" localSheetId="2">[11]ALAT_2!$R$385</definedName>
    <definedName name="_MDE50" localSheetId="3">[11]ALAT_2!$R$385</definedName>
    <definedName name="_MDE50" localSheetId="5">[11]ALAT_2!$R$385</definedName>
    <definedName name="_MDE50" localSheetId="6">[11]ALAT_2!$R$385</definedName>
    <definedName name="_MDE50" localSheetId="8">[11]ALAT_2!$R$385</definedName>
    <definedName name="_MDE50" localSheetId="7">[11]ALAT_2!$R$385</definedName>
    <definedName name="_MDE50">[12]ALAT_2!$R$385</definedName>
    <definedName name="_MDE51" localSheetId="4">[11]ALAT_2!$R$405</definedName>
    <definedName name="_MDE51" localSheetId="2">[11]ALAT_2!$R$405</definedName>
    <definedName name="_MDE51" localSheetId="3">[11]ALAT_2!$R$405</definedName>
    <definedName name="_MDE51" localSheetId="5">[11]ALAT_2!$R$405</definedName>
    <definedName name="_MDE51" localSheetId="6">[11]ALAT_2!$R$405</definedName>
    <definedName name="_MDE51" localSheetId="8">[11]ALAT_2!$R$405</definedName>
    <definedName name="_MDE51" localSheetId="7">[11]ALAT_2!$R$405</definedName>
    <definedName name="_MDE51">[12]ALAT_2!$R$405</definedName>
    <definedName name="_MDE52" localSheetId="4">[11]ALAT_2!$R$425</definedName>
    <definedName name="_MDE52" localSheetId="2">[11]ALAT_2!$R$425</definedName>
    <definedName name="_MDE52" localSheetId="3">[11]ALAT_2!$R$425</definedName>
    <definedName name="_MDE52" localSheetId="5">[11]ALAT_2!$R$425</definedName>
    <definedName name="_MDE52" localSheetId="6">[11]ALAT_2!$R$425</definedName>
    <definedName name="_MDE52" localSheetId="8">[11]ALAT_2!$R$425</definedName>
    <definedName name="_MDE52" localSheetId="7">[11]ALAT_2!$R$425</definedName>
    <definedName name="_MDE52">[12]ALAT_2!$R$425</definedName>
    <definedName name="_MDE53" localSheetId="4">[11]ALAT_2!$R$445</definedName>
    <definedName name="_MDE53" localSheetId="2">[11]ALAT_2!$R$445</definedName>
    <definedName name="_MDE53" localSheetId="3">[11]ALAT_2!$R$445</definedName>
    <definedName name="_MDE53" localSheetId="5">[11]ALAT_2!$R$445</definedName>
    <definedName name="_MDE53" localSheetId="6">[11]ALAT_2!$R$445</definedName>
    <definedName name="_MDE53" localSheetId="8">[11]ALAT_2!$R$445</definedName>
    <definedName name="_MDE53" localSheetId="7">[11]ALAT_2!$R$445</definedName>
    <definedName name="_MDE53">[12]ALAT_2!$R$445</definedName>
    <definedName name="_MDE54" localSheetId="4">[11]ALAT_2!$R$465</definedName>
    <definedName name="_MDE54" localSheetId="2">[11]ALAT_2!$R$465</definedName>
    <definedName name="_MDE54" localSheetId="3">[11]ALAT_2!$R$465</definedName>
    <definedName name="_MDE54" localSheetId="5">[11]ALAT_2!$R$465</definedName>
    <definedName name="_MDE54" localSheetId="6">[11]ALAT_2!$R$465</definedName>
    <definedName name="_MDE54" localSheetId="8">[11]ALAT_2!$R$465</definedName>
    <definedName name="_MDE54" localSheetId="7">[11]ALAT_2!$R$465</definedName>
    <definedName name="_MDE54">[12]ALAT_2!$R$465</definedName>
    <definedName name="_MDE55" localSheetId="4">[11]ALAT_2!$R$485</definedName>
    <definedName name="_MDE55" localSheetId="2">[11]ALAT_2!$R$485</definedName>
    <definedName name="_MDE55" localSheetId="3">[11]ALAT_2!$R$485</definedName>
    <definedName name="_MDE55" localSheetId="5">[11]ALAT_2!$R$485</definedName>
    <definedName name="_MDE55" localSheetId="6">[11]ALAT_2!$R$485</definedName>
    <definedName name="_MDE55" localSheetId="8">[11]ALAT_2!$R$485</definedName>
    <definedName name="_MDE55" localSheetId="7">[11]ALAT_2!$R$485</definedName>
    <definedName name="_MDE55">[12]ALAT_2!$R$485</definedName>
    <definedName name="_MDE56" localSheetId="4">[11]ALAT_2!$R$505</definedName>
    <definedName name="_MDE56" localSheetId="2">[11]ALAT_2!$R$505</definedName>
    <definedName name="_MDE56" localSheetId="3">[11]ALAT_2!$R$505</definedName>
    <definedName name="_MDE56" localSheetId="5">[11]ALAT_2!$R$505</definedName>
    <definedName name="_MDE56" localSheetId="6">[11]ALAT_2!$R$505</definedName>
    <definedName name="_MDE56" localSheetId="8">[11]ALAT_2!$R$505</definedName>
    <definedName name="_MDE56" localSheetId="7">[11]ALAT_2!$R$505</definedName>
    <definedName name="_MDE56">[12]ALAT_2!$R$505</definedName>
    <definedName name="_MDE57" localSheetId="4">[11]ALAT_2!$R$525</definedName>
    <definedName name="_MDE57" localSheetId="2">[11]ALAT_2!$R$525</definedName>
    <definedName name="_MDE57" localSheetId="3">[11]ALAT_2!$R$525</definedName>
    <definedName name="_MDE57" localSheetId="5">[11]ALAT_2!$R$525</definedName>
    <definedName name="_MDE57" localSheetId="6">[11]ALAT_2!$R$525</definedName>
    <definedName name="_MDE57" localSheetId="8">[11]ALAT_2!$R$525</definedName>
    <definedName name="_MDE57" localSheetId="7">[11]ALAT_2!$R$525</definedName>
    <definedName name="_MDE57">[12]ALAT_2!$R$525</definedName>
    <definedName name="_MDE58" localSheetId="4">[11]ALAT_2!$R$545</definedName>
    <definedName name="_MDE58" localSheetId="2">[11]ALAT_2!$R$545</definedName>
    <definedName name="_MDE58" localSheetId="3">[11]ALAT_2!$R$545</definedName>
    <definedName name="_MDE58" localSheetId="5">[11]ALAT_2!$R$545</definedName>
    <definedName name="_MDE58" localSheetId="6">[11]ALAT_2!$R$545</definedName>
    <definedName name="_MDE58" localSheetId="8">[11]ALAT_2!$R$545</definedName>
    <definedName name="_MDE58" localSheetId="7">[11]ALAT_2!$R$545</definedName>
    <definedName name="_MDE58">[12]ALAT_2!$R$545</definedName>
    <definedName name="_MDE59" localSheetId="4">[11]ALAT_2!$R$565</definedName>
    <definedName name="_MDE59" localSheetId="2">[11]ALAT_2!$R$565</definedName>
    <definedName name="_MDE59" localSheetId="3">[11]ALAT_2!$R$565</definedName>
    <definedName name="_MDE59" localSheetId="5">[11]ALAT_2!$R$565</definedName>
    <definedName name="_MDE59" localSheetId="6">[11]ALAT_2!$R$565</definedName>
    <definedName name="_MDE59" localSheetId="8">[11]ALAT_2!$R$565</definedName>
    <definedName name="_MDE59" localSheetId="7">[11]ALAT_2!$R$565</definedName>
    <definedName name="_MDE59">[12]ALAT_2!$R$565</definedName>
    <definedName name="_MDE60" localSheetId="4">[11]ALAT_2!$R$585</definedName>
    <definedName name="_MDE60" localSheetId="2">[11]ALAT_2!$R$585</definedName>
    <definedName name="_MDE60" localSheetId="3">[11]ALAT_2!$R$585</definedName>
    <definedName name="_MDE60" localSheetId="5">[11]ALAT_2!$R$585</definedName>
    <definedName name="_MDE60" localSheetId="6">[11]ALAT_2!$R$585</definedName>
    <definedName name="_MDE60" localSheetId="8">[11]ALAT_2!$R$585</definedName>
    <definedName name="_MDE60" localSheetId="7">[11]ALAT_2!$R$585</definedName>
    <definedName name="_MDE60">[12]ALAT_2!$R$585</definedName>
    <definedName name="_MDE61" localSheetId="4">[11]ALAT_2!$R$605</definedName>
    <definedName name="_MDE61" localSheetId="2">[11]ALAT_2!$R$605</definedName>
    <definedName name="_MDE61" localSheetId="3">[11]ALAT_2!$R$605</definedName>
    <definedName name="_MDE61" localSheetId="5">[11]ALAT_2!$R$605</definedName>
    <definedName name="_MDE61" localSheetId="6">[11]ALAT_2!$R$605</definedName>
    <definedName name="_MDE61" localSheetId="8">[11]ALAT_2!$R$605</definedName>
    <definedName name="_MDE61" localSheetId="7">[11]ALAT_2!$R$605</definedName>
    <definedName name="_MDE61">[12]ALAT_2!$R$605</definedName>
    <definedName name="_MDE62" localSheetId="4">[11]ALAT_2!$R$625</definedName>
    <definedName name="_MDE62" localSheetId="2">[11]ALAT_2!$R$625</definedName>
    <definedName name="_MDE62" localSheetId="3">[11]ALAT_2!$R$625</definedName>
    <definedName name="_MDE62" localSheetId="5">[11]ALAT_2!$R$625</definedName>
    <definedName name="_MDE62" localSheetId="6">[11]ALAT_2!$R$625</definedName>
    <definedName name="_MDE62" localSheetId="8">[11]ALAT_2!$R$625</definedName>
    <definedName name="_MDE62" localSheetId="7">[11]ALAT_2!$R$625</definedName>
    <definedName name="_MDE62">[12]ALAT_2!$R$625</definedName>
    <definedName name="_MDE63" localSheetId="4">[11]ALAT_2!$R$645</definedName>
    <definedName name="_MDE63" localSheetId="2">[11]ALAT_2!$R$645</definedName>
    <definedName name="_MDE63" localSheetId="3">[11]ALAT_2!$R$645</definedName>
    <definedName name="_MDE63" localSheetId="5">[11]ALAT_2!$R$645</definedName>
    <definedName name="_MDE63" localSheetId="6">[11]ALAT_2!$R$645</definedName>
    <definedName name="_MDE63" localSheetId="8">[11]ALAT_2!$R$645</definedName>
    <definedName name="_MDE63" localSheetId="7">[11]ALAT_2!$R$645</definedName>
    <definedName name="_MDE63">[12]ALAT_2!$R$645</definedName>
    <definedName name="_MDE64" localSheetId="4">[11]ALAT_2!$R$665</definedName>
    <definedName name="_MDE64" localSheetId="2">[11]ALAT_2!$R$665</definedName>
    <definedName name="_MDE64" localSheetId="3">[11]ALAT_2!$R$665</definedName>
    <definedName name="_MDE64" localSheetId="5">[11]ALAT_2!$R$665</definedName>
    <definedName name="_MDE64" localSheetId="6">[11]ALAT_2!$R$665</definedName>
    <definedName name="_MDE64" localSheetId="8">[11]ALAT_2!$R$665</definedName>
    <definedName name="_MDE64" localSheetId="7">[11]ALAT_2!$R$665</definedName>
    <definedName name="_MDE64">[12]ALAT_2!$R$665</definedName>
    <definedName name="_MDE65" localSheetId="4">[11]ALAT_2!$R$685</definedName>
    <definedName name="_MDE65" localSheetId="2">[11]ALAT_2!$R$685</definedName>
    <definedName name="_MDE65" localSheetId="3">[11]ALAT_2!$R$685</definedName>
    <definedName name="_MDE65" localSheetId="5">[11]ALAT_2!$R$685</definedName>
    <definedName name="_MDE65" localSheetId="6">[11]ALAT_2!$R$685</definedName>
    <definedName name="_MDE65" localSheetId="8">[11]ALAT_2!$R$685</definedName>
    <definedName name="_MDE65" localSheetId="7">[11]ALAT_2!$R$685</definedName>
    <definedName name="_MDE65">[12]ALAT_2!$R$685</definedName>
    <definedName name="_MDE66" localSheetId="4">[11]ALAT_2!$R$705</definedName>
    <definedName name="_MDE66" localSheetId="2">[11]ALAT_2!$R$705</definedName>
    <definedName name="_MDE66" localSheetId="3">[11]ALAT_2!$R$705</definedName>
    <definedName name="_MDE66" localSheetId="5">[11]ALAT_2!$R$705</definedName>
    <definedName name="_MDE66" localSheetId="6">[11]ALAT_2!$R$705</definedName>
    <definedName name="_MDE66" localSheetId="8">[11]ALAT_2!$R$705</definedName>
    <definedName name="_MDE66" localSheetId="7">[11]ALAT_2!$R$705</definedName>
    <definedName name="_MDE66">[12]ALAT_2!$R$705</definedName>
    <definedName name="_MDE67" localSheetId="4">[11]ALAT_2!$R$725</definedName>
    <definedName name="_MDE67" localSheetId="2">[11]ALAT_2!$R$725</definedName>
    <definedName name="_MDE67" localSheetId="3">[11]ALAT_2!$R$725</definedName>
    <definedName name="_MDE67" localSheetId="5">[11]ALAT_2!$R$725</definedName>
    <definedName name="_MDE67" localSheetId="6">[11]ALAT_2!$R$725</definedName>
    <definedName name="_MDE67" localSheetId="8">[11]ALAT_2!$R$725</definedName>
    <definedName name="_MDE67" localSheetId="7">[11]ALAT_2!$R$725</definedName>
    <definedName name="_MDE67">[12]ALAT_2!$R$725</definedName>
    <definedName name="_MDE68" localSheetId="4">[11]ALAT_2!$R$756</definedName>
    <definedName name="_MDE68" localSheetId="2">[11]ALAT_2!$R$756</definedName>
    <definedName name="_MDE68" localSheetId="3">[11]ALAT_2!$R$756</definedName>
    <definedName name="_MDE68" localSheetId="5">[11]ALAT_2!$R$756</definedName>
    <definedName name="_MDE68" localSheetId="6">[11]ALAT_2!$R$756</definedName>
    <definedName name="_MDE68" localSheetId="8">[11]ALAT_2!$R$756</definedName>
    <definedName name="_MDE68" localSheetId="7">[11]ALAT_2!$R$756</definedName>
    <definedName name="_MDE68">[12]ALAT_2!$R$756</definedName>
    <definedName name="_ME01" localSheetId="4">#REF!</definedName>
    <definedName name="_ME01" localSheetId="2">#REF!</definedName>
    <definedName name="_ME01" localSheetId="3">#REF!</definedName>
    <definedName name="_ME01" localSheetId="5">#REF!</definedName>
    <definedName name="_ME01" localSheetId="6">#REF!</definedName>
    <definedName name="_ME01" localSheetId="8">#REF!</definedName>
    <definedName name="_ME01" localSheetId="7">#REF!</definedName>
    <definedName name="_ME01">#REF!</definedName>
    <definedName name="_ME02">#REF!</definedName>
    <definedName name="_ME03">#REF!</definedName>
    <definedName name="_ME04">#REF!</definedName>
    <definedName name="_ME05">#REF!</definedName>
    <definedName name="_ME06">#REF!</definedName>
    <definedName name="_ME07">#REF!</definedName>
    <definedName name="_ME08">#REF!</definedName>
    <definedName name="_ME09">#REF!</definedName>
    <definedName name="_ME10">#REF!</definedName>
    <definedName name="_ME11">#REF!</definedName>
    <definedName name="_ME12">#REF!</definedName>
    <definedName name="_ME13">#REF!</definedName>
    <definedName name="_ME14">#REF!</definedName>
    <definedName name="_ME15">#REF!</definedName>
    <definedName name="_ME16">#REF!</definedName>
    <definedName name="_ME17">#REF!</definedName>
    <definedName name="_ME18">#REF!</definedName>
    <definedName name="_ME19">#REF!</definedName>
    <definedName name="_ME20">#REF!</definedName>
    <definedName name="_ME21" localSheetId="4">[6]Peralatan!$BO$426</definedName>
    <definedName name="_ME21" localSheetId="2">[6]Peralatan!$BO$426</definedName>
    <definedName name="_ME21" localSheetId="3">[6]Peralatan!$BO$426</definedName>
    <definedName name="_ME21" localSheetId="5">[6]Peralatan!$BO$426</definedName>
    <definedName name="_ME21" localSheetId="6">[6]Peralatan!$BO$426</definedName>
    <definedName name="_ME21" localSheetId="8">[6]Peralatan!$BO$426</definedName>
    <definedName name="_ME21" localSheetId="7">[6]Peralatan!$BO$426</definedName>
    <definedName name="_ME21">[7]Peralatan!$BO$426</definedName>
    <definedName name="_ME22" localSheetId="4">#REF!</definedName>
    <definedName name="_ME22" localSheetId="2">#REF!</definedName>
    <definedName name="_ME22" localSheetId="3">#REF!</definedName>
    <definedName name="_ME22" localSheetId="5">#REF!</definedName>
    <definedName name="_ME22" localSheetId="6">#REF!</definedName>
    <definedName name="_ME22" localSheetId="8">#REF!</definedName>
    <definedName name="_ME22" localSheetId="7">#REF!</definedName>
    <definedName name="_ME22">#REF!</definedName>
    <definedName name="_ME23">#REF!</definedName>
    <definedName name="_ME24">#REF!</definedName>
    <definedName name="_ME25">#REF!</definedName>
    <definedName name="_ME26">#REF!</definedName>
    <definedName name="_ME27">#REF!</definedName>
    <definedName name="_ME28">#REF!</definedName>
    <definedName name="_ME29">#REF!</definedName>
    <definedName name="_ME30">#REF!</definedName>
    <definedName name="_ME31">#REF!</definedName>
    <definedName name="_ME32">#REF!</definedName>
    <definedName name="_ME33">#REF!</definedName>
    <definedName name="_ME34">#REF!</definedName>
    <definedName name="_ME35">[11]ALAT_2!$R$26</definedName>
    <definedName name="_ME36" localSheetId="4">[11]ALAT_2!$R$46</definedName>
    <definedName name="_ME36" localSheetId="2">[11]ALAT_2!$R$46</definedName>
    <definedName name="_ME36" localSheetId="3">[11]ALAT_2!$R$46</definedName>
    <definedName name="_ME36" localSheetId="5">[11]ALAT_2!$R$46</definedName>
    <definedName name="_ME36" localSheetId="6">[11]ALAT_2!$R$46</definedName>
    <definedName name="_ME36" localSheetId="8">[11]ALAT_2!$R$46</definedName>
    <definedName name="_ME36" localSheetId="7">[11]ALAT_2!$R$46</definedName>
    <definedName name="_ME36">[12]ALAT_2!$R$46</definedName>
    <definedName name="_ME37" localSheetId="4">[11]ALAT_2!$R$124</definedName>
    <definedName name="_ME37" localSheetId="2">[11]ALAT_2!$R$124</definedName>
    <definedName name="_ME37" localSheetId="3">[11]ALAT_2!$R$124</definedName>
    <definedName name="_ME37" localSheetId="5">[11]ALAT_2!$R$124</definedName>
    <definedName name="_ME37" localSheetId="6">[11]ALAT_2!$R$124</definedName>
    <definedName name="_ME37" localSheetId="8">[11]ALAT_2!$R$124</definedName>
    <definedName name="_ME37" localSheetId="7">[11]ALAT_2!$R$124</definedName>
    <definedName name="_ME37">[12]ALAT_2!$R$124</definedName>
    <definedName name="_ME38" localSheetId="4">[11]ALAT_2!$R$144</definedName>
    <definedName name="_ME38" localSheetId="2">[11]ALAT_2!$R$144</definedName>
    <definedName name="_ME38" localSheetId="3">[11]ALAT_2!$R$144</definedName>
    <definedName name="_ME38" localSheetId="5">[11]ALAT_2!$R$144</definedName>
    <definedName name="_ME38" localSheetId="6">[11]ALAT_2!$R$144</definedName>
    <definedName name="_ME38" localSheetId="8">[11]ALAT_2!$R$144</definedName>
    <definedName name="_ME38" localSheetId="7">[11]ALAT_2!$R$144</definedName>
    <definedName name="_ME38">[12]ALAT_2!$R$144</definedName>
    <definedName name="_ME39" localSheetId="4">[11]ALAT_2!$R$164</definedName>
    <definedName name="_ME39" localSheetId="2">[11]ALAT_2!$R$164</definedName>
    <definedName name="_ME39" localSheetId="3">[11]ALAT_2!$R$164</definedName>
    <definedName name="_ME39" localSheetId="5">[11]ALAT_2!$R$164</definedName>
    <definedName name="_ME39" localSheetId="6">[11]ALAT_2!$R$164</definedName>
    <definedName name="_ME39" localSheetId="8">[11]ALAT_2!$R$164</definedName>
    <definedName name="_ME39" localSheetId="7">[11]ALAT_2!$R$164</definedName>
    <definedName name="_ME39">[12]ALAT_2!$R$164</definedName>
    <definedName name="_ME40" localSheetId="4">[11]ALAT_2!$R$184</definedName>
    <definedName name="_ME40" localSheetId="2">[11]ALAT_2!$R$184</definedName>
    <definedName name="_ME40" localSheetId="3">[11]ALAT_2!$R$184</definedName>
    <definedName name="_ME40" localSheetId="5">[11]ALAT_2!$R$184</definedName>
    <definedName name="_ME40" localSheetId="6">[11]ALAT_2!$R$184</definedName>
    <definedName name="_ME40" localSheetId="8">[11]ALAT_2!$R$184</definedName>
    <definedName name="_ME40" localSheetId="7">[11]ALAT_2!$R$184</definedName>
    <definedName name="_ME40">[12]ALAT_2!$R$184</definedName>
    <definedName name="_ME41" localSheetId="4">[11]ALAT_2!$R$204</definedName>
    <definedName name="_ME41" localSheetId="2">[11]ALAT_2!$R$204</definedName>
    <definedName name="_ME41" localSheetId="3">[11]ALAT_2!$R$204</definedName>
    <definedName name="_ME41" localSheetId="5">[11]ALAT_2!$R$204</definedName>
    <definedName name="_ME41" localSheetId="6">[11]ALAT_2!$R$204</definedName>
    <definedName name="_ME41" localSheetId="8">[11]ALAT_2!$R$204</definedName>
    <definedName name="_ME41" localSheetId="7">[11]ALAT_2!$R$204</definedName>
    <definedName name="_ME41">[12]ALAT_2!$R$204</definedName>
    <definedName name="_ME42" localSheetId="4">[11]ALAT_2!$R$224</definedName>
    <definedName name="_ME42" localSheetId="2">[11]ALAT_2!$R$224</definedName>
    <definedName name="_ME42" localSheetId="3">[11]ALAT_2!$R$224</definedName>
    <definedName name="_ME42" localSheetId="5">[11]ALAT_2!$R$224</definedName>
    <definedName name="_ME42" localSheetId="6">[11]ALAT_2!$R$224</definedName>
    <definedName name="_ME42" localSheetId="8">[11]ALAT_2!$R$224</definedName>
    <definedName name="_ME42" localSheetId="7">[11]ALAT_2!$R$224</definedName>
    <definedName name="_ME42">[12]ALAT_2!$R$224</definedName>
    <definedName name="_ME43" localSheetId="4">[11]ALAT_2!$R$244</definedName>
    <definedName name="_ME43" localSheetId="2">[11]ALAT_2!$R$244</definedName>
    <definedName name="_ME43" localSheetId="3">[11]ALAT_2!$R$244</definedName>
    <definedName name="_ME43" localSheetId="5">[11]ALAT_2!$R$244</definedName>
    <definedName name="_ME43" localSheetId="6">[11]ALAT_2!$R$244</definedName>
    <definedName name="_ME43" localSheetId="8">[11]ALAT_2!$R$244</definedName>
    <definedName name="_ME43" localSheetId="7">[11]ALAT_2!$R$244</definedName>
    <definedName name="_ME43">[12]ALAT_2!$R$244</definedName>
    <definedName name="_ME44" localSheetId="4">[11]ALAT_2!$R$264</definedName>
    <definedName name="_ME44" localSheetId="2">[11]ALAT_2!$R$264</definedName>
    <definedName name="_ME44" localSheetId="3">[11]ALAT_2!$R$264</definedName>
    <definedName name="_ME44" localSheetId="5">[11]ALAT_2!$R$264</definedName>
    <definedName name="_ME44" localSheetId="6">[11]ALAT_2!$R$264</definedName>
    <definedName name="_ME44" localSheetId="8">[11]ALAT_2!$R$264</definedName>
    <definedName name="_ME44" localSheetId="7">[11]ALAT_2!$R$264</definedName>
    <definedName name="_ME44">[12]ALAT_2!$R$264</definedName>
    <definedName name="_ME45" localSheetId="4">[11]ALAT_2!$R$284</definedName>
    <definedName name="_ME45" localSheetId="2">[11]ALAT_2!$R$284</definedName>
    <definedName name="_ME45" localSheetId="3">[11]ALAT_2!$R$284</definedName>
    <definedName name="_ME45" localSheetId="5">[11]ALAT_2!$R$284</definedName>
    <definedName name="_ME45" localSheetId="6">[11]ALAT_2!$R$284</definedName>
    <definedName name="_ME45" localSheetId="8">[11]ALAT_2!$R$284</definedName>
    <definedName name="_ME45" localSheetId="7">[11]ALAT_2!$R$284</definedName>
    <definedName name="_ME45">[12]ALAT_2!$R$284</definedName>
    <definedName name="_ME46" localSheetId="4">[11]ALAT_2!$R$304</definedName>
    <definedName name="_ME46" localSheetId="2">[11]ALAT_2!$R$304</definedName>
    <definedName name="_ME46" localSheetId="3">[11]ALAT_2!$R$304</definedName>
    <definedName name="_ME46" localSheetId="5">[11]ALAT_2!$R$304</definedName>
    <definedName name="_ME46" localSheetId="6">[11]ALAT_2!$R$304</definedName>
    <definedName name="_ME46" localSheetId="8">[11]ALAT_2!$R$304</definedName>
    <definedName name="_ME46" localSheetId="7">[11]ALAT_2!$R$304</definedName>
    <definedName name="_ME46">[12]ALAT_2!$R$304</definedName>
    <definedName name="_ME47" localSheetId="4">[11]ALAT_2!$R$324</definedName>
    <definedName name="_ME47" localSheetId="2">[11]ALAT_2!$R$324</definedName>
    <definedName name="_ME47" localSheetId="3">[11]ALAT_2!$R$324</definedName>
    <definedName name="_ME47" localSheetId="5">[11]ALAT_2!$R$324</definedName>
    <definedName name="_ME47" localSheetId="6">[11]ALAT_2!$R$324</definedName>
    <definedName name="_ME47" localSheetId="8">[11]ALAT_2!$R$324</definedName>
    <definedName name="_ME47" localSheetId="7">[11]ALAT_2!$R$324</definedName>
    <definedName name="_ME47">[12]ALAT_2!$R$324</definedName>
    <definedName name="_ME48" localSheetId="4">[11]ALAT_2!$R$344</definedName>
    <definedName name="_ME48" localSheetId="2">[11]ALAT_2!$R$344</definedName>
    <definedName name="_ME48" localSheetId="3">[11]ALAT_2!$R$344</definedName>
    <definedName name="_ME48" localSheetId="5">[11]ALAT_2!$R$344</definedName>
    <definedName name="_ME48" localSheetId="6">[11]ALAT_2!$R$344</definedName>
    <definedName name="_ME48" localSheetId="8">[11]ALAT_2!$R$344</definedName>
    <definedName name="_ME48" localSheetId="7">[11]ALAT_2!$R$344</definedName>
    <definedName name="_ME48">[12]ALAT_2!$R$344</definedName>
    <definedName name="_ME49" localSheetId="4">[11]ALAT_2!$R$364</definedName>
    <definedName name="_ME49" localSheetId="2">[11]ALAT_2!$R$364</definedName>
    <definedName name="_ME49" localSheetId="3">[11]ALAT_2!$R$364</definedName>
    <definedName name="_ME49" localSheetId="5">[11]ALAT_2!$R$364</definedName>
    <definedName name="_ME49" localSheetId="6">[11]ALAT_2!$R$364</definedName>
    <definedName name="_ME49" localSheetId="8">[11]ALAT_2!$R$364</definedName>
    <definedName name="_ME49" localSheetId="7">[11]ALAT_2!$R$364</definedName>
    <definedName name="_ME49">[12]ALAT_2!$R$364</definedName>
    <definedName name="_ME50" localSheetId="4">[11]ALAT_2!$R$384</definedName>
    <definedName name="_ME50" localSheetId="2">[11]ALAT_2!$R$384</definedName>
    <definedName name="_ME50" localSheetId="3">[11]ALAT_2!$R$384</definedName>
    <definedName name="_ME50" localSheetId="5">[11]ALAT_2!$R$384</definedName>
    <definedName name="_ME50" localSheetId="6">[11]ALAT_2!$R$384</definedName>
    <definedName name="_ME50" localSheetId="8">[11]ALAT_2!$R$384</definedName>
    <definedName name="_ME50" localSheetId="7">[11]ALAT_2!$R$384</definedName>
    <definedName name="_ME50">[12]ALAT_2!$R$384</definedName>
    <definedName name="_ME51" localSheetId="4">[11]ALAT_2!$R$404</definedName>
    <definedName name="_ME51" localSheetId="2">[11]ALAT_2!$R$404</definedName>
    <definedName name="_ME51" localSheetId="3">[11]ALAT_2!$R$404</definedName>
    <definedName name="_ME51" localSheetId="5">[11]ALAT_2!$R$404</definedName>
    <definedName name="_ME51" localSheetId="6">[11]ALAT_2!$R$404</definedName>
    <definedName name="_ME51" localSheetId="8">[11]ALAT_2!$R$404</definedName>
    <definedName name="_ME51" localSheetId="7">[11]ALAT_2!$R$404</definedName>
    <definedName name="_ME51">[12]ALAT_2!$R$404</definedName>
    <definedName name="_ME52" localSheetId="4">[11]ALAT_2!$R$424</definedName>
    <definedName name="_ME52" localSheetId="2">[11]ALAT_2!$R$424</definedName>
    <definedName name="_ME52" localSheetId="3">[11]ALAT_2!$R$424</definedName>
    <definedName name="_ME52" localSheetId="5">[11]ALAT_2!$R$424</definedName>
    <definedName name="_ME52" localSheetId="6">[11]ALAT_2!$R$424</definedName>
    <definedName name="_ME52" localSheetId="8">[11]ALAT_2!$R$424</definedName>
    <definedName name="_ME52" localSheetId="7">[11]ALAT_2!$R$424</definedName>
    <definedName name="_ME52">[12]ALAT_2!$R$424</definedName>
    <definedName name="_ME53" localSheetId="4">[11]ALAT_2!$R$444</definedName>
    <definedName name="_ME53" localSheetId="2">[11]ALAT_2!$R$444</definedName>
    <definedName name="_ME53" localSheetId="3">[11]ALAT_2!$R$444</definedName>
    <definedName name="_ME53" localSheetId="5">[11]ALAT_2!$R$444</definedName>
    <definedName name="_ME53" localSheetId="6">[11]ALAT_2!$R$444</definedName>
    <definedName name="_ME53" localSheetId="8">[11]ALAT_2!$R$444</definedName>
    <definedName name="_ME53" localSheetId="7">[11]ALAT_2!$R$444</definedName>
    <definedName name="_ME53">[12]ALAT_2!$R$444</definedName>
    <definedName name="_ME54" localSheetId="4">[11]ALAT_2!$R$464</definedName>
    <definedName name="_ME54" localSheetId="2">[11]ALAT_2!$R$464</definedName>
    <definedName name="_ME54" localSheetId="3">[11]ALAT_2!$R$464</definedName>
    <definedName name="_ME54" localSheetId="5">[11]ALAT_2!$R$464</definedName>
    <definedName name="_ME54" localSheetId="6">[11]ALAT_2!$R$464</definedName>
    <definedName name="_ME54" localSheetId="8">[11]ALAT_2!$R$464</definedName>
    <definedName name="_ME54" localSheetId="7">[11]ALAT_2!$R$464</definedName>
    <definedName name="_ME54">[12]ALAT_2!$R$464</definedName>
    <definedName name="_ME55" localSheetId="4">[11]ALAT_2!$R$484</definedName>
    <definedName name="_ME55" localSheetId="2">[11]ALAT_2!$R$484</definedName>
    <definedName name="_ME55" localSheetId="3">[11]ALAT_2!$R$484</definedName>
    <definedName name="_ME55" localSheetId="5">[11]ALAT_2!$R$484</definedName>
    <definedName name="_ME55" localSheetId="6">[11]ALAT_2!$R$484</definedName>
    <definedName name="_ME55" localSheetId="8">[11]ALAT_2!$R$484</definedName>
    <definedName name="_ME55" localSheetId="7">[11]ALAT_2!$R$484</definedName>
    <definedName name="_ME55">[12]ALAT_2!$R$484</definedName>
    <definedName name="_ME56" localSheetId="4">[11]ALAT_2!$R$504</definedName>
    <definedName name="_ME56" localSheetId="2">[11]ALAT_2!$R$504</definedName>
    <definedName name="_ME56" localSheetId="3">[11]ALAT_2!$R$504</definedName>
    <definedName name="_ME56" localSheetId="5">[11]ALAT_2!$R$504</definedName>
    <definedName name="_ME56" localSheetId="6">[11]ALAT_2!$R$504</definedName>
    <definedName name="_ME56" localSheetId="8">[11]ALAT_2!$R$504</definedName>
    <definedName name="_ME56" localSheetId="7">[11]ALAT_2!$R$504</definedName>
    <definedName name="_ME56">[12]ALAT_2!$R$504</definedName>
    <definedName name="_ME57" localSheetId="4">[11]ALAT_2!$R$524</definedName>
    <definedName name="_ME57" localSheetId="2">[11]ALAT_2!$R$524</definedName>
    <definedName name="_ME57" localSheetId="3">[11]ALAT_2!$R$524</definedName>
    <definedName name="_ME57" localSheetId="5">[11]ALAT_2!$R$524</definedName>
    <definedName name="_ME57" localSheetId="6">[11]ALAT_2!$R$524</definedName>
    <definedName name="_ME57" localSheetId="8">[11]ALAT_2!$R$524</definedName>
    <definedName name="_ME57" localSheetId="7">[11]ALAT_2!$R$524</definedName>
    <definedName name="_ME57">[12]ALAT_2!$R$524</definedName>
    <definedName name="_ME58" localSheetId="4">[11]ALAT_2!$R$544</definedName>
    <definedName name="_ME58" localSheetId="2">[11]ALAT_2!$R$544</definedName>
    <definedName name="_ME58" localSheetId="3">[11]ALAT_2!$R$544</definedName>
    <definedName name="_ME58" localSheetId="5">[11]ALAT_2!$R$544</definedName>
    <definedName name="_ME58" localSheetId="6">[11]ALAT_2!$R$544</definedName>
    <definedName name="_ME58" localSheetId="8">[11]ALAT_2!$R$544</definedName>
    <definedName name="_ME58" localSheetId="7">[11]ALAT_2!$R$544</definedName>
    <definedName name="_ME58">[12]ALAT_2!$R$544</definedName>
    <definedName name="_ME59" localSheetId="4">[11]ALAT_2!$R$564</definedName>
    <definedName name="_ME59" localSheetId="2">[11]ALAT_2!$R$564</definedName>
    <definedName name="_ME59" localSheetId="3">[11]ALAT_2!$R$564</definedName>
    <definedName name="_ME59" localSheetId="5">[11]ALAT_2!$R$564</definedName>
    <definedName name="_ME59" localSheetId="6">[11]ALAT_2!$R$564</definedName>
    <definedName name="_ME59" localSheetId="8">[11]ALAT_2!$R$564</definedName>
    <definedName name="_ME59" localSheetId="7">[11]ALAT_2!$R$564</definedName>
    <definedName name="_ME59">[12]ALAT_2!$R$564</definedName>
    <definedName name="_ME60" localSheetId="4">[11]ALAT_2!$R$584</definedName>
    <definedName name="_ME60" localSheetId="2">[11]ALAT_2!$R$584</definedName>
    <definedName name="_ME60" localSheetId="3">[11]ALAT_2!$R$584</definedName>
    <definedName name="_ME60" localSheetId="5">[11]ALAT_2!$R$584</definedName>
    <definedName name="_ME60" localSheetId="6">[11]ALAT_2!$R$584</definedName>
    <definedName name="_ME60" localSheetId="8">[11]ALAT_2!$R$584</definedName>
    <definedName name="_ME60" localSheetId="7">[11]ALAT_2!$R$584</definedName>
    <definedName name="_ME60">[12]ALAT_2!$R$584</definedName>
    <definedName name="_ME61" localSheetId="4">[11]ALAT_2!$R$604</definedName>
    <definedName name="_ME61" localSheetId="2">[11]ALAT_2!$R$604</definedName>
    <definedName name="_ME61" localSheetId="3">[11]ALAT_2!$R$604</definedName>
    <definedName name="_ME61" localSheetId="5">[11]ALAT_2!$R$604</definedName>
    <definedName name="_ME61" localSheetId="6">[11]ALAT_2!$R$604</definedName>
    <definedName name="_ME61" localSheetId="8">[11]ALAT_2!$R$604</definedName>
    <definedName name="_ME61" localSheetId="7">[11]ALAT_2!$R$604</definedName>
    <definedName name="_ME61">[12]ALAT_2!$R$604</definedName>
    <definedName name="_ME62" localSheetId="4">[11]ALAT_2!$R$624</definedName>
    <definedName name="_ME62" localSheetId="2">[11]ALAT_2!$R$624</definedName>
    <definedName name="_ME62" localSheetId="3">[11]ALAT_2!$R$624</definedName>
    <definedName name="_ME62" localSheetId="5">[11]ALAT_2!$R$624</definedName>
    <definedName name="_ME62" localSheetId="6">[11]ALAT_2!$R$624</definedName>
    <definedName name="_ME62" localSheetId="8">[11]ALAT_2!$R$624</definedName>
    <definedName name="_ME62" localSheetId="7">[11]ALAT_2!$R$624</definedName>
    <definedName name="_ME62">[12]ALAT_2!$R$624</definedName>
    <definedName name="_ME63" localSheetId="4">[11]ALAT_2!$R$644</definedName>
    <definedName name="_ME63" localSheetId="2">[11]ALAT_2!$R$644</definedName>
    <definedName name="_ME63" localSheetId="3">[11]ALAT_2!$R$644</definedName>
    <definedName name="_ME63" localSheetId="5">[11]ALAT_2!$R$644</definedName>
    <definedName name="_ME63" localSheetId="6">[11]ALAT_2!$R$644</definedName>
    <definedName name="_ME63" localSheetId="8">[11]ALAT_2!$R$644</definedName>
    <definedName name="_ME63" localSheetId="7">[11]ALAT_2!$R$644</definedName>
    <definedName name="_ME63">[12]ALAT_2!$R$644</definedName>
    <definedName name="_ME64" localSheetId="4">[11]ALAT_2!$R$664</definedName>
    <definedName name="_ME64" localSheetId="2">[11]ALAT_2!$R$664</definedName>
    <definedName name="_ME64" localSheetId="3">[11]ALAT_2!$R$664</definedName>
    <definedName name="_ME64" localSheetId="5">[11]ALAT_2!$R$664</definedName>
    <definedName name="_ME64" localSheetId="6">[11]ALAT_2!$R$664</definedName>
    <definedName name="_ME64" localSheetId="8">[11]ALAT_2!$R$664</definedName>
    <definedName name="_ME64" localSheetId="7">[11]ALAT_2!$R$664</definedName>
    <definedName name="_ME64">[12]ALAT_2!$R$664</definedName>
    <definedName name="_ME65" localSheetId="4">[11]ALAT_2!$R$684</definedName>
    <definedName name="_ME65" localSheetId="2">[11]ALAT_2!$R$684</definedName>
    <definedName name="_ME65" localSheetId="3">[11]ALAT_2!$R$684</definedName>
    <definedName name="_ME65" localSheetId="5">[11]ALAT_2!$R$684</definedName>
    <definedName name="_ME65" localSheetId="6">[11]ALAT_2!$R$684</definedName>
    <definedName name="_ME65" localSheetId="8">[11]ALAT_2!$R$684</definedName>
    <definedName name="_ME65" localSheetId="7">[11]ALAT_2!$R$684</definedName>
    <definedName name="_ME65">[12]ALAT_2!$R$684</definedName>
    <definedName name="_ME66" localSheetId="4">[11]ALAT_2!$R$704</definedName>
    <definedName name="_ME66" localSheetId="2">[11]ALAT_2!$R$704</definedName>
    <definedName name="_ME66" localSheetId="3">[11]ALAT_2!$R$704</definedName>
    <definedName name="_ME66" localSheetId="5">[11]ALAT_2!$R$704</definedName>
    <definedName name="_ME66" localSheetId="6">[11]ALAT_2!$R$704</definedName>
    <definedName name="_ME66" localSheetId="8">[11]ALAT_2!$R$704</definedName>
    <definedName name="_ME66" localSheetId="7">[11]ALAT_2!$R$704</definedName>
    <definedName name="_ME66">[12]ALAT_2!$R$704</definedName>
    <definedName name="_ME67" localSheetId="4">[11]ALAT_2!$R$724</definedName>
    <definedName name="_ME67" localSheetId="2">[11]ALAT_2!$R$724</definedName>
    <definedName name="_ME67" localSheetId="3">[11]ALAT_2!$R$724</definedName>
    <definedName name="_ME67" localSheetId="5">[11]ALAT_2!$R$724</definedName>
    <definedName name="_ME67" localSheetId="6">[11]ALAT_2!$R$724</definedName>
    <definedName name="_ME67" localSheetId="8">[11]ALAT_2!$R$724</definedName>
    <definedName name="_ME67" localSheetId="7">[11]ALAT_2!$R$724</definedName>
    <definedName name="_ME67">[12]ALAT_2!$R$724</definedName>
    <definedName name="_ME68" localSheetId="4">[11]ALAT_2!$R$755</definedName>
    <definedName name="_ME68" localSheetId="2">[11]ALAT_2!$R$755</definedName>
    <definedName name="_ME68" localSheetId="3">[11]ALAT_2!$R$755</definedName>
    <definedName name="_ME68" localSheetId="5">[11]ALAT_2!$R$755</definedName>
    <definedName name="_ME68" localSheetId="6">[11]ALAT_2!$R$755</definedName>
    <definedName name="_ME68" localSheetId="8">[11]ALAT_2!$R$755</definedName>
    <definedName name="_ME68" localSheetId="7">[11]ALAT_2!$R$755</definedName>
    <definedName name="_ME68">[12]ALAT_2!$R$755</definedName>
    <definedName name="_MMM01" localSheetId="4">'[11]Basic Price'!$F$52</definedName>
    <definedName name="_MMM01" localSheetId="2">'[11]Basic Price'!$F$52</definedName>
    <definedName name="_MMM01" localSheetId="3">'[11]Basic Price'!$F$52</definedName>
    <definedName name="_MMM01" localSheetId="5">'[11]Basic Price'!$F$52</definedName>
    <definedName name="_MMM01" localSheetId="6">'[11]Basic Price'!$F$52</definedName>
    <definedName name="_MMM01" localSheetId="8">'[11]Basic Price'!$F$52</definedName>
    <definedName name="_MMM01" localSheetId="7">'[11]Basic Price'!$F$52</definedName>
    <definedName name="_MMM01">'[12]Basic Price'!$F$52</definedName>
    <definedName name="_MMM02" localSheetId="4">'[11]Basic Price'!$F$55</definedName>
    <definedName name="_MMM02" localSheetId="2">'[11]Basic Price'!$F$55</definedName>
    <definedName name="_MMM02" localSheetId="3">'[11]Basic Price'!$F$55</definedName>
    <definedName name="_MMM02" localSheetId="5">'[11]Basic Price'!$F$55</definedName>
    <definedName name="_MMM02" localSheetId="6">'[11]Basic Price'!$F$55</definedName>
    <definedName name="_MMM02" localSheetId="8">'[11]Basic Price'!$F$55</definedName>
    <definedName name="_MMM02" localSheetId="7">'[11]Basic Price'!$F$55</definedName>
    <definedName name="_MMM02">'[12]Basic Price'!$F$55</definedName>
    <definedName name="_MMM03" localSheetId="4">'[11]Basic Price'!$F$57</definedName>
    <definedName name="_MMM03" localSheetId="2">'[11]Basic Price'!$F$57</definedName>
    <definedName name="_MMM03" localSheetId="3">'[11]Basic Price'!$F$57</definedName>
    <definedName name="_MMM03" localSheetId="5">'[11]Basic Price'!$F$57</definedName>
    <definedName name="_MMM03" localSheetId="6">'[11]Basic Price'!$F$57</definedName>
    <definedName name="_MMM03" localSheetId="8">'[11]Basic Price'!$F$57</definedName>
    <definedName name="_MMM03" localSheetId="7">'[11]Basic Price'!$F$57</definedName>
    <definedName name="_MMM03">'[12]Basic Price'!$F$57</definedName>
    <definedName name="_MMM04" localSheetId="4">'[11]Basic Price'!$F$59</definedName>
    <definedName name="_MMM04" localSheetId="2">'[11]Basic Price'!$F$59</definedName>
    <definedName name="_MMM04" localSheetId="3">'[11]Basic Price'!$F$59</definedName>
    <definedName name="_MMM04" localSheetId="5">'[11]Basic Price'!$F$59</definedName>
    <definedName name="_MMM04" localSheetId="6">'[11]Basic Price'!$F$59</definedName>
    <definedName name="_MMM04" localSheetId="8">'[11]Basic Price'!$F$59</definedName>
    <definedName name="_MMM04" localSheetId="7">'[11]Basic Price'!$F$59</definedName>
    <definedName name="_MMM04">'[12]Basic Price'!$F$59</definedName>
    <definedName name="_MMM05" localSheetId="4">'[11]Basic Price'!$F$61</definedName>
    <definedName name="_MMM05" localSheetId="2">'[11]Basic Price'!$F$61</definedName>
    <definedName name="_MMM05" localSheetId="3">'[11]Basic Price'!$F$61</definedName>
    <definedName name="_MMM05" localSheetId="5">'[11]Basic Price'!$F$61</definedName>
    <definedName name="_MMM05" localSheetId="6">'[11]Basic Price'!$F$61</definedName>
    <definedName name="_MMM05" localSheetId="8">'[11]Basic Price'!$F$61</definedName>
    <definedName name="_MMM05" localSheetId="7">'[11]Basic Price'!$F$61</definedName>
    <definedName name="_MMM05">'[12]Basic Price'!$F$61</definedName>
    <definedName name="_MMM06" localSheetId="4">'[11]Basic Price'!$F$63</definedName>
    <definedName name="_MMM06" localSheetId="2">'[11]Basic Price'!$F$63</definedName>
    <definedName name="_MMM06" localSheetId="3">'[11]Basic Price'!$F$63</definedName>
    <definedName name="_MMM06" localSheetId="5">'[11]Basic Price'!$F$63</definedName>
    <definedName name="_MMM06" localSheetId="6">'[11]Basic Price'!$F$63</definedName>
    <definedName name="_MMM06" localSheetId="8">'[11]Basic Price'!$F$63</definedName>
    <definedName name="_MMM06" localSheetId="7">'[11]Basic Price'!$F$63</definedName>
    <definedName name="_MMM06">'[12]Basic Price'!$F$63</definedName>
    <definedName name="_MMM07" localSheetId="4">'[11]Basic Price'!$F$65</definedName>
    <definedName name="_MMM07" localSheetId="2">'[11]Basic Price'!$F$65</definedName>
    <definedName name="_MMM07" localSheetId="3">'[11]Basic Price'!$F$65</definedName>
    <definedName name="_MMM07" localSheetId="5">'[11]Basic Price'!$F$65</definedName>
    <definedName name="_MMM07" localSheetId="6">'[11]Basic Price'!$F$65</definedName>
    <definedName name="_MMM07" localSheetId="8">'[11]Basic Price'!$F$65</definedName>
    <definedName name="_MMM07" localSheetId="7">'[11]Basic Price'!$F$65</definedName>
    <definedName name="_MMM07">'[12]Basic Price'!$F$65</definedName>
    <definedName name="_MMM08" localSheetId="4">'[11]Basic Price'!$F$67</definedName>
    <definedName name="_MMM08" localSheetId="2">'[11]Basic Price'!$F$67</definedName>
    <definedName name="_MMM08" localSheetId="3">'[11]Basic Price'!$F$67</definedName>
    <definedName name="_MMM08" localSheetId="5">'[11]Basic Price'!$F$67</definedName>
    <definedName name="_MMM08" localSheetId="6">'[11]Basic Price'!$F$67</definedName>
    <definedName name="_MMM08" localSheetId="8">'[11]Basic Price'!$F$67</definedName>
    <definedName name="_MMM08" localSheetId="7">'[11]Basic Price'!$F$67</definedName>
    <definedName name="_MMM08">'[12]Basic Price'!$F$67</definedName>
    <definedName name="_MMM09" localSheetId="4">'[11]Basic Price'!$F$69</definedName>
    <definedName name="_MMM09" localSheetId="2">'[11]Basic Price'!$F$69</definedName>
    <definedName name="_MMM09" localSheetId="3">'[11]Basic Price'!$F$69</definedName>
    <definedName name="_MMM09" localSheetId="5">'[11]Basic Price'!$F$69</definedName>
    <definedName name="_MMM09" localSheetId="6">'[11]Basic Price'!$F$69</definedName>
    <definedName name="_MMM09" localSheetId="8">'[11]Basic Price'!$F$69</definedName>
    <definedName name="_MMM09" localSheetId="7">'[11]Basic Price'!$F$69</definedName>
    <definedName name="_MMM09">'[12]Basic Price'!$F$69</definedName>
    <definedName name="_MMM10" localSheetId="4">'[11]Basic Price'!$F$71</definedName>
    <definedName name="_MMM10" localSheetId="2">'[11]Basic Price'!$F$71</definedName>
    <definedName name="_MMM10" localSheetId="3">'[11]Basic Price'!$F$71</definedName>
    <definedName name="_MMM10" localSheetId="5">'[11]Basic Price'!$F$71</definedName>
    <definedName name="_MMM10" localSheetId="6">'[11]Basic Price'!$F$71</definedName>
    <definedName name="_MMM10" localSheetId="8">'[11]Basic Price'!$F$71</definedName>
    <definedName name="_MMM10" localSheetId="7">'[11]Basic Price'!$F$71</definedName>
    <definedName name="_MMM10">'[12]Basic Price'!$F$71</definedName>
    <definedName name="_MMM11" localSheetId="4">'[11]Basic Price'!$F$73</definedName>
    <definedName name="_MMM11" localSheetId="2">'[11]Basic Price'!$F$73</definedName>
    <definedName name="_MMM11" localSheetId="3">'[11]Basic Price'!$F$73</definedName>
    <definedName name="_MMM11" localSheetId="5">'[11]Basic Price'!$F$73</definedName>
    <definedName name="_MMM11" localSheetId="6">'[11]Basic Price'!$F$73</definedName>
    <definedName name="_MMM11" localSheetId="8">'[11]Basic Price'!$F$73</definedName>
    <definedName name="_MMM11" localSheetId="7">'[11]Basic Price'!$F$73</definedName>
    <definedName name="_MMM11">'[12]Basic Price'!$F$73</definedName>
    <definedName name="_MMM12" localSheetId="4">'[11]Basic Price'!$F$75</definedName>
    <definedName name="_MMM12" localSheetId="2">'[11]Basic Price'!$F$75</definedName>
    <definedName name="_MMM12" localSheetId="3">'[11]Basic Price'!$F$75</definedName>
    <definedName name="_MMM12" localSheetId="5">'[11]Basic Price'!$F$75</definedName>
    <definedName name="_MMM12" localSheetId="6">'[11]Basic Price'!$F$75</definedName>
    <definedName name="_MMM12" localSheetId="8">'[11]Basic Price'!$F$75</definedName>
    <definedName name="_MMM12" localSheetId="7">'[11]Basic Price'!$F$75</definedName>
    <definedName name="_MMM12">'[12]Basic Price'!$F$75</definedName>
    <definedName name="_MMM13" localSheetId="4">'[11]Basic Price'!$F$77</definedName>
    <definedName name="_MMM13" localSheetId="2">'[11]Basic Price'!$F$77</definedName>
    <definedName name="_MMM13" localSheetId="3">'[11]Basic Price'!$F$77</definedName>
    <definedName name="_MMM13" localSheetId="5">'[11]Basic Price'!$F$77</definedName>
    <definedName name="_MMM13" localSheetId="6">'[11]Basic Price'!$F$77</definedName>
    <definedName name="_MMM13" localSheetId="8">'[11]Basic Price'!$F$77</definedName>
    <definedName name="_MMM13" localSheetId="7">'[11]Basic Price'!$F$77</definedName>
    <definedName name="_MMM13">'[12]Basic Price'!$F$77</definedName>
    <definedName name="_MMM14" localSheetId="4">'[11]Basic Price'!$F$79</definedName>
    <definedName name="_MMM14" localSheetId="2">'[11]Basic Price'!$F$79</definedName>
    <definedName name="_MMM14" localSheetId="3">'[11]Basic Price'!$F$79</definedName>
    <definedName name="_MMM14" localSheetId="5">'[11]Basic Price'!$F$79</definedName>
    <definedName name="_MMM14" localSheetId="6">'[11]Basic Price'!$F$79</definedName>
    <definedName name="_MMM14" localSheetId="8">'[11]Basic Price'!$F$79</definedName>
    <definedName name="_MMM14" localSheetId="7">'[11]Basic Price'!$F$79</definedName>
    <definedName name="_MMM14">'[12]Basic Price'!$F$79</definedName>
    <definedName name="_MMM15" localSheetId="4">'[11]Basic Price'!$F$81</definedName>
    <definedName name="_MMM15" localSheetId="2">'[11]Basic Price'!$F$81</definedName>
    <definedName name="_MMM15" localSheetId="3">'[11]Basic Price'!$F$81</definedName>
    <definedName name="_MMM15" localSheetId="5">'[11]Basic Price'!$F$81</definedName>
    <definedName name="_MMM15" localSheetId="6">'[11]Basic Price'!$F$81</definedName>
    <definedName name="_MMM15" localSheetId="8">'[11]Basic Price'!$F$81</definedName>
    <definedName name="_MMM15" localSheetId="7">'[11]Basic Price'!$F$81</definedName>
    <definedName name="_MMM15">'[12]Basic Price'!$F$81</definedName>
    <definedName name="_MMM16" localSheetId="4">'[11]Basic Price'!$F$83</definedName>
    <definedName name="_MMM16" localSheetId="2">'[11]Basic Price'!$F$83</definedName>
    <definedName name="_MMM16" localSheetId="3">'[11]Basic Price'!$F$83</definedName>
    <definedName name="_MMM16" localSheetId="5">'[11]Basic Price'!$F$83</definedName>
    <definedName name="_MMM16" localSheetId="6">'[11]Basic Price'!$F$83</definedName>
    <definedName name="_MMM16" localSheetId="8">'[11]Basic Price'!$F$83</definedName>
    <definedName name="_MMM16" localSheetId="7">'[11]Basic Price'!$F$83</definedName>
    <definedName name="_MMM16">'[12]Basic Price'!$F$83</definedName>
    <definedName name="_MMM17" localSheetId="4">'[11]Basic Price'!$F$85</definedName>
    <definedName name="_MMM17" localSheetId="2">'[11]Basic Price'!$F$85</definedName>
    <definedName name="_MMM17" localSheetId="3">'[11]Basic Price'!$F$85</definedName>
    <definedName name="_MMM17" localSheetId="5">'[11]Basic Price'!$F$85</definedName>
    <definedName name="_MMM17" localSheetId="6">'[11]Basic Price'!$F$85</definedName>
    <definedName name="_MMM17" localSheetId="8">'[11]Basic Price'!$F$85</definedName>
    <definedName name="_MMM17" localSheetId="7">'[11]Basic Price'!$F$85</definedName>
    <definedName name="_MMM17">'[12]Basic Price'!$F$85</definedName>
    <definedName name="_MMM18" localSheetId="4">'[11]Basic Price'!$F$88</definedName>
    <definedName name="_MMM18" localSheetId="2">'[11]Basic Price'!$F$88</definedName>
    <definedName name="_MMM18" localSheetId="3">'[11]Basic Price'!$F$88</definedName>
    <definedName name="_MMM18" localSheetId="5">'[11]Basic Price'!$F$88</definedName>
    <definedName name="_MMM18" localSheetId="6">'[11]Basic Price'!$F$88</definedName>
    <definedName name="_MMM18" localSheetId="8">'[11]Basic Price'!$F$88</definedName>
    <definedName name="_MMM18" localSheetId="7">'[11]Basic Price'!$F$88</definedName>
    <definedName name="_MMM18">'[12]Basic Price'!$F$88</definedName>
    <definedName name="_MMM19" localSheetId="4">'[11]Basic Price'!$F$98</definedName>
    <definedName name="_MMM19" localSheetId="2">'[11]Basic Price'!$F$98</definedName>
    <definedName name="_MMM19" localSheetId="3">'[11]Basic Price'!$F$98</definedName>
    <definedName name="_MMM19" localSheetId="5">'[11]Basic Price'!$F$98</definedName>
    <definedName name="_MMM19" localSheetId="6">'[11]Basic Price'!$F$98</definedName>
    <definedName name="_MMM19" localSheetId="8">'[11]Basic Price'!$F$98</definedName>
    <definedName name="_MMM19" localSheetId="7">'[11]Basic Price'!$F$98</definedName>
    <definedName name="_MMM19">'[12]Basic Price'!$F$98</definedName>
    <definedName name="_MMM20" localSheetId="4">'[11]Basic Price'!$F$100</definedName>
    <definedName name="_MMM20" localSheetId="2">'[11]Basic Price'!$F$100</definedName>
    <definedName name="_MMM20" localSheetId="3">'[11]Basic Price'!$F$100</definedName>
    <definedName name="_MMM20" localSheetId="5">'[11]Basic Price'!$F$100</definedName>
    <definedName name="_MMM20" localSheetId="6">'[11]Basic Price'!$F$100</definedName>
    <definedName name="_MMM20" localSheetId="8">'[11]Basic Price'!$F$100</definedName>
    <definedName name="_MMM20" localSheetId="7">'[11]Basic Price'!$F$100</definedName>
    <definedName name="_MMM20">'[12]Basic Price'!$F$100</definedName>
    <definedName name="_MMM21" localSheetId="4">'[11]Basic Price'!$F$102</definedName>
    <definedName name="_MMM21" localSheetId="2">'[11]Basic Price'!$F$102</definedName>
    <definedName name="_MMM21" localSheetId="3">'[11]Basic Price'!$F$102</definedName>
    <definedName name="_MMM21" localSheetId="5">'[11]Basic Price'!$F$102</definedName>
    <definedName name="_MMM21" localSheetId="6">'[11]Basic Price'!$F$102</definedName>
    <definedName name="_MMM21" localSheetId="8">'[11]Basic Price'!$F$102</definedName>
    <definedName name="_MMM21" localSheetId="7">'[11]Basic Price'!$F$102</definedName>
    <definedName name="_MMM21">'[12]Basic Price'!$F$102</definedName>
    <definedName name="_MMM22" localSheetId="4">'[11]Basic Price'!$F$104</definedName>
    <definedName name="_MMM22" localSheetId="2">'[11]Basic Price'!$F$104</definedName>
    <definedName name="_MMM22" localSheetId="3">'[11]Basic Price'!$F$104</definedName>
    <definedName name="_MMM22" localSheetId="5">'[11]Basic Price'!$F$104</definedName>
    <definedName name="_MMM22" localSheetId="6">'[11]Basic Price'!$F$104</definedName>
    <definedName name="_MMM22" localSheetId="8">'[11]Basic Price'!$F$104</definedName>
    <definedName name="_MMM22" localSheetId="7">'[11]Basic Price'!$F$104</definedName>
    <definedName name="_MMM22">'[12]Basic Price'!$F$104</definedName>
    <definedName name="_MMM23" localSheetId="4">'[11]Basic Price'!$F$106</definedName>
    <definedName name="_MMM23" localSheetId="2">'[11]Basic Price'!$F$106</definedName>
    <definedName name="_MMM23" localSheetId="3">'[11]Basic Price'!$F$106</definedName>
    <definedName name="_MMM23" localSheetId="5">'[11]Basic Price'!$F$106</definedName>
    <definedName name="_MMM23" localSheetId="6">'[11]Basic Price'!$F$106</definedName>
    <definedName name="_MMM23" localSheetId="8">'[11]Basic Price'!$F$106</definedName>
    <definedName name="_MMM23" localSheetId="7">'[11]Basic Price'!$F$106</definedName>
    <definedName name="_MMM23">'[12]Basic Price'!$F$106</definedName>
    <definedName name="_MMM24" localSheetId="4">'[11]Basic Price'!$F$108</definedName>
    <definedName name="_MMM24" localSheetId="2">'[11]Basic Price'!$F$108</definedName>
    <definedName name="_MMM24" localSheetId="3">'[11]Basic Price'!$F$108</definedName>
    <definedName name="_MMM24" localSheetId="5">'[11]Basic Price'!$F$108</definedName>
    <definedName name="_MMM24" localSheetId="6">'[11]Basic Price'!$F$108</definedName>
    <definedName name="_MMM24" localSheetId="8">'[11]Basic Price'!$F$108</definedName>
    <definedName name="_MMM24" localSheetId="7">'[11]Basic Price'!$F$108</definedName>
    <definedName name="_MMM24">'[12]Basic Price'!$F$108</definedName>
    <definedName name="_MMM25" localSheetId="4">'[11]Basic Price'!$F$110</definedName>
    <definedName name="_MMM25" localSheetId="2">'[11]Basic Price'!$F$110</definedName>
    <definedName name="_MMM25" localSheetId="3">'[11]Basic Price'!$F$110</definedName>
    <definedName name="_MMM25" localSheetId="5">'[11]Basic Price'!$F$110</definedName>
    <definedName name="_MMM25" localSheetId="6">'[11]Basic Price'!$F$110</definedName>
    <definedName name="_MMM25" localSheetId="8">'[11]Basic Price'!$F$110</definedName>
    <definedName name="_MMM25" localSheetId="7">'[11]Basic Price'!$F$110</definedName>
    <definedName name="_MMM25">'[12]Basic Price'!$F$110</definedName>
    <definedName name="_MMM26" localSheetId="4">'[11]Basic Price'!$F$112</definedName>
    <definedName name="_MMM26" localSheetId="2">'[11]Basic Price'!$F$112</definedName>
    <definedName name="_MMM26" localSheetId="3">'[11]Basic Price'!$F$112</definedName>
    <definedName name="_MMM26" localSheetId="5">'[11]Basic Price'!$F$112</definedName>
    <definedName name="_MMM26" localSheetId="6">'[11]Basic Price'!$F$112</definedName>
    <definedName name="_MMM26" localSheetId="8">'[11]Basic Price'!$F$112</definedName>
    <definedName name="_MMM26" localSheetId="7">'[11]Basic Price'!$F$112</definedName>
    <definedName name="_MMM26">'[12]Basic Price'!$F$112</definedName>
    <definedName name="_MMM27" localSheetId="4">'[11]Basic Price'!$F$114</definedName>
    <definedName name="_MMM27" localSheetId="2">'[11]Basic Price'!$F$114</definedName>
    <definedName name="_MMM27" localSheetId="3">'[11]Basic Price'!$F$114</definedName>
    <definedName name="_MMM27" localSheetId="5">'[11]Basic Price'!$F$114</definedName>
    <definedName name="_MMM27" localSheetId="6">'[11]Basic Price'!$F$114</definedName>
    <definedName name="_MMM27" localSheetId="8">'[11]Basic Price'!$F$114</definedName>
    <definedName name="_MMM27" localSheetId="7">'[11]Basic Price'!$F$114</definedName>
    <definedName name="_MMM27">'[12]Basic Price'!$F$114</definedName>
    <definedName name="_MMM28" localSheetId="4">'[11]Basic Price'!$F$116</definedName>
    <definedName name="_MMM28" localSheetId="2">'[11]Basic Price'!$F$116</definedName>
    <definedName name="_MMM28" localSheetId="3">'[11]Basic Price'!$F$116</definedName>
    <definedName name="_MMM28" localSheetId="5">'[11]Basic Price'!$F$116</definedName>
    <definedName name="_MMM28" localSheetId="6">'[11]Basic Price'!$F$116</definedName>
    <definedName name="_MMM28" localSheetId="8">'[11]Basic Price'!$F$116</definedName>
    <definedName name="_MMM28" localSheetId="7">'[11]Basic Price'!$F$116</definedName>
    <definedName name="_MMM28">'[12]Basic Price'!$F$116</definedName>
    <definedName name="_MMM29" localSheetId="4">'[11]Basic Price'!$F$118</definedName>
    <definedName name="_MMM29" localSheetId="2">'[11]Basic Price'!$F$118</definedName>
    <definedName name="_MMM29" localSheetId="3">'[11]Basic Price'!$F$118</definedName>
    <definedName name="_MMM29" localSheetId="5">'[11]Basic Price'!$F$118</definedName>
    <definedName name="_MMM29" localSheetId="6">'[11]Basic Price'!$F$118</definedName>
    <definedName name="_MMM29" localSheetId="8">'[11]Basic Price'!$F$118</definedName>
    <definedName name="_MMM29" localSheetId="7">'[11]Basic Price'!$F$118</definedName>
    <definedName name="_MMM29">'[12]Basic Price'!$F$118</definedName>
    <definedName name="_MMM30" localSheetId="4">'[11]Basic Price'!$F$120</definedName>
    <definedName name="_MMM30" localSheetId="2">'[11]Basic Price'!$F$120</definedName>
    <definedName name="_MMM30" localSheetId="3">'[11]Basic Price'!$F$120</definedName>
    <definedName name="_MMM30" localSheetId="5">'[11]Basic Price'!$F$120</definedName>
    <definedName name="_MMM30" localSheetId="6">'[11]Basic Price'!$F$120</definedName>
    <definedName name="_MMM30" localSheetId="8">'[11]Basic Price'!$F$120</definedName>
    <definedName name="_MMM30" localSheetId="7">'[11]Basic Price'!$F$120</definedName>
    <definedName name="_MMM30">'[12]Basic Price'!$F$120</definedName>
    <definedName name="_MMM31" localSheetId="4">'[11]Basic Price'!$F$122</definedName>
    <definedName name="_MMM31" localSheetId="2">'[11]Basic Price'!$F$122</definedName>
    <definedName name="_MMM31" localSheetId="3">'[11]Basic Price'!$F$122</definedName>
    <definedName name="_MMM31" localSheetId="5">'[11]Basic Price'!$F$122</definedName>
    <definedName name="_MMM31" localSheetId="6">'[11]Basic Price'!$F$122</definedName>
    <definedName name="_MMM31" localSheetId="8">'[11]Basic Price'!$F$122</definedName>
    <definedName name="_MMM31" localSheetId="7">'[11]Basic Price'!$F$122</definedName>
    <definedName name="_MMM31">'[12]Basic Price'!$F$122</definedName>
    <definedName name="_MMM32" localSheetId="4">'[11]Basic Price'!$F$124</definedName>
    <definedName name="_MMM32" localSheetId="2">'[11]Basic Price'!$F$124</definedName>
    <definedName name="_MMM32" localSheetId="3">'[11]Basic Price'!$F$124</definedName>
    <definedName name="_MMM32" localSheetId="5">'[11]Basic Price'!$F$124</definedName>
    <definedName name="_MMM32" localSheetId="6">'[11]Basic Price'!$F$124</definedName>
    <definedName name="_MMM32" localSheetId="8">'[11]Basic Price'!$F$124</definedName>
    <definedName name="_MMM32" localSheetId="7">'[11]Basic Price'!$F$124</definedName>
    <definedName name="_MMM32">'[12]Basic Price'!$F$124</definedName>
    <definedName name="_MMM33" localSheetId="4">'[11]Basic Price'!$F$126</definedName>
    <definedName name="_MMM33" localSheetId="2">'[11]Basic Price'!$F$126</definedName>
    <definedName name="_MMM33" localSheetId="3">'[11]Basic Price'!$F$126</definedName>
    <definedName name="_MMM33" localSheetId="5">'[11]Basic Price'!$F$126</definedName>
    <definedName name="_MMM33" localSheetId="6">'[11]Basic Price'!$F$126</definedName>
    <definedName name="_MMM33" localSheetId="8">'[11]Basic Price'!$F$126</definedName>
    <definedName name="_MMM33" localSheetId="7">'[11]Basic Price'!$F$126</definedName>
    <definedName name="_MMM33">'[12]Basic Price'!$F$126</definedName>
    <definedName name="_MMM34" localSheetId="4">'[11]Basic Price'!$F$128</definedName>
    <definedName name="_MMM34" localSheetId="2">'[11]Basic Price'!$F$128</definedName>
    <definedName name="_MMM34" localSheetId="3">'[11]Basic Price'!$F$128</definedName>
    <definedName name="_MMM34" localSheetId="5">'[11]Basic Price'!$F$128</definedName>
    <definedName name="_MMM34" localSheetId="6">'[11]Basic Price'!$F$128</definedName>
    <definedName name="_MMM34" localSheetId="8">'[11]Basic Price'!$F$128</definedName>
    <definedName name="_MMM34" localSheetId="7">'[11]Basic Price'!$F$128</definedName>
    <definedName name="_MMM34">'[12]Basic Price'!$F$128</definedName>
    <definedName name="_MMM35" localSheetId="4">'[11]Basic Price'!$F$130</definedName>
    <definedName name="_MMM35" localSheetId="2">'[11]Basic Price'!$F$130</definedName>
    <definedName name="_MMM35" localSheetId="3">'[11]Basic Price'!$F$130</definedName>
    <definedName name="_MMM35" localSheetId="5">'[11]Basic Price'!$F$130</definedName>
    <definedName name="_MMM35" localSheetId="6">'[11]Basic Price'!$F$130</definedName>
    <definedName name="_MMM35" localSheetId="8">'[11]Basic Price'!$F$130</definedName>
    <definedName name="_MMM35" localSheetId="7">'[11]Basic Price'!$F$130</definedName>
    <definedName name="_MMM35">'[12]Basic Price'!$F$130</definedName>
    <definedName name="_MMM36" localSheetId="4">'[11]Basic Price'!$F$132</definedName>
    <definedName name="_MMM36" localSheetId="2">'[11]Basic Price'!$F$132</definedName>
    <definedName name="_MMM36" localSheetId="3">'[11]Basic Price'!$F$132</definedName>
    <definedName name="_MMM36" localSheetId="5">'[11]Basic Price'!$F$132</definedName>
    <definedName name="_MMM36" localSheetId="6">'[11]Basic Price'!$F$132</definedName>
    <definedName name="_MMM36" localSheetId="8">'[11]Basic Price'!$F$132</definedName>
    <definedName name="_MMM36" localSheetId="7">'[11]Basic Price'!$F$132</definedName>
    <definedName name="_MMM36">'[12]Basic Price'!$F$132</definedName>
    <definedName name="_MMM37" localSheetId="4">'[11]Basic Price'!$F$144</definedName>
    <definedName name="_MMM37" localSheetId="2">'[11]Basic Price'!$F$144</definedName>
    <definedName name="_MMM37" localSheetId="3">'[11]Basic Price'!$F$144</definedName>
    <definedName name="_MMM37" localSheetId="5">'[11]Basic Price'!$F$144</definedName>
    <definedName name="_MMM37" localSheetId="6">'[11]Basic Price'!$F$144</definedName>
    <definedName name="_MMM37" localSheetId="8">'[11]Basic Price'!$F$144</definedName>
    <definedName name="_MMM37" localSheetId="7">'[11]Basic Price'!$F$144</definedName>
    <definedName name="_MMM37">'[12]Basic Price'!$F$144</definedName>
    <definedName name="_MMM38" localSheetId="4">'[11]Basic Price'!$F$146</definedName>
    <definedName name="_MMM38" localSheetId="2">'[11]Basic Price'!$F$146</definedName>
    <definedName name="_MMM38" localSheetId="3">'[11]Basic Price'!$F$146</definedName>
    <definedName name="_MMM38" localSheetId="5">'[11]Basic Price'!$F$146</definedName>
    <definedName name="_MMM38" localSheetId="6">'[11]Basic Price'!$F$146</definedName>
    <definedName name="_MMM38" localSheetId="8">'[11]Basic Price'!$F$146</definedName>
    <definedName name="_MMM38" localSheetId="7">'[11]Basic Price'!$F$146</definedName>
    <definedName name="_MMM38">'[12]Basic Price'!$F$146</definedName>
    <definedName name="_MMM39" localSheetId="4">'[11]Basic Price'!$F$148</definedName>
    <definedName name="_MMM39" localSheetId="2">'[11]Basic Price'!$F$148</definedName>
    <definedName name="_MMM39" localSheetId="3">'[11]Basic Price'!$F$148</definedName>
    <definedName name="_MMM39" localSheetId="5">'[11]Basic Price'!$F$148</definedName>
    <definedName name="_MMM39" localSheetId="6">'[11]Basic Price'!$F$148</definedName>
    <definedName name="_MMM39" localSheetId="8">'[11]Basic Price'!$F$148</definedName>
    <definedName name="_MMM39" localSheetId="7">'[11]Basic Price'!$F$148</definedName>
    <definedName name="_MMM39">'[12]Basic Price'!$F$148</definedName>
    <definedName name="_MMM40" localSheetId="4">'[11]Basic Price'!$F$150</definedName>
    <definedName name="_MMM40" localSheetId="2">'[11]Basic Price'!$F$150</definedName>
    <definedName name="_MMM40" localSheetId="3">'[11]Basic Price'!$F$150</definedName>
    <definedName name="_MMM40" localSheetId="5">'[11]Basic Price'!$F$150</definedName>
    <definedName name="_MMM40" localSheetId="6">'[11]Basic Price'!$F$150</definedName>
    <definedName name="_MMM40" localSheetId="8">'[11]Basic Price'!$F$150</definedName>
    <definedName name="_MMM40" localSheetId="7">'[11]Basic Price'!$F$150</definedName>
    <definedName name="_MMM40">'[12]Basic Price'!$F$150</definedName>
    <definedName name="_MMM41" localSheetId="4">'[11]Basic Price'!$F$152</definedName>
    <definedName name="_MMM41" localSheetId="2">'[11]Basic Price'!$F$152</definedName>
    <definedName name="_MMM41" localSheetId="3">'[11]Basic Price'!$F$152</definedName>
    <definedName name="_MMM41" localSheetId="5">'[11]Basic Price'!$F$152</definedName>
    <definedName name="_MMM41" localSheetId="6">'[11]Basic Price'!$F$152</definedName>
    <definedName name="_MMM41" localSheetId="8">'[11]Basic Price'!$F$152</definedName>
    <definedName name="_MMM41" localSheetId="7">'[11]Basic Price'!$F$152</definedName>
    <definedName name="_MMM41">'[12]Basic Price'!$F$152</definedName>
    <definedName name="_MMM411" localSheetId="4">'[11]Basic Price'!$F$153</definedName>
    <definedName name="_MMM411" localSheetId="2">'[11]Basic Price'!$F$153</definedName>
    <definedName name="_MMM411" localSheetId="3">'[11]Basic Price'!$F$153</definedName>
    <definedName name="_MMM411" localSheetId="5">'[11]Basic Price'!$F$153</definedName>
    <definedName name="_MMM411" localSheetId="6">'[11]Basic Price'!$F$153</definedName>
    <definedName name="_MMM411" localSheetId="8">'[11]Basic Price'!$F$153</definedName>
    <definedName name="_MMM411" localSheetId="7">'[11]Basic Price'!$F$153</definedName>
    <definedName name="_MMM411">'[12]Basic Price'!$F$153</definedName>
    <definedName name="_MMM42" localSheetId="4">'[11]Basic Price'!$F$155</definedName>
    <definedName name="_MMM42" localSheetId="2">'[11]Basic Price'!$F$155</definedName>
    <definedName name="_MMM42" localSheetId="3">'[11]Basic Price'!$F$155</definedName>
    <definedName name="_MMM42" localSheetId="5">'[11]Basic Price'!$F$155</definedName>
    <definedName name="_MMM42" localSheetId="6">'[11]Basic Price'!$F$155</definedName>
    <definedName name="_MMM42" localSheetId="8">'[11]Basic Price'!$F$155</definedName>
    <definedName name="_MMM42" localSheetId="7">'[11]Basic Price'!$F$155</definedName>
    <definedName name="_MMM42">'[12]Basic Price'!$F$155</definedName>
    <definedName name="_MMM43" localSheetId="4">'[11]Basic Price'!$F$157</definedName>
    <definedName name="_MMM43" localSheetId="2">'[11]Basic Price'!$F$157</definedName>
    <definedName name="_MMM43" localSheetId="3">'[11]Basic Price'!$F$157</definedName>
    <definedName name="_MMM43" localSheetId="5">'[11]Basic Price'!$F$157</definedName>
    <definedName name="_MMM43" localSheetId="6">'[11]Basic Price'!$F$157</definedName>
    <definedName name="_MMM43" localSheetId="8">'[11]Basic Price'!$F$157</definedName>
    <definedName name="_MMM43" localSheetId="7">'[11]Basic Price'!$F$157</definedName>
    <definedName name="_MMM43">'[12]Basic Price'!$F$157</definedName>
    <definedName name="_MMM44" localSheetId="4">'[11]Basic Price'!$F$159</definedName>
    <definedName name="_MMM44" localSheetId="2">'[11]Basic Price'!$F$159</definedName>
    <definedName name="_MMM44" localSheetId="3">'[11]Basic Price'!$F$159</definedName>
    <definedName name="_MMM44" localSheetId="5">'[11]Basic Price'!$F$159</definedName>
    <definedName name="_MMM44" localSheetId="6">'[11]Basic Price'!$F$159</definedName>
    <definedName name="_MMM44" localSheetId="8">'[11]Basic Price'!$F$159</definedName>
    <definedName name="_MMM44" localSheetId="7">'[11]Basic Price'!$F$159</definedName>
    <definedName name="_MMM44">'[12]Basic Price'!$F$159</definedName>
    <definedName name="_MMM45" localSheetId="4">'[11]Basic Price'!$F$161</definedName>
    <definedName name="_MMM45" localSheetId="2">'[11]Basic Price'!$F$161</definedName>
    <definedName name="_MMM45" localSheetId="3">'[11]Basic Price'!$F$161</definedName>
    <definedName name="_MMM45" localSheetId="5">'[11]Basic Price'!$F$161</definedName>
    <definedName name="_MMM45" localSheetId="6">'[11]Basic Price'!$F$161</definedName>
    <definedName name="_MMM45" localSheetId="8">'[11]Basic Price'!$F$161</definedName>
    <definedName name="_MMM45" localSheetId="7">'[11]Basic Price'!$F$161</definedName>
    <definedName name="_MMM45">'[12]Basic Price'!$F$161</definedName>
    <definedName name="_MMM46" localSheetId="4">'[11]Basic Price'!$F$163</definedName>
    <definedName name="_MMM46" localSheetId="2">'[11]Basic Price'!$F$163</definedName>
    <definedName name="_MMM46" localSheetId="3">'[11]Basic Price'!$F$163</definedName>
    <definedName name="_MMM46" localSheetId="5">'[11]Basic Price'!$F$163</definedName>
    <definedName name="_MMM46" localSheetId="6">'[11]Basic Price'!$F$163</definedName>
    <definedName name="_MMM46" localSheetId="8">'[11]Basic Price'!$F$163</definedName>
    <definedName name="_MMM46" localSheetId="7">'[11]Basic Price'!$F$163</definedName>
    <definedName name="_MMM46">'[12]Basic Price'!$F$163</definedName>
    <definedName name="_MMM47" localSheetId="4">'[11]Basic Price'!$F$165</definedName>
    <definedName name="_MMM47" localSheetId="2">'[11]Basic Price'!$F$165</definedName>
    <definedName name="_MMM47" localSheetId="3">'[11]Basic Price'!$F$165</definedName>
    <definedName name="_MMM47" localSheetId="5">'[11]Basic Price'!$F$165</definedName>
    <definedName name="_MMM47" localSheetId="6">'[11]Basic Price'!$F$165</definedName>
    <definedName name="_MMM47" localSheetId="8">'[11]Basic Price'!$F$165</definedName>
    <definedName name="_MMM47" localSheetId="7">'[11]Basic Price'!$F$165</definedName>
    <definedName name="_MMM47">'[12]Basic Price'!$F$165</definedName>
    <definedName name="_MMM48" localSheetId="4">'[11]Basic Price'!$F$167</definedName>
    <definedName name="_MMM48" localSheetId="2">'[11]Basic Price'!$F$167</definedName>
    <definedName name="_MMM48" localSheetId="3">'[11]Basic Price'!$F$167</definedName>
    <definedName name="_MMM48" localSheetId="5">'[11]Basic Price'!$F$167</definedName>
    <definedName name="_MMM48" localSheetId="6">'[11]Basic Price'!$F$167</definedName>
    <definedName name="_MMM48" localSheetId="8">'[11]Basic Price'!$F$167</definedName>
    <definedName name="_MMM48" localSheetId="7">'[11]Basic Price'!$F$167</definedName>
    <definedName name="_MMM48">'[12]Basic Price'!$F$167</definedName>
    <definedName name="_MMM49" localSheetId="4">'[11]Basic Price'!$F$169</definedName>
    <definedName name="_MMM49" localSheetId="2">'[11]Basic Price'!$F$169</definedName>
    <definedName name="_MMM49" localSheetId="3">'[11]Basic Price'!$F$169</definedName>
    <definedName name="_MMM49" localSheetId="5">'[11]Basic Price'!$F$169</definedName>
    <definedName name="_MMM49" localSheetId="6">'[11]Basic Price'!$F$169</definedName>
    <definedName name="_MMM49" localSheetId="8">'[11]Basic Price'!$F$169</definedName>
    <definedName name="_MMM49" localSheetId="7">'[11]Basic Price'!$F$169</definedName>
    <definedName name="_MMM49">'[12]Basic Price'!$F$169</definedName>
    <definedName name="_MMM50" localSheetId="4">'[11]Basic Price'!$F$171</definedName>
    <definedName name="_MMM50" localSheetId="2">'[11]Basic Price'!$F$171</definedName>
    <definedName name="_MMM50" localSheetId="3">'[11]Basic Price'!$F$171</definedName>
    <definedName name="_MMM50" localSheetId="5">'[11]Basic Price'!$F$171</definedName>
    <definedName name="_MMM50" localSheetId="6">'[11]Basic Price'!$F$171</definedName>
    <definedName name="_MMM50" localSheetId="8">'[11]Basic Price'!$F$171</definedName>
    <definedName name="_MMM50" localSheetId="7">'[11]Basic Price'!$F$171</definedName>
    <definedName name="_MMM50">'[12]Basic Price'!$F$171</definedName>
    <definedName name="_MMM51" localSheetId="4">'[11]Basic Price'!$F$173</definedName>
    <definedName name="_MMM51" localSheetId="2">'[11]Basic Price'!$F$173</definedName>
    <definedName name="_MMM51" localSheetId="3">'[11]Basic Price'!$F$173</definedName>
    <definedName name="_MMM51" localSheetId="5">'[11]Basic Price'!$F$173</definedName>
    <definedName name="_MMM51" localSheetId="6">'[11]Basic Price'!$F$173</definedName>
    <definedName name="_MMM51" localSheetId="8">'[11]Basic Price'!$F$173</definedName>
    <definedName name="_MMM51" localSheetId="7">'[11]Basic Price'!$F$173</definedName>
    <definedName name="_MMM51">'[12]Basic Price'!$F$173</definedName>
    <definedName name="_MMM52" localSheetId="4">'[11]Basic Price'!$F$175</definedName>
    <definedName name="_MMM52" localSheetId="2">'[11]Basic Price'!$F$175</definedName>
    <definedName name="_MMM52" localSheetId="3">'[11]Basic Price'!$F$175</definedName>
    <definedName name="_MMM52" localSheetId="5">'[11]Basic Price'!$F$175</definedName>
    <definedName name="_MMM52" localSheetId="6">'[11]Basic Price'!$F$175</definedName>
    <definedName name="_MMM52" localSheetId="8">'[11]Basic Price'!$F$175</definedName>
    <definedName name="_MMM52" localSheetId="7">'[11]Basic Price'!$F$175</definedName>
    <definedName name="_MMM52">'[12]Basic Price'!$F$175</definedName>
    <definedName name="_MMM53" localSheetId="4">'[11]Basic Price'!$F$177</definedName>
    <definedName name="_MMM53" localSheetId="2">'[11]Basic Price'!$F$177</definedName>
    <definedName name="_MMM53" localSheetId="3">'[11]Basic Price'!$F$177</definedName>
    <definedName name="_MMM53" localSheetId="5">'[11]Basic Price'!$F$177</definedName>
    <definedName name="_MMM53" localSheetId="6">'[11]Basic Price'!$F$177</definedName>
    <definedName name="_MMM53" localSheetId="8">'[11]Basic Price'!$F$177</definedName>
    <definedName name="_MMM53" localSheetId="7">'[11]Basic Price'!$F$177</definedName>
    <definedName name="_MMM53">'[12]Basic Price'!$F$177</definedName>
    <definedName name="_MMM54" localSheetId="4">'[11]Basic Price'!$F$190</definedName>
    <definedName name="_MMM54" localSheetId="2">'[11]Basic Price'!$F$190</definedName>
    <definedName name="_MMM54" localSheetId="3">'[11]Basic Price'!$F$190</definedName>
    <definedName name="_MMM54" localSheetId="5">'[11]Basic Price'!$F$190</definedName>
    <definedName name="_MMM54" localSheetId="6">'[11]Basic Price'!$F$190</definedName>
    <definedName name="_MMM54" localSheetId="8">'[11]Basic Price'!$F$190</definedName>
    <definedName name="_MMM54" localSheetId="7">'[11]Basic Price'!$F$190</definedName>
    <definedName name="_MMM54">'[12]Basic Price'!$F$190</definedName>
    <definedName name="_nk1" localSheetId="4">[16]wtana!$F$103</definedName>
    <definedName name="_nk1" localSheetId="2">[16]wtana!$F$103</definedName>
    <definedName name="_nk1" localSheetId="3">[16]wtana!$F$103</definedName>
    <definedName name="_nk1" localSheetId="5">[16]wtana!$F$103</definedName>
    <definedName name="_nk1" localSheetId="6">[16]wtana!$F$103</definedName>
    <definedName name="_nk1" localSheetId="8">[16]wtana!$F$103</definedName>
    <definedName name="_nk1" localSheetId="7">[16]wtana!$F$103</definedName>
    <definedName name="_nk1">[17]wtana!$F$103</definedName>
    <definedName name="_Order1" hidden="1">255</definedName>
    <definedName name="_PAK1" localSheetId="4">#REF!</definedName>
    <definedName name="_PAK1" localSheetId="2">#REF!</definedName>
    <definedName name="_PAK1" localSheetId="3">#REF!</definedName>
    <definedName name="_PAK1" localSheetId="5">#REF!</definedName>
    <definedName name="_PAK1" localSheetId="6">#REF!</definedName>
    <definedName name="_PAK1" localSheetId="8">#REF!</definedName>
    <definedName name="_PAK1" localSheetId="7">#REF!</definedName>
    <definedName name="_PAK1">#REF!</definedName>
    <definedName name="_PAK2">#REF!</definedName>
    <definedName name="_PAK3">#REF!</definedName>
    <definedName name="_PAK4">#REF!</definedName>
    <definedName name="_PAK5">#REF!</definedName>
    <definedName name="_PAK6">#REF!</definedName>
    <definedName name="_PJK2">#REF!</definedName>
    <definedName name="_PJR25">#REF!</definedName>
    <definedName name="_pvc2">#REF!</definedName>
    <definedName name="_pvc3">#REF!</definedName>
    <definedName name="_pvc34">#REF!</definedName>
    <definedName name="_pvc4">#REF!</definedName>
    <definedName name="_REK1">#REF!</definedName>
    <definedName name="_REK2">#REF!</definedName>
    <definedName name="_REK3">#REF!</definedName>
    <definedName name="_REK4">#REF!</definedName>
    <definedName name="_REK5">#REF!</definedName>
    <definedName name="_REK6">#REF!</definedName>
    <definedName name="_sal60">#REF!</definedName>
    <definedName name="_SL10">#REF!</definedName>
    <definedName name="_SL18">#REF!</definedName>
    <definedName name="a" localSheetId="1">#REF!</definedName>
    <definedName name="a" localSheetId="0">#REF!</definedName>
    <definedName name="a">#REF!</definedName>
    <definedName name="AA">'[19]RAB BPP'!#REF!</definedName>
    <definedName name="AAA" localSheetId="4">#REF!</definedName>
    <definedName name="AAA" localSheetId="2">#REF!</definedName>
    <definedName name="AAA" localSheetId="3">#REF!</definedName>
    <definedName name="AAA" localSheetId="5">#REF!</definedName>
    <definedName name="AAA" localSheetId="6">#REF!</definedName>
    <definedName name="AAA" localSheetId="8">#REF!</definedName>
    <definedName name="AAA" localSheetId="7">#REF!</definedName>
    <definedName name="AAA">#REF!</definedName>
    <definedName name="aaaaa" localSheetId="4">#REF!</definedName>
    <definedName name="aaaaa" localSheetId="2">#REF!</definedName>
    <definedName name="aaaaa" localSheetId="3">#REF!</definedName>
    <definedName name="aaaaa" localSheetId="5">#REF!</definedName>
    <definedName name="aaaaa" localSheetId="6">#REF!</definedName>
    <definedName name="aaaaa" localSheetId="8">#REF!</definedName>
    <definedName name="aaaaa" localSheetId="7">#REF!</definedName>
    <definedName name="aaaaa">#REF!</definedName>
    <definedName name="aaaaaa" localSheetId="1">#REF!</definedName>
    <definedName name="aaaaaa" localSheetId="0">#REF!</definedName>
    <definedName name="aaaaaa">#REF!</definedName>
    <definedName name="AAAAAAAA" localSheetId="1">#REF!</definedName>
    <definedName name="AAAAAAAA" localSheetId="0">#REF!</definedName>
    <definedName name="AAAAAAAA">#REF!</definedName>
    <definedName name="aanstamping">'[20]1'!$E$42</definedName>
    <definedName name="ABANGSAL" localSheetId="4">#REF!</definedName>
    <definedName name="ABANGSAL" localSheetId="2">#REF!</definedName>
    <definedName name="ABANGSAL" localSheetId="3">#REF!</definedName>
    <definedName name="ABANGSAL" localSheetId="5">#REF!</definedName>
    <definedName name="ABANGSAL" localSheetId="6">#REF!</definedName>
    <definedName name="ABANGSAL" localSheetId="8">#REF!</definedName>
    <definedName name="ABANGSAL" localSheetId="7">#REF!</definedName>
    <definedName name="ABANGSAL">#REF!</definedName>
    <definedName name="abb" localSheetId="4">[21]rab!$C$16:$I$42</definedName>
    <definedName name="abb" localSheetId="2">[21]rab!$C$16:$I$42</definedName>
    <definedName name="abb" localSheetId="3">[21]rab!$C$16:$I$42</definedName>
    <definedName name="abb" localSheetId="5">[21]rab!$C$16:$I$42</definedName>
    <definedName name="abb" localSheetId="6">[21]rab!$C$16:$I$42</definedName>
    <definedName name="abb" localSheetId="8">[21]rab!$C$16:$I$42</definedName>
    <definedName name="abb" localSheetId="7">[21]rab!$C$16:$I$42</definedName>
    <definedName name="abb">[22]rab!$C$16:$I$42</definedName>
    <definedName name="abbn" localSheetId="4">[21]rab!$C$16:$C$42</definedName>
    <definedName name="abbn" localSheetId="2">[21]rab!$C$16:$C$42</definedName>
    <definedName name="abbn" localSheetId="3">[21]rab!$C$16:$C$42</definedName>
    <definedName name="abbn" localSheetId="5">[21]rab!$C$16:$C$42</definedName>
    <definedName name="abbn" localSheetId="6">[21]rab!$C$16:$C$42</definedName>
    <definedName name="abbn" localSheetId="8">[21]rab!$C$16:$C$42</definedName>
    <definedName name="abbn" localSheetId="7">[21]rab!$C$16:$C$42</definedName>
    <definedName name="abbn">[21]rab!$C$16:$C$42</definedName>
    <definedName name="ABC">'[9]Pekerjaan Utama'!$B$8:$K$257</definedName>
    <definedName name="aca" localSheetId="4">#REF!</definedName>
    <definedName name="aca" localSheetId="2">#REF!</definedName>
    <definedName name="aca" localSheetId="3">#REF!</definedName>
    <definedName name="aca" localSheetId="5">#REF!</definedName>
    <definedName name="aca" localSheetId="6">#REF!</definedName>
    <definedName name="aca" localSheetId="8">#REF!</definedName>
    <definedName name="aca" localSheetId="7">#REF!</definedName>
    <definedName name="aca">#REF!</definedName>
    <definedName name="acian">#REF!</definedName>
    <definedName name="aciantanpakapur">[23]analisa!$G$147</definedName>
    <definedName name="af" localSheetId="4">#REF!</definedName>
    <definedName name="af" localSheetId="2">#REF!</definedName>
    <definedName name="af" localSheetId="3">#REF!</definedName>
    <definedName name="af" localSheetId="5">#REF!</definedName>
    <definedName name="af" localSheetId="6">#REF!</definedName>
    <definedName name="af" localSheetId="8">#REF!</definedName>
    <definedName name="af" localSheetId="7">#REF!</definedName>
    <definedName name="af">#REF!</definedName>
    <definedName name="AGG">#REF!</definedName>
    <definedName name="AGGA">#REF!</definedName>
    <definedName name="AGGB">#REF!</definedName>
    <definedName name="AGGC">#REF!</definedName>
    <definedName name="AGREGAT" localSheetId="4">'[9]Kuantitas &amp; Harga'!$A$98:$I$116</definedName>
    <definedName name="AGREGAT" localSheetId="2">'[9]Kuantitas &amp; Harga'!$A$98:$I$116</definedName>
    <definedName name="AGREGAT" localSheetId="3">'[9]Kuantitas &amp; Harga'!$A$98:$I$116</definedName>
    <definedName name="AGREGAT" localSheetId="5">'[9]Kuantitas &amp; Harga'!$A$98:$I$116</definedName>
    <definedName name="AGREGAT" localSheetId="6">'[9]Kuantitas &amp; Harga'!$A$98:$I$116</definedName>
    <definedName name="AGREGAT" localSheetId="8">'[9]Kuantitas &amp; Harga'!$A$98:$I$116</definedName>
    <definedName name="AGREGAT" localSheetId="7">'[9]Kuantitas &amp; Harga'!$A$98:$I$116</definedName>
    <definedName name="AGREGAT">'[10]Kuantitas &amp; Harga'!$A$98:$I$116</definedName>
    <definedName name="AGREGATA" localSheetId="4">'[11]Agr Hls &amp; Ksr'!$A$1:$J$120</definedName>
    <definedName name="AGREGATA" localSheetId="2">'[11]Agr Hls &amp; Ksr'!$A$1:$J$120</definedName>
    <definedName name="AGREGATA" localSheetId="3">'[11]Agr Hls &amp; Ksr'!$A$1:$J$120</definedName>
    <definedName name="AGREGATA" localSheetId="5">'[11]Agr Hls &amp; Ksr'!$A$1:$J$120</definedName>
    <definedName name="AGREGATA" localSheetId="6">'[11]Agr Hls &amp; Ksr'!$A$1:$J$120</definedName>
    <definedName name="AGREGATA" localSheetId="8">'[11]Agr Hls &amp; Ksr'!$A$1:$J$120</definedName>
    <definedName name="AGREGATA" localSheetId="7">'[11]Agr Hls &amp; Ksr'!$A$1:$J$120</definedName>
    <definedName name="AGREGATA">'[12]Agr Hls &amp; Ksr'!$A$1:$J$120</definedName>
    <definedName name="AGREGATB" localSheetId="4">'[11]Agr Hls &amp; Ksr'!$A$121:$J$240</definedName>
    <definedName name="AGREGATB" localSheetId="2">'[11]Agr Hls &amp; Ksr'!$A$121:$J$240</definedName>
    <definedName name="AGREGATB" localSheetId="3">'[11]Agr Hls &amp; Ksr'!$A$121:$J$240</definedName>
    <definedName name="AGREGATB" localSheetId="5">'[11]Agr Hls &amp; Ksr'!$A$121:$J$240</definedName>
    <definedName name="AGREGATB" localSheetId="6">'[11]Agr Hls &amp; Ksr'!$A$121:$J$240</definedName>
    <definedName name="AGREGATB" localSheetId="8">'[11]Agr Hls &amp; Ksr'!$A$121:$J$240</definedName>
    <definedName name="AGREGATB" localSheetId="7">'[11]Agr Hls &amp; Ksr'!$A$121:$J$240</definedName>
    <definedName name="AGREGATB">'[12]Agr Hls &amp; Ksr'!$A$121:$J$240</definedName>
    <definedName name="AGREGATC" localSheetId="4">'[11]Agr Hls &amp; Ksr'!$A$352:$J$471</definedName>
    <definedName name="AGREGATC" localSheetId="2">'[11]Agr Hls &amp; Ksr'!$A$352:$J$471</definedName>
    <definedName name="AGREGATC" localSheetId="3">'[11]Agr Hls &amp; Ksr'!$A$352:$J$471</definedName>
    <definedName name="AGREGATC" localSheetId="5">'[11]Agr Hls &amp; Ksr'!$A$352:$J$471</definedName>
    <definedName name="AGREGATC" localSheetId="6">'[11]Agr Hls &amp; Ksr'!$A$352:$J$471</definedName>
    <definedName name="AGREGATC" localSheetId="8">'[11]Agr Hls &amp; Ksr'!$A$352:$J$471</definedName>
    <definedName name="AGREGATC" localSheetId="7">'[11]Agr Hls &amp; Ksr'!$A$352:$J$471</definedName>
    <definedName name="AGREGATC">'[12]Agr Hls &amp; Ksr'!$A$352:$J$471</definedName>
    <definedName name="agregatpengunci" localSheetId="4">#REF!</definedName>
    <definedName name="agregatpengunci" localSheetId="2">#REF!</definedName>
    <definedName name="agregatpengunci" localSheetId="3">#REF!</definedName>
    <definedName name="agregatpengunci" localSheetId="5">#REF!</definedName>
    <definedName name="agregatpengunci" localSheetId="6">#REF!</definedName>
    <definedName name="agregatpengunci" localSheetId="8">#REF!</definedName>
    <definedName name="agregatpengunci" localSheetId="7">#REF!</definedName>
    <definedName name="agregatpengunci">#REF!</definedName>
    <definedName name="agregatpenutup">#REF!</definedName>
    <definedName name="agregatpokok">#REF!</definedName>
    <definedName name="AHS">#REF!</definedName>
    <definedName name="AKM">#REF!</definedName>
    <definedName name="alamat" localSheetId="4">[6]DATA!$F$8</definedName>
    <definedName name="alamat" localSheetId="2">[6]DATA!$F$8</definedName>
    <definedName name="alamat" localSheetId="3">[6]DATA!$F$8</definedName>
    <definedName name="alamat" localSheetId="5">[6]DATA!$F$8</definedName>
    <definedName name="alamat" localSheetId="6">[6]DATA!$F$8</definedName>
    <definedName name="alamat" localSheetId="8">[6]DATA!$F$8</definedName>
    <definedName name="alamat" localSheetId="7">[6]DATA!$F$8</definedName>
    <definedName name="alamat">[7]DATA!$F$8</definedName>
    <definedName name="ALAMAT1" localSheetId="4">[24]DASAR!$D$12</definedName>
    <definedName name="ALAMAT1" localSheetId="2">[24]DASAR!$D$12</definedName>
    <definedName name="ALAMAT1" localSheetId="3">[24]DASAR!$D$12</definedName>
    <definedName name="ALAMAT1" localSheetId="5">[24]DASAR!$D$12</definedName>
    <definedName name="ALAMAT1" localSheetId="6">[24]DASAR!$D$12</definedName>
    <definedName name="ALAMAT1" localSheetId="8">[24]DASAR!$D$12</definedName>
    <definedName name="ALAMAT1" localSheetId="7">[24]DASAR!$D$12</definedName>
    <definedName name="ALAMAT1">[25]DASAR!$D$12</definedName>
    <definedName name="ALAMAT2" localSheetId="4">[24]DASAR!$D$13</definedName>
    <definedName name="ALAMAT2" localSheetId="2">[24]DASAR!$D$13</definedName>
    <definedName name="ALAMAT2" localSheetId="3">[24]DASAR!$D$13</definedName>
    <definedName name="ALAMAT2" localSheetId="5">[24]DASAR!$D$13</definedName>
    <definedName name="ALAMAT2" localSheetId="6">[24]DASAR!$D$13</definedName>
    <definedName name="ALAMAT2" localSheetId="8">[24]DASAR!$D$13</definedName>
    <definedName name="ALAMAT2" localSheetId="7">[24]DASAR!$D$13</definedName>
    <definedName name="ALAMAT2">[25]DASAR!$D$13</definedName>
    <definedName name="ALAT" localSheetId="4">[1]A!$L$1:$AM$59</definedName>
    <definedName name="ALAT" localSheetId="2">[1]A!$L$1:$AM$59</definedName>
    <definedName name="ALAT" localSheetId="3">[1]A!$L$1:$AM$59</definedName>
    <definedName name="ALAT" localSheetId="5">[1]A!$L$1:$AM$59</definedName>
    <definedName name="ALAT" localSheetId="6">[1]A!$L$1:$AM$59</definedName>
    <definedName name="ALAT" localSheetId="8">[1]A!$L$1:$AM$59</definedName>
    <definedName name="ALAT" localSheetId="7">[1]A!$L$1:$AM$59</definedName>
    <definedName name="ALAT">[1]A!$L$1:$AM$59</definedName>
    <definedName name="alatbantu" localSheetId="4">[26]hs!$G$85</definedName>
    <definedName name="alatbantu" localSheetId="2">[26]hs!$G$85</definedName>
    <definedName name="alatbantu" localSheetId="3">[26]hs!$G$85</definedName>
    <definedName name="alatbantu" localSheetId="5">[26]hs!$G$85</definedName>
    <definedName name="alatbantu" localSheetId="6">[26]hs!$G$85</definedName>
    <definedName name="alatbantu" localSheetId="8">[26]hs!$G$85</definedName>
    <definedName name="alatbantu" localSheetId="7">[26]hs!$G$85</definedName>
    <definedName name="alatbantu">[27]hs!$G$85</definedName>
    <definedName name="ALATUTAMA" localSheetId="4">#REF!</definedName>
    <definedName name="ALATUTAMA" localSheetId="2">#REF!</definedName>
    <definedName name="ALATUTAMA" localSheetId="3">#REF!</definedName>
    <definedName name="ALATUTAMA" localSheetId="5">#REF!</definedName>
    <definedName name="ALATUTAMA" localSheetId="6">#REF!</definedName>
    <definedName name="ALATUTAMA" localSheetId="8">#REF!</definedName>
    <definedName name="ALATUTAMA" localSheetId="7">#REF!</definedName>
    <definedName name="ALATUTAMA">#REF!</definedName>
    <definedName name="alba2.20">#REF!</definedName>
    <definedName name="alinstan">[28]DATA!$C$26</definedName>
    <definedName name="all" localSheetId="4">#REF!</definedName>
    <definedName name="all" localSheetId="2">#REF!</definedName>
    <definedName name="all" localSheetId="3">#REF!</definedName>
    <definedName name="all" localSheetId="5">#REF!</definedName>
    <definedName name="all" localSheetId="6">#REF!</definedName>
    <definedName name="all" localSheetId="8">#REF!</definedName>
    <definedName name="all" localSheetId="7">#REF!</definedName>
    <definedName name="all">#REF!</definedName>
    <definedName name="ALUT" localSheetId="4">[1]A!$AZ$1:$BI$118</definedName>
    <definedName name="ALUT" localSheetId="2">[1]A!$AZ$1:$BI$118</definedName>
    <definedName name="ALUT" localSheetId="3">[1]A!$AZ$1:$BI$118</definedName>
    <definedName name="ALUT" localSheetId="5">[1]A!$AZ$1:$BI$118</definedName>
    <definedName name="ALUT" localSheetId="6">[1]A!$AZ$1:$BI$118</definedName>
    <definedName name="ALUT" localSheetId="8">[1]A!$AZ$1:$BI$118</definedName>
    <definedName name="ALUT" localSheetId="7">[1]A!$AZ$1:$BI$118</definedName>
    <definedName name="ALUT">[1]A!$AZ$1:$BI$118</definedName>
    <definedName name="AMCK" localSheetId="4">#REF!</definedName>
    <definedName name="AMCK" localSheetId="2">#REF!</definedName>
    <definedName name="AMCK" localSheetId="3">#REF!</definedName>
    <definedName name="AMCK" localSheetId="5">#REF!</definedName>
    <definedName name="AMCK" localSheetId="6">#REF!</definedName>
    <definedName name="AMCK" localSheetId="8">#REF!</definedName>
    <definedName name="AMCK" localSheetId="7">#REF!</definedName>
    <definedName name="AMCK">#REF!</definedName>
    <definedName name="amp">#REF!</definedName>
    <definedName name="amplas">#REF!</definedName>
    <definedName name="ana">#REF!</definedName>
    <definedName name="Analisa">#REF!</definedName>
    <definedName name="Analisa_Alat">'[29]Analisa Alat'!$A$1:$L$109</definedName>
    <definedName name="Analisa_HSD" localSheetId="4">'[29]Perincian HSD'!$A$1:$P$128</definedName>
    <definedName name="Analisa_HSD" localSheetId="2">'[29]Perincian HSD'!$A$1:$P$128</definedName>
    <definedName name="Analisa_HSD" localSheetId="3">'[29]Perincian HSD'!$A$1:$P$128</definedName>
    <definedName name="Analisa_HSD" localSheetId="5">'[29]Perincian HSD'!$A$1:$P$128</definedName>
    <definedName name="Analisa_HSD" localSheetId="6">'[29]Perincian HSD'!$A$1:$P$128</definedName>
    <definedName name="Analisa_HSD" localSheetId="8">'[29]Perincian HSD'!$A$1:$P$128</definedName>
    <definedName name="Analisa_HSD" localSheetId="7">'[29]Perincian HSD'!$A$1:$P$128</definedName>
    <definedName name="Analisa_HSD">'[30]Perincian HSD'!$A$1:$P$128</definedName>
    <definedName name="analisa_pek">[31]ANALISA!$F$8:$Q$1087</definedName>
    <definedName name="Analisa101A" localSheetId="4">[11]DIV_10C!$U$51</definedName>
    <definedName name="Analisa101A" localSheetId="2">[11]DIV_10C!$U$51</definedName>
    <definedName name="Analisa101A" localSheetId="3">[11]DIV_10C!$U$51</definedName>
    <definedName name="Analisa101A" localSheetId="5">[11]DIV_10C!$U$51</definedName>
    <definedName name="Analisa101A" localSheetId="6">[11]DIV_10C!$U$51</definedName>
    <definedName name="Analisa101A" localSheetId="8">[11]DIV_10C!$U$51</definedName>
    <definedName name="Analisa101A" localSheetId="7">[11]DIV_10C!$U$51</definedName>
    <definedName name="Analisa101A">[12]DIV_10C!$U$51</definedName>
    <definedName name="Analisa101B" localSheetId="4">[11]DIV_10C!$U$231</definedName>
    <definedName name="Analisa101B" localSheetId="2">[11]DIV_10C!$U$231</definedName>
    <definedName name="Analisa101B" localSheetId="3">[11]DIV_10C!$U$231</definedName>
    <definedName name="Analisa101B" localSheetId="5">[11]DIV_10C!$U$231</definedName>
    <definedName name="Analisa101B" localSheetId="6">[11]DIV_10C!$U$231</definedName>
    <definedName name="Analisa101B" localSheetId="8">[11]DIV_10C!$U$231</definedName>
    <definedName name="Analisa101B" localSheetId="7">[11]DIV_10C!$U$231</definedName>
    <definedName name="Analisa101B">[12]DIV_10C!$U$231</definedName>
    <definedName name="Analisa101C" localSheetId="4">[11]DIV_10C!$U$410</definedName>
    <definedName name="Analisa101C" localSheetId="2">[11]DIV_10C!$U$410</definedName>
    <definedName name="Analisa101C" localSheetId="3">[11]DIV_10C!$U$410</definedName>
    <definedName name="Analisa101C" localSheetId="5">[11]DIV_10C!$U$410</definedName>
    <definedName name="Analisa101C" localSheetId="6">[11]DIV_10C!$U$410</definedName>
    <definedName name="Analisa101C" localSheetId="8">[11]DIV_10C!$U$410</definedName>
    <definedName name="Analisa101C" localSheetId="7">[11]DIV_10C!$U$410</definedName>
    <definedName name="Analisa101C">[12]DIV_10C!$U$410</definedName>
    <definedName name="Analisa101D" localSheetId="4">[11]DIV_10C!$U$589</definedName>
    <definedName name="Analisa101D" localSheetId="2">[11]DIV_10C!$U$589</definedName>
    <definedName name="Analisa101D" localSheetId="3">[11]DIV_10C!$U$589</definedName>
    <definedName name="Analisa101D" localSheetId="5">[11]DIV_10C!$U$589</definedName>
    <definedName name="Analisa101D" localSheetId="6">[11]DIV_10C!$U$589</definedName>
    <definedName name="Analisa101D" localSheetId="8">[11]DIV_10C!$U$589</definedName>
    <definedName name="Analisa101D" localSheetId="7">[11]DIV_10C!$U$589</definedName>
    <definedName name="Analisa101D">[12]DIV_10C!$U$589</definedName>
    <definedName name="Analisa101E" localSheetId="4">[11]DIV_10C!$U$768</definedName>
    <definedName name="Analisa101E" localSheetId="2">[11]DIV_10C!$U$768</definedName>
    <definedName name="Analisa101E" localSheetId="3">[11]DIV_10C!$U$768</definedName>
    <definedName name="Analisa101E" localSheetId="5">[11]DIV_10C!$U$768</definedName>
    <definedName name="Analisa101E" localSheetId="6">[11]DIV_10C!$U$768</definedName>
    <definedName name="Analisa101E" localSheetId="8">[11]DIV_10C!$U$768</definedName>
    <definedName name="Analisa101E" localSheetId="7">[11]DIV_10C!$U$768</definedName>
    <definedName name="Analisa101E">[12]DIV_10C!$U$768</definedName>
    <definedName name="anan" localSheetId="4">[21]ana!$C$15:$C$144</definedName>
    <definedName name="anan" localSheetId="2">[21]ana!$C$15:$C$144</definedName>
    <definedName name="anan" localSheetId="3">[21]ana!$C$15:$C$144</definedName>
    <definedName name="anan" localSheetId="5">[21]ana!$C$15:$C$144</definedName>
    <definedName name="anan" localSheetId="6">[21]ana!$C$15:$C$144</definedName>
    <definedName name="anan" localSheetId="8">[21]ana!$C$15:$C$144</definedName>
    <definedName name="anan" localSheetId="7">[21]ana!$C$15:$C$144</definedName>
    <definedName name="anan">[21]ana!$C$15:$C$144</definedName>
    <definedName name="angka" localSheetId="4">#REF!</definedName>
    <definedName name="angka" localSheetId="2">#REF!</definedName>
    <definedName name="angka" localSheetId="3">#REF!</definedName>
    <definedName name="angka" localSheetId="5">#REF!</definedName>
    <definedName name="angka" localSheetId="6">#REF!</definedName>
    <definedName name="angka" localSheetId="8">#REF!</definedName>
    <definedName name="angka" localSheetId="7">#REF!</definedName>
    <definedName name="angka">#REF!</definedName>
    <definedName name="ANGKUR">#REF!</definedName>
    <definedName name="anstamping">#REF!</definedName>
    <definedName name="arang">#REF!</definedName>
    <definedName name="ARDI">[32]MASTER!#REF!</definedName>
    <definedName name="ARKB">'[33]1 RKB'!#REF!</definedName>
    <definedName name="as" localSheetId="4">#REF!</definedName>
    <definedName name="as" localSheetId="2">#REF!</definedName>
    <definedName name="as" localSheetId="3">#REF!</definedName>
    <definedName name="as" localSheetId="5">#REF!</definedName>
    <definedName name="as" localSheetId="6">#REF!</definedName>
    <definedName name="as" localSheetId="8">#REF!</definedName>
    <definedName name="as" localSheetId="7">#REF!</definedName>
    <definedName name="as">#REF!</definedName>
    <definedName name="AsalUsul">[34]kode!$H$4:$H$8</definedName>
    <definedName name="ASPAL" localSheetId="4">'[9]Kuantitas &amp; Harga'!$A$117:$I$151</definedName>
    <definedName name="ASPAL" localSheetId="2">'[9]Kuantitas &amp; Harga'!$A$117:$I$151</definedName>
    <definedName name="ASPAL" localSheetId="3">'[9]Kuantitas &amp; Harga'!$A$117:$I$151</definedName>
    <definedName name="ASPAL" localSheetId="5">'[9]Kuantitas &amp; Harga'!$A$117:$I$151</definedName>
    <definedName name="ASPAL" localSheetId="6">'[9]Kuantitas &amp; Harga'!$A$117:$I$151</definedName>
    <definedName name="ASPAL" localSheetId="8">'[9]Kuantitas &amp; Harga'!$A$117:$I$151</definedName>
    <definedName name="ASPAL" localSheetId="7">'[9]Kuantitas &amp; Harga'!$A$117:$I$151</definedName>
    <definedName name="ASPAL">'[10]Kuantitas &amp; Harga'!$A$117:$I$151</definedName>
    <definedName name="aspalfinisher" localSheetId="4">#REF!</definedName>
    <definedName name="aspalfinisher" localSheetId="2">#REF!</definedName>
    <definedName name="aspalfinisher" localSheetId="3">#REF!</definedName>
    <definedName name="aspalfinisher" localSheetId="5">#REF!</definedName>
    <definedName name="aspalfinisher" localSheetId="6">#REF!</definedName>
    <definedName name="aspalfinisher" localSheetId="8">#REF!</definedName>
    <definedName name="aspalfinisher" localSheetId="7">#REF!</definedName>
    <definedName name="aspalfinisher">#REF!</definedName>
    <definedName name="atap">#REF!</definedName>
    <definedName name="atapseng">#REF!</definedName>
    <definedName name="AULA">#REF!</definedName>
    <definedName name="AW">#REF!</definedName>
    <definedName name="B">#REF!</definedName>
    <definedName name="B.Aparatur" localSheetId="1">#REF!</definedName>
    <definedName name="B.Aparatur" localSheetId="0">#REF!</definedName>
    <definedName name="B.Aparatur">#REF!</definedName>
    <definedName name="b.belah">#REF!</definedName>
    <definedName name="B.Jambi">#REF!</definedName>
    <definedName name="B.Publik" localSheetId="1">#REF!</definedName>
    <definedName name="B.Publik" localSheetId="0">#REF!</definedName>
    <definedName name="B.Publik">#REF!</definedName>
    <definedName name="b.super.5.10">#REF!</definedName>
    <definedName name="bah">#REF!</definedName>
    <definedName name="BAHAN" localSheetId="4">[35]Bhn!$A$7:$G$99</definedName>
    <definedName name="BAHAN" localSheetId="2">[35]Bhn!$A$7:$G$99</definedName>
    <definedName name="BAHAN" localSheetId="3">[35]Bhn!$A$7:$G$99</definedName>
    <definedName name="BAHAN" localSheetId="5">[35]Bhn!$A$7:$G$99</definedName>
    <definedName name="BAHAN" localSheetId="6">[35]Bhn!$A$7:$G$99</definedName>
    <definedName name="BAHAN" localSheetId="8">[35]Bhn!$A$7:$G$99</definedName>
    <definedName name="BAHAN" localSheetId="7">[35]Bhn!$A$7:$G$99</definedName>
    <definedName name="BAHAN">[36]Bhn!$A$7:$G$99</definedName>
    <definedName name="BAHAN1" localSheetId="4">#REF!</definedName>
    <definedName name="BAHAN1" localSheetId="2">#REF!</definedName>
    <definedName name="BAHAN1" localSheetId="3">#REF!</definedName>
    <definedName name="BAHAN1" localSheetId="5">#REF!</definedName>
    <definedName name="BAHAN1" localSheetId="6">#REF!</definedName>
    <definedName name="BAHAN1" localSheetId="8">#REF!</definedName>
    <definedName name="BAHAN1" localSheetId="7">#REF!</definedName>
    <definedName name="BAHAN1">#REF!</definedName>
    <definedName name="BAHAN2">#REF!</definedName>
    <definedName name="BAHAN3">#REF!</definedName>
    <definedName name="BAHU" localSheetId="4">'[9]Kuantitas &amp; Harga'!$A$83:$I$97</definedName>
    <definedName name="BAHU" localSheetId="2">'[9]Kuantitas &amp; Harga'!$A$83:$I$97</definedName>
    <definedName name="BAHU" localSheetId="3">'[9]Kuantitas &amp; Harga'!$A$83:$I$97</definedName>
    <definedName name="BAHU" localSheetId="5">'[9]Kuantitas &amp; Harga'!$A$83:$I$97</definedName>
    <definedName name="BAHU" localSheetId="6">'[9]Kuantitas &amp; Harga'!$A$83:$I$97</definedName>
    <definedName name="BAHU" localSheetId="8">'[9]Kuantitas &amp; Harga'!$A$83:$I$97</definedName>
    <definedName name="BAHU" localSheetId="7">'[9]Kuantitas &amp; Harga'!$A$83:$I$97</definedName>
    <definedName name="BAHU">'[10]Kuantitas &amp; Harga'!$A$83:$I$97</definedName>
    <definedName name="BAJA" localSheetId="4">#REF!</definedName>
    <definedName name="BAJA" localSheetId="2">#REF!</definedName>
    <definedName name="BAJA" localSheetId="3">#REF!</definedName>
    <definedName name="BAJA" localSheetId="5">#REF!</definedName>
    <definedName name="BAJA" localSheetId="6">#REF!</definedName>
    <definedName name="BAJA" localSheetId="8">#REF!</definedName>
    <definedName name="BAJA" localSheetId="7">#REF!</definedName>
    <definedName name="BAJA">#REF!</definedName>
    <definedName name="bajadeck20">'[23]daftar harga'!$F$38</definedName>
    <definedName name="bajadeck30" localSheetId="4">'[23]daftar harga'!$F$37</definedName>
    <definedName name="bajadeck30" localSheetId="2">'[23]daftar harga'!$F$37</definedName>
    <definedName name="bajadeck30" localSheetId="3">'[23]daftar harga'!$F$37</definedName>
    <definedName name="bajadeck30" localSheetId="5">'[23]daftar harga'!$F$37</definedName>
    <definedName name="bajadeck30" localSheetId="6">'[23]daftar harga'!$F$37</definedName>
    <definedName name="bajadeck30" localSheetId="8">'[23]daftar harga'!$F$37</definedName>
    <definedName name="bajadeck30" localSheetId="7">'[23]daftar harga'!$F$37</definedName>
    <definedName name="bajadeck30">'[37]daftar harga'!$F$37</definedName>
    <definedName name="bak" localSheetId="4">#REF!</definedName>
    <definedName name="bak" localSheetId="2">#REF!</definedName>
    <definedName name="bak" localSheetId="3">#REF!</definedName>
    <definedName name="bak" localSheetId="5">#REF!</definedName>
    <definedName name="bak" localSheetId="6">#REF!</definedName>
    <definedName name="bak" localSheetId="8">#REF!</definedName>
    <definedName name="bak" localSheetId="7">#REF!</definedName>
    <definedName name="bak">#REF!</definedName>
    <definedName name="bakbiasa">#REF!</definedName>
    <definedName name="bakkeramik">#REF!</definedName>
    <definedName name="baklimbah">#REF!</definedName>
    <definedName name="bakramik">#REF!</definedName>
    <definedName name="baksing">#REF!</definedName>
    <definedName name="BALK">#REF!</definedName>
    <definedName name="Balok">#REF!</definedName>
    <definedName name="balok1">#REF!</definedName>
    <definedName name="balok2">#REF!</definedName>
    <definedName name="balokii">#REF!</definedName>
    <definedName name="balokkelapa">#REF!</definedName>
    <definedName name="Balokklas1">'[23]daftar harga'!$F$24</definedName>
    <definedName name="BAM" localSheetId="4">#REF!</definedName>
    <definedName name="BAM" localSheetId="2">#REF!</definedName>
    <definedName name="BAM" localSheetId="3">#REF!</definedName>
    <definedName name="BAM" localSheetId="5">#REF!</definedName>
    <definedName name="BAM" localSheetId="6">#REF!</definedName>
    <definedName name="BAM" localSheetId="8">#REF!</definedName>
    <definedName name="BAM" localSheetId="7">#REF!</definedName>
    <definedName name="BAM">#REF!</definedName>
    <definedName name="bambu" localSheetId="4">#REF!</definedName>
    <definedName name="bambu" localSheetId="2">#REF!</definedName>
    <definedName name="bambu" localSheetId="3">#REF!</definedName>
    <definedName name="bambu" localSheetId="5">#REF!</definedName>
    <definedName name="bambu" localSheetId="6">#REF!</definedName>
    <definedName name="bambu" localSheetId="8">#REF!</definedName>
    <definedName name="bambu" localSheetId="7">#REF!</definedName>
    <definedName name="bambu">#REF!</definedName>
    <definedName name="bammbu" localSheetId="4">#REF!</definedName>
    <definedName name="bammbu" localSheetId="2">#REF!</definedName>
    <definedName name="bammbu" localSheetId="3">#REF!</definedName>
    <definedName name="bammbu" localSheetId="5">#REF!</definedName>
    <definedName name="bammbu" localSheetId="6">#REF!</definedName>
    <definedName name="bammbu" localSheetId="8">#REF!</definedName>
    <definedName name="bammbu" localSheetId="7">#REF!</definedName>
    <definedName name="bammbu">#REF!</definedName>
    <definedName name="band_HS" localSheetId="4">[38]boq!$A$493:$I$556</definedName>
    <definedName name="band_HS" localSheetId="2">[38]boq!$A$493:$I$556</definedName>
    <definedName name="band_HS" localSheetId="3">[38]boq!$A$493:$I$556</definedName>
    <definedName name="band_HS" localSheetId="5">[38]boq!$A$493:$I$556</definedName>
    <definedName name="band_HS" localSheetId="6">[38]boq!$A$493:$I$556</definedName>
    <definedName name="band_HS" localSheetId="8">[38]boq!$A$493:$I$556</definedName>
    <definedName name="band_HS" localSheetId="7">[38]boq!$A$493:$I$556</definedName>
    <definedName name="band_HS">[39]boq!$A$493:$I$556</definedName>
    <definedName name="band_target" localSheetId="4">[40]boq!$A$493:$I$556</definedName>
    <definedName name="band_target" localSheetId="2">[40]boq!$A$493:$I$556</definedName>
    <definedName name="band_target" localSheetId="3">[40]boq!$A$493:$I$556</definedName>
    <definedName name="band_target" localSheetId="5">[40]boq!$A$493:$I$556</definedName>
    <definedName name="band_target" localSheetId="6">[40]boq!$A$493:$I$556</definedName>
    <definedName name="band_target" localSheetId="8">[40]boq!$A$493:$I$556</definedName>
    <definedName name="band_target" localSheetId="7">[40]boq!$A$493:$I$556</definedName>
    <definedName name="band_target">[41]boq!$A$493:$I$556</definedName>
    <definedName name="BANGSAL" localSheetId="4">#REF!</definedName>
    <definedName name="BANGSAL" localSheetId="2">#REF!</definedName>
    <definedName name="BANGSAL" localSheetId="3">#REF!</definedName>
    <definedName name="BANGSAL" localSheetId="5">#REF!</definedName>
    <definedName name="BANGSAL" localSheetId="6">#REF!</definedName>
    <definedName name="BANGSAL" localSheetId="8">#REF!</definedName>
    <definedName name="BANGSAL" localSheetId="7">#REF!</definedName>
    <definedName name="BANGSAL">#REF!</definedName>
    <definedName name="banting">[42]Rekap!$N$35</definedName>
    <definedName name="bantusopir" localSheetId="4">#REF!</definedName>
    <definedName name="bantusopir" localSheetId="2">#REF!</definedName>
    <definedName name="bantusopir" localSheetId="3">#REF!</definedName>
    <definedName name="bantusopir" localSheetId="5">#REF!</definedName>
    <definedName name="bantusopir" localSheetId="6">#REF!</definedName>
    <definedName name="bantusopir" localSheetId="8">#REF!</definedName>
    <definedName name="bantusopir" localSheetId="7">#REF!</definedName>
    <definedName name="bantusopir">#REF!</definedName>
    <definedName name="bar">#REF!</definedName>
    <definedName name="bata">#REF!</definedName>
    <definedName name="BATACO">'[23]daftar harga'!$F$19</definedName>
    <definedName name="batokkelapa" localSheetId="4">#REF!</definedName>
    <definedName name="batokkelapa" localSheetId="2">#REF!</definedName>
    <definedName name="batokkelapa" localSheetId="3">#REF!</definedName>
    <definedName name="batokkelapa" localSheetId="5">#REF!</definedName>
    <definedName name="batokkelapa" localSheetId="6">#REF!</definedName>
    <definedName name="batokkelapa" localSheetId="8">#REF!</definedName>
    <definedName name="batokkelapa" localSheetId="7">#REF!</definedName>
    <definedName name="batokkelapa">#REF!</definedName>
    <definedName name="batu.jogja">#REF!</definedName>
    <definedName name="BATUBELAH">'[11]Analisa Quarry'!$A$284:$H$395</definedName>
    <definedName name="BATUKALI" localSheetId="4">'[11]Analisa Quarry'!$A$172:$H$283</definedName>
    <definedName name="BATUKALI" localSheetId="2">'[11]Analisa Quarry'!$A$172:$H$283</definedName>
    <definedName name="BATUKALI" localSheetId="3">'[11]Analisa Quarry'!$A$172:$H$283</definedName>
    <definedName name="BATUKALI" localSheetId="5">'[11]Analisa Quarry'!$A$172:$H$283</definedName>
    <definedName name="BATUKALI" localSheetId="6">'[11]Analisa Quarry'!$A$172:$H$283</definedName>
    <definedName name="BATUKALI" localSheetId="8">'[11]Analisa Quarry'!$A$172:$H$283</definedName>
    <definedName name="BATUKALI" localSheetId="7">'[11]Analisa Quarry'!$A$172:$H$283</definedName>
    <definedName name="BATUKALI">'[12]Analisa Quarry'!$A$172:$H$283</definedName>
    <definedName name="batukarang" localSheetId="4">[26]hs!$G$91</definedName>
    <definedName name="batukarang" localSheetId="2">[26]hs!$G$91</definedName>
    <definedName name="batukarang" localSheetId="3">[26]hs!$G$91</definedName>
    <definedName name="batukarang" localSheetId="5">[26]hs!$G$91</definedName>
    <definedName name="batukarang" localSheetId="6">[26]hs!$G$91</definedName>
    <definedName name="batukarang" localSheetId="8">[26]hs!$G$91</definedName>
    <definedName name="batukarang" localSheetId="7">[26]hs!$G$91</definedName>
    <definedName name="batukarang">[27]hs!$G$91</definedName>
    <definedName name="batukosong" localSheetId="4">#REF!</definedName>
    <definedName name="batukosong" localSheetId="2">#REF!</definedName>
    <definedName name="batukosong" localSheetId="3">#REF!</definedName>
    <definedName name="batukosong" localSheetId="5">#REF!</definedName>
    <definedName name="batukosong" localSheetId="6">#REF!</definedName>
    <definedName name="batukosong" localSheetId="8">#REF!</definedName>
    <definedName name="batukosong" localSheetId="7">#REF!</definedName>
    <definedName name="batukosong">#REF!</definedName>
    <definedName name="batuloster">#REF!</definedName>
    <definedName name="batupecah">#REF!</definedName>
    <definedName name="batupecahduatiga">#REF!</definedName>
    <definedName name="batupotong">#REF!</definedName>
    <definedName name="batuptg">#REF!</definedName>
    <definedName name="bb">#REF!</definedName>
    <definedName name="BBANGSAL">#REF!</definedName>
    <definedName name="bbb">[43]kode!$H$4:$H$8</definedName>
    <definedName name="bbebe" localSheetId="4">#REF!</definedName>
    <definedName name="bbebe" localSheetId="2">#REF!</definedName>
    <definedName name="bbebe" localSheetId="3">#REF!</definedName>
    <definedName name="bbebe" localSheetId="5">#REF!</definedName>
    <definedName name="bbebe" localSheetId="6">#REF!</definedName>
    <definedName name="bbebe" localSheetId="8">#REF!</definedName>
    <definedName name="bbebe" localSheetId="7">#REF!</definedName>
    <definedName name="bbebe">#REF!</definedName>
    <definedName name="BEG" localSheetId="4">#REF!</definedName>
    <definedName name="BEG" localSheetId="2">#REF!</definedName>
    <definedName name="BEG" localSheetId="3">#REF!</definedName>
    <definedName name="BEG" localSheetId="5">#REF!</definedName>
    <definedName name="BEG" localSheetId="6">#REF!</definedName>
    <definedName name="BEG" localSheetId="8">#REF!</definedName>
    <definedName name="BEG" localSheetId="7">#REF!</definedName>
    <definedName name="BEG">#REF!</definedName>
    <definedName name="beges" localSheetId="4">#REF!</definedName>
    <definedName name="beges" localSheetId="2">#REF!</definedName>
    <definedName name="beges" localSheetId="3">#REF!</definedName>
    <definedName name="beges" localSheetId="5">#REF!</definedName>
    <definedName name="beges" localSheetId="6">#REF!</definedName>
    <definedName name="beges" localSheetId="8">#REF!</definedName>
    <definedName name="beges" localSheetId="7">#REF!</definedName>
    <definedName name="beges">#REF!</definedName>
    <definedName name="begisting">#REF!</definedName>
    <definedName name="bekisting">#REF!</definedName>
    <definedName name="BELAH">#REF!</definedName>
    <definedName name="BEN">#REF!</definedName>
    <definedName name="benangan">#REF!</definedName>
    <definedName name="benangisolasi">#REF!</definedName>
    <definedName name="bensin">#REF!</definedName>
    <definedName name="BESI">#REF!</definedName>
    <definedName name="besi10.sii">#REF!</definedName>
    <definedName name="besi12sii">#REF!</definedName>
    <definedName name="besi13">#REF!</definedName>
    <definedName name="besi13u">#REF!</definedName>
    <definedName name="besi16">#REF!</definedName>
    <definedName name="besi16sii">#REF!</definedName>
    <definedName name="besi16u">#REF!</definedName>
    <definedName name="besi19u">#REF!</definedName>
    <definedName name="besi6.sii">#REF!</definedName>
    <definedName name="besi6sii">#REF!</definedName>
    <definedName name="besi8sii">#REF!</definedName>
    <definedName name="besibeton">#REF!</definedName>
    <definedName name="beton">#REF!</definedName>
    <definedName name="beton.225m">#REF!</definedName>
    <definedName name="beton.tumbuk">#REF!</definedName>
    <definedName name="beton123">#REF!</definedName>
    <definedName name="beton175">#REF!</definedName>
    <definedName name="beton175m">#REF!</definedName>
    <definedName name="beton175R">#REF!</definedName>
    <definedName name="beton1lapis">#REF!</definedName>
    <definedName name="beton225">#REF!</definedName>
    <definedName name="beton225r">#REF!</definedName>
    <definedName name="beton250m">#REF!</definedName>
    <definedName name="beton250r">#REF!</definedName>
    <definedName name="BETON275">[44]ANALISA!#REF!</definedName>
    <definedName name="betonpraktis">'[20]2'!$E$20</definedName>
    <definedName name="betonstruktur" localSheetId="4">#REF!</definedName>
    <definedName name="betonstruktur" localSheetId="2">#REF!</definedName>
    <definedName name="betonstruktur" localSheetId="3">#REF!</definedName>
    <definedName name="betonstruktur" localSheetId="5">#REF!</definedName>
    <definedName name="betonstruktur" localSheetId="6">#REF!</definedName>
    <definedName name="betonstruktur" localSheetId="8">#REF!</definedName>
    <definedName name="betonstruktur" localSheetId="7">#REF!</definedName>
    <definedName name="betonstruktur">#REF!</definedName>
    <definedName name="betonstuktur">#REF!</definedName>
    <definedName name="betontulang">#REF!</definedName>
    <definedName name="bingkaikaca5mm">#REF!</definedName>
    <definedName name="biro">[45]DATA!$C$1</definedName>
    <definedName name="bk" localSheetId="4">#REF!</definedName>
    <definedName name="bk" localSheetId="2">#REF!</definedName>
    <definedName name="bk" localSheetId="3">#REF!</definedName>
    <definedName name="bk" localSheetId="5">#REF!</definedName>
    <definedName name="bk" localSheetId="6">#REF!</definedName>
    <definedName name="bk" localSheetId="8">#REF!</definedName>
    <definedName name="bk" localSheetId="7">#REF!</definedName>
    <definedName name="bk">#REF!</definedName>
    <definedName name="BKANTOR">#REF!</definedName>
    <definedName name="BLAB">'[33]PENAMB TU'!#REF!</definedName>
    <definedName name="bnnncnci" localSheetId="4">#REF!</definedName>
    <definedName name="bnnncnci" localSheetId="2">#REF!</definedName>
    <definedName name="bnnncnci" localSheetId="3">#REF!</definedName>
    <definedName name="bnnncnci" localSheetId="5">#REF!</definedName>
    <definedName name="bnnncnci" localSheetId="6">#REF!</definedName>
    <definedName name="bnnncnci" localSheetId="8">#REF!</definedName>
    <definedName name="bnnncnci" localSheetId="7">#REF!</definedName>
    <definedName name="bnnncnci">#REF!</definedName>
    <definedName name="bob">#REF!</definedName>
    <definedName name="BOBOT">[16]minggu!$H$21</definedName>
    <definedName name="bokskring" localSheetId="4">#REF!</definedName>
    <definedName name="bokskring" localSheetId="2">#REF!</definedName>
    <definedName name="bokskring" localSheetId="3">#REF!</definedName>
    <definedName name="bokskring" localSheetId="5">#REF!</definedName>
    <definedName name="bokskring" localSheetId="6">#REF!</definedName>
    <definedName name="bokskring" localSheetId="8">#REF!</definedName>
    <definedName name="bokskring" localSheetId="7">#REF!</definedName>
    <definedName name="bokskring">#REF!</definedName>
    <definedName name="BOL" localSheetId="4">[33]PERPUS!#REF!</definedName>
    <definedName name="BOL" localSheetId="2">[33]PERPUS!#REF!</definedName>
    <definedName name="BOL" localSheetId="3">[33]PERPUS!#REF!</definedName>
    <definedName name="BOL" localSheetId="5">[33]PERPUS!#REF!</definedName>
    <definedName name="BOL" localSheetId="6">[33]PERPUS!#REF!</definedName>
    <definedName name="BOL" localSheetId="8">[33]PERPUS!#REF!</definedName>
    <definedName name="BOL" localSheetId="7">[33]PERPUS!#REF!</definedName>
    <definedName name="BOL">[33]PERPUS!#REF!</definedName>
    <definedName name="borneo4.6" localSheetId="4">#REF!</definedName>
    <definedName name="borneo4.6" localSheetId="2">#REF!</definedName>
    <definedName name="borneo4.6" localSheetId="3">#REF!</definedName>
    <definedName name="borneo4.6" localSheetId="5">#REF!</definedName>
    <definedName name="borneo4.6" localSheetId="6">#REF!</definedName>
    <definedName name="borneo4.6" localSheetId="8">#REF!</definedName>
    <definedName name="borneo4.6" localSheetId="7">#REF!</definedName>
    <definedName name="borneo4.6">#REF!</definedName>
    <definedName name="borneo5.10">#REF!</definedName>
    <definedName name="borneo5.7">#REF!</definedName>
    <definedName name="borneo6.12">#REF!</definedName>
    <definedName name="bouwplnk">#REF!</definedName>
    <definedName name="box">#REF!</definedName>
    <definedName name="boxsekring">#REF!</definedName>
    <definedName name="bp">#REF!</definedName>
    <definedName name="BRKB">#REF!</definedName>
    <definedName name="bs">#REF!</definedName>
    <definedName name="bsssd">#REF!</definedName>
    <definedName name="btkarang">#REF!</definedName>
    <definedName name="btn">#REF!</definedName>
    <definedName name="BTP">#REF!</definedName>
    <definedName name="BTPOTONG">#REF!</definedName>
    <definedName name="BTPTG">#REF!</definedName>
    <definedName name="BTU">#REF!</definedName>
    <definedName name="bubunga">'[20]4'!$E$12</definedName>
    <definedName name="bubungan" localSheetId="4">#REF!</definedName>
    <definedName name="bubungan" localSheetId="2">#REF!</definedName>
    <definedName name="bubungan" localSheetId="3">#REF!</definedName>
    <definedName name="bubungan" localSheetId="5">#REF!</definedName>
    <definedName name="bubungan" localSheetId="6">#REF!</definedName>
    <definedName name="bubungan" localSheetId="8">#REF!</definedName>
    <definedName name="bubungan" localSheetId="7">#REF!</definedName>
    <definedName name="bubungan">#REF!</definedName>
    <definedName name="bubungseng">#REF!</definedName>
    <definedName name="buku">[46]kode!$H$4:$H$8</definedName>
    <definedName name="buldozer" localSheetId="4">#REF!</definedName>
    <definedName name="buldozer" localSheetId="2">#REF!</definedName>
    <definedName name="buldozer" localSheetId="3">#REF!</definedName>
    <definedName name="buldozer" localSheetId="5">#REF!</definedName>
    <definedName name="buldozer" localSheetId="6">#REF!</definedName>
    <definedName name="buldozer" localSheetId="8">#REF!</definedName>
    <definedName name="buldozer" localSheetId="7">#REF!</definedName>
    <definedName name="buldozer">#REF!</definedName>
    <definedName name="BULL" localSheetId="4">[1]A!$A$178:$J$236</definedName>
    <definedName name="BULL" localSheetId="2">[1]A!$A$178:$J$236</definedName>
    <definedName name="BULL" localSheetId="3">[1]A!$A$178:$J$236</definedName>
    <definedName name="BULL" localSheetId="5">[1]A!$A$178:$J$236</definedName>
    <definedName name="BULL" localSheetId="6">[1]A!$A$178:$J$236</definedName>
    <definedName name="BULL" localSheetId="8">[1]A!$A$178:$J$236</definedName>
    <definedName name="BULL" localSheetId="7">[1]A!$A$178:$J$236</definedName>
    <definedName name="BULL">[3]A!$A$178:$J$236</definedName>
    <definedName name="bulldozer" localSheetId="4">#REF!</definedName>
    <definedName name="bulldozer" localSheetId="2">#REF!</definedName>
    <definedName name="bulldozer" localSheetId="3">#REF!</definedName>
    <definedName name="bulldozer" localSheetId="5">#REF!</definedName>
    <definedName name="bulldozer" localSheetId="6">#REF!</definedName>
    <definedName name="bulldozer" localSheetId="8">#REF!</definedName>
    <definedName name="bulldozer" localSheetId="7">#REF!</definedName>
    <definedName name="bulldozer">#REF!</definedName>
    <definedName name="c.maxi">#REF!</definedName>
    <definedName name="c.mowi.dlm">#REF!</definedName>
    <definedName name="c.mowi.luar">#REF!</definedName>
    <definedName name="c.vinilex.dlm">#REF!</definedName>
    <definedName name="c.vinilex.sjs">#REF!</definedName>
    <definedName name="C_">#REF!</definedName>
    <definedName name="CAMAT">[47]SMKN1!#REF!</definedName>
    <definedName name="catbesi">[48]HSD!#REF!</definedName>
    <definedName name="catdasar" localSheetId="4">#REF!</definedName>
    <definedName name="catdasar" localSheetId="2">#REF!</definedName>
    <definedName name="catdasar" localSheetId="3">#REF!</definedName>
    <definedName name="catdasar" localSheetId="5">#REF!</definedName>
    <definedName name="catdasar" localSheetId="6">#REF!</definedName>
    <definedName name="catdasar" localSheetId="8">#REF!</definedName>
    <definedName name="catdasar" localSheetId="7">#REF!</definedName>
    <definedName name="catdasar">#REF!</definedName>
    <definedName name="catdasarkayu" localSheetId="4">[48]HSD!#REF!</definedName>
    <definedName name="catdasarkayu" localSheetId="2">[48]HSD!#REF!</definedName>
    <definedName name="catdasarkayu" localSheetId="3">[48]HSD!#REF!</definedName>
    <definedName name="catdasarkayu" localSheetId="5">[48]HSD!#REF!</definedName>
    <definedName name="catdasarkayu" localSheetId="6">[48]HSD!#REF!</definedName>
    <definedName name="catdasarkayu" localSheetId="8">[48]HSD!#REF!</definedName>
    <definedName name="catdasarkayu" localSheetId="7">[48]HSD!#REF!</definedName>
    <definedName name="catdasarkayu">[48]HSD!#REF!</definedName>
    <definedName name="catky" localSheetId="4">#REF!</definedName>
    <definedName name="catky" localSheetId="2">#REF!</definedName>
    <definedName name="catky" localSheetId="3">#REF!</definedName>
    <definedName name="catky" localSheetId="5">#REF!</definedName>
    <definedName name="catky" localSheetId="6">#REF!</definedName>
    <definedName name="catky" localSheetId="8">#REF!</definedName>
    <definedName name="catky" localSheetId="7">#REF!</definedName>
    <definedName name="catky">#REF!</definedName>
    <definedName name="catplafond">#REF!</definedName>
    <definedName name="cattembok">#REF!</definedName>
    <definedName name="cattembokplafond">'[20]5'!$E$14</definedName>
    <definedName name="cattmb" localSheetId="4">#REF!</definedName>
    <definedName name="cattmb" localSheetId="2">#REF!</definedName>
    <definedName name="cattmb" localSheetId="3">#REF!</definedName>
    <definedName name="cattmb" localSheetId="5">#REF!</definedName>
    <definedName name="cattmb" localSheetId="6">#REF!</definedName>
    <definedName name="cattmb" localSheetId="8">#REF!</definedName>
    <definedName name="cattmb" localSheetId="7">#REF!</definedName>
    <definedName name="cattmb">#REF!</definedName>
    <definedName name="cattmbk">#REF!</definedName>
    <definedName name="catwarna">#REF!</definedName>
    <definedName name="ccc">#REF!</definedName>
    <definedName name="CCCCCCCCCCZZZZZZZZ">[49]A!$A$886:$J$944</definedName>
    <definedName name="cendana" localSheetId="4">#REF!</definedName>
    <definedName name="cendana" localSheetId="2">#REF!</definedName>
    <definedName name="cendana" localSheetId="3">#REF!</definedName>
    <definedName name="cendana" localSheetId="5">#REF!</definedName>
    <definedName name="cendana" localSheetId="6">#REF!</definedName>
    <definedName name="cendana" localSheetId="8">#REF!</definedName>
    <definedName name="cendana" localSheetId="7">#REF!</definedName>
    <definedName name="cendana">#REF!</definedName>
    <definedName name="CH">#REF!</definedName>
    <definedName name="closed">#REF!</definedName>
    <definedName name="closedjongkok">#REF!</definedName>
    <definedName name="Closet.c420">#REF!</definedName>
    <definedName name="Closet.ddk">#REF!</definedName>
    <definedName name="closet.jkok">#REF!</definedName>
    <definedName name="coarseagregat">#REF!</definedName>
    <definedName name="cobaaaaaaaa">#REF!</definedName>
    <definedName name="COMPACT" localSheetId="4">[1]A!$A$1122:$J$1180</definedName>
    <definedName name="COMPACT" localSheetId="2">[1]A!$A$1122:$J$1180</definedName>
    <definedName name="COMPACT" localSheetId="3">[1]A!$A$1122:$J$1180</definedName>
    <definedName name="COMPACT" localSheetId="5">[1]A!$A$1122:$J$1180</definedName>
    <definedName name="COMPACT" localSheetId="6">[1]A!$A$1122:$J$1180</definedName>
    <definedName name="COMPACT" localSheetId="8">[1]A!$A$1122:$J$1180</definedName>
    <definedName name="COMPACT" localSheetId="7">[1]A!$A$1122:$J$1180</definedName>
    <definedName name="COMPACT">[3]A!$A$1122:$J$1180</definedName>
    <definedName name="COMPRES" localSheetId="4">[1]A!$A$237:$J$295</definedName>
    <definedName name="COMPRES" localSheetId="2">[1]A!$A$237:$J$295</definedName>
    <definedName name="COMPRES" localSheetId="3">[1]A!$A$237:$J$295</definedName>
    <definedName name="COMPRES" localSheetId="5">[1]A!$A$237:$J$295</definedName>
    <definedName name="COMPRES" localSheetId="6">[1]A!$A$237:$J$295</definedName>
    <definedName name="COMPRES" localSheetId="8">[1]A!$A$237:$J$295</definedName>
    <definedName name="COMPRES" localSheetId="7">[1]A!$A$237:$J$295</definedName>
    <definedName name="COMPRES">[1]A!$A$237:$J$295</definedName>
    <definedName name="compressor" localSheetId="4">#REF!</definedName>
    <definedName name="compressor" localSheetId="2">#REF!</definedName>
    <definedName name="compressor" localSheetId="3">#REF!</definedName>
    <definedName name="compressor" localSheetId="5">#REF!</definedName>
    <definedName name="compressor" localSheetId="6">#REF!</definedName>
    <definedName name="compressor" localSheetId="8">#REF!</definedName>
    <definedName name="compressor" localSheetId="7">#REF!</definedName>
    <definedName name="compressor">#REF!</definedName>
    <definedName name="concrete" localSheetId="4">'[50]WF '!#REF!</definedName>
    <definedName name="concrete" localSheetId="2">'[50]WF '!#REF!</definedName>
    <definedName name="concrete" localSheetId="3">'[50]WF '!#REF!</definedName>
    <definedName name="concrete" localSheetId="5">'[50]WF '!#REF!</definedName>
    <definedName name="concrete" localSheetId="6">'[50]WF '!#REF!</definedName>
    <definedName name="concrete" localSheetId="8">'[50]WF '!#REF!</definedName>
    <definedName name="concrete" localSheetId="7">'[50]WF '!#REF!</definedName>
    <definedName name="concrete">'[50]WF '!#REF!</definedName>
    <definedName name="concretemixer" localSheetId="4">#REF!</definedName>
    <definedName name="concretemixer" localSheetId="2">#REF!</definedName>
    <definedName name="concretemixer" localSheetId="3">#REF!</definedName>
    <definedName name="concretemixer" localSheetId="5">#REF!</definedName>
    <definedName name="concretemixer" localSheetId="6">#REF!</definedName>
    <definedName name="concretemixer" localSheetId="8">#REF!</definedName>
    <definedName name="concretemixer" localSheetId="7">#REF!</definedName>
    <definedName name="concretemixer">#REF!</definedName>
    <definedName name="concretevibrator">#REF!</definedName>
    <definedName name="CONCRETEVIBRO">#REF!</definedName>
    <definedName name="crane">#REF!</definedName>
    <definedName name="CRUSHER" localSheetId="4">[1]A!$A$1181:$J$1239</definedName>
    <definedName name="CRUSHER" localSheetId="2">[1]A!$A$1181:$J$1239</definedName>
    <definedName name="CRUSHER" localSheetId="3">[1]A!$A$1181:$J$1239</definedName>
    <definedName name="CRUSHER" localSheetId="5">[1]A!$A$1181:$J$1239</definedName>
    <definedName name="CRUSHER" localSheetId="6">[1]A!$A$1181:$J$1239</definedName>
    <definedName name="CRUSHER" localSheetId="8">[1]A!$A$1181:$J$1239</definedName>
    <definedName name="CRUSHER" localSheetId="7">[1]A!$A$1181:$J$1239</definedName>
    <definedName name="CRUSHER">[3]A!$A$1181:$J$1239</definedName>
    <definedName name="cs" localSheetId="4">#REF!</definedName>
    <definedName name="cs" localSheetId="2">#REF!</definedName>
    <definedName name="cs" localSheetId="3">#REF!</definedName>
    <definedName name="cs" localSheetId="5">#REF!</definedName>
    <definedName name="cs" localSheetId="6">#REF!</definedName>
    <definedName name="cs" localSheetId="8">#REF!</definedName>
    <definedName name="cs" localSheetId="7">#REF!</definedName>
    <definedName name="cs">#REF!</definedName>
    <definedName name="ct" localSheetId="4">'[51]HARGA SATUAN'!#REF!</definedName>
    <definedName name="ct" localSheetId="2">'[51]HARGA SATUAN'!#REF!</definedName>
    <definedName name="ct" localSheetId="3">'[51]HARGA SATUAN'!#REF!</definedName>
    <definedName name="ct" localSheetId="5">'[51]HARGA SATUAN'!#REF!</definedName>
    <definedName name="ct" localSheetId="6">'[51]HARGA SATUAN'!#REF!</definedName>
    <definedName name="ct" localSheetId="8">'[51]HARGA SATUAN'!#REF!</definedName>
    <definedName name="ct" localSheetId="7">'[51]HARGA SATUAN'!#REF!</definedName>
    <definedName name="ct">'[51]HARGA SATUAN'!#REF!</definedName>
    <definedName name="CTEMB" localSheetId="4">#REF!</definedName>
    <definedName name="CTEMB" localSheetId="2">#REF!</definedName>
    <definedName name="CTEMB" localSheetId="3">#REF!</definedName>
    <definedName name="CTEMB" localSheetId="5">#REF!</definedName>
    <definedName name="CTEMB" localSheetId="6">#REF!</definedName>
    <definedName name="CTEMB" localSheetId="8">#REF!</definedName>
    <definedName name="CTEMB" localSheetId="7">#REF!</definedName>
    <definedName name="CTEMB">#REF!</definedName>
    <definedName name="cv">#REF!</definedName>
    <definedName name="cvv" localSheetId="4">[52]DATA!$F$5</definedName>
    <definedName name="cvv" localSheetId="2">[52]DATA!$F$5</definedName>
    <definedName name="cvv" localSheetId="3">[52]DATA!$F$5</definedName>
    <definedName name="cvv" localSheetId="5">[52]DATA!$F$5</definedName>
    <definedName name="cvv" localSheetId="6">[52]DATA!$F$5</definedName>
    <definedName name="cvv" localSheetId="8">[52]DATA!$F$5</definedName>
    <definedName name="cvv" localSheetId="7">[52]DATA!$F$5</definedName>
    <definedName name="cvv">[53]DATA!$F$5</definedName>
    <definedName name="cw" localSheetId="4">'[51]HARGA SATUAN'!$C$30</definedName>
    <definedName name="cw" localSheetId="2">'[51]HARGA SATUAN'!$C$30</definedName>
    <definedName name="cw" localSheetId="3">'[51]HARGA SATUAN'!$C$30</definedName>
    <definedName name="cw" localSheetId="5">'[51]HARGA SATUAN'!$C$30</definedName>
    <definedName name="cw" localSheetId="6">'[51]HARGA SATUAN'!$C$30</definedName>
    <definedName name="cw" localSheetId="8">'[51]HARGA SATUAN'!$C$30</definedName>
    <definedName name="cw" localSheetId="7">'[51]HARGA SATUAN'!$C$30</definedName>
    <definedName name="cw">'[54]HARGA SATUAN'!$C$30</definedName>
    <definedName name="CWAR" localSheetId="4">#REF!</definedName>
    <definedName name="CWAR" localSheetId="2">#REF!</definedName>
    <definedName name="CWAR" localSheetId="3">#REF!</definedName>
    <definedName name="CWAR" localSheetId="5">#REF!</definedName>
    <definedName name="CWAR" localSheetId="6">#REF!</definedName>
    <definedName name="CWAR" localSheetId="8">#REF!</definedName>
    <definedName name="CWAR" localSheetId="7">#REF!</definedName>
    <definedName name="CWAR">#REF!</definedName>
    <definedName name="cycllop">#REF!</definedName>
    <definedName name="D" localSheetId="4">[1]A!$U$52</definedName>
    <definedName name="D" localSheetId="2">[1]A!$U$52</definedName>
    <definedName name="D" localSheetId="3">[1]A!$U$52</definedName>
    <definedName name="D" localSheetId="5">[1]A!$U$52</definedName>
    <definedName name="D" localSheetId="6">[1]A!$U$52</definedName>
    <definedName name="D" localSheetId="8">[1]A!$U$52</definedName>
    <definedName name="D" localSheetId="7">[1]A!$U$52</definedName>
    <definedName name="D">[3]A!$U$52</definedName>
    <definedName name="da" localSheetId="4">[2]A!#REF!</definedName>
    <definedName name="da" localSheetId="2">[2]A!#REF!</definedName>
    <definedName name="da" localSheetId="3">[2]A!#REF!</definedName>
    <definedName name="da" localSheetId="5">[2]A!#REF!</definedName>
    <definedName name="da" localSheetId="6">[2]A!#REF!</definedName>
    <definedName name="da" localSheetId="8">[2]A!#REF!</definedName>
    <definedName name="da" localSheetId="7">[2]A!#REF!</definedName>
    <definedName name="da">[2]A!#REF!</definedName>
    <definedName name="DAFTARSEWA" localSheetId="4">#REF!</definedName>
    <definedName name="DAFTARSEWA" localSheetId="2">#REF!</definedName>
    <definedName name="DAFTARSEWA" localSheetId="3">#REF!</definedName>
    <definedName name="DAFTARSEWA" localSheetId="5">#REF!</definedName>
    <definedName name="DAFTARSEWA" localSheetId="6">#REF!</definedName>
    <definedName name="DAFTARSEWA" localSheetId="8">#REF!</definedName>
    <definedName name="DAFTARSEWA" localSheetId="7">#REF!</definedName>
    <definedName name="DAFTARSEWA">#REF!</definedName>
    <definedName name="_xlnm.Database" localSheetId="4">#REF!</definedName>
    <definedName name="_xlnm.Database" localSheetId="2">#REF!</definedName>
    <definedName name="_xlnm.Database" localSheetId="3">#REF!</definedName>
    <definedName name="_xlnm.Database" localSheetId="5">#REF!</definedName>
    <definedName name="_xlnm.Database" localSheetId="6">#REF!</definedName>
    <definedName name="_xlnm.Database" localSheetId="8">#REF!</definedName>
    <definedName name="_xlnm.Database" localSheetId="1">#REF!</definedName>
    <definedName name="_xlnm.Database" localSheetId="0">#REF!</definedName>
    <definedName name="_xlnm.Database" localSheetId="7">#REF!</definedName>
    <definedName name="_xlnm.Database">#REF!</definedName>
    <definedName name="daunpanil">#REF!</definedName>
    <definedName name="daunpanilkaca">#REF!</definedName>
    <definedName name="daunpanilkayu">#REF!</definedName>
    <definedName name="dauntimah">#REF!</definedName>
    <definedName name="dauntriplex">#REF!</definedName>
    <definedName name="DAYWORKS">'[9]Kuantitas &amp; Harga'!$A$300:$I$351</definedName>
    <definedName name="dddddddddddddddddddddddddddddddd" localSheetId="4">[49]A!$A$768:$J$826</definedName>
    <definedName name="dddddddddddddddddddddddddddddddd" localSheetId="2">[49]A!$A$768:$J$826</definedName>
    <definedName name="dddddddddddddddddddddddddddddddd" localSheetId="3">[49]A!$A$768:$J$826</definedName>
    <definedName name="dddddddddddddddddddddddddddddddd" localSheetId="5">[49]A!$A$768:$J$826</definedName>
    <definedName name="dddddddddddddddddddddddddddddddd" localSheetId="6">[49]A!$A$768:$J$826</definedName>
    <definedName name="dddddddddddddddddddddddddddddddd" localSheetId="8">[49]A!$A$768:$J$826</definedName>
    <definedName name="dddddddddddddddddddddddddddddddd" localSheetId="7">[49]A!$A$768:$J$826</definedName>
    <definedName name="dddddddddddddddddddddddddddddddd">[55]A!$A$768:$J$826</definedName>
    <definedName name="de" localSheetId="4">#REF!</definedName>
    <definedName name="de" localSheetId="2">#REF!</definedName>
    <definedName name="de" localSheetId="3">#REF!</definedName>
    <definedName name="de" localSheetId="5">#REF!</definedName>
    <definedName name="de" localSheetId="6">#REF!</definedName>
    <definedName name="de" localSheetId="8">#REF!</definedName>
    <definedName name="de" localSheetId="7">#REF!</definedName>
    <definedName name="de">#REF!</definedName>
    <definedName name="deker">#REF!</definedName>
    <definedName name="DF">#REF!</definedName>
    <definedName name="dfbwbw">#REF!</definedName>
    <definedName name="dfg" localSheetId="4">'[56]4'!$E$12</definedName>
    <definedName name="dfg" localSheetId="2">'[56]4'!$E$12</definedName>
    <definedName name="dfg" localSheetId="3">'[56]4'!$E$12</definedName>
    <definedName name="dfg" localSheetId="5">'[56]4'!$E$12</definedName>
    <definedName name="dfg" localSheetId="6">'[56]4'!$E$12</definedName>
    <definedName name="dfg" localSheetId="8">'[56]4'!$E$12</definedName>
    <definedName name="dfg" localSheetId="7">'[56]4'!$E$12</definedName>
    <definedName name="dfg">'[57]4'!$E$12</definedName>
    <definedName name="DGHFK" localSheetId="4" hidden="1">[5]TIME!#REF!</definedName>
    <definedName name="DGHFK" localSheetId="2" hidden="1">[5]TIME!#REF!</definedName>
    <definedName name="DGHFK" localSheetId="3" hidden="1">[5]TIME!#REF!</definedName>
    <definedName name="DGHFK" localSheetId="5" hidden="1">[5]TIME!#REF!</definedName>
    <definedName name="DGHFK" localSheetId="6" hidden="1">[5]TIME!#REF!</definedName>
    <definedName name="DGHFK" localSheetId="8" hidden="1">[5]TIME!#REF!</definedName>
    <definedName name="DGHFK" localSheetId="7" hidden="1">[5]TIME!#REF!</definedName>
    <definedName name="DGHFK" hidden="1">[5]TIME!#REF!</definedName>
    <definedName name="dhdhdd" localSheetId="4">[2]A!#REF!</definedName>
    <definedName name="dhdhdd" localSheetId="2">[2]A!#REF!</definedName>
    <definedName name="dhdhdd" localSheetId="3">[2]A!#REF!</definedName>
    <definedName name="dhdhdd" localSheetId="5">[2]A!#REF!</definedName>
    <definedName name="dhdhdd" localSheetId="6">[2]A!#REF!</definedName>
    <definedName name="dhdhdd" localSheetId="8">[2]A!#REF!</definedName>
    <definedName name="dhdhdd" localSheetId="7">[2]A!#REF!</definedName>
    <definedName name="dhdhdd">[2]A!#REF!</definedName>
    <definedName name="dindingkeramik20" localSheetId="4">#REF!</definedName>
    <definedName name="dindingkeramik20" localSheetId="2">#REF!</definedName>
    <definedName name="dindingkeramik20" localSheetId="3">#REF!</definedName>
    <definedName name="dindingkeramik20" localSheetId="5">#REF!</definedName>
    <definedName name="dindingkeramik20" localSheetId="6">#REF!</definedName>
    <definedName name="dindingkeramik20" localSheetId="8">#REF!</definedName>
    <definedName name="dindingkeramik20" localSheetId="7">#REF!</definedName>
    <definedName name="dindingkeramik20">#REF!</definedName>
    <definedName name="dir" localSheetId="4">[58]DATA!$C$2</definedName>
    <definedName name="dir" localSheetId="2">[58]DATA!$C$2</definedName>
    <definedName name="dir" localSheetId="3">[58]DATA!$C$2</definedName>
    <definedName name="dir" localSheetId="5">[58]DATA!$C$2</definedName>
    <definedName name="dir" localSheetId="6">[58]DATA!$C$2</definedName>
    <definedName name="dir" localSheetId="8">[58]DATA!$C$2</definedName>
    <definedName name="dir" localSheetId="7">[58]DATA!$C$2</definedName>
    <definedName name="dir">[59]DATA!$C$2</definedName>
    <definedName name="DIREKTUR" localSheetId="4">[24]DASAR!$B$15</definedName>
    <definedName name="DIREKTUR" localSheetId="2">[24]DASAR!$B$15</definedName>
    <definedName name="DIREKTUR" localSheetId="3">[24]DASAR!$B$15</definedName>
    <definedName name="DIREKTUR" localSheetId="5">[24]DASAR!$B$15</definedName>
    <definedName name="DIREKTUR" localSheetId="6">[24]DASAR!$B$15</definedName>
    <definedName name="DIREKTUR" localSheetId="8">[24]DASAR!$B$15</definedName>
    <definedName name="DIREKTUR" localSheetId="7">[24]DASAR!$B$15</definedName>
    <definedName name="DIREKTUR">[25]DASAR!$B$15</definedName>
    <definedName name="DIVISI" localSheetId="4">#REF!</definedName>
    <definedName name="DIVISI" localSheetId="2">#REF!</definedName>
    <definedName name="DIVISI" localSheetId="3">#REF!</definedName>
    <definedName name="DIVISI" localSheetId="5">#REF!</definedName>
    <definedName name="DIVISI" localSheetId="6">#REF!</definedName>
    <definedName name="DIVISI" localSheetId="8">#REF!</definedName>
    <definedName name="DIVISI" localSheetId="7">#REF!</definedName>
    <definedName name="DIVISI">#REF!</definedName>
    <definedName name="doubleteakwood">'[20]4'!$E$31</definedName>
    <definedName name="doubletriplex" localSheetId="4">#REF!</definedName>
    <definedName name="doubletriplex" localSheetId="2">#REF!</definedName>
    <definedName name="doubletriplex" localSheetId="3">#REF!</definedName>
    <definedName name="doubletriplex" localSheetId="5">#REF!</definedName>
    <definedName name="doubletriplex" localSheetId="6">#REF!</definedName>
    <definedName name="doubletriplex" localSheetId="8">#REF!</definedName>
    <definedName name="doubletriplex" localSheetId="7">#REF!</definedName>
    <definedName name="doubletriplex">#REF!</definedName>
    <definedName name="DP">'[60]REKAP A'!$I$24</definedName>
    <definedName name="drain" localSheetId="4">#REF!</definedName>
    <definedName name="drain" localSheetId="2">#REF!</definedName>
    <definedName name="drain" localSheetId="3">#REF!</definedName>
    <definedName name="drain" localSheetId="5">#REF!</definedName>
    <definedName name="drain" localSheetId="6">#REF!</definedName>
    <definedName name="drain" localSheetId="8">#REF!</definedName>
    <definedName name="drain" localSheetId="7">#REF!</definedName>
    <definedName name="drain">#REF!</definedName>
    <definedName name="DRAINASE" localSheetId="4">'[9]Kuantitas &amp; Harga'!$A$26:$I$47</definedName>
    <definedName name="DRAINASE" localSheetId="2">'[9]Kuantitas &amp; Harga'!$A$26:$I$47</definedName>
    <definedName name="DRAINASE" localSheetId="3">'[9]Kuantitas &amp; Harga'!$A$26:$I$47</definedName>
    <definedName name="DRAINASE" localSheetId="5">'[9]Kuantitas &amp; Harga'!$A$26:$I$47</definedName>
    <definedName name="DRAINASE" localSheetId="6">'[9]Kuantitas &amp; Harga'!$A$26:$I$47</definedName>
    <definedName name="DRAINASE" localSheetId="8">'[9]Kuantitas &amp; Harga'!$A$26:$I$47</definedName>
    <definedName name="DRAINASE" localSheetId="7">'[9]Kuantitas &amp; Harga'!$A$26:$I$47</definedName>
    <definedName name="DRAINASE">'[10]Kuantitas &amp; Harga'!$A$26:$I$47</definedName>
    <definedName name="drkeet" localSheetId="4">#REF!</definedName>
    <definedName name="drkeet" localSheetId="2">#REF!</definedName>
    <definedName name="drkeet" localSheetId="3">#REF!</definedName>
    <definedName name="drkeet" localSheetId="5">#REF!</definedName>
    <definedName name="drkeet" localSheetId="6">#REF!</definedName>
    <definedName name="drkeet" localSheetId="8">#REF!</definedName>
    <definedName name="drkeet" localSheetId="7">#REF!</definedName>
    <definedName name="drkeet">#REF!</definedName>
    <definedName name="ds" localSheetId="4">#REF!</definedName>
    <definedName name="ds" localSheetId="2">#REF!</definedName>
    <definedName name="ds" localSheetId="3">#REF!</definedName>
    <definedName name="ds" localSheetId="5">#REF!</definedName>
    <definedName name="ds" localSheetId="6">#REF!</definedName>
    <definedName name="ds" localSheetId="8">#REF!</definedName>
    <definedName name="ds" localSheetId="7">#REF!</definedName>
    <definedName name="ds">#REF!</definedName>
    <definedName name="dssaasa">#REF!</definedName>
    <definedName name="dssfs">#REF!</definedName>
    <definedName name="DT">#REF!</definedName>
    <definedName name="DT_6">#REF!</definedName>
    <definedName name="DT_8">#REF!</definedName>
    <definedName name="dt3m">#REF!</definedName>
    <definedName name="DUMP">#REF!</definedName>
    <definedName name="dumptruck">#REF!</definedName>
    <definedName name="DUMPTRUCK1">#REF!</definedName>
    <definedName name="DUMPTRUCK2">#REF!</definedName>
    <definedName name="dumpul">#REF!</definedName>
    <definedName name="E">#REF!</definedName>
    <definedName name="edd">[61]kode!$H$4:$H$8</definedName>
    <definedName name="eeeeee" localSheetId="4">'[62]spm PD'!#REF!,'[62]spm PD'!$A$1:$IV$38</definedName>
    <definedName name="eeeeee" localSheetId="2">'[62]spm PD'!#REF!,'[62]spm PD'!$A$1:$IV$38</definedName>
    <definedName name="eeeeee" localSheetId="3">'[62]spm PD'!#REF!,'[62]spm PD'!$A$1:$IV$38</definedName>
    <definedName name="eeeeee" localSheetId="5">'[62]spm PD'!#REF!,'[62]spm PD'!$A$1:$IV$38</definedName>
    <definedName name="eeeeee" localSheetId="6">'[62]spm PD'!#REF!,'[62]spm PD'!$A$1:$IV$38</definedName>
    <definedName name="eeeeee" localSheetId="8">'[62]spm PD'!#REF!,'[62]spm PD'!$A$1:$IV$38</definedName>
    <definedName name="eeeeee" localSheetId="1">'[62]spm PD'!#REF!,'[62]spm PD'!$A$1:$IV$38</definedName>
    <definedName name="eeeeee" localSheetId="0">'[62]spm PD'!#REF!,'[62]spm PD'!$A$1:$IV$38</definedName>
    <definedName name="eeeeee" localSheetId="7">'[62]spm PD'!#REF!,'[62]spm PD'!$A$1:$IV$38</definedName>
    <definedName name="eeeeee">'[62]spm PD'!#REF!,'[62]spm PD'!$A$1:$IV$38</definedName>
    <definedName name="elbow34" localSheetId="4">#REF!</definedName>
    <definedName name="elbow34" localSheetId="2">#REF!</definedName>
    <definedName name="elbow34" localSheetId="3">#REF!</definedName>
    <definedName name="elbow34" localSheetId="5">#REF!</definedName>
    <definedName name="elbow34" localSheetId="6">#REF!</definedName>
    <definedName name="elbow34" localSheetId="8">#REF!</definedName>
    <definedName name="elbow34" localSheetId="7">#REF!</definedName>
    <definedName name="elbow34">#REF!</definedName>
    <definedName name="elbow4">#REF!</definedName>
    <definedName name="engsel">#REF!</definedName>
    <definedName name="engselHbesar">#REF!</definedName>
    <definedName name="engselHkecil">#REF!</definedName>
    <definedName name="engselHsedang">#REF!</definedName>
    <definedName name="engseljdl">#REF!</definedName>
    <definedName name="engselpin">#REF!</definedName>
    <definedName name="engselpintu">#REF!</definedName>
    <definedName name="er">#REF!</definedName>
    <definedName name="EXCAV" localSheetId="4">[1]A!$A$1:$J$59</definedName>
    <definedName name="EXCAV" localSheetId="2">[1]A!$A$1:$J$59</definedName>
    <definedName name="EXCAV" localSheetId="3">[1]A!$A$1:$J$59</definedName>
    <definedName name="EXCAV" localSheetId="5">[1]A!$A$1:$J$59</definedName>
    <definedName name="EXCAV" localSheetId="6">[1]A!$A$1:$J$59</definedName>
    <definedName name="EXCAV" localSheetId="8">[1]A!$A$1:$J$59</definedName>
    <definedName name="EXCAV" localSheetId="7">[1]A!$A$1:$J$59</definedName>
    <definedName name="EXCAV">[3]A!$A$1:$J$59</definedName>
    <definedName name="excavator" localSheetId="4">#REF!</definedName>
    <definedName name="excavator" localSheetId="2">#REF!</definedName>
    <definedName name="excavator" localSheetId="3">#REF!</definedName>
    <definedName name="excavator" localSheetId="5">#REF!</definedName>
    <definedName name="excavator" localSheetId="6">#REF!</definedName>
    <definedName name="excavator" localSheetId="8">#REF!</definedName>
    <definedName name="excavator" localSheetId="7">#REF!</definedName>
    <definedName name="excavator">#REF!</definedName>
    <definedName name="Excel_BuiltIn_Print_Area_4_1_1" localSheetId="4">[63]RINCIAN!$A$1:$N$65536,[63]RINCIAN!#REF!</definedName>
    <definedName name="Excel_BuiltIn_Print_Area_4_1_1" localSheetId="2">[63]RINCIAN!$A$1:$N$65536,[63]RINCIAN!#REF!</definedName>
    <definedName name="Excel_BuiltIn_Print_Area_4_1_1" localSheetId="3">[63]RINCIAN!$A$1:$N$65536,[63]RINCIAN!#REF!</definedName>
    <definedName name="Excel_BuiltIn_Print_Area_4_1_1" localSheetId="5">[63]RINCIAN!$A$1:$N$65536,[63]RINCIAN!#REF!</definedName>
    <definedName name="Excel_BuiltIn_Print_Area_4_1_1" localSheetId="6">[63]RINCIAN!$A$1:$N$65536,[63]RINCIAN!#REF!</definedName>
    <definedName name="Excel_BuiltIn_Print_Area_4_1_1" localSheetId="8">[63]RINCIAN!$A$1:$N$65536,[63]RINCIAN!#REF!</definedName>
    <definedName name="Excel_BuiltIn_Print_Area_4_1_1" localSheetId="1">[63]RINCIAN!$A$1:$N$65536,[63]RINCIAN!#REF!</definedName>
    <definedName name="Excel_BuiltIn_Print_Area_4_1_1" localSheetId="0">[63]RINCIAN!$A$1:$N$65536,[63]RINCIAN!#REF!</definedName>
    <definedName name="Excel_BuiltIn_Print_Area_4_1_1" localSheetId="7">[63]RINCIAN!$A$1:$N$65536,[63]RINCIAN!#REF!</definedName>
    <definedName name="Excel_BuiltIn_Print_Area_4_1_1">[63]RINCIAN!$A$1:$N$65536,[63]RINCIAN!#REF!</definedName>
    <definedName name="Excel_BuiltIn_Print_Area_4_1_1_1" localSheetId="4">[63]RINCIAN!$A$1:$N$65536,[63]RINCIAN!#REF!</definedName>
    <definedName name="Excel_BuiltIn_Print_Area_4_1_1_1" localSheetId="2">[63]RINCIAN!$A$1:$N$65536,[63]RINCIAN!#REF!</definedName>
    <definedName name="Excel_BuiltIn_Print_Area_4_1_1_1" localSheetId="3">[63]RINCIAN!$A$1:$N$65536,[63]RINCIAN!#REF!</definedName>
    <definedName name="Excel_BuiltIn_Print_Area_4_1_1_1" localSheetId="5">[63]RINCIAN!$A$1:$N$65536,[63]RINCIAN!#REF!</definedName>
    <definedName name="Excel_BuiltIn_Print_Area_4_1_1_1" localSheetId="6">[63]RINCIAN!$A$1:$N$65536,[63]RINCIAN!#REF!</definedName>
    <definedName name="Excel_BuiltIn_Print_Area_4_1_1_1" localSheetId="8">[63]RINCIAN!$A$1:$N$65536,[63]RINCIAN!#REF!</definedName>
    <definedName name="Excel_BuiltIn_Print_Area_4_1_1_1" localSheetId="1">[63]RINCIAN!$A$1:$N$65536,[63]RINCIAN!#REF!</definedName>
    <definedName name="Excel_BuiltIn_Print_Area_4_1_1_1" localSheetId="0">[63]RINCIAN!$A$1:$N$65536,[63]RINCIAN!#REF!</definedName>
    <definedName name="Excel_BuiltIn_Print_Area_4_1_1_1" localSheetId="7">[63]RINCIAN!$A$1:$N$65536,[63]RINCIAN!#REF!</definedName>
    <definedName name="Excel_BuiltIn_Print_Area_4_1_1_1">[63]RINCIAN!$A$1:$N$65536,[63]RINCIAN!#REF!</definedName>
    <definedName name="Excel_BuiltIn_Print_Area_4_1_1_1_1" localSheetId="4">[63]RINCIAN!$A$1:$N$65536,[63]RINCIAN!#REF!</definedName>
    <definedName name="Excel_BuiltIn_Print_Area_4_1_1_1_1" localSheetId="2">[63]RINCIAN!$A$1:$N$65536,[63]RINCIAN!#REF!</definedName>
    <definedName name="Excel_BuiltIn_Print_Area_4_1_1_1_1" localSheetId="3">[63]RINCIAN!$A$1:$N$65536,[63]RINCIAN!#REF!</definedName>
    <definedName name="Excel_BuiltIn_Print_Area_4_1_1_1_1" localSheetId="5">[63]RINCIAN!$A$1:$N$65536,[63]RINCIAN!#REF!</definedName>
    <definedName name="Excel_BuiltIn_Print_Area_4_1_1_1_1" localSheetId="6">[63]RINCIAN!$A$1:$N$65536,[63]RINCIAN!#REF!</definedName>
    <definedName name="Excel_BuiltIn_Print_Area_4_1_1_1_1" localSheetId="8">[63]RINCIAN!$A$1:$N$65536,[63]RINCIAN!#REF!</definedName>
    <definedName name="Excel_BuiltIn_Print_Area_4_1_1_1_1" localSheetId="1">[63]RINCIAN!$A$1:$N$65536,[63]RINCIAN!#REF!</definedName>
    <definedName name="Excel_BuiltIn_Print_Area_4_1_1_1_1" localSheetId="0">[63]RINCIAN!$A$1:$N$65536,[63]RINCIAN!#REF!</definedName>
    <definedName name="Excel_BuiltIn_Print_Area_4_1_1_1_1" localSheetId="7">[63]RINCIAN!$A$1:$N$65536,[63]RINCIAN!#REF!</definedName>
    <definedName name="Excel_BuiltIn_Print_Area_4_1_1_1_1">[63]RINCIAN!$A$1:$N$65536,[63]RINCIAN!#REF!</definedName>
    <definedName name="Excel_BuiltIn_Print_Area_4_1_1_1_1_1" localSheetId="4">[63]RINCIAN!$A$1:$N$65536,[63]RINCIAN!#REF!</definedName>
    <definedName name="Excel_BuiltIn_Print_Area_4_1_1_1_1_1" localSheetId="2">[63]RINCIAN!$A$1:$N$65536,[63]RINCIAN!#REF!</definedName>
    <definedName name="Excel_BuiltIn_Print_Area_4_1_1_1_1_1" localSheetId="3">[63]RINCIAN!$A$1:$N$65536,[63]RINCIAN!#REF!</definedName>
    <definedName name="Excel_BuiltIn_Print_Area_4_1_1_1_1_1" localSheetId="5">[63]RINCIAN!$A$1:$N$65536,[63]RINCIAN!#REF!</definedName>
    <definedName name="Excel_BuiltIn_Print_Area_4_1_1_1_1_1" localSheetId="6">[63]RINCIAN!$A$1:$N$65536,[63]RINCIAN!#REF!</definedName>
    <definedName name="Excel_BuiltIn_Print_Area_4_1_1_1_1_1" localSheetId="8">[63]RINCIAN!$A$1:$N$65536,[63]RINCIAN!#REF!</definedName>
    <definedName name="Excel_BuiltIn_Print_Area_4_1_1_1_1_1" localSheetId="1">[63]RINCIAN!$A$1:$N$65536,[63]RINCIAN!#REF!</definedName>
    <definedName name="Excel_BuiltIn_Print_Area_4_1_1_1_1_1" localSheetId="0">[63]RINCIAN!$A$1:$N$65536,[63]RINCIAN!#REF!</definedName>
    <definedName name="Excel_BuiltIn_Print_Area_4_1_1_1_1_1" localSheetId="7">[63]RINCIAN!$A$1:$N$65536,[63]RINCIAN!#REF!</definedName>
    <definedName name="Excel_BuiltIn_Print_Area_4_1_1_1_1_1">[63]RINCIAN!$A$1:$N$65536,[63]RINCIAN!#REF!</definedName>
    <definedName name="Excel_BuiltIn_Print_Area_5_1" localSheetId="1">'[63]spm PD'!#REF!</definedName>
    <definedName name="Excel_BuiltIn_Print_Area_5_1" localSheetId="0">'[63]spm PD'!#REF!</definedName>
    <definedName name="Excel_BuiltIn_Print_Area_5_1">'[63]spm PD'!#REF!</definedName>
    <definedName name="Excel_BuiltIn_Print_Area_5_1_1" localSheetId="4">'[63]spm PD'!#REF!,'[63]spm PD'!#REF!</definedName>
    <definedName name="Excel_BuiltIn_Print_Area_5_1_1" localSheetId="2">'[63]spm PD'!#REF!,'[63]spm PD'!#REF!</definedName>
    <definedName name="Excel_BuiltIn_Print_Area_5_1_1" localSheetId="3">'[63]spm PD'!#REF!,'[63]spm PD'!#REF!</definedName>
    <definedName name="Excel_BuiltIn_Print_Area_5_1_1" localSheetId="5">'[63]spm PD'!#REF!,'[63]spm PD'!#REF!</definedName>
    <definedName name="Excel_BuiltIn_Print_Area_5_1_1" localSheetId="6">'[63]spm PD'!#REF!,'[63]spm PD'!#REF!</definedName>
    <definedName name="Excel_BuiltIn_Print_Area_5_1_1" localSheetId="8">'[63]spm PD'!#REF!,'[63]spm PD'!#REF!</definedName>
    <definedName name="Excel_BuiltIn_Print_Area_5_1_1" localSheetId="1">'[63]spm PD'!#REF!,'[63]spm PD'!#REF!</definedName>
    <definedName name="Excel_BuiltIn_Print_Area_5_1_1" localSheetId="0">'[63]spm PD'!#REF!,'[63]spm PD'!#REF!</definedName>
    <definedName name="Excel_BuiltIn_Print_Area_5_1_1" localSheetId="7">'[63]spm PD'!#REF!,'[63]spm PD'!#REF!</definedName>
    <definedName name="Excel_BuiltIn_Print_Area_5_1_1">'[63]spm PD'!#REF!,'[63]spm PD'!#REF!</definedName>
    <definedName name="Excel_BuiltIn_Print_Area_5_1_1_1" localSheetId="4">'[63]spm PD'!#REF!</definedName>
    <definedName name="Excel_BuiltIn_Print_Area_5_1_1_1" localSheetId="2">'[63]spm PD'!#REF!</definedName>
    <definedName name="Excel_BuiltIn_Print_Area_5_1_1_1" localSheetId="3">'[63]spm PD'!#REF!</definedName>
    <definedName name="Excel_BuiltIn_Print_Area_5_1_1_1" localSheetId="5">'[63]spm PD'!#REF!</definedName>
    <definedName name="Excel_BuiltIn_Print_Area_5_1_1_1" localSheetId="6">'[63]spm PD'!#REF!</definedName>
    <definedName name="Excel_BuiltIn_Print_Area_5_1_1_1" localSheetId="8">'[63]spm PD'!#REF!</definedName>
    <definedName name="Excel_BuiltIn_Print_Area_5_1_1_1" localSheetId="1">'[63]spm PD'!#REF!</definedName>
    <definedName name="Excel_BuiltIn_Print_Area_5_1_1_1" localSheetId="0">'[63]spm PD'!#REF!</definedName>
    <definedName name="Excel_BuiltIn_Print_Area_5_1_1_1" localSheetId="7">'[63]spm PD'!#REF!</definedName>
    <definedName name="Excel_BuiltIn_Print_Area_5_1_1_1">'[63]spm PD'!#REF!</definedName>
    <definedName name="f.drain" localSheetId="4">#REF!</definedName>
    <definedName name="f.drain" localSheetId="2">#REF!</definedName>
    <definedName name="f.drain" localSheetId="3">#REF!</definedName>
    <definedName name="f.drain" localSheetId="5">#REF!</definedName>
    <definedName name="f.drain" localSheetId="6">#REF!</definedName>
    <definedName name="f.drain" localSheetId="8">#REF!</definedName>
    <definedName name="f.drain" localSheetId="7">#REF!</definedName>
    <definedName name="f.drain">#REF!</definedName>
    <definedName name="fbt">#REF!</definedName>
    <definedName name="ffbbe">#REF!</definedName>
    <definedName name="fgmngfmnfgm">#REF!</definedName>
    <definedName name="Filler">#REF!</definedName>
    <definedName name="fillerkg">#REF!</definedName>
    <definedName name="fineagregat">#REF!</definedName>
    <definedName name="FINISHER" localSheetId="4">[1]A!$A$60:$J$118</definedName>
    <definedName name="FINISHER" localSheetId="2">[1]A!$A$60:$J$118</definedName>
    <definedName name="FINISHER" localSheetId="3">[1]A!$A$60:$J$118</definedName>
    <definedName name="FINISHER" localSheetId="5">[1]A!$A$60:$J$118</definedName>
    <definedName name="FINISHER" localSheetId="6">[1]A!$A$60:$J$118</definedName>
    <definedName name="FINISHER" localSheetId="8">[1]A!$A$60:$J$118</definedName>
    <definedName name="FINISHER" localSheetId="7">[1]A!$A$60:$J$118</definedName>
    <definedName name="FINISHER">[3]A!$A$60:$J$118</definedName>
    <definedName name="FIT" localSheetId="4">#REF!</definedName>
    <definedName name="FIT" localSheetId="2">#REF!</definedName>
    <definedName name="FIT" localSheetId="3">#REF!</definedName>
    <definedName name="FIT" localSheetId="5">#REF!</definedName>
    <definedName name="FIT" localSheetId="6">#REF!</definedName>
    <definedName name="FIT" localSheetId="8">#REF!</definedName>
    <definedName name="FIT" localSheetId="7">#REF!</definedName>
    <definedName name="FIT">#REF!</definedName>
    <definedName name="FlatBed">'[64]an alat'!$U$13</definedName>
    <definedName name="FLATBEDTRUCK" localSheetId="4">#REF!</definedName>
    <definedName name="FLATBEDTRUCK" localSheetId="2">#REF!</definedName>
    <definedName name="FLATBEDTRUCK" localSheetId="3">#REF!</definedName>
    <definedName name="FLATBEDTRUCK" localSheetId="5">#REF!</definedName>
    <definedName name="FLATBEDTRUCK" localSheetId="6">#REF!</definedName>
    <definedName name="FLATBEDTRUCK" localSheetId="8">#REF!</definedName>
    <definedName name="FLATBEDTRUCK" localSheetId="7">#REF!</definedName>
    <definedName name="FLATBEDTRUCK">#REF!</definedName>
    <definedName name="floordrain">#REF!</definedName>
    <definedName name="fm">#REF!</definedName>
    <definedName name="fmfmfmfmfm">#REF!</definedName>
    <definedName name="FORM1011">[11]DIV_10A!$A$1:$K$65</definedName>
    <definedName name="FORM1012" localSheetId="4">[11]DIV_10A!$A$66:$K$130</definedName>
    <definedName name="FORM1012" localSheetId="2">[11]DIV_10A!$A$66:$K$130</definedName>
    <definedName name="FORM1012" localSheetId="3">[11]DIV_10A!$A$66:$K$130</definedName>
    <definedName name="FORM1012" localSheetId="5">[11]DIV_10A!$A$66:$K$130</definedName>
    <definedName name="FORM1012" localSheetId="6">[11]DIV_10A!$A$66:$K$130</definedName>
    <definedName name="FORM1012" localSheetId="8">[11]DIV_10A!$A$66:$K$130</definedName>
    <definedName name="FORM1012" localSheetId="7">[11]DIV_10A!$A$66:$K$130</definedName>
    <definedName name="FORM1012">[12]DIV_10A!$A$66:$K$130</definedName>
    <definedName name="FORM1013" localSheetId="4">[11]DIV_10A!$A$131:$K$195</definedName>
    <definedName name="FORM1013" localSheetId="2">[11]DIV_10A!$A$131:$K$195</definedName>
    <definedName name="FORM1013" localSheetId="3">[11]DIV_10A!$A$131:$K$195</definedName>
    <definedName name="FORM1013" localSheetId="5">[11]DIV_10A!$A$131:$K$195</definedName>
    <definedName name="FORM1013" localSheetId="6">[11]DIV_10A!$A$131:$K$195</definedName>
    <definedName name="FORM1013" localSheetId="8">[11]DIV_10A!$A$131:$K$195</definedName>
    <definedName name="FORM1013" localSheetId="7">[11]DIV_10A!$A$131:$K$195</definedName>
    <definedName name="FORM1013">[12]DIV_10A!$A$131:$K$195</definedName>
    <definedName name="FORM1014" localSheetId="4">[11]DIV_10A!$A$196:$K$260</definedName>
    <definedName name="FORM1014" localSheetId="2">[11]DIV_10A!$A$196:$K$260</definedName>
    <definedName name="FORM1014" localSheetId="3">[11]DIV_10A!$A$196:$K$260</definedName>
    <definedName name="FORM1014" localSheetId="5">[11]DIV_10A!$A$196:$K$260</definedName>
    <definedName name="FORM1014" localSheetId="6">[11]DIV_10A!$A$196:$K$260</definedName>
    <definedName name="FORM1014" localSheetId="8">[11]DIV_10A!$A$196:$K$260</definedName>
    <definedName name="FORM1014" localSheetId="7">[11]DIV_10A!$A$196:$K$260</definedName>
    <definedName name="FORM1014">[12]DIV_10A!$A$196:$K$260</definedName>
    <definedName name="FORM1015" localSheetId="4">[11]DIV_10A!$A$261:$K$325</definedName>
    <definedName name="FORM1015" localSheetId="2">[11]DIV_10A!$A$261:$K$325</definedName>
    <definedName name="FORM1015" localSheetId="3">[11]DIV_10A!$A$261:$K$325</definedName>
    <definedName name="FORM1015" localSheetId="5">[11]DIV_10A!$A$261:$K$325</definedName>
    <definedName name="FORM1015" localSheetId="6">[11]DIV_10A!$A$261:$K$325</definedName>
    <definedName name="FORM1015" localSheetId="8">[11]DIV_10A!$A$261:$K$325</definedName>
    <definedName name="FORM1015" localSheetId="7">[11]DIV_10A!$A$261:$K$325</definedName>
    <definedName name="FORM1015">[12]DIV_10A!$A$261:$K$325</definedName>
    <definedName name="FORM21" localSheetId="4">[11]DIV_2!$L$1:$V$61</definedName>
    <definedName name="FORM21" localSheetId="2">[11]DIV_2!$L$1:$V$61</definedName>
    <definedName name="FORM21" localSheetId="3">[11]DIV_2!$L$1:$V$61</definedName>
    <definedName name="FORM21" localSheetId="5">[11]DIV_2!$L$1:$V$61</definedName>
    <definedName name="FORM21" localSheetId="6">[11]DIV_2!$L$1:$V$61</definedName>
    <definedName name="FORM21" localSheetId="8">[11]DIV_2!$L$1:$V$61</definedName>
    <definedName name="FORM21" localSheetId="7">[11]DIV_2!$L$1:$V$61</definedName>
    <definedName name="FORM21">[12]DIV_2!$L$1:$V$61</definedName>
    <definedName name="FORM22E" localSheetId="4">[11]DIV_2!$L$241:$V$301</definedName>
    <definedName name="FORM22E" localSheetId="2">[11]DIV_2!$L$241:$V$301</definedName>
    <definedName name="FORM22E" localSheetId="3">[11]DIV_2!$L$241:$V$301</definedName>
    <definedName name="FORM22E" localSheetId="5">[11]DIV_2!$L$241:$V$301</definedName>
    <definedName name="FORM22E" localSheetId="6">[11]DIV_2!$L$241:$V$301</definedName>
    <definedName name="FORM22E" localSheetId="8">[11]DIV_2!$L$241:$V$301</definedName>
    <definedName name="FORM22E" localSheetId="7">[11]DIV_2!$L$241:$V$301</definedName>
    <definedName name="FORM22E">[12]DIV_2!$L$241:$V$301</definedName>
    <definedName name="FORM22L" localSheetId="4">[11]DIV_2!$L$121:$V$181</definedName>
    <definedName name="FORM22L" localSheetId="2">[11]DIV_2!$L$121:$V$181</definedName>
    <definedName name="FORM22L" localSheetId="3">[11]DIV_2!$L$121:$V$181</definedName>
    <definedName name="FORM22L" localSheetId="5">[11]DIV_2!$L$121:$V$181</definedName>
    <definedName name="FORM22L" localSheetId="6">[11]DIV_2!$L$121:$V$181</definedName>
    <definedName name="FORM22L" localSheetId="8">[11]DIV_2!$L$121:$V$181</definedName>
    <definedName name="FORM22L" localSheetId="7">[11]DIV_2!$L$121:$V$181</definedName>
    <definedName name="FORM22L">[12]DIV_2!$L$121:$V$181</definedName>
    <definedName name="FORM231" localSheetId="4">[11]DIV_2!$L$361:$V$421</definedName>
    <definedName name="FORM231" localSheetId="2">[11]DIV_2!$L$361:$V$421</definedName>
    <definedName name="FORM231" localSheetId="3">[11]DIV_2!$L$361:$V$421</definedName>
    <definedName name="FORM231" localSheetId="5">[11]DIV_2!$L$361:$V$421</definedName>
    <definedName name="FORM231" localSheetId="6">[11]DIV_2!$L$361:$V$421</definedName>
    <definedName name="FORM231" localSheetId="8">[11]DIV_2!$L$361:$V$421</definedName>
    <definedName name="FORM231" localSheetId="7">[11]DIV_2!$L$361:$V$421</definedName>
    <definedName name="FORM231">[12]DIV_2!$L$361:$V$421</definedName>
    <definedName name="FORM232" localSheetId="4">[11]DIV_2!$L$481:$V$541</definedName>
    <definedName name="FORM232" localSheetId="2">[11]DIV_2!$L$481:$V$541</definedName>
    <definedName name="FORM232" localSheetId="3">[11]DIV_2!$L$481:$V$541</definedName>
    <definedName name="FORM232" localSheetId="5">[11]DIV_2!$L$481:$V$541</definedName>
    <definedName name="FORM232" localSheetId="6">[11]DIV_2!$L$481:$V$541</definedName>
    <definedName name="FORM232" localSheetId="8">[11]DIV_2!$L$481:$V$541</definedName>
    <definedName name="FORM232" localSheetId="7">[11]DIV_2!$L$481:$V$541</definedName>
    <definedName name="FORM232">[12]DIV_2!$L$481:$V$541</definedName>
    <definedName name="FORM233" localSheetId="4">[11]DIV_2!$L$601:$V$661</definedName>
    <definedName name="FORM233" localSheetId="2">[11]DIV_2!$L$601:$V$661</definedName>
    <definedName name="FORM233" localSheetId="3">[11]DIV_2!$L$601:$V$661</definedName>
    <definedName name="FORM233" localSheetId="5">[11]DIV_2!$L$601:$V$661</definedName>
    <definedName name="FORM233" localSheetId="6">[11]DIV_2!$L$601:$V$661</definedName>
    <definedName name="FORM233" localSheetId="8">[11]DIV_2!$L$601:$V$661</definedName>
    <definedName name="FORM233" localSheetId="7">[11]DIV_2!$L$601:$V$661</definedName>
    <definedName name="FORM233">[12]DIV_2!$L$601:$V$661</definedName>
    <definedName name="Form234" localSheetId="4">[11]DIV_2!$L$721:$V$781</definedName>
    <definedName name="Form234" localSheetId="2">[11]DIV_2!$L$721:$V$781</definedName>
    <definedName name="Form234" localSheetId="3">[11]DIV_2!$L$721:$V$781</definedName>
    <definedName name="Form234" localSheetId="5">[11]DIV_2!$L$721:$V$781</definedName>
    <definedName name="Form234" localSheetId="6">[11]DIV_2!$L$721:$V$781</definedName>
    <definedName name="Form234" localSheetId="8">[11]DIV_2!$L$721:$V$781</definedName>
    <definedName name="Form234" localSheetId="7">[11]DIV_2!$L$721:$V$781</definedName>
    <definedName name="Form234">[12]DIV_2!$L$721:$V$781</definedName>
    <definedName name="Form235" localSheetId="4">[11]DIV_2!$L$841:$V$901</definedName>
    <definedName name="Form235" localSheetId="2">[11]DIV_2!$L$841:$V$901</definedName>
    <definedName name="Form235" localSheetId="3">[11]DIV_2!$L$841:$V$901</definedName>
    <definedName name="Form235" localSheetId="5">[11]DIV_2!$L$841:$V$901</definedName>
    <definedName name="Form235" localSheetId="6">[11]DIV_2!$L$841:$V$901</definedName>
    <definedName name="Form235" localSheetId="8">[11]DIV_2!$L$841:$V$901</definedName>
    <definedName name="Form235" localSheetId="7">[11]DIV_2!$L$841:$V$901</definedName>
    <definedName name="Form235">[12]DIV_2!$L$841:$V$901</definedName>
    <definedName name="Form236" localSheetId="4">[11]DIV_2!$L$961:$V$1021</definedName>
    <definedName name="Form236" localSheetId="2">[11]DIV_2!$L$961:$V$1021</definedName>
    <definedName name="Form236" localSheetId="3">[11]DIV_2!$L$961:$V$1021</definedName>
    <definedName name="Form236" localSheetId="5">[11]DIV_2!$L$961:$V$1021</definedName>
    <definedName name="Form236" localSheetId="6">[11]DIV_2!$L$961:$V$1021</definedName>
    <definedName name="Form236" localSheetId="8">[11]DIV_2!$L$961:$V$1021</definedName>
    <definedName name="Form236" localSheetId="7">[11]DIV_2!$L$961:$V$1021</definedName>
    <definedName name="Form236">[12]DIV_2!$L$961:$V$1021</definedName>
    <definedName name="FORM241" localSheetId="4">[11]DIV_2!$L$1081:$V$1141</definedName>
    <definedName name="FORM241" localSheetId="2">[11]DIV_2!$L$1081:$V$1141</definedName>
    <definedName name="FORM241" localSheetId="3">[11]DIV_2!$L$1081:$V$1141</definedName>
    <definedName name="FORM241" localSheetId="5">[11]DIV_2!$L$1081:$V$1141</definedName>
    <definedName name="FORM241" localSheetId="6">[11]DIV_2!$L$1081:$V$1141</definedName>
    <definedName name="FORM241" localSheetId="8">[11]DIV_2!$L$1081:$V$1141</definedName>
    <definedName name="FORM241" localSheetId="7">[11]DIV_2!$L$1081:$V$1141</definedName>
    <definedName name="FORM241">[12]DIV_2!$L$1081:$V$1141</definedName>
    <definedName name="FORM242" localSheetId="4">[11]DIV_2!$L$1201:$V$1261</definedName>
    <definedName name="FORM242" localSheetId="2">[11]DIV_2!$L$1201:$V$1261</definedName>
    <definedName name="FORM242" localSheetId="3">[11]DIV_2!$L$1201:$V$1261</definedName>
    <definedName name="FORM242" localSheetId="5">[11]DIV_2!$L$1201:$V$1261</definedName>
    <definedName name="FORM242" localSheetId="6">[11]DIV_2!$L$1201:$V$1261</definedName>
    <definedName name="FORM242" localSheetId="8">[11]DIV_2!$L$1201:$V$1261</definedName>
    <definedName name="FORM242" localSheetId="7">[11]DIV_2!$L$1201:$V$1261</definedName>
    <definedName name="FORM242">[12]DIV_2!$L$1201:$V$1261</definedName>
    <definedName name="FORM243" localSheetId="4">[11]DIV_2!$L$1262:$V$1323</definedName>
    <definedName name="FORM243" localSheetId="2">[11]DIV_2!$L$1262:$V$1323</definedName>
    <definedName name="FORM243" localSheetId="3">[11]DIV_2!$L$1262:$V$1323</definedName>
    <definedName name="FORM243" localSheetId="5">[11]DIV_2!$L$1262:$V$1323</definedName>
    <definedName name="FORM243" localSheetId="6">[11]DIV_2!$L$1262:$V$1323</definedName>
    <definedName name="FORM243" localSheetId="8">[11]DIV_2!$L$1262:$V$1323</definedName>
    <definedName name="FORM243" localSheetId="7">[11]DIV_2!$L$1262:$V$1323</definedName>
    <definedName name="FORM243">[12]DIV_2!$L$1262:$V$1323</definedName>
    <definedName name="FORM311" localSheetId="4">[11]DIV_3A!$L$1:$V$61</definedName>
    <definedName name="FORM311" localSheetId="2">[11]DIV_3A!$L$1:$V$61</definedName>
    <definedName name="FORM311" localSheetId="3">[11]DIV_3A!$L$1:$V$61</definedName>
    <definedName name="FORM311" localSheetId="5">[11]DIV_3A!$L$1:$V$61</definedName>
    <definedName name="FORM311" localSheetId="6">[11]DIV_3A!$L$1:$V$61</definedName>
    <definedName name="FORM311" localSheetId="8">[11]DIV_3A!$L$1:$V$61</definedName>
    <definedName name="FORM311" localSheetId="7">[11]DIV_3A!$L$1:$V$61</definedName>
    <definedName name="FORM311">[12]DIV_3A!$L$1:$V$61</definedName>
    <definedName name="FORM312" localSheetId="4">[11]DIV_3A!$L$121:$V$181</definedName>
    <definedName name="FORM312" localSheetId="2">[11]DIV_3A!$L$121:$V$181</definedName>
    <definedName name="FORM312" localSheetId="3">[11]DIV_3A!$L$121:$V$181</definedName>
    <definedName name="FORM312" localSheetId="5">[11]DIV_3A!$L$121:$V$181</definedName>
    <definedName name="FORM312" localSheetId="6">[11]DIV_3A!$L$121:$V$181</definedName>
    <definedName name="FORM312" localSheetId="8">[11]DIV_3A!$L$121:$V$181</definedName>
    <definedName name="FORM312" localSheetId="7">[11]DIV_3A!$L$121:$V$181</definedName>
    <definedName name="FORM312">[12]DIV_3A!$L$121:$V$181</definedName>
    <definedName name="FORM313" localSheetId="4">[11]DIV_3A!$L$241:$V$301</definedName>
    <definedName name="FORM313" localSheetId="2">[11]DIV_3A!$L$241:$V$301</definedName>
    <definedName name="FORM313" localSheetId="3">[11]DIV_3A!$L$241:$V$301</definedName>
    <definedName name="FORM313" localSheetId="5">[11]DIV_3A!$L$241:$V$301</definedName>
    <definedName name="FORM313" localSheetId="6">[11]DIV_3A!$L$241:$V$301</definedName>
    <definedName name="FORM313" localSheetId="8">[11]DIV_3A!$L$241:$V$301</definedName>
    <definedName name="FORM313" localSheetId="7">[11]DIV_3A!$L$241:$V$301</definedName>
    <definedName name="FORM313">[12]DIV_3A!$L$241:$V$301</definedName>
    <definedName name="FORM314" localSheetId="4">[11]DIV_3A!$L$361:$V$421</definedName>
    <definedName name="FORM314" localSheetId="2">[11]DIV_3A!$L$361:$V$421</definedName>
    <definedName name="FORM314" localSheetId="3">[11]DIV_3A!$L$361:$V$421</definedName>
    <definedName name="FORM314" localSheetId="5">[11]DIV_3A!$L$361:$V$421</definedName>
    <definedName name="FORM314" localSheetId="6">[11]DIV_3A!$L$361:$V$421</definedName>
    <definedName name="FORM314" localSheetId="8">[11]DIV_3A!$L$361:$V$421</definedName>
    <definedName name="FORM314" localSheetId="7">[11]DIV_3A!$L$361:$V$421</definedName>
    <definedName name="FORM314">[12]DIV_3A!$L$361:$V$421</definedName>
    <definedName name="FORM315" localSheetId="4">[11]DIV_3A!$L$481:$V$541</definedName>
    <definedName name="FORM315" localSheetId="2">[11]DIV_3A!$L$481:$V$541</definedName>
    <definedName name="FORM315" localSheetId="3">[11]DIV_3A!$L$481:$V$541</definedName>
    <definedName name="FORM315" localSheetId="5">[11]DIV_3A!$L$481:$V$541</definedName>
    <definedName name="FORM315" localSheetId="6">[11]DIV_3A!$L$481:$V$541</definedName>
    <definedName name="FORM315" localSheetId="8">[11]DIV_3A!$L$481:$V$541</definedName>
    <definedName name="FORM315" localSheetId="7">[11]DIV_3A!$L$481:$V$541</definedName>
    <definedName name="FORM315">[12]DIV_3A!$L$481:$V$541</definedName>
    <definedName name="FORM319" localSheetId="4">[11]DIV_3A!$L$601:$V$661</definedName>
    <definedName name="FORM319" localSheetId="2">[11]DIV_3A!$L$601:$V$661</definedName>
    <definedName name="FORM319" localSheetId="3">[11]DIV_3A!$L$601:$V$661</definedName>
    <definedName name="FORM319" localSheetId="5">[11]DIV_3A!$L$601:$V$661</definedName>
    <definedName name="FORM319" localSheetId="6">[11]DIV_3A!$L$601:$V$661</definedName>
    <definedName name="FORM319" localSheetId="8">[11]DIV_3A!$L$601:$V$661</definedName>
    <definedName name="FORM319" localSheetId="7">[11]DIV_3A!$L$601:$V$661</definedName>
    <definedName name="FORM319">[12]DIV_3A!$L$601:$V$661</definedName>
    <definedName name="FORM322" localSheetId="4">[11]DIV_3A!$L$662:$V$722</definedName>
    <definedName name="FORM322" localSheetId="2">[11]DIV_3A!$L$662:$V$722</definedName>
    <definedName name="FORM322" localSheetId="3">[11]DIV_3A!$L$662:$V$722</definedName>
    <definedName name="FORM322" localSheetId="5">[11]DIV_3A!$L$662:$V$722</definedName>
    <definedName name="FORM322" localSheetId="6">[11]DIV_3A!$L$662:$V$722</definedName>
    <definedName name="FORM322" localSheetId="8">[11]DIV_3A!$L$662:$V$722</definedName>
    <definedName name="FORM322" localSheetId="7">[11]DIV_3A!$L$662:$V$722</definedName>
    <definedName name="FORM322">[12]DIV_3A!$L$662:$V$722</definedName>
    <definedName name="FORM323" localSheetId="4">[11]DIV_3A!$L$841:$V$901</definedName>
    <definedName name="FORM323" localSheetId="2">[11]DIV_3A!$L$841:$V$901</definedName>
    <definedName name="FORM323" localSheetId="3">[11]DIV_3A!$L$841:$V$901</definedName>
    <definedName name="FORM323" localSheetId="5">[11]DIV_3A!$L$841:$V$901</definedName>
    <definedName name="FORM323" localSheetId="6">[11]DIV_3A!$L$841:$V$901</definedName>
    <definedName name="FORM323" localSheetId="8">[11]DIV_3A!$L$841:$V$901</definedName>
    <definedName name="FORM323" localSheetId="7">[11]DIV_3A!$L$841:$V$901</definedName>
    <definedName name="FORM323">[12]DIV_3A!$L$841:$V$901</definedName>
    <definedName name="FORM323L" localSheetId="4">#REF!</definedName>
    <definedName name="FORM323L" localSheetId="2">#REF!</definedName>
    <definedName name="FORM323L" localSheetId="3">#REF!</definedName>
    <definedName name="FORM323L" localSheetId="5">#REF!</definedName>
    <definedName name="FORM323L" localSheetId="6">#REF!</definedName>
    <definedName name="FORM323L" localSheetId="8">#REF!</definedName>
    <definedName name="FORM323L" localSheetId="7">#REF!</definedName>
    <definedName name="FORM323L">#REF!</definedName>
    <definedName name="FORM324">[11]DIV_3A!$L$1020:$V$1080</definedName>
    <definedName name="FORM331" localSheetId="4">[11]DIV_3A!$L$1142:$V$1202</definedName>
    <definedName name="FORM331" localSheetId="2">[11]DIV_3A!$L$1142:$V$1202</definedName>
    <definedName name="FORM331" localSheetId="3">[11]DIV_3A!$L$1142:$V$1202</definedName>
    <definedName name="FORM331" localSheetId="5">[11]DIV_3A!$L$1142:$V$1202</definedName>
    <definedName name="FORM331" localSheetId="6">[11]DIV_3A!$L$1142:$V$1202</definedName>
    <definedName name="FORM331" localSheetId="8">[11]DIV_3A!$L$1142:$V$1202</definedName>
    <definedName name="FORM331" localSheetId="7">[11]DIV_3A!$L$1142:$V$1202</definedName>
    <definedName name="FORM331">[12]DIV_3A!$L$1142:$V$1202</definedName>
    <definedName name="FORM346" localSheetId="4">[11]DIV_3A!$L$1262:$V$1322</definedName>
    <definedName name="FORM346" localSheetId="2">[11]DIV_3A!$L$1262:$V$1322</definedName>
    <definedName name="FORM346" localSheetId="3">[11]DIV_3A!$L$1262:$V$1322</definedName>
    <definedName name="FORM346" localSheetId="5">[11]DIV_3A!$L$1262:$V$1322</definedName>
    <definedName name="FORM346" localSheetId="6">[11]DIV_3A!$L$1262:$V$1322</definedName>
    <definedName name="FORM346" localSheetId="8">[11]DIV_3A!$L$1262:$V$1322</definedName>
    <definedName name="FORM346" localSheetId="7">[11]DIV_3A!$L$1262:$V$1322</definedName>
    <definedName name="FORM346">[12]DIV_3A!$L$1262:$V$1322</definedName>
    <definedName name="FORM421" localSheetId="4">[11]DIV_4!$L$1:$V$61</definedName>
    <definedName name="FORM421" localSheetId="2">[11]DIV_4!$L$1:$V$61</definedName>
    <definedName name="FORM421" localSheetId="3">[11]DIV_4!$L$1:$V$61</definedName>
    <definedName name="FORM421" localSheetId="5">[11]DIV_4!$L$1:$V$61</definedName>
    <definedName name="FORM421" localSheetId="6">[11]DIV_4!$L$1:$V$61</definedName>
    <definedName name="FORM421" localSheetId="8">[11]DIV_4!$L$1:$V$61</definedName>
    <definedName name="FORM421" localSheetId="7">[11]DIV_4!$L$1:$V$61</definedName>
    <definedName name="FORM421">[12]DIV_4!$L$1:$V$61</definedName>
    <definedName name="FORM422" localSheetId="4">[11]DIV_4!$L$180:$V$240</definedName>
    <definedName name="FORM422" localSheetId="2">[11]DIV_4!$L$180:$V$240</definedName>
    <definedName name="FORM422" localSheetId="3">[11]DIV_4!$L$180:$V$240</definedName>
    <definedName name="FORM422" localSheetId="5">[11]DIV_4!$L$180:$V$240</definedName>
    <definedName name="FORM422" localSheetId="6">[11]DIV_4!$L$180:$V$240</definedName>
    <definedName name="FORM422" localSheetId="8">[11]DIV_4!$L$180:$V$240</definedName>
    <definedName name="FORM422" localSheetId="7">[11]DIV_4!$L$180:$V$240</definedName>
    <definedName name="FORM422">[12]DIV_4!$L$180:$V$240</definedName>
    <definedName name="FORM423" localSheetId="4">[11]DIV_4!$L$661:$V$721</definedName>
    <definedName name="FORM423" localSheetId="2">[11]DIV_4!$L$661:$V$721</definedName>
    <definedName name="FORM423" localSheetId="3">[11]DIV_4!$L$661:$V$721</definedName>
    <definedName name="FORM423" localSheetId="5">[11]DIV_4!$L$661:$V$721</definedName>
    <definedName name="FORM423" localSheetId="6">[11]DIV_4!$L$661:$V$721</definedName>
    <definedName name="FORM423" localSheetId="8">[11]DIV_4!$L$661:$V$721</definedName>
    <definedName name="FORM423" localSheetId="7">[11]DIV_4!$L$661:$V$721</definedName>
    <definedName name="FORM423">[12]DIV_4!$L$661:$V$721</definedName>
    <definedName name="FORM424" localSheetId="4">[11]DIV_4!$L$541:$V$601</definedName>
    <definedName name="FORM424" localSheetId="2">[11]DIV_4!$L$541:$V$601</definedName>
    <definedName name="FORM424" localSheetId="3">[11]DIV_4!$L$541:$V$601</definedName>
    <definedName name="FORM424" localSheetId="5">[11]DIV_4!$L$541:$V$601</definedName>
    <definedName name="FORM424" localSheetId="6">[11]DIV_4!$L$541:$V$601</definedName>
    <definedName name="FORM424" localSheetId="8">[11]DIV_4!$L$541:$V$601</definedName>
    <definedName name="FORM424" localSheetId="7">[11]DIV_4!$L$541:$V$601</definedName>
    <definedName name="FORM424">[12]DIV_4!$L$541:$V$601</definedName>
    <definedName name="FORM425" localSheetId="4">[11]DIV_4!$L$900:$V$960</definedName>
    <definedName name="FORM425" localSheetId="2">[11]DIV_4!$L$900:$V$960</definedName>
    <definedName name="FORM425" localSheetId="3">[11]DIV_4!$L$900:$V$960</definedName>
    <definedName name="FORM425" localSheetId="5">[11]DIV_4!$L$900:$V$960</definedName>
    <definedName name="FORM425" localSheetId="6">[11]DIV_4!$L$900:$V$960</definedName>
    <definedName name="FORM425" localSheetId="8">[11]DIV_4!$L$900:$V$960</definedName>
    <definedName name="FORM425" localSheetId="7">[11]DIV_4!$L$900:$V$960</definedName>
    <definedName name="FORM425">[12]DIV_4!$L$900:$V$960</definedName>
    <definedName name="FORM426" localSheetId="4">[11]DIV_4!$L$1079:$V$1139</definedName>
    <definedName name="FORM426" localSheetId="2">[11]DIV_4!$L$1079:$V$1139</definedName>
    <definedName name="FORM426" localSheetId="3">[11]DIV_4!$L$1079:$V$1139</definedName>
    <definedName name="FORM426" localSheetId="5">[11]DIV_4!$L$1079:$V$1139</definedName>
    <definedName name="FORM426" localSheetId="6">[11]DIV_4!$L$1079:$V$1139</definedName>
    <definedName name="FORM426" localSheetId="8">[11]DIV_4!$L$1079:$V$1139</definedName>
    <definedName name="FORM426" localSheetId="7">[11]DIV_4!$L$1079:$V$1139</definedName>
    <definedName name="FORM426">[12]DIV_4!$L$1079:$V$1139</definedName>
    <definedName name="FORM427" localSheetId="4">[11]DIV_4!$L$1199:$V$1259</definedName>
    <definedName name="FORM427" localSheetId="2">[11]DIV_4!$L$1199:$V$1259</definedName>
    <definedName name="FORM427" localSheetId="3">[11]DIV_4!$L$1199:$V$1259</definedName>
    <definedName name="FORM427" localSheetId="5">[11]DIV_4!$L$1199:$V$1259</definedName>
    <definedName name="FORM427" localSheetId="6">[11]DIV_4!$L$1199:$V$1259</definedName>
    <definedName name="FORM427" localSheetId="8">[11]DIV_4!$L$1199:$V$1259</definedName>
    <definedName name="FORM427" localSheetId="7">[11]DIV_4!$L$1199:$V$1259</definedName>
    <definedName name="FORM427">[12]DIV_4!$L$1199:$V$1259</definedName>
    <definedName name="FORM511" localSheetId="4">[11]DIV_5!$L$1:$V$61</definedName>
    <definedName name="FORM511" localSheetId="2">[11]DIV_5!$L$1:$V$61</definedName>
    <definedName name="FORM511" localSheetId="3">[11]DIV_5!$L$1:$V$61</definedName>
    <definedName name="FORM511" localSheetId="5">[11]DIV_5!$L$1:$V$61</definedName>
    <definedName name="FORM511" localSheetId="6">[11]DIV_5!$L$1:$V$61</definedName>
    <definedName name="FORM511" localSheetId="8">[11]DIV_5!$L$1:$V$61</definedName>
    <definedName name="FORM511" localSheetId="7">[11]DIV_5!$L$1:$V$61</definedName>
    <definedName name="FORM511">[12]DIV_5!$L$1:$V$61</definedName>
    <definedName name="FORM512" localSheetId="4">[11]DIV_5!$L$180:$V$240</definedName>
    <definedName name="FORM512" localSheetId="2">[11]DIV_5!$L$180:$V$240</definedName>
    <definedName name="FORM512" localSheetId="3">[11]DIV_5!$L$180:$V$240</definedName>
    <definedName name="FORM512" localSheetId="5">[11]DIV_5!$L$180:$V$240</definedName>
    <definedName name="FORM512" localSheetId="6">[11]DIV_5!$L$180:$V$240</definedName>
    <definedName name="FORM512" localSheetId="8">[11]DIV_5!$L$180:$V$240</definedName>
    <definedName name="FORM512" localSheetId="7">[11]DIV_5!$L$180:$V$240</definedName>
    <definedName name="FORM512">[12]DIV_5!$L$180:$V$240</definedName>
    <definedName name="FORM521" localSheetId="4">[11]DIV_5!$L$359:$V$419</definedName>
    <definedName name="FORM521" localSheetId="2">[11]DIV_5!$L$359:$V$419</definedName>
    <definedName name="FORM521" localSheetId="3">[11]DIV_5!$L$359:$V$419</definedName>
    <definedName name="FORM521" localSheetId="5">[11]DIV_5!$L$359:$V$419</definedName>
    <definedName name="FORM521" localSheetId="6">[11]DIV_5!$L$359:$V$419</definedName>
    <definedName name="FORM521" localSheetId="8">[11]DIV_5!$L$359:$V$419</definedName>
    <definedName name="FORM521" localSheetId="7">[11]DIV_5!$L$359:$V$419</definedName>
    <definedName name="FORM521">[12]DIV_5!$L$359:$V$419</definedName>
    <definedName name="FORM522" localSheetId="4">[11]DIV_5!$L$538:$V$598</definedName>
    <definedName name="FORM522" localSheetId="2">[11]DIV_5!$L$538:$V$598</definedName>
    <definedName name="FORM522" localSheetId="3">[11]DIV_5!$L$538:$V$598</definedName>
    <definedName name="FORM522" localSheetId="5">[11]DIV_5!$L$538:$V$598</definedName>
    <definedName name="FORM522" localSheetId="6">[11]DIV_5!$L$538:$V$598</definedName>
    <definedName name="FORM522" localSheetId="8">[11]DIV_5!$L$538:$V$598</definedName>
    <definedName name="FORM522" localSheetId="7">[11]DIV_5!$L$538:$V$598</definedName>
    <definedName name="FORM522">[12]DIV_5!$L$538:$V$598</definedName>
    <definedName name="FORM541" localSheetId="4">[11]DIV_5!$L$717:$V$777</definedName>
    <definedName name="FORM541" localSheetId="2">[11]DIV_5!$L$717:$V$777</definedName>
    <definedName name="FORM541" localSheetId="3">[11]DIV_5!$L$717:$V$777</definedName>
    <definedName name="FORM541" localSheetId="5">[11]DIV_5!$L$717:$V$777</definedName>
    <definedName name="FORM541" localSheetId="6">[11]DIV_5!$L$717:$V$777</definedName>
    <definedName name="FORM541" localSheetId="8">[11]DIV_5!$L$717:$V$777</definedName>
    <definedName name="FORM541" localSheetId="7">[11]DIV_5!$L$717:$V$777</definedName>
    <definedName name="FORM541">[12]DIV_5!$L$717:$V$777</definedName>
    <definedName name="FORM542" localSheetId="4">[11]DIV_5!$L$837:$V$897</definedName>
    <definedName name="FORM542" localSheetId="2">[11]DIV_5!$L$837:$V$897</definedName>
    <definedName name="FORM542" localSheetId="3">[11]DIV_5!$L$837:$V$897</definedName>
    <definedName name="FORM542" localSheetId="5">[11]DIV_5!$L$837:$V$897</definedName>
    <definedName name="FORM542" localSheetId="6">[11]DIV_5!$L$837:$V$897</definedName>
    <definedName name="FORM542" localSheetId="8">[11]DIV_5!$L$837:$V$897</definedName>
    <definedName name="FORM542" localSheetId="7">[11]DIV_5!$L$837:$V$897</definedName>
    <definedName name="FORM542">[12]DIV_5!$L$837:$V$897</definedName>
    <definedName name="FORM611" localSheetId="4">[11]DIV_6A!$L$1:$V$61</definedName>
    <definedName name="FORM611" localSheetId="2">[11]DIV_6A!$L$1:$V$61</definedName>
    <definedName name="FORM611" localSheetId="3">[11]DIV_6A!$L$1:$V$61</definedName>
    <definedName name="FORM611" localSheetId="5">[11]DIV_6A!$L$1:$V$61</definedName>
    <definedName name="FORM611" localSheetId="6">[11]DIV_6A!$L$1:$V$61</definedName>
    <definedName name="FORM611" localSheetId="8">[11]DIV_6A!$L$1:$V$61</definedName>
    <definedName name="FORM611" localSheetId="7">[11]DIV_6A!$L$1:$V$61</definedName>
    <definedName name="FORM611">[12]DIV_6A!$L$1:$V$61</definedName>
    <definedName name="FORM612" localSheetId="4">[11]DIV_6A!$L$121:$V$181</definedName>
    <definedName name="FORM612" localSheetId="2">[11]DIV_6A!$L$121:$V$181</definedName>
    <definedName name="FORM612" localSheetId="3">[11]DIV_6A!$L$121:$V$181</definedName>
    <definedName name="FORM612" localSheetId="5">[11]DIV_6A!$L$121:$V$181</definedName>
    <definedName name="FORM612" localSheetId="6">[11]DIV_6A!$L$121:$V$181</definedName>
    <definedName name="FORM612" localSheetId="8">[11]DIV_6A!$L$121:$V$181</definedName>
    <definedName name="FORM612" localSheetId="7">[11]DIV_6A!$L$121:$V$181</definedName>
    <definedName name="FORM612">[12]DIV_6A!$L$121:$V$181</definedName>
    <definedName name="FORM621" localSheetId="4">[11]DIV_6A!$L$241:$V$301</definedName>
    <definedName name="FORM621" localSheetId="2">[11]DIV_6A!$L$241:$V$301</definedName>
    <definedName name="FORM621" localSheetId="3">[11]DIV_6A!$L$241:$V$301</definedName>
    <definedName name="FORM621" localSheetId="5">[11]DIV_6A!$L$241:$V$301</definedName>
    <definedName name="FORM621" localSheetId="6">[11]DIV_6A!$L$241:$V$301</definedName>
    <definedName name="FORM621" localSheetId="8">[11]DIV_6A!$L$241:$V$301</definedName>
    <definedName name="FORM621" localSheetId="7">[11]DIV_6A!$L$241:$V$301</definedName>
    <definedName name="FORM621">[12]DIV_6A!$L$241:$V$301</definedName>
    <definedName name="FORM622" localSheetId="4">[11]DIV_6A!$L$420:$V$480</definedName>
    <definedName name="FORM622" localSheetId="2">[11]DIV_6A!$L$420:$V$480</definedName>
    <definedName name="FORM622" localSheetId="3">[11]DIV_6A!$L$420:$V$480</definedName>
    <definedName name="FORM622" localSheetId="5">[11]DIV_6A!$L$420:$V$480</definedName>
    <definedName name="FORM622" localSheetId="6">[11]DIV_6A!$L$420:$V$480</definedName>
    <definedName name="FORM622" localSheetId="8">[11]DIV_6A!$L$420:$V$480</definedName>
    <definedName name="FORM622" localSheetId="7">[11]DIV_6A!$L$420:$V$480</definedName>
    <definedName name="FORM622">[12]DIV_6A!$L$420:$V$480</definedName>
    <definedName name="FORM623" localSheetId="4">[11]DIV_6A!$L$599:$V$659</definedName>
    <definedName name="FORM623" localSheetId="2">[11]DIV_6A!$L$599:$V$659</definedName>
    <definedName name="FORM623" localSheetId="3">[11]DIV_6A!$L$599:$V$659</definedName>
    <definedName name="FORM623" localSheetId="5">[11]DIV_6A!$L$599:$V$659</definedName>
    <definedName name="FORM623" localSheetId="6">[11]DIV_6A!$L$599:$V$659</definedName>
    <definedName name="FORM623" localSheetId="8">[11]DIV_6A!$L$599:$V$659</definedName>
    <definedName name="FORM623" localSheetId="7">[11]DIV_6A!$L$599:$V$659</definedName>
    <definedName name="FORM623">[12]DIV_6A!$L$599:$V$659</definedName>
    <definedName name="FORM631" localSheetId="4">[11]DIV_6A!$L$719:$V$779</definedName>
    <definedName name="FORM631" localSheetId="2">[11]DIV_6A!$L$719:$V$779</definedName>
    <definedName name="FORM631" localSheetId="3">[11]DIV_6A!$L$719:$V$779</definedName>
    <definedName name="FORM631" localSheetId="5">[11]DIV_6A!$L$719:$V$779</definedName>
    <definedName name="FORM631" localSheetId="6">[11]DIV_6A!$L$719:$V$779</definedName>
    <definedName name="FORM631" localSheetId="8">[11]DIV_6A!$L$719:$V$779</definedName>
    <definedName name="FORM631" localSheetId="7">[11]DIV_6A!$L$719:$V$779</definedName>
    <definedName name="FORM631">[12]DIV_6A!$L$719:$V$779</definedName>
    <definedName name="FORM632" localSheetId="4">[11]DIV_6A!$L$898:$V$958</definedName>
    <definedName name="FORM632" localSheetId="2">[11]DIV_6A!$L$898:$V$958</definedName>
    <definedName name="FORM632" localSheetId="3">[11]DIV_6A!$L$898:$V$958</definedName>
    <definedName name="FORM632" localSheetId="5">[11]DIV_6A!$L$898:$V$958</definedName>
    <definedName name="FORM632" localSheetId="6">[11]DIV_6A!$L$898:$V$958</definedName>
    <definedName name="FORM632" localSheetId="8">[11]DIV_6A!$L$898:$V$958</definedName>
    <definedName name="FORM632" localSheetId="7">[11]DIV_6A!$L$898:$V$958</definedName>
    <definedName name="FORM632">[12]DIV_6A!$L$898:$V$958</definedName>
    <definedName name="FORM633" localSheetId="4">[11]DIV_6A!$L$1077:$V$1137</definedName>
    <definedName name="FORM633" localSheetId="2">[11]DIV_6A!$L$1077:$V$1137</definedName>
    <definedName name="FORM633" localSheetId="3">[11]DIV_6A!$L$1077:$V$1137</definedName>
    <definedName name="FORM633" localSheetId="5">[11]DIV_6A!$L$1077:$V$1137</definedName>
    <definedName name="FORM633" localSheetId="6">[11]DIV_6A!$L$1077:$V$1137</definedName>
    <definedName name="FORM633" localSheetId="8">[11]DIV_6A!$L$1077:$V$1137</definedName>
    <definedName name="FORM633" localSheetId="7">[11]DIV_6A!$L$1077:$V$1137</definedName>
    <definedName name="FORM633">[12]DIV_6A!$L$1077:$V$1137</definedName>
    <definedName name="FORM634" localSheetId="4">[11]DIV_6A!$L$1256:$V$1316</definedName>
    <definedName name="FORM634" localSheetId="2">[11]DIV_6A!$L$1256:$V$1316</definedName>
    <definedName name="FORM634" localSheetId="3">[11]DIV_6A!$L$1256:$V$1316</definedName>
    <definedName name="FORM634" localSheetId="5">[11]DIV_6A!$L$1256:$V$1316</definedName>
    <definedName name="FORM634" localSheetId="6">[11]DIV_6A!$L$1256:$V$1316</definedName>
    <definedName name="FORM634" localSheetId="8">[11]DIV_6A!$L$1256:$V$1316</definedName>
    <definedName name="FORM634" localSheetId="7">[11]DIV_6A!$L$1256:$V$1316</definedName>
    <definedName name="FORM634">[12]DIV_6A!$L$1256:$V$1316</definedName>
    <definedName name="FORM635" localSheetId="4">[11]DIV_6A!$L$1614:$V$1674</definedName>
    <definedName name="FORM635" localSheetId="2">[11]DIV_6A!$L$1614:$V$1674</definedName>
    <definedName name="FORM635" localSheetId="3">[11]DIV_6A!$L$1614:$V$1674</definedName>
    <definedName name="FORM635" localSheetId="5">[11]DIV_6A!$L$1614:$V$1674</definedName>
    <definedName name="FORM635" localSheetId="6">[11]DIV_6A!$L$1614:$V$1674</definedName>
    <definedName name="FORM635" localSheetId="8">[11]DIV_6A!$L$1614:$V$1674</definedName>
    <definedName name="FORM635" localSheetId="7">[11]DIV_6A!$L$1614:$V$1674</definedName>
    <definedName name="FORM635">[12]DIV_6A!$L$1614:$V$1674</definedName>
    <definedName name="FORM635A" localSheetId="4">[11]DIV_6A!$L$1435:$V$1495</definedName>
    <definedName name="FORM635A" localSheetId="2">[11]DIV_6A!$L$1435:$V$1495</definedName>
    <definedName name="FORM635A" localSheetId="3">[11]DIV_6A!$L$1435:$V$1495</definedName>
    <definedName name="FORM635A" localSheetId="5">[11]DIV_6A!$L$1435:$V$1495</definedName>
    <definedName name="FORM635A" localSheetId="6">[11]DIV_6A!$L$1435:$V$1495</definedName>
    <definedName name="FORM635A" localSheetId="8">[11]DIV_6A!$L$1435:$V$1495</definedName>
    <definedName name="FORM635A" localSheetId="7">[11]DIV_6A!$L$1435:$V$1495</definedName>
    <definedName name="FORM635A">[12]DIV_6A!$L$1435:$V$1495</definedName>
    <definedName name="FORM636" localSheetId="4">[11]DIV_6A!$L$1793:$V$1853</definedName>
    <definedName name="FORM636" localSheetId="2">[11]DIV_6A!$L$1793:$V$1853</definedName>
    <definedName name="FORM636" localSheetId="3">[11]DIV_6A!$L$1793:$V$1853</definedName>
    <definedName name="FORM636" localSheetId="5">[11]DIV_6A!$L$1793:$V$1853</definedName>
    <definedName name="FORM636" localSheetId="6">[11]DIV_6A!$L$1793:$V$1853</definedName>
    <definedName name="FORM636" localSheetId="8">[11]DIV_6A!$L$1793:$V$1853</definedName>
    <definedName name="FORM636" localSheetId="7">[11]DIV_6A!$L$1793:$V$1853</definedName>
    <definedName name="FORM636">[12]DIV_6A!$L$1793:$V$1853</definedName>
    <definedName name="FORM641L" localSheetId="4">#REF!</definedName>
    <definedName name="FORM641L" localSheetId="2">#REF!</definedName>
    <definedName name="FORM641L" localSheetId="3">#REF!</definedName>
    <definedName name="FORM641L" localSheetId="5">#REF!</definedName>
    <definedName name="FORM641L" localSheetId="6">#REF!</definedName>
    <definedName name="FORM641L" localSheetId="8">#REF!</definedName>
    <definedName name="FORM641L" localSheetId="7">#REF!</definedName>
    <definedName name="FORM641L">#REF!</definedName>
    <definedName name="FORM642">#REF!</definedName>
    <definedName name="FORM65">[11]DIV_6A!$L$2330:$V$2390</definedName>
    <definedName name="FORM66PERATA" localSheetId="4">[11]DIV_6A!$L$2688:$V$2748</definedName>
    <definedName name="FORM66PERATA" localSheetId="2">[11]DIV_6A!$L$2688:$V$2748</definedName>
    <definedName name="FORM66PERATA" localSheetId="3">[11]DIV_6A!$L$2688:$V$2748</definedName>
    <definedName name="FORM66PERATA" localSheetId="5">[11]DIV_6A!$L$2688:$V$2748</definedName>
    <definedName name="FORM66PERATA" localSheetId="6">[11]DIV_6A!$L$2688:$V$2748</definedName>
    <definedName name="FORM66PERATA" localSheetId="8">[11]DIV_6A!$L$2688:$V$2748</definedName>
    <definedName name="FORM66PERATA" localSheetId="7">[11]DIV_6A!$L$2688:$V$2748</definedName>
    <definedName name="FORM66PERATA">[12]DIV_6A!$L$2688:$V$2748</definedName>
    <definedName name="FORM66PERMUKAAN" localSheetId="4">[11]DIV_6A!$L$2867:$V$2928</definedName>
    <definedName name="FORM66PERMUKAAN" localSheetId="2">[11]DIV_6A!$L$2867:$V$2928</definedName>
    <definedName name="FORM66PERMUKAAN" localSheetId="3">[11]DIV_6A!$L$2867:$V$2928</definedName>
    <definedName name="FORM66PERMUKAAN" localSheetId="5">[11]DIV_6A!$L$2867:$V$2928</definedName>
    <definedName name="FORM66PERMUKAAN" localSheetId="6">[11]DIV_6A!$L$2867:$V$2928</definedName>
    <definedName name="FORM66PERMUKAAN" localSheetId="8">[11]DIV_6A!$L$2867:$V$2928</definedName>
    <definedName name="FORM66PERMUKAAN" localSheetId="7">[11]DIV_6A!$L$2867:$V$2928</definedName>
    <definedName name="FORM66PERMUKAAN">[12]DIV_6A!$L$2867:$V$2928</definedName>
    <definedName name="FORM7101" localSheetId="4">[11]DIV_7A!$L$3300:$V$3360</definedName>
    <definedName name="FORM7101" localSheetId="2">[11]DIV_7A!$L$3300:$V$3360</definedName>
    <definedName name="FORM7101" localSheetId="3">[11]DIV_7A!$L$3300:$V$3360</definedName>
    <definedName name="FORM7101" localSheetId="5">[11]DIV_7A!$L$3300:$V$3360</definedName>
    <definedName name="FORM7101" localSheetId="6">[11]DIV_7A!$L$3300:$V$3360</definedName>
    <definedName name="FORM7101" localSheetId="8">[11]DIV_7A!$L$3300:$V$3360</definedName>
    <definedName name="FORM7101" localSheetId="7">[11]DIV_7A!$L$3300:$V$3360</definedName>
    <definedName name="FORM7101">[12]DIV_7A!$L$3300:$V$3360</definedName>
    <definedName name="FORM7102" localSheetId="4">[11]DIV_7A!$L$3420:$V$3480</definedName>
    <definedName name="FORM7102" localSheetId="2">[11]DIV_7A!$L$3420:$V$3480</definedName>
    <definedName name="FORM7102" localSheetId="3">[11]DIV_7A!$L$3420:$V$3480</definedName>
    <definedName name="FORM7102" localSheetId="5">[11]DIV_7A!$L$3420:$V$3480</definedName>
    <definedName name="FORM7102" localSheetId="6">[11]DIV_7A!$L$3420:$V$3480</definedName>
    <definedName name="FORM7102" localSheetId="8">[11]DIV_7A!$L$3420:$V$3480</definedName>
    <definedName name="FORM7102" localSheetId="7">[11]DIV_7A!$L$3420:$V$3480</definedName>
    <definedName name="FORM7102">[12]DIV_7A!$L$3420:$V$3480</definedName>
    <definedName name="FORM7103" localSheetId="4">[11]DIV_7A!$L$3481:$V$3541</definedName>
    <definedName name="FORM7103" localSheetId="2">[11]DIV_7A!$L$3481:$V$3541</definedName>
    <definedName name="FORM7103" localSheetId="3">[11]DIV_7A!$L$3481:$V$3541</definedName>
    <definedName name="FORM7103" localSheetId="5">[11]DIV_7A!$L$3481:$V$3541</definedName>
    <definedName name="FORM7103" localSheetId="6">[11]DIV_7A!$L$3481:$V$3541</definedName>
    <definedName name="FORM7103" localSheetId="8">[11]DIV_7A!$L$3481:$V$3541</definedName>
    <definedName name="FORM7103" localSheetId="7">[11]DIV_7A!$L$3481:$V$3541</definedName>
    <definedName name="FORM7103">[12]DIV_7A!$L$3481:$V$3541</definedName>
    <definedName name="FORM711" localSheetId="4">[11]DIV_7B!$L$1:$V$61</definedName>
    <definedName name="FORM711" localSheetId="2">[11]DIV_7B!$L$1:$V$61</definedName>
    <definedName name="FORM711" localSheetId="3">[11]DIV_7B!$L$1:$V$61</definedName>
    <definedName name="FORM711" localSheetId="5">[11]DIV_7B!$L$1:$V$61</definedName>
    <definedName name="FORM711" localSheetId="6">[11]DIV_7B!$L$1:$V$61</definedName>
    <definedName name="FORM711" localSheetId="8">[11]DIV_7B!$L$1:$V$61</definedName>
    <definedName name="FORM711" localSheetId="7">[11]DIV_7B!$L$1:$V$61</definedName>
    <definedName name="FORM711">[12]DIV_7B!$L$1:$V$61</definedName>
    <definedName name="FORM712" localSheetId="4">[11]DIV_7A!$L$1:$V$61</definedName>
    <definedName name="FORM712" localSheetId="2">[11]DIV_7A!$L$1:$V$61</definedName>
    <definedName name="FORM712" localSheetId="3">[11]DIV_7A!$L$1:$V$61</definedName>
    <definedName name="FORM712" localSheetId="5">[11]DIV_7A!$L$1:$V$61</definedName>
    <definedName name="FORM712" localSheetId="6">[11]DIV_7A!$L$1:$V$61</definedName>
    <definedName name="FORM712" localSheetId="8">[11]DIV_7A!$L$1:$V$61</definedName>
    <definedName name="FORM712" localSheetId="7">[11]DIV_7A!$L$1:$V$61</definedName>
    <definedName name="FORM712">[12]DIV_7A!$L$1:$V$61</definedName>
    <definedName name="FORM713" localSheetId="4">[11]DIV_7A!$L$180:$V$240</definedName>
    <definedName name="FORM713" localSheetId="2">[11]DIV_7A!$L$180:$V$240</definedName>
    <definedName name="FORM713" localSheetId="3">[11]DIV_7A!$L$180:$V$240</definedName>
    <definedName name="FORM713" localSheetId="5">[11]DIV_7A!$L$180:$V$240</definedName>
    <definedName name="FORM713" localSheetId="6">[11]DIV_7A!$L$180:$V$240</definedName>
    <definedName name="FORM713" localSheetId="8">[11]DIV_7A!$L$180:$V$240</definedName>
    <definedName name="FORM713" localSheetId="7">[11]DIV_7A!$L$180:$V$240</definedName>
    <definedName name="FORM713">[12]DIV_7A!$L$180:$V$240</definedName>
    <definedName name="FORM714" localSheetId="4">[11]DIV_7B!$L$180:$V$240</definedName>
    <definedName name="FORM714" localSheetId="2">[11]DIV_7B!$L$180:$V$240</definedName>
    <definedName name="FORM714" localSheetId="3">[11]DIV_7B!$L$180:$V$240</definedName>
    <definedName name="FORM714" localSheetId="5">[11]DIV_7B!$L$180:$V$240</definedName>
    <definedName name="FORM714" localSheetId="6">[11]DIV_7B!$L$180:$V$240</definedName>
    <definedName name="FORM714" localSheetId="8">[11]DIV_7B!$L$180:$V$240</definedName>
    <definedName name="FORM714" localSheetId="7">[11]DIV_7B!$L$180:$V$240</definedName>
    <definedName name="FORM714">[12]DIV_7B!$L$180:$V$240</definedName>
    <definedName name="FORM715" localSheetId="4">[11]DIV_7A!$L$359:$V$419</definedName>
    <definedName name="FORM715" localSheetId="2">[11]DIV_7A!$L$359:$V$419</definedName>
    <definedName name="FORM715" localSheetId="3">[11]DIV_7A!$L$359:$V$419</definedName>
    <definedName name="FORM715" localSheetId="5">[11]DIV_7A!$L$359:$V$419</definedName>
    <definedName name="FORM715" localSheetId="6">[11]DIV_7A!$L$359:$V$419</definedName>
    <definedName name="FORM715" localSheetId="8">[11]DIV_7A!$L$359:$V$419</definedName>
    <definedName name="FORM715" localSheetId="7">[11]DIV_7A!$L$359:$V$419</definedName>
    <definedName name="FORM715">[12]DIV_7A!$L$359:$V$419</definedName>
    <definedName name="FORM716" localSheetId="4">[11]DIV_7A!$L$538:$V$598</definedName>
    <definedName name="FORM716" localSheetId="2">[11]DIV_7A!$L$538:$V$598</definedName>
    <definedName name="FORM716" localSheetId="3">[11]DIV_7A!$L$538:$V$598</definedName>
    <definedName name="FORM716" localSheetId="5">[11]DIV_7A!$L$538:$V$598</definedName>
    <definedName name="FORM716" localSheetId="6">[11]DIV_7A!$L$538:$V$598</definedName>
    <definedName name="FORM716" localSheetId="8">[11]DIV_7A!$L$538:$V$598</definedName>
    <definedName name="FORM716" localSheetId="7">[11]DIV_7A!$L$538:$V$598</definedName>
    <definedName name="FORM716">[12]DIV_7A!$L$538:$V$598</definedName>
    <definedName name="FORM717" localSheetId="4">[11]DIV_7A!$L$719:$V$779</definedName>
    <definedName name="FORM717" localSheetId="2">[11]DIV_7A!$L$719:$V$779</definedName>
    <definedName name="FORM717" localSheetId="3">[11]DIV_7A!$L$719:$V$779</definedName>
    <definedName name="FORM717" localSheetId="5">[11]DIV_7A!$L$719:$V$779</definedName>
    <definedName name="FORM717" localSheetId="6">[11]DIV_7A!$L$719:$V$779</definedName>
    <definedName name="FORM717" localSheetId="8">[11]DIV_7A!$L$719:$V$779</definedName>
    <definedName name="FORM717" localSheetId="7">[11]DIV_7A!$L$719:$V$779</definedName>
    <definedName name="FORM717">[12]DIV_7A!$L$719:$V$779</definedName>
    <definedName name="FORM718" localSheetId="4">[11]DIV_7A!$L$898:$V$958</definedName>
    <definedName name="FORM718" localSheetId="2">[11]DIV_7A!$L$898:$V$958</definedName>
    <definedName name="FORM718" localSheetId="3">[11]DIV_7A!$L$898:$V$958</definedName>
    <definedName name="FORM718" localSheetId="5">[11]DIV_7A!$L$898:$V$958</definedName>
    <definedName name="FORM718" localSheetId="6">[11]DIV_7A!$L$898:$V$958</definedName>
    <definedName name="FORM718" localSheetId="8">[11]DIV_7A!$L$898:$V$958</definedName>
    <definedName name="FORM718" localSheetId="7">[11]DIV_7A!$L$898:$V$958</definedName>
    <definedName name="FORM718">[12]DIV_7A!$L$898:$V$958</definedName>
    <definedName name="FORM721" localSheetId="4">[11]DIV_7B!$L$1919:$V$1979</definedName>
    <definedName name="FORM721" localSheetId="2">[11]DIV_7B!$L$1919:$V$1979</definedName>
    <definedName name="FORM721" localSheetId="3">[11]DIV_7B!$L$1919:$V$1979</definedName>
    <definedName name="FORM721" localSheetId="5">[11]DIV_7B!$L$1919:$V$1979</definedName>
    <definedName name="FORM721" localSheetId="6">[11]DIV_7B!$L$1919:$V$1979</definedName>
    <definedName name="FORM721" localSheetId="8">[11]DIV_7B!$L$1919:$V$1979</definedName>
    <definedName name="FORM721" localSheetId="7">[11]DIV_7B!$L$1919:$V$1979</definedName>
    <definedName name="FORM721">[12]DIV_7B!$L$1919:$V$1979</definedName>
    <definedName name="FORM731" localSheetId="4">[11]DIV_7B!$L$1319:$V$1379</definedName>
    <definedName name="FORM731" localSheetId="2">[11]DIV_7B!$L$1319:$V$1379</definedName>
    <definedName name="FORM731" localSheetId="3">[11]DIV_7B!$L$1319:$V$1379</definedName>
    <definedName name="FORM731" localSheetId="5">[11]DIV_7B!$L$1319:$V$1379</definedName>
    <definedName name="FORM731" localSheetId="6">[11]DIV_7B!$L$1319:$V$1379</definedName>
    <definedName name="FORM731" localSheetId="8">[11]DIV_7B!$L$1319:$V$1379</definedName>
    <definedName name="FORM731" localSheetId="7">[11]DIV_7B!$L$1319:$V$1379</definedName>
    <definedName name="FORM731">[12]DIV_7B!$L$1319:$V$1379</definedName>
    <definedName name="FORM732" localSheetId="4">[11]DIV_7B!$L$1439:$V$1499</definedName>
    <definedName name="FORM732" localSheetId="2">[11]DIV_7B!$L$1439:$V$1499</definedName>
    <definedName name="FORM732" localSheetId="3">[11]DIV_7B!$L$1439:$V$1499</definedName>
    <definedName name="FORM732" localSheetId="5">[11]DIV_7B!$L$1439:$V$1499</definedName>
    <definedName name="FORM732" localSheetId="6">[11]DIV_7B!$L$1439:$V$1499</definedName>
    <definedName name="FORM732" localSheetId="8">[11]DIV_7B!$L$1439:$V$1499</definedName>
    <definedName name="FORM732" localSheetId="7">[11]DIV_7B!$L$1439:$V$1499</definedName>
    <definedName name="FORM732">[12]DIV_7B!$L$1439:$V$1499</definedName>
    <definedName name="FORM733" localSheetId="4">[11]DIV_7B!$L$1559:$V$1619</definedName>
    <definedName name="FORM733" localSheetId="2">[11]DIV_7B!$L$1559:$V$1619</definedName>
    <definedName name="FORM733" localSheetId="3">[11]DIV_7B!$L$1559:$V$1619</definedName>
    <definedName name="FORM733" localSheetId="5">[11]DIV_7B!$L$1559:$V$1619</definedName>
    <definedName name="FORM733" localSheetId="6">[11]DIV_7B!$L$1559:$V$1619</definedName>
    <definedName name="FORM733" localSheetId="8">[11]DIV_7B!$L$1559:$V$1619</definedName>
    <definedName name="FORM733" localSheetId="7">[11]DIV_7B!$L$1559:$V$1619</definedName>
    <definedName name="FORM733">[12]DIV_7B!$L$1559:$V$1619</definedName>
    <definedName name="FORM734" localSheetId="4">[11]DIV_7B!$L$1679:$V$1739</definedName>
    <definedName name="FORM734" localSheetId="2">[11]DIV_7B!$L$1679:$V$1739</definedName>
    <definedName name="FORM734" localSheetId="3">[11]DIV_7B!$L$1679:$V$1739</definedName>
    <definedName name="FORM734" localSheetId="5">[11]DIV_7B!$L$1679:$V$1739</definedName>
    <definedName name="FORM734" localSheetId="6">[11]DIV_7B!$L$1679:$V$1739</definedName>
    <definedName name="FORM734" localSheetId="8">[11]DIV_7B!$L$1679:$V$1739</definedName>
    <definedName name="FORM734" localSheetId="7">[11]DIV_7B!$L$1679:$V$1739</definedName>
    <definedName name="FORM734">[12]DIV_7B!$L$1679:$V$1739</definedName>
    <definedName name="FORM735" localSheetId="4">[11]DIV_7B!$L$1799:$V$1859</definedName>
    <definedName name="FORM735" localSheetId="2">[11]DIV_7B!$L$1799:$V$1859</definedName>
    <definedName name="FORM735" localSheetId="3">[11]DIV_7B!$L$1799:$V$1859</definedName>
    <definedName name="FORM735" localSheetId="5">[11]DIV_7B!$L$1799:$V$1859</definedName>
    <definedName name="FORM735" localSheetId="6">[11]DIV_7B!$L$1799:$V$1859</definedName>
    <definedName name="FORM735" localSheetId="8">[11]DIV_7B!$L$1799:$V$1859</definedName>
    <definedName name="FORM735" localSheetId="7">[11]DIV_7B!$L$1799:$V$1859</definedName>
    <definedName name="FORM735">[12]DIV_7B!$L$1799:$V$1859</definedName>
    <definedName name="FORM744" localSheetId="4">[11]DIV_7A!$L$1199:$V$1259</definedName>
    <definedName name="FORM744" localSheetId="2">[11]DIV_7A!$L$1199:$V$1259</definedName>
    <definedName name="FORM744" localSheetId="3">[11]DIV_7A!$L$1199:$V$1259</definedName>
    <definedName name="FORM744" localSheetId="5">[11]DIV_7A!$L$1199:$V$1259</definedName>
    <definedName name="FORM744" localSheetId="6">[11]DIV_7A!$L$1199:$V$1259</definedName>
    <definedName name="FORM744" localSheetId="8">[11]DIV_7A!$L$1199:$V$1259</definedName>
    <definedName name="FORM744" localSheetId="7">[11]DIV_7A!$L$1199:$V$1259</definedName>
    <definedName name="FORM744">[12]DIV_7A!$L$1199:$V$1259</definedName>
    <definedName name="FORM745" localSheetId="4">[11]DIV_7A!$L$1319:$V$1379</definedName>
    <definedName name="FORM745" localSheetId="2">[11]DIV_7A!$L$1319:$V$1379</definedName>
    <definedName name="FORM745" localSheetId="3">[11]DIV_7A!$L$1319:$V$1379</definedName>
    <definedName name="FORM745" localSheetId="5">[11]DIV_7A!$L$1319:$V$1379</definedName>
    <definedName name="FORM745" localSheetId="6">[11]DIV_7A!$L$1319:$V$1379</definedName>
    <definedName name="FORM745" localSheetId="8">[11]DIV_7A!$L$1319:$V$1379</definedName>
    <definedName name="FORM745" localSheetId="7">[11]DIV_7A!$L$1319:$V$1379</definedName>
    <definedName name="FORM745">[12]DIV_7A!$L$1319:$V$1379</definedName>
    <definedName name="FORM7610" localSheetId="4">[11]DIV_7A!$L$1739:$V$1799</definedName>
    <definedName name="FORM7610" localSheetId="2">[11]DIV_7A!$L$1739:$V$1799</definedName>
    <definedName name="FORM7610" localSheetId="3">[11]DIV_7A!$L$1739:$V$1799</definedName>
    <definedName name="FORM7610" localSheetId="5">[11]DIV_7A!$L$1739:$V$1799</definedName>
    <definedName name="FORM7610" localSheetId="6">[11]DIV_7A!$L$1739:$V$1799</definedName>
    <definedName name="FORM7610" localSheetId="8">[11]DIV_7A!$L$1739:$V$1799</definedName>
    <definedName name="FORM7610" localSheetId="7">[11]DIV_7A!$L$1739:$V$1799</definedName>
    <definedName name="FORM7610">[12]DIV_7A!$L$1739:$V$1799</definedName>
    <definedName name="FORM7612a" localSheetId="4">[11]DIV_7A!$L$1980:$V$2040</definedName>
    <definedName name="FORM7612a" localSheetId="2">[11]DIV_7A!$L$1980:$V$2040</definedName>
    <definedName name="FORM7612a" localSheetId="3">[11]DIV_7A!$L$1980:$V$2040</definedName>
    <definedName name="FORM7612a" localSheetId="5">[11]DIV_7A!$L$1980:$V$2040</definedName>
    <definedName name="FORM7612a" localSheetId="6">[11]DIV_7A!$L$1980:$V$2040</definedName>
    <definedName name="FORM7612a" localSheetId="8">[11]DIV_7A!$L$1980:$V$2040</definedName>
    <definedName name="FORM7612a" localSheetId="7">[11]DIV_7A!$L$1980:$V$2040</definedName>
    <definedName name="FORM7612a">[12]DIV_7A!$L$1980:$V$2040</definedName>
    <definedName name="FORM7612b" localSheetId="4">[11]DIV_7A!$L$3902:$V$3962</definedName>
    <definedName name="FORM7612b" localSheetId="2">[11]DIV_7A!$L$3902:$V$3962</definedName>
    <definedName name="FORM7612b" localSheetId="3">[11]DIV_7A!$L$3902:$V$3962</definedName>
    <definedName name="FORM7612b" localSheetId="5">[11]DIV_7A!$L$3902:$V$3962</definedName>
    <definedName name="FORM7612b" localSheetId="6">[11]DIV_7A!$L$3902:$V$3962</definedName>
    <definedName name="FORM7612b" localSheetId="8">[11]DIV_7A!$L$3902:$V$3962</definedName>
    <definedName name="FORM7612b" localSheetId="7">[11]DIV_7A!$L$3902:$V$3962</definedName>
    <definedName name="FORM7612b">[12]DIV_7A!$L$3902:$V$3962</definedName>
    <definedName name="FORM7612c" localSheetId="4">[11]DIV_7A!$L$4022:$V$4082</definedName>
    <definedName name="FORM7612c" localSheetId="2">[11]DIV_7A!$L$4022:$V$4082</definedName>
    <definedName name="FORM7612c" localSheetId="3">[11]DIV_7A!$L$4022:$V$4082</definedName>
    <definedName name="FORM7612c" localSheetId="5">[11]DIV_7A!$L$4022:$V$4082</definedName>
    <definedName name="FORM7612c" localSheetId="6">[11]DIV_7A!$L$4022:$V$4082</definedName>
    <definedName name="FORM7612c" localSheetId="8">[11]DIV_7A!$L$4022:$V$4082</definedName>
    <definedName name="FORM7612c" localSheetId="7">[11]DIV_7A!$L$4022:$V$4082</definedName>
    <definedName name="FORM7612c">[12]DIV_7A!$L$4022:$V$4082</definedName>
    <definedName name="FORM7613a" localSheetId="4">[11]DIV_7A!$L$1860:$V$1920</definedName>
    <definedName name="FORM7613a" localSheetId="2">[11]DIV_7A!$L$1860:$V$1920</definedName>
    <definedName name="FORM7613a" localSheetId="3">[11]DIV_7A!$L$1860:$V$1920</definedName>
    <definedName name="FORM7613a" localSheetId="5">[11]DIV_7A!$L$1860:$V$1920</definedName>
    <definedName name="FORM7613a" localSheetId="6">[11]DIV_7A!$L$1860:$V$1920</definedName>
    <definedName name="FORM7613a" localSheetId="8">[11]DIV_7A!$L$1860:$V$1920</definedName>
    <definedName name="FORM7613a" localSheetId="7">[11]DIV_7A!$L$1860:$V$1920</definedName>
    <definedName name="FORM7613a">[12]DIV_7A!$L$1860:$V$1920</definedName>
    <definedName name="FORM7613b" localSheetId="4">[11]DIV_7A!$L$3662:$V$3722</definedName>
    <definedName name="FORM7613b" localSheetId="2">[11]DIV_7A!$L$3662:$V$3722</definedName>
    <definedName name="FORM7613b" localSheetId="3">[11]DIV_7A!$L$3662:$V$3722</definedName>
    <definedName name="FORM7613b" localSheetId="5">[11]DIV_7A!$L$3662:$V$3722</definedName>
    <definedName name="FORM7613b" localSheetId="6">[11]DIV_7A!$L$3662:$V$3722</definedName>
    <definedName name="FORM7613b" localSheetId="8">[11]DIV_7A!$L$3662:$V$3722</definedName>
    <definedName name="FORM7613b" localSheetId="7">[11]DIV_7A!$L$3662:$V$3722</definedName>
    <definedName name="FORM7613b">[12]DIV_7A!$L$3662:$V$3722</definedName>
    <definedName name="FORM7613c" localSheetId="4">[11]DIV_7A!$L$3782:$V$3842</definedName>
    <definedName name="FORM7613c" localSheetId="2">[11]DIV_7A!$L$3782:$V$3842</definedName>
    <definedName name="FORM7613c" localSheetId="3">[11]DIV_7A!$L$3782:$V$3842</definedName>
    <definedName name="FORM7613c" localSheetId="5">[11]DIV_7A!$L$3782:$V$3842</definedName>
    <definedName name="FORM7613c" localSheetId="6">[11]DIV_7A!$L$3782:$V$3842</definedName>
    <definedName name="FORM7613c" localSheetId="8">[11]DIV_7A!$L$3782:$V$3842</definedName>
    <definedName name="FORM7613c" localSheetId="7">[11]DIV_7A!$L$3782:$V$3842</definedName>
    <definedName name="FORM7613c">[12]DIV_7A!$L$3782:$V$3842</definedName>
    <definedName name="FORM7614a" localSheetId="4">[11]DIV_7A!$L$2220:$V$2280</definedName>
    <definedName name="FORM7614a" localSheetId="2">[11]DIV_7A!$L$2220:$V$2280</definedName>
    <definedName name="FORM7614a" localSheetId="3">[11]DIV_7A!$L$2220:$V$2280</definedName>
    <definedName name="FORM7614a" localSheetId="5">[11]DIV_7A!$L$2220:$V$2280</definedName>
    <definedName name="FORM7614a" localSheetId="6">[11]DIV_7A!$L$2220:$V$2280</definedName>
    <definedName name="FORM7614a" localSheetId="8">[11]DIV_7A!$L$2220:$V$2280</definedName>
    <definedName name="FORM7614a" localSheetId="7">[11]DIV_7A!$L$2220:$V$2280</definedName>
    <definedName name="FORM7614a">[12]DIV_7A!$L$2220:$V$2280</definedName>
    <definedName name="FORM7614b" localSheetId="4">[11]DIV_7A!$L$2340:$V$2400</definedName>
    <definedName name="FORM7614b" localSheetId="2">[11]DIV_7A!$L$2340:$V$2400</definedName>
    <definedName name="FORM7614b" localSheetId="3">[11]DIV_7A!$L$2340:$V$2400</definedName>
    <definedName name="FORM7614b" localSheetId="5">[11]DIV_7A!$L$2340:$V$2400</definedName>
    <definedName name="FORM7614b" localSheetId="6">[11]DIV_7A!$L$2340:$V$2400</definedName>
    <definedName name="FORM7614b" localSheetId="8">[11]DIV_7A!$L$2340:$V$2400</definedName>
    <definedName name="FORM7614b" localSheetId="7">[11]DIV_7A!$L$2340:$V$2400</definedName>
    <definedName name="FORM7614b">[12]DIV_7A!$L$2340:$V$2400</definedName>
    <definedName name="FORM7614c" localSheetId="4">[11]DIV_7A!$L$2460:$V$2520</definedName>
    <definedName name="FORM7614c" localSheetId="2">[11]DIV_7A!$L$2460:$V$2520</definedName>
    <definedName name="FORM7614c" localSheetId="3">[11]DIV_7A!$L$2460:$V$2520</definedName>
    <definedName name="FORM7614c" localSheetId="5">[11]DIV_7A!$L$2460:$V$2520</definedName>
    <definedName name="FORM7614c" localSheetId="6">[11]DIV_7A!$L$2460:$V$2520</definedName>
    <definedName name="FORM7614c" localSheetId="8">[11]DIV_7A!$L$2460:$V$2520</definedName>
    <definedName name="FORM7614c" localSheetId="7">[11]DIV_7A!$L$2460:$V$2520</definedName>
    <definedName name="FORM7614c">[12]DIV_7A!$L$2460:$V$2520</definedName>
    <definedName name="FORM7614d" localSheetId="4">[11]DIV_7A!$L$2580:$V$2640</definedName>
    <definedName name="FORM7614d" localSheetId="2">[11]DIV_7A!$L$2580:$V$2640</definedName>
    <definedName name="FORM7614d" localSheetId="3">[11]DIV_7A!$L$2580:$V$2640</definedName>
    <definedName name="FORM7614d" localSheetId="5">[11]DIV_7A!$L$2580:$V$2640</definedName>
    <definedName name="FORM7614d" localSheetId="6">[11]DIV_7A!$L$2580:$V$2640</definedName>
    <definedName name="FORM7614d" localSheetId="8">[11]DIV_7A!$L$2580:$V$2640</definedName>
    <definedName name="FORM7614d" localSheetId="7">[11]DIV_7A!$L$2580:$V$2640</definedName>
    <definedName name="FORM7614d">[12]DIV_7A!$L$2580:$V$2640</definedName>
    <definedName name="FORM7614e" localSheetId="4">[11]DIV_7A!$L$2700:$V$2760</definedName>
    <definedName name="FORM7614e" localSheetId="2">[11]DIV_7A!$L$2700:$V$2760</definedName>
    <definedName name="FORM7614e" localSheetId="3">[11]DIV_7A!$L$2700:$V$2760</definedName>
    <definedName name="FORM7614e" localSheetId="5">[11]DIV_7A!$L$2700:$V$2760</definedName>
    <definedName name="FORM7614e" localSheetId="6">[11]DIV_7A!$L$2700:$V$2760</definedName>
    <definedName name="FORM7614e" localSheetId="8">[11]DIV_7A!$L$2700:$V$2760</definedName>
    <definedName name="FORM7614e" localSheetId="7">[11]DIV_7A!$L$2700:$V$2760</definedName>
    <definedName name="FORM7614e">[12]DIV_7A!$L$2700:$V$2760</definedName>
    <definedName name="FORM7618" localSheetId="4">[11]DIV_7A!$L$2820:$V$2880</definedName>
    <definedName name="FORM7618" localSheetId="2">[11]DIV_7A!$L$2820:$V$2880</definedName>
    <definedName name="FORM7618" localSheetId="3">[11]DIV_7A!$L$2820:$V$2880</definedName>
    <definedName name="FORM7618" localSheetId="5">[11]DIV_7A!$L$2820:$V$2880</definedName>
    <definedName name="FORM7618" localSheetId="6">[11]DIV_7A!$L$2820:$V$2880</definedName>
    <definedName name="FORM7618" localSheetId="8">[11]DIV_7A!$L$2820:$V$2880</definedName>
    <definedName name="FORM7618" localSheetId="7">[11]DIV_7A!$L$2820:$V$2880</definedName>
    <definedName name="FORM7618">[12]DIV_7A!$L$2820:$V$2880</definedName>
    <definedName name="FORM7619" localSheetId="4">[11]DIV_7A!$L$2940:$V$3000</definedName>
    <definedName name="FORM7619" localSheetId="2">[11]DIV_7A!$L$2940:$V$3000</definedName>
    <definedName name="FORM7619" localSheetId="3">[11]DIV_7A!$L$2940:$V$3000</definedName>
    <definedName name="FORM7619" localSheetId="5">[11]DIV_7A!$L$2940:$V$3000</definedName>
    <definedName name="FORM7619" localSheetId="6">[11]DIV_7A!$L$2940:$V$3000</definedName>
    <definedName name="FORM7619" localSheetId="8">[11]DIV_7A!$L$2940:$V$3000</definedName>
    <definedName name="FORM7619" localSheetId="7">[11]DIV_7A!$L$2940:$V$3000</definedName>
    <definedName name="FORM7619">[12]DIV_7A!$L$2940:$V$3000</definedName>
    <definedName name="FORM768" localSheetId="4">[11]DIV_7A!$L$1500:$V$1560</definedName>
    <definedName name="FORM768" localSheetId="2">[11]DIV_7A!$L$1500:$V$1560</definedName>
    <definedName name="FORM768" localSheetId="3">[11]DIV_7A!$L$1500:$V$1560</definedName>
    <definedName name="FORM768" localSheetId="5">[11]DIV_7A!$L$1500:$V$1560</definedName>
    <definedName name="FORM768" localSheetId="6">[11]DIV_7A!$L$1500:$V$1560</definedName>
    <definedName name="FORM768" localSheetId="8">[11]DIV_7A!$L$1500:$V$1560</definedName>
    <definedName name="FORM768" localSheetId="7">[11]DIV_7A!$L$1500:$V$1560</definedName>
    <definedName name="FORM768">[12]DIV_7A!$L$1500:$V$1560</definedName>
    <definedName name="FORM769" localSheetId="4">[11]DIV_7A!$L$1619:$V$1679</definedName>
    <definedName name="FORM769" localSheetId="2">[11]DIV_7A!$L$1619:$V$1679</definedName>
    <definedName name="FORM769" localSheetId="3">[11]DIV_7A!$L$1619:$V$1679</definedName>
    <definedName name="FORM769" localSheetId="5">[11]DIV_7A!$L$1619:$V$1679</definedName>
    <definedName name="FORM769" localSheetId="6">[11]DIV_7A!$L$1619:$V$1679</definedName>
    <definedName name="FORM769" localSheetId="8">[11]DIV_7A!$L$1619:$V$1679</definedName>
    <definedName name="FORM769" localSheetId="7">[11]DIV_7A!$L$1619:$V$1679</definedName>
    <definedName name="FORM769">[12]DIV_7A!$L$1619:$V$1679</definedName>
    <definedName name="FORM76X" localSheetId="4">[11]DIV_7A!$L$2100:$U$2160</definedName>
    <definedName name="FORM76X" localSheetId="2">[11]DIV_7A!$L$2100:$U$2160</definedName>
    <definedName name="FORM76X" localSheetId="3">[11]DIV_7A!$L$2100:$U$2160</definedName>
    <definedName name="FORM76X" localSheetId="5">[11]DIV_7A!$L$2100:$U$2160</definedName>
    <definedName name="FORM76X" localSheetId="6">[11]DIV_7A!$L$2100:$U$2160</definedName>
    <definedName name="FORM76X" localSheetId="8">[11]DIV_7A!$L$2100:$U$2160</definedName>
    <definedName name="FORM76X" localSheetId="7">[11]DIV_7A!$L$2100:$U$2160</definedName>
    <definedName name="FORM76X">[12]DIV_7A!$L$2100:$U$2160</definedName>
    <definedName name="FORM771a" localSheetId="4">[11]DIV_7B!$L$359:$V$419</definedName>
    <definedName name="FORM771a" localSheetId="2">[11]DIV_7B!$L$359:$V$419</definedName>
    <definedName name="FORM771a" localSheetId="3">[11]DIV_7B!$L$359:$V$419</definedName>
    <definedName name="FORM771a" localSheetId="5">[11]DIV_7B!$L$359:$V$419</definedName>
    <definedName name="FORM771a" localSheetId="6">[11]DIV_7B!$L$359:$V$419</definedName>
    <definedName name="FORM771a" localSheetId="8">[11]DIV_7B!$L$359:$V$419</definedName>
    <definedName name="FORM771a" localSheetId="7">[11]DIV_7B!$L$359:$V$419</definedName>
    <definedName name="FORM771a">[12]DIV_7B!$L$359:$V$419</definedName>
    <definedName name="FORM771b" localSheetId="4">[11]DIV_7B!$L$479:$V$539</definedName>
    <definedName name="FORM771b" localSheetId="2">[11]DIV_7B!$L$479:$V$539</definedName>
    <definedName name="FORM771b" localSheetId="3">[11]DIV_7B!$L$479:$V$539</definedName>
    <definedName name="FORM771b" localSheetId="5">[11]DIV_7B!$L$479:$V$539</definedName>
    <definedName name="FORM771b" localSheetId="6">[11]DIV_7B!$L$479:$V$539</definedName>
    <definedName name="FORM771b" localSheetId="8">[11]DIV_7B!$L$479:$V$539</definedName>
    <definedName name="FORM771b" localSheetId="7">[11]DIV_7B!$L$479:$V$539</definedName>
    <definedName name="FORM771b">[12]DIV_7B!$L$479:$V$539</definedName>
    <definedName name="FORM771c" localSheetId="4">[11]DIV_7B!$L$599:$V$659</definedName>
    <definedName name="FORM771c" localSheetId="2">[11]DIV_7B!$L$599:$V$659</definedName>
    <definedName name="FORM771c" localSheetId="3">[11]DIV_7B!$L$599:$V$659</definedName>
    <definedName name="FORM771c" localSheetId="5">[11]DIV_7B!$L$599:$V$659</definedName>
    <definedName name="FORM771c" localSheetId="6">[11]DIV_7B!$L$599:$V$659</definedName>
    <definedName name="FORM771c" localSheetId="8">[11]DIV_7B!$L$599:$V$659</definedName>
    <definedName name="FORM771c" localSheetId="7">[11]DIV_7B!$L$599:$V$659</definedName>
    <definedName name="FORM771c">[12]DIV_7B!$L$599:$V$659</definedName>
    <definedName name="FORM771d" localSheetId="4">[11]DIV_7B!$L$719:$V$779</definedName>
    <definedName name="FORM771d" localSheetId="2">[11]DIV_7B!$L$719:$V$779</definedName>
    <definedName name="FORM771d" localSheetId="3">[11]DIV_7B!$L$719:$V$779</definedName>
    <definedName name="FORM771d" localSheetId="5">[11]DIV_7B!$L$719:$V$779</definedName>
    <definedName name="FORM771d" localSheetId="6">[11]DIV_7B!$L$719:$V$779</definedName>
    <definedName name="FORM771d" localSheetId="8">[11]DIV_7B!$L$719:$V$779</definedName>
    <definedName name="FORM771d" localSheetId="7">[11]DIV_7B!$L$719:$V$779</definedName>
    <definedName name="FORM771d">[12]DIV_7B!$L$719:$V$779</definedName>
    <definedName name="FORM772a" localSheetId="4">[11]DIV_7B!$L$839:$V$899</definedName>
    <definedName name="FORM772a" localSheetId="2">[11]DIV_7B!$L$839:$V$899</definedName>
    <definedName name="FORM772a" localSheetId="3">[11]DIV_7B!$L$839:$V$899</definedName>
    <definedName name="FORM772a" localSheetId="5">[11]DIV_7B!$L$839:$V$899</definedName>
    <definedName name="FORM772a" localSheetId="6">[11]DIV_7B!$L$839:$V$899</definedName>
    <definedName name="FORM772a" localSheetId="8">[11]DIV_7B!$L$839:$V$899</definedName>
    <definedName name="FORM772a" localSheetId="7">[11]DIV_7B!$L$839:$V$899</definedName>
    <definedName name="FORM772a">[12]DIV_7B!$L$839:$V$899</definedName>
    <definedName name="FORM772b" localSheetId="4">[11]DIV_7B!$L$959:$V$1019</definedName>
    <definedName name="FORM772b" localSheetId="2">[11]DIV_7B!$L$959:$V$1019</definedName>
    <definedName name="FORM772b" localSheetId="3">[11]DIV_7B!$L$959:$V$1019</definedName>
    <definedName name="FORM772b" localSheetId="5">[11]DIV_7B!$L$959:$V$1019</definedName>
    <definedName name="FORM772b" localSheetId="6">[11]DIV_7B!$L$959:$V$1019</definedName>
    <definedName name="FORM772b" localSheetId="8">[11]DIV_7B!$L$959:$V$1019</definedName>
    <definedName name="FORM772b" localSheetId="7">[11]DIV_7B!$L$959:$V$1019</definedName>
    <definedName name="FORM772b">[12]DIV_7B!$L$959:$V$1019</definedName>
    <definedName name="FORM772c" localSheetId="4">[11]DIV_7B!$L$1079:$V$1139</definedName>
    <definedName name="FORM772c" localSheetId="2">[11]DIV_7B!$L$1079:$V$1139</definedName>
    <definedName name="FORM772c" localSheetId="3">[11]DIV_7B!$L$1079:$V$1139</definedName>
    <definedName name="FORM772c" localSheetId="5">[11]DIV_7B!$L$1079:$V$1139</definedName>
    <definedName name="FORM772c" localSheetId="6">[11]DIV_7B!$L$1079:$V$1139</definedName>
    <definedName name="FORM772c" localSheetId="8">[11]DIV_7B!$L$1079:$V$1139</definedName>
    <definedName name="FORM772c" localSheetId="7">[11]DIV_7B!$L$1079:$V$1139</definedName>
    <definedName name="FORM772c">[12]DIV_7B!$L$1079:$V$1139</definedName>
    <definedName name="FORM772d" localSheetId="4">[11]DIV_7B!$L$1199:$V$1259</definedName>
    <definedName name="FORM772d" localSheetId="2">[11]DIV_7B!$L$1199:$V$1259</definedName>
    <definedName name="FORM772d" localSheetId="3">[11]DIV_7B!$L$1199:$V$1259</definedName>
    <definedName name="FORM772d" localSheetId="5">[11]DIV_7B!$L$1199:$V$1259</definedName>
    <definedName name="FORM772d" localSheetId="6">[11]DIV_7B!$L$1199:$V$1259</definedName>
    <definedName name="FORM772d" localSheetId="8">[11]DIV_7B!$L$1199:$V$1259</definedName>
    <definedName name="FORM772d" localSheetId="7">[11]DIV_7B!$L$1199:$V$1259</definedName>
    <definedName name="FORM772d">[12]DIV_7B!$L$1199:$V$1259</definedName>
    <definedName name="FORM79manual" localSheetId="4">[11]DIV_7A!$L$3060:$V$3120</definedName>
    <definedName name="FORM79manual" localSheetId="2">[11]DIV_7A!$L$3060:$V$3120</definedName>
    <definedName name="FORM79manual" localSheetId="3">[11]DIV_7A!$L$3060:$V$3120</definedName>
    <definedName name="FORM79manual" localSheetId="5">[11]DIV_7A!$L$3060:$V$3120</definedName>
    <definedName name="FORM79manual" localSheetId="6">[11]DIV_7A!$L$3060:$V$3120</definedName>
    <definedName name="FORM79manual" localSheetId="8">[11]DIV_7A!$L$3060:$V$3120</definedName>
    <definedName name="FORM79manual" localSheetId="7">[11]DIV_7A!$L$3060:$V$3120</definedName>
    <definedName name="FORM79manual">[12]DIV_7A!$L$3060:$V$3120</definedName>
    <definedName name="FORM79mekanis" localSheetId="4">[11]DIV_7A!$L$3180:$V$3240</definedName>
    <definedName name="FORM79mekanis" localSheetId="2">[11]DIV_7A!$L$3180:$V$3240</definedName>
    <definedName name="FORM79mekanis" localSheetId="3">[11]DIV_7A!$L$3180:$V$3240</definedName>
    <definedName name="FORM79mekanis" localSheetId="5">[11]DIV_7A!$L$3180:$V$3240</definedName>
    <definedName name="FORM79mekanis" localSheetId="6">[11]DIV_7A!$L$3180:$V$3240</definedName>
    <definedName name="FORM79mekanis" localSheetId="8">[11]DIV_7A!$L$3180:$V$3240</definedName>
    <definedName name="FORM79mekanis" localSheetId="7">[11]DIV_7A!$L$3180:$V$3240</definedName>
    <definedName name="FORM79mekanis">[12]DIV_7A!$L$3180:$V$3240</definedName>
    <definedName name="FORM811" localSheetId="4">[11]DIV_8!$L$1:$V$61</definedName>
    <definedName name="FORM811" localSheetId="2">[11]DIV_8!$L$1:$V$61</definedName>
    <definedName name="FORM811" localSheetId="3">[11]DIV_8!$L$1:$V$61</definedName>
    <definedName name="FORM811" localSheetId="5">[11]DIV_8!$L$1:$V$61</definedName>
    <definedName name="FORM811" localSheetId="6">[11]DIV_8!$L$1:$V$61</definedName>
    <definedName name="FORM811" localSheetId="8">[11]DIV_8!$L$1:$V$61</definedName>
    <definedName name="FORM811" localSheetId="7">[11]DIV_8!$L$1:$V$61</definedName>
    <definedName name="FORM811">[12]DIV_8!$L$1:$V$61</definedName>
    <definedName name="FORM812" localSheetId="4">[11]DIV_8!$L$180:$V$240</definedName>
    <definedName name="FORM812" localSheetId="2">[11]DIV_8!$L$180:$V$240</definedName>
    <definedName name="FORM812" localSheetId="3">[11]DIV_8!$L$180:$V$240</definedName>
    <definedName name="FORM812" localSheetId="5">[11]DIV_8!$L$180:$V$240</definedName>
    <definedName name="FORM812" localSheetId="6">[11]DIV_8!$L$180:$V$240</definedName>
    <definedName name="FORM812" localSheetId="8">[11]DIV_8!$L$180:$V$240</definedName>
    <definedName name="FORM812" localSheetId="7">[11]DIV_8!$L$180:$V$240</definedName>
    <definedName name="FORM812">[12]DIV_8!$L$180:$V$240</definedName>
    <definedName name="FORM813" localSheetId="4">[11]DIV_8!$L$359:$V$419</definedName>
    <definedName name="FORM813" localSheetId="2">[11]DIV_8!$L$359:$V$419</definedName>
    <definedName name="FORM813" localSheetId="3">[11]DIV_8!$L$359:$V$419</definedName>
    <definedName name="FORM813" localSheetId="5">[11]DIV_8!$L$359:$V$419</definedName>
    <definedName name="FORM813" localSheetId="6">[11]DIV_8!$L$359:$V$419</definedName>
    <definedName name="FORM813" localSheetId="8">[11]DIV_8!$L$359:$V$419</definedName>
    <definedName name="FORM813" localSheetId="7">[11]DIV_8!$L$359:$V$419</definedName>
    <definedName name="FORM813">[12]DIV_8!$L$359:$V$419</definedName>
    <definedName name="FORM814" localSheetId="4">[11]DIV_8!$L$538:$V$598</definedName>
    <definedName name="FORM814" localSheetId="2">[11]DIV_8!$L$538:$V$598</definedName>
    <definedName name="FORM814" localSheetId="3">[11]DIV_8!$L$538:$V$598</definedName>
    <definedName name="FORM814" localSheetId="5">[11]DIV_8!$L$538:$V$598</definedName>
    <definedName name="FORM814" localSheetId="6">[11]DIV_8!$L$538:$V$598</definedName>
    <definedName name="FORM814" localSheetId="8">[11]DIV_8!$L$538:$V$598</definedName>
    <definedName name="FORM814" localSheetId="7">[11]DIV_8!$L$538:$V$598</definedName>
    <definedName name="FORM814">[12]DIV_8!$L$538:$V$598</definedName>
    <definedName name="FORM815" localSheetId="4">[11]DIV_8!$L$717:$V$777</definedName>
    <definedName name="FORM815" localSheetId="2">[11]DIV_8!$L$717:$V$777</definedName>
    <definedName name="FORM815" localSheetId="3">[11]DIV_8!$L$717:$V$777</definedName>
    <definedName name="FORM815" localSheetId="5">[11]DIV_8!$L$717:$V$777</definedName>
    <definedName name="FORM815" localSheetId="6">[11]DIV_8!$L$717:$V$777</definedName>
    <definedName name="FORM815" localSheetId="8">[11]DIV_8!$L$717:$V$777</definedName>
    <definedName name="FORM815" localSheetId="7">[11]DIV_8!$L$717:$V$777</definedName>
    <definedName name="FORM815">[12]DIV_8!$L$717:$V$777</definedName>
    <definedName name="FORM817" localSheetId="4">[11]DIV_8!$L$896:$V$956</definedName>
    <definedName name="FORM817" localSheetId="2">[11]DIV_8!$L$896:$V$956</definedName>
    <definedName name="FORM817" localSheetId="3">[11]DIV_8!$L$896:$V$956</definedName>
    <definedName name="FORM817" localSheetId="5">[11]DIV_8!$L$896:$V$956</definedName>
    <definedName name="FORM817" localSheetId="6">[11]DIV_8!$L$896:$V$956</definedName>
    <definedName name="FORM817" localSheetId="8">[11]DIV_8!$L$896:$V$956</definedName>
    <definedName name="FORM817" localSheetId="7">[11]DIV_8!$L$896:$V$956</definedName>
    <definedName name="FORM817">[12]DIV_8!$L$896:$V$956</definedName>
    <definedName name="FORM818" localSheetId="4">[11]DIV_8!$L$1075:$V$1135</definedName>
    <definedName name="FORM818" localSheetId="2">[11]DIV_8!$L$1075:$V$1135</definedName>
    <definedName name="FORM818" localSheetId="3">[11]DIV_8!$L$1075:$V$1135</definedName>
    <definedName name="FORM818" localSheetId="5">[11]DIV_8!$L$1075:$V$1135</definedName>
    <definedName name="FORM818" localSheetId="6">[11]DIV_8!$L$1075:$V$1135</definedName>
    <definedName name="FORM818" localSheetId="8">[11]DIV_8!$L$1075:$V$1135</definedName>
    <definedName name="FORM818" localSheetId="7">[11]DIV_8!$L$1075:$V$1135</definedName>
    <definedName name="FORM818">[12]DIV_8!$L$1075:$V$1135</definedName>
    <definedName name="FORM819" localSheetId="4">[11]DIV_8!$L$1254:$V$1314</definedName>
    <definedName name="FORM819" localSheetId="2">[11]DIV_8!$L$1254:$V$1314</definedName>
    <definedName name="FORM819" localSheetId="3">[11]DIV_8!$L$1254:$V$1314</definedName>
    <definedName name="FORM819" localSheetId="5">[11]DIV_8!$L$1254:$V$1314</definedName>
    <definedName name="FORM819" localSheetId="6">[11]DIV_8!$L$1254:$V$1314</definedName>
    <definedName name="FORM819" localSheetId="8">[11]DIV_8!$L$1254:$V$1314</definedName>
    <definedName name="FORM819" localSheetId="7">[11]DIV_8!$L$1254:$V$1314</definedName>
    <definedName name="FORM819">[12]DIV_8!$L$1254:$V$1314</definedName>
    <definedName name="FORM82" localSheetId="4">[11]DIV_8!$L$1374:$V$1434</definedName>
    <definedName name="FORM82" localSheetId="2">[11]DIV_8!$L$1374:$V$1434</definedName>
    <definedName name="FORM82" localSheetId="3">[11]DIV_8!$L$1374:$V$1434</definedName>
    <definedName name="FORM82" localSheetId="5">[11]DIV_8!$L$1374:$V$1434</definedName>
    <definedName name="FORM82" localSheetId="6">[11]DIV_8!$L$1374:$V$1434</definedName>
    <definedName name="FORM82" localSheetId="8">[11]DIV_8!$L$1374:$V$1434</definedName>
    <definedName name="FORM82" localSheetId="7">[11]DIV_8!$L$1374:$V$1434</definedName>
    <definedName name="FORM82">[12]DIV_8!$L$1374:$V$1434</definedName>
    <definedName name="FORM841" localSheetId="4">[11]DIV_8!$L$1614:$V$1674</definedName>
    <definedName name="FORM841" localSheetId="2">[11]DIV_8!$L$1614:$V$1674</definedName>
    <definedName name="FORM841" localSheetId="3">[11]DIV_8!$L$1614:$V$1674</definedName>
    <definedName name="FORM841" localSheetId="5">[11]DIV_8!$L$1614:$V$1674</definedName>
    <definedName name="FORM841" localSheetId="6">[11]DIV_8!$L$1614:$V$1674</definedName>
    <definedName name="FORM841" localSheetId="8">[11]DIV_8!$L$1614:$V$1674</definedName>
    <definedName name="FORM841" localSheetId="7">[11]DIV_8!$L$1614:$V$1674</definedName>
    <definedName name="FORM841">[12]DIV_8!$L$1614:$V$1674</definedName>
    <definedName name="FORM8410" localSheetId="4">[11]DIV_8!$L$2222:$V$2282</definedName>
    <definedName name="FORM8410" localSheetId="2">[11]DIV_8!$L$2222:$V$2282</definedName>
    <definedName name="FORM8410" localSheetId="3">[11]DIV_8!$L$2222:$V$2282</definedName>
    <definedName name="FORM8410" localSheetId="5">[11]DIV_8!$L$2222:$V$2282</definedName>
    <definedName name="FORM8410" localSheetId="6">[11]DIV_8!$L$2222:$V$2282</definedName>
    <definedName name="FORM8410" localSheetId="8">[11]DIV_8!$L$2222:$V$2282</definedName>
    <definedName name="FORM8410" localSheetId="7">[11]DIV_8!$L$2222:$V$2282</definedName>
    <definedName name="FORM8410">[12]DIV_8!$L$2222:$V$2282</definedName>
    <definedName name="FORM842" localSheetId="4">[11]DIV_8!$L$1494:$V$1554</definedName>
    <definedName name="FORM842" localSheetId="2">[11]DIV_8!$L$1494:$V$1554</definedName>
    <definedName name="FORM842" localSheetId="3">[11]DIV_8!$L$1494:$V$1554</definedName>
    <definedName name="FORM842" localSheetId="5">[11]DIV_8!$L$1494:$V$1554</definedName>
    <definedName name="FORM842" localSheetId="6">[11]DIV_8!$L$1494:$V$1554</definedName>
    <definedName name="FORM842" localSheetId="8">[11]DIV_8!$L$1494:$V$1554</definedName>
    <definedName name="FORM842" localSheetId="7">[11]DIV_8!$L$1494:$V$1554</definedName>
    <definedName name="FORM842">[12]DIV_8!$L$1494:$V$1554</definedName>
    <definedName name="FORM844" localSheetId="4">[11]DIV_8!$L$1734:$V$1794</definedName>
    <definedName name="FORM844" localSheetId="2">[11]DIV_8!$L$1734:$V$1794</definedName>
    <definedName name="FORM844" localSheetId="3">[11]DIV_8!$L$1734:$V$1794</definedName>
    <definedName name="FORM844" localSheetId="5">[11]DIV_8!$L$1734:$V$1794</definedName>
    <definedName name="FORM844" localSheetId="6">[11]DIV_8!$L$1734:$V$1794</definedName>
    <definedName name="FORM844" localSheetId="8">[11]DIV_8!$L$1734:$V$1794</definedName>
    <definedName name="FORM844" localSheetId="7">[11]DIV_8!$L$1734:$V$1794</definedName>
    <definedName name="FORM844">[12]DIV_8!$L$1734:$V$1794</definedName>
    <definedName name="FORM845" localSheetId="4">[11]DIV_8!$L$1856:$V$1916</definedName>
    <definedName name="FORM845" localSheetId="2">[11]DIV_8!$L$1856:$V$1916</definedName>
    <definedName name="FORM845" localSheetId="3">[11]DIV_8!$L$1856:$V$1916</definedName>
    <definedName name="FORM845" localSheetId="5">[11]DIV_8!$L$1856:$V$1916</definedName>
    <definedName name="FORM845" localSheetId="6">[11]DIV_8!$L$1856:$V$1916</definedName>
    <definedName name="FORM845" localSheetId="8">[11]DIV_8!$L$1856:$V$1916</definedName>
    <definedName name="FORM845" localSheetId="7">[11]DIV_8!$L$1856:$V$1916</definedName>
    <definedName name="FORM845">[12]DIV_8!$L$1856:$V$1916</definedName>
    <definedName name="FORM846" localSheetId="4">[11]DIV_8!$L$1978:$V$2038</definedName>
    <definedName name="FORM846" localSheetId="2">[11]DIV_8!$L$1978:$V$2038</definedName>
    <definedName name="FORM846" localSheetId="3">[11]DIV_8!$L$1978:$V$2038</definedName>
    <definedName name="FORM846" localSheetId="5">[11]DIV_8!$L$1978:$V$2038</definedName>
    <definedName name="FORM846" localSheetId="6">[11]DIV_8!$L$1978:$V$2038</definedName>
    <definedName name="FORM846" localSheetId="8">[11]DIV_8!$L$1978:$V$2038</definedName>
    <definedName name="FORM846" localSheetId="7">[11]DIV_8!$L$1978:$V$2038</definedName>
    <definedName name="FORM846">[12]DIV_8!$L$1978:$V$2038</definedName>
    <definedName name="FORM847" localSheetId="4">[11]DIV_8!$L$2100:$V$2160</definedName>
    <definedName name="FORM847" localSheetId="2">[11]DIV_8!$L$2100:$V$2160</definedName>
    <definedName name="FORM847" localSheetId="3">[11]DIV_8!$L$2100:$V$2160</definedName>
    <definedName name="FORM847" localSheetId="5">[11]DIV_8!$L$2100:$V$2160</definedName>
    <definedName name="FORM847" localSheetId="6">[11]DIV_8!$L$2100:$V$2160</definedName>
    <definedName name="FORM847" localSheetId="8">[11]DIV_8!$L$2100:$V$2160</definedName>
    <definedName name="FORM847" localSheetId="7">[11]DIV_8!$L$2100:$V$2160</definedName>
    <definedName name="FORM847">[12]DIV_8!$L$2100:$V$2160</definedName>
    <definedName name="FORM910" localSheetId="4">[11]DIV_9!$L$373:$W$434</definedName>
    <definedName name="FORM910" localSheetId="2">[11]DIV_9!$L$373:$W$434</definedName>
    <definedName name="FORM910" localSheetId="3">[11]DIV_9!$L$373:$W$434</definedName>
    <definedName name="FORM910" localSheetId="5">[11]DIV_9!$L$373:$W$434</definedName>
    <definedName name="FORM910" localSheetId="6">[11]DIV_9!$L$373:$W$434</definedName>
    <definedName name="FORM910" localSheetId="8">[11]DIV_9!$L$373:$W$434</definedName>
    <definedName name="FORM910" localSheetId="7">[11]DIV_9!$L$373:$W$434</definedName>
    <definedName name="FORM910">[12]DIV_9!$L$373:$W$434</definedName>
    <definedName name="FORM911" localSheetId="4">[11]DIV_9!$L$435:$W$496</definedName>
    <definedName name="FORM911" localSheetId="2">[11]DIV_9!$L$435:$W$496</definedName>
    <definedName name="FORM911" localSheetId="3">[11]DIV_9!$L$435:$W$496</definedName>
    <definedName name="FORM911" localSheetId="5">[11]DIV_9!$L$435:$W$496</definedName>
    <definedName name="FORM911" localSheetId="6">[11]DIV_9!$L$435:$W$496</definedName>
    <definedName name="FORM911" localSheetId="8">[11]DIV_9!$L$435:$W$496</definedName>
    <definedName name="FORM911" localSheetId="7">[11]DIV_9!$L$435:$W$496</definedName>
    <definedName name="FORM911">[12]DIV_9!$L$435:$W$496</definedName>
    <definedName name="FORM912" localSheetId="4">[11]DIV_9!$L$497:$W$558</definedName>
    <definedName name="FORM912" localSheetId="2">[11]DIV_9!$L$497:$W$558</definedName>
    <definedName name="FORM912" localSheetId="3">[11]DIV_9!$L$497:$W$558</definedName>
    <definedName name="FORM912" localSheetId="5">[11]DIV_9!$L$497:$W$558</definedName>
    <definedName name="FORM912" localSheetId="6">[11]DIV_9!$L$497:$W$558</definedName>
    <definedName name="FORM912" localSheetId="8">[11]DIV_9!$L$497:$W$558</definedName>
    <definedName name="FORM912" localSheetId="7">[11]DIV_9!$L$497:$W$558</definedName>
    <definedName name="FORM912">[12]DIV_9!$L$497:$W$558</definedName>
    <definedName name="FORM913" localSheetId="4">[11]DIV_9!$L$559:$W$620</definedName>
    <definedName name="FORM913" localSheetId="2">[11]DIV_9!$L$559:$W$620</definedName>
    <definedName name="FORM913" localSheetId="3">[11]DIV_9!$L$559:$W$620</definedName>
    <definedName name="FORM913" localSheetId="5">[11]DIV_9!$L$559:$W$620</definedName>
    <definedName name="FORM913" localSheetId="6">[11]DIV_9!$L$559:$W$620</definedName>
    <definedName name="FORM913" localSheetId="8">[11]DIV_9!$L$559:$W$620</definedName>
    <definedName name="FORM913" localSheetId="7">[11]DIV_9!$L$559:$W$620</definedName>
    <definedName name="FORM913">[12]DIV_9!$L$559:$W$620</definedName>
    <definedName name="FORM914" localSheetId="4">[11]DIV_9!$L$621:$W$682</definedName>
    <definedName name="FORM914" localSheetId="2">[11]DIV_9!$L$621:$W$682</definedName>
    <definedName name="FORM914" localSheetId="3">[11]DIV_9!$L$621:$W$682</definedName>
    <definedName name="FORM914" localSheetId="5">[11]DIV_9!$L$621:$W$682</definedName>
    <definedName name="FORM914" localSheetId="6">[11]DIV_9!$L$621:$W$682</definedName>
    <definedName name="FORM914" localSheetId="8">[11]DIV_9!$L$621:$W$682</definedName>
    <definedName name="FORM914" localSheetId="7">[11]DIV_9!$L$621:$W$682</definedName>
    <definedName name="FORM914">[12]DIV_9!$L$621:$W$682</definedName>
    <definedName name="FORM915" localSheetId="4">[11]DIV_9!$L$683:$W$744</definedName>
    <definedName name="FORM915" localSheetId="2">[11]DIV_9!$L$683:$W$744</definedName>
    <definedName name="FORM915" localSheetId="3">[11]DIV_9!$L$683:$W$744</definedName>
    <definedName name="FORM915" localSheetId="5">[11]DIV_9!$L$683:$W$744</definedName>
    <definedName name="FORM915" localSheetId="6">[11]DIV_9!$L$683:$W$744</definedName>
    <definedName name="FORM915" localSheetId="8">[11]DIV_9!$L$683:$W$744</definedName>
    <definedName name="FORM915" localSheetId="7">[11]DIV_9!$L$683:$W$744</definedName>
    <definedName name="FORM915">[12]DIV_9!$L$683:$W$744</definedName>
    <definedName name="FORM916" localSheetId="4">[11]DIV_9!$L$745:$W$806</definedName>
    <definedName name="FORM916" localSheetId="2">[11]DIV_9!$L$745:$W$806</definedName>
    <definedName name="FORM916" localSheetId="3">[11]DIV_9!$L$745:$W$806</definedName>
    <definedName name="FORM916" localSheetId="5">[11]DIV_9!$L$745:$W$806</definedName>
    <definedName name="FORM916" localSheetId="6">[11]DIV_9!$L$745:$W$806</definedName>
    <definedName name="FORM916" localSheetId="8">[11]DIV_9!$L$745:$W$806</definedName>
    <definedName name="FORM916" localSheetId="7">[11]DIV_9!$L$745:$W$806</definedName>
    <definedName name="FORM916">[12]DIV_9!$L$745:$W$806</definedName>
    <definedName name="FORM917" localSheetId="4">[11]DIV_9!$L$807:$W$868</definedName>
    <definedName name="FORM917" localSheetId="2">[11]DIV_9!$L$807:$W$868</definedName>
    <definedName name="FORM917" localSheetId="3">[11]DIV_9!$L$807:$W$868</definedName>
    <definedName name="FORM917" localSheetId="5">[11]DIV_9!$L$807:$W$868</definedName>
    <definedName name="FORM917" localSheetId="6">[11]DIV_9!$L$807:$W$868</definedName>
    <definedName name="FORM917" localSheetId="8">[11]DIV_9!$L$807:$W$868</definedName>
    <definedName name="FORM917" localSheetId="7">[11]DIV_9!$L$807:$W$868</definedName>
    <definedName name="FORM917">[12]DIV_9!$L$807:$W$868</definedName>
    <definedName name="FORM918" localSheetId="4">[11]DIV_9!$L$869:$W$930</definedName>
    <definedName name="FORM918" localSheetId="2">[11]DIV_9!$L$869:$W$930</definedName>
    <definedName name="FORM918" localSheetId="3">[11]DIV_9!$L$869:$W$930</definedName>
    <definedName name="FORM918" localSheetId="5">[11]DIV_9!$L$869:$W$930</definedName>
    <definedName name="FORM918" localSheetId="6">[11]DIV_9!$L$869:$W$930</definedName>
    <definedName name="FORM918" localSheetId="8">[11]DIV_9!$L$869:$W$930</definedName>
    <definedName name="FORM918" localSheetId="7">[11]DIV_9!$L$869:$W$930</definedName>
    <definedName name="FORM918">[12]DIV_9!$L$869:$W$930</definedName>
    <definedName name="FORM919" localSheetId="4">[11]DIV_9!$L$931:$W$992</definedName>
    <definedName name="FORM919" localSheetId="2">[11]DIV_9!$L$931:$W$992</definedName>
    <definedName name="FORM919" localSheetId="3">[11]DIV_9!$L$931:$W$992</definedName>
    <definedName name="FORM919" localSheetId="5">[11]DIV_9!$L$931:$W$992</definedName>
    <definedName name="FORM919" localSheetId="6">[11]DIV_9!$L$931:$W$992</definedName>
    <definedName name="FORM919" localSheetId="8">[11]DIV_9!$L$931:$W$992</definedName>
    <definedName name="FORM919" localSheetId="7">[11]DIV_9!$L$931:$W$992</definedName>
    <definedName name="FORM919">[12]DIV_9!$L$931:$W$992</definedName>
    <definedName name="FORM920" localSheetId="4">[11]DIV_9!$L$993:$W$1054</definedName>
    <definedName name="FORM920" localSheetId="2">[11]DIV_9!$L$993:$W$1054</definedName>
    <definedName name="FORM920" localSheetId="3">[11]DIV_9!$L$993:$W$1054</definedName>
    <definedName name="FORM920" localSheetId="5">[11]DIV_9!$L$993:$W$1054</definedName>
    <definedName name="FORM920" localSheetId="6">[11]DIV_9!$L$993:$W$1054</definedName>
    <definedName name="FORM920" localSheetId="8">[11]DIV_9!$L$993:$W$1054</definedName>
    <definedName name="FORM920" localSheetId="7">[11]DIV_9!$L$993:$W$1054</definedName>
    <definedName name="FORM920">[12]DIV_9!$L$993:$W$1054</definedName>
    <definedName name="FORM94" localSheetId="4">[11]DIV_9!$L$1:$W$62</definedName>
    <definedName name="FORM94" localSheetId="2">[11]DIV_9!$L$1:$W$62</definedName>
    <definedName name="FORM94" localSheetId="3">[11]DIV_9!$L$1:$W$62</definedName>
    <definedName name="FORM94" localSheetId="5">[11]DIV_9!$L$1:$W$62</definedName>
    <definedName name="FORM94" localSheetId="6">[11]DIV_9!$L$1:$W$62</definedName>
    <definedName name="FORM94" localSheetId="8">[11]DIV_9!$L$1:$W$62</definedName>
    <definedName name="FORM94" localSheetId="7">[11]DIV_9!$L$1:$W$62</definedName>
    <definedName name="FORM94">[12]DIV_9!$L$1:$W$62</definedName>
    <definedName name="FORM95" localSheetId="4">[11]DIV_9!$L$63:$W$124</definedName>
    <definedName name="FORM95" localSheetId="2">[11]DIV_9!$L$63:$W$124</definedName>
    <definedName name="FORM95" localSheetId="3">[11]DIV_9!$L$63:$W$124</definedName>
    <definedName name="FORM95" localSheetId="5">[11]DIV_9!$L$63:$W$124</definedName>
    <definedName name="FORM95" localSheetId="6">[11]DIV_9!$L$63:$W$124</definedName>
    <definedName name="FORM95" localSheetId="8">[11]DIV_9!$L$63:$W$124</definedName>
    <definedName name="FORM95" localSheetId="7">[11]DIV_9!$L$63:$W$124</definedName>
    <definedName name="FORM95">[12]DIV_9!$L$63:$W$124</definedName>
    <definedName name="FORM96" localSheetId="4">[11]DIV_9!$L$125:$W$186</definedName>
    <definedName name="FORM96" localSheetId="2">[11]DIV_9!$L$125:$W$186</definedName>
    <definedName name="FORM96" localSheetId="3">[11]DIV_9!$L$125:$W$186</definedName>
    <definedName name="FORM96" localSheetId="5">[11]DIV_9!$L$125:$W$186</definedName>
    <definedName name="FORM96" localSheetId="6">[11]DIV_9!$L$125:$W$186</definedName>
    <definedName name="FORM96" localSheetId="8">[11]DIV_9!$L$125:$W$186</definedName>
    <definedName name="FORM96" localSheetId="7">[11]DIV_9!$L$125:$W$186</definedName>
    <definedName name="FORM96">[12]DIV_9!$L$125:$W$186</definedName>
    <definedName name="FORM97" localSheetId="4">[11]DIV_9!$L$187:$W$248</definedName>
    <definedName name="FORM97" localSheetId="2">[11]DIV_9!$L$187:$W$248</definedName>
    <definedName name="FORM97" localSheetId="3">[11]DIV_9!$L$187:$W$248</definedName>
    <definedName name="FORM97" localSheetId="5">[11]DIV_9!$L$187:$W$248</definedName>
    <definedName name="FORM97" localSheetId="6">[11]DIV_9!$L$187:$W$248</definedName>
    <definedName name="FORM97" localSheetId="8">[11]DIV_9!$L$187:$W$248</definedName>
    <definedName name="FORM97" localSheetId="7">[11]DIV_9!$L$187:$W$248</definedName>
    <definedName name="FORM97">[12]DIV_9!$L$187:$W$248</definedName>
    <definedName name="FORM98" localSheetId="4">[11]DIV_9!$L$249:$W$310</definedName>
    <definedName name="FORM98" localSheetId="2">[11]DIV_9!$L$249:$W$310</definedName>
    <definedName name="FORM98" localSheetId="3">[11]DIV_9!$L$249:$W$310</definedName>
    <definedName name="FORM98" localSheetId="5">[11]DIV_9!$L$249:$W$310</definedName>
    <definedName name="FORM98" localSheetId="6">[11]DIV_9!$L$249:$W$310</definedName>
    <definedName name="FORM98" localSheetId="8">[11]DIV_9!$L$249:$W$310</definedName>
    <definedName name="FORM98" localSheetId="7">[11]DIV_9!$L$249:$W$310</definedName>
    <definedName name="FORM98">[12]DIV_9!$L$249:$W$310</definedName>
    <definedName name="FORM99" localSheetId="4">[11]DIV_9!$L$311:$W$372</definedName>
    <definedName name="FORM99" localSheetId="2">[11]DIV_9!$L$311:$W$372</definedName>
    <definedName name="FORM99" localSheetId="3">[11]DIV_9!$L$311:$W$372</definedName>
    <definedName name="FORM99" localSheetId="5">[11]DIV_9!$L$311:$W$372</definedName>
    <definedName name="FORM99" localSheetId="6">[11]DIV_9!$L$311:$W$372</definedName>
    <definedName name="FORM99" localSheetId="8">[11]DIV_9!$L$311:$W$372</definedName>
    <definedName name="FORM99" localSheetId="7">[11]DIV_9!$L$311:$W$372</definedName>
    <definedName name="FORM99">[12]DIV_9!$L$311:$W$372</definedName>
    <definedName name="FORMGEOTEKSTIL" localSheetId="4">[11]DIV_7A!$L$3601:$V$3661</definedName>
    <definedName name="FORMGEOTEKSTIL" localSheetId="2">[11]DIV_7A!$L$3601:$V$3661</definedName>
    <definedName name="FORMGEOTEKSTIL" localSheetId="3">[11]DIV_7A!$L$3601:$V$3661</definedName>
    <definedName name="FORMGEOTEKSTIL" localSheetId="5">[11]DIV_7A!$L$3601:$V$3661</definedName>
    <definedName name="FORMGEOTEKSTIL" localSheetId="6">[11]DIV_7A!$L$3601:$V$3661</definedName>
    <definedName name="FORMGEOTEKSTIL" localSheetId="8">[11]DIV_7A!$L$3601:$V$3661</definedName>
    <definedName name="FORMGEOTEKSTIL" localSheetId="7">[11]DIV_7A!$L$3601:$V$3661</definedName>
    <definedName name="FORMGEOTEKSTIL">[12]DIV_7A!$L$3601:$V$3661</definedName>
    <definedName name="formica" localSheetId="4">#REF!</definedName>
    <definedName name="formica" localSheetId="2">#REF!</definedName>
    <definedName name="formica" localSheetId="3">#REF!</definedName>
    <definedName name="formica" localSheetId="5">#REF!</definedName>
    <definedName name="formica" localSheetId="6">#REF!</definedName>
    <definedName name="formica" localSheetId="8">#REF!</definedName>
    <definedName name="formica" localSheetId="7">#REF!</definedName>
    <definedName name="formica">#REF!</definedName>
    <definedName name="FORMULIR_ISIAN_02" localSheetId="4">[65]FORMULIR_ISIAN!#REF!</definedName>
    <definedName name="FORMULIR_ISIAN_02" localSheetId="2">[65]FORMULIR_ISIAN!#REF!</definedName>
    <definedName name="FORMULIR_ISIAN_02" localSheetId="3">[65]FORMULIR_ISIAN!#REF!</definedName>
    <definedName name="FORMULIR_ISIAN_02" localSheetId="5">[65]FORMULIR_ISIAN!#REF!</definedName>
    <definedName name="FORMULIR_ISIAN_02" localSheetId="6">[65]FORMULIR_ISIAN!#REF!</definedName>
    <definedName name="FORMULIR_ISIAN_02" localSheetId="8">[65]FORMULIR_ISIAN!#REF!</definedName>
    <definedName name="FORMULIR_ISIAN_02" localSheetId="7">[65]FORMULIR_ISIAN!#REF!</definedName>
    <definedName name="FORMULIR_ISIAN_02">[65]FORMULIR_ISIAN!#REF!</definedName>
    <definedName name="FULVIMIXER" localSheetId="4">#REF!</definedName>
    <definedName name="FULVIMIXER" localSheetId="2">#REF!</definedName>
    <definedName name="FULVIMIXER" localSheetId="3">#REF!</definedName>
    <definedName name="FULVIMIXER" localSheetId="5">#REF!</definedName>
    <definedName name="FULVIMIXER" localSheetId="6">#REF!</definedName>
    <definedName name="FULVIMIXER" localSheetId="8">#REF!</definedName>
    <definedName name="FULVIMIXER" localSheetId="7">#REF!</definedName>
    <definedName name="FULVIMIXER">#REF!</definedName>
    <definedName name="G.Kramik">#REF!</definedName>
    <definedName name="galbis">#REF!</definedName>
    <definedName name="gali">#REF!</definedName>
    <definedName name="galian" localSheetId="4">'[56]1'!$E$8</definedName>
    <definedName name="galian" localSheetId="2">'[56]1'!$E$8</definedName>
    <definedName name="galian" localSheetId="3">'[56]1'!$E$8</definedName>
    <definedName name="galian" localSheetId="5">'[56]1'!$E$8</definedName>
    <definedName name="galian" localSheetId="6">'[56]1'!$E$8</definedName>
    <definedName name="galian" localSheetId="8">'[56]1'!$E$8</definedName>
    <definedName name="galian" localSheetId="7">'[56]1'!$E$8</definedName>
    <definedName name="galian">'[57]1'!$E$8</definedName>
    <definedName name="galiantanah">'[20]1'!$E$8</definedName>
    <definedName name="galiantanahbiasa" localSheetId="4">#REF!</definedName>
    <definedName name="galiantanahbiasa" localSheetId="2">#REF!</definedName>
    <definedName name="galiantanahbiasa" localSheetId="3">#REF!</definedName>
    <definedName name="galiantanahbiasa" localSheetId="5">#REF!</definedName>
    <definedName name="galiantanahbiasa" localSheetId="6">#REF!</definedName>
    <definedName name="galiantanahbiasa" localSheetId="8">#REF!</definedName>
    <definedName name="galiantanahbiasa" localSheetId="7">#REF!</definedName>
    <definedName name="galiantanahbiasa">#REF!</definedName>
    <definedName name="galiantanahcadas">#REF!</definedName>
    <definedName name="ganda">#REF!</definedName>
    <definedName name="garam">#REF!</definedName>
    <definedName name="GD">#REF!</definedName>
    <definedName name="gedekkulit">#REF!</definedName>
    <definedName name="gemuk">#REF!</definedName>
    <definedName name="gen">#REF!</definedName>
    <definedName name="generator">#REF!</definedName>
    <definedName name="generatorset">#REF!</definedName>
    <definedName name="GENSET" localSheetId="4">[1]A!$A$650:$J$708</definedName>
    <definedName name="GENSET" localSheetId="2">[1]A!$A$650:$J$708</definedName>
    <definedName name="GENSET" localSheetId="3">[1]A!$A$650:$J$708</definedName>
    <definedName name="GENSET" localSheetId="5">[1]A!$A$650:$J$708</definedName>
    <definedName name="GENSET" localSheetId="6">[1]A!$A$650:$J$708</definedName>
    <definedName name="GENSET" localSheetId="8">[1]A!$A$650:$J$708</definedName>
    <definedName name="GENSET" localSheetId="7">[1]A!$A$650:$J$708</definedName>
    <definedName name="GENSET">[3]A!$A$650:$J$708</definedName>
    <definedName name="genteng" localSheetId="4">#REF!</definedName>
    <definedName name="genteng" localSheetId="2">#REF!</definedName>
    <definedName name="genteng" localSheetId="3">#REF!</definedName>
    <definedName name="genteng" localSheetId="5">#REF!</definedName>
    <definedName name="genteng" localSheetId="6">#REF!</definedName>
    <definedName name="genteng" localSheetId="8">#REF!</definedName>
    <definedName name="genteng" localSheetId="7">#REF!</definedName>
    <definedName name="genteng">#REF!</definedName>
    <definedName name="GERA" localSheetId="4">#REF!</definedName>
    <definedName name="GERA" localSheetId="2">#REF!</definedName>
    <definedName name="GERA" localSheetId="3">#REF!</definedName>
    <definedName name="GERA" localSheetId="5">#REF!</definedName>
    <definedName name="GERA" localSheetId="6">#REF!</definedName>
    <definedName name="GERA" localSheetId="8">#REF!</definedName>
    <definedName name="GERA" localSheetId="7">#REF!</definedName>
    <definedName name="GERA">#REF!</definedName>
    <definedName name="GGGGGGGGGGGGGGGG" localSheetId="4">[66]ANALISA!#REF!</definedName>
    <definedName name="GGGGGGGGGGGGGGGG" localSheetId="2">[66]ANALISA!#REF!</definedName>
    <definedName name="GGGGGGGGGGGGGGGG" localSheetId="3">[66]ANALISA!#REF!</definedName>
    <definedName name="GGGGGGGGGGGGGGGG" localSheetId="5">[66]ANALISA!#REF!</definedName>
    <definedName name="GGGGGGGGGGGGGGGG" localSheetId="6">[66]ANALISA!#REF!</definedName>
    <definedName name="GGGGGGGGGGGGGGGG" localSheetId="8">[66]ANALISA!#REF!</definedName>
    <definedName name="GGGGGGGGGGGGGGGG" localSheetId="7">[66]ANALISA!#REF!</definedName>
    <definedName name="GGGGGGGGGGGGGGGG">[66]ANALISA!#REF!</definedName>
    <definedName name="gip" localSheetId="4">#REF!</definedName>
    <definedName name="gip" localSheetId="2">#REF!</definedName>
    <definedName name="gip" localSheetId="3">#REF!</definedName>
    <definedName name="gip" localSheetId="5">#REF!</definedName>
    <definedName name="gip" localSheetId="6">#REF!</definedName>
    <definedName name="gip" localSheetId="8">#REF!</definedName>
    <definedName name="gip" localSheetId="7">#REF!</definedName>
    <definedName name="gip">#REF!</definedName>
    <definedName name="gnfnfnf" localSheetId="4">#REF!</definedName>
    <definedName name="gnfnfnf" localSheetId="2">#REF!</definedName>
    <definedName name="gnfnfnf" localSheetId="3">#REF!</definedName>
    <definedName name="gnfnfnf" localSheetId="5">#REF!</definedName>
    <definedName name="gnfnfnf" localSheetId="6">#REF!</definedName>
    <definedName name="gnfnfnf" localSheetId="8">#REF!</definedName>
    <definedName name="gnfnfnf" localSheetId="7">#REF!</definedName>
    <definedName name="gnfnfnf">#REF!</definedName>
    <definedName name="GRADER" localSheetId="4">[1]A!$A$709:$J$767</definedName>
    <definedName name="GRADER" localSheetId="2">[1]A!$A$709:$J$767</definedName>
    <definedName name="GRADER" localSheetId="3">[1]A!$A$709:$J$767</definedName>
    <definedName name="GRADER" localSheetId="5">[1]A!$A$709:$J$767</definedName>
    <definedName name="GRADER" localSheetId="6">[1]A!$A$709:$J$767</definedName>
    <definedName name="GRADER" localSheetId="8">[1]A!$A$709:$J$767</definedName>
    <definedName name="GRADER" localSheetId="7">[1]A!$A$709:$J$767</definedName>
    <definedName name="GRADER">[3]A!$A$709:$J$767</definedName>
    <definedName name="GRAVEL" localSheetId="4">'[11]Analisa Quarry'!$A$396:$H$507</definedName>
    <definedName name="GRAVEL" localSheetId="2">'[11]Analisa Quarry'!$A$396:$H$507</definedName>
    <definedName name="GRAVEL" localSheetId="3">'[11]Analisa Quarry'!$A$396:$H$507</definedName>
    <definedName name="GRAVEL" localSheetId="5">'[11]Analisa Quarry'!$A$396:$H$507</definedName>
    <definedName name="GRAVEL" localSheetId="6">'[11]Analisa Quarry'!$A$396:$H$507</definedName>
    <definedName name="GRAVEL" localSheetId="8">'[11]Analisa Quarry'!$A$396:$H$507</definedName>
    <definedName name="GRAVEL" localSheetId="7">'[11]Analisa Quarry'!$A$396:$H$507</definedName>
    <definedName name="GRAVEL">'[12]Analisa Quarry'!$A$396:$H$507</definedName>
    <definedName name="GREN" localSheetId="4">#REF!</definedName>
    <definedName name="GREN" localSheetId="2">#REF!</definedName>
    <definedName name="GREN" localSheetId="3">#REF!</definedName>
    <definedName name="GREN" localSheetId="5">#REF!</definedName>
    <definedName name="GREN" localSheetId="6">#REF!</definedName>
    <definedName name="GREN" localSheetId="8">#REF!</definedName>
    <definedName name="GREN" localSheetId="7">#REF!</definedName>
    <definedName name="GREN">#REF!</definedName>
    <definedName name="grendel">#REF!</definedName>
    <definedName name="grendelB">#REF!</definedName>
    <definedName name="grendeljdl">#REF!</definedName>
    <definedName name="grendeljendela">#REF!</definedName>
    <definedName name="GrendelK">#REF!</definedName>
    <definedName name="grendelpin">#REF!</definedName>
    <definedName name="grendelpintu">#REF!</definedName>
    <definedName name="grendelpt">#REF!</definedName>
    <definedName name="grendelS">#REF!</definedName>
    <definedName name="GRENKM">#REF!</definedName>
    <definedName name="GRENTU">#REF!</definedName>
    <definedName name="gthhy">#REF!</definedName>
    <definedName name="gypsum.9">#REF!</definedName>
    <definedName name="gypsum.prf">#REF!</definedName>
    <definedName name="HAK">#REF!</definedName>
    <definedName name="HALUS">#REF!</definedName>
    <definedName name="hammer">#REF!</definedName>
    <definedName name="handcompactor">#REF!</definedName>
    <definedName name="har" localSheetId="4">[21]upah!$B$14:$J$60</definedName>
    <definedName name="har" localSheetId="2">[21]upah!$B$14:$J$60</definedName>
    <definedName name="har" localSheetId="3">[21]upah!$B$14:$J$60</definedName>
    <definedName name="har" localSheetId="5">[21]upah!$B$14:$J$60</definedName>
    <definedName name="har" localSheetId="6">[21]upah!$B$14:$J$60</definedName>
    <definedName name="har" localSheetId="8">[21]upah!$B$14:$J$60</definedName>
    <definedName name="har" localSheetId="7">[21]upah!$B$14:$J$60</definedName>
    <definedName name="har">[22]upah!$B$14:$J$60</definedName>
    <definedName name="harga" localSheetId="4">[67]Rekap!$L$36</definedName>
    <definedName name="harga" localSheetId="2">[67]Rekap!$L$36</definedName>
    <definedName name="harga" localSheetId="3">[67]Rekap!$L$36</definedName>
    <definedName name="harga" localSheetId="5">[67]Rekap!$L$36</definedName>
    <definedName name="harga" localSheetId="6">[67]Rekap!$L$36</definedName>
    <definedName name="harga" localSheetId="8">[67]Rekap!$L$36</definedName>
    <definedName name="harga" localSheetId="7">[67]Rekap!$L$36</definedName>
    <definedName name="harga">[68]Rekap!$L$36</definedName>
    <definedName name="harn" localSheetId="4">[21]upah!$B$14:$B$60</definedName>
    <definedName name="harn" localSheetId="2">[21]upah!$B$14:$B$60</definedName>
    <definedName name="harn" localSheetId="3">[21]upah!$B$14:$B$60</definedName>
    <definedName name="harn" localSheetId="5">[21]upah!$B$14:$B$60</definedName>
    <definedName name="harn" localSheetId="6">[21]upah!$B$14:$B$60</definedName>
    <definedName name="harn" localSheetId="8">[21]upah!$B$14:$B$60</definedName>
    <definedName name="harn" localSheetId="7">[21]upah!$B$14:$B$60</definedName>
    <definedName name="harn">[21]upah!$B$14:$B$60</definedName>
    <definedName name="HARRY" localSheetId="4">[69]ANALISA!#REF!</definedName>
    <definedName name="HARRY" localSheetId="2">[69]ANALISA!#REF!</definedName>
    <definedName name="HARRY" localSheetId="3">[69]ANALISA!#REF!</definedName>
    <definedName name="HARRY" localSheetId="5">[69]ANALISA!#REF!</definedName>
    <definedName name="HARRY" localSheetId="6">[69]ANALISA!#REF!</definedName>
    <definedName name="HARRY" localSheetId="8">[69]ANALISA!#REF!</definedName>
    <definedName name="HARRY" localSheetId="7">[69]ANALISA!#REF!</definedName>
    <definedName name="HARRY">[69]ANALISA!#REF!</definedName>
    <definedName name="hcs" localSheetId="4">#REF!</definedName>
    <definedName name="hcs" localSheetId="2">#REF!</definedName>
    <definedName name="hcs" localSheetId="3">#REF!</definedName>
    <definedName name="hcs" localSheetId="5">#REF!</definedName>
    <definedName name="hcs" localSheetId="6">#REF!</definedName>
    <definedName name="hcs" localSheetId="8">#REF!</definedName>
    <definedName name="hcs" localSheetId="7">#REF!</definedName>
    <definedName name="hcs">#REF!</definedName>
    <definedName name="hcslab" localSheetId="4">'[50]WF '!#REF!</definedName>
    <definedName name="hcslab" localSheetId="2">'[50]WF '!#REF!</definedName>
    <definedName name="hcslab" localSheetId="3">'[50]WF '!#REF!</definedName>
    <definedName name="hcslab" localSheetId="5">'[50]WF '!#REF!</definedName>
    <definedName name="hcslab" localSheetId="6">'[50]WF '!#REF!</definedName>
    <definedName name="hcslab" localSheetId="8">'[50]WF '!#REF!</definedName>
    <definedName name="hcslab" localSheetId="7">'[50]WF '!#REF!</definedName>
    <definedName name="hcslab">'[50]WF '!#REF!</definedName>
    <definedName name="he" localSheetId="4">#REF!</definedName>
    <definedName name="he" localSheetId="2">#REF!</definedName>
    <definedName name="he" localSheetId="3">#REF!</definedName>
    <definedName name="he" localSheetId="5">#REF!</definedName>
    <definedName name="he" localSheetId="6">#REF!</definedName>
    <definedName name="he" localSheetId="8">#REF!</definedName>
    <definedName name="he" localSheetId="7">#REF!</definedName>
    <definedName name="he">#REF!</definedName>
    <definedName name="HENDRA">[24]DASAR!$D$15</definedName>
    <definedName name="hengselT" localSheetId="4">#REF!</definedName>
    <definedName name="hengselT" localSheetId="2">#REF!</definedName>
    <definedName name="hengselT" localSheetId="3">#REF!</definedName>
    <definedName name="hengselT" localSheetId="5">#REF!</definedName>
    <definedName name="hengselT" localSheetId="6">#REF!</definedName>
    <definedName name="hengselT" localSheetId="8">#REF!</definedName>
    <definedName name="hengselT" localSheetId="7">#REF!</definedName>
    <definedName name="hengselT">#REF!</definedName>
    <definedName name="hhhhhhhhh">#REF!</definedName>
    <definedName name="HIUIL">[4]Volume!#REF!</definedName>
    <definedName name="hjkg" localSheetId="4">#REF!</definedName>
    <definedName name="hjkg" localSheetId="2">#REF!</definedName>
    <definedName name="hjkg" localSheetId="3">#REF!</definedName>
    <definedName name="hjkg" localSheetId="5">#REF!</definedName>
    <definedName name="hjkg" localSheetId="6">#REF!</definedName>
    <definedName name="hjkg" localSheetId="8">#REF!</definedName>
    <definedName name="hjkg" localSheetId="7">#REF!</definedName>
    <definedName name="hjkg">#REF!</definedName>
    <definedName name="hl">#REF!</definedName>
    <definedName name="hlkp">#REF!</definedName>
    <definedName name="HSAT">#REF!</definedName>
    <definedName name="hvuivs">#REF!</definedName>
    <definedName name="I">#REF!</definedName>
    <definedName name="II">#REF!</definedName>
    <definedName name="III">#REF!</definedName>
    <definedName name="instalasi">#REF!</definedName>
    <definedName name="instalasidb">#REF!</definedName>
    <definedName name="instalsilistrik">#REF!</definedName>
    <definedName name="InstalsiPLN">#REF!</definedName>
    <definedName name="intalasi">#REF!</definedName>
    <definedName name="ISLAM" localSheetId="4">'[70]RAB SD.islam '!$I$132</definedName>
    <definedName name="ISLAM" localSheetId="2">'[70]RAB SD.islam '!$I$132</definedName>
    <definedName name="ISLAM" localSheetId="3">'[70]RAB SD.islam '!$I$132</definedName>
    <definedName name="ISLAM" localSheetId="5">'[70]RAB SD.islam '!$I$132</definedName>
    <definedName name="ISLAM" localSheetId="6">'[70]RAB SD.islam '!$I$132</definedName>
    <definedName name="ISLAM" localSheetId="8">'[70]RAB SD.islam '!$I$132</definedName>
    <definedName name="ISLAM" localSheetId="7">'[70]RAB SD.islam '!$I$132</definedName>
    <definedName name="ISLAM">'[71]RAB SD.islam '!$I$132</definedName>
    <definedName name="isolasi" localSheetId="4">#REF!</definedName>
    <definedName name="isolasi" localSheetId="2">#REF!</definedName>
    <definedName name="isolasi" localSheetId="3">#REF!</definedName>
    <definedName name="isolasi" localSheetId="5">#REF!</definedName>
    <definedName name="isolasi" localSheetId="6">#REF!</definedName>
    <definedName name="isolasi" localSheetId="8">#REF!</definedName>
    <definedName name="isolasi" localSheetId="7">#REF!</definedName>
    <definedName name="isolasi">#REF!</definedName>
    <definedName name="isolasik">#REF!</definedName>
    <definedName name="isolator">#REF!</definedName>
    <definedName name="item4.2.1">#REF!</definedName>
    <definedName name="item5.3">#REF!</definedName>
    <definedName name="item6.1.1">#REF!</definedName>
    <definedName name="item6.1.2">#REF!</definedName>
    <definedName name="item6.4.1">#REF!</definedName>
    <definedName name="item6.6">#REF!</definedName>
    <definedName name="item8.1.7">#REF!</definedName>
    <definedName name="item8.4.2">#REF!</definedName>
    <definedName name="item8.4.3">#REF!</definedName>
    <definedName name="IV">#REF!</definedName>
    <definedName name="jab">[32]MASTER!$C$3</definedName>
    <definedName name="jabardi" localSheetId="4">[32]MASTER!#REF!</definedName>
    <definedName name="jabardi" localSheetId="2">[32]MASTER!#REF!</definedName>
    <definedName name="jabardi" localSheetId="3">[32]MASTER!#REF!</definedName>
    <definedName name="jabardi" localSheetId="5">[32]MASTER!#REF!</definedName>
    <definedName name="jabardi" localSheetId="6">[32]MASTER!#REF!</definedName>
    <definedName name="jabardi" localSheetId="8">[32]MASTER!#REF!</definedName>
    <definedName name="jabardi" localSheetId="7">[32]MASTER!#REF!</definedName>
    <definedName name="jabardi">[32]MASTER!#REF!</definedName>
    <definedName name="jabat" localSheetId="4">[6]DATA!$F$7</definedName>
    <definedName name="jabat" localSheetId="2">[6]DATA!$F$7</definedName>
    <definedName name="jabat" localSheetId="3">[6]DATA!$F$7</definedName>
    <definedName name="jabat" localSheetId="5">[6]DATA!$F$7</definedName>
    <definedName name="jabat" localSheetId="6">[6]DATA!$F$7</definedName>
    <definedName name="jabat" localSheetId="8">[6]DATA!$F$7</definedName>
    <definedName name="jabat" localSheetId="7">[6]DATA!$F$7</definedName>
    <definedName name="jabat">[7]DATA!$F$7</definedName>
    <definedName name="jabat1">'[8]DATA UMUM (2)'!$E$7</definedName>
    <definedName name="jabatt">[52]DATA!$F$7</definedName>
    <definedName name="JACKHAMMER" localSheetId="4">#REF!</definedName>
    <definedName name="JACKHAMMER" localSheetId="2">#REF!</definedName>
    <definedName name="JACKHAMMER" localSheetId="3">#REF!</definedName>
    <definedName name="JACKHAMMER" localSheetId="5">#REF!</definedName>
    <definedName name="JACKHAMMER" localSheetId="6">#REF!</definedName>
    <definedName name="JACKHAMMER" localSheetId="8">#REF!</definedName>
    <definedName name="JACKHAMMER" localSheetId="7">#REF!</definedName>
    <definedName name="JACKHAMMER">#REF!</definedName>
    <definedName name="Jad_Alat">#REF!</definedName>
    <definedName name="JADI">#REF!</definedName>
    <definedName name="JAGA">#REF!</definedName>
    <definedName name="jalan" localSheetId="4">#REF!</definedName>
    <definedName name="jalan" localSheetId="2">#REF!</definedName>
    <definedName name="jalan" localSheetId="3">#REF!</definedName>
    <definedName name="jalan" localSheetId="5">#REF!</definedName>
    <definedName name="jalan" localSheetId="6">#REF!</definedName>
    <definedName name="jalan" localSheetId="8">#REF!</definedName>
    <definedName name="jalan" localSheetId="7">#REF!</definedName>
    <definedName name="jalan">#REF!</definedName>
    <definedName name="Jaln">#REF!</definedName>
    <definedName name="JARAKASPAL">'[72]Met&amp;Ana'!$V$39</definedName>
    <definedName name="JarakBATU" localSheetId="4">'[72]Met&amp;Ana'!$V$38</definedName>
    <definedName name="JarakBATU" localSheetId="2">'[72]Met&amp;Ana'!$V$38</definedName>
    <definedName name="JarakBATU" localSheetId="3">'[72]Met&amp;Ana'!$V$38</definedName>
    <definedName name="JarakBATU" localSheetId="5">'[72]Met&amp;Ana'!$V$38</definedName>
    <definedName name="JarakBATU" localSheetId="6">'[72]Met&amp;Ana'!$V$38</definedName>
    <definedName name="JarakBATU" localSheetId="8">'[72]Met&amp;Ana'!$V$38</definedName>
    <definedName name="JarakBATU" localSheetId="7">'[72]Met&amp;Ana'!$V$38</definedName>
    <definedName name="JarakBATU">'[73]Met&amp;Ana'!$V$38</definedName>
    <definedName name="JARAKBESI" localSheetId="4">'[72]Met&amp;Ana'!$V$45</definedName>
    <definedName name="JARAKBESI" localSheetId="2">'[72]Met&amp;Ana'!$V$45</definedName>
    <definedName name="JARAKBESI" localSheetId="3">'[72]Met&amp;Ana'!$V$45</definedName>
    <definedName name="JARAKBESI" localSheetId="5">'[72]Met&amp;Ana'!$V$45</definedName>
    <definedName name="JARAKBESI" localSheetId="6">'[72]Met&amp;Ana'!$V$45</definedName>
    <definedName name="JARAKBESI" localSheetId="8">'[72]Met&amp;Ana'!$V$45</definedName>
    <definedName name="JARAKBESI" localSheetId="7">'[72]Met&amp;Ana'!$V$45</definedName>
    <definedName name="JARAKBESI">'[73]Met&amp;Ana'!$V$45</definedName>
    <definedName name="JARAKOLI" localSheetId="4">'[72]Met&amp;Ana'!$V$47</definedName>
    <definedName name="JARAKOLI" localSheetId="2">'[72]Met&amp;Ana'!$V$47</definedName>
    <definedName name="JARAKOLI" localSheetId="3">'[72]Met&amp;Ana'!$V$47</definedName>
    <definedName name="JARAKOLI" localSheetId="5">'[72]Met&amp;Ana'!$V$47</definedName>
    <definedName name="JARAKOLI" localSheetId="6">'[72]Met&amp;Ana'!$V$47</definedName>
    <definedName name="JARAKOLI" localSheetId="8">'[72]Met&amp;Ana'!$V$47</definedName>
    <definedName name="JARAKOLI" localSheetId="7">'[72]Met&amp;Ana'!$V$47</definedName>
    <definedName name="JARAKOLI">'[73]Met&amp;Ana'!$V$47</definedName>
    <definedName name="JARAKPAPAN" localSheetId="4">'[72]Met&amp;Ana'!$V$46</definedName>
    <definedName name="JARAKPAPAN" localSheetId="2">'[72]Met&amp;Ana'!$V$46</definedName>
    <definedName name="JARAKPAPAN" localSheetId="3">'[72]Met&amp;Ana'!$V$46</definedName>
    <definedName name="JARAKPAPAN" localSheetId="5">'[72]Met&amp;Ana'!$V$46</definedName>
    <definedName name="JARAKPAPAN" localSheetId="6">'[72]Met&amp;Ana'!$V$46</definedName>
    <definedName name="JARAKPAPAN" localSheetId="8">'[72]Met&amp;Ana'!$V$46</definedName>
    <definedName name="JARAKPAPAN" localSheetId="7">'[72]Met&amp;Ana'!$V$46</definedName>
    <definedName name="JARAKPAPAN">'[73]Met&amp;Ana'!$V$46</definedName>
    <definedName name="Jarakpasir" localSheetId="4">'[72]Met&amp;Ana'!$V$37</definedName>
    <definedName name="Jarakpasir" localSheetId="2">'[72]Met&amp;Ana'!$V$37</definedName>
    <definedName name="Jarakpasir" localSheetId="3">'[72]Met&amp;Ana'!$V$37</definedName>
    <definedName name="Jarakpasir" localSheetId="5">'[72]Met&amp;Ana'!$V$37</definedName>
    <definedName name="Jarakpasir" localSheetId="6">'[72]Met&amp;Ana'!$V$37</definedName>
    <definedName name="Jarakpasir" localSheetId="8">'[72]Met&amp;Ana'!$V$37</definedName>
    <definedName name="Jarakpasir" localSheetId="7">'[72]Met&amp;Ana'!$V$37</definedName>
    <definedName name="Jarakpasir">'[73]Met&amp;Ana'!$V$37</definedName>
    <definedName name="JARAKPASIRURUG" localSheetId="4">'[72]Met&amp;Ana'!$V$43</definedName>
    <definedName name="JARAKPASIRURUG" localSheetId="2">'[72]Met&amp;Ana'!$V$43</definedName>
    <definedName name="JARAKPASIRURUG" localSheetId="3">'[72]Met&amp;Ana'!$V$43</definedName>
    <definedName name="JARAKPASIRURUG" localSheetId="5">'[72]Met&amp;Ana'!$V$43</definedName>
    <definedName name="JARAKPASIRURUG" localSheetId="6">'[72]Met&amp;Ana'!$V$43</definedName>
    <definedName name="JARAKPASIRURUG" localSheetId="8">'[72]Met&amp;Ana'!$V$43</definedName>
    <definedName name="JARAKPASIRURUG" localSheetId="7">'[72]Met&amp;Ana'!$V$43</definedName>
    <definedName name="JARAKPASIRURUG">'[73]Met&amp;Ana'!$V$43</definedName>
    <definedName name="JARAKPECAH" localSheetId="4">'[72]Met&amp;Ana'!$V$42</definedName>
    <definedName name="JARAKPECAH" localSheetId="2">'[72]Met&amp;Ana'!$V$42</definedName>
    <definedName name="JARAKPECAH" localSheetId="3">'[72]Met&amp;Ana'!$V$42</definedName>
    <definedName name="JARAKPECAH" localSheetId="5">'[72]Met&amp;Ana'!$V$42</definedName>
    <definedName name="JARAKPECAH" localSheetId="6">'[72]Met&amp;Ana'!$V$42</definedName>
    <definedName name="JARAKPECAH" localSheetId="8">'[72]Met&amp;Ana'!$V$42</definedName>
    <definedName name="JARAKPECAH" localSheetId="7">'[72]Met&amp;Ana'!$V$42</definedName>
    <definedName name="JARAKPECAH">'[73]Met&amp;Ana'!$V$42</definedName>
    <definedName name="JarakSemen" localSheetId="4">'[72]Met&amp;Ana'!$V$36</definedName>
    <definedName name="JarakSemen" localSheetId="2">'[72]Met&amp;Ana'!$V$36</definedName>
    <definedName name="JarakSemen" localSheetId="3">'[72]Met&amp;Ana'!$V$36</definedName>
    <definedName name="JarakSemen" localSheetId="5">'[72]Met&amp;Ana'!$V$36</definedName>
    <definedName name="JarakSemen" localSheetId="6">'[72]Met&amp;Ana'!$V$36</definedName>
    <definedName name="JarakSemen" localSheetId="8">'[72]Met&amp;Ana'!$V$36</definedName>
    <definedName name="JarakSemen" localSheetId="7">'[72]Met&amp;Ana'!$V$36</definedName>
    <definedName name="JarakSemen">'[73]Met&amp;Ana'!$V$36</definedName>
    <definedName name="JARAKTIM" localSheetId="4">'[72]Met&amp;Ana'!$V$41</definedName>
    <definedName name="JARAKTIM" localSheetId="2">'[72]Met&amp;Ana'!$V$41</definedName>
    <definedName name="JARAKTIM" localSheetId="3">'[72]Met&amp;Ana'!$V$41</definedName>
    <definedName name="JARAKTIM" localSheetId="5">'[72]Met&amp;Ana'!$V$41</definedName>
    <definedName name="JARAKTIM" localSheetId="6">'[72]Met&amp;Ana'!$V$41</definedName>
    <definedName name="JARAKTIM" localSheetId="8">'[72]Met&amp;Ana'!$V$41</definedName>
    <definedName name="JARAKTIM" localSheetId="7">'[72]Met&amp;Ana'!$V$41</definedName>
    <definedName name="JARAKTIM">'[73]Met&amp;Ana'!$V$41</definedName>
    <definedName name="jb" localSheetId="4">#REF!</definedName>
    <definedName name="jb" localSheetId="2">#REF!</definedName>
    <definedName name="jb" localSheetId="3">#REF!</definedName>
    <definedName name="jb" localSheetId="5">#REF!</definedName>
    <definedName name="jb" localSheetId="6">#REF!</definedName>
    <definedName name="jb" localSheetId="8">#REF!</definedName>
    <definedName name="jb" localSheetId="7">#REF!</definedName>
    <definedName name="jb">#REF!</definedName>
    <definedName name="JDW" localSheetId="4">#REF!</definedName>
    <definedName name="JDW" localSheetId="2">#REF!</definedName>
    <definedName name="JDW" localSheetId="3">#REF!</definedName>
    <definedName name="JDW" localSheetId="5">#REF!</definedName>
    <definedName name="JDW" localSheetId="6">#REF!</definedName>
    <definedName name="JDW" localSheetId="8">#REF!</definedName>
    <definedName name="JDW" localSheetId="7">#REF!</definedName>
    <definedName name="JDW">#REF!</definedName>
    <definedName name="jelisi">'[20]4'!$E$46</definedName>
    <definedName name="jelusi" localSheetId="4">#REF!</definedName>
    <definedName name="jelusi" localSheetId="2">#REF!</definedName>
    <definedName name="jelusi" localSheetId="3">#REF!</definedName>
    <definedName name="jelusi" localSheetId="5">#REF!</definedName>
    <definedName name="jelusi" localSheetId="6">#REF!</definedName>
    <definedName name="jelusi" localSheetId="8">#REF!</definedName>
    <definedName name="jelusi" localSheetId="7">#REF!</definedName>
    <definedName name="jelusi">#REF!</definedName>
    <definedName name="jendelakaca">#REF!</definedName>
    <definedName name="jendelakacapolos">'[20]6'!$E$43</definedName>
    <definedName name="jendelapanil" localSheetId="4">#REF!</definedName>
    <definedName name="jendelapanil" localSheetId="2">#REF!</definedName>
    <definedName name="jendelapanil" localSheetId="3">#REF!</definedName>
    <definedName name="jendelapanil" localSheetId="5">#REF!</definedName>
    <definedName name="jendelapanil" localSheetId="6">#REF!</definedName>
    <definedName name="jendelapanil" localSheetId="8">#REF!</definedName>
    <definedName name="jendelapanil" localSheetId="7">#REF!</definedName>
    <definedName name="jendelapanil">#REF!</definedName>
    <definedName name="JFJIOFJ" localSheetId="4">[4]Volume!#REF!</definedName>
    <definedName name="JFJIOFJ" localSheetId="2">[4]Volume!#REF!</definedName>
    <definedName name="JFJIOFJ" localSheetId="3">[4]Volume!#REF!</definedName>
    <definedName name="JFJIOFJ" localSheetId="5">[4]Volume!#REF!</definedName>
    <definedName name="JFJIOFJ" localSheetId="6">[4]Volume!#REF!</definedName>
    <definedName name="JFJIOFJ" localSheetId="8">[4]Volume!#REF!</definedName>
    <definedName name="JFJIOFJ" localSheetId="7">[4]Volume!#REF!</definedName>
    <definedName name="JFJIOFJ">[4]Volume!#REF!</definedName>
    <definedName name="jh" localSheetId="4">#REF!</definedName>
    <definedName name="jh" localSheetId="2">#REF!</definedName>
    <definedName name="jh" localSheetId="3">#REF!</definedName>
    <definedName name="jh" localSheetId="5">#REF!</definedName>
    <definedName name="jh" localSheetId="6">#REF!</definedName>
    <definedName name="jh" localSheetId="8">#REF!</definedName>
    <definedName name="jh" localSheetId="7">#REF!</definedName>
    <definedName name="jh">#REF!</definedName>
    <definedName name="JO" localSheetId="4">[45]DATA!#REF!</definedName>
    <definedName name="JO" localSheetId="2">[45]DATA!#REF!</definedName>
    <definedName name="JO" localSheetId="3">[45]DATA!#REF!</definedName>
    <definedName name="JO" localSheetId="5">[45]DATA!#REF!</definedName>
    <definedName name="JO" localSheetId="6">[45]DATA!#REF!</definedName>
    <definedName name="JO" localSheetId="8">[45]DATA!#REF!</definedName>
    <definedName name="JO" localSheetId="7">[45]DATA!#REF!</definedName>
    <definedName name="JO">[45]DATA!#REF!</definedName>
    <definedName name="JPEMBA" localSheetId="4">#REF!</definedName>
    <definedName name="JPEMBA" localSheetId="2">#REF!</definedName>
    <definedName name="JPEMBA" localSheetId="3">#REF!</definedName>
    <definedName name="JPEMBA" localSheetId="5">#REF!</definedName>
    <definedName name="JPEMBA" localSheetId="6">#REF!</definedName>
    <definedName name="JPEMBA" localSheetId="8">#REF!</definedName>
    <definedName name="JPEMBA" localSheetId="7">#REF!</definedName>
    <definedName name="JPEMBA">#REF!</definedName>
    <definedName name="JPENING">#REF!</definedName>
    <definedName name="JPP">#REF!</definedName>
    <definedName name="JREHAB">#REF!</definedName>
    <definedName name="JUD">#REF!</definedName>
    <definedName name="jum">#REF!</definedName>
    <definedName name="jurai">#REF!</definedName>
    <definedName name="k">#REF!</definedName>
    <definedName name="k.40.40.roman.crk">#REF!</definedName>
    <definedName name="k.beton">#REF!</definedName>
    <definedName name="k.ddg.20.25.rmn.crk">#REF!</definedName>
    <definedName name="k.ddg.rmn.20.25.pls">#REF!</definedName>
    <definedName name="k.lnt.rmn.20.20.crk">#REF!</definedName>
    <definedName name="k.lnt.rmn.20.20.pls">#REF!</definedName>
    <definedName name="k.rmmn.30.30.pls">#REF!</definedName>
    <definedName name="k.rmn.30.30.crk">#REF!</definedName>
    <definedName name="k.roman.40.40.polos">#REF!</definedName>
    <definedName name="k.tukang">#REF!</definedName>
    <definedName name="k.zink">#REF!</definedName>
    <definedName name="kaca.es">#REF!</definedName>
    <definedName name="kaca.p.5">#REF!</definedName>
    <definedName name="kaca3mm">#REF!</definedName>
    <definedName name="KACA5">#REF!</definedName>
    <definedName name="kaca5mm">#REF!</definedName>
    <definedName name="kacanako">#REF!</definedName>
    <definedName name="kacapolos">#REF!</definedName>
    <definedName name="kacapolos5">#REF!</definedName>
    <definedName name="kait">#REF!</definedName>
    <definedName name="kaitangin">#REF!</definedName>
    <definedName name="kaitanginjendela">#REF!</definedName>
    <definedName name="KANTOR">#REF!</definedName>
    <definedName name="kap">'[74]Pajak 700'!$F$56</definedName>
    <definedName name="kapar" localSheetId="4">'[23]daftar harga'!#REF!</definedName>
    <definedName name="kapar" localSheetId="2">'[23]daftar harga'!#REF!</definedName>
    <definedName name="kapar" localSheetId="3">'[23]daftar harga'!#REF!</definedName>
    <definedName name="kapar" localSheetId="5">'[23]daftar harga'!#REF!</definedName>
    <definedName name="kapar" localSheetId="6">'[23]daftar harga'!#REF!</definedName>
    <definedName name="kapar" localSheetId="8">'[23]daftar harga'!#REF!</definedName>
    <definedName name="kapar" localSheetId="7">'[23]daftar harga'!#REF!</definedName>
    <definedName name="kapar">'[23]daftar harga'!#REF!</definedName>
    <definedName name="Kapur">'[23]daftar harga'!$F$22</definedName>
    <definedName name="kapurbakar" localSheetId="4">#REF!</definedName>
    <definedName name="kapurbakar" localSheetId="2">#REF!</definedName>
    <definedName name="kapurbakar" localSheetId="3">#REF!</definedName>
    <definedName name="kapurbakar" localSheetId="5">#REF!</definedName>
    <definedName name="kapurbakar" localSheetId="6">#REF!</definedName>
    <definedName name="kapurbakar" localSheetId="8">#REF!</definedName>
    <definedName name="kapurbakar" localSheetId="7">#REF!</definedName>
    <definedName name="kapurbakar">#REF!</definedName>
    <definedName name="KASARHALUS">'[11]Agr Hls &amp; Ksr'!$A$241:$J$351</definedName>
    <definedName name="KAWAT" localSheetId="4">#REF!</definedName>
    <definedName name="KAWAT" localSheetId="2">#REF!</definedName>
    <definedName name="KAWAT" localSheetId="3">#REF!</definedName>
    <definedName name="KAWAT" localSheetId="5">#REF!</definedName>
    <definedName name="KAWAT" localSheetId="6">#REF!</definedName>
    <definedName name="KAWAT" localSheetId="8">#REF!</definedName>
    <definedName name="KAWAT" localSheetId="7">#REF!</definedName>
    <definedName name="KAWAT">#REF!</definedName>
    <definedName name="kawatbeton">#REF!</definedName>
    <definedName name="kawatikat">#REF!</definedName>
    <definedName name="kayubakar">#REF!</definedName>
    <definedName name="kayumeranti57">'[23]daftar harga'!$F$29</definedName>
    <definedName name="kcmati" localSheetId="4">#REF!</definedName>
    <definedName name="kcmati" localSheetId="2">#REF!</definedName>
    <definedName name="kcmati" localSheetId="3">#REF!</definedName>
    <definedName name="kcmati" localSheetId="5">#REF!</definedName>
    <definedName name="kcmati" localSheetId="6">#REF!</definedName>
    <definedName name="kcmati" localSheetId="8">#REF!</definedName>
    <definedName name="kcmati" localSheetId="7">#REF!</definedName>
    <definedName name="kcmati">#REF!</definedName>
    <definedName name="KEGIATAN">[45]DATA!$C$24</definedName>
    <definedName name="kenek" localSheetId="4">#REF!</definedName>
    <definedName name="kenek" localSheetId="2">#REF!</definedName>
    <definedName name="kenek" localSheetId="3">#REF!</definedName>
    <definedName name="kenek" localSheetId="5">#REF!</definedName>
    <definedName name="kenek" localSheetId="6">#REF!</definedName>
    <definedName name="kenek" localSheetId="8">#REF!</definedName>
    <definedName name="kenek" localSheetId="7">#REF!</definedName>
    <definedName name="kenek">#REF!</definedName>
    <definedName name="KEP">#REF!</definedName>
    <definedName name="kepalatukang">#REF!</definedName>
    <definedName name="keptukang">#REF!</definedName>
    <definedName name="Ker.L13">#REF!</definedName>
    <definedName name="keramik">#REF!</definedName>
    <definedName name="keramik20">#REF!</definedName>
    <definedName name="keramik30">#REF!</definedName>
    <definedName name="keramik30AT">#REF!</definedName>
    <definedName name="keramik30RT">#REF!</definedName>
    <definedName name="kerikil">#REF!</definedName>
    <definedName name="kg">#REF!</definedName>
    <definedName name="KIB">[75]kode!$H$4:$H$8</definedName>
    <definedName name="KIBB" localSheetId="4">#REF!</definedName>
    <definedName name="KIBB" localSheetId="2">#REF!</definedName>
    <definedName name="KIBB" localSheetId="3">#REF!</definedName>
    <definedName name="KIBB" localSheetId="5">#REF!</definedName>
    <definedName name="KIBB" localSheetId="6">#REF!</definedName>
    <definedName name="KIBB" localSheetId="8">#REF!</definedName>
    <definedName name="KIBB" localSheetId="7">#REF!</definedName>
    <definedName name="KIBB">#REF!</definedName>
    <definedName name="kibbbbb" localSheetId="4">#REF!</definedName>
    <definedName name="kibbbbb" localSheetId="2">#REF!</definedName>
    <definedName name="kibbbbb" localSheetId="3">#REF!</definedName>
    <definedName name="kibbbbb" localSheetId="5">#REF!</definedName>
    <definedName name="kibbbbb" localSheetId="6">#REF!</definedName>
    <definedName name="kibbbbb" localSheetId="8">#REF!</definedName>
    <definedName name="kibbbbb" localSheetId="7">#REF!</definedName>
    <definedName name="kibbbbb">#REF!</definedName>
    <definedName name="kibc" localSheetId="4">#REF!</definedName>
    <definedName name="kibc" localSheetId="2">#REF!</definedName>
    <definedName name="kibc" localSheetId="3">#REF!</definedName>
    <definedName name="kibc" localSheetId="5">#REF!</definedName>
    <definedName name="kibc" localSheetId="6">#REF!</definedName>
    <definedName name="kibc" localSheetId="8">#REF!</definedName>
    <definedName name="kibc" localSheetId="7">#REF!</definedName>
    <definedName name="kibc">#REF!</definedName>
    <definedName name="kibe" localSheetId="4">#REF!</definedName>
    <definedName name="kibe" localSheetId="2">#REF!</definedName>
    <definedName name="kibe" localSheetId="3">#REF!</definedName>
    <definedName name="kibe" localSheetId="5">#REF!</definedName>
    <definedName name="kibe" localSheetId="6">#REF!</definedName>
    <definedName name="kibe" localSheetId="8">#REF!</definedName>
    <definedName name="kibe" localSheetId="7">#REF!</definedName>
    <definedName name="kibe">#REF!</definedName>
    <definedName name="KIRWKDH" localSheetId="4">#REF!</definedName>
    <definedName name="KIRWKDH" localSheetId="2">#REF!</definedName>
    <definedName name="KIRWKDH" localSheetId="3">#REF!</definedName>
    <definedName name="KIRWKDH" localSheetId="5">#REF!</definedName>
    <definedName name="KIRWKDH" localSheetId="6">#REF!</definedName>
    <definedName name="KIRWKDH" localSheetId="8">#REF!</definedName>
    <definedName name="KIRWKDH" localSheetId="7">#REF!</definedName>
    <definedName name="KIRWKDH">#REF!</definedName>
    <definedName name="kl">#REF!</definedName>
    <definedName name="Klosetduduk">#REF!</definedName>
    <definedName name="klosetjongkok">#REF!</definedName>
    <definedName name="KLS">#REF!</definedName>
    <definedName name="km">#REF!</definedName>
    <definedName name="kmp.banjar">#REF!</definedName>
    <definedName name="KNTR">#REF!</definedName>
    <definedName name="KOEF">[76]koef!$A$207:$V$1036</definedName>
    <definedName name="KOP" localSheetId="4">#REF!</definedName>
    <definedName name="KOP" localSheetId="2">#REF!</definedName>
    <definedName name="KOP" localSheetId="3">#REF!</definedName>
    <definedName name="KOP" localSheetId="5">#REF!</definedName>
    <definedName name="KOP" localSheetId="6">#REF!</definedName>
    <definedName name="KOP" localSheetId="8">#REF!</definedName>
    <definedName name="KOP" localSheetId="7">#REF!</definedName>
    <definedName name="KOP">#REF!</definedName>
    <definedName name="kosong">#REF!</definedName>
    <definedName name="Kp">'[51]HARGA SATUAN'!$C$11</definedName>
    <definedName name="kramik" localSheetId="4">#REF!</definedName>
    <definedName name="kramik" localSheetId="2">#REF!</definedName>
    <definedName name="kramik" localSheetId="3">#REF!</definedName>
    <definedName name="kramik" localSheetId="5">#REF!</definedName>
    <definedName name="kramik" localSheetId="6">#REF!</definedName>
    <definedName name="kramik" localSheetId="8">#REF!</definedName>
    <definedName name="kramik" localSheetId="7">#REF!</definedName>
    <definedName name="kramik">#REF!</definedName>
    <definedName name="kran">#REF!</definedName>
    <definedName name="kran.bbk">#REF!</definedName>
    <definedName name="kran.ddg">#REF!</definedName>
    <definedName name="kransd">#REF!</definedName>
    <definedName name="krl">#REF!</definedName>
    <definedName name="KT">#REF!</definedName>
    <definedName name="KTK">#REF!</definedName>
    <definedName name="KUANTITAS" localSheetId="4">'[9]Kuantitas &amp; Harga'!$A$1:$I$395</definedName>
    <definedName name="KUANTITAS" localSheetId="2">'[9]Kuantitas &amp; Harga'!$A$1:$I$395</definedName>
    <definedName name="KUANTITAS" localSheetId="3">'[9]Kuantitas &amp; Harga'!$A$1:$I$395</definedName>
    <definedName name="KUANTITAS" localSheetId="5">'[9]Kuantitas &amp; Harga'!$A$1:$I$395</definedName>
    <definedName name="KUANTITAS" localSheetId="6">'[9]Kuantitas &amp; Harga'!$A$1:$I$395</definedName>
    <definedName name="KUANTITAS" localSheetId="8">'[9]Kuantitas &amp; Harga'!$A$1:$I$395</definedName>
    <definedName name="KUANTITAS" localSheetId="7">'[9]Kuantitas &amp; Harga'!$A$1:$I$395</definedName>
    <definedName name="KUANTITAS">'[10]Kuantitas &amp; Harga'!$A$1:$I$395</definedName>
    <definedName name="kuas4" localSheetId="4">'[23]daftar harga'!$F$61</definedName>
    <definedName name="kuas4" localSheetId="2">'[23]daftar harga'!$F$61</definedName>
    <definedName name="kuas4" localSheetId="3">'[23]daftar harga'!$F$61</definedName>
    <definedName name="kuas4" localSheetId="5">'[23]daftar harga'!$F$61</definedName>
    <definedName name="kuas4" localSheetId="6">'[23]daftar harga'!$F$61</definedName>
    <definedName name="kuas4" localSheetId="8">'[23]daftar harga'!$F$61</definedName>
    <definedName name="kuas4" localSheetId="7">'[23]daftar harga'!$F$61</definedName>
    <definedName name="kuas4">'[37]daftar harga'!$F$61</definedName>
    <definedName name="kuasbiasa" localSheetId="4">#REF!</definedName>
    <definedName name="kuasbiasa" localSheetId="2">#REF!</definedName>
    <definedName name="kuasbiasa" localSheetId="3">#REF!</definedName>
    <definedName name="kuasbiasa" localSheetId="5">#REF!</definedName>
    <definedName name="kuasbiasa" localSheetId="6">#REF!</definedName>
    <definedName name="kuasbiasa" localSheetId="8">#REF!</definedName>
    <definedName name="kuasbiasa" localSheetId="7">#REF!</definedName>
    <definedName name="kuasbiasa">#REF!</definedName>
    <definedName name="kuasrol">#REF!</definedName>
    <definedName name="kuda">#REF!</definedName>
    <definedName name="kuda2">#REF!</definedName>
    <definedName name="kudakuda">'[20]3'!$E$52</definedName>
    <definedName name="kudakudagording" localSheetId="4">#REF!</definedName>
    <definedName name="kudakudagording" localSheetId="2">#REF!</definedName>
    <definedName name="kudakudagording" localSheetId="3">#REF!</definedName>
    <definedName name="kudakudagording" localSheetId="5">#REF!</definedName>
    <definedName name="kudakudagording" localSheetId="6">#REF!</definedName>
    <definedName name="kudakudagording" localSheetId="8">#REF!</definedName>
    <definedName name="kudakudagording" localSheetId="7">#REF!</definedName>
    <definedName name="kudakudagording">#REF!</definedName>
    <definedName name="KULTUR">#REF!</definedName>
    <definedName name="kunci">#REF!</definedName>
    <definedName name="kuncislag">#REF!</definedName>
    <definedName name="kuncitanam2">#REF!</definedName>
    <definedName name="kuncitanama">#REF!</definedName>
    <definedName name="kuncitanamb">#REF!</definedName>
    <definedName name="kuncitanami">[20]harga!$C$56</definedName>
    <definedName name="KUPANG" localSheetId="4">[77]DASAR!$D$9</definedName>
    <definedName name="KUPANG" localSheetId="2">[77]DASAR!$D$9</definedName>
    <definedName name="KUPANG" localSheetId="3">[77]DASAR!$D$9</definedName>
    <definedName name="KUPANG" localSheetId="5">[77]DASAR!$D$9</definedName>
    <definedName name="KUPANG" localSheetId="6">[77]DASAR!$D$9</definedName>
    <definedName name="KUPANG" localSheetId="8">[77]DASAR!$D$9</definedName>
    <definedName name="KUPANG" localSheetId="7">[77]DASAR!$D$9</definedName>
    <definedName name="KUPANG">[78]DASAR!$D$9</definedName>
    <definedName name="kusen" localSheetId="4">#REF!</definedName>
    <definedName name="kusen" localSheetId="2">#REF!</definedName>
    <definedName name="kusen" localSheetId="3">#REF!</definedName>
    <definedName name="kusen" localSheetId="5">#REF!</definedName>
    <definedName name="kusen" localSheetId="6">#REF!</definedName>
    <definedName name="kusen" localSheetId="8">#REF!</definedName>
    <definedName name="kusen" localSheetId="7">#REF!</definedName>
    <definedName name="kusen">#REF!</definedName>
    <definedName name="kusen.alum">#REF!</definedName>
    <definedName name="kusen_lt.1" localSheetId="4">'[31]ANA KS&amp;pt'!$G$3:$R$180</definedName>
    <definedName name="kusen_lt.1" localSheetId="2">'[31]ANA KS&amp;pt'!$G$3:$R$180</definedName>
    <definedName name="kusen_lt.1" localSheetId="3">'[31]ANA KS&amp;pt'!$G$3:$R$180</definedName>
    <definedName name="kusen_lt.1" localSheetId="5">'[31]ANA KS&amp;pt'!$G$3:$R$180</definedName>
    <definedName name="kusen_lt.1" localSheetId="6">'[31]ANA KS&amp;pt'!$G$3:$R$180</definedName>
    <definedName name="kusen_lt.1" localSheetId="8">'[31]ANA KS&amp;pt'!$G$3:$R$180</definedName>
    <definedName name="kusen_lt.1" localSheetId="7">'[31]ANA KS&amp;pt'!$G$3:$R$180</definedName>
    <definedName name="kusen_lt.1">'[79]ANA KS&amp;pt'!$G$3:$R$180</definedName>
    <definedName name="kusen_lt.2">'[31]ANA KS&amp;pt'!$G$183:$R$380</definedName>
    <definedName name="kwas" localSheetId="4">#REF!</definedName>
    <definedName name="kwas" localSheetId="2">#REF!</definedName>
    <definedName name="kwas" localSheetId="3">#REF!</definedName>
    <definedName name="kwas" localSheetId="5">#REF!</definedName>
    <definedName name="kwas" localSheetId="6">#REF!</definedName>
    <definedName name="kwas" localSheetId="8">#REF!</definedName>
    <definedName name="kwas" localSheetId="7">#REF!</definedName>
    <definedName name="kwas">#REF!</definedName>
    <definedName name="kwas3">#REF!</definedName>
    <definedName name="kwasrol">#REF!</definedName>
    <definedName name="kwasroll">#REF!</definedName>
    <definedName name="kwat">#REF!</definedName>
    <definedName name="L">#REF!</definedName>
    <definedName name="LAB">'[80]RAB PK'!#REF!</definedName>
    <definedName name="laba" localSheetId="4">#REF!</definedName>
    <definedName name="laba" localSheetId="2">#REF!</definedName>
    <definedName name="laba" localSheetId="3">#REF!</definedName>
    <definedName name="laba" localSheetId="5">#REF!</definedName>
    <definedName name="laba" localSheetId="6">#REF!</definedName>
    <definedName name="laba" localSheetId="8">#REF!</definedName>
    <definedName name="laba" localSheetId="7">#REF!</definedName>
    <definedName name="laba">#REF!</definedName>
    <definedName name="labe">#REF!</definedName>
    <definedName name="lahirardi">[32]MASTER!#REF!</definedName>
    <definedName name="lahirjo">[45]DATA!#REF!</definedName>
    <definedName name="LAINLAIN" localSheetId="4">'[9]Kuantitas &amp; Harga'!$A$352:$I$394</definedName>
    <definedName name="LAINLAIN" localSheetId="2">'[9]Kuantitas &amp; Harga'!$A$352:$I$394</definedName>
    <definedName name="LAINLAIN" localSheetId="3">'[9]Kuantitas &amp; Harga'!$A$352:$I$394</definedName>
    <definedName name="LAINLAIN" localSheetId="5">'[9]Kuantitas &amp; Harga'!$A$352:$I$394</definedName>
    <definedName name="LAINLAIN" localSheetId="6">'[9]Kuantitas &amp; Harga'!$A$352:$I$394</definedName>
    <definedName name="LAINLAIN" localSheetId="8">'[9]Kuantitas &amp; Harga'!$A$352:$I$394</definedName>
    <definedName name="LAINLAIN" localSheetId="7">'[9]Kuantitas &amp; Harga'!$A$352:$I$394</definedName>
    <definedName name="LAINLAIN">'[10]Kuantitas &amp; Harga'!$A$352:$I$394</definedName>
    <definedName name="lampiran" localSheetId="4">#REF!</definedName>
    <definedName name="lampiran" localSheetId="2">#REF!</definedName>
    <definedName name="lampiran" localSheetId="3">#REF!</definedName>
    <definedName name="lampiran" localSheetId="5">#REF!</definedName>
    <definedName name="lampiran" localSheetId="6">#REF!</definedName>
    <definedName name="lampiran" localSheetId="8">#REF!</definedName>
    <definedName name="lampiran" localSheetId="7">#REF!</definedName>
    <definedName name="lampiran">#REF!</definedName>
    <definedName name="lampu10" localSheetId="4">#REF!</definedName>
    <definedName name="lampu10" localSheetId="2">#REF!</definedName>
    <definedName name="lampu10" localSheetId="3">#REF!</definedName>
    <definedName name="lampu10" localSheetId="5">#REF!</definedName>
    <definedName name="lampu10" localSheetId="6">#REF!</definedName>
    <definedName name="lampu10" localSheetId="8">#REF!</definedName>
    <definedName name="lampu10" localSheetId="7">#REF!</definedName>
    <definedName name="lampu10">#REF!</definedName>
    <definedName name="lampu18">#REF!</definedName>
    <definedName name="lampu40">#REF!</definedName>
    <definedName name="LANGSUNG">#REF!</definedName>
    <definedName name="lantaikeramik20">#REF!</definedName>
    <definedName name="lantaikeramik30">#REF!</definedName>
    <definedName name="lantaim2">#REF!</definedName>
    <definedName name="lantaim3">#REF!</definedName>
    <definedName name="lantairabat">#REF!</definedName>
    <definedName name="lantam3">#REF!</definedName>
    <definedName name="lap">#REF!</definedName>
    <definedName name="lapistimah">#REF!</definedName>
    <definedName name="LBY">#REF!</definedName>
    <definedName name="lem">#REF!</definedName>
    <definedName name="lemaica">#REF!</definedName>
    <definedName name="lempvc">#REF!</definedName>
    <definedName name="LILI" localSheetId="1">#REF!</definedName>
    <definedName name="LILI" localSheetId="0">#REF!</definedName>
    <definedName name="LILI">#REF!</definedName>
    <definedName name="lis">#REF!</definedName>
    <definedName name="lisplafon">#REF!</definedName>
    <definedName name="lisplan">#REF!</definedName>
    <definedName name="lisplank">#REF!</definedName>
    <definedName name="list">#REF!</definedName>
    <definedName name="listkaca">#REF!</definedName>
    <definedName name="listplafon">#REF!</definedName>
    <definedName name="listplafond">[20]harga!$C$84</definedName>
    <definedName name="listplank">'[20]3'!$E$60</definedName>
    <definedName name="LISTPRO" localSheetId="4">#REF!</definedName>
    <definedName name="LISTPRO" localSheetId="2">#REF!</definedName>
    <definedName name="LISTPRO" localSheetId="3">#REF!</definedName>
    <definedName name="LISTPRO" localSheetId="5">#REF!</definedName>
    <definedName name="LISTPRO" localSheetId="6">#REF!</definedName>
    <definedName name="LISTPRO" localSheetId="8">#REF!</definedName>
    <definedName name="LISTPRO" localSheetId="7">#REF!</definedName>
    <definedName name="LISTPRO">#REF!</definedName>
    <definedName name="listprofil">#REF!</definedName>
    <definedName name="LIUS">[33]PERPUS!#REF!</definedName>
    <definedName name="LJ" localSheetId="4">#REF!</definedName>
    <definedName name="LJ" localSheetId="2">#REF!</definedName>
    <definedName name="LJ" localSheetId="3">#REF!</definedName>
    <definedName name="LJ" localSheetId="5">#REF!</definedName>
    <definedName name="LJ" localSheetId="6">#REF!</definedName>
    <definedName name="LJ" localSheetId="8">#REF!</definedName>
    <definedName name="LJ" localSheetId="7">#REF!</definedName>
    <definedName name="LJ">#REF!</definedName>
    <definedName name="Loader">'[64]an alat'!$U$30</definedName>
    <definedName name="LP" localSheetId="4">#REF!</definedName>
    <definedName name="LP" localSheetId="2">#REF!</definedName>
    <definedName name="LP" localSheetId="3">#REF!</definedName>
    <definedName name="LP" localSheetId="5">#REF!</definedName>
    <definedName name="LP" localSheetId="6">#REF!</definedName>
    <definedName name="LP" localSheetId="8">#REF!</definedName>
    <definedName name="LP" localSheetId="7">#REF!</definedName>
    <definedName name="LP">#REF!</definedName>
    <definedName name="LT">#REF!</definedName>
    <definedName name="luki" localSheetId="1">#REF!</definedName>
    <definedName name="luki" localSheetId="0">#REF!</definedName>
    <definedName name="luki">#REF!</definedName>
    <definedName name="lusia" localSheetId="1">#REF!</definedName>
    <definedName name="lusia" localSheetId="0">#REF!</definedName>
    <definedName name="lusia">#REF!</definedName>
    <definedName name="M">#REF!</definedName>
    <definedName name="MA">#REF!</definedName>
    <definedName name="MAN">#REF!</definedName>
    <definedName name="Mandor">#REF!</definedName>
    <definedName name="matek">#REF!</definedName>
    <definedName name="MATERIAL">'[11]Basic Price'!$A$45:$G$180</definedName>
    <definedName name="mcb" localSheetId="4">'[51]HARGA SATUAN'!$C$31</definedName>
    <definedName name="mcb" localSheetId="2">'[51]HARGA SATUAN'!$C$31</definedName>
    <definedName name="mcb" localSheetId="3">'[51]HARGA SATUAN'!$C$31</definedName>
    <definedName name="mcb" localSheetId="5">'[51]HARGA SATUAN'!$C$31</definedName>
    <definedName name="mcb" localSheetId="6">'[51]HARGA SATUAN'!$C$31</definedName>
    <definedName name="mcb" localSheetId="8">'[51]HARGA SATUAN'!$C$31</definedName>
    <definedName name="mcb" localSheetId="7">'[51]HARGA SATUAN'!$C$31</definedName>
    <definedName name="mcb">'[54]HARGA SATUAN'!$C$31</definedName>
    <definedName name="MCK" localSheetId="4">#REF!</definedName>
    <definedName name="MCK" localSheetId="2">#REF!</definedName>
    <definedName name="MCK" localSheetId="3">#REF!</definedName>
    <definedName name="MCK" localSheetId="5">#REF!</definedName>
    <definedName name="MCK" localSheetId="6">#REF!</definedName>
    <definedName name="MCK" localSheetId="8">#REF!</definedName>
    <definedName name="MCK" localSheetId="7">#REF!</definedName>
    <definedName name="MCK">#REF!</definedName>
    <definedName name="mdee" localSheetId="4">'[29]Analisa Alat'!#REF!</definedName>
    <definedName name="mdee" localSheetId="2">'[29]Analisa Alat'!#REF!</definedName>
    <definedName name="mdee" localSheetId="3">'[29]Analisa Alat'!#REF!</definedName>
    <definedName name="mdee" localSheetId="5">'[29]Analisa Alat'!#REF!</definedName>
    <definedName name="mdee" localSheetId="6">'[29]Analisa Alat'!#REF!</definedName>
    <definedName name="mdee" localSheetId="8">'[29]Analisa Alat'!#REF!</definedName>
    <definedName name="mdee" localSheetId="7">'[29]Analisa Alat'!#REF!</definedName>
    <definedName name="mdee">'[29]Analisa Alat'!#REF!</definedName>
    <definedName name="mdr" localSheetId="4">#REF!</definedName>
    <definedName name="mdr" localSheetId="2">#REF!</definedName>
    <definedName name="mdr" localSheetId="3">#REF!</definedName>
    <definedName name="mdr" localSheetId="5">#REF!</definedName>
    <definedName name="mdr" localSheetId="6">#REF!</definedName>
    <definedName name="mdr" localSheetId="8">#REF!</definedName>
    <definedName name="mdr" localSheetId="7">#REF!</definedName>
    <definedName name="mdr">#REF!</definedName>
    <definedName name="mebkls">#REF!</definedName>
    <definedName name="mebkntr">#REF!</definedName>
    <definedName name="MEBL">#REF!</definedName>
    <definedName name="MED">#REF!</definedName>
    <definedName name="medan3.4">#REF!</definedName>
    <definedName name="medan5.10">#REF!</definedName>
    <definedName name="medan5.7">#REF!</definedName>
    <definedName name="medan6.12">#REF!</definedName>
    <definedName name="medan8.15">#REF!</definedName>
    <definedName name="mekanik">#REF!</definedName>
    <definedName name="MEN">#REF!</definedName>
    <definedName name="meni">#REF!</definedName>
    <definedName name="meni.kayu">#REF!</definedName>
    <definedName name="menie">'[20]5'!$E$56</definedName>
    <definedName name="meniky" localSheetId="4">#REF!</definedName>
    <definedName name="meniky" localSheetId="2">#REF!</definedName>
    <definedName name="meniky" localSheetId="3">#REF!</definedName>
    <definedName name="meniky" localSheetId="5">#REF!</definedName>
    <definedName name="meniky" localSheetId="6">#REF!</definedName>
    <definedName name="meniky" localSheetId="8">#REF!</definedName>
    <definedName name="meniky" localSheetId="7">#REF!</definedName>
    <definedName name="meniky">#REF!</definedName>
    <definedName name="MENKY">#REF!</definedName>
    <definedName name="MENUAG">#REF!</definedName>
    <definedName name="MENUAL" localSheetId="4">[1]A!$BL$5</definedName>
    <definedName name="MENUAL" localSheetId="2">[1]A!$BL$5</definedName>
    <definedName name="MENUAL" localSheetId="3">[1]A!$BL$5</definedName>
    <definedName name="MENUAL" localSheetId="5">[1]A!$BL$5</definedName>
    <definedName name="MENUAL" localSheetId="6">[1]A!$BL$5</definedName>
    <definedName name="MENUAL" localSheetId="8">[1]A!$BL$5</definedName>
    <definedName name="MENUAL" localSheetId="7">[1]A!$BL$5</definedName>
    <definedName name="MENUAL">[3]A!$BL$5</definedName>
    <definedName name="MENUB" localSheetId="4">#REF!</definedName>
    <definedName name="MENUB" localSheetId="2">#REF!</definedName>
    <definedName name="MENUB" localSheetId="3">#REF!</definedName>
    <definedName name="MENUB" localSheetId="5">#REF!</definedName>
    <definedName name="MENUB" localSheetId="6">#REF!</definedName>
    <definedName name="MENUB" localSheetId="8">#REF!</definedName>
    <definedName name="MENUB" localSheetId="7">#REF!</definedName>
    <definedName name="MENUB">#REF!</definedName>
    <definedName name="MENUB1">#REF!</definedName>
    <definedName name="MENUB2">#REF!</definedName>
    <definedName name="MENUBOQ">#REF!</definedName>
    <definedName name="MENUD2" localSheetId="4">[1]A!$Y$5</definedName>
    <definedName name="MENUD2" localSheetId="2">[1]A!$Y$5</definedName>
    <definedName name="MENUD2" localSheetId="3">[1]A!$Y$5</definedName>
    <definedName name="MENUD2" localSheetId="5">[1]A!$Y$5</definedName>
    <definedName name="MENUD2" localSheetId="6">[1]A!$Y$5</definedName>
    <definedName name="MENUD2" localSheetId="8">[1]A!$Y$5</definedName>
    <definedName name="MENUD2" localSheetId="7">[1]A!$Y$5</definedName>
    <definedName name="MENUD2">[3]A!$Y$5</definedName>
    <definedName name="MENUD2F" localSheetId="4">[1]A!$Y$39</definedName>
    <definedName name="MENUD2F" localSheetId="2">[1]A!$Y$39</definedName>
    <definedName name="MENUD2F" localSheetId="3">[1]A!$Y$39</definedName>
    <definedName name="MENUD2F" localSheetId="5">[1]A!$Y$39</definedName>
    <definedName name="MENUD2F" localSheetId="6">[1]A!$Y$39</definedName>
    <definedName name="MENUD2F" localSheetId="8">[1]A!$Y$39</definedName>
    <definedName name="MENUD2F" localSheetId="7">[1]A!$Y$39</definedName>
    <definedName name="MENUD2F">[1]A!$Y$39</definedName>
    <definedName name="MENUD2F2" localSheetId="4">[1]A!$Y$98</definedName>
    <definedName name="MENUD2F2" localSheetId="2">[1]A!$Y$98</definedName>
    <definedName name="MENUD2F2" localSheetId="3">[1]A!$Y$98</definedName>
    <definedName name="MENUD2F2" localSheetId="5">[1]A!$Y$98</definedName>
    <definedName name="MENUD2F2" localSheetId="6">[1]A!$Y$98</definedName>
    <definedName name="MENUD2F2" localSheetId="8">[1]A!$Y$98</definedName>
    <definedName name="MENUD2F2" localSheetId="7">[1]A!$Y$98</definedName>
    <definedName name="MENUD2F2">[1]A!$Y$98</definedName>
    <definedName name="MENUD2U" localSheetId="4">[1]A!$Y$10</definedName>
    <definedName name="MENUD2U" localSheetId="2">[1]A!$Y$10</definedName>
    <definedName name="MENUD2U" localSheetId="3">[1]A!$Y$10</definedName>
    <definedName name="MENUD2U" localSheetId="5">[1]A!$Y$10</definedName>
    <definedName name="MENUD2U" localSheetId="6">[1]A!$Y$10</definedName>
    <definedName name="MENUD2U" localSheetId="8">[1]A!$Y$10</definedName>
    <definedName name="MENUD2U" localSheetId="7">[1]A!$Y$10</definedName>
    <definedName name="MENUD2U">[1]A!$Y$10</definedName>
    <definedName name="MENUD2U2" localSheetId="4">[1]A!$Y$70</definedName>
    <definedName name="MENUD2U2" localSheetId="2">[1]A!$Y$70</definedName>
    <definedName name="MENUD2U2" localSheetId="3">[1]A!$Y$70</definedName>
    <definedName name="MENUD2U2" localSheetId="5">[1]A!$Y$70</definedName>
    <definedName name="MENUD2U2" localSheetId="6">[1]A!$Y$70</definedName>
    <definedName name="MENUD2U2" localSheetId="8">[1]A!$Y$70</definedName>
    <definedName name="MENUD2U2" localSheetId="7">[1]A!$Y$70</definedName>
    <definedName name="MENUD2U2">[1]A!$Y$70</definedName>
    <definedName name="MENUD3" localSheetId="4">[1]A!$Y$5</definedName>
    <definedName name="MENUD3" localSheetId="2">[1]A!$Y$5</definedName>
    <definedName name="MENUD3" localSheetId="3">[1]A!$Y$5</definedName>
    <definedName name="MENUD3" localSheetId="5">[1]A!$Y$5</definedName>
    <definedName name="MENUD3" localSheetId="6">[1]A!$Y$5</definedName>
    <definedName name="MENUD3" localSheetId="8">[1]A!$Y$5</definedName>
    <definedName name="MENUD3" localSheetId="7">[1]A!$Y$5</definedName>
    <definedName name="MENUD3">[1]A!$Y$5</definedName>
    <definedName name="MENUD3F" localSheetId="4">[1]A!$Y$39</definedName>
    <definedName name="MENUD3F" localSheetId="2">[1]A!$Y$39</definedName>
    <definedName name="MENUD3F" localSheetId="3">[1]A!$Y$39</definedName>
    <definedName name="MENUD3F" localSheetId="5">[1]A!$Y$39</definedName>
    <definedName name="MENUD3F" localSheetId="6">[1]A!$Y$39</definedName>
    <definedName name="MENUD3F" localSheetId="8">[1]A!$Y$39</definedName>
    <definedName name="MENUD3F" localSheetId="7">[1]A!$Y$39</definedName>
    <definedName name="MENUD3F">[1]A!$Y$39</definedName>
    <definedName name="MENUD3U" localSheetId="4">[1]A!$Y$10</definedName>
    <definedName name="MENUD3U" localSheetId="2">[1]A!$Y$10</definedName>
    <definedName name="MENUD3U" localSheetId="3">[1]A!$Y$10</definedName>
    <definedName name="MENUD3U" localSheetId="5">[1]A!$Y$10</definedName>
    <definedName name="MENUD3U" localSheetId="6">[1]A!$Y$10</definedName>
    <definedName name="MENUD3U" localSheetId="8">[1]A!$Y$10</definedName>
    <definedName name="MENUD3U" localSheetId="7">[1]A!$Y$10</definedName>
    <definedName name="MENUD3U">[1]A!$Y$10</definedName>
    <definedName name="MENUD4" localSheetId="4">#REF!</definedName>
    <definedName name="MENUD4" localSheetId="2">#REF!</definedName>
    <definedName name="MENUD4" localSheetId="3">#REF!</definedName>
    <definedName name="MENUD4" localSheetId="5">#REF!</definedName>
    <definedName name="MENUD4" localSheetId="6">#REF!</definedName>
    <definedName name="MENUD4" localSheetId="8">#REF!</definedName>
    <definedName name="MENUD4" localSheetId="7">#REF!</definedName>
    <definedName name="MENUD4">#REF!</definedName>
    <definedName name="MENUD4F">#REF!</definedName>
    <definedName name="MENUD4F2">#REF!</definedName>
    <definedName name="MENUD4U">#REF!</definedName>
    <definedName name="MENUD4U2">#REF!</definedName>
    <definedName name="MENUD5">'[18]3-DIV5'!#REF!</definedName>
    <definedName name="MENUD5F2">'[18]3-DIV5'!#REF!</definedName>
    <definedName name="MENUD5U2">'[18]3-DIV5'!#REF!</definedName>
    <definedName name="MENUD6" localSheetId="4">#REF!</definedName>
    <definedName name="MENUD6" localSheetId="2">#REF!</definedName>
    <definedName name="MENUD6" localSheetId="3">#REF!</definedName>
    <definedName name="MENUD6" localSheetId="5">#REF!</definedName>
    <definedName name="MENUD6" localSheetId="6">#REF!</definedName>
    <definedName name="MENUD6" localSheetId="8">#REF!</definedName>
    <definedName name="MENUD6" localSheetId="7">#REF!</definedName>
    <definedName name="MENUD6">#REF!</definedName>
    <definedName name="MENUD6F">#REF!</definedName>
    <definedName name="MENUD6F2">#REF!</definedName>
    <definedName name="MENUD6U">#REF!</definedName>
    <definedName name="MENUD6U2">#REF!</definedName>
    <definedName name="MENUD7" localSheetId="4">[1]A!$Y$6</definedName>
    <definedName name="MENUD7" localSheetId="2">[1]A!$Y$6</definedName>
    <definedName name="MENUD7" localSheetId="3">[1]A!$Y$6</definedName>
    <definedName name="MENUD7" localSheetId="5">[1]A!$Y$6</definedName>
    <definedName name="MENUD7" localSheetId="6">[1]A!$Y$6</definedName>
    <definedName name="MENUD7" localSheetId="8">[1]A!$Y$6</definedName>
    <definedName name="MENUD7" localSheetId="7">[1]A!$Y$6</definedName>
    <definedName name="MENUD7">[3]A!$Y$6</definedName>
    <definedName name="MENUD7F" localSheetId="4">[1]A!$Y$40</definedName>
    <definedName name="MENUD7F" localSheetId="2">[1]A!$Y$40</definedName>
    <definedName name="MENUD7F" localSheetId="3">[1]A!$Y$40</definedName>
    <definedName name="MENUD7F" localSheetId="5">[1]A!$Y$40</definedName>
    <definedName name="MENUD7F" localSheetId="6">[1]A!$Y$40</definedName>
    <definedName name="MENUD7F" localSheetId="8">[1]A!$Y$40</definedName>
    <definedName name="MENUD7F" localSheetId="7">[1]A!$Y$40</definedName>
    <definedName name="MENUD7F">[1]A!$Y$40</definedName>
    <definedName name="MENUD7F2" localSheetId="4">[1]A!$Y$101</definedName>
    <definedName name="MENUD7F2" localSheetId="2">[1]A!$Y$101</definedName>
    <definedName name="MENUD7F2" localSheetId="3">[1]A!$Y$101</definedName>
    <definedName name="MENUD7F2" localSheetId="5">[1]A!$Y$101</definedName>
    <definedName name="MENUD7F2" localSheetId="6">[1]A!$Y$101</definedName>
    <definedName name="MENUD7F2" localSheetId="8">[1]A!$Y$101</definedName>
    <definedName name="MENUD7F2" localSheetId="7">[1]A!$Y$101</definedName>
    <definedName name="MENUD7F2">[1]A!$Y$101</definedName>
    <definedName name="MENUD7U" localSheetId="4">[1]A!$Y$11</definedName>
    <definedName name="MENUD7U" localSheetId="2">[1]A!$Y$11</definedName>
    <definedName name="MENUD7U" localSheetId="3">[1]A!$Y$11</definedName>
    <definedName name="MENUD7U" localSheetId="5">[1]A!$Y$11</definedName>
    <definedName name="MENUD7U" localSheetId="6">[1]A!$Y$11</definedName>
    <definedName name="MENUD7U" localSheetId="8">[1]A!$Y$11</definedName>
    <definedName name="MENUD7U" localSheetId="7">[1]A!$Y$11</definedName>
    <definedName name="MENUD7U">[1]A!$Y$11</definedName>
    <definedName name="MENUD7U2" localSheetId="4">[1]A!$Y$71</definedName>
    <definedName name="MENUD7U2" localSheetId="2">[1]A!$Y$71</definedName>
    <definedName name="MENUD7U2" localSheetId="3">[1]A!$Y$71</definedName>
    <definedName name="MENUD7U2" localSheetId="5">[1]A!$Y$71</definedName>
    <definedName name="MENUD7U2" localSheetId="6">[1]A!$Y$71</definedName>
    <definedName name="MENUD7U2" localSheetId="8">[1]A!$Y$71</definedName>
    <definedName name="MENUD7U2" localSheetId="7">[1]A!$Y$71</definedName>
    <definedName name="MENUD7U2">[1]A!$Y$71</definedName>
    <definedName name="MENUD8" localSheetId="4">#REF!</definedName>
    <definedName name="MENUD8" localSheetId="2">#REF!</definedName>
    <definedName name="MENUD8" localSheetId="3">#REF!</definedName>
    <definedName name="MENUD8" localSheetId="5">#REF!</definedName>
    <definedName name="MENUD8" localSheetId="6">#REF!</definedName>
    <definedName name="MENUD8" localSheetId="8">#REF!</definedName>
    <definedName name="MENUD8" localSheetId="7">#REF!</definedName>
    <definedName name="MENUD8">#REF!</definedName>
    <definedName name="MENUD8F">#REF!</definedName>
    <definedName name="MENUD8F2">#REF!</definedName>
    <definedName name="MENUD8F3">#REF!</definedName>
    <definedName name="MENUD8F4">#REF!</definedName>
    <definedName name="MENUD8U">#REF!</definedName>
    <definedName name="MENUD8U2">#REF!</definedName>
    <definedName name="MENUD8U3">#REF!</definedName>
    <definedName name="MENUD8U4">#REF!</definedName>
    <definedName name="mesa">#REF!</definedName>
    <definedName name="mesingilas">#REF!</definedName>
    <definedName name="MESS">#REF!</definedName>
    <definedName name="mg">#REF!</definedName>
    <definedName name="MINCAT">#REF!</definedName>
    <definedName name="MINOR" localSheetId="4">'[9]Kuantitas &amp; Harga'!$A$296:$I$299</definedName>
    <definedName name="MINOR" localSheetId="2">'[9]Kuantitas &amp; Harga'!$A$296:$I$299</definedName>
    <definedName name="MINOR" localSheetId="3">'[9]Kuantitas &amp; Harga'!$A$296:$I$299</definedName>
    <definedName name="MINOR" localSheetId="5">'[9]Kuantitas &amp; Harga'!$A$296:$I$299</definedName>
    <definedName name="MINOR" localSheetId="6">'[9]Kuantitas &amp; Harga'!$A$296:$I$299</definedName>
    <definedName name="MINOR" localSheetId="8">'[9]Kuantitas &amp; Harga'!$A$296:$I$299</definedName>
    <definedName name="MINOR" localSheetId="7">'[9]Kuantitas &amp; Harga'!$A$296:$I$299</definedName>
    <definedName name="MINOR">'[10]Kuantitas &amp; Harga'!$A$296:$I$299</definedName>
    <definedName name="MINTA" localSheetId="4">#REF!</definedName>
    <definedName name="MINTA" localSheetId="2">#REF!</definedName>
    <definedName name="MINTA" localSheetId="3">#REF!</definedName>
    <definedName name="MINTA" localSheetId="5">#REF!</definedName>
    <definedName name="MINTA" localSheetId="6">#REF!</definedName>
    <definedName name="MINTA" localSheetId="8">#REF!</definedName>
    <definedName name="MINTA" localSheetId="7">#REF!</definedName>
    <definedName name="MINTA">#REF!</definedName>
    <definedName name="minyakcat">#REF!</definedName>
    <definedName name="minyaktanah">#REF!</definedName>
    <definedName name="MIXER" localSheetId="4">[1]A!$A$296:$J$354</definedName>
    <definedName name="MIXER" localSheetId="2">[1]A!$A$296:$J$354</definedName>
    <definedName name="MIXER" localSheetId="3">[1]A!$A$296:$J$354</definedName>
    <definedName name="MIXER" localSheetId="5">[1]A!$A$296:$J$354</definedName>
    <definedName name="MIXER" localSheetId="6">[1]A!$A$296:$J$354</definedName>
    <definedName name="MIXER" localSheetId="8">[1]A!$A$296:$J$354</definedName>
    <definedName name="MIXER" localSheetId="7">[1]A!$A$296:$J$354</definedName>
    <definedName name="MIXER">[3]A!$A$296:$J$354</definedName>
    <definedName name="mlex.w" localSheetId="4">#REF!</definedName>
    <definedName name="mlex.w" localSheetId="2">#REF!</definedName>
    <definedName name="mlex.w" localSheetId="3">#REF!</definedName>
    <definedName name="mlex.w" localSheetId="5">#REF!</definedName>
    <definedName name="mlex.w" localSheetId="6">#REF!</definedName>
    <definedName name="mlex.w" localSheetId="8">#REF!</definedName>
    <definedName name="mlex.w" localSheetId="7">#REF!</definedName>
    <definedName name="mlex.w">#REF!</definedName>
    <definedName name="mm">#REF!</definedName>
    <definedName name="MMM01a">'[11]Basic Price'!$F$53</definedName>
    <definedName name="MMM17A" localSheetId="4">'[11]Basic Price'!$F$86</definedName>
    <definedName name="MMM17A" localSheetId="2">'[11]Basic Price'!$F$86</definedName>
    <definedName name="MMM17A" localSheetId="3">'[11]Basic Price'!$F$86</definedName>
    <definedName name="MMM17A" localSheetId="5">'[11]Basic Price'!$F$86</definedName>
    <definedName name="MMM17A" localSheetId="6">'[11]Basic Price'!$F$86</definedName>
    <definedName name="MMM17A" localSheetId="8">'[11]Basic Price'!$F$86</definedName>
    <definedName name="MMM17A" localSheetId="7">'[11]Basic Price'!$F$86</definedName>
    <definedName name="MMM17A">'[12]Basic Price'!$F$86</definedName>
    <definedName name="MMM35A" localSheetId="4">'[11]Basic Price'!$F$131</definedName>
    <definedName name="MMM35A" localSheetId="2">'[11]Basic Price'!$F$131</definedName>
    <definedName name="MMM35A" localSheetId="3">'[11]Basic Price'!$F$131</definedName>
    <definedName name="MMM35A" localSheetId="5">'[11]Basic Price'!$F$131</definedName>
    <definedName name="MMM35A" localSheetId="6">'[11]Basic Price'!$F$131</definedName>
    <definedName name="MMM35A" localSheetId="8">'[11]Basic Price'!$F$131</definedName>
    <definedName name="MMM35A" localSheetId="7">'[11]Basic Price'!$F$131</definedName>
    <definedName name="MMM35A">'[12]Basic Price'!$F$131</definedName>
    <definedName name="mob" localSheetId="4">#REF!</definedName>
    <definedName name="mob" localSheetId="2">#REF!</definedName>
    <definedName name="mob" localSheetId="3">#REF!</definedName>
    <definedName name="mob" localSheetId="5">#REF!</definedName>
    <definedName name="mob" localSheetId="6">#REF!</definedName>
    <definedName name="mob" localSheetId="8">#REF!</definedName>
    <definedName name="mob" localSheetId="7">#REF!</definedName>
    <definedName name="mob">#REF!</definedName>
    <definedName name="MOBILISASI" localSheetId="4">'[9]Kuantitas &amp; Harga'!$A$14:$I$25</definedName>
    <definedName name="MOBILISASI" localSheetId="2">'[9]Kuantitas &amp; Harga'!$A$14:$I$25</definedName>
    <definedName name="MOBILISASI" localSheetId="3">'[9]Kuantitas &amp; Harga'!$A$14:$I$25</definedName>
    <definedName name="MOBILISASI" localSheetId="5">'[9]Kuantitas &amp; Harga'!$A$14:$I$25</definedName>
    <definedName name="MOBILISASI" localSheetId="6">'[9]Kuantitas &amp; Harga'!$A$14:$I$25</definedName>
    <definedName name="MOBILISASI" localSheetId="8">'[9]Kuantitas &amp; Harga'!$A$14:$I$25</definedName>
    <definedName name="MOBILISASI" localSheetId="7">'[9]Kuantitas &amp; Harga'!$A$14:$I$25</definedName>
    <definedName name="MOBILISASI">'[10]Kuantitas &amp; Harga'!$A$14:$I$25</definedName>
    <definedName name="motorgrader" localSheetId="4">#REF!</definedName>
    <definedName name="motorgrader" localSheetId="2">#REF!</definedName>
    <definedName name="motorgrader" localSheetId="3">#REF!</definedName>
    <definedName name="motorgrader" localSheetId="5">#REF!</definedName>
    <definedName name="motorgrader" localSheetId="6">#REF!</definedName>
    <definedName name="motorgrader" localSheetId="8">#REF!</definedName>
    <definedName name="motorgrader" localSheetId="7">#REF!</definedName>
    <definedName name="motorgrader">#REF!</definedName>
    <definedName name="mowi.w.shield">#REF!</definedName>
    <definedName name="mowi.ws">#REF!</definedName>
    <definedName name="Mrk">#REF!</definedName>
    <definedName name="MRKB">#REF!</definedName>
    <definedName name="multi.18">#REF!</definedName>
    <definedName name="multi.4">#REF!</definedName>
    <definedName name="multi.6">#REF!</definedName>
    <definedName name="multi.9">#REF!</definedName>
    <definedName name="murbout">#REF!</definedName>
    <definedName name="mutasi">#REF!</definedName>
    <definedName name="N">#REF!</definedName>
    <definedName name="nako">#REF!</definedName>
    <definedName name="NAKO7">#REF!</definedName>
    <definedName name="nako7daun">#REF!</definedName>
    <definedName name="nako8">#REF!</definedName>
    <definedName name="Nama">[72]RAB!$H$64</definedName>
    <definedName name="namaktr" localSheetId="4">#REF!</definedName>
    <definedName name="namaktr" localSheetId="2">#REF!</definedName>
    <definedName name="namaktr" localSheetId="3">#REF!</definedName>
    <definedName name="namaktr" localSheetId="5">#REF!</definedName>
    <definedName name="namaktr" localSheetId="6">#REF!</definedName>
    <definedName name="namaktr" localSheetId="8">#REF!</definedName>
    <definedName name="namaktr" localSheetId="7">#REF!</definedName>
    <definedName name="namaktr">#REF!</definedName>
    <definedName name="namdir" localSheetId="4">[6]DATA!$F$6</definedName>
    <definedName name="namdir" localSheetId="2">[6]DATA!$F$6</definedName>
    <definedName name="namdir" localSheetId="3">[6]DATA!$F$6</definedName>
    <definedName name="namdir" localSheetId="5">[6]DATA!$F$6</definedName>
    <definedName name="namdir" localSheetId="6">[6]DATA!$F$6</definedName>
    <definedName name="namdir" localSheetId="8">[6]DATA!$F$6</definedName>
    <definedName name="namdir" localSheetId="7">[6]DATA!$F$6</definedName>
    <definedName name="namdir">[7]DATA!$F$6</definedName>
    <definedName name="namdirr">[52]DATA!$F$6</definedName>
    <definedName name="namdirrr">'[8]DATA UMUM (2)'!$E$6</definedName>
    <definedName name="nei" localSheetId="4">#REF!</definedName>
    <definedName name="nei" localSheetId="2">#REF!</definedName>
    <definedName name="nei" localSheetId="3">#REF!</definedName>
    <definedName name="nei" localSheetId="5">#REF!</definedName>
    <definedName name="nei" localSheetId="6">#REF!</definedName>
    <definedName name="nei" localSheetId="8">#REF!</definedName>
    <definedName name="nei" localSheetId="1">#REF!</definedName>
    <definedName name="nei" localSheetId="0">#REF!</definedName>
    <definedName name="nei" localSheetId="7">#REF!</definedName>
    <definedName name="nei">#REF!</definedName>
    <definedName name="neww">#REF!</definedName>
    <definedName name="NGADA">[24]DASAR!$D$9</definedName>
    <definedName name="nhar" localSheetId="4">[21]upah!$B$14:$E$60</definedName>
    <definedName name="nhar" localSheetId="2">[21]upah!$B$14:$E$60</definedName>
    <definedName name="nhar" localSheetId="3">[21]upah!$B$14:$E$60</definedName>
    <definedName name="nhar" localSheetId="5">[21]upah!$B$14:$E$60</definedName>
    <definedName name="nhar" localSheetId="6">[21]upah!$B$14:$E$60</definedName>
    <definedName name="nhar" localSheetId="8">[21]upah!$B$14:$E$60</definedName>
    <definedName name="nhar" localSheetId="7">[21]upah!$B$14:$E$60</definedName>
    <definedName name="nhar">[21]upah!$B$14:$E$60</definedName>
    <definedName name="nk" localSheetId="4">[81]wtana!$F$103</definedName>
    <definedName name="nk" localSheetId="2">[81]wtana!$F$103</definedName>
    <definedName name="nk" localSheetId="3">[81]wtana!$F$103</definedName>
    <definedName name="nk" localSheetId="5">[81]wtana!$F$103</definedName>
    <definedName name="nk" localSheetId="6">[81]wtana!$F$103</definedName>
    <definedName name="nk" localSheetId="8">[81]wtana!$F$103</definedName>
    <definedName name="nk" localSheetId="7">[81]wtana!$F$103</definedName>
    <definedName name="nk">[82]wtana!$F$103</definedName>
    <definedName name="nlap" localSheetId="4">#REF!</definedName>
    <definedName name="nlap" localSheetId="2">#REF!</definedName>
    <definedName name="nlap" localSheetId="3">#REF!</definedName>
    <definedName name="nlap" localSheetId="5">#REF!</definedName>
    <definedName name="nlap" localSheetId="6">#REF!</definedName>
    <definedName name="nlap" localSheetId="8">#REF!</definedName>
    <definedName name="nlap" localSheetId="7">#REF!</definedName>
    <definedName name="nlap">#REF!</definedName>
    <definedName name="NNNNNNN">[83]KIBB!$H$4:$H$8</definedName>
    <definedName name="nnnnnnnnnnnnn" localSheetId="4">#REF!</definedName>
    <definedName name="nnnnnnnnnnnnn" localSheetId="2">#REF!</definedName>
    <definedName name="nnnnnnnnnnnnn" localSheetId="3">#REF!</definedName>
    <definedName name="nnnnnnnnnnnnn" localSheetId="5">#REF!</definedName>
    <definedName name="nnnnnnnnnnnnn" localSheetId="6">#REF!</definedName>
    <definedName name="nnnnnnnnnnnnn" localSheetId="8">#REF!</definedName>
    <definedName name="nnnnnnnnnnnnn" localSheetId="7">#REF!</definedName>
    <definedName name="nnnnnnnnnnnnn">#REF!</definedName>
    <definedName name="NNNNNNNNNNNNNN">[84]KIBB!$H$4:$H$8</definedName>
    <definedName name="Nok" localSheetId="4">#REF!</definedName>
    <definedName name="Nok" localSheetId="2">#REF!</definedName>
    <definedName name="Nok" localSheetId="3">#REF!</definedName>
    <definedName name="Nok" localSheetId="5">#REF!</definedName>
    <definedName name="Nok" localSheetId="6">#REF!</definedName>
    <definedName name="Nok" localSheetId="8">#REF!</definedName>
    <definedName name="Nok" localSheetId="7">#REF!</definedName>
    <definedName name="Nok">#REF!</definedName>
    <definedName name="npag">#REF!</definedName>
    <definedName name="nter">#REF!</definedName>
    <definedName name="nym">#REF!</definedName>
    <definedName name="o" localSheetId="1">#REF!</definedName>
    <definedName name="o" localSheetId="0">#REF!</definedName>
    <definedName name="o">#REF!</definedName>
    <definedName name="oe">#REF!</definedName>
    <definedName name="OIL">#REF!</definedName>
    <definedName name="ok" localSheetId="1">#REF!</definedName>
    <definedName name="ok" localSheetId="0">#REF!</definedName>
    <definedName name="ok">#REF!</definedName>
    <definedName name="oken">#REF!</definedName>
    <definedName name="old">#REF!</definedName>
    <definedName name="oli">#REF!</definedName>
    <definedName name="operamp">'[11]Basic Price'!$F$15</definedName>
    <definedName name="Operator" localSheetId="4">[85]hs!$G$19</definedName>
    <definedName name="Operator" localSheetId="2">[85]hs!$G$19</definedName>
    <definedName name="Operator" localSheetId="3">[85]hs!$G$19</definedName>
    <definedName name="Operator" localSheetId="5">[85]hs!$G$19</definedName>
    <definedName name="Operator" localSheetId="6">[85]hs!$G$19</definedName>
    <definedName name="Operator" localSheetId="8">[85]hs!$G$19</definedName>
    <definedName name="Operator" localSheetId="7">[85]hs!$G$19</definedName>
    <definedName name="Operator">[86]hs!$G$19</definedName>
    <definedName name="operfinisher" localSheetId="4">'[11]Basic Price'!$F$16</definedName>
    <definedName name="operfinisher" localSheetId="2">'[11]Basic Price'!$F$16</definedName>
    <definedName name="operfinisher" localSheetId="3">'[11]Basic Price'!$F$16</definedName>
    <definedName name="operfinisher" localSheetId="5">'[11]Basic Price'!$F$16</definedName>
    <definedName name="operfinisher" localSheetId="6">'[11]Basic Price'!$F$16</definedName>
    <definedName name="operfinisher" localSheetId="8">'[11]Basic Price'!$F$16</definedName>
    <definedName name="operfinisher" localSheetId="7">'[11]Basic Price'!$F$16</definedName>
    <definedName name="operfinisher">'[12]Basic Price'!$F$16</definedName>
    <definedName name="opersprayer" localSheetId="4">'[11]Basic Price'!$F$19</definedName>
    <definedName name="opersprayer" localSheetId="2">'[11]Basic Price'!$F$19</definedName>
    <definedName name="opersprayer" localSheetId="3">'[11]Basic Price'!$F$19</definedName>
    <definedName name="opersprayer" localSheetId="5">'[11]Basic Price'!$F$19</definedName>
    <definedName name="opersprayer" localSheetId="6">'[11]Basic Price'!$F$19</definedName>
    <definedName name="opersprayer" localSheetId="8">'[11]Basic Price'!$F$19</definedName>
    <definedName name="opersprayer" localSheetId="7">'[11]Basic Price'!$F$19</definedName>
    <definedName name="opersprayer">'[12]Basic Price'!$F$19</definedName>
    <definedName name="opertandem" localSheetId="4">'[11]Basic Price'!$F$17</definedName>
    <definedName name="opertandem" localSheetId="2">'[11]Basic Price'!$F$17</definedName>
    <definedName name="opertandem" localSheetId="3">'[11]Basic Price'!$F$17</definedName>
    <definedName name="opertandem" localSheetId="5">'[11]Basic Price'!$F$17</definedName>
    <definedName name="opertandem" localSheetId="6">'[11]Basic Price'!$F$17</definedName>
    <definedName name="opertandem" localSheetId="8">'[11]Basic Price'!$F$17</definedName>
    <definedName name="opertandem" localSheetId="7">'[11]Basic Price'!$F$17</definedName>
    <definedName name="opertandem">'[12]Basic Price'!$F$17</definedName>
    <definedName name="opertr" localSheetId="4">'[11]Basic Price'!$F$18</definedName>
    <definedName name="opertr" localSheetId="2">'[11]Basic Price'!$F$18</definedName>
    <definedName name="opertr" localSheetId="3">'[11]Basic Price'!$F$18</definedName>
    <definedName name="opertr" localSheetId="5">'[11]Basic Price'!$F$18</definedName>
    <definedName name="opertr" localSheetId="6">'[11]Basic Price'!$F$18</definedName>
    <definedName name="opertr" localSheetId="8">'[11]Basic Price'!$F$18</definedName>
    <definedName name="opertr" localSheetId="7">'[11]Basic Price'!$F$18</definedName>
    <definedName name="opertr">'[12]Basic Price'!$F$18</definedName>
    <definedName name="OPR" localSheetId="4">#REF!</definedName>
    <definedName name="OPR" localSheetId="2">#REF!</definedName>
    <definedName name="OPR" localSheetId="3">#REF!</definedName>
    <definedName name="OPR" localSheetId="5">#REF!</definedName>
    <definedName name="OPR" localSheetId="6">#REF!</definedName>
    <definedName name="OPR" localSheetId="8">#REF!</definedName>
    <definedName name="OPR" localSheetId="7">#REF!</definedName>
    <definedName name="OPR">#REF!</definedName>
    <definedName name="P">#REF!</definedName>
    <definedName name="p.bI">#REF!</definedName>
    <definedName name="p.kmp.smrd.3.20">#REF!</definedName>
    <definedName name="p.triplek">#REF!</definedName>
    <definedName name="pa">#REF!</definedName>
    <definedName name="pack4">#REF!</definedName>
    <definedName name="pag">#REF!</definedName>
    <definedName name="pagar">#REF!</definedName>
    <definedName name="pagartembok">#REF!</definedName>
    <definedName name="PAGU">#REF!</definedName>
    <definedName name="pah">#REF!</definedName>
    <definedName name="pajak">[13]LPD!#REF!</definedName>
    <definedName name="PAKET">[45]DATA!$C$23</definedName>
    <definedName name="paku" localSheetId="4">#REF!</definedName>
    <definedName name="paku" localSheetId="2">#REF!</definedName>
    <definedName name="paku" localSheetId="3">#REF!</definedName>
    <definedName name="paku" localSheetId="5">#REF!</definedName>
    <definedName name="paku" localSheetId="6">#REF!</definedName>
    <definedName name="paku" localSheetId="8">#REF!</definedName>
    <definedName name="paku" localSheetId="7">#REF!</definedName>
    <definedName name="paku">#REF!</definedName>
    <definedName name="paku3cm">#REF!</definedName>
    <definedName name="paku5.7.10">#REF!</definedName>
    <definedName name="pakuhalus">#REF!</definedName>
    <definedName name="PAKUS">#REF!</definedName>
    <definedName name="pakuseng">#REF!</definedName>
    <definedName name="panil">#REF!</definedName>
    <definedName name="paniljen">#REF!</definedName>
    <definedName name="PAPAN">#REF!</definedName>
    <definedName name="papan.m.3.20">#REF!</definedName>
    <definedName name="papan1">#REF!</definedName>
    <definedName name="papan2">#REF!</definedName>
    <definedName name="papancor">#REF!</definedName>
    <definedName name="papani">#REF!</definedName>
    <definedName name="papanii">#REF!</definedName>
    <definedName name="papanklas1">'[23]daftar harga'!$F$23</definedName>
    <definedName name="papnktr" localSheetId="4">#REF!</definedName>
    <definedName name="papnktr" localSheetId="2">#REF!</definedName>
    <definedName name="papnktr" localSheetId="3">#REF!</definedName>
    <definedName name="papnktr" localSheetId="5">#REF!</definedName>
    <definedName name="papnktr" localSheetId="6">#REF!</definedName>
    <definedName name="papnktr" localSheetId="8">#REF!</definedName>
    <definedName name="papnktr" localSheetId="7">#REF!</definedName>
    <definedName name="papnktr">#REF!</definedName>
    <definedName name="partisi_lt.1" localSheetId="4">'[31]ANA KS&amp;pt'!$G$383:$R$706</definedName>
    <definedName name="partisi_lt.1" localSheetId="2">'[31]ANA KS&amp;pt'!$G$383:$R$706</definedName>
    <definedName name="partisi_lt.1" localSheetId="3">'[31]ANA KS&amp;pt'!$G$383:$R$706</definedName>
    <definedName name="partisi_lt.1" localSheetId="5">'[31]ANA KS&amp;pt'!$G$383:$R$706</definedName>
    <definedName name="partisi_lt.1" localSheetId="6">'[31]ANA KS&amp;pt'!$G$383:$R$706</definedName>
    <definedName name="partisi_lt.1" localSheetId="8">'[31]ANA KS&amp;pt'!$G$383:$R$706</definedName>
    <definedName name="partisi_lt.1" localSheetId="7">'[31]ANA KS&amp;pt'!$G$383:$R$706</definedName>
    <definedName name="partisi_lt.1">'[79]ANA KS&amp;pt'!$G$383:$R$706</definedName>
    <definedName name="partisi_lt.2">'[31]ANA KS&amp;pt'!$G$709:$R$1015</definedName>
    <definedName name="PAS" localSheetId="4">[69]ANALISA!#REF!</definedName>
    <definedName name="PAS" localSheetId="2">[69]ANALISA!#REF!</definedName>
    <definedName name="PAS" localSheetId="3">[69]ANALISA!#REF!</definedName>
    <definedName name="PAS" localSheetId="5">[69]ANALISA!#REF!</definedName>
    <definedName name="PAS" localSheetId="6">[69]ANALISA!#REF!</definedName>
    <definedName name="PAS" localSheetId="8">[69]ANALISA!#REF!</definedName>
    <definedName name="PAS" localSheetId="7">[69]ANALISA!#REF!</definedName>
    <definedName name="PAS">[69]ANALISA!#REF!</definedName>
    <definedName name="pas.laut" localSheetId="4">'[87]HARGA SATUAN'!$B$20</definedName>
    <definedName name="pas.laut" localSheetId="2">'[87]HARGA SATUAN'!$B$20</definedName>
    <definedName name="pas.laut" localSheetId="3">'[87]HARGA SATUAN'!$B$20</definedName>
    <definedName name="pas.laut" localSheetId="5">'[87]HARGA SATUAN'!$B$20</definedName>
    <definedName name="pas.laut" localSheetId="6">'[87]HARGA SATUAN'!$B$20</definedName>
    <definedName name="pas.laut" localSheetId="8">'[87]HARGA SATUAN'!$B$20</definedName>
    <definedName name="pas.laut" localSheetId="7">'[87]HARGA SATUAN'!$B$20</definedName>
    <definedName name="pas.laut">'[88]HARGA SATUAN'!$B$20</definedName>
    <definedName name="PAS_BATU" localSheetId="4">[44]ANALISA!#REF!</definedName>
    <definedName name="PAS_BATU" localSheetId="2">[44]ANALISA!#REF!</definedName>
    <definedName name="PAS_BATU" localSheetId="3">[44]ANALISA!#REF!</definedName>
    <definedName name="PAS_BATU" localSheetId="5">[44]ANALISA!#REF!</definedName>
    <definedName name="PAS_BATU" localSheetId="6">[44]ANALISA!#REF!</definedName>
    <definedName name="PAS_BATU" localSheetId="8">[44]ANALISA!#REF!</definedName>
    <definedName name="PAS_BATU" localSheetId="7">[44]ANALISA!#REF!</definedName>
    <definedName name="PAS_BATU">[44]ANALISA!#REF!</definedName>
    <definedName name="pasbt" localSheetId="4">#REF!</definedName>
    <definedName name="pasbt" localSheetId="2">#REF!</definedName>
    <definedName name="pasbt" localSheetId="3">#REF!</definedName>
    <definedName name="pasbt" localSheetId="5">#REF!</definedName>
    <definedName name="pasbt" localSheetId="6">#REF!</definedName>
    <definedName name="pasbt" localSheetId="8">#REF!</definedName>
    <definedName name="pasbt" localSheetId="7">#REF!</definedName>
    <definedName name="pasbt">#REF!</definedName>
    <definedName name="pasclosed">#REF!</definedName>
    <definedName name="pasengsel">#REF!</definedName>
    <definedName name="pasfloordrain">#REF!</definedName>
    <definedName name="pasgrendel">#REF!</definedName>
    <definedName name="PASIR">'[11]Analisa Quarry'!$A$60:$H$171</definedName>
    <definedName name="pasirbeton" localSheetId="4">#REF!</definedName>
    <definedName name="pasirbeton" localSheetId="2">#REF!</definedName>
    <definedName name="pasirbeton" localSheetId="3">#REF!</definedName>
    <definedName name="pasirbeton" localSheetId="5">#REF!</definedName>
    <definedName name="pasirbeton" localSheetId="6">#REF!</definedName>
    <definedName name="pasirbeton" localSheetId="8">#REF!</definedName>
    <definedName name="pasirbeton" localSheetId="7">#REF!</definedName>
    <definedName name="pasirbeton">#REF!</definedName>
    <definedName name="pasirpasang">#REF!</definedName>
    <definedName name="PASIRURUG">'[11]Analisa Quarry'!$A$620:$H$731</definedName>
    <definedName name="paskaitangin" localSheetId="4">#REF!</definedName>
    <definedName name="paskaitangin" localSheetId="2">#REF!</definedName>
    <definedName name="paskaitangin" localSheetId="3">#REF!</definedName>
    <definedName name="paskaitangin" localSheetId="5">#REF!</definedName>
    <definedName name="paskaitangin" localSheetId="6">#REF!</definedName>
    <definedName name="paskaitangin" localSheetId="8">#REF!</definedName>
    <definedName name="paskaitangin" localSheetId="7">#REF!</definedName>
    <definedName name="paskaitangin">#REF!</definedName>
    <definedName name="paskunci">#REF!</definedName>
    <definedName name="paslampu10">#REF!</definedName>
    <definedName name="paslampu18">#REF!</definedName>
    <definedName name="paslampu40">#REF!</definedName>
    <definedName name="paspondasi">#REF!</definedName>
    <definedName name="pasrug">#REF!</definedName>
    <definedName name="passtopkontak">#REF!</definedName>
    <definedName name="pastembok">'[20]2'!$E$63</definedName>
    <definedName name="paving" localSheetId="4">#REF!</definedName>
    <definedName name="paving" localSheetId="2">#REF!</definedName>
    <definedName name="paving" localSheetId="3">#REF!</definedName>
    <definedName name="paving" localSheetId="5">#REF!</definedName>
    <definedName name="paving" localSheetId="6">#REF!</definedName>
    <definedName name="paving" localSheetId="8">#REF!</definedName>
    <definedName name="paving" localSheetId="7">#REF!</definedName>
    <definedName name="paving">#REF!</definedName>
    <definedName name="PB">#REF!</definedName>
    <definedName name="pc">#REF!</definedName>
    <definedName name="PEDESTRIANROLLER">#REF!</definedName>
    <definedName name="pek">#REF!</definedName>
    <definedName name="pekcattembok">#REF!</definedName>
    <definedName name="pekcatwarna">#REF!</definedName>
    <definedName name="Pekerja">#REF!</definedName>
    <definedName name="pekerjatakterampil">#REF!</definedName>
    <definedName name="Pekerjaterampil">#REF!</definedName>
    <definedName name="pekkramik">#REF!</definedName>
    <definedName name="peklistplafond">#REF!</definedName>
    <definedName name="pekmenie">#REF!</definedName>
    <definedName name="pekperancah">#REF!</definedName>
    <definedName name="pekpolitur">#REF!</definedName>
    <definedName name="peksirtu">#REF!</definedName>
    <definedName name="pekurugkerikil">#REF!</definedName>
    <definedName name="pekurugpasirlantai">#REF!</definedName>
    <definedName name="pekurugpasirpondasi">#REF!</definedName>
    <definedName name="pekurugtanahbekasgalian">#REF!</definedName>
    <definedName name="Pembantu">[85]hs!$G$21</definedName>
    <definedName name="Pembelian">[89]kode!$H$4:$H$8</definedName>
    <definedName name="pembesian" localSheetId="4">#REF!</definedName>
    <definedName name="pembesian" localSheetId="2">#REF!</definedName>
    <definedName name="pembesian" localSheetId="3">#REF!</definedName>
    <definedName name="pembesian" localSheetId="5">#REF!</definedName>
    <definedName name="pembesian" localSheetId="6">#REF!</definedName>
    <definedName name="pembesian" localSheetId="8">#REF!</definedName>
    <definedName name="pembesian" localSheetId="7">#REF!</definedName>
    <definedName name="pembesian">#REF!</definedName>
    <definedName name="PEMBOPR">#REF!</definedName>
    <definedName name="Pemdes" localSheetId="4">#REF!</definedName>
    <definedName name="Pemdes" localSheetId="2">#REF!</definedName>
    <definedName name="Pemdes" localSheetId="3">#REF!</definedName>
    <definedName name="Pemdes" localSheetId="5">#REF!</definedName>
    <definedName name="Pemdes" localSheetId="6">#REF!</definedName>
    <definedName name="Pemdes" localSheetId="8">#REF!</definedName>
    <definedName name="Pemdes" localSheetId="7">#REF!</definedName>
    <definedName name="Pemdes">#REF!</definedName>
    <definedName name="Pen">[72]RAB!$H$57</definedName>
    <definedName name="penjagamalam" localSheetId="4">#REF!</definedName>
    <definedName name="penjagamalam" localSheetId="2">#REF!</definedName>
    <definedName name="penjagamalam" localSheetId="3">#REF!</definedName>
    <definedName name="penjagamalam" localSheetId="5">#REF!</definedName>
    <definedName name="penjagamalam" localSheetId="6">#REF!</definedName>
    <definedName name="penjagamalam" localSheetId="8">#REF!</definedName>
    <definedName name="penjagamalam" localSheetId="7">#REF!</definedName>
    <definedName name="penjagamalam">#REF!</definedName>
    <definedName name="Penwrn">[29]SURAT_PENAWARAN!$B$3:$AC$57</definedName>
    <definedName name="penyu" localSheetId="4">#REF!</definedName>
    <definedName name="penyu" localSheetId="2">#REF!</definedName>
    <definedName name="penyu" localSheetId="3">#REF!</definedName>
    <definedName name="penyu" localSheetId="5">#REF!</definedName>
    <definedName name="penyu" localSheetId="6">#REF!</definedName>
    <definedName name="penyu" localSheetId="8">#REF!</definedName>
    <definedName name="penyu" localSheetId="7">#REF!</definedName>
    <definedName name="penyu">#REF!</definedName>
    <definedName name="perancah" localSheetId="4">#REF!</definedName>
    <definedName name="perancah" localSheetId="2">#REF!</definedName>
    <definedName name="perancah" localSheetId="3">#REF!</definedName>
    <definedName name="perancah" localSheetId="5">#REF!</definedName>
    <definedName name="perancah" localSheetId="6">#REF!</definedName>
    <definedName name="perancah" localSheetId="8">#REF!</definedName>
    <definedName name="perancah" localSheetId="7">#REF!</definedName>
    <definedName name="perancah">#REF!</definedName>
    <definedName name="PERS">#REF!</definedName>
    <definedName name="persbanting">[42]Rekap!$N$37</definedName>
    <definedName name="PERSON2" localSheetId="4">[45]DATA!#REF!</definedName>
    <definedName name="PERSON2" localSheetId="2">[45]DATA!#REF!</definedName>
    <definedName name="PERSON2" localSheetId="3">[45]DATA!#REF!</definedName>
    <definedName name="PERSON2" localSheetId="5">[45]DATA!#REF!</definedName>
    <definedName name="PERSON2" localSheetId="6">[45]DATA!#REF!</definedName>
    <definedName name="PERSON2" localSheetId="8">[45]DATA!#REF!</definedName>
    <definedName name="PERSON2" localSheetId="7">[45]DATA!#REF!</definedName>
    <definedName name="PERSON2">[45]DATA!#REF!</definedName>
    <definedName name="PERSON3" localSheetId="4">[45]DATA!#REF!</definedName>
    <definedName name="PERSON3" localSheetId="2">[45]DATA!#REF!</definedName>
    <definedName name="PERSON3" localSheetId="3">[45]DATA!#REF!</definedName>
    <definedName name="PERSON3" localSheetId="5">[45]DATA!#REF!</definedName>
    <definedName name="PERSON3" localSheetId="6">[45]DATA!#REF!</definedName>
    <definedName name="PERSON3" localSheetId="8">[45]DATA!#REF!</definedName>
    <definedName name="PERSON3" localSheetId="7">[45]DATA!#REF!</definedName>
    <definedName name="PERSON3">[45]DATA!#REF!</definedName>
    <definedName name="petir" localSheetId="4">#REF!</definedName>
    <definedName name="petir" localSheetId="2">#REF!</definedName>
    <definedName name="petir" localSheetId="3">#REF!</definedName>
    <definedName name="petir" localSheetId="5">#REF!</definedName>
    <definedName name="petir" localSheetId="6">#REF!</definedName>
    <definedName name="petir" localSheetId="8">#REF!</definedName>
    <definedName name="petir" localSheetId="7">#REF!</definedName>
    <definedName name="petir">#REF!</definedName>
    <definedName name="pintujendelapanil">#REF!</definedName>
    <definedName name="pintupanil">#REF!</definedName>
    <definedName name="pintuteakwood">#REF!</definedName>
    <definedName name="pintuteakwoodseng">#REF!</definedName>
    <definedName name="pintuteakwoodtimah">#REF!</definedName>
    <definedName name="pintutrip">#REF!</definedName>
    <definedName name="pintutriplextimah">#REF!</definedName>
    <definedName name="pipa4">#REF!</definedName>
    <definedName name="pipaair34">#REF!</definedName>
    <definedName name="pipaair4">#REF!</definedName>
    <definedName name="PipaPVC2dim">#REF!</definedName>
    <definedName name="pipasd">#REF!</definedName>
    <definedName name="pipate">#REF!</definedName>
    <definedName name="pk">#REF!</definedName>
    <definedName name="pkskrup">#REF!</definedName>
    <definedName name="pktrip">#REF!</definedName>
    <definedName name="pl">#REF!</definedName>
    <definedName name="plafon">#REF!</definedName>
    <definedName name="plafond">'[20]5'!$E$24</definedName>
    <definedName name="PLAM" localSheetId="4">#REF!</definedName>
    <definedName name="PLAM" localSheetId="2">#REF!</definedName>
    <definedName name="PLAM" localSheetId="3">#REF!</definedName>
    <definedName name="PLAM" localSheetId="5">#REF!</definedName>
    <definedName name="PLAM" localSheetId="6">#REF!</definedName>
    <definedName name="PLAM" localSheetId="8">#REF!</definedName>
    <definedName name="PLAM" localSheetId="7">#REF!</definedName>
    <definedName name="PLAM">#REF!</definedName>
    <definedName name="plamir">#REF!</definedName>
    <definedName name="plamirkayu">#REF!</definedName>
    <definedName name="plamirky">#REF!</definedName>
    <definedName name="plamirtembok">#REF!</definedName>
    <definedName name="plamirtmb">#REF!</definedName>
    <definedName name="plamur">#REF!</definedName>
    <definedName name="plamur.matex">#REF!</definedName>
    <definedName name="plastik">#REF!</definedName>
    <definedName name="plat">#REF!</definedName>
    <definedName name="ples15">#REF!</definedName>
    <definedName name="plester1x5">#REF!</definedName>
    <definedName name="plesteran">'[20]3'!$E$12</definedName>
    <definedName name="plesterbiasa" localSheetId="4">#REF!</definedName>
    <definedName name="plesterbiasa" localSheetId="2">#REF!</definedName>
    <definedName name="plesterbiasa" localSheetId="3">#REF!</definedName>
    <definedName name="plesterbiasa" localSheetId="5">#REF!</definedName>
    <definedName name="plesterbiasa" localSheetId="6">#REF!</definedName>
    <definedName name="plesterbiasa" localSheetId="8">#REF!</definedName>
    <definedName name="plesterbiasa" localSheetId="7">#REF!</definedName>
    <definedName name="plesterbiasa">#REF!</definedName>
    <definedName name="plestertrasram">#REF!</definedName>
    <definedName name="plitur">#REF!</definedName>
    <definedName name="pln">#REF!</definedName>
    <definedName name="plna">#REF!</definedName>
    <definedName name="pm">#REF!</definedName>
    <definedName name="politur">#REF!</definedName>
    <definedName name="politure">'[20]4'!$E$54</definedName>
    <definedName name="polos" localSheetId="4">#REF!</definedName>
    <definedName name="polos" localSheetId="2">#REF!</definedName>
    <definedName name="polos" localSheetId="3">#REF!</definedName>
    <definedName name="polos" localSheetId="5">#REF!</definedName>
    <definedName name="polos" localSheetId="6">#REF!</definedName>
    <definedName name="polos" localSheetId="8">#REF!</definedName>
    <definedName name="polos" localSheetId="7">#REF!</definedName>
    <definedName name="polos">#REF!</definedName>
    <definedName name="pompaair">#REF!</definedName>
    <definedName name="pondasi" localSheetId="4">'[56]1'!$E$51</definedName>
    <definedName name="pondasi" localSheetId="2">'[56]1'!$E$51</definedName>
    <definedName name="pondasi" localSheetId="3">'[56]1'!$E$51</definedName>
    <definedName name="pondasi" localSheetId="5">'[56]1'!$E$51</definedName>
    <definedName name="pondasi" localSheetId="6">'[56]1'!$E$51</definedName>
    <definedName name="pondasi" localSheetId="8">'[56]1'!$E$51</definedName>
    <definedName name="pondasi" localSheetId="7">'[56]1'!$E$51</definedName>
    <definedName name="pondasi">'[57]1'!$E$51</definedName>
    <definedName name="pondasi1x3" localSheetId="4">#REF!</definedName>
    <definedName name="pondasi1x3" localSheetId="2">#REF!</definedName>
    <definedName name="pondasi1x3" localSheetId="3">#REF!</definedName>
    <definedName name="pondasi1x3" localSheetId="5">#REF!</definedName>
    <definedName name="pondasi1x3" localSheetId="6">#REF!</definedName>
    <definedName name="pondasi1x3" localSheetId="8">#REF!</definedName>
    <definedName name="pondasi1x3" localSheetId="7">#REF!</definedName>
    <definedName name="pondasi1x3">#REF!</definedName>
    <definedName name="pondasi1x4">#REF!</definedName>
    <definedName name="pondasi1x5">#REF!</definedName>
    <definedName name="pondasibatukarang">'[20]1'!$E$51</definedName>
    <definedName name="pot" localSheetId="4">#REF!</definedName>
    <definedName name="pot" localSheetId="2">#REF!</definedName>
    <definedName name="pot" localSheetId="3">#REF!</definedName>
    <definedName name="pot" localSheetId="5">#REF!</definedName>
    <definedName name="pot" localSheetId="6">#REF!</definedName>
    <definedName name="pot" localSheetId="8">#REF!</definedName>
    <definedName name="pot" localSheetId="7">#REF!</definedName>
    <definedName name="pot">#REF!</definedName>
    <definedName name="potong">#REF!</definedName>
    <definedName name="PP">#REF!</definedName>
    <definedName name="ppn.m.3.20.serut">#REF!</definedName>
    <definedName name="ppn2.30">#REF!</definedName>
    <definedName name="ppn3.30">#REF!</definedName>
    <definedName name="pr">#REF!</definedName>
    <definedName name="_xlnm.Print_Area" localSheetId="4">' Semester  1 2025'!$A$1:$AA$258</definedName>
    <definedName name="_xlnm.Print_Area" localSheetId="2">' Triwulan 1 2025'!$A$1:$AA$171</definedName>
    <definedName name="_xlnm.Print_Area" localSheetId="3">' Triwulan 2 2025pisah'!$A$1:$AA$126</definedName>
    <definedName name="_xlnm.Print_Area" localSheetId="5">' Triwulan 3 2025'!$A$1:$AA$202</definedName>
    <definedName name="_xlnm.Print_Area" localSheetId="6">' Triwulan 4 2025'!$A$1:$AA$176</definedName>
    <definedName name="_xlnm.Print_Area" localSheetId="8">'2025'!$A$1:$AA$555</definedName>
    <definedName name="_xlnm.Print_Area" localSheetId="1">'DESEMBER''23'!$A$1:$Q$318</definedName>
    <definedName name="_xlnm.Print_Area" localSheetId="0">'September''23'!$A$1:$Q$312</definedName>
    <definedName name="_xlnm.Print_Area" localSheetId="7">'SMST 2 2025 '!$A$1:$AA$338</definedName>
    <definedName name="_xlnm.Print_Area">#REF!</definedName>
    <definedName name="PRINT_AREA_MI" localSheetId="4">#REF!</definedName>
    <definedName name="PRINT_AREA_MI" localSheetId="2">#REF!</definedName>
    <definedName name="PRINT_AREA_MI" localSheetId="3">#REF!</definedName>
    <definedName name="PRINT_AREA_MI" localSheetId="5">#REF!</definedName>
    <definedName name="PRINT_AREA_MI" localSheetId="6">#REF!</definedName>
    <definedName name="PRINT_AREA_MI" localSheetId="8">#REF!</definedName>
    <definedName name="PRINT_AREA_MI" localSheetId="7">#REF!</definedName>
    <definedName name="PRINT_AREA_MI">#REF!</definedName>
    <definedName name="_xlnm.Print_Titles" localSheetId="4">' Semester  1 2025'!$7:$10</definedName>
    <definedName name="_xlnm.Print_Titles" localSheetId="2">' Triwulan 1 2025'!$8:$10</definedName>
    <definedName name="_xlnm.Print_Titles" localSheetId="3">' Triwulan 2 2025pisah'!$7:$10</definedName>
    <definedName name="_xlnm.Print_Titles" localSheetId="5">' Triwulan 3 2025'!$7:$10</definedName>
    <definedName name="_xlnm.Print_Titles" localSheetId="6">' Triwulan 4 2025'!$7:$10</definedName>
    <definedName name="_xlnm.Print_Titles" localSheetId="8">'2025'!$7:$10</definedName>
    <definedName name="_xlnm.Print_Titles" localSheetId="1">'DESEMBER''23'!$12:$14</definedName>
    <definedName name="_xlnm.Print_Titles" localSheetId="0">'September''23'!$12:$14</definedName>
    <definedName name="_xlnm.Print_Titles" localSheetId="7">'SMST 2 2025 '!$7:$10</definedName>
    <definedName name="_xlnm.Print_Titles">[90]kuant!$A$1:$IV$15</definedName>
    <definedName name="PS" localSheetId="4">#REF!</definedName>
    <definedName name="PS" localSheetId="2">#REF!</definedName>
    <definedName name="PS" localSheetId="3">#REF!</definedName>
    <definedName name="PS" localSheetId="5">#REF!</definedName>
    <definedName name="PS" localSheetId="6">#REF!</definedName>
    <definedName name="PS" localSheetId="8">#REF!</definedName>
    <definedName name="PS" localSheetId="7">#REF!</definedName>
    <definedName name="PS">#REF!</definedName>
    <definedName name="psr">#REF!</definedName>
    <definedName name="Psr.psg">#REF!</definedName>
    <definedName name="psr.trs">#REF!</definedName>
    <definedName name="psrurug">#REF!</definedName>
    <definedName name="PSUR">#REF!</definedName>
    <definedName name="PUMP" localSheetId="4">[1]A!$A$1240:$J$1298</definedName>
    <definedName name="PUMP" localSheetId="2">[1]A!$A$1240:$J$1298</definedName>
    <definedName name="PUMP" localSheetId="3">[1]A!$A$1240:$J$1298</definedName>
    <definedName name="PUMP" localSheetId="5">[1]A!$A$1240:$J$1298</definedName>
    <definedName name="PUMP" localSheetId="6">[1]A!$A$1240:$J$1298</definedName>
    <definedName name="PUMP" localSheetId="8">[1]A!$A$1240:$J$1298</definedName>
    <definedName name="PUMP" localSheetId="7">[1]A!$A$1240:$J$1298</definedName>
    <definedName name="PUMP">[3]A!$A$1240:$J$1298</definedName>
    <definedName name="PUSAT">'[9]Rekap Biaya'!$A$1</definedName>
    <definedName name="pustu">[91]TIME!#REF!</definedName>
    <definedName name="pvc.0.5.mas.d" localSheetId="4">#REF!</definedName>
    <definedName name="pvc.0.5.mas.d" localSheetId="2">#REF!</definedName>
    <definedName name="pvc.0.5.mas.d" localSheetId="3">#REF!</definedName>
    <definedName name="pvc.0.5.mas.d" localSheetId="5">#REF!</definedName>
    <definedName name="pvc.0.5.mas.d" localSheetId="6">#REF!</definedName>
    <definedName name="pvc.0.5.mas.d" localSheetId="8">#REF!</definedName>
    <definedName name="pvc.0.5.mas.d" localSheetId="7">#REF!</definedName>
    <definedName name="pvc.0.5.mas.d">#REF!</definedName>
    <definedName name="pvc.0.7.5.Mas.d">#REF!</definedName>
    <definedName name="pvc.1.M.abu">#REF!</definedName>
    <definedName name="pvc.2.5.Mas.d">#REF!</definedName>
    <definedName name="pvc.2.mas.d">#REF!</definedName>
    <definedName name="pvc.3.mas.d">#REF!</definedName>
    <definedName name="pvc.4.mas.d">#REF!</definedName>
    <definedName name="pvc1.2.aw">#REF!</definedName>
    <definedName name="pvc1.2.wav.aw">#REF!</definedName>
    <definedName name="pvc2d">#REF!</definedName>
    <definedName name="pvc3.4.aw">#REF!</definedName>
    <definedName name="pvc3d">#REF!</definedName>
    <definedName name="pvc4d">#REF!</definedName>
    <definedName name="qa">#REF!</definedName>
    <definedName name="qr">#REF!</definedName>
    <definedName name="QUARRY">#REF!</definedName>
    <definedName name="qw">#REF!</definedName>
    <definedName name="qwe">#REF!</definedName>
    <definedName name="rabat">#REF!</definedName>
    <definedName name="rabat5cm">'[20]4'!$E$64</definedName>
    <definedName name="rabata" localSheetId="4">#REF!</definedName>
    <definedName name="rabata" localSheetId="2">#REF!</definedName>
    <definedName name="rabata" localSheetId="3">#REF!</definedName>
    <definedName name="rabata" localSheetId="5">#REF!</definedName>
    <definedName name="rabata" localSheetId="6">#REF!</definedName>
    <definedName name="rabata" localSheetId="8">#REF!</definedName>
    <definedName name="rabata" localSheetId="7">#REF!</definedName>
    <definedName name="rabata">#REF!</definedName>
    <definedName name="rabatm2">#REF!</definedName>
    <definedName name="rancah">#REF!</definedName>
    <definedName name="RAP">#REF!</definedName>
    <definedName name="rb" localSheetId="4">[21]rab!$C$16:$H$41</definedName>
    <definedName name="rb" localSheetId="2">[21]rab!$C$16:$H$41</definedName>
    <definedName name="rb" localSheetId="3">[21]rab!$C$16:$H$41</definedName>
    <definedName name="rb" localSheetId="5">[21]rab!$C$16:$H$41</definedName>
    <definedName name="rb" localSheetId="6">[21]rab!$C$16:$H$41</definedName>
    <definedName name="rb" localSheetId="8">[21]rab!$C$16:$H$41</definedName>
    <definedName name="rb" localSheetId="7">[21]rab!$C$16:$H$41</definedName>
    <definedName name="rb">[22]rab!$C$16:$H$41</definedName>
    <definedName name="rbn" localSheetId="4">[21]rab!$C$16:$C$41</definedName>
    <definedName name="rbn" localSheetId="2">[21]rab!$C$16:$C$41</definedName>
    <definedName name="rbn" localSheetId="3">[21]rab!$C$16:$C$41</definedName>
    <definedName name="rbn" localSheetId="5">[21]rab!$C$16:$C$41</definedName>
    <definedName name="rbn" localSheetId="6">[21]rab!$C$16:$C$41</definedName>
    <definedName name="rbn" localSheetId="8">[21]rab!$C$16:$C$41</definedName>
    <definedName name="rbn" localSheetId="7">[21]rab!$C$16:$C$41</definedName>
    <definedName name="rbn">[21]rab!$C$16:$C$41</definedName>
    <definedName name="Ref_Rek_5" localSheetId="4">#REF!</definedName>
    <definedName name="Ref_Rek_5" localSheetId="2">#REF!</definedName>
    <definedName name="Ref_Rek_5" localSheetId="3">#REF!</definedName>
    <definedName name="Ref_Rek_5" localSheetId="5">#REF!</definedName>
    <definedName name="Ref_Rek_5" localSheetId="6">#REF!</definedName>
    <definedName name="Ref_Rek_5" localSheetId="8">#REF!</definedName>
    <definedName name="Ref_Rek_5" localSheetId="7">#REF!</definedName>
    <definedName name="Ref_Rek_5">#REF!</definedName>
    <definedName name="reg" localSheetId="4">#REF!</definedName>
    <definedName name="reg" localSheetId="2">#REF!</definedName>
    <definedName name="reg" localSheetId="3">#REF!</definedName>
    <definedName name="reg" localSheetId="5">#REF!</definedName>
    <definedName name="reg" localSheetId="6">#REF!</definedName>
    <definedName name="reg" localSheetId="8">#REF!</definedName>
    <definedName name="reg" localSheetId="7">#REF!</definedName>
    <definedName name="reg">#REF!</definedName>
    <definedName name="rekapp">[52]REKAP!$I$29</definedName>
    <definedName name="rekappp" localSheetId="4">[92]rek!$A$1:$F$35</definedName>
    <definedName name="rekappp" localSheetId="2">[92]rek!$A$1:$F$35</definedName>
    <definedName name="rekappp" localSheetId="3">[92]rek!$A$1:$F$35</definedName>
    <definedName name="rekappp" localSheetId="5">[92]rek!$A$1:$F$35</definedName>
    <definedName name="rekappp" localSheetId="6">[92]rek!$A$1:$F$35</definedName>
    <definedName name="rekappp" localSheetId="8">[92]rek!$A$1:$F$35</definedName>
    <definedName name="rekappp" localSheetId="7">[92]rek!$A$1:$F$35</definedName>
    <definedName name="rekappp">[93]rek!$A$1:$F$35</definedName>
    <definedName name="reng" localSheetId="4">#REF!</definedName>
    <definedName name="reng" localSheetId="2">#REF!</definedName>
    <definedName name="reng" localSheetId="3">#REF!</definedName>
    <definedName name="reng" localSheetId="5">#REF!</definedName>
    <definedName name="reng" localSheetId="6">#REF!</definedName>
    <definedName name="reng" localSheetId="8">#REF!</definedName>
    <definedName name="reng" localSheetId="7">#REF!</definedName>
    <definedName name="reng">#REF!</definedName>
    <definedName name="RINCIANSEWA">#REF!</definedName>
    <definedName name="RINCIANSEWA2">#REF!</definedName>
    <definedName name="RKBP">[94]RKB!#REF!</definedName>
    <definedName name="RKBS" localSheetId="4">#REF!</definedName>
    <definedName name="RKBS" localSheetId="2">#REF!</definedName>
    <definedName name="RKBS" localSheetId="3">#REF!</definedName>
    <definedName name="RKBS" localSheetId="5">#REF!</definedName>
    <definedName name="RKBS" localSheetId="6">#REF!</definedName>
    <definedName name="RKBS" localSheetId="8">#REF!</definedName>
    <definedName name="RKBS" localSheetId="7">#REF!</definedName>
    <definedName name="RKBS">#REF!</definedName>
    <definedName name="rkp">#REF!</definedName>
    <definedName name="RLP">#REF!</definedName>
    <definedName name="rof">#REF!</definedName>
    <definedName name="ROLL">#REF!</definedName>
    <definedName name="roster">#REF!</definedName>
    <definedName name="RUTIN" localSheetId="4">'[9]Kuantitas &amp; Harga'!#REF!</definedName>
    <definedName name="RUTIN" localSheetId="2">'[9]Kuantitas &amp; Harga'!#REF!</definedName>
    <definedName name="RUTIN" localSheetId="3">'[9]Kuantitas &amp; Harga'!#REF!</definedName>
    <definedName name="RUTIN" localSheetId="5">'[9]Kuantitas &amp; Harga'!#REF!</definedName>
    <definedName name="RUTIN" localSheetId="6">'[9]Kuantitas &amp; Harga'!#REF!</definedName>
    <definedName name="RUTIN" localSheetId="8">'[9]Kuantitas &amp; Harga'!#REF!</definedName>
    <definedName name="RUTIN" localSheetId="7">'[9]Kuantitas &amp; Harga'!#REF!</definedName>
    <definedName name="RUTIN">'[10]Kuantitas &amp; Harga'!#REF!</definedName>
    <definedName name="rvw" localSheetId="4">#REF!</definedName>
    <definedName name="rvw" localSheetId="2">#REF!</definedName>
    <definedName name="rvw" localSheetId="3">#REF!</definedName>
    <definedName name="rvw" localSheetId="5">#REF!</definedName>
    <definedName name="rvw" localSheetId="6">#REF!</definedName>
    <definedName name="rvw" localSheetId="8">#REF!</definedName>
    <definedName name="rvw" localSheetId="7">#REF!</definedName>
    <definedName name="rvw">#REF!</definedName>
    <definedName name="rvwvw">#REF!</definedName>
    <definedName name="s">#REF!,#REF!</definedName>
    <definedName name="s.tukang" localSheetId="4">#REF!</definedName>
    <definedName name="s.tukang" localSheetId="2">#REF!</definedName>
    <definedName name="s.tukang" localSheetId="3">#REF!</definedName>
    <definedName name="s.tukang" localSheetId="5">#REF!</definedName>
    <definedName name="s.tukang" localSheetId="6">#REF!</definedName>
    <definedName name="s.tukang" localSheetId="8">#REF!</definedName>
    <definedName name="s.tukang" localSheetId="7">#REF!</definedName>
    <definedName name="s.tukang">#REF!</definedName>
    <definedName name="s.warna" localSheetId="4">#REF!</definedName>
    <definedName name="s.warna" localSheetId="2">#REF!</definedName>
    <definedName name="s.warna" localSheetId="3">#REF!</definedName>
    <definedName name="s.warna" localSheetId="5">#REF!</definedName>
    <definedName name="s.warna" localSheetId="6">#REF!</definedName>
    <definedName name="s.warna" localSheetId="8">#REF!</definedName>
    <definedName name="s.warna" localSheetId="7">#REF!</definedName>
    <definedName name="s.warna">#REF!</definedName>
    <definedName name="saklarganda">#REF!</definedName>
    <definedName name="saklartunggal">#REF!</definedName>
    <definedName name="sal">#REF!</definedName>
    <definedName name="saluran">#REF!</definedName>
    <definedName name="salurana">#REF!</definedName>
    <definedName name="salurankeliling">#REF!</definedName>
    <definedName name="satu">#REF!</definedName>
    <definedName name="Sayang">#REF!</definedName>
    <definedName name="sealer">#REF!</definedName>
    <definedName name="sealer.mowi">#REF!</definedName>
    <definedName name="sealer.vini">#REF!</definedName>
    <definedName name="SebabMutasi">[34]kode!$B$4:$B$16</definedName>
    <definedName name="SebabSelisih">[34]kode!$E$4:$E$13</definedName>
    <definedName name="sekolahardi" localSheetId="4">[32]MASTER!#REF!</definedName>
    <definedName name="sekolahardi" localSheetId="2">[32]MASTER!#REF!</definedName>
    <definedName name="sekolahardi" localSheetId="3">[32]MASTER!#REF!</definedName>
    <definedName name="sekolahardi" localSheetId="5">[32]MASTER!#REF!</definedName>
    <definedName name="sekolahardi" localSheetId="6">[32]MASTER!#REF!</definedName>
    <definedName name="sekolahardi" localSheetId="8">[32]MASTER!#REF!</definedName>
    <definedName name="sekolahardi" localSheetId="7">[32]MASTER!#REF!</definedName>
    <definedName name="sekolahardi">[32]MASTER!#REF!</definedName>
    <definedName name="sekolahjo" localSheetId="4">[45]DATA!#REF!</definedName>
    <definedName name="sekolahjo" localSheetId="2">[45]DATA!#REF!</definedName>
    <definedName name="sekolahjo" localSheetId="3">[45]DATA!#REF!</definedName>
    <definedName name="sekolahjo" localSheetId="5">[45]DATA!#REF!</definedName>
    <definedName name="sekolahjo" localSheetId="6">[45]DATA!#REF!</definedName>
    <definedName name="sekolahjo" localSheetId="8">[45]DATA!#REF!</definedName>
    <definedName name="sekolahjo" localSheetId="7">[45]DATA!#REF!</definedName>
    <definedName name="sekolahjo">[45]DATA!#REF!</definedName>
    <definedName name="sekring" localSheetId="4">#REF!</definedName>
    <definedName name="sekring" localSheetId="2">#REF!</definedName>
    <definedName name="sekring" localSheetId="3">#REF!</definedName>
    <definedName name="sekring" localSheetId="5">#REF!</definedName>
    <definedName name="sekring" localSheetId="6">#REF!</definedName>
    <definedName name="sekring" localSheetId="8">#REF!</definedName>
    <definedName name="sekring" localSheetId="7">#REF!</definedName>
    <definedName name="sekring">#REF!</definedName>
    <definedName name="sekringcast">#REF!</definedName>
    <definedName name="SELJEN">#REF!</definedName>
    <definedName name="selotip">#REF!</definedName>
    <definedName name="SELPIN">#REF!</definedName>
    <definedName name="Semen">#REF!</definedName>
    <definedName name="SEMUA" localSheetId="4">[1]A!$A$1:$J$59</definedName>
    <definedName name="SEMUA" localSheetId="2">[1]A!$A$1:$J$59</definedName>
    <definedName name="SEMUA" localSheetId="3">[1]A!$A$1:$J$59</definedName>
    <definedName name="SEMUA" localSheetId="5">[1]A!$A$1:$J$59</definedName>
    <definedName name="SEMUA" localSheetId="6">[1]A!$A$1:$J$59</definedName>
    <definedName name="SEMUA" localSheetId="8">[1]A!$A$1:$J$59</definedName>
    <definedName name="SEMUA" localSheetId="7">[1]A!$A$1:$J$59</definedName>
    <definedName name="SEMUA">[3]A!$A$1:$J$59</definedName>
    <definedName name="seng" localSheetId="4">#REF!</definedName>
    <definedName name="seng" localSheetId="2">#REF!</definedName>
    <definedName name="seng" localSheetId="3">#REF!</definedName>
    <definedName name="seng" localSheetId="5">#REF!</definedName>
    <definedName name="seng" localSheetId="6">#REF!</definedName>
    <definedName name="seng" localSheetId="8">#REF!</definedName>
    <definedName name="seng" localSheetId="7">#REF!</definedName>
    <definedName name="seng">#REF!</definedName>
    <definedName name="seng20">'[23]daftar harga'!$F$41</definedName>
    <definedName name="seng30" localSheetId="4">'[23]daftar harga'!$F$39</definedName>
    <definedName name="seng30" localSheetId="2">'[23]daftar harga'!$F$39</definedName>
    <definedName name="seng30" localSheetId="3">'[23]daftar harga'!$F$39</definedName>
    <definedName name="seng30" localSheetId="5">'[23]daftar harga'!$F$39</definedName>
    <definedName name="seng30" localSheetId="6">'[23]daftar harga'!$F$39</definedName>
    <definedName name="seng30" localSheetId="8">'[23]daftar harga'!$F$39</definedName>
    <definedName name="seng30" localSheetId="7">'[23]daftar harga'!$F$39</definedName>
    <definedName name="seng30">'[37]daftar harga'!$F$39</definedName>
    <definedName name="sengplat" localSheetId="4">#REF!</definedName>
    <definedName name="sengplat" localSheetId="2">#REF!</definedName>
    <definedName name="sengplat" localSheetId="3">#REF!</definedName>
    <definedName name="sengplat" localSheetId="5">#REF!</definedName>
    <definedName name="sengplat" localSheetId="6">#REF!</definedName>
    <definedName name="sengplat" localSheetId="8">#REF!</definedName>
    <definedName name="sengplat" localSheetId="7">#REF!</definedName>
    <definedName name="sengplat">#REF!</definedName>
    <definedName name="sengplat30">'[23]daftar harga'!$F$40</definedName>
    <definedName name="sengplat40" localSheetId="4">#REF!</definedName>
    <definedName name="sengplat40" localSheetId="2">#REF!</definedName>
    <definedName name="sengplat40" localSheetId="3">#REF!</definedName>
    <definedName name="sengplat40" localSheetId="5">#REF!</definedName>
    <definedName name="sengplat40" localSheetId="6">#REF!</definedName>
    <definedName name="sengplat40" localSheetId="8">#REF!</definedName>
    <definedName name="sengplat40" localSheetId="7">#REF!</definedName>
    <definedName name="sengplat40">#REF!</definedName>
    <definedName name="sengplat45">#REF!</definedName>
    <definedName name="sengplat90">#REF!</definedName>
    <definedName name="septic">#REF!</definedName>
    <definedName name="septicttank" localSheetId="4">'[56]6'!$E$56</definedName>
    <definedName name="septicttank" localSheetId="2">'[56]6'!$E$56</definedName>
    <definedName name="septicttank" localSheetId="3">'[56]6'!$E$56</definedName>
    <definedName name="septicttank" localSheetId="5">'[56]6'!$E$56</definedName>
    <definedName name="septicttank" localSheetId="6">'[56]6'!$E$56</definedName>
    <definedName name="septicttank" localSheetId="8">'[56]6'!$E$56</definedName>
    <definedName name="septicttank" localSheetId="7">'[56]6'!$E$56</definedName>
    <definedName name="septicttank">'[57]6'!$E$56</definedName>
    <definedName name="septik" localSheetId="4">#REF!</definedName>
    <definedName name="septik" localSheetId="2">#REF!</definedName>
    <definedName name="septik" localSheetId="3">#REF!</definedName>
    <definedName name="septik" localSheetId="5">#REF!</definedName>
    <definedName name="septik" localSheetId="6">#REF!</definedName>
    <definedName name="septik" localSheetId="8">#REF!</definedName>
    <definedName name="septik" localSheetId="7">#REF!</definedName>
    <definedName name="septik">#REF!</definedName>
    <definedName name="Septiktank" localSheetId="4">'[31]ANA KS&amp;pt'!$G$1015:$R$1048</definedName>
    <definedName name="Septiktank" localSheetId="2">'[31]ANA KS&amp;pt'!$G$1015:$R$1048</definedName>
    <definedName name="Septiktank" localSheetId="3">'[31]ANA KS&amp;pt'!$G$1015:$R$1048</definedName>
    <definedName name="Septiktank" localSheetId="5">'[31]ANA KS&amp;pt'!$G$1015:$R$1048</definedName>
    <definedName name="Septiktank" localSheetId="6">'[31]ANA KS&amp;pt'!$G$1015:$R$1048</definedName>
    <definedName name="Septiktank" localSheetId="8">'[31]ANA KS&amp;pt'!$G$1015:$R$1048</definedName>
    <definedName name="Septiktank" localSheetId="7">'[31]ANA KS&amp;pt'!$G$1015:$R$1048</definedName>
    <definedName name="Septiktank">'[79]ANA KS&amp;pt'!$G$1015:$R$1048</definedName>
    <definedName name="Sirtu" localSheetId="4">#REF!</definedName>
    <definedName name="Sirtu" localSheetId="2">#REF!</definedName>
    <definedName name="Sirtu" localSheetId="3">#REF!</definedName>
    <definedName name="Sirtu" localSheetId="5">#REF!</definedName>
    <definedName name="Sirtu" localSheetId="6">#REF!</definedName>
    <definedName name="Sirtu" localSheetId="8">#REF!</definedName>
    <definedName name="Sirtu" localSheetId="7">#REF!</definedName>
    <definedName name="Sirtu">#REF!</definedName>
    <definedName name="sirtupenutup">#REF!</definedName>
    <definedName name="skem_jak1">[95]Volume!#REF!</definedName>
    <definedName name="sklar" localSheetId="4">#REF!</definedName>
    <definedName name="sklar" localSheetId="2">#REF!</definedName>
    <definedName name="sklar" localSheetId="3">#REF!</definedName>
    <definedName name="sklar" localSheetId="5">#REF!</definedName>
    <definedName name="sklar" localSheetId="6">#REF!</definedName>
    <definedName name="sklar" localSheetId="8">#REF!</definedName>
    <definedName name="sklar" localSheetId="7">#REF!</definedName>
    <definedName name="sklar">#REF!</definedName>
    <definedName name="SKPD" localSheetId="4">#REF!</definedName>
    <definedName name="SKPD" localSheetId="2">#REF!</definedName>
    <definedName name="SKPD" localSheetId="3">#REF!</definedName>
    <definedName name="SKPD" localSheetId="5">#REF!</definedName>
    <definedName name="SKPD" localSheetId="6">#REF!</definedName>
    <definedName name="SKPD" localSheetId="8">#REF!</definedName>
    <definedName name="SKPD" localSheetId="7">#REF!</definedName>
    <definedName name="SKPD">#REF!</definedName>
    <definedName name="slag">#REF!</definedName>
    <definedName name="SLH">#REF!</definedName>
    <definedName name="SMP">#REF!</definedName>
    <definedName name="soket34">#REF!</definedName>
    <definedName name="soket4">#REF!</definedName>
    <definedName name="SOL">#REF!</definedName>
    <definedName name="solar">#REF!</definedName>
    <definedName name="sopir">#REF!</definedName>
    <definedName name="SPEMBA">#REF!</definedName>
    <definedName name="SPENING">#REF!</definedName>
    <definedName name="split1.2">#REF!</definedName>
    <definedName name="split2.3">#REF!</definedName>
    <definedName name="SPRAYER" localSheetId="4">[1]A!$A$119:$J$177</definedName>
    <definedName name="SPRAYER" localSheetId="2">[1]A!$A$119:$J$177</definedName>
    <definedName name="SPRAYER" localSheetId="3">[1]A!$A$119:$J$177</definedName>
    <definedName name="SPRAYER" localSheetId="5">[1]A!$A$119:$J$177</definedName>
    <definedName name="SPRAYER" localSheetId="6">[1]A!$A$119:$J$177</definedName>
    <definedName name="SPRAYER" localSheetId="8">[1]A!$A$119:$J$177</definedName>
    <definedName name="SPRAYER" localSheetId="7">[1]A!$A$119:$J$177</definedName>
    <definedName name="SPRAYER">[3]A!$A$119:$J$177</definedName>
    <definedName name="SREHAB" localSheetId="4">#REF!</definedName>
    <definedName name="SREHAB" localSheetId="2">#REF!</definedName>
    <definedName name="SREHAB" localSheetId="3">#REF!</definedName>
    <definedName name="SREHAB" localSheetId="5">#REF!</definedName>
    <definedName name="SREHAB" localSheetId="6">#REF!</definedName>
    <definedName name="SREHAB" localSheetId="8">#REF!</definedName>
    <definedName name="SREHAB" localSheetId="7">#REF!</definedName>
    <definedName name="SREHAB">#REF!</definedName>
    <definedName name="sssssssnccccc">[49]A!$L$241:$V$301</definedName>
    <definedName name="SSSSSSSSSSSSSSSSSS" localSheetId="4">#REF!</definedName>
    <definedName name="SSSSSSSSSSSSSSSSSS" localSheetId="2">#REF!</definedName>
    <definedName name="SSSSSSSSSSSSSSSSSS" localSheetId="3">#REF!</definedName>
    <definedName name="SSSSSSSSSSSSSSSSSS" localSheetId="5">#REF!</definedName>
    <definedName name="SSSSSSSSSSSSSSSSSS" localSheetId="6">#REF!</definedName>
    <definedName name="SSSSSSSSSSSSSSSSSS" localSheetId="8">#REF!</definedName>
    <definedName name="SSSSSSSSSSSSSSSSSS" localSheetId="7">#REF!</definedName>
    <definedName name="SSSSSSSSSSSSSSSSSS">#REF!</definedName>
    <definedName name="stairnzing" localSheetId="4">#REF!</definedName>
    <definedName name="stairnzing" localSheetId="2">#REF!</definedName>
    <definedName name="stairnzing" localSheetId="3">#REF!</definedName>
    <definedName name="stairnzing" localSheetId="5">#REF!</definedName>
    <definedName name="stairnzing" localSheetId="6">#REF!</definedName>
    <definedName name="stairnzing" localSheetId="8">#REF!</definedName>
    <definedName name="stairnzing" localSheetId="7">#REF!</definedName>
    <definedName name="stairnzing">#REF!</definedName>
    <definedName name="stamper">#REF!</definedName>
    <definedName name="StatusPenggunaan" localSheetId="4">#REF!</definedName>
    <definedName name="StatusPenggunaan" localSheetId="2">#REF!</definedName>
    <definedName name="StatusPenggunaan" localSheetId="3">#REF!</definedName>
    <definedName name="StatusPenggunaan" localSheetId="5">#REF!</definedName>
    <definedName name="StatusPenggunaan" localSheetId="6">#REF!</definedName>
    <definedName name="StatusPenggunaan" localSheetId="8">#REF!</definedName>
    <definedName name="StatusPenggunaan" localSheetId="7">#REF!</definedName>
    <definedName name="StatusPenggunaan">#REF!</definedName>
    <definedName name="steel">'[50]WF '!#REF!</definedName>
    <definedName name="STONECRUSHER" localSheetId="4">#REF!</definedName>
    <definedName name="STONECRUSHER" localSheetId="2">#REF!</definedName>
    <definedName name="STONECRUSHER" localSheetId="3">#REF!</definedName>
    <definedName name="STONECRUSHER" localSheetId="5">#REF!</definedName>
    <definedName name="STONECRUSHER" localSheetId="6">#REF!</definedName>
    <definedName name="STONECRUSHER" localSheetId="8">#REF!</definedName>
    <definedName name="STONECRUSHER" localSheetId="7">#REF!</definedName>
    <definedName name="STONECRUSHER">#REF!</definedName>
    <definedName name="stopkontak">#REF!</definedName>
    <definedName name="stopkran">#REF!</definedName>
    <definedName name="stopkrante">#REF!</definedName>
    <definedName name="STRUKTUR" localSheetId="4">'[9]Kuantitas &amp; Harga'!$A$152:$I$295</definedName>
    <definedName name="STRUKTUR" localSheetId="2">'[9]Kuantitas &amp; Harga'!$A$152:$I$295</definedName>
    <definedName name="STRUKTUR" localSheetId="3">'[9]Kuantitas &amp; Harga'!$A$152:$I$295</definedName>
    <definedName name="STRUKTUR" localSheetId="5">'[9]Kuantitas &amp; Harga'!$A$152:$I$295</definedName>
    <definedName name="STRUKTUR" localSheetId="6">'[9]Kuantitas &amp; Harga'!$A$152:$I$295</definedName>
    <definedName name="STRUKTUR" localSheetId="8">'[9]Kuantitas &amp; Harga'!$A$152:$I$295</definedName>
    <definedName name="STRUKTUR" localSheetId="7">'[9]Kuantitas &amp; Harga'!$A$152:$I$295</definedName>
    <definedName name="STRUKTUR">'[10]Kuantitas &amp; Harga'!$A$152:$I$295</definedName>
    <definedName name="sunloid" localSheetId="4">#REF!</definedName>
    <definedName name="sunloid" localSheetId="2">#REF!</definedName>
    <definedName name="sunloid" localSheetId="3">#REF!</definedName>
    <definedName name="sunloid" localSheetId="5">#REF!</definedName>
    <definedName name="sunloid" localSheetId="6">#REF!</definedName>
    <definedName name="sunloid" localSheetId="8">#REF!</definedName>
    <definedName name="sunloid" localSheetId="7">#REF!</definedName>
    <definedName name="sunloid">#REF!</definedName>
    <definedName name="svww">#REF!</definedName>
    <definedName name="SW">#REF!</definedName>
    <definedName name="T">#REF!</definedName>
    <definedName name="t.sabun">#REF!</definedName>
    <definedName name="TAHUN">[91]MASDA!$C$12</definedName>
    <definedName name="talang" localSheetId="4">#REF!</definedName>
    <definedName name="talang" localSheetId="2">#REF!</definedName>
    <definedName name="talang" localSheetId="3">#REF!</definedName>
    <definedName name="talang" localSheetId="5">#REF!</definedName>
    <definedName name="talang" localSheetId="6">#REF!</definedName>
    <definedName name="talang" localSheetId="8">#REF!</definedName>
    <definedName name="talang" localSheetId="7">#REF!</definedName>
    <definedName name="talang">#REF!</definedName>
    <definedName name="TAMPER">#REF!</definedName>
    <definedName name="TANAH" localSheetId="4">'[9]Kuantitas &amp; Harga'!$A$48:$I$82</definedName>
    <definedName name="TANAH" localSheetId="2">'[9]Kuantitas &amp; Harga'!$A$48:$I$82</definedName>
    <definedName name="TANAH" localSheetId="3">'[9]Kuantitas &amp; Harga'!$A$48:$I$82</definedName>
    <definedName name="TANAH" localSheetId="5">'[9]Kuantitas &amp; Harga'!$A$48:$I$82</definedName>
    <definedName name="TANAH" localSheetId="6">'[9]Kuantitas &amp; Harga'!$A$48:$I$82</definedName>
    <definedName name="TANAH" localSheetId="8">'[9]Kuantitas &amp; Harga'!$A$48:$I$82</definedName>
    <definedName name="TANAH" localSheetId="7">'[9]Kuantitas &amp; Harga'!$A$48:$I$82</definedName>
    <definedName name="TANAH">'[10]Kuantitas &amp; Harga'!$A$48:$I$82</definedName>
    <definedName name="tanahtimbunbiasa" localSheetId="4">#REF!</definedName>
    <definedName name="tanahtimbunbiasa" localSheetId="2">#REF!</definedName>
    <definedName name="tanahtimbunbiasa" localSheetId="3">#REF!</definedName>
    <definedName name="tanahtimbunbiasa" localSheetId="5">#REF!</definedName>
    <definedName name="tanahtimbunbiasa" localSheetId="6">#REF!</definedName>
    <definedName name="tanahtimbunbiasa" localSheetId="8">#REF!</definedName>
    <definedName name="tanahtimbunbiasa" localSheetId="7">#REF!</definedName>
    <definedName name="tanahtimbunbiasa">#REF!</definedName>
    <definedName name="tanahurug">#REF!</definedName>
    <definedName name="TANAM">#REF!</definedName>
    <definedName name="TANDEMROLLER">#REF!</definedName>
    <definedName name="TANGGAL">[24]DASAR!$D$28</definedName>
    <definedName name="TANH" localSheetId="4">#REF!</definedName>
    <definedName name="TANH" localSheetId="2">#REF!</definedName>
    <definedName name="TANH" localSheetId="3">#REF!</definedName>
    <definedName name="TANH" localSheetId="5">#REF!</definedName>
    <definedName name="TANH" localSheetId="6">#REF!</definedName>
    <definedName name="TANH" localSheetId="8">#REF!</definedName>
    <definedName name="TANH" localSheetId="7">#REF!</definedName>
    <definedName name="TANH">#REF!</definedName>
    <definedName name="TANKER" localSheetId="4">[1]A!$A$1299:$J$1357</definedName>
    <definedName name="TANKER" localSheetId="2">[1]A!$A$1299:$J$1357</definedName>
    <definedName name="TANKER" localSheetId="3">[1]A!$A$1299:$J$1357</definedName>
    <definedName name="TANKER" localSheetId="5">[1]A!$A$1299:$J$1357</definedName>
    <definedName name="TANKER" localSheetId="6">[1]A!$A$1299:$J$1357</definedName>
    <definedName name="TANKER" localSheetId="8">[1]A!$A$1299:$J$1357</definedName>
    <definedName name="TANKER" localSheetId="7">[1]A!$A$1299:$J$1357</definedName>
    <definedName name="TANKER">[3]A!$A$1299:$J$1357</definedName>
    <definedName name="tanki" localSheetId="4">#REF!</definedName>
    <definedName name="tanki" localSheetId="2">#REF!</definedName>
    <definedName name="tanki" localSheetId="3">#REF!</definedName>
    <definedName name="tanki" localSheetId="5">#REF!</definedName>
    <definedName name="tanki" localSheetId="6">#REF!</definedName>
    <definedName name="tanki" localSheetId="8">#REF!</definedName>
    <definedName name="tanki" localSheetId="7">#REF!</definedName>
    <definedName name="tanki">#REF!</definedName>
    <definedName name="TB">#REF!</definedName>
    <definedName name="TBS">#REF!</definedName>
    <definedName name="TD">#REF!</definedName>
    <definedName name="tdos">#REF!</definedName>
    <definedName name="TEAK">#REF!</definedName>
    <definedName name="teakwoodlapistimah" localSheetId="4">'[56]4'!$E$41</definedName>
    <definedName name="teakwoodlapistimah" localSheetId="2">'[56]4'!$E$41</definedName>
    <definedName name="teakwoodlapistimah" localSheetId="3">'[56]4'!$E$41</definedName>
    <definedName name="teakwoodlapistimah" localSheetId="5">'[56]4'!$E$41</definedName>
    <definedName name="teakwoodlapistimah" localSheetId="6">'[56]4'!$E$41</definedName>
    <definedName name="teakwoodlapistimah" localSheetId="8">'[56]4'!$E$41</definedName>
    <definedName name="teakwoodlapistimah" localSheetId="7">'[56]4'!$E$41</definedName>
    <definedName name="teakwoodlapistimah">'[57]4'!$E$41</definedName>
    <definedName name="tekoil" localSheetId="4">#REF!</definedName>
    <definedName name="tekoil" localSheetId="2">#REF!</definedName>
    <definedName name="tekoil" localSheetId="3">#REF!</definedName>
    <definedName name="tekoil" localSheetId="5">#REF!</definedName>
    <definedName name="tekoil" localSheetId="6">#REF!</definedName>
    <definedName name="tekoil" localSheetId="8">#REF!</definedName>
    <definedName name="tekoil" localSheetId="7">#REF!</definedName>
    <definedName name="tekoil">#REF!</definedName>
    <definedName name="tektur">#REF!</definedName>
    <definedName name="telp">[45]DATA!$C$6</definedName>
    <definedName name="Telpon" localSheetId="4">#REF!</definedName>
    <definedName name="Telpon" localSheetId="2">#REF!</definedName>
    <definedName name="Telpon" localSheetId="3">#REF!</definedName>
    <definedName name="Telpon" localSheetId="5">#REF!</definedName>
    <definedName name="Telpon" localSheetId="6">#REF!</definedName>
    <definedName name="Telpon" localSheetId="8">#REF!</definedName>
    <definedName name="Telpon" localSheetId="7">#REF!</definedName>
    <definedName name="Telpon">#REF!</definedName>
    <definedName name="tembo" localSheetId="4">'[56]2'!$E$63</definedName>
    <definedName name="tembo" localSheetId="2">'[56]2'!$E$63</definedName>
    <definedName name="tembo" localSheetId="3">'[56]2'!$E$63</definedName>
    <definedName name="tembo" localSheetId="5">'[56]2'!$E$63</definedName>
    <definedName name="tembo" localSheetId="6">'[56]2'!$E$63</definedName>
    <definedName name="tembo" localSheetId="8">'[56]2'!$E$63</definedName>
    <definedName name="tembo" localSheetId="7">'[56]2'!$E$63</definedName>
    <definedName name="tembo">'[57]2'!$E$63</definedName>
    <definedName name="tembok1x3" localSheetId="4">#REF!</definedName>
    <definedName name="tembok1x3" localSheetId="2">#REF!</definedName>
    <definedName name="tembok1x3" localSheetId="3">#REF!</definedName>
    <definedName name="tembok1x3" localSheetId="5">#REF!</definedName>
    <definedName name="tembok1x3" localSheetId="6">#REF!</definedName>
    <definedName name="tembok1x3" localSheetId="8">#REF!</definedName>
    <definedName name="tembok1x3" localSheetId="7">#REF!</definedName>
    <definedName name="tembok1x3">#REF!</definedName>
    <definedName name="tembok1x4">#REF!</definedName>
    <definedName name="tembok1x5">#REF!</definedName>
    <definedName name="tembokbatupotong">#REF!</definedName>
    <definedName name="temboktrasram">#REF!</definedName>
    <definedName name="ter">#REF!</definedName>
    <definedName name="terntang">#REF!</definedName>
    <definedName name="tes">#REF!</definedName>
    <definedName name="tgl" localSheetId="4">[6]DATA!$F$4</definedName>
    <definedName name="tgl" localSheetId="2">[6]DATA!$F$4</definedName>
    <definedName name="tgl" localSheetId="3">[6]DATA!$F$4</definedName>
    <definedName name="tgl" localSheetId="5">[6]DATA!$F$4</definedName>
    <definedName name="tgl" localSheetId="6">[6]DATA!$F$4</definedName>
    <definedName name="tgl" localSheetId="8">[6]DATA!$F$4</definedName>
    <definedName name="tgl" localSheetId="7">[6]DATA!$F$4</definedName>
    <definedName name="tgl">[7]DATA!$F$4</definedName>
    <definedName name="tgll">[52]DATA!$F$4</definedName>
    <definedName name="tglll">'[8]DATA UMUM (2)'!$E$4</definedName>
    <definedName name="thkp" localSheetId="4">#REF!</definedName>
    <definedName name="thkp" localSheetId="2">#REF!</definedName>
    <definedName name="thkp" localSheetId="3">#REF!</definedName>
    <definedName name="thkp" localSheetId="5">#REF!</definedName>
    <definedName name="thkp" localSheetId="6">#REF!</definedName>
    <definedName name="thkp" localSheetId="8">#REF!</definedName>
    <definedName name="thkp" localSheetId="7">#REF!</definedName>
    <definedName name="thkp">#REF!</definedName>
    <definedName name="THREEWHEELROLLER">#REF!</definedName>
    <definedName name="tiner">#REF!</definedName>
    <definedName name="tinggilt">#REF!</definedName>
    <definedName name="TIREROLLER">#REF!</definedName>
    <definedName name="titiklampu">#REF!</definedName>
    <definedName name="Tk">#REF!</definedName>
    <definedName name="tkg">#REF!</definedName>
    <definedName name="tl">#REF!</definedName>
    <definedName name="TL10watt">#REF!</definedName>
    <definedName name="TL18watt">#REF!</definedName>
    <definedName name="TLOADER" localSheetId="4">[1]A!$A$768:$J$826</definedName>
    <definedName name="TLOADER" localSheetId="2">[1]A!$A$768:$J$826</definedName>
    <definedName name="TLOADER" localSheetId="3">[1]A!$A$768:$J$826</definedName>
    <definedName name="TLOADER" localSheetId="5">[1]A!$A$768:$J$826</definedName>
    <definedName name="TLOADER" localSheetId="6">[1]A!$A$768:$J$826</definedName>
    <definedName name="TLOADER" localSheetId="8">[1]A!$A$768:$J$826</definedName>
    <definedName name="TLOADER" localSheetId="7">[1]A!$A$768:$J$826</definedName>
    <definedName name="TLOADER">[3]A!$A$768:$J$826</definedName>
    <definedName name="TM" localSheetId="4">#REF!</definedName>
    <definedName name="TM" localSheetId="2">#REF!</definedName>
    <definedName name="TM" localSheetId="3">#REF!</definedName>
    <definedName name="TM" localSheetId="5">#REF!</definedName>
    <definedName name="TM" localSheetId="6">#REF!</definedName>
    <definedName name="TM" localSheetId="8">#REF!</definedName>
    <definedName name="TM" localSheetId="7">#REF!</definedName>
    <definedName name="TM">#REF!</definedName>
    <definedName name="tot">#REF!</definedName>
    <definedName name="TOTAL">[11]REKAP!$H$30</definedName>
    <definedName name="tr" localSheetId="4">#REF!</definedName>
    <definedName name="tr" localSheetId="2">#REF!</definedName>
    <definedName name="tr" localSheetId="3">#REF!</definedName>
    <definedName name="tr" localSheetId="5">#REF!</definedName>
    <definedName name="tr" localSheetId="6">#REF!</definedName>
    <definedName name="tr" localSheetId="8">#REF!</definedName>
    <definedName name="tr" localSheetId="7">#REF!</definedName>
    <definedName name="tr">#REF!</definedName>
    <definedName name="TRACKLOADER">#REF!</definedName>
    <definedName name="TRAILLER">[11]ALAT_2!$A$1:$J$59</definedName>
    <definedName name="trasram" localSheetId="4">#REF!</definedName>
    <definedName name="trasram" localSheetId="2">#REF!</definedName>
    <definedName name="trasram" localSheetId="3">#REF!</definedName>
    <definedName name="trasram" localSheetId="5">#REF!</definedName>
    <definedName name="trasram" localSheetId="6">#REF!</definedName>
    <definedName name="trasram" localSheetId="8">#REF!</definedName>
    <definedName name="trasram" localSheetId="7">#REF!</definedName>
    <definedName name="trasram">#REF!</definedName>
    <definedName name="trip">#REF!</definedName>
    <definedName name="TRIP6">#REF!</definedName>
    <definedName name="TRIPAL">#REF!</definedName>
    <definedName name="triplex">#REF!</definedName>
    <definedName name="triplex12">'[23]daftar harga'!#REF!</definedName>
    <definedName name="triplex18">'[23]daftar harga'!$F$35</definedName>
    <definedName name="triplex38" localSheetId="4">'[23]daftar harga'!$F$32</definedName>
    <definedName name="triplex38" localSheetId="2">'[23]daftar harga'!$F$32</definedName>
    <definedName name="triplex38" localSheetId="3">'[23]daftar harga'!$F$32</definedName>
    <definedName name="triplex38" localSheetId="5">'[23]daftar harga'!$F$32</definedName>
    <definedName name="triplex38" localSheetId="6">'[23]daftar harga'!$F$32</definedName>
    <definedName name="triplex38" localSheetId="8">'[23]daftar harga'!$F$32</definedName>
    <definedName name="triplex38" localSheetId="7">'[23]daftar harga'!$F$32</definedName>
    <definedName name="triplex38">'[37]daftar harga'!$F$32</definedName>
    <definedName name="triplex3mm" localSheetId="4">#REF!</definedName>
    <definedName name="triplex3mm" localSheetId="2">#REF!</definedName>
    <definedName name="triplex3mm" localSheetId="3">#REF!</definedName>
    <definedName name="triplex3mm" localSheetId="5">#REF!</definedName>
    <definedName name="triplex3mm" localSheetId="6">#REF!</definedName>
    <definedName name="triplex3mm" localSheetId="8">#REF!</definedName>
    <definedName name="triplex3mm" localSheetId="7">#REF!</definedName>
    <definedName name="triplex3mm">#REF!</definedName>
    <definedName name="triplex6mm">#REF!</definedName>
    <definedName name="triplex9">'[23]daftar harga'!#REF!</definedName>
    <definedName name="triplex9mm" localSheetId="4">#REF!</definedName>
    <definedName name="triplex9mm" localSheetId="2">#REF!</definedName>
    <definedName name="triplex9mm" localSheetId="3">#REF!</definedName>
    <definedName name="triplex9mm" localSheetId="5">#REF!</definedName>
    <definedName name="triplex9mm" localSheetId="6">#REF!</definedName>
    <definedName name="triplex9mm" localSheetId="8">#REF!</definedName>
    <definedName name="triplex9mm" localSheetId="7">#REF!</definedName>
    <definedName name="triplex9mm">#REF!</definedName>
    <definedName name="triplextimah">#REF!</definedName>
    <definedName name="TROLLER" localSheetId="4">[1]A!$A$945:$J$1003</definedName>
    <definedName name="TROLLER" localSheetId="2">[1]A!$A$945:$J$1003</definedName>
    <definedName name="TROLLER" localSheetId="3">[1]A!$A$945:$J$1003</definedName>
    <definedName name="TROLLER" localSheetId="5">[1]A!$A$945:$J$1003</definedName>
    <definedName name="TROLLER" localSheetId="6">[1]A!$A$945:$J$1003</definedName>
    <definedName name="TROLLER" localSheetId="8">[1]A!$A$945:$J$1003</definedName>
    <definedName name="TROLLER" localSheetId="7">[1]A!$A$945:$J$1003</definedName>
    <definedName name="TROLLER">[3]A!$A$945:$J$1003</definedName>
    <definedName name="truck" localSheetId="4">#REF!</definedName>
    <definedName name="truck" localSheetId="2">#REF!</definedName>
    <definedName name="truck" localSheetId="3">#REF!</definedName>
    <definedName name="truck" localSheetId="5">#REF!</definedName>
    <definedName name="truck" localSheetId="6">#REF!</definedName>
    <definedName name="truck" localSheetId="8">#REF!</definedName>
    <definedName name="truck" localSheetId="7">#REF!</definedName>
    <definedName name="truck">#REF!</definedName>
    <definedName name="ttt">#REF!</definedName>
    <definedName name="ttuiup">[4]Volume!#REF!</definedName>
    <definedName name="TUK" localSheetId="4">#REF!</definedName>
    <definedName name="TUK" localSheetId="2">#REF!</definedName>
    <definedName name="TUK" localSheetId="3">#REF!</definedName>
    <definedName name="TUK" localSheetId="5">#REF!</definedName>
    <definedName name="TUK" localSheetId="6">#REF!</definedName>
    <definedName name="TUK" localSheetId="8">#REF!</definedName>
    <definedName name="TUK" localSheetId="7">#REF!</definedName>
    <definedName name="TUK">#REF!</definedName>
    <definedName name="tukang">#REF!</definedName>
    <definedName name="tukng">#REF!</definedName>
    <definedName name="TULANGAN">[44]ANALISA!#REF!</definedName>
    <definedName name="tunggal" localSheetId="4">#REF!</definedName>
    <definedName name="tunggal" localSheetId="2">#REF!</definedName>
    <definedName name="tunggal" localSheetId="3">#REF!</definedName>
    <definedName name="tunggal" localSheetId="5">#REF!</definedName>
    <definedName name="tunggal" localSheetId="6">#REF!</definedName>
    <definedName name="tunggal" localSheetId="8">#REF!</definedName>
    <definedName name="tunggal" localSheetId="7">#REF!</definedName>
    <definedName name="tunggal">#REF!</definedName>
    <definedName name="turug">#REF!</definedName>
    <definedName name="twod">#REF!</definedName>
    <definedName name="twr">'[26]sw-alat'!$Z$33</definedName>
    <definedName name="ty" localSheetId="4">#REF!</definedName>
    <definedName name="ty" localSheetId="2">#REF!</definedName>
    <definedName name="ty" localSheetId="3">#REF!</definedName>
    <definedName name="ty" localSheetId="5">#REF!</definedName>
    <definedName name="ty" localSheetId="6">#REF!</definedName>
    <definedName name="ty" localSheetId="8">#REF!</definedName>
    <definedName name="ty" localSheetId="7">#REF!</definedName>
    <definedName name="ty">#REF!</definedName>
    <definedName name="tyreroller">#REF!</definedName>
    <definedName name="tyu">#REF!</definedName>
    <definedName name="u.bekisting">#REF!</definedName>
    <definedName name="u.bekisting.">#REF!</definedName>
    <definedName name="u.besi">#REF!</definedName>
    <definedName name="u.cor">#REF!</definedName>
    <definedName name="uaraian_anaggrt_c">#REF!</definedName>
    <definedName name="UPAH">'[11]Basic Price'!$A$1:$G$44</definedName>
    <definedName name="upb" localSheetId="4">#REF!</definedName>
    <definedName name="upb" localSheetId="2">#REF!</definedName>
    <definedName name="upb" localSheetId="3">#REF!</definedName>
    <definedName name="upb" localSheetId="5">#REF!</definedName>
    <definedName name="upb" localSheetId="6">#REF!</definedName>
    <definedName name="upb" localSheetId="8">#REF!</definedName>
    <definedName name="upb" localSheetId="7">#REF!</definedName>
    <definedName name="upb">#REF!</definedName>
    <definedName name="URAIAN">[11]DIV_2!$A$1:$J$1323</definedName>
    <definedName name="URAIAN21" localSheetId="4">[11]DIV_2!$A$1:$J$120</definedName>
    <definedName name="URAIAN21" localSheetId="2">[11]DIV_2!$A$1:$J$120</definedName>
    <definedName name="URAIAN21" localSheetId="3">[11]DIV_2!$A$1:$J$120</definedName>
    <definedName name="URAIAN21" localSheetId="5">[11]DIV_2!$A$1:$J$120</definedName>
    <definedName name="URAIAN21" localSheetId="6">[11]DIV_2!$A$1:$J$120</definedName>
    <definedName name="URAIAN21" localSheetId="8">[11]DIV_2!$A$1:$J$120</definedName>
    <definedName name="URAIAN21" localSheetId="7">[11]DIV_2!$A$1:$J$120</definedName>
    <definedName name="URAIAN21">[12]DIV_2!$A$1:$J$120</definedName>
    <definedName name="URAIAN22E" localSheetId="4">[11]DIV_2!$A$241:$J$360</definedName>
    <definedName name="URAIAN22E" localSheetId="2">[11]DIV_2!$A$241:$J$360</definedName>
    <definedName name="URAIAN22E" localSheetId="3">[11]DIV_2!$A$241:$J$360</definedName>
    <definedName name="URAIAN22E" localSheetId="5">[11]DIV_2!$A$241:$J$360</definedName>
    <definedName name="URAIAN22E" localSheetId="6">[11]DIV_2!$A$241:$J$360</definedName>
    <definedName name="URAIAN22E" localSheetId="8">[11]DIV_2!$A$241:$J$360</definedName>
    <definedName name="URAIAN22E" localSheetId="7">[11]DIV_2!$A$241:$J$360</definedName>
    <definedName name="URAIAN22E">[12]DIV_2!$A$241:$J$360</definedName>
    <definedName name="URAIAN22L" localSheetId="4">[11]DIV_2!$A$121:$J$240</definedName>
    <definedName name="URAIAN22L" localSheetId="2">[11]DIV_2!$A$121:$J$240</definedName>
    <definedName name="URAIAN22L" localSheetId="3">[11]DIV_2!$A$121:$J$240</definedName>
    <definedName name="URAIAN22L" localSheetId="5">[11]DIV_2!$A$121:$J$240</definedName>
    <definedName name="URAIAN22L" localSheetId="6">[11]DIV_2!$A$121:$J$240</definedName>
    <definedName name="URAIAN22L" localSheetId="8">[11]DIV_2!$A$121:$J$240</definedName>
    <definedName name="URAIAN22L" localSheetId="7">[11]DIV_2!$A$121:$J$240</definedName>
    <definedName name="URAIAN22L">[12]DIV_2!$A$121:$J$240</definedName>
    <definedName name="URAIAN231" localSheetId="4">[11]DIV_2!$A$361:$J$480</definedName>
    <definedName name="URAIAN231" localSheetId="2">[11]DIV_2!$A$361:$J$480</definedName>
    <definedName name="URAIAN231" localSheetId="3">[11]DIV_2!$A$361:$J$480</definedName>
    <definedName name="URAIAN231" localSheetId="5">[11]DIV_2!$A$361:$J$480</definedName>
    <definedName name="URAIAN231" localSheetId="6">[11]DIV_2!$A$361:$J$480</definedName>
    <definedName name="URAIAN231" localSheetId="8">[11]DIV_2!$A$361:$J$480</definedName>
    <definedName name="URAIAN231" localSheetId="7">[11]DIV_2!$A$361:$J$480</definedName>
    <definedName name="URAIAN231">[12]DIV_2!$A$361:$J$480</definedName>
    <definedName name="URAIAN232" localSheetId="4">[11]DIV_2!$A$481:$J$600</definedName>
    <definedName name="URAIAN232" localSheetId="2">[11]DIV_2!$A$481:$J$600</definedName>
    <definedName name="URAIAN232" localSheetId="3">[11]DIV_2!$A$481:$J$600</definedName>
    <definedName name="URAIAN232" localSheetId="5">[11]DIV_2!$A$481:$J$600</definedName>
    <definedName name="URAIAN232" localSheetId="6">[11]DIV_2!$A$481:$J$600</definedName>
    <definedName name="URAIAN232" localSheetId="8">[11]DIV_2!$A$481:$J$600</definedName>
    <definedName name="URAIAN232" localSheetId="7">[11]DIV_2!$A$481:$J$600</definedName>
    <definedName name="URAIAN232">[12]DIV_2!$A$481:$J$600</definedName>
    <definedName name="URAIAN233" localSheetId="4">[11]DIV_2!$A$601:$J$720</definedName>
    <definedName name="URAIAN233" localSheetId="2">[11]DIV_2!$A$601:$J$720</definedName>
    <definedName name="URAIAN233" localSheetId="3">[11]DIV_2!$A$601:$J$720</definedName>
    <definedName name="URAIAN233" localSheetId="5">[11]DIV_2!$A$601:$J$720</definedName>
    <definedName name="URAIAN233" localSheetId="6">[11]DIV_2!$A$601:$J$720</definedName>
    <definedName name="URAIAN233" localSheetId="8">[11]DIV_2!$A$601:$J$720</definedName>
    <definedName name="URAIAN233" localSheetId="7">[11]DIV_2!$A$601:$J$720</definedName>
    <definedName name="URAIAN233">[12]DIV_2!$A$601:$J$720</definedName>
    <definedName name="Uraian234" localSheetId="4">[11]DIV_2!$A$721:$J$840</definedName>
    <definedName name="Uraian234" localSheetId="2">[11]DIV_2!$A$721:$J$840</definedName>
    <definedName name="Uraian234" localSheetId="3">[11]DIV_2!$A$721:$J$840</definedName>
    <definedName name="Uraian234" localSheetId="5">[11]DIV_2!$A$721:$J$840</definedName>
    <definedName name="Uraian234" localSheetId="6">[11]DIV_2!$A$721:$J$840</definedName>
    <definedName name="Uraian234" localSheetId="8">[11]DIV_2!$A$721:$J$840</definedName>
    <definedName name="Uraian234" localSheetId="7">[11]DIV_2!$A$721:$J$840</definedName>
    <definedName name="Uraian234">[12]DIV_2!$A$721:$J$840</definedName>
    <definedName name="Uraian235" localSheetId="4">[11]DIV_2!$A$841:$J$960</definedName>
    <definedName name="Uraian235" localSheetId="2">[11]DIV_2!$A$841:$J$960</definedName>
    <definedName name="Uraian235" localSheetId="3">[11]DIV_2!$A$841:$J$960</definedName>
    <definedName name="Uraian235" localSheetId="5">[11]DIV_2!$A$841:$J$960</definedName>
    <definedName name="Uraian235" localSheetId="6">[11]DIV_2!$A$841:$J$960</definedName>
    <definedName name="Uraian235" localSheetId="8">[11]DIV_2!$A$841:$J$960</definedName>
    <definedName name="Uraian235" localSheetId="7">[11]DIV_2!$A$841:$J$960</definedName>
    <definedName name="Uraian235">[12]DIV_2!$A$841:$J$960</definedName>
    <definedName name="Uraian236" localSheetId="4">[11]DIV_2!$A$961:$J$1080</definedName>
    <definedName name="Uraian236" localSheetId="2">[11]DIV_2!$A$961:$J$1080</definedName>
    <definedName name="Uraian236" localSheetId="3">[11]DIV_2!$A$961:$J$1080</definedName>
    <definedName name="Uraian236" localSheetId="5">[11]DIV_2!$A$961:$J$1080</definedName>
    <definedName name="Uraian236" localSheetId="6">[11]DIV_2!$A$961:$J$1080</definedName>
    <definedName name="Uraian236" localSheetId="8">[11]DIV_2!$A$961:$J$1080</definedName>
    <definedName name="Uraian236" localSheetId="7">[11]DIV_2!$A$961:$J$1080</definedName>
    <definedName name="Uraian236">[12]DIV_2!$A$961:$J$1080</definedName>
    <definedName name="URAIAN241" localSheetId="4">[11]DIV_2!$A$1081:$J$1200</definedName>
    <definedName name="URAIAN241" localSheetId="2">[11]DIV_2!$A$1081:$J$1200</definedName>
    <definedName name="URAIAN241" localSheetId="3">[11]DIV_2!$A$1081:$J$1200</definedName>
    <definedName name="URAIAN241" localSheetId="5">[11]DIV_2!$A$1081:$J$1200</definedName>
    <definedName name="URAIAN241" localSheetId="6">[11]DIV_2!$A$1081:$J$1200</definedName>
    <definedName name="URAIAN241" localSheetId="8">[11]DIV_2!$A$1081:$J$1200</definedName>
    <definedName name="URAIAN241" localSheetId="7">[11]DIV_2!$A$1081:$J$1200</definedName>
    <definedName name="URAIAN241">[12]DIV_2!$A$1081:$J$1200</definedName>
    <definedName name="URAIAN242" localSheetId="4">[11]DIV_2!$A$1201:$J$1261</definedName>
    <definedName name="URAIAN242" localSheetId="2">[11]DIV_2!$A$1201:$J$1261</definedName>
    <definedName name="URAIAN242" localSheetId="3">[11]DIV_2!$A$1201:$J$1261</definedName>
    <definedName name="URAIAN242" localSheetId="5">[11]DIV_2!$A$1201:$J$1261</definedName>
    <definedName name="URAIAN242" localSheetId="6">[11]DIV_2!$A$1201:$J$1261</definedName>
    <definedName name="URAIAN242" localSheetId="8">[11]DIV_2!$A$1201:$J$1261</definedName>
    <definedName name="URAIAN242" localSheetId="7">[11]DIV_2!$A$1201:$J$1261</definedName>
    <definedName name="URAIAN242">[12]DIV_2!$A$1201:$J$1261</definedName>
    <definedName name="URAIAN243" localSheetId="4">[11]DIV_2!$A$1262:$J$1323</definedName>
    <definedName name="URAIAN243" localSheetId="2">[11]DIV_2!$A$1262:$J$1323</definedName>
    <definedName name="URAIAN243" localSheetId="3">[11]DIV_2!$A$1262:$J$1323</definedName>
    <definedName name="URAIAN243" localSheetId="5">[11]DIV_2!$A$1262:$J$1323</definedName>
    <definedName name="URAIAN243" localSheetId="6">[11]DIV_2!$A$1262:$J$1323</definedName>
    <definedName name="URAIAN243" localSheetId="8">[11]DIV_2!$A$1262:$J$1323</definedName>
    <definedName name="URAIAN243" localSheetId="7">[11]DIV_2!$A$1262:$J$1323</definedName>
    <definedName name="URAIAN243">[12]DIV_2!$A$1262:$J$1323</definedName>
    <definedName name="Uraian311" localSheetId="4">[11]DIV_3A!$A$1:$J$120</definedName>
    <definedName name="Uraian311" localSheetId="2">[11]DIV_3A!$A$1:$J$120</definedName>
    <definedName name="Uraian311" localSheetId="3">[11]DIV_3A!$A$1:$J$120</definedName>
    <definedName name="Uraian311" localSheetId="5">[11]DIV_3A!$A$1:$J$120</definedName>
    <definedName name="Uraian311" localSheetId="6">[11]DIV_3A!$A$1:$J$120</definedName>
    <definedName name="Uraian311" localSheetId="8">[11]DIV_3A!$A$1:$J$120</definedName>
    <definedName name="Uraian311" localSheetId="7">[11]DIV_3A!$A$1:$J$120</definedName>
    <definedName name="Uraian311">[12]DIV_3A!$A$1:$J$120</definedName>
    <definedName name="Uraian312" localSheetId="4">[11]DIV_3A!$A$121:$J$240</definedName>
    <definedName name="Uraian312" localSheetId="2">[11]DIV_3A!$A$121:$J$240</definedName>
    <definedName name="Uraian312" localSheetId="3">[11]DIV_3A!$A$121:$J$240</definedName>
    <definedName name="Uraian312" localSheetId="5">[11]DIV_3A!$A$121:$J$240</definedName>
    <definedName name="Uraian312" localSheetId="6">[11]DIV_3A!$A$121:$J$240</definedName>
    <definedName name="Uraian312" localSheetId="8">[11]DIV_3A!$A$121:$J$240</definedName>
    <definedName name="Uraian312" localSheetId="7">[11]DIV_3A!$A$121:$J$240</definedName>
    <definedName name="Uraian312">[12]DIV_3A!$A$121:$J$240</definedName>
    <definedName name="Uraian313" localSheetId="4">[11]DIV_3A!$A$241:$J$360</definedName>
    <definedName name="Uraian313" localSheetId="2">[11]DIV_3A!$A$241:$J$360</definedName>
    <definedName name="Uraian313" localSheetId="3">[11]DIV_3A!$A$241:$J$360</definedName>
    <definedName name="Uraian313" localSheetId="5">[11]DIV_3A!$A$241:$J$360</definedName>
    <definedName name="Uraian313" localSheetId="6">[11]DIV_3A!$A$241:$J$360</definedName>
    <definedName name="Uraian313" localSheetId="8">[11]DIV_3A!$A$241:$J$360</definedName>
    <definedName name="Uraian313" localSheetId="7">[11]DIV_3A!$A$241:$J$360</definedName>
    <definedName name="Uraian313">[12]DIV_3A!$A$241:$J$360</definedName>
    <definedName name="Uraian314" localSheetId="4">[11]DIV_3A!$A$361:$J$480</definedName>
    <definedName name="Uraian314" localSheetId="2">[11]DIV_3A!$A$361:$J$480</definedName>
    <definedName name="Uraian314" localSheetId="3">[11]DIV_3A!$A$361:$J$480</definedName>
    <definedName name="Uraian314" localSheetId="5">[11]DIV_3A!$A$361:$J$480</definedName>
    <definedName name="Uraian314" localSheetId="6">[11]DIV_3A!$A$361:$J$480</definedName>
    <definedName name="Uraian314" localSheetId="8">[11]DIV_3A!$A$361:$J$480</definedName>
    <definedName name="Uraian314" localSheetId="7">[11]DIV_3A!$A$361:$J$480</definedName>
    <definedName name="Uraian314">[12]DIV_3A!$A$361:$J$480</definedName>
    <definedName name="Uraian315" localSheetId="4">[11]DIV_3A!$A$481:$J$600</definedName>
    <definedName name="Uraian315" localSheetId="2">[11]DIV_3A!$A$481:$J$600</definedName>
    <definedName name="Uraian315" localSheetId="3">[11]DIV_3A!$A$481:$J$600</definedName>
    <definedName name="Uraian315" localSheetId="5">[11]DIV_3A!$A$481:$J$600</definedName>
    <definedName name="Uraian315" localSheetId="6">[11]DIV_3A!$A$481:$J$600</definedName>
    <definedName name="Uraian315" localSheetId="8">[11]DIV_3A!$A$481:$J$600</definedName>
    <definedName name="Uraian315" localSheetId="7">[11]DIV_3A!$A$481:$J$600</definedName>
    <definedName name="Uraian315">[12]DIV_3A!$A$481:$J$600</definedName>
    <definedName name="Uraian319" localSheetId="4">[11]DIV_3A!$A$601:$J$661</definedName>
    <definedName name="Uraian319" localSheetId="2">[11]DIV_3A!$A$601:$J$661</definedName>
    <definedName name="Uraian319" localSheetId="3">[11]DIV_3A!$A$601:$J$661</definedName>
    <definedName name="Uraian319" localSheetId="5">[11]DIV_3A!$A$601:$J$661</definedName>
    <definedName name="Uraian319" localSheetId="6">[11]DIV_3A!$A$601:$J$661</definedName>
    <definedName name="Uraian319" localSheetId="8">[11]DIV_3A!$A$601:$J$661</definedName>
    <definedName name="Uraian319" localSheetId="7">[11]DIV_3A!$A$601:$J$661</definedName>
    <definedName name="Uraian319">[12]DIV_3A!$A$601:$J$661</definedName>
    <definedName name="Uraian322" localSheetId="4">[11]DIV_3A!$A$662:$J$840</definedName>
    <definedName name="Uraian322" localSheetId="2">[11]DIV_3A!$A$662:$J$840</definedName>
    <definedName name="Uraian322" localSheetId="3">[11]DIV_3A!$A$662:$J$840</definedName>
    <definedName name="Uraian322" localSheetId="5">[11]DIV_3A!$A$662:$J$840</definedName>
    <definedName name="Uraian322" localSheetId="6">[11]DIV_3A!$A$662:$J$840</definedName>
    <definedName name="Uraian322" localSheetId="8">[11]DIV_3A!$A$662:$J$840</definedName>
    <definedName name="Uraian322" localSheetId="7">[11]DIV_3A!$A$662:$J$840</definedName>
    <definedName name="Uraian322">[12]DIV_3A!$A$662:$J$840</definedName>
    <definedName name="Uraian323" localSheetId="4">[11]DIV_3A!$A$841:$J$1019</definedName>
    <definedName name="Uraian323" localSheetId="2">[11]DIV_3A!$A$841:$J$1019</definedName>
    <definedName name="Uraian323" localSheetId="3">[11]DIV_3A!$A$841:$J$1019</definedName>
    <definedName name="Uraian323" localSheetId="5">[11]DIV_3A!$A$841:$J$1019</definedName>
    <definedName name="Uraian323" localSheetId="6">[11]DIV_3A!$A$841:$J$1019</definedName>
    <definedName name="Uraian323" localSheetId="8">[11]DIV_3A!$A$841:$J$1019</definedName>
    <definedName name="Uraian323" localSheetId="7">[11]DIV_3A!$A$841:$J$1019</definedName>
    <definedName name="Uraian323">[12]DIV_3A!$A$841:$J$1019</definedName>
    <definedName name="URAIAN323L" localSheetId="4">#REF!</definedName>
    <definedName name="URAIAN323L" localSheetId="2">#REF!</definedName>
    <definedName name="URAIAN323L" localSheetId="3">#REF!</definedName>
    <definedName name="URAIAN323L" localSheetId="5">#REF!</definedName>
    <definedName name="URAIAN323L" localSheetId="6">#REF!</definedName>
    <definedName name="URAIAN323L" localSheetId="8">#REF!</definedName>
    <definedName name="URAIAN323L" localSheetId="7">#REF!</definedName>
    <definedName name="URAIAN323L">#REF!</definedName>
    <definedName name="Uraian324">[11]DIV_3A!$A$1020:$J$1141</definedName>
    <definedName name="Uraian331" localSheetId="4">[11]DIV_3A!$A$1142:$J$1261</definedName>
    <definedName name="Uraian331" localSheetId="2">[11]DIV_3A!$A$1142:$J$1261</definedName>
    <definedName name="Uraian331" localSheetId="3">[11]DIV_3A!$A$1142:$J$1261</definedName>
    <definedName name="Uraian331" localSheetId="5">[11]DIV_3A!$A$1142:$J$1261</definedName>
    <definedName name="Uraian331" localSheetId="6">[11]DIV_3A!$A$1142:$J$1261</definedName>
    <definedName name="Uraian331" localSheetId="8">[11]DIV_3A!$A$1142:$J$1261</definedName>
    <definedName name="Uraian331" localSheetId="7">[11]DIV_3A!$A$1142:$J$1261</definedName>
    <definedName name="Uraian331">[12]DIV_3A!$A$1142:$J$1261</definedName>
    <definedName name="Uraian346" localSheetId="4">[11]DIV_3A!$A$1262:$J$1322</definedName>
    <definedName name="Uraian346" localSheetId="2">[11]DIV_3A!$A$1262:$J$1322</definedName>
    <definedName name="Uraian346" localSheetId="3">[11]DIV_3A!$A$1262:$J$1322</definedName>
    <definedName name="Uraian346" localSheetId="5">[11]DIV_3A!$A$1262:$J$1322</definedName>
    <definedName name="Uraian346" localSheetId="6">[11]DIV_3A!$A$1262:$J$1322</definedName>
    <definedName name="Uraian346" localSheetId="8">[11]DIV_3A!$A$1262:$J$1322</definedName>
    <definedName name="Uraian346" localSheetId="7">[11]DIV_3A!$A$1262:$J$1322</definedName>
    <definedName name="Uraian346">[12]DIV_3A!$A$1262:$J$1322</definedName>
    <definedName name="URAIAN421" localSheetId="4">[11]DIV_4!$A$1:$J$179</definedName>
    <definedName name="URAIAN421" localSheetId="2">[11]DIV_4!$A$1:$J$179</definedName>
    <definedName name="URAIAN421" localSheetId="3">[11]DIV_4!$A$1:$J$179</definedName>
    <definedName name="URAIAN421" localSheetId="5">[11]DIV_4!$A$1:$J$179</definedName>
    <definedName name="URAIAN421" localSheetId="6">[11]DIV_4!$A$1:$J$179</definedName>
    <definedName name="URAIAN421" localSheetId="8">[11]DIV_4!$A$1:$J$179</definedName>
    <definedName name="URAIAN421" localSheetId="7">[11]DIV_4!$A$1:$J$179</definedName>
    <definedName name="URAIAN421">[12]DIV_4!$A$1:$J$179</definedName>
    <definedName name="URAIAN422" localSheetId="4">[11]DIV_4!$A$180:$J$358</definedName>
    <definedName name="URAIAN422" localSheetId="2">[11]DIV_4!$A$180:$J$358</definedName>
    <definedName name="URAIAN422" localSheetId="3">[11]DIV_4!$A$180:$J$358</definedName>
    <definedName name="URAIAN422" localSheetId="5">[11]DIV_4!$A$180:$J$358</definedName>
    <definedName name="URAIAN422" localSheetId="6">[11]DIV_4!$A$180:$J$358</definedName>
    <definedName name="URAIAN422" localSheetId="8">[11]DIV_4!$A$180:$J$358</definedName>
    <definedName name="URAIAN422" localSheetId="7">[11]DIV_4!$A$180:$J$358</definedName>
    <definedName name="URAIAN422">[12]DIV_4!$A$180:$J$358</definedName>
    <definedName name="URAIAN423" localSheetId="4">[11]DIV_4!$A$661:$J$899</definedName>
    <definedName name="URAIAN423" localSheetId="2">[11]DIV_4!$A$661:$J$899</definedName>
    <definedName name="URAIAN423" localSheetId="3">[11]DIV_4!$A$661:$J$899</definedName>
    <definedName name="URAIAN423" localSheetId="5">[11]DIV_4!$A$661:$J$899</definedName>
    <definedName name="URAIAN423" localSheetId="6">[11]DIV_4!$A$661:$J$899</definedName>
    <definedName name="URAIAN423" localSheetId="8">[11]DIV_4!$A$661:$J$899</definedName>
    <definedName name="URAIAN423" localSheetId="7">[11]DIV_4!$A$661:$J$899</definedName>
    <definedName name="URAIAN423">[12]DIV_4!$A$661:$J$899</definedName>
    <definedName name="URAIAN424" localSheetId="4">[11]DIV_4!$A$541:$J$660</definedName>
    <definedName name="URAIAN424" localSheetId="2">[11]DIV_4!$A$541:$J$660</definedName>
    <definedName name="URAIAN424" localSheetId="3">[11]DIV_4!$A$541:$J$660</definedName>
    <definedName name="URAIAN424" localSheetId="5">[11]DIV_4!$A$541:$J$660</definedName>
    <definedName name="URAIAN424" localSheetId="6">[11]DIV_4!$A$541:$J$660</definedName>
    <definedName name="URAIAN424" localSheetId="8">[11]DIV_4!$A$541:$J$660</definedName>
    <definedName name="URAIAN424" localSheetId="7">[11]DIV_4!$A$541:$J$660</definedName>
    <definedName name="URAIAN424">[12]DIV_4!$A$541:$J$660</definedName>
    <definedName name="URAIAN425" localSheetId="4">[11]DIV_4!$A$900:$J$1078</definedName>
    <definedName name="URAIAN425" localSheetId="2">[11]DIV_4!$A$900:$J$1078</definedName>
    <definedName name="URAIAN425" localSheetId="3">[11]DIV_4!$A$900:$J$1078</definedName>
    <definedName name="URAIAN425" localSheetId="5">[11]DIV_4!$A$900:$J$1078</definedName>
    <definedName name="URAIAN425" localSheetId="6">[11]DIV_4!$A$900:$J$1078</definedName>
    <definedName name="URAIAN425" localSheetId="8">[11]DIV_4!$A$900:$J$1078</definedName>
    <definedName name="URAIAN425" localSheetId="7">[11]DIV_4!$A$900:$J$1078</definedName>
    <definedName name="URAIAN425">[12]DIV_4!$A$900:$J$1078</definedName>
    <definedName name="URAIAN426" localSheetId="4">[11]DIV_4!$A$1079:$J$1198</definedName>
    <definedName name="URAIAN426" localSheetId="2">[11]DIV_4!$A$1079:$J$1198</definedName>
    <definedName name="URAIAN426" localSheetId="3">[11]DIV_4!$A$1079:$J$1198</definedName>
    <definedName name="URAIAN426" localSheetId="5">[11]DIV_4!$A$1079:$J$1198</definedName>
    <definedName name="URAIAN426" localSheetId="6">[11]DIV_4!$A$1079:$J$1198</definedName>
    <definedName name="URAIAN426" localSheetId="8">[11]DIV_4!$A$1079:$J$1198</definedName>
    <definedName name="URAIAN426" localSheetId="7">[11]DIV_4!$A$1079:$J$1198</definedName>
    <definedName name="URAIAN426">[12]DIV_4!$A$1079:$J$1198</definedName>
    <definedName name="URAIAN427" localSheetId="4">[11]DIV_4!$A$1199:$J$1318</definedName>
    <definedName name="URAIAN427" localSheetId="2">[11]DIV_4!$A$1199:$J$1318</definedName>
    <definedName name="URAIAN427" localSheetId="3">[11]DIV_4!$A$1199:$J$1318</definedName>
    <definedName name="URAIAN427" localSheetId="5">[11]DIV_4!$A$1199:$J$1318</definedName>
    <definedName name="URAIAN427" localSheetId="6">[11]DIV_4!$A$1199:$J$1318</definedName>
    <definedName name="URAIAN427" localSheetId="8">[11]DIV_4!$A$1199:$J$1318</definedName>
    <definedName name="URAIAN427" localSheetId="7">[11]DIV_4!$A$1199:$J$1318</definedName>
    <definedName name="URAIAN427">[12]DIV_4!$A$1199:$J$1318</definedName>
    <definedName name="URAIAN511" localSheetId="4">[11]DIV_5!$A$1:$J$179</definedName>
    <definedName name="URAIAN511" localSheetId="2">[11]DIV_5!$A$1:$J$179</definedName>
    <definedName name="URAIAN511" localSheetId="3">[11]DIV_5!$A$1:$J$179</definedName>
    <definedName name="URAIAN511" localSheetId="5">[11]DIV_5!$A$1:$J$179</definedName>
    <definedName name="URAIAN511" localSheetId="6">[11]DIV_5!$A$1:$J$179</definedName>
    <definedName name="URAIAN511" localSheetId="8">[11]DIV_5!$A$1:$J$179</definedName>
    <definedName name="URAIAN511" localSheetId="7">[11]DIV_5!$A$1:$J$179</definedName>
    <definedName name="URAIAN511">[12]DIV_5!$A$1:$J$179</definedName>
    <definedName name="URAIAN512" localSheetId="4">[11]DIV_5!$A$180:$J$358</definedName>
    <definedName name="URAIAN512" localSheetId="2">[11]DIV_5!$A$180:$J$358</definedName>
    <definedName name="URAIAN512" localSheetId="3">[11]DIV_5!$A$180:$J$358</definedName>
    <definedName name="URAIAN512" localSheetId="5">[11]DIV_5!$A$180:$J$358</definedName>
    <definedName name="URAIAN512" localSheetId="6">[11]DIV_5!$A$180:$J$358</definedName>
    <definedName name="URAIAN512" localSheetId="8">[11]DIV_5!$A$180:$J$358</definedName>
    <definedName name="URAIAN512" localSheetId="7">[11]DIV_5!$A$180:$J$358</definedName>
    <definedName name="URAIAN512">[12]DIV_5!$A$180:$J$358</definedName>
    <definedName name="URAIAN521" localSheetId="4">[11]DIV_5!$A$359:$J$537</definedName>
    <definedName name="URAIAN521" localSheetId="2">[11]DIV_5!$A$359:$J$537</definedName>
    <definedName name="URAIAN521" localSheetId="3">[11]DIV_5!$A$359:$J$537</definedName>
    <definedName name="URAIAN521" localSheetId="5">[11]DIV_5!$A$359:$J$537</definedName>
    <definedName name="URAIAN521" localSheetId="6">[11]DIV_5!$A$359:$J$537</definedName>
    <definedName name="URAIAN521" localSheetId="8">[11]DIV_5!$A$359:$J$537</definedName>
    <definedName name="URAIAN521" localSheetId="7">[11]DIV_5!$A$359:$J$537</definedName>
    <definedName name="URAIAN521">[12]DIV_5!$A$359:$J$537</definedName>
    <definedName name="URAIAN522" localSheetId="4">[11]DIV_5!$A$538:$J$716</definedName>
    <definedName name="URAIAN522" localSheetId="2">[11]DIV_5!$A$538:$J$716</definedName>
    <definedName name="URAIAN522" localSheetId="3">[11]DIV_5!$A$538:$J$716</definedName>
    <definedName name="URAIAN522" localSheetId="5">[11]DIV_5!$A$538:$J$716</definedName>
    <definedName name="URAIAN522" localSheetId="6">[11]DIV_5!$A$538:$J$716</definedName>
    <definedName name="URAIAN522" localSheetId="8">[11]DIV_5!$A$538:$J$716</definedName>
    <definedName name="URAIAN522" localSheetId="7">[11]DIV_5!$A$538:$J$716</definedName>
    <definedName name="URAIAN522">[12]DIV_5!$A$538:$J$716</definedName>
    <definedName name="URAIAN541" localSheetId="4">[11]DIV_5!$A$717:$J$836</definedName>
    <definedName name="URAIAN541" localSheetId="2">[11]DIV_5!$A$717:$J$836</definedName>
    <definedName name="URAIAN541" localSheetId="3">[11]DIV_5!$A$717:$J$836</definedName>
    <definedName name="URAIAN541" localSheetId="5">[11]DIV_5!$A$717:$J$836</definedName>
    <definedName name="URAIAN541" localSheetId="6">[11]DIV_5!$A$717:$J$836</definedName>
    <definedName name="URAIAN541" localSheetId="8">[11]DIV_5!$A$717:$J$836</definedName>
    <definedName name="URAIAN541" localSheetId="7">[11]DIV_5!$A$717:$J$836</definedName>
    <definedName name="URAIAN541">[12]DIV_5!$A$717:$J$836</definedName>
    <definedName name="URAIAN542" localSheetId="4">[11]DIV_5!$A$837:$J$1075</definedName>
    <definedName name="URAIAN542" localSheetId="2">[11]DIV_5!$A$837:$J$1075</definedName>
    <definedName name="URAIAN542" localSheetId="3">[11]DIV_5!$A$837:$J$1075</definedName>
    <definedName name="URAIAN542" localSheetId="5">[11]DIV_5!$A$837:$J$1075</definedName>
    <definedName name="URAIAN542" localSheetId="6">[11]DIV_5!$A$837:$J$1075</definedName>
    <definedName name="URAIAN542" localSheetId="8">[11]DIV_5!$A$837:$J$1075</definedName>
    <definedName name="URAIAN542" localSheetId="7">[11]DIV_5!$A$837:$J$1075</definedName>
    <definedName name="URAIAN542">[12]DIV_5!$A$837:$J$1075</definedName>
    <definedName name="URAIAN611" localSheetId="4">[11]DIV_6A!$A$1:$J$120</definedName>
    <definedName name="URAIAN611" localSheetId="2">[11]DIV_6A!$A$1:$J$120</definedName>
    <definedName name="URAIAN611" localSheetId="3">[11]DIV_6A!$A$1:$J$120</definedName>
    <definedName name="URAIAN611" localSheetId="5">[11]DIV_6A!$A$1:$J$120</definedName>
    <definedName name="URAIAN611" localSheetId="6">[11]DIV_6A!$A$1:$J$120</definedName>
    <definedName name="URAIAN611" localSheetId="8">[11]DIV_6A!$A$1:$J$120</definedName>
    <definedName name="URAIAN611" localSheetId="7">[11]DIV_6A!$A$1:$J$120</definedName>
    <definedName name="URAIAN611">[12]DIV_6A!$A$1:$J$120</definedName>
    <definedName name="URAIAN612" localSheetId="4">[11]DIV_6A!$A$121:$J$240</definedName>
    <definedName name="URAIAN612" localSheetId="2">[11]DIV_6A!$A$121:$J$240</definedName>
    <definedName name="URAIAN612" localSheetId="3">[11]DIV_6A!$A$121:$J$240</definedName>
    <definedName name="URAIAN612" localSheetId="5">[11]DIV_6A!$A$121:$J$240</definedName>
    <definedName name="URAIAN612" localSheetId="6">[11]DIV_6A!$A$121:$J$240</definedName>
    <definedName name="URAIAN612" localSheetId="8">[11]DIV_6A!$A$121:$J$240</definedName>
    <definedName name="URAIAN612" localSheetId="7">[11]DIV_6A!$A$121:$J$240</definedName>
    <definedName name="URAIAN612">[12]DIV_6A!$A$121:$J$240</definedName>
    <definedName name="URAIAN621" localSheetId="4">[11]DIV_6A!$A$241:$J$419</definedName>
    <definedName name="URAIAN621" localSheetId="2">[11]DIV_6A!$A$241:$J$419</definedName>
    <definedName name="URAIAN621" localSheetId="3">[11]DIV_6A!$A$241:$J$419</definedName>
    <definedName name="URAIAN621" localSheetId="5">[11]DIV_6A!$A$241:$J$419</definedName>
    <definedName name="URAIAN621" localSheetId="6">[11]DIV_6A!$A$241:$J$419</definedName>
    <definedName name="URAIAN621" localSheetId="8">[11]DIV_6A!$A$241:$J$419</definedName>
    <definedName name="URAIAN621" localSheetId="7">[11]DIV_6A!$A$241:$J$419</definedName>
    <definedName name="URAIAN621">[12]DIV_6A!$A$241:$J$419</definedName>
    <definedName name="URAIAN622" localSheetId="4">[11]DIV_6A!$A$420:$J$598</definedName>
    <definedName name="URAIAN622" localSheetId="2">[11]DIV_6A!$A$420:$J$598</definedName>
    <definedName name="URAIAN622" localSheetId="3">[11]DIV_6A!$A$420:$J$598</definedName>
    <definedName name="URAIAN622" localSheetId="5">[11]DIV_6A!$A$420:$J$598</definedName>
    <definedName name="URAIAN622" localSheetId="6">[11]DIV_6A!$A$420:$J$598</definedName>
    <definedName name="URAIAN622" localSheetId="8">[11]DIV_6A!$A$420:$J$598</definedName>
    <definedName name="URAIAN622" localSheetId="7">[11]DIV_6A!$A$420:$J$598</definedName>
    <definedName name="URAIAN622">[12]DIV_6A!$A$420:$J$598</definedName>
    <definedName name="URAIAN623" localSheetId="4">[11]DIV_6A!$A$599:$J$718</definedName>
    <definedName name="URAIAN623" localSheetId="2">[11]DIV_6A!$A$599:$J$718</definedName>
    <definedName name="URAIAN623" localSheetId="3">[11]DIV_6A!$A$599:$J$718</definedName>
    <definedName name="URAIAN623" localSheetId="5">[11]DIV_6A!$A$599:$J$718</definedName>
    <definedName name="URAIAN623" localSheetId="6">[11]DIV_6A!$A$599:$J$718</definedName>
    <definedName name="URAIAN623" localSheetId="8">[11]DIV_6A!$A$599:$J$718</definedName>
    <definedName name="URAIAN623" localSheetId="7">[11]DIV_6A!$A$599:$J$718</definedName>
    <definedName name="URAIAN623">[12]DIV_6A!$A$599:$J$718</definedName>
    <definedName name="URAIAN631" localSheetId="4">[11]DIV_6A!$A$719:$J$897</definedName>
    <definedName name="URAIAN631" localSheetId="2">[11]DIV_6A!$A$719:$J$897</definedName>
    <definedName name="URAIAN631" localSheetId="3">[11]DIV_6A!$A$719:$J$897</definedName>
    <definedName name="URAIAN631" localSheetId="5">[11]DIV_6A!$A$719:$J$897</definedName>
    <definedName name="URAIAN631" localSheetId="6">[11]DIV_6A!$A$719:$J$897</definedName>
    <definedName name="URAIAN631" localSheetId="8">[11]DIV_6A!$A$719:$J$897</definedName>
    <definedName name="URAIAN631" localSheetId="7">[11]DIV_6A!$A$719:$J$897</definedName>
    <definedName name="URAIAN631">[12]DIV_6A!$A$719:$J$897</definedName>
    <definedName name="URAIAN632" localSheetId="4">[11]DIV_6A!$A$898:$J$1076</definedName>
    <definedName name="URAIAN632" localSheetId="2">[11]DIV_6A!$A$898:$J$1076</definedName>
    <definedName name="URAIAN632" localSheetId="3">[11]DIV_6A!$A$898:$J$1076</definedName>
    <definedName name="URAIAN632" localSheetId="5">[11]DIV_6A!$A$898:$J$1076</definedName>
    <definedName name="URAIAN632" localSheetId="6">[11]DIV_6A!$A$898:$J$1076</definedName>
    <definedName name="URAIAN632" localSheetId="8">[11]DIV_6A!$A$898:$J$1076</definedName>
    <definedName name="URAIAN632" localSheetId="7">[11]DIV_6A!$A$898:$J$1076</definedName>
    <definedName name="URAIAN632">[12]DIV_6A!$A$898:$J$1076</definedName>
    <definedName name="URAIAN633" localSheetId="4">[11]DIV_6A!$A$1077:$J$1255</definedName>
    <definedName name="URAIAN633" localSheetId="2">[11]DIV_6A!$A$1077:$J$1255</definedName>
    <definedName name="URAIAN633" localSheetId="3">[11]DIV_6A!$A$1077:$J$1255</definedName>
    <definedName name="URAIAN633" localSheetId="5">[11]DIV_6A!$A$1077:$J$1255</definedName>
    <definedName name="URAIAN633" localSheetId="6">[11]DIV_6A!$A$1077:$J$1255</definedName>
    <definedName name="URAIAN633" localSheetId="8">[11]DIV_6A!$A$1077:$J$1255</definedName>
    <definedName name="URAIAN633" localSheetId="7">[11]DIV_6A!$A$1077:$J$1255</definedName>
    <definedName name="URAIAN633">[12]DIV_6A!$A$1077:$J$1255</definedName>
    <definedName name="URAIAN634" localSheetId="4">[11]DIV_6A!$A$1256:$J$1434</definedName>
    <definedName name="URAIAN634" localSheetId="2">[11]DIV_6A!$A$1256:$J$1434</definedName>
    <definedName name="URAIAN634" localSheetId="3">[11]DIV_6A!$A$1256:$J$1434</definedName>
    <definedName name="URAIAN634" localSheetId="5">[11]DIV_6A!$A$1256:$J$1434</definedName>
    <definedName name="URAIAN634" localSheetId="6">[11]DIV_6A!$A$1256:$J$1434</definedName>
    <definedName name="URAIAN634" localSheetId="8">[11]DIV_6A!$A$1256:$J$1434</definedName>
    <definedName name="URAIAN634" localSheetId="7">[11]DIV_6A!$A$1256:$J$1434</definedName>
    <definedName name="URAIAN634">[12]DIV_6A!$A$1256:$J$1434</definedName>
    <definedName name="URAIAN635" localSheetId="4">[11]DIV_6A!$A$1614:$J$1792</definedName>
    <definedName name="URAIAN635" localSheetId="2">[11]DIV_6A!$A$1614:$J$1792</definedName>
    <definedName name="URAIAN635" localSheetId="3">[11]DIV_6A!$A$1614:$J$1792</definedName>
    <definedName name="URAIAN635" localSheetId="5">[11]DIV_6A!$A$1614:$J$1792</definedName>
    <definedName name="URAIAN635" localSheetId="6">[11]DIV_6A!$A$1614:$J$1792</definedName>
    <definedName name="URAIAN635" localSheetId="8">[11]DIV_6A!$A$1614:$J$1792</definedName>
    <definedName name="URAIAN635" localSheetId="7">[11]DIV_6A!$A$1614:$J$1792</definedName>
    <definedName name="URAIAN635">[12]DIV_6A!$A$1614:$J$1792</definedName>
    <definedName name="URAIAN635A" localSheetId="4">[11]DIV_6A!$A$1435:$J$1613</definedName>
    <definedName name="URAIAN635A" localSheetId="2">[11]DIV_6A!$A$1435:$J$1613</definedName>
    <definedName name="URAIAN635A" localSheetId="3">[11]DIV_6A!$A$1435:$J$1613</definedName>
    <definedName name="URAIAN635A" localSheetId="5">[11]DIV_6A!$A$1435:$J$1613</definedName>
    <definedName name="URAIAN635A" localSheetId="6">[11]DIV_6A!$A$1435:$J$1613</definedName>
    <definedName name="URAIAN635A" localSheetId="8">[11]DIV_6A!$A$1435:$J$1613</definedName>
    <definedName name="URAIAN635A" localSheetId="7">[11]DIV_6A!$A$1435:$J$1613</definedName>
    <definedName name="URAIAN635A">[12]DIV_6A!$A$1435:$J$1613</definedName>
    <definedName name="URAIAN636" localSheetId="4">[11]DIV_6A!$A$1793:$J$1971</definedName>
    <definedName name="URAIAN636" localSheetId="2">[11]DIV_6A!$A$1793:$J$1971</definedName>
    <definedName name="URAIAN636" localSheetId="3">[11]DIV_6A!$A$1793:$J$1971</definedName>
    <definedName name="URAIAN636" localSheetId="5">[11]DIV_6A!$A$1793:$J$1971</definedName>
    <definedName name="URAIAN636" localSheetId="6">[11]DIV_6A!$A$1793:$J$1971</definedName>
    <definedName name="URAIAN636" localSheetId="8">[11]DIV_6A!$A$1793:$J$1971</definedName>
    <definedName name="URAIAN636" localSheetId="7">[11]DIV_6A!$A$1793:$J$1971</definedName>
    <definedName name="URAIAN636">[12]DIV_6A!$A$1793:$J$1971</definedName>
    <definedName name="URAIAN641L" localSheetId="4">#REF!</definedName>
    <definedName name="URAIAN641L" localSheetId="2">#REF!</definedName>
    <definedName name="URAIAN641L" localSheetId="3">#REF!</definedName>
    <definedName name="URAIAN641L" localSheetId="5">#REF!</definedName>
    <definedName name="URAIAN641L" localSheetId="6">#REF!</definedName>
    <definedName name="URAIAN641L" localSheetId="8">#REF!</definedName>
    <definedName name="URAIAN641L" localSheetId="7">#REF!</definedName>
    <definedName name="URAIAN641L">#REF!</definedName>
    <definedName name="URAIAN642">#REF!</definedName>
    <definedName name="URAIAN65">[11]DIV_6A!$A$2330:$J$2508</definedName>
    <definedName name="URAIAN66PERATA" localSheetId="4">[11]DIV_6A!$A$2688:$J$2866</definedName>
    <definedName name="URAIAN66PERATA" localSheetId="2">[11]DIV_6A!$A$2688:$J$2866</definedName>
    <definedName name="URAIAN66PERATA" localSheetId="3">[11]DIV_6A!$A$2688:$J$2866</definedName>
    <definedName name="URAIAN66PERATA" localSheetId="5">[11]DIV_6A!$A$2688:$J$2866</definedName>
    <definedName name="URAIAN66PERATA" localSheetId="6">[11]DIV_6A!$A$2688:$J$2866</definedName>
    <definedName name="URAIAN66PERATA" localSheetId="8">[11]DIV_6A!$A$2688:$J$2866</definedName>
    <definedName name="URAIAN66PERATA" localSheetId="7">[11]DIV_6A!$A$2688:$J$2866</definedName>
    <definedName name="URAIAN66PERATA">[12]DIV_6A!$A$2688:$J$2866</definedName>
    <definedName name="URAIAN66PERMUKAAN" localSheetId="4">[11]DIV_6A!$A$2867:$J$3046</definedName>
    <definedName name="URAIAN66PERMUKAAN" localSheetId="2">[11]DIV_6A!$A$2867:$J$3046</definedName>
    <definedName name="URAIAN66PERMUKAAN" localSheetId="3">[11]DIV_6A!$A$2867:$J$3046</definedName>
    <definedName name="URAIAN66PERMUKAAN" localSheetId="5">[11]DIV_6A!$A$2867:$J$3046</definedName>
    <definedName name="URAIAN66PERMUKAAN" localSheetId="6">[11]DIV_6A!$A$2867:$J$3046</definedName>
    <definedName name="URAIAN66PERMUKAAN" localSheetId="8">[11]DIV_6A!$A$2867:$J$3046</definedName>
    <definedName name="URAIAN66PERMUKAAN" localSheetId="7">[11]DIV_6A!$A$2867:$J$3046</definedName>
    <definedName name="URAIAN66PERMUKAAN">[12]DIV_6A!$A$2867:$J$3046</definedName>
    <definedName name="URAIAN7101" localSheetId="4">[11]DIV_7A!$A$3300:$J$3419</definedName>
    <definedName name="URAIAN7101" localSheetId="2">[11]DIV_7A!$A$3300:$J$3419</definedName>
    <definedName name="URAIAN7101" localSheetId="3">[11]DIV_7A!$A$3300:$J$3419</definedName>
    <definedName name="URAIAN7101" localSheetId="5">[11]DIV_7A!$A$3300:$J$3419</definedName>
    <definedName name="URAIAN7101" localSheetId="6">[11]DIV_7A!$A$3300:$J$3419</definedName>
    <definedName name="URAIAN7101" localSheetId="8">[11]DIV_7A!$A$3300:$J$3419</definedName>
    <definedName name="URAIAN7101" localSheetId="7">[11]DIV_7A!$A$3300:$J$3419</definedName>
    <definedName name="URAIAN7101">[12]DIV_7A!$A$3300:$J$3419</definedName>
    <definedName name="URAIAN7102" localSheetId="4">[11]DIV_7A!$A$3420:$J$3480</definedName>
    <definedName name="URAIAN7102" localSheetId="2">[11]DIV_7A!$A$3420:$J$3480</definedName>
    <definedName name="URAIAN7102" localSheetId="3">[11]DIV_7A!$A$3420:$J$3480</definedName>
    <definedName name="URAIAN7102" localSheetId="5">[11]DIV_7A!$A$3420:$J$3480</definedName>
    <definedName name="URAIAN7102" localSheetId="6">[11]DIV_7A!$A$3420:$J$3480</definedName>
    <definedName name="URAIAN7102" localSheetId="8">[11]DIV_7A!$A$3420:$J$3480</definedName>
    <definedName name="URAIAN7102" localSheetId="7">[11]DIV_7A!$A$3420:$J$3480</definedName>
    <definedName name="URAIAN7102">[12]DIV_7A!$A$3420:$J$3480</definedName>
    <definedName name="URAIAN7103" localSheetId="4">[11]DIV_7A!$A$3481:$J$3600</definedName>
    <definedName name="URAIAN7103" localSheetId="2">[11]DIV_7A!$A$3481:$J$3600</definedName>
    <definedName name="URAIAN7103" localSheetId="3">[11]DIV_7A!$A$3481:$J$3600</definedName>
    <definedName name="URAIAN7103" localSheetId="5">[11]DIV_7A!$A$3481:$J$3600</definedName>
    <definedName name="URAIAN7103" localSheetId="6">[11]DIV_7A!$A$3481:$J$3600</definedName>
    <definedName name="URAIAN7103" localSheetId="8">[11]DIV_7A!$A$3481:$J$3600</definedName>
    <definedName name="URAIAN7103" localSheetId="7">[11]DIV_7A!$A$3481:$J$3600</definedName>
    <definedName name="URAIAN7103">[12]DIV_7A!$A$3481:$J$3600</definedName>
    <definedName name="URAIAN711" localSheetId="4">[11]DIV_7B!$A$1:$J$179</definedName>
    <definedName name="URAIAN711" localSheetId="2">[11]DIV_7B!$A$1:$J$179</definedName>
    <definedName name="URAIAN711" localSheetId="3">[11]DIV_7B!$A$1:$J$179</definedName>
    <definedName name="URAIAN711" localSheetId="5">[11]DIV_7B!$A$1:$J$179</definedName>
    <definedName name="URAIAN711" localSheetId="6">[11]DIV_7B!$A$1:$J$179</definedName>
    <definedName name="URAIAN711" localSheetId="8">[11]DIV_7B!$A$1:$J$179</definedName>
    <definedName name="URAIAN711" localSheetId="7">[11]DIV_7B!$A$1:$J$179</definedName>
    <definedName name="URAIAN711">[12]DIV_7B!$A$1:$J$179</definedName>
    <definedName name="URAIAN712" localSheetId="4">[11]DIV_7A!$A$1:$J$179</definedName>
    <definedName name="URAIAN712" localSheetId="2">[11]DIV_7A!$A$1:$J$179</definedName>
    <definedName name="URAIAN712" localSheetId="3">[11]DIV_7A!$A$1:$J$179</definedName>
    <definedName name="URAIAN712" localSheetId="5">[11]DIV_7A!$A$1:$J$179</definedName>
    <definedName name="URAIAN712" localSheetId="6">[11]DIV_7A!$A$1:$J$179</definedName>
    <definedName name="URAIAN712" localSheetId="8">[11]DIV_7A!$A$1:$J$179</definedName>
    <definedName name="URAIAN712" localSheetId="7">[11]DIV_7A!$A$1:$J$179</definedName>
    <definedName name="URAIAN712">[12]DIV_7A!$A$1:$J$179</definedName>
    <definedName name="URAIAN713" localSheetId="4">[11]DIV_7A!$A$180:$J$358</definedName>
    <definedName name="URAIAN713" localSheetId="2">[11]DIV_7A!$A$180:$J$358</definedName>
    <definedName name="URAIAN713" localSheetId="3">[11]DIV_7A!$A$180:$J$358</definedName>
    <definedName name="URAIAN713" localSheetId="5">[11]DIV_7A!$A$180:$J$358</definedName>
    <definedName name="URAIAN713" localSheetId="6">[11]DIV_7A!$A$180:$J$358</definedName>
    <definedName name="URAIAN713" localSheetId="8">[11]DIV_7A!$A$180:$J$358</definedName>
    <definedName name="URAIAN713" localSheetId="7">[11]DIV_7A!$A$180:$J$358</definedName>
    <definedName name="URAIAN713">[12]DIV_7A!$A$180:$J$358</definedName>
    <definedName name="URAIAN714" localSheetId="4">[11]DIV_7B!$A$180:$J$358</definedName>
    <definedName name="URAIAN714" localSheetId="2">[11]DIV_7B!$A$180:$J$358</definedName>
    <definedName name="URAIAN714" localSheetId="3">[11]DIV_7B!$A$180:$J$358</definedName>
    <definedName name="URAIAN714" localSheetId="5">[11]DIV_7B!$A$180:$J$358</definedName>
    <definedName name="URAIAN714" localSheetId="6">[11]DIV_7B!$A$180:$J$358</definedName>
    <definedName name="URAIAN714" localSheetId="8">[11]DIV_7B!$A$180:$J$358</definedName>
    <definedName name="URAIAN714" localSheetId="7">[11]DIV_7B!$A$180:$J$358</definedName>
    <definedName name="URAIAN714">[12]DIV_7B!$A$180:$J$358</definedName>
    <definedName name="URAIAN715" localSheetId="4">[11]DIV_7A!$A$359:$J$537</definedName>
    <definedName name="URAIAN715" localSheetId="2">[11]DIV_7A!$A$359:$J$537</definedName>
    <definedName name="URAIAN715" localSheetId="3">[11]DIV_7A!$A$359:$J$537</definedName>
    <definedName name="URAIAN715" localSheetId="5">[11]DIV_7A!$A$359:$J$537</definedName>
    <definedName name="URAIAN715" localSheetId="6">[11]DIV_7A!$A$359:$J$537</definedName>
    <definedName name="URAIAN715" localSheetId="8">[11]DIV_7A!$A$359:$J$537</definedName>
    <definedName name="URAIAN715" localSheetId="7">[11]DIV_7A!$A$359:$J$537</definedName>
    <definedName name="URAIAN715">[12]DIV_7A!$A$359:$J$537</definedName>
    <definedName name="URAIAN716" localSheetId="4">[11]DIV_7A!$A$538:$J$718</definedName>
    <definedName name="URAIAN716" localSheetId="2">[11]DIV_7A!$A$538:$J$718</definedName>
    <definedName name="URAIAN716" localSheetId="3">[11]DIV_7A!$A$538:$J$718</definedName>
    <definedName name="URAIAN716" localSheetId="5">[11]DIV_7A!$A$538:$J$718</definedName>
    <definedName name="URAIAN716" localSheetId="6">[11]DIV_7A!$A$538:$J$718</definedName>
    <definedName name="URAIAN716" localSheetId="8">[11]DIV_7A!$A$538:$J$718</definedName>
    <definedName name="URAIAN716" localSheetId="7">[11]DIV_7A!$A$538:$J$718</definedName>
    <definedName name="URAIAN716">[12]DIV_7A!$A$538:$J$718</definedName>
    <definedName name="URAIAN717" localSheetId="4">[11]DIV_7A!$A$719:$J$897</definedName>
    <definedName name="URAIAN717" localSheetId="2">[11]DIV_7A!$A$719:$J$897</definedName>
    <definedName name="URAIAN717" localSheetId="3">[11]DIV_7A!$A$719:$J$897</definedName>
    <definedName name="URAIAN717" localSheetId="5">[11]DIV_7A!$A$719:$J$897</definedName>
    <definedName name="URAIAN717" localSheetId="6">[11]DIV_7A!$A$719:$J$897</definedName>
    <definedName name="URAIAN717" localSheetId="8">[11]DIV_7A!$A$719:$J$897</definedName>
    <definedName name="URAIAN717" localSheetId="7">[11]DIV_7A!$A$719:$J$897</definedName>
    <definedName name="URAIAN717">[12]DIV_7A!$A$719:$J$897</definedName>
    <definedName name="URAIAN718" localSheetId="4">[11]DIV_7A!$A$898:$J$1078</definedName>
    <definedName name="URAIAN718" localSheetId="2">[11]DIV_7A!$A$898:$J$1078</definedName>
    <definedName name="URAIAN718" localSheetId="3">[11]DIV_7A!$A$898:$J$1078</definedName>
    <definedName name="URAIAN718" localSheetId="5">[11]DIV_7A!$A$898:$J$1078</definedName>
    <definedName name="URAIAN718" localSheetId="6">[11]DIV_7A!$A$898:$J$1078</definedName>
    <definedName name="URAIAN718" localSheetId="8">[11]DIV_7A!$A$898:$J$1078</definedName>
    <definedName name="URAIAN718" localSheetId="7">[11]DIV_7A!$A$898:$J$1078</definedName>
    <definedName name="URAIAN718">[12]DIV_7A!$A$898:$J$1078</definedName>
    <definedName name="URAIAN721" localSheetId="4">[11]DIV_7B!$A$1919:$J$2039</definedName>
    <definedName name="URAIAN721" localSheetId="2">[11]DIV_7B!$A$1919:$J$2039</definedName>
    <definedName name="URAIAN721" localSheetId="3">[11]DIV_7B!$A$1919:$J$2039</definedName>
    <definedName name="URAIAN721" localSheetId="5">[11]DIV_7B!$A$1919:$J$2039</definedName>
    <definedName name="URAIAN721" localSheetId="6">[11]DIV_7B!$A$1919:$J$2039</definedName>
    <definedName name="URAIAN721" localSheetId="8">[11]DIV_7B!$A$1919:$J$2039</definedName>
    <definedName name="URAIAN721" localSheetId="7">[11]DIV_7B!$A$1919:$J$2039</definedName>
    <definedName name="URAIAN721">[12]DIV_7B!$A$1919:$J$2039</definedName>
    <definedName name="URAIAN731" localSheetId="4">[11]DIV_7B!$A$1319:$J$1438</definedName>
    <definedName name="URAIAN731" localSheetId="2">[11]DIV_7B!$A$1319:$J$1438</definedName>
    <definedName name="URAIAN731" localSheetId="3">[11]DIV_7B!$A$1319:$J$1438</definedName>
    <definedName name="URAIAN731" localSheetId="5">[11]DIV_7B!$A$1319:$J$1438</definedName>
    <definedName name="URAIAN731" localSheetId="6">[11]DIV_7B!$A$1319:$J$1438</definedName>
    <definedName name="URAIAN731" localSheetId="8">[11]DIV_7B!$A$1319:$J$1438</definedName>
    <definedName name="URAIAN731" localSheetId="7">[11]DIV_7B!$A$1319:$J$1438</definedName>
    <definedName name="URAIAN731">[12]DIV_7B!$A$1319:$J$1438</definedName>
    <definedName name="URAIAN732" localSheetId="4">[11]DIV_7B!$A$1439:$J$1558</definedName>
    <definedName name="URAIAN732" localSheetId="2">[11]DIV_7B!$A$1439:$J$1558</definedName>
    <definedName name="URAIAN732" localSheetId="3">[11]DIV_7B!$A$1439:$J$1558</definedName>
    <definedName name="URAIAN732" localSheetId="5">[11]DIV_7B!$A$1439:$J$1558</definedName>
    <definedName name="URAIAN732" localSheetId="6">[11]DIV_7B!$A$1439:$J$1558</definedName>
    <definedName name="URAIAN732" localSheetId="8">[11]DIV_7B!$A$1439:$J$1558</definedName>
    <definedName name="URAIAN732" localSheetId="7">[11]DIV_7B!$A$1439:$J$1558</definedName>
    <definedName name="URAIAN732">[12]DIV_7B!$A$1439:$J$1558</definedName>
    <definedName name="URAIAN733" localSheetId="4">[11]DIV_7B!$A$1559:$J$1678</definedName>
    <definedName name="URAIAN733" localSheetId="2">[11]DIV_7B!$A$1559:$J$1678</definedName>
    <definedName name="URAIAN733" localSheetId="3">[11]DIV_7B!$A$1559:$J$1678</definedName>
    <definedName name="URAIAN733" localSheetId="5">[11]DIV_7B!$A$1559:$J$1678</definedName>
    <definedName name="URAIAN733" localSheetId="6">[11]DIV_7B!$A$1559:$J$1678</definedName>
    <definedName name="URAIAN733" localSheetId="8">[11]DIV_7B!$A$1559:$J$1678</definedName>
    <definedName name="URAIAN733" localSheetId="7">[11]DIV_7B!$A$1559:$J$1678</definedName>
    <definedName name="URAIAN733">[12]DIV_7B!$A$1559:$J$1678</definedName>
    <definedName name="URAIAN734" localSheetId="4">[11]DIV_7B!$A$1679:$J$1798</definedName>
    <definedName name="URAIAN734" localSheetId="2">[11]DIV_7B!$A$1679:$J$1798</definedName>
    <definedName name="URAIAN734" localSheetId="3">[11]DIV_7B!$A$1679:$J$1798</definedName>
    <definedName name="URAIAN734" localSheetId="5">[11]DIV_7B!$A$1679:$J$1798</definedName>
    <definedName name="URAIAN734" localSheetId="6">[11]DIV_7B!$A$1679:$J$1798</definedName>
    <definedName name="URAIAN734" localSheetId="8">[11]DIV_7B!$A$1679:$J$1798</definedName>
    <definedName name="URAIAN734" localSheetId="7">[11]DIV_7B!$A$1679:$J$1798</definedName>
    <definedName name="URAIAN734">[12]DIV_7B!$A$1679:$J$1798</definedName>
    <definedName name="URAIAN735" localSheetId="4">[11]DIV_7B!$A$1799:$J$1918</definedName>
    <definedName name="URAIAN735" localSheetId="2">[11]DIV_7B!$A$1799:$J$1918</definedName>
    <definedName name="URAIAN735" localSheetId="3">[11]DIV_7B!$A$1799:$J$1918</definedName>
    <definedName name="URAIAN735" localSheetId="5">[11]DIV_7B!$A$1799:$J$1918</definedName>
    <definedName name="URAIAN735" localSheetId="6">[11]DIV_7B!$A$1799:$J$1918</definedName>
    <definedName name="URAIAN735" localSheetId="8">[11]DIV_7B!$A$1799:$J$1918</definedName>
    <definedName name="URAIAN735" localSheetId="7">[11]DIV_7B!$A$1799:$J$1918</definedName>
    <definedName name="URAIAN735">[12]DIV_7B!$A$1799:$J$1918</definedName>
    <definedName name="URAIAN744" localSheetId="4">[11]DIV_7A!$A$1199:$J$1318</definedName>
    <definedName name="URAIAN744" localSheetId="2">[11]DIV_7A!$A$1199:$J$1318</definedName>
    <definedName name="URAIAN744" localSheetId="3">[11]DIV_7A!$A$1199:$J$1318</definedName>
    <definedName name="URAIAN744" localSheetId="5">[11]DIV_7A!$A$1199:$J$1318</definedName>
    <definedName name="URAIAN744" localSheetId="6">[11]DIV_7A!$A$1199:$J$1318</definedName>
    <definedName name="URAIAN744" localSheetId="8">[11]DIV_7A!$A$1199:$J$1318</definedName>
    <definedName name="URAIAN744" localSheetId="7">[11]DIV_7A!$A$1199:$J$1318</definedName>
    <definedName name="URAIAN744">[12]DIV_7A!$A$1199:$J$1318</definedName>
    <definedName name="URAIAN745" localSheetId="4">[11]DIV_7A!$A$1319:$J$1499</definedName>
    <definedName name="URAIAN745" localSheetId="2">[11]DIV_7A!$A$1319:$J$1499</definedName>
    <definedName name="URAIAN745" localSheetId="3">[11]DIV_7A!$A$1319:$J$1499</definedName>
    <definedName name="URAIAN745" localSheetId="5">[11]DIV_7A!$A$1319:$J$1499</definedName>
    <definedName name="URAIAN745" localSheetId="6">[11]DIV_7A!$A$1319:$J$1499</definedName>
    <definedName name="URAIAN745" localSheetId="8">[11]DIV_7A!$A$1319:$J$1499</definedName>
    <definedName name="URAIAN745" localSheetId="7">[11]DIV_7A!$A$1319:$J$1499</definedName>
    <definedName name="URAIAN745">[12]DIV_7A!$A$1319:$J$1499</definedName>
    <definedName name="URAIAN7610" localSheetId="4">[11]DIV_7A!$A$1739:$J$1859</definedName>
    <definedName name="URAIAN7610" localSheetId="2">[11]DIV_7A!$A$1739:$J$1859</definedName>
    <definedName name="URAIAN7610" localSheetId="3">[11]DIV_7A!$A$1739:$J$1859</definedName>
    <definedName name="URAIAN7610" localSheetId="5">[11]DIV_7A!$A$1739:$J$1859</definedName>
    <definedName name="URAIAN7610" localSheetId="6">[11]DIV_7A!$A$1739:$J$1859</definedName>
    <definedName name="URAIAN7610" localSheetId="8">[11]DIV_7A!$A$1739:$J$1859</definedName>
    <definedName name="URAIAN7610" localSheetId="7">[11]DIV_7A!$A$1739:$J$1859</definedName>
    <definedName name="URAIAN7610">[12]DIV_7A!$A$1739:$J$1859</definedName>
    <definedName name="URAIAN7612a" localSheetId="4">[11]DIV_7A!$A$1980:$J$2099</definedName>
    <definedName name="URAIAN7612a" localSheetId="2">[11]DIV_7A!$A$1980:$J$2099</definedName>
    <definedName name="URAIAN7612a" localSheetId="3">[11]DIV_7A!$A$1980:$J$2099</definedName>
    <definedName name="URAIAN7612a" localSheetId="5">[11]DIV_7A!$A$1980:$J$2099</definedName>
    <definedName name="URAIAN7612a" localSheetId="6">[11]DIV_7A!$A$1980:$J$2099</definedName>
    <definedName name="URAIAN7612a" localSheetId="8">[11]DIV_7A!$A$1980:$J$2099</definedName>
    <definedName name="URAIAN7612a" localSheetId="7">[11]DIV_7A!$A$1980:$J$2099</definedName>
    <definedName name="URAIAN7612a">[12]DIV_7A!$A$1980:$J$2099</definedName>
    <definedName name="URAIAN7612b" localSheetId="4">[11]DIV_7A!$A$3902:$J$4021</definedName>
    <definedName name="URAIAN7612b" localSheetId="2">[11]DIV_7A!$A$3902:$J$4021</definedName>
    <definedName name="URAIAN7612b" localSheetId="3">[11]DIV_7A!$A$3902:$J$4021</definedName>
    <definedName name="URAIAN7612b" localSheetId="5">[11]DIV_7A!$A$3902:$J$4021</definedName>
    <definedName name="URAIAN7612b" localSheetId="6">[11]DIV_7A!$A$3902:$J$4021</definedName>
    <definedName name="URAIAN7612b" localSheetId="8">[11]DIV_7A!$A$3902:$J$4021</definedName>
    <definedName name="URAIAN7612b" localSheetId="7">[11]DIV_7A!$A$3902:$J$4021</definedName>
    <definedName name="URAIAN7612b">[12]DIV_7A!$A$3902:$J$4021</definedName>
    <definedName name="URAIAN7612c" localSheetId="4">[11]DIV_7A!$A$4022:$J$4141</definedName>
    <definedName name="URAIAN7612c" localSheetId="2">[11]DIV_7A!$A$4022:$J$4141</definedName>
    <definedName name="URAIAN7612c" localSheetId="3">[11]DIV_7A!$A$4022:$J$4141</definedName>
    <definedName name="URAIAN7612c" localSheetId="5">[11]DIV_7A!$A$4022:$J$4141</definedName>
    <definedName name="URAIAN7612c" localSheetId="6">[11]DIV_7A!$A$4022:$J$4141</definedName>
    <definedName name="URAIAN7612c" localSheetId="8">[11]DIV_7A!$A$4022:$J$4141</definedName>
    <definedName name="URAIAN7612c" localSheetId="7">[11]DIV_7A!$A$4022:$J$4141</definedName>
    <definedName name="URAIAN7612c">[12]DIV_7A!$A$4022:$J$4141</definedName>
    <definedName name="URAIAN7613a" localSheetId="4">[11]DIV_7A!$A$1860:$J$1979</definedName>
    <definedName name="URAIAN7613a" localSheetId="2">[11]DIV_7A!$A$1860:$J$1979</definedName>
    <definedName name="URAIAN7613a" localSheetId="3">[11]DIV_7A!$A$1860:$J$1979</definedName>
    <definedName name="URAIAN7613a" localSheetId="5">[11]DIV_7A!$A$1860:$J$1979</definedName>
    <definedName name="URAIAN7613a" localSheetId="6">[11]DIV_7A!$A$1860:$J$1979</definedName>
    <definedName name="URAIAN7613a" localSheetId="8">[11]DIV_7A!$A$1860:$J$1979</definedName>
    <definedName name="URAIAN7613a" localSheetId="7">[11]DIV_7A!$A$1860:$J$1979</definedName>
    <definedName name="URAIAN7613a">[12]DIV_7A!$A$1860:$J$1979</definedName>
    <definedName name="URAIAN7613b" localSheetId="4">[11]DIV_7A!$A$3662:$J$3781</definedName>
    <definedName name="URAIAN7613b" localSheetId="2">[11]DIV_7A!$A$3662:$J$3781</definedName>
    <definedName name="URAIAN7613b" localSheetId="3">[11]DIV_7A!$A$3662:$J$3781</definedName>
    <definedName name="URAIAN7613b" localSheetId="5">[11]DIV_7A!$A$3662:$J$3781</definedName>
    <definedName name="URAIAN7613b" localSheetId="6">[11]DIV_7A!$A$3662:$J$3781</definedName>
    <definedName name="URAIAN7613b" localSheetId="8">[11]DIV_7A!$A$3662:$J$3781</definedName>
    <definedName name="URAIAN7613b" localSheetId="7">[11]DIV_7A!$A$3662:$J$3781</definedName>
    <definedName name="URAIAN7613b">[12]DIV_7A!$A$3662:$J$3781</definedName>
    <definedName name="URAIAN7613c" localSheetId="4">[11]DIV_7A!$A$3782:$J$3901</definedName>
    <definedName name="URAIAN7613c" localSheetId="2">[11]DIV_7A!$A$3782:$J$3901</definedName>
    <definedName name="URAIAN7613c" localSheetId="3">[11]DIV_7A!$A$3782:$J$3901</definedName>
    <definedName name="URAIAN7613c" localSheetId="5">[11]DIV_7A!$A$3782:$J$3901</definedName>
    <definedName name="URAIAN7613c" localSheetId="6">[11]DIV_7A!$A$3782:$J$3901</definedName>
    <definedName name="URAIAN7613c" localSheetId="8">[11]DIV_7A!$A$3782:$J$3901</definedName>
    <definedName name="URAIAN7613c" localSheetId="7">[11]DIV_7A!$A$3782:$J$3901</definedName>
    <definedName name="URAIAN7613c">[12]DIV_7A!$A$3782:$J$3901</definedName>
    <definedName name="URAIAN7614a" localSheetId="4">[11]DIV_7A!$A$2220:$J$2339</definedName>
    <definedName name="URAIAN7614a" localSheetId="2">[11]DIV_7A!$A$2220:$J$2339</definedName>
    <definedName name="URAIAN7614a" localSheetId="3">[11]DIV_7A!$A$2220:$J$2339</definedName>
    <definedName name="URAIAN7614a" localSheetId="5">[11]DIV_7A!$A$2220:$J$2339</definedName>
    <definedName name="URAIAN7614a" localSheetId="6">[11]DIV_7A!$A$2220:$J$2339</definedName>
    <definedName name="URAIAN7614a" localSheetId="8">[11]DIV_7A!$A$2220:$J$2339</definedName>
    <definedName name="URAIAN7614a" localSheetId="7">[11]DIV_7A!$A$2220:$J$2339</definedName>
    <definedName name="URAIAN7614a">[12]DIV_7A!$A$2220:$J$2339</definedName>
    <definedName name="URAIAN7614b" localSheetId="4">[11]DIV_7A!$A$2340:$J$2459</definedName>
    <definedName name="URAIAN7614b" localSheetId="2">[11]DIV_7A!$A$2340:$J$2459</definedName>
    <definedName name="URAIAN7614b" localSheetId="3">[11]DIV_7A!$A$2340:$J$2459</definedName>
    <definedName name="URAIAN7614b" localSheetId="5">[11]DIV_7A!$A$2340:$J$2459</definedName>
    <definedName name="URAIAN7614b" localSheetId="6">[11]DIV_7A!$A$2340:$J$2459</definedName>
    <definedName name="URAIAN7614b" localSheetId="8">[11]DIV_7A!$A$2340:$J$2459</definedName>
    <definedName name="URAIAN7614b" localSheetId="7">[11]DIV_7A!$A$2340:$J$2459</definedName>
    <definedName name="URAIAN7614b">[12]DIV_7A!$A$2340:$J$2459</definedName>
    <definedName name="URAIAN7614d" localSheetId="4">[11]DIV_7A!$A$2580:$J$2699</definedName>
    <definedName name="URAIAN7614d" localSheetId="2">[11]DIV_7A!$A$2580:$J$2699</definedName>
    <definedName name="URAIAN7614d" localSheetId="3">[11]DIV_7A!$A$2580:$J$2699</definedName>
    <definedName name="URAIAN7614d" localSheetId="5">[11]DIV_7A!$A$2580:$J$2699</definedName>
    <definedName name="URAIAN7614d" localSheetId="6">[11]DIV_7A!$A$2580:$J$2699</definedName>
    <definedName name="URAIAN7614d" localSheetId="8">[11]DIV_7A!$A$2580:$J$2699</definedName>
    <definedName name="URAIAN7614d" localSheetId="7">[11]DIV_7A!$A$2580:$J$2699</definedName>
    <definedName name="URAIAN7614d">[12]DIV_7A!$A$2580:$J$2699</definedName>
    <definedName name="URAIAN7614e" localSheetId="4">[11]DIV_7A!$A$2700:$J$2819</definedName>
    <definedName name="URAIAN7614e" localSheetId="2">[11]DIV_7A!$A$2700:$J$2819</definedName>
    <definedName name="URAIAN7614e" localSheetId="3">[11]DIV_7A!$A$2700:$J$2819</definedName>
    <definedName name="URAIAN7614e" localSheetId="5">[11]DIV_7A!$A$2700:$J$2819</definedName>
    <definedName name="URAIAN7614e" localSheetId="6">[11]DIV_7A!$A$2700:$J$2819</definedName>
    <definedName name="URAIAN7614e" localSheetId="8">[11]DIV_7A!$A$2700:$J$2819</definedName>
    <definedName name="URAIAN7614e" localSheetId="7">[11]DIV_7A!$A$2700:$J$2819</definedName>
    <definedName name="URAIAN7614e">[12]DIV_7A!$A$2700:$J$2819</definedName>
    <definedName name="URAIAN7618" localSheetId="4">[11]DIV_7A!$A$2820:$J$2939</definedName>
    <definedName name="URAIAN7618" localSheetId="2">[11]DIV_7A!$A$2820:$J$2939</definedName>
    <definedName name="URAIAN7618" localSheetId="3">[11]DIV_7A!$A$2820:$J$2939</definedName>
    <definedName name="URAIAN7618" localSheetId="5">[11]DIV_7A!$A$2820:$J$2939</definedName>
    <definedName name="URAIAN7618" localSheetId="6">[11]DIV_7A!$A$2820:$J$2939</definedName>
    <definedName name="URAIAN7618" localSheetId="8">[11]DIV_7A!$A$2820:$J$2939</definedName>
    <definedName name="URAIAN7618" localSheetId="7">[11]DIV_7A!$A$2820:$J$2939</definedName>
    <definedName name="URAIAN7618">[12]DIV_7A!$A$2820:$J$2939</definedName>
    <definedName name="URAIAN7619" localSheetId="4">[11]DIV_7A!$A$2940:$J$3059</definedName>
    <definedName name="URAIAN7619" localSheetId="2">[11]DIV_7A!$A$2940:$J$3059</definedName>
    <definedName name="URAIAN7619" localSheetId="3">[11]DIV_7A!$A$2940:$J$3059</definedName>
    <definedName name="URAIAN7619" localSheetId="5">[11]DIV_7A!$A$2940:$J$3059</definedName>
    <definedName name="URAIAN7619" localSheetId="6">[11]DIV_7A!$A$2940:$J$3059</definedName>
    <definedName name="URAIAN7619" localSheetId="8">[11]DIV_7A!$A$2940:$J$3059</definedName>
    <definedName name="URAIAN7619" localSheetId="7">[11]DIV_7A!$A$2940:$J$3059</definedName>
    <definedName name="URAIAN7619">[12]DIV_7A!$A$2940:$J$3059</definedName>
    <definedName name="URAIAN768" localSheetId="4">[11]DIV_7A!$A$1500:$J$1618</definedName>
    <definedName name="URAIAN768" localSheetId="2">[11]DIV_7A!$A$1500:$J$1618</definedName>
    <definedName name="URAIAN768" localSheetId="3">[11]DIV_7A!$A$1500:$J$1618</definedName>
    <definedName name="URAIAN768" localSheetId="5">[11]DIV_7A!$A$1500:$J$1618</definedName>
    <definedName name="URAIAN768" localSheetId="6">[11]DIV_7A!$A$1500:$J$1618</definedName>
    <definedName name="URAIAN768" localSheetId="8">[11]DIV_7A!$A$1500:$J$1618</definedName>
    <definedName name="URAIAN768" localSheetId="7">[11]DIV_7A!$A$1500:$J$1618</definedName>
    <definedName name="URAIAN768">[12]DIV_7A!$A$1500:$J$1618</definedName>
    <definedName name="URAIAN769" localSheetId="4">[11]DIV_7A!$A$1619:$J$1738</definedName>
    <definedName name="URAIAN769" localSheetId="2">[11]DIV_7A!$A$1619:$J$1738</definedName>
    <definedName name="URAIAN769" localSheetId="3">[11]DIV_7A!$A$1619:$J$1738</definedName>
    <definedName name="URAIAN769" localSheetId="5">[11]DIV_7A!$A$1619:$J$1738</definedName>
    <definedName name="URAIAN769" localSheetId="6">[11]DIV_7A!$A$1619:$J$1738</definedName>
    <definedName name="URAIAN769" localSheetId="8">[11]DIV_7A!$A$1619:$J$1738</definedName>
    <definedName name="URAIAN769" localSheetId="7">[11]DIV_7A!$A$1619:$J$1738</definedName>
    <definedName name="URAIAN769">[12]DIV_7A!$A$1619:$J$1738</definedName>
    <definedName name="URAIAN76x" localSheetId="4">[11]DIV_7A!$A$2100:$J$2219</definedName>
    <definedName name="URAIAN76x" localSheetId="2">[11]DIV_7A!$A$2100:$J$2219</definedName>
    <definedName name="URAIAN76x" localSheetId="3">[11]DIV_7A!$A$2100:$J$2219</definedName>
    <definedName name="URAIAN76x" localSheetId="5">[11]DIV_7A!$A$2100:$J$2219</definedName>
    <definedName name="URAIAN76x" localSheetId="6">[11]DIV_7A!$A$2100:$J$2219</definedName>
    <definedName name="URAIAN76x" localSheetId="8">[11]DIV_7A!$A$2100:$J$2219</definedName>
    <definedName name="URAIAN76x" localSheetId="7">[11]DIV_7A!$A$2100:$J$2219</definedName>
    <definedName name="URAIAN76x">[12]DIV_7A!$A$2100:$J$2219</definedName>
    <definedName name="URAIAN771a" localSheetId="4">[11]DIV_7B!$A$359:$J$478</definedName>
    <definedName name="URAIAN771a" localSheetId="2">[11]DIV_7B!$A$359:$J$478</definedName>
    <definedName name="URAIAN771a" localSheetId="3">[11]DIV_7B!$A$359:$J$478</definedName>
    <definedName name="URAIAN771a" localSheetId="5">[11]DIV_7B!$A$359:$J$478</definedName>
    <definedName name="URAIAN771a" localSheetId="6">[11]DIV_7B!$A$359:$J$478</definedName>
    <definedName name="URAIAN771a" localSheetId="8">[11]DIV_7B!$A$359:$J$478</definedName>
    <definedName name="URAIAN771a" localSheetId="7">[11]DIV_7B!$A$359:$J$478</definedName>
    <definedName name="URAIAN771a">[12]DIV_7B!$A$359:$J$478</definedName>
    <definedName name="URAIAN771b" localSheetId="4">[11]DIV_7B!$A$479:$J$598</definedName>
    <definedName name="URAIAN771b" localSheetId="2">[11]DIV_7B!$A$479:$J$598</definedName>
    <definedName name="URAIAN771b" localSheetId="3">[11]DIV_7B!$A$479:$J$598</definedName>
    <definedName name="URAIAN771b" localSheetId="5">[11]DIV_7B!$A$479:$J$598</definedName>
    <definedName name="URAIAN771b" localSheetId="6">[11]DIV_7B!$A$479:$J$598</definedName>
    <definedName name="URAIAN771b" localSheetId="8">[11]DIV_7B!$A$479:$J$598</definedName>
    <definedName name="URAIAN771b" localSheetId="7">[11]DIV_7B!$A$479:$J$598</definedName>
    <definedName name="URAIAN771b">[12]DIV_7B!$A$479:$J$598</definedName>
    <definedName name="URAIAN771c" localSheetId="4">[11]DIV_7B!$A$599:$J$718</definedName>
    <definedName name="URAIAN771c" localSheetId="2">[11]DIV_7B!$A$599:$J$718</definedName>
    <definedName name="URAIAN771c" localSheetId="3">[11]DIV_7B!$A$599:$J$718</definedName>
    <definedName name="URAIAN771c" localSheetId="5">[11]DIV_7B!$A$599:$J$718</definedName>
    <definedName name="URAIAN771c" localSheetId="6">[11]DIV_7B!$A$599:$J$718</definedName>
    <definedName name="URAIAN771c" localSheetId="8">[11]DIV_7B!$A$599:$J$718</definedName>
    <definedName name="URAIAN771c" localSheetId="7">[11]DIV_7B!$A$599:$J$718</definedName>
    <definedName name="URAIAN771c">[12]DIV_7B!$A$599:$J$718</definedName>
    <definedName name="URAIAN771d" localSheetId="4">[11]DIV_7B!$A$719:$J$838</definedName>
    <definedName name="URAIAN771d" localSheetId="2">[11]DIV_7B!$A$719:$J$838</definedName>
    <definedName name="URAIAN771d" localSheetId="3">[11]DIV_7B!$A$719:$J$838</definedName>
    <definedName name="URAIAN771d" localSheetId="5">[11]DIV_7B!$A$719:$J$838</definedName>
    <definedName name="URAIAN771d" localSheetId="6">[11]DIV_7B!$A$719:$J$838</definedName>
    <definedName name="URAIAN771d" localSheetId="8">[11]DIV_7B!$A$719:$J$838</definedName>
    <definedName name="URAIAN771d" localSheetId="7">[11]DIV_7B!$A$719:$J$838</definedName>
    <definedName name="URAIAN771d">[12]DIV_7B!$A$719:$J$838</definedName>
    <definedName name="URAIAN772a" localSheetId="4">[11]DIV_7B!$A$839:$J$958</definedName>
    <definedName name="URAIAN772a" localSheetId="2">[11]DIV_7B!$A$839:$J$958</definedName>
    <definedName name="URAIAN772a" localSheetId="3">[11]DIV_7B!$A$839:$J$958</definedName>
    <definedName name="URAIAN772a" localSheetId="5">[11]DIV_7B!$A$839:$J$958</definedName>
    <definedName name="URAIAN772a" localSheetId="6">[11]DIV_7B!$A$839:$J$958</definedName>
    <definedName name="URAIAN772a" localSheetId="8">[11]DIV_7B!$A$839:$J$958</definedName>
    <definedName name="URAIAN772a" localSheetId="7">[11]DIV_7B!$A$839:$J$958</definedName>
    <definedName name="URAIAN772a">[12]DIV_7B!$A$839:$J$958</definedName>
    <definedName name="URAIAN772b" localSheetId="4">[11]DIV_7B!$A$959:$J$1078</definedName>
    <definedName name="URAIAN772b" localSheetId="2">[11]DIV_7B!$A$959:$J$1078</definedName>
    <definedName name="URAIAN772b" localSheetId="3">[11]DIV_7B!$A$959:$J$1078</definedName>
    <definedName name="URAIAN772b" localSheetId="5">[11]DIV_7B!$A$959:$J$1078</definedName>
    <definedName name="URAIAN772b" localSheetId="6">[11]DIV_7B!$A$959:$J$1078</definedName>
    <definedName name="URAIAN772b" localSheetId="8">[11]DIV_7B!$A$959:$J$1078</definedName>
    <definedName name="URAIAN772b" localSheetId="7">[11]DIV_7B!$A$959:$J$1078</definedName>
    <definedName name="URAIAN772b">[12]DIV_7B!$A$959:$J$1078</definedName>
    <definedName name="URAIAN772c" localSheetId="4">[11]DIV_7B!$A$1079:$J$1198</definedName>
    <definedName name="URAIAN772c" localSheetId="2">[11]DIV_7B!$A$1079:$J$1198</definedName>
    <definedName name="URAIAN772c" localSheetId="3">[11]DIV_7B!$A$1079:$J$1198</definedName>
    <definedName name="URAIAN772c" localSheetId="5">[11]DIV_7B!$A$1079:$J$1198</definedName>
    <definedName name="URAIAN772c" localSheetId="6">[11]DIV_7B!$A$1079:$J$1198</definedName>
    <definedName name="URAIAN772c" localSheetId="8">[11]DIV_7B!$A$1079:$J$1198</definedName>
    <definedName name="URAIAN772c" localSheetId="7">[11]DIV_7B!$A$1079:$J$1198</definedName>
    <definedName name="URAIAN772c">[12]DIV_7B!$A$1079:$J$1198</definedName>
    <definedName name="URAIAN772d" localSheetId="4">[11]DIV_7B!$A$1199:$J$1318</definedName>
    <definedName name="URAIAN772d" localSheetId="2">[11]DIV_7B!$A$1199:$J$1318</definedName>
    <definedName name="URAIAN772d" localSheetId="3">[11]DIV_7B!$A$1199:$J$1318</definedName>
    <definedName name="URAIAN772d" localSheetId="5">[11]DIV_7B!$A$1199:$J$1318</definedName>
    <definedName name="URAIAN772d" localSheetId="6">[11]DIV_7B!$A$1199:$J$1318</definedName>
    <definedName name="URAIAN772d" localSheetId="8">[11]DIV_7B!$A$1199:$J$1318</definedName>
    <definedName name="URAIAN772d" localSheetId="7">[11]DIV_7B!$A$1199:$J$1318</definedName>
    <definedName name="URAIAN772d">[12]DIV_7B!$A$1199:$J$1318</definedName>
    <definedName name="URAIAN79manual" localSheetId="4">[11]DIV_7A!$A$3060:$J$3179</definedName>
    <definedName name="URAIAN79manual" localSheetId="2">[11]DIV_7A!$A$3060:$J$3179</definedName>
    <definedName name="URAIAN79manual" localSheetId="3">[11]DIV_7A!$A$3060:$J$3179</definedName>
    <definedName name="URAIAN79manual" localSheetId="5">[11]DIV_7A!$A$3060:$J$3179</definedName>
    <definedName name="URAIAN79manual" localSheetId="6">[11]DIV_7A!$A$3060:$J$3179</definedName>
    <definedName name="URAIAN79manual" localSheetId="8">[11]DIV_7A!$A$3060:$J$3179</definedName>
    <definedName name="URAIAN79manual" localSheetId="7">[11]DIV_7A!$A$3060:$J$3179</definedName>
    <definedName name="URAIAN79manual">[12]DIV_7A!$A$3060:$J$3179</definedName>
    <definedName name="URAIAN79mekanis" localSheetId="4">[11]DIV_7A!$A$3180:$J$3299</definedName>
    <definedName name="URAIAN79mekanis" localSheetId="2">[11]DIV_7A!$A$3180:$J$3299</definedName>
    <definedName name="URAIAN79mekanis" localSheetId="3">[11]DIV_7A!$A$3180:$J$3299</definedName>
    <definedName name="URAIAN79mekanis" localSheetId="5">[11]DIV_7A!$A$3180:$J$3299</definedName>
    <definedName name="URAIAN79mekanis" localSheetId="6">[11]DIV_7A!$A$3180:$J$3299</definedName>
    <definedName name="URAIAN79mekanis" localSheetId="8">[11]DIV_7A!$A$3180:$J$3299</definedName>
    <definedName name="URAIAN79mekanis" localSheetId="7">[11]DIV_7A!$A$3180:$J$3299</definedName>
    <definedName name="URAIAN79mekanis">[12]DIV_7A!$A$3180:$J$3299</definedName>
    <definedName name="URAIAN811" localSheetId="4">[11]DIV_8!$A$1:$J$179</definedName>
    <definedName name="URAIAN811" localSheetId="2">[11]DIV_8!$A$1:$J$179</definedName>
    <definedName name="URAIAN811" localSheetId="3">[11]DIV_8!$A$1:$J$179</definedName>
    <definedName name="URAIAN811" localSheetId="5">[11]DIV_8!$A$1:$J$179</definedName>
    <definedName name="URAIAN811" localSheetId="6">[11]DIV_8!$A$1:$J$179</definedName>
    <definedName name="URAIAN811" localSheetId="8">[11]DIV_8!$A$1:$J$179</definedName>
    <definedName name="URAIAN811" localSheetId="7">[11]DIV_8!$A$1:$J$179</definedName>
    <definedName name="URAIAN811">[12]DIV_8!$A$1:$J$179</definedName>
    <definedName name="URAIAN812" localSheetId="4">[11]DIV_8!$A$180:$J$358</definedName>
    <definedName name="URAIAN812" localSheetId="2">[11]DIV_8!$A$180:$J$358</definedName>
    <definedName name="URAIAN812" localSheetId="3">[11]DIV_8!$A$180:$J$358</definedName>
    <definedName name="URAIAN812" localSheetId="5">[11]DIV_8!$A$180:$J$358</definedName>
    <definedName name="URAIAN812" localSheetId="6">[11]DIV_8!$A$180:$J$358</definedName>
    <definedName name="URAIAN812" localSheetId="8">[11]DIV_8!$A$180:$J$358</definedName>
    <definedName name="URAIAN812" localSheetId="7">[11]DIV_8!$A$180:$J$358</definedName>
    <definedName name="URAIAN812">[12]DIV_8!$A$180:$J$358</definedName>
    <definedName name="URAIAN813" localSheetId="4">[11]DIV_8!$A$359:$J$537</definedName>
    <definedName name="URAIAN813" localSheetId="2">[11]DIV_8!$A$359:$J$537</definedName>
    <definedName name="URAIAN813" localSheetId="3">[11]DIV_8!$A$359:$J$537</definedName>
    <definedName name="URAIAN813" localSheetId="5">[11]DIV_8!$A$359:$J$537</definedName>
    <definedName name="URAIAN813" localSheetId="6">[11]DIV_8!$A$359:$J$537</definedName>
    <definedName name="URAIAN813" localSheetId="8">[11]DIV_8!$A$359:$J$537</definedName>
    <definedName name="URAIAN813" localSheetId="7">[11]DIV_8!$A$359:$J$537</definedName>
    <definedName name="URAIAN813">[12]DIV_8!$A$359:$J$537</definedName>
    <definedName name="URAIAN814" localSheetId="4">[11]DIV_8!$A$538:$J$716</definedName>
    <definedName name="URAIAN814" localSheetId="2">[11]DIV_8!$A$538:$J$716</definedName>
    <definedName name="URAIAN814" localSheetId="3">[11]DIV_8!$A$538:$J$716</definedName>
    <definedName name="URAIAN814" localSheetId="5">[11]DIV_8!$A$538:$J$716</definedName>
    <definedName name="URAIAN814" localSheetId="6">[11]DIV_8!$A$538:$J$716</definedName>
    <definedName name="URAIAN814" localSheetId="8">[11]DIV_8!$A$538:$J$716</definedName>
    <definedName name="URAIAN814" localSheetId="7">[11]DIV_8!$A$538:$J$716</definedName>
    <definedName name="URAIAN814">[12]DIV_8!$A$538:$J$716</definedName>
    <definedName name="URAIAN815" localSheetId="4">[11]DIV_8!$A$717:$J$895</definedName>
    <definedName name="URAIAN815" localSheetId="2">[11]DIV_8!$A$717:$J$895</definedName>
    <definedName name="URAIAN815" localSheetId="3">[11]DIV_8!$A$717:$J$895</definedName>
    <definedName name="URAIAN815" localSheetId="5">[11]DIV_8!$A$717:$J$895</definedName>
    <definedName name="URAIAN815" localSheetId="6">[11]DIV_8!$A$717:$J$895</definedName>
    <definedName name="URAIAN815" localSheetId="8">[11]DIV_8!$A$717:$J$895</definedName>
    <definedName name="URAIAN815" localSheetId="7">[11]DIV_8!$A$717:$J$895</definedName>
    <definedName name="URAIAN815">[12]DIV_8!$A$717:$J$895</definedName>
    <definedName name="URAIAN817" localSheetId="4">[11]DIV_8!$A$896:$J$1074</definedName>
    <definedName name="URAIAN817" localSheetId="2">[11]DIV_8!$A$896:$J$1074</definedName>
    <definedName name="URAIAN817" localSheetId="3">[11]DIV_8!$A$896:$J$1074</definedName>
    <definedName name="URAIAN817" localSheetId="5">[11]DIV_8!$A$896:$J$1074</definedName>
    <definedName name="URAIAN817" localSheetId="6">[11]DIV_8!$A$896:$J$1074</definedName>
    <definedName name="URAIAN817" localSheetId="8">[11]DIV_8!$A$896:$J$1074</definedName>
    <definedName name="URAIAN817" localSheetId="7">[11]DIV_8!$A$896:$J$1074</definedName>
    <definedName name="URAIAN817">[12]DIV_8!$A$896:$J$1074</definedName>
    <definedName name="URAIAN818" localSheetId="4">[11]DIV_8!$A$1075:$J$1253</definedName>
    <definedName name="URAIAN818" localSheetId="2">[11]DIV_8!$A$1075:$J$1253</definedName>
    <definedName name="URAIAN818" localSheetId="3">[11]DIV_8!$A$1075:$J$1253</definedName>
    <definedName name="URAIAN818" localSheetId="5">[11]DIV_8!$A$1075:$J$1253</definedName>
    <definedName name="URAIAN818" localSheetId="6">[11]DIV_8!$A$1075:$J$1253</definedName>
    <definedName name="URAIAN818" localSheetId="8">[11]DIV_8!$A$1075:$J$1253</definedName>
    <definedName name="URAIAN818" localSheetId="7">[11]DIV_8!$A$1075:$J$1253</definedName>
    <definedName name="URAIAN818">[12]DIV_8!$A$1075:$J$1253</definedName>
    <definedName name="URAIAN819" localSheetId="4">[11]DIV_8!$A$1254:$J$1373</definedName>
    <definedName name="URAIAN819" localSheetId="2">[11]DIV_8!$A$1254:$J$1373</definedName>
    <definedName name="URAIAN819" localSheetId="3">[11]DIV_8!$A$1254:$J$1373</definedName>
    <definedName name="URAIAN819" localSheetId="5">[11]DIV_8!$A$1254:$J$1373</definedName>
    <definedName name="URAIAN819" localSheetId="6">[11]DIV_8!$A$1254:$J$1373</definedName>
    <definedName name="URAIAN819" localSheetId="8">[11]DIV_8!$A$1254:$J$1373</definedName>
    <definedName name="URAIAN819" localSheetId="7">[11]DIV_8!$A$1254:$J$1373</definedName>
    <definedName name="URAIAN819">[12]DIV_8!$A$1254:$J$1373</definedName>
    <definedName name="URAIAN82" localSheetId="4">[11]DIV_8!$A$1374:$J$1493</definedName>
    <definedName name="URAIAN82" localSheetId="2">[11]DIV_8!$A$1374:$J$1493</definedName>
    <definedName name="URAIAN82" localSheetId="3">[11]DIV_8!$A$1374:$J$1493</definedName>
    <definedName name="URAIAN82" localSheetId="5">[11]DIV_8!$A$1374:$J$1493</definedName>
    <definedName name="URAIAN82" localSheetId="6">[11]DIV_8!$A$1374:$J$1493</definedName>
    <definedName name="URAIAN82" localSheetId="8">[11]DIV_8!$A$1374:$J$1493</definedName>
    <definedName name="URAIAN82" localSheetId="7">[11]DIV_8!$A$1374:$J$1493</definedName>
    <definedName name="URAIAN82">[12]DIV_8!$A$1374:$J$1493</definedName>
    <definedName name="Uraian841" localSheetId="4">[11]DIV_8!$A$1614:$J$1733</definedName>
    <definedName name="Uraian841" localSheetId="2">[11]DIV_8!$A$1614:$J$1733</definedName>
    <definedName name="Uraian841" localSheetId="3">[11]DIV_8!$A$1614:$J$1733</definedName>
    <definedName name="Uraian841" localSheetId="5">[11]DIV_8!$A$1614:$J$1733</definedName>
    <definedName name="Uraian841" localSheetId="6">[11]DIV_8!$A$1614:$J$1733</definedName>
    <definedName name="Uraian841" localSheetId="8">[11]DIV_8!$A$1614:$J$1733</definedName>
    <definedName name="Uraian841" localSheetId="7">[11]DIV_8!$A$1614:$J$1733</definedName>
    <definedName name="Uraian841">[12]DIV_8!$A$1614:$J$1733</definedName>
    <definedName name="Uraian8410" localSheetId="4">[11]DIV_8!$A$2222:$J$2343</definedName>
    <definedName name="Uraian8410" localSheetId="2">[11]DIV_8!$A$2222:$J$2343</definedName>
    <definedName name="Uraian8410" localSheetId="3">[11]DIV_8!$A$2222:$J$2343</definedName>
    <definedName name="Uraian8410" localSheetId="5">[11]DIV_8!$A$2222:$J$2343</definedName>
    <definedName name="Uraian8410" localSheetId="6">[11]DIV_8!$A$2222:$J$2343</definedName>
    <definedName name="Uraian8410" localSheetId="8">[11]DIV_8!$A$2222:$J$2343</definedName>
    <definedName name="Uraian8410" localSheetId="7">[11]DIV_8!$A$2222:$J$2343</definedName>
    <definedName name="Uraian8410">[12]DIV_8!$A$2222:$J$2343</definedName>
    <definedName name="Uraian842" localSheetId="4">[11]DIV_8!$A$1494:$J$1613</definedName>
    <definedName name="Uraian842" localSheetId="2">[11]DIV_8!$A$1494:$J$1613</definedName>
    <definedName name="Uraian842" localSheetId="3">[11]DIV_8!$A$1494:$J$1613</definedName>
    <definedName name="Uraian842" localSheetId="5">[11]DIV_8!$A$1494:$J$1613</definedName>
    <definedName name="Uraian842" localSheetId="6">[11]DIV_8!$A$1494:$J$1613</definedName>
    <definedName name="Uraian842" localSheetId="8">[11]DIV_8!$A$1494:$J$1613</definedName>
    <definedName name="Uraian842" localSheetId="7">[11]DIV_8!$A$1494:$J$1613</definedName>
    <definedName name="Uraian842">[12]DIV_8!$A$1494:$J$1613</definedName>
    <definedName name="Uraian844" localSheetId="4">[11]DIV_8!$A$1734:$J$1855</definedName>
    <definedName name="Uraian844" localSheetId="2">[11]DIV_8!$A$1734:$J$1855</definedName>
    <definedName name="Uraian844" localSheetId="3">[11]DIV_8!$A$1734:$J$1855</definedName>
    <definedName name="Uraian844" localSheetId="5">[11]DIV_8!$A$1734:$J$1855</definedName>
    <definedName name="Uraian844" localSheetId="6">[11]DIV_8!$A$1734:$J$1855</definedName>
    <definedName name="Uraian844" localSheetId="8">[11]DIV_8!$A$1734:$J$1855</definedName>
    <definedName name="Uraian844" localSheetId="7">[11]DIV_8!$A$1734:$J$1855</definedName>
    <definedName name="Uraian844">[12]DIV_8!$A$1734:$J$1855</definedName>
    <definedName name="Uraian845" localSheetId="4">[11]DIV_8!$A$1856:$J$1977</definedName>
    <definedName name="Uraian845" localSheetId="2">[11]DIV_8!$A$1856:$J$1977</definedName>
    <definedName name="Uraian845" localSheetId="3">[11]DIV_8!$A$1856:$J$1977</definedName>
    <definedName name="Uraian845" localSheetId="5">[11]DIV_8!$A$1856:$J$1977</definedName>
    <definedName name="Uraian845" localSheetId="6">[11]DIV_8!$A$1856:$J$1977</definedName>
    <definedName name="Uraian845" localSheetId="8">[11]DIV_8!$A$1856:$J$1977</definedName>
    <definedName name="Uraian845" localSheetId="7">[11]DIV_8!$A$1856:$J$1977</definedName>
    <definedName name="Uraian845">[12]DIV_8!$A$1856:$J$1977</definedName>
    <definedName name="Uraian846" localSheetId="4">[11]DIV_8!$A$1978:$J$2099</definedName>
    <definedName name="Uraian846" localSheetId="2">[11]DIV_8!$A$1978:$J$2099</definedName>
    <definedName name="Uraian846" localSheetId="3">[11]DIV_8!$A$1978:$J$2099</definedName>
    <definedName name="Uraian846" localSheetId="5">[11]DIV_8!$A$1978:$J$2099</definedName>
    <definedName name="Uraian846" localSheetId="6">[11]DIV_8!$A$1978:$J$2099</definedName>
    <definedName name="Uraian846" localSheetId="8">[11]DIV_8!$A$1978:$J$2099</definedName>
    <definedName name="Uraian846" localSheetId="7">[11]DIV_8!$A$1978:$J$2099</definedName>
    <definedName name="Uraian846">[12]DIV_8!$A$1978:$J$2099</definedName>
    <definedName name="Uraian847" localSheetId="4">[11]DIV_8!$A$2100:$J$2221</definedName>
    <definedName name="Uraian847" localSheetId="2">[11]DIV_8!$A$2100:$J$2221</definedName>
    <definedName name="Uraian847" localSheetId="3">[11]DIV_8!$A$2100:$J$2221</definedName>
    <definedName name="Uraian847" localSheetId="5">[11]DIV_8!$A$2100:$J$2221</definedName>
    <definedName name="Uraian847" localSheetId="6">[11]DIV_8!$A$2100:$J$2221</definedName>
    <definedName name="Uraian847" localSheetId="8">[11]DIV_8!$A$2100:$J$2221</definedName>
    <definedName name="Uraian847" localSheetId="7">[11]DIV_8!$A$2100:$J$2221</definedName>
    <definedName name="Uraian847">[12]DIV_8!$A$2100:$J$2221</definedName>
    <definedName name="URAIAN910" localSheetId="4">[11]DIV_9!$A$373:$J$434</definedName>
    <definedName name="URAIAN910" localSheetId="2">[11]DIV_9!$A$373:$J$434</definedName>
    <definedName name="URAIAN910" localSheetId="3">[11]DIV_9!$A$373:$J$434</definedName>
    <definedName name="URAIAN910" localSheetId="5">[11]DIV_9!$A$373:$J$434</definedName>
    <definedName name="URAIAN910" localSheetId="6">[11]DIV_9!$A$373:$J$434</definedName>
    <definedName name="URAIAN910" localSheetId="8">[11]DIV_9!$A$373:$J$434</definedName>
    <definedName name="URAIAN910" localSheetId="7">[11]DIV_9!$A$373:$J$434</definedName>
    <definedName name="URAIAN910">[12]DIV_9!$A$373:$J$434</definedName>
    <definedName name="URAIAN911" localSheetId="4">[11]DIV_9!$A$435:$J$496</definedName>
    <definedName name="URAIAN911" localSheetId="2">[11]DIV_9!$A$435:$J$496</definedName>
    <definedName name="URAIAN911" localSheetId="3">[11]DIV_9!$A$435:$J$496</definedName>
    <definedName name="URAIAN911" localSheetId="5">[11]DIV_9!$A$435:$J$496</definedName>
    <definedName name="URAIAN911" localSheetId="6">[11]DIV_9!$A$435:$J$496</definedName>
    <definedName name="URAIAN911" localSheetId="8">[11]DIV_9!$A$435:$J$496</definedName>
    <definedName name="URAIAN911" localSheetId="7">[11]DIV_9!$A$435:$J$496</definedName>
    <definedName name="URAIAN911">[12]DIV_9!$A$435:$J$496</definedName>
    <definedName name="URAIAN912" localSheetId="4">[11]DIV_9!$A$497:$J$558</definedName>
    <definedName name="URAIAN912" localSheetId="2">[11]DIV_9!$A$497:$J$558</definedName>
    <definedName name="URAIAN912" localSheetId="3">[11]DIV_9!$A$497:$J$558</definedName>
    <definedName name="URAIAN912" localSheetId="5">[11]DIV_9!$A$497:$J$558</definedName>
    <definedName name="URAIAN912" localSheetId="6">[11]DIV_9!$A$497:$J$558</definedName>
    <definedName name="URAIAN912" localSheetId="8">[11]DIV_9!$A$497:$J$558</definedName>
    <definedName name="URAIAN912" localSheetId="7">[11]DIV_9!$A$497:$J$558</definedName>
    <definedName name="URAIAN912">[12]DIV_9!$A$497:$J$558</definedName>
    <definedName name="URAIAN913" localSheetId="4">[11]DIV_9!$A$559:$J$620</definedName>
    <definedName name="URAIAN913" localSheetId="2">[11]DIV_9!$A$559:$J$620</definedName>
    <definedName name="URAIAN913" localSheetId="3">[11]DIV_9!$A$559:$J$620</definedName>
    <definedName name="URAIAN913" localSheetId="5">[11]DIV_9!$A$559:$J$620</definedName>
    <definedName name="URAIAN913" localSheetId="6">[11]DIV_9!$A$559:$J$620</definedName>
    <definedName name="URAIAN913" localSheetId="8">[11]DIV_9!$A$559:$J$620</definedName>
    <definedName name="URAIAN913" localSheetId="7">[11]DIV_9!$A$559:$J$620</definedName>
    <definedName name="URAIAN913">[12]DIV_9!$A$559:$J$620</definedName>
    <definedName name="URAIAN914" localSheetId="4">[11]DIV_9!$A$621:$J$682</definedName>
    <definedName name="URAIAN914" localSheetId="2">[11]DIV_9!$A$621:$J$682</definedName>
    <definedName name="URAIAN914" localSheetId="3">[11]DIV_9!$A$621:$J$682</definedName>
    <definedName name="URAIAN914" localSheetId="5">[11]DIV_9!$A$621:$J$682</definedName>
    <definedName name="URAIAN914" localSheetId="6">[11]DIV_9!$A$621:$J$682</definedName>
    <definedName name="URAIAN914" localSheetId="8">[11]DIV_9!$A$621:$J$682</definedName>
    <definedName name="URAIAN914" localSheetId="7">[11]DIV_9!$A$621:$J$682</definedName>
    <definedName name="URAIAN914">[12]DIV_9!$A$621:$J$682</definedName>
    <definedName name="URAIAN915" localSheetId="4">[11]DIV_9!$A$683:$J$744</definedName>
    <definedName name="URAIAN915" localSheetId="2">[11]DIV_9!$A$683:$J$744</definedName>
    <definedName name="URAIAN915" localSheetId="3">[11]DIV_9!$A$683:$J$744</definedName>
    <definedName name="URAIAN915" localSheetId="5">[11]DIV_9!$A$683:$J$744</definedName>
    <definedName name="URAIAN915" localSheetId="6">[11]DIV_9!$A$683:$J$744</definedName>
    <definedName name="URAIAN915" localSheetId="8">[11]DIV_9!$A$683:$J$744</definedName>
    <definedName name="URAIAN915" localSheetId="7">[11]DIV_9!$A$683:$J$744</definedName>
    <definedName name="URAIAN915">[12]DIV_9!$A$683:$J$744</definedName>
    <definedName name="URAIAN916" localSheetId="4">[11]DIV_9!$A$745:$J$806</definedName>
    <definedName name="URAIAN916" localSheetId="2">[11]DIV_9!$A$745:$J$806</definedName>
    <definedName name="URAIAN916" localSheetId="3">[11]DIV_9!$A$745:$J$806</definedName>
    <definedName name="URAIAN916" localSheetId="5">[11]DIV_9!$A$745:$J$806</definedName>
    <definedName name="URAIAN916" localSheetId="6">[11]DIV_9!$A$745:$J$806</definedName>
    <definedName name="URAIAN916" localSheetId="8">[11]DIV_9!$A$745:$J$806</definedName>
    <definedName name="URAIAN916" localSheetId="7">[11]DIV_9!$A$745:$J$806</definedName>
    <definedName name="URAIAN916">[12]DIV_9!$A$745:$J$806</definedName>
    <definedName name="URAIAN917" localSheetId="4">[11]DIV_9!$A$807:$J$868</definedName>
    <definedName name="URAIAN917" localSheetId="2">[11]DIV_9!$A$807:$J$868</definedName>
    <definedName name="URAIAN917" localSheetId="3">[11]DIV_9!$A$807:$J$868</definedName>
    <definedName name="URAIAN917" localSheetId="5">[11]DIV_9!$A$807:$J$868</definedName>
    <definedName name="URAIAN917" localSheetId="6">[11]DIV_9!$A$807:$J$868</definedName>
    <definedName name="URAIAN917" localSheetId="8">[11]DIV_9!$A$807:$J$868</definedName>
    <definedName name="URAIAN917" localSheetId="7">[11]DIV_9!$A$807:$J$868</definedName>
    <definedName name="URAIAN917">[12]DIV_9!$A$807:$J$868</definedName>
    <definedName name="URAIAN918" localSheetId="4">[11]DIV_9!$A$869:$J$930</definedName>
    <definedName name="URAIAN918" localSheetId="2">[11]DIV_9!$A$869:$J$930</definedName>
    <definedName name="URAIAN918" localSheetId="3">[11]DIV_9!$A$869:$J$930</definedName>
    <definedName name="URAIAN918" localSheetId="5">[11]DIV_9!$A$869:$J$930</definedName>
    <definedName name="URAIAN918" localSheetId="6">[11]DIV_9!$A$869:$J$930</definedName>
    <definedName name="URAIAN918" localSheetId="8">[11]DIV_9!$A$869:$J$930</definedName>
    <definedName name="URAIAN918" localSheetId="7">[11]DIV_9!$A$869:$J$930</definedName>
    <definedName name="URAIAN918">[12]DIV_9!$A$869:$J$930</definedName>
    <definedName name="URAIAN919" localSheetId="4">[11]DIV_9!$A$931:$J$991</definedName>
    <definedName name="URAIAN919" localSheetId="2">[11]DIV_9!$A$931:$J$991</definedName>
    <definedName name="URAIAN919" localSheetId="3">[11]DIV_9!$A$931:$J$991</definedName>
    <definedName name="URAIAN919" localSheetId="5">[11]DIV_9!$A$931:$J$991</definedName>
    <definedName name="URAIAN919" localSheetId="6">[11]DIV_9!$A$931:$J$991</definedName>
    <definedName name="URAIAN919" localSheetId="8">[11]DIV_9!$A$931:$J$991</definedName>
    <definedName name="URAIAN919" localSheetId="7">[11]DIV_9!$A$931:$J$991</definedName>
    <definedName name="URAIAN919">[12]DIV_9!$A$931:$J$991</definedName>
    <definedName name="URAIAN920" localSheetId="4">[11]DIV_9!$A$993:$J$1054</definedName>
    <definedName name="URAIAN920" localSheetId="2">[11]DIV_9!$A$993:$J$1054</definedName>
    <definedName name="URAIAN920" localSheetId="3">[11]DIV_9!$A$993:$J$1054</definedName>
    <definedName name="URAIAN920" localSheetId="5">[11]DIV_9!$A$993:$J$1054</definedName>
    <definedName name="URAIAN920" localSheetId="6">[11]DIV_9!$A$993:$J$1054</definedName>
    <definedName name="URAIAN920" localSheetId="8">[11]DIV_9!$A$993:$J$1054</definedName>
    <definedName name="URAIAN920" localSheetId="7">[11]DIV_9!$A$993:$J$1054</definedName>
    <definedName name="URAIAN920">[12]DIV_9!$A$993:$J$1054</definedName>
    <definedName name="URAIAN94" localSheetId="4">[11]DIV_9!$A$1:$J$62</definedName>
    <definedName name="URAIAN94" localSheetId="2">[11]DIV_9!$A$1:$J$62</definedName>
    <definedName name="URAIAN94" localSheetId="3">[11]DIV_9!$A$1:$J$62</definedName>
    <definedName name="URAIAN94" localSheetId="5">[11]DIV_9!$A$1:$J$62</definedName>
    <definedName name="URAIAN94" localSheetId="6">[11]DIV_9!$A$1:$J$62</definedName>
    <definedName name="URAIAN94" localSheetId="8">[11]DIV_9!$A$1:$J$62</definedName>
    <definedName name="URAIAN94" localSheetId="7">[11]DIV_9!$A$1:$J$62</definedName>
    <definedName name="URAIAN94">[12]DIV_9!$A$1:$J$62</definedName>
    <definedName name="URAIAN95" localSheetId="4">[11]DIV_9!$A$63:$J$124</definedName>
    <definedName name="URAIAN95" localSheetId="2">[11]DIV_9!$A$63:$J$124</definedName>
    <definedName name="URAIAN95" localSheetId="3">[11]DIV_9!$A$63:$J$124</definedName>
    <definedName name="URAIAN95" localSheetId="5">[11]DIV_9!$A$63:$J$124</definedName>
    <definedName name="URAIAN95" localSheetId="6">[11]DIV_9!$A$63:$J$124</definedName>
    <definedName name="URAIAN95" localSheetId="8">[11]DIV_9!$A$63:$J$124</definedName>
    <definedName name="URAIAN95" localSheetId="7">[11]DIV_9!$A$63:$J$124</definedName>
    <definedName name="URAIAN95">[12]DIV_9!$A$63:$J$124</definedName>
    <definedName name="URAIAN96" localSheetId="4">[11]DIV_9!$A$125:$J$186</definedName>
    <definedName name="URAIAN96" localSheetId="2">[11]DIV_9!$A$125:$J$186</definedName>
    <definedName name="URAIAN96" localSheetId="3">[11]DIV_9!$A$125:$J$186</definedName>
    <definedName name="URAIAN96" localSheetId="5">[11]DIV_9!$A$125:$J$186</definedName>
    <definedName name="URAIAN96" localSheetId="6">[11]DIV_9!$A$125:$J$186</definedName>
    <definedName name="URAIAN96" localSheetId="8">[11]DIV_9!$A$125:$J$186</definedName>
    <definedName name="URAIAN96" localSheetId="7">[11]DIV_9!$A$125:$J$186</definedName>
    <definedName name="URAIAN96">[12]DIV_9!$A$125:$J$186</definedName>
    <definedName name="URAIAN97" localSheetId="4">[11]DIV_9!$A$187:$J$248</definedName>
    <definedName name="URAIAN97" localSheetId="2">[11]DIV_9!$A$187:$J$248</definedName>
    <definedName name="URAIAN97" localSheetId="3">[11]DIV_9!$A$187:$J$248</definedName>
    <definedName name="URAIAN97" localSheetId="5">[11]DIV_9!$A$187:$J$248</definedName>
    <definedName name="URAIAN97" localSheetId="6">[11]DIV_9!$A$187:$J$248</definedName>
    <definedName name="URAIAN97" localSheetId="8">[11]DIV_9!$A$187:$J$248</definedName>
    <definedName name="URAIAN97" localSheetId="7">[11]DIV_9!$A$187:$J$248</definedName>
    <definedName name="URAIAN97">[12]DIV_9!$A$187:$J$248</definedName>
    <definedName name="URAIAN98" localSheetId="4">[11]DIV_9!$A$249:$J$310</definedName>
    <definedName name="URAIAN98" localSheetId="2">[11]DIV_9!$A$249:$J$310</definedName>
    <definedName name="URAIAN98" localSheetId="3">[11]DIV_9!$A$249:$J$310</definedName>
    <definedName name="URAIAN98" localSheetId="5">[11]DIV_9!$A$249:$J$310</definedName>
    <definedName name="URAIAN98" localSheetId="6">[11]DIV_9!$A$249:$J$310</definedName>
    <definedName name="URAIAN98" localSheetId="8">[11]DIV_9!$A$249:$J$310</definedName>
    <definedName name="URAIAN98" localSheetId="7">[11]DIV_9!$A$249:$J$310</definedName>
    <definedName name="URAIAN98">[12]DIV_9!$A$249:$J$310</definedName>
    <definedName name="URAIAN99" localSheetId="4">[11]DIV_9!$A$311:$J$372</definedName>
    <definedName name="URAIAN99" localSheetId="2">[11]DIV_9!$A$311:$J$372</definedName>
    <definedName name="URAIAN99" localSheetId="3">[11]DIV_9!$A$311:$J$372</definedName>
    <definedName name="URAIAN99" localSheetId="5">[11]DIV_9!$A$311:$J$372</definedName>
    <definedName name="URAIAN99" localSheetId="6">[11]DIV_9!$A$311:$J$372</definedName>
    <definedName name="URAIAN99" localSheetId="8">[11]DIV_9!$A$311:$J$372</definedName>
    <definedName name="URAIAN99" localSheetId="7">[11]DIV_9!$A$311:$J$372</definedName>
    <definedName name="URAIAN99">[12]DIV_9!$A$311:$J$372</definedName>
    <definedName name="URAIANGEOTEKSTIL" localSheetId="4">[11]DIV_7A!$A$3601:$J$3661</definedName>
    <definedName name="URAIANGEOTEKSTIL" localSheetId="2">[11]DIV_7A!$A$3601:$J$3661</definedName>
    <definedName name="URAIANGEOTEKSTIL" localSheetId="3">[11]DIV_7A!$A$3601:$J$3661</definedName>
    <definedName name="URAIANGEOTEKSTIL" localSheetId="5">[11]DIV_7A!$A$3601:$J$3661</definedName>
    <definedName name="URAIANGEOTEKSTIL" localSheetId="6">[11]DIV_7A!$A$3601:$J$3661</definedName>
    <definedName name="URAIANGEOTEKSTIL" localSheetId="8">[11]DIV_7A!$A$3601:$J$3661</definedName>
    <definedName name="URAIANGEOTEKSTIL" localSheetId="7">[11]DIV_7A!$A$3601:$J$3661</definedName>
    <definedName name="URAIANGEOTEKSTIL">[12]DIV_7A!$A$3601:$J$3661</definedName>
    <definedName name="urbis" localSheetId="4">#REF!</definedName>
    <definedName name="urbis" localSheetId="2">#REF!</definedName>
    <definedName name="urbis" localSheetId="3">#REF!</definedName>
    <definedName name="urbis" localSheetId="5">#REF!</definedName>
    <definedName name="urbis" localSheetId="6">#REF!</definedName>
    <definedName name="urbis" localSheetId="8">#REF!</definedName>
    <definedName name="urbis" localSheetId="7">#REF!</definedName>
    <definedName name="urbis">#REF!</definedName>
    <definedName name="URG_BIASA" localSheetId="4">[44]ANALISA!#REF!</definedName>
    <definedName name="URG_BIASA" localSheetId="2">[44]ANALISA!#REF!</definedName>
    <definedName name="URG_BIASA" localSheetId="3">[44]ANALISA!#REF!</definedName>
    <definedName name="URG_BIASA" localSheetId="5">[44]ANALISA!#REF!</definedName>
    <definedName name="URG_BIASA" localSheetId="6">[44]ANALISA!#REF!</definedName>
    <definedName name="URG_BIASA" localSheetId="8">[44]ANALISA!#REF!</definedName>
    <definedName name="URG_BIASA" localSheetId="7">[44]ANALISA!#REF!</definedName>
    <definedName name="URG_BIASA">[44]ANALISA!#REF!</definedName>
    <definedName name="URG_PILIHAN" localSheetId="4">[44]ANALISA!#REF!</definedName>
    <definedName name="URG_PILIHAN" localSheetId="2">[44]ANALISA!#REF!</definedName>
    <definedName name="URG_PILIHAN" localSheetId="3">[44]ANALISA!#REF!</definedName>
    <definedName name="URG_PILIHAN" localSheetId="5">[44]ANALISA!#REF!</definedName>
    <definedName name="URG_PILIHAN" localSheetId="6">[44]ANALISA!#REF!</definedName>
    <definedName name="URG_PILIHAN" localSheetId="8">[44]ANALISA!#REF!</definedName>
    <definedName name="URG_PILIHAN" localSheetId="7">[44]ANALISA!#REF!</definedName>
    <definedName name="URG_PILIHAN">[44]ANALISA!#REF!</definedName>
    <definedName name="urgkbl" localSheetId="4">#REF!</definedName>
    <definedName name="urgkbl" localSheetId="2">#REF!</definedName>
    <definedName name="urgkbl" localSheetId="3">#REF!</definedName>
    <definedName name="urgkbl" localSheetId="5">#REF!</definedName>
    <definedName name="urgkbl" localSheetId="6">#REF!</definedName>
    <definedName name="urgkbl" localSheetId="8">#REF!</definedName>
    <definedName name="urgkbl" localSheetId="7">#REF!</definedName>
    <definedName name="urgkbl">#REF!</definedName>
    <definedName name="urinoir">#REF!</definedName>
    <definedName name="urkrl">#REF!</definedName>
    <definedName name="urpsr1">#REF!</definedName>
    <definedName name="ursir2">#REF!</definedName>
    <definedName name="URUG">#REF!</definedName>
    <definedName name="uruganpasir">#REF!</definedName>
    <definedName name="uruganpilihan">#REF!</definedName>
    <definedName name="urugansirtu">#REF!</definedName>
    <definedName name="urugantanah">#REF!</definedName>
    <definedName name="urugantanahbekas">'[20]1'!$E$17</definedName>
    <definedName name="urugkerikil" localSheetId="4">#REF!</definedName>
    <definedName name="urugkerikil" localSheetId="2">#REF!</definedName>
    <definedName name="urugkerikil" localSheetId="3">#REF!</definedName>
    <definedName name="urugkerikil" localSheetId="5">#REF!</definedName>
    <definedName name="urugkerikil" localSheetId="6">#REF!</definedName>
    <definedName name="urugkerikil" localSheetId="8">#REF!</definedName>
    <definedName name="urugkerikil" localSheetId="7">#REF!</definedName>
    <definedName name="urugkerikil">#REF!</definedName>
    <definedName name="urugpasir">'[20]1'!$E$32</definedName>
    <definedName name="urugpasirlantai" localSheetId="4">[23]analisa!$G$23</definedName>
    <definedName name="urugpasirlantai" localSheetId="2">[23]analisa!$G$23</definedName>
    <definedName name="urugpasirlantai" localSheetId="3">[23]analisa!$G$23</definedName>
    <definedName name="urugpasirlantai" localSheetId="5">[23]analisa!$G$23</definedName>
    <definedName name="urugpasirlantai" localSheetId="6">[23]analisa!$G$23</definedName>
    <definedName name="urugpasirlantai" localSheetId="8">[23]analisa!$G$23</definedName>
    <definedName name="urugpasirlantai" localSheetId="7">[23]analisa!$G$23</definedName>
    <definedName name="urugpasirlantai">[37]analisa!$G$23</definedName>
    <definedName name="urugpasirpondasi" localSheetId="4">[23]analisa!$G$28</definedName>
    <definedName name="urugpasirpondasi" localSheetId="2">[23]analisa!$G$28</definedName>
    <definedName name="urugpasirpondasi" localSheetId="3">[23]analisa!$G$28</definedName>
    <definedName name="urugpasirpondasi" localSheetId="5">[23]analisa!$G$28</definedName>
    <definedName name="urugpasirpondasi" localSheetId="6">[23]analisa!$G$28</definedName>
    <definedName name="urugpasirpondasi" localSheetId="8">[23]analisa!$G$28</definedName>
    <definedName name="urugpasirpondasi" localSheetId="7">[23]analisa!$G$28</definedName>
    <definedName name="urugpasirpondasi">[37]analisa!$G$28</definedName>
    <definedName name="urugsirtu">'[20]1'!$E$27</definedName>
    <definedName name="urugtanahbekasgalian" localSheetId="4">#REF!</definedName>
    <definedName name="urugtanahbekasgalian" localSheetId="2">#REF!</definedName>
    <definedName name="urugtanahbekasgalian" localSheetId="3">#REF!</definedName>
    <definedName name="urugtanahbekasgalian" localSheetId="5">#REF!</definedName>
    <definedName name="urugtanahbekasgalian" localSheetId="6">#REF!</definedName>
    <definedName name="urugtanahbekasgalian" localSheetId="8">#REF!</definedName>
    <definedName name="urugtanahbekasgalian" localSheetId="7">#REF!</definedName>
    <definedName name="urugtanahbekasgalian">#REF!</definedName>
    <definedName name="urugtanahbiasa">#REF!</definedName>
    <definedName name="USB">#REF!</definedName>
    <definedName name="USUK">#REF!</definedName>
    <definedName name="UTAIAN7614c">[11]DIV_7A!$A$2460:$J$2579</definedName>
    <definedName name="UTAMA" localSheetId="4">[1]A!$Y$70</definedName>
    <definedName name="UTAMA" localSheetId="2">[1]A!$Y$70</definedName>
    <definedName name="UTAMA" localSheetId="3">[1]A!$Y$70</definedName>
    <definedName name="UTAMA" localSheetId="5">[1]A!$Y$70</definedName>
    <definedName name="UTAMA" localSheetId="6">[1]A!$Y$70</definedName>
    <definedName name="UTAMA" localSheetId="8">[1]A!$Y$70</definedName>
    <definedName name="UTAMA" localSheetId="7">[1]A!$Y$70</definedName>
    <definedName name="UTAMA">[1]A!$Y$70</definedName>
    <definedName name="V" localSheetId="4">#REF!</definedName>
    <definedName name="V" localSheetId="2">#REF!</definedName>
    <definedName name="V" localSheetId="3">#REF!</definedName>
    <definedName name="V" localSheetId="5">#REF!</definedName>
    <definedName name="V" localSheetId="6">#REF!</definedName>
    <definedName name="V" localSheetId="8">#REF!</definedName>
    <definedName name="V" localSheetId="7">#REF!</definedName>
    <definedName name="V">#REF!</definedName>
    <definedName name="vernis">#REF!</definedName>
    <definedName name="VIBROROLLER">#REF!</definedName>
    <definedName name="viting">#REF!</definedName>
    <definedName name="VR">#REF!</definedName>
    <definedName name="VROLLER" localSheetId="4">[1]A!$A$1063:$J$1121</definedName>
    <definedName name="VROLLER" localSheetId="2">[1]A!$A$1063:$J$1121</definedName>
    <definedName name="VROLLER" localSheetId="3">[1]A!$A$1063:$J$1121</definedName>
    <definedName name="VROLLER" localSheetId="5">[1]A!$A$1063:$J$1121</definedName>
    <definedName name="VROLLER" localSheetId="6">[1]A!$A$1063:$J$1121</definedName>
    <definedName name="VROLLER" localSheetId="8">[1]A!$A$1063:$J$1121</definedName>
    <definedName name="VROLLER" localSheetId="7">[1]A!$A$1063:$J$1121</definedName>
    <definedName name="VROLLER">[3]A!$A$1063:$J$1121</definedName>
    <definedName name="vssvsd" localSheetId="4">#REF!</definedName>
    <definedName name="vssvsd" localSheetId="2">#REF!</definedName>
    <definedName name="vssvsd" localSheetId="3">#REF!</definedName>
    <definedName name="vssvsd" localSheetId="5">#REF!</definedName>
    <definedName name="vssvsd" localSheetId="6">#REF!</definedName>
    <definedName name="vssvsd" localSheetId="8">#REF!</definedName>
    <definedName name="vssvsd" localSheetId="7">#REF!</definedName>
    <definedName name="vssvsd">#REF!</definedName>
    <definedName name="vwwv">#REF!</definedName>
    <definedName name="w" localSheetId="1">#REF!</definedName>
    <definedName name="w" localSheetId="0">#REF!</definedName>
    <definedName name="w">#REF!</definedName>
    <definedName name="w.stain">#REF!</definedName>
    <definedName name="Wai">[72]RAB!$H$56</definedName>
    <definedName name="walas" localSheetId="4">#REF!</definedName>
    <definedName name="walas" localSheetId="2">#REF!</definedName>
    <definedName name="walas" localSheetId="3">#REF!</definedName>
    <definedName name="walas" localSheetId="5">#REF!</definedName>
    <definedName name="walas" localSheetId="6">#REF!</definedName>
    <definedName name="walas" localSheetId="8">#REF!</definedName>
    <definedName name="walas" localSheetId="7">#REF!</definedName>
    <definedName name="walas">#REF!</definedName>
    <definedName name="washtafel">#REF!</definedName>
    <definedName name="water.prof">#REF!</definedName>
    <definedName name="WATERPUMP">#REF!</definedName>
    <definedName name="WATERTANKER">#REF!</definedName>
    <definedName name="wati" localSheetId="1">#REF!</definedName>
    <definedName name="wati" localSheetId="0">#REF!</definedName>
    <definedName name="wati">#REF!</definedName>
    <definedName name="WE">#REF!</definedName>
    <definedName name="wegwefwef">#REF!</definedName>
    <definedName name="wer">#REF!</definedName>
    <definedName name="wfwefwefwe">#REF!</definedName>
    <definedName name="WHEELLOADER">#REF!</definedName>
    <definedName name="WL">#REF!</definedName>
    <definedName name="WLOADER" localSheetId="4">[1]A!$A$827:$J$885</definedName>
    <definedName name="WLOADER" localSheetId="2">[1]A!$A$827:$J$885</definedName>
    <definedName name="WLOADER" localSheetId="3">[1]A!$A$827:$J$885</definedName>
    <definedName name="WLOADER" localSheetId="5">[1]A!$A$827:$J$885</definedName>
    <definedName name="WLOADER" localSheetId="6">[1]A!$A$827:$J$885</definedName>
    <definedName name="WLOADER" localSheetId="8">[1]A!$A$827:$J$885</definedName>
    <definedName name="WLOADER" localSheetId="7">[1]A!$A$827:$J$885</definedName>
    <definedName name="WLOADER">[3]A!$A$827:$J$885</definedName>
    <definedName name="WNK" localSheetId="4">#REF!</definedName>
    <definedName name="WNK" localSheetId="2">#REF!</definedName>
    <definedName name="WNK" localSheetId="3">#REF!</definedName>
    <definedName name="WNK" localSheetId="5">#REF!</definedName>
    <definedName name="WNK" localSheetId="6">#REF!</definedName>
    <definedName name="WNK" localSheetId="8">#REF!</definedName>
    <definedName name="WNK" localSheetId="7">#REF!</definedName>
    <definedName name="WNK">#REF!</definedName>
    <definedName name="wod">#REF!</definedName>
    <definedName name="wp">#REF!</definedName>
    <definedName name="WT">#REF!</definedName>
    <definedName name="wty">#REF!</definedName>
    <definedName name="www" localSheetId="1">#REF!</definedName>
    <definedName name="www" localSheetId="0">#REF!</definedName>
    <definedName name="www">#REF!</definedName>
    <definedName name="X" localSheetId="4">[1]A!$W$50</definedName>
    <definedName name="X" localSheetId="2">[1]A!$W$50</definedName>
    <definedName name="X" localSheetId="3">[1]A!$W$50</definedName>
    <definedName name="X" localSheetId="5">[1]A!$W$50</definedName>
    <definedName name="X" localSheetId="6">[1]A!$W$50</definedName>
    <definedName name="X" localSheetId="8">[1]A!$W$50</definedName>
    <definedName name="X" localSheetId="7">[1]A!$W$50</definedName>
    <definedName name="X">[3]A!$W$50</definedName>
    <definedName name="xld" localSheetId="4">#REF!</definedName>
    <definedName name="xld" localSheetId="2">#REF!</definedName>
    <definedName name="xld" localSheetId="3">#REF!</definedName>
    <definedName name="xld" localSheetId="5">#REF!</definedName>
    <definedName name="xld" localSheetId="6">#REF!</definedName>
    <definedName name="xld" localSheetId="8">#REF!</definedName>
    <definedName name="xld" localSheetId="7">#REF!</definedName>
    <definedName name="xld">#REF!</definedName>
    <definedName name="xls">#REF!</definedName>
    <definedName name="y">#REF!</definedName>
    <definedName name="yes">#REF!</definedName>
    <definedName name="yth">#REF!</definedName>
    <definedName name="yu">#REF!</definedName>
    <definedName name="yug">#REF!</definedName>
    <definedName name="yui">#REF!</definedName>
    <definedName name="Z" localSheetId="4">[1]A!$M$28:$V$28</definedName>
    <definedName name="Z" localSheetId="2">[1]A!$M$28:$V$28</definedName>
    <definedName name="Z" localSheetId="3">[1]A!$M$28:$V$28</definedName>
    <definedName name="Z" localSheetId="5">[1]A!$M$28:$V$28</definedName>
    <definedName name="Z" localSheetId="6">[1]A!$M$28:$V$28</definedName>
    <definedName name="Z" localSheetId="8">[1]A!$M$28:$V$28</definedName>
    <definedName name="Z" localSheetId="7">[1]A!$M$28:$V$28</definedName>
    <definedName name="Z">[3]A!$M$28:$V$28</definedName>
    <definedName name="zigzag" localSheetId="4">#REF!</definedName>
    <definedName name="zigzag" localSheetId="2">#REF!</definedName>
    <definedName name="zigzag" localSheetId="3">#REF!</definedName>
    <definedName name="zigzag" localSheetId="5">#REF!</definedName>
    <definedName name="zigzag" localSheetId="6">#REF!</definedName>
    <definedName name="zigzag" localSheetId="8">#REF!</definedName>
    <definedName name="zigzag" localSheetId="7">#REF!</definedName>
    <definedName name="zigza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60" i="65" l="1"/>
  <c r="G460" i="65"/>
  <c r="F460" i="65"/>
  <c r="E460" i="65"/>
  <c r="D460" i="65"/>
  <c r="C460" i="65"/>
  <c r="B460" i="65"/>
  <c r="H459" i="65"/>
  <c r="G459" i="65"/>
  <c r="F459" i="65"/>
  <c r="E459" i="65"/>
  <c r="D459" i="65"/>
  <c r="C459" i="65"/>
  <c r="B459" i="65"/>
  <c r="R53" i="64"/>
  <c r="O53" i="64"/>
  <c r="Q53" i="64" s="1"/>
  <c r="H53" i="64"/>
  <c r="G53" i="64"/>
  <c r="F53" i="64"/>
  <c r="E53" i="64"/>
  <c r="D53" i="64"/>
  <c r="C53" i="64"/>
  <c r="B53" i="64"/>
  <c r="R52" i="64"/>
  <c r="O52" i="64"/>
  <c r="Q52" i="64" s="1"/>
  <c r="H52" i="64"/>
  <c r="G52" i="64"/>
  <c r="F52" i="64"/>
  <c r="E52" i="64"/>
  <c r="D52" i="64"/>
  <c r="C52" i="64"/>
  <c r="B52" i="64"/>
  <c r="R70" i="65"/>
  <c r="O70" i="65"/>
  <c r="Q70" i="65" s="1"/>
  <c r="H70" i="65"/>
  <c r="G70" i="65"/>
  <c r="F70" i="65"/>
  <c r="E70" i="65"/>
  <c r="D70" i="65"/>
  <c r="C70" i="65"/>
  <c r="B70" i="65"/>
  <c r="R69" i="65"/>
  <c r="O69" i="65"/>
  <c r="Q69" i="65" s="1"/>
  <c r="H69" i="65"/>
  <c r="G69" i="65"/>
  <c r="F69" i="65"/>
  <c r="E69" i="65"/>
  <c r="D69" i="65"/>
  <c r="C69" i="65"/>
  <c r="B69" i="65"/>
  <c r="R28" i="61"/>
  <c r="O28" i="61"/>
  <c r="Q28" i="61" s="1"/>
  <c r="H28" i="61"/>
  <c r="G28" i="61"/>
  <c r="F28" i="61"/>
  <c r="E28" i="61"/>
  <c r="D28" i="61"/>
  <c r="C28" i="61"/>
  <c r="B28" i="61"/>
  <c r="R27" i="61"/>
  <c r="O27" i="61"/>
  <c r="Q27" i="61" s="1"/>
  <c r="H27" i="61"/>
  <c r="G27" i="61"/>
  <c r="F27" i="61"/>
  <c r="E27" i="61"/>
  <c r="D27" i="61"/>
  <c r="C27" i="61"/>
  <c r="B27" i="61"/>
  <c r="O536" i="65"/>
  <c r="Q536" i="65" s="1"/>
  <c r="O535" i="65"/>
  <c r="Q535" i="65" s="1"/>
  <c r="O534" i="65"/>
  <c r="Q534" i="65" s="1"/>
  <c r="O533" i="65"/>
  <c r="Q533" i="65" s="1"/>
  <c r="O532" i="65"/>
  <c r="Q532" i="65" s="1"/>
  <c r="O531" i="65"/>
  <c r="Q531" i="65" s="1"/>
  <c r="O530" i="65"/>
  <c r="Q530" i="65" s="1"/>
  <c r="O529" i="65"/>
  <c r="Q529" i="65" s="1"/>
  <c r="O528" i="65"/>
  <c r="Q528" i="65" s="1"/>
  <c r="O527" i="65"/>
  <c r="Q527" i="65" s="1"/>
  <c r="O510" i="65"/>
  <c r="Q510" i="65" s="1"/>
  <c r="R510" i="65" s="1"/>
  <c r="O509" i="65"/>
  <c r="Q509" i="65" s="1"/>
  <c r="R509" i="65" s="1"/>
  <c r="O508" i="65"/>
  <c r="Q508" i="65" s="1"/>
  <c r="R508" i="65" s="1"/>
  <c r="O507" i="65"/>
  <c r="Q507" i="65" s="1"/>
  <c r="R507" i="65" s="1"/>
  <c r="O506" i="65"/>
  <c r="Q506" i="65" s="1"/>
  <c r="R506" i="65" s="1"/>
  <c r="O505" i="65"/>
  <c r="Q505" i="65" s="1"/>
  <c r="R505" i="65" s="1"/>
  <c r="O504" i="65"/>
  <c r="Q504" i="65" s="1"/>
  <c r="R504" i="65" s="1"/>
  <c r="O503" i="65"/>
  <c r="Q503" i="65" s="1"/>
  <c r="R503" i="65" s="1"/>
  <c r="O502" i="65"/>
  <c r="Q502" i="65" s="1"/>
  <c r="R502" i="65" s="1"/>
  <c r="O501" i="65"/>
  <c r="Q501" i="65" s="1"/>
  <c r="R501" i="65" s="1"/>
  <c r="O500" i="65"/>
  <c r="Q500" i="65" s="1"/>
  <c r="R500" i="65" s="1"/>
  <c r="O499" i="65"/>
  <c r="Q499" i="65" s="1"/>
  <c r="R499" i="65" s="1"/>
  <c r="O498" i="65"/>
  <c r="Q498" i="65" s="1"/>
  <c r="R498" i="65" s="1"/>
  <c r="R461" i="65"/>
  <c r="Q461" i="65"/>
  <c r="O461" i="65"/>
  <c r="R460" i="65"/>
  <c r="Q460" i="65"/>
  <c r="O460" i="65"/>
  <c r="R459" i="65"/>
  <c r="Q459" i="65"/>
  <c r="O459" i="65"/>
  <c r="R458" i="65"/>
  <c r="Q458" i="65"/>
  <c r="O458" i="65"/>
  <c r="R457" i="65"/>
  <c r="Q457" i="65"/>
  <c r="O457" i="65"/>
  <c r="R456" i="65"/>
  <c r="Q456" i="65"/>
  <c r="O456" i="65"/>
  <c r="R455" i="65"/>
  <c r="Q455" i="65"/>
  <c r="O455" i="65"/>
  <c r="R454" i="65"/>
  <c r="Q454" i="65"/>
  <c r="O454" i="65"/>
  <c r="R453" i="65"/>
  <c r="Q453" i="65"/>
  <c r="O453" i="65"/>
  <c r="R452" i="65"/>
  <c r="Q452" i="65"/>
  <c r="O452" i="65"/>
  <c r="R451" i="65"/>
  <c r="Q451" i="65"/>
  <c r="O451" i="65"/>
  <c r="O450" i="65"/>
  <c r="O449" i="65"/>
  <c r="Q449" i="65" s="1"/>
  <c r="R449" i="65" s="1"/>
  <c r="O448" i="65"/>
  <c r="Q448" i="65" s="1"/>
  <c r="R448" i="65" s="1"/>
  <c r="O447" i="65"/>
  <c r="Q447" i="65" s="1"/>
  <c r="R447" i="65" s="1"/>
  <c r="O446" i="65"/>
  <c r="Q446" i="65" s="1"/>
  <c r="R446" i="65" s="1"/>
  <c r="O445" i="65"/>
  <c r="Q445" i="65" s="1"/>
  <c r="R445" i="65" s="1"/>
  <c r="O444" i="65"/>
  <c r="Q444" i="65" s="1"/>
  <c r="R444" i="65" s="1"/>
  <c r="O443" i="65"/>
  <c r="Q443" i="65" s="1"/>
  <c r="R443" i="65" s="1"/>
  <c r="O442" i="65"/>
  <c r="Q442" i="65" s="1"/>
  <c r="R442" i="65" s="1"/>
  <c r="O441" i="65"/>
  <c r="Q441" i="65" s="1"/>
  <c r="R441" i="65" s="1"/>
  <c r="O440" i="65"/>
  <c r="Q440" i="65" s="1"/>
  <c r="R440" i="65" s="1"/>
  <c r="O439" i="65"/>
  <c r="Q439" i="65" s="1"/>
  <c r="R439" i="65" s="1"/>
  <c r="O438" i="65"/>
  <c r="Q438" i="65" s="1"/>
  <c r="R438" i="65" s="1"/>
  <c r="O437" i="65"/>
  <c r="Q437" i="65" s="1"/>
  <c r="R437" i="65" s="1"/>
  <c r="O436" i="65"/>
  <c r="Q436" i="65" s="1"/>
  <c r="R436" i="65" s="1"/>
  <c r="O435" i="65"/>
  <c r="Q435" i="65" s="1"/>
  <c r="R435" i="65" s="1"/>
  <c r="O431" i="65"/>
  <c r="Q431" i="65" s="1"/>
  <c r="R431" i="65" s="1"/>
  <c r="Q394" i="65"/>
  <c r="R394" i="65" s="1"/>
  <c r="O394" i="65"/>
  <c r="Q393" i="65"/>
  <c r="R393" i="65" s="1"/>
  <c r="O393" i="65"/>
  <c r="Q392" i="65"/>
  <c r="R392" i="65" s="1"/>
  <c r="O392" i="65"/>
  <c r="Q391" i="65"/>
  <c r="R391" i="65" s="1"/>
  <c r="O391" i="65"/>
  <c r="Q390" i="65"/>
  <c r="R390" i="65" s="1"/>
  <c r="O390" i="65"/>
  <c r="Q389" i="65"/>
  <c r="R389" i="65" s="1"/>
  <c r="O389" i="65"/>
  <c r="Q388" i="65"/>
  <c r="R388" i="65" s="1"/>
  <c r="O388" i="65"/>
  <c r="N387" i="65"/>
  <c r="Q387" i="65" s="1"/>
  <c r="R387" i="65" s="1"/>
  <c r="Q386" i="65"/>
  <c r="R386" i="65" s="1"/>
  <c r="O386" i="65"/>
  <c r="Q385" i="65"/>
  <c r="R385" i="65" s="1"/>
  <c r="O385" i="65"/>
  <c r="Q384" i="65"/>
  <c r="R384" i="65" s="1"/>
  <c r="O384" i="65"/>
  <c r="Q383" i="65"/>
  <c r="R383" i="65" s="1"/>
  <c r="O383" i="65"/>
  <c r="O382" i="65"/>
  <c r="Q382" i="65" s="1"/>
  <c r="R382" i="65" s="1"/>
  <c r="O381" i="65"/>
  <c r="Q381" i="65" s="1"/>
  <c r="R381" i="65" s="1"/>
  <c r="O380" i="65"/>
  <c r="Q380" i="65" s="1"/>
  <c r="R380" i="65" s="1"/>
  <c r="O379" i="65"/>
  <c r="Q379" i="65" s="1"/>
  <c r="R379" i="65" s="1"/>
  <c r="O378" i="65"/>
  <c r="Q378" i="65" s="1"/>
  <c r="R378" i="65" s="1"/>
  <c r="O377" i="65"/>
  <c r="Q377" i="65" s="1"/>
  <c r="R377" i="65" s="1"/>
  <c r="O376" i="65"/>
  <c r="Q376" i="65" s="1"/>
  <c r="R376" i="65" s="1"/>
  <c r="O375" i="65"/>
  <c r="Q375" i="65" s="1"/>
  <c r="R375" i="65" s="1"/>
  <c r="O374" i="65"/>
  <c r="Q374" i="65" s="1"/>
  <c r="R374" i="65" s="1"/>
  <c r="O373" i="65"/>
  <c r="Q373" i="65" s="1"/>
  <c r="R373" i="65" s="1"/>
  <c r="O372" i="65"/>
  <c r="Q372" i="65" s="1"/>
  <c r="R372" i="65" s="1"/>
  <c r="O371" i="65"/>
  <c r="Q371" i="65" s="1"/>
  <c r="R371" i="65" s="1"/>
  <c r="O370" i="65"/>
  <c r="Q370" i="65" s="1"/>
  <c r="R370" i="65" s="1"/>
  <c r="O369" i="65"/>
  <c r="Q369" i="65" s="1"/>
  <c r="R369" i="65" s="1"/>
  <c r="O368" i="65"/>
  <c r="Q368" i="65" s="1"/>
  <c r="R368" i="65" s="1"/>
  <c r="O367" i="65"/>
  <c r="Q367" i="65" s="1"/>
  <c r="R367" i="65" s="1"/>
  <c r="O366" i="65"/>
  <c r="Q366" i="65" s="1"/>
  <c r="R366" i="65" s="1"/>
  <c r="O365" i="65"/>
  <c r="Q365" i="65" s="1"/>
  <c r="R365" i="65" s="1"/>
  <c r="O364" i="65"/>
  <c r="Q364" i="65" s="1"/>
  <c r="R364" i="65" s="1"/>
  <c r="O190" i="65"/>
  <c r="Q190" i="65" s="1"/>
  <c r="R190" i="65" s="1"/>
  <c r="O189" i="65"/>
  <c r="Q189" i="65" s="1"/>
  <c r="R189" i="65" s="1"/>
  <c r="O188" i="65"/>
  <c r="Q188" i="65" s="1"/>
  <c r="R188" i="65" s="1"/>
  <c r="O187" i="65"/>
  <c r="Q187" i="65" s="1"/>
  <c r="R187" i="65" s="1"/>
  <c r="O186" i="65"/>
  <c r="Q186" i="65" s="1"/>
  <c r="R186" i="65" s="1"/>
  <c r="O185" i="65"/>
  <c r="Q185" i="65" s="1"/>
  <c r="R185" i="65" s="1"/>
  <c r="O184" i="65"/>
  <c r="Q184" i="65" s="1"/>
  <c r="R184" i="65" s="1"/>
  <c r="O183" i="65"/>
  <c r="Q183" i="65" s="1"/>
  <c r="R183" i="65" s="1"/>
  <c r="O182" i="65"/>
  <c r="Q182" i="65" s="1"/>
  <c r="R182" i="65" s="1"/>
  <c r="O181" i="65"/>
  <c r="Q181" i="65" s="1"/>
  <c r="R181" i="65" s="1"/>
  <c r="O180" i="65"/>
  <c r="Q180" i="65" s="1"/>
  <c r="R180" i="65" s="1"/>
  <c r="O179" i="65"/>
  <c r="Q179" i="65" s="1"/>
  <c r="R179" i="65" s="1"/>
  <c r="O178" i="65"/>
  <c r="Q178" i="65" s="1"/>
  <c r="R178" i="65" s="1"/>
  <c r="O177" i="65"/>
  <c r="Q177" i="65" s="1"/>
  <c r="R177" i="65" s="1"/>
  <c r="O176" i="65"/>
  <c r="Q176" i="65" s="1"/>
  <c r="R176" i="65" s="1"/>
  <c r="O175" i="65"/>
  <c r="Q175" i="65" s="1"/>
  <c r="R175" i="65" s="1"/>
  <c r="O174" i="65"/>
  <c r="Q174" i="65" s="1"/>
  <c r="R174" i="65" s="1"/>
  <c r="O173" i="65"/>
  <c r="Q173" i="65" s="1"/>
  <c r="R173" i="65" s="1"/>
  <c r="O172" i="65"/>
  <c r="Q172" i="65" s="1"/>
  <c r="R172" i="65" s="1"/>
  <c r="O171" i="65"/>
  <c r="Q171" i="65" s="1"/>
  <c r="R171" i="65" s="1"/>
  <c r="O170" i="65"/>
  <c r="Q170" i="65" s="1"/>
  <c r="R170" i="65" s="1"/>
  <c r="O169" i="65"/>
  <c r="Q169" i="65" s="1"/>
  <c r="R169" i="65" s="1"/>
  <c r="O168" i="65"/>
  <c r="Q168" i="65" s="1"/>
  <c r="R168" i="65" s="1"/>
  <c r="O167" i="65"/>
  <c r="Q167" i="65" s="1"/>
  <c r="R167" i="65" s="1"/>
  <c r="O166" i="65"/>
  <c r="Q166" i="65" s="1"/>
  <c r="R166" i="65" s="1"/>
  <c r="O165" i="65"/>
  <c r="Q165" i="65" s="1"/>
  <c r="R165" i="65" s="1"/>
  <c r="O164" i="65"/>
  <c r="Q164" i="65" s="1"/>
  <c r="R164" i="65" s="1"/>
  <c r="O163" i="65"/>
  <c r="Q163" i="65" s="1"/>
  <c r="R163" i="65" s="1"/>
  <c r="O162" i="65"/>
  <c r="Q162" i="65" s="1"/>
  <c r="R162" i="65" s="1"/>
  <c r="O161" i="65"/>
  <c r="Q161" i="65" s="1"/>
  <c r="R161" i="65" s="1"/>
  <c r="O160" i="65"/>
  <c r="Q160" i="65" s="1"/>
  <c r="R160" i="65" s="1"/>
  <c r="O159" i="65"/>
  <c r="Q159" i="65" s="1"/>
  <c r="R159" i="65" s="1"/>
  <c r="O158" i="65"/>
  <c r="Q158" i="65" s="1"/>
  <c r="R158" i="65" s="1"/>
  <c r="O157" i="65"/>
  <c r="Q157" i="65" s="1"/>
  <c r="R157" i="65" s="1"/>
  <c r="O156" i="65"/>
  <c r="Q156" i="65" s="1"/>
  <c r="R156" i="65" s="1"/>
  <c r="O155" i="65"/>
  <c r="Q155" i="65" s="1"/>
  <c r="R155" i="65" s="1"/>
  <c r="O154" i="65"/>
  <c r="Q154" i="65" s="1"/>
  <c r="R154" i="65" s="1"/>
  <c r="O153" i="65"/>
  <c r="Q153" i="65" s="1"/>
  <c r="R153" i="65" s="1"/>
  <c r="O152" i="65"/>
  <c r="Q152" i="65" s="1"/>
  <c r="R152" i="65" s="1"/>
  <c r="O151" i="65"/>
  <c r="Q151" i="65" s="1"/>
  <c r="R151" i="65" s="1"/>
  <c r="O150" i="65"/>
  <c r="Q150" i="65" s="1"/>
  <c r="R150" i="65" s="1"/>
  <c r="O149" i="65"/>
  <c r="Q149" i="65" s="1"/>
  <c r="R149" i="65" s="1"/>
  <c r="O148" i="65"/>
  <c r="Q148" i="65" s="1"/>
  <c r="R148" i="65" s="1"/>
  <c r="O147" i="65"/>
  <c r="Q147" i="65" s="1"/>
  <c r="R147" i="65" s="1"/>
  <c r="O146" i="65"/>
  <c r="Q146" i="65" s="1"/>
  <c r="R146" i="65" s="1"/>
  <c r="O145" i="65"/>
  <c r="Q145" i="65" s="1"/>
  <c r="R145" i="65" s="1"/>
  <c r="O144" i="65"/>
  <c r="Q144" i="65" s="1"/>
  <c r="R144" i="65" s="1"/>
  <c r="O143" i="65"/>
  <c r="Q143" i="65" s="1"/>
  <c r="R143" i="65" s="1"/>
  <c r="O142" i="65"/>
  <c r="Q142" i="65" s="1"/>
  <c r="R142" i="65" s="1"/>
  <c r="O141" i="65"/>
  <c r="Q141" i="65" s="1"/>
  <c r="R141" i="65" s="1"/>
  <c r="O140" i="65"/>
  <c r="Q140" i="65" s="1"/>
  <c r="R140" i="65" s="1"/>
  <c r="O139" i="65"/>
  <c r="Q139" i="65" s="1"/>
  <c r="R139" i="65" s="1"/>
  <c r="O138" i="65"/>
  <c r="Q138" i="65" s="1"/>
  <c r="R138" i="65" s="1"/>
  <c r="O137" i="65"/>
  <c r="Q137" i="65" s="1"/>
  <c r="R137" i="65" s="1"/>
  <c r="O136" i="65"/>
  <c r="Q136" i="65" s="1"/>
  <c r="R136" i="65" s="1"/>
  <c r="O135" i="65"/>
  <c r="Q135" i="65" s="1"/>
  <c r="R135" i="65" s="1"/>
  <c r="O134" i="65"/>
  <c r="Q134" i="65" s="1"/>
  <c r="R134" i="65" s="1"/>
  <c r="O133" i="65"/>
  <c r="Q133" i="65" s="1"/>
  <c r="R133" i="65" s="1"/>
  <c r="O132" i="65"/>
  <c r="Q132" i="65" s="1"/>
  <c r="R132" i="65" s="1"/>
  <c r="O131" i="65"/>
  <c r="Q131" i="65" s="1"/>
  <c r="R131" i="65" s="1"/>
  <c r="O130" i="65"/>
  <c r="Q130" i="65" s="1"/>
  <c r="R130" i="65" s="1"/>
  <c r="O129" i="65"/>
  <c r="Q129" i="65" s="1"/>
  <c r="R129" i="65" s="1"/>
  <c r="O128" i="65"/>
  <c r="Q128" i="65" s="1"/>
  <c r="R128" i="65" s="1"/>
  <c r="O127" i="65"/>
  <c r="Q127" i="65" s="1"/>
  <c r="R127" i="65" s="1"/>
  <c r="O126" i="65"/>
  <c r="Q126" i="65" s="1"/>
  <c r="R126" i="65" s="1"/>
  <c r="O125" i="65"/>
  <c r="Q125" i="65" s="1"/>
  <c r="R125" i="65" s="1"/>
  <c r="L124" i="65"/>
  <c r="O124" i="65" s="1"/>
  <c r="Q124" i="65" s="1"/>
  <c r="R124" i="65" s="1"/>
  <c r="O123" i="65"/>
  <c r="Q123" i="65" s="1"/>
  <c r="R123" i="65" s="1"/>
  <c r="L122" i="65"/>
  <c r="O122" i="65" s="1"/>
  <c r="Q122" i="65" s="1"/>
  <c r="R122" i="65" s="1"/>
  <c r="L121" i="65"/>
  <c r="O121" i="65" s="1"/>
  <c r="Q121" i="65" s="1"/>
  <c r="R121" i="65" s="1"/>
  <c r="L120" i="65"/>
  <c r="O120" i="65" s="1"/>
  <c r="Q120" i="65" s="1"/>
  <c r="R120" i="65" s="1"/>
  <c r="O119" i="65"/>
  <c r="Q119" i="65" s="1"/>
  <c r="R119" i="65" s="1"/>
  <c r="O118" i="65"/>
  <c r="Q118" i="65" s="1"/>
  <c r="R118" i="65" s="1"/>
  <c r="O117" i="65"/>
  <c r="Q117" i="65" s="1"/>
  <c r="R117" i="65" s="1"/>
  <c r="O116" i="65"/>
  <c r="Q116" i="65" s="1"/>
  <c r="R116" i="65" s="1"/>
  <c r="O115" i="65"/>
  <c r="Q115" i="65" s="1"/>
  <c r="R115" i="65" s="1"/>
  <c r="O114" i="65"/>
  <c r="Q114" i="65" s="1"/>
  <c r="R114" i="65" s="1"/>
  <c r="O113" i="65"/>
  <c r="Q113" i="65" s="1"/>
  <c r="R113" i="65" s="1"/>
  <c r="O112" i="65"/>
  <c r="Q112" i="65" s="1"/>
  <c r="R112" i="65" s="1"/>
  <c r="O111" i="65"/>
  <c r="Q111" i="65" s="1"/>
  <c r="R111" i="65" s="1"/>
  <c r="O110" i="65"/>
  <c r="Q110" i="65" s="1"/>
  <c r="R110" i="65" s="1"/>
  <c r="O109" i="65"/>
  <c r="Q109" i="65" s="1"/>
  <c r="R109" i="65" s="1"/>
  <c r="O108" i="65"/>
  <c r="Q108" i="65" s="1"/>
  <c r="R108" i="65" s="1"/>
  <c r="O107" i="65"/>
  <c r="Q107" i="65" s="1"/>
  <c r="R107" i="65" s="1"/>
  <c r="O106" i="65"/>
  <c r="Q106" i="65" s="1"/>
  <c r="R106" i="65" s="1"/>
  <c r="O105" i="65"/>
  <c r="Q105" i="65" s="1"/>
  <c r="R105" i="65" s="1"/>
  <c r="O104" i="65"/>
  <c r="Q104" i="65" s="1"/>
  <c r="R104" i="65" s="1"/>
  <c r="O103" i="65"/>
  <c r="Q103" i="65" s="1"/>
  <c r="R103" i="65" s="1"/>
  <c r="O102" i="65"/>
  <c r="Q102" i="65" s="1"/>
  <c r="R102" i="65" s="1"/>
  <c r="O101" i="65"/>
  <c r="Q101" i="65" s="1"/>
  <c r="R101" i="65" s="1"/>
  <c r="O100" i="65"/>
  <c r="Q100" i="65" s="1"/>
  <c r="R100" i="65" s="1"/>
  <c r="O99" i="65"/>
  <c r="Q99" i="65" s="1"/>
  <c r="R99" i="65" s="1"/>
  <c r="O98" i="65"/>
  <c r="Q98" i="65" s="1"/>
  <c r="R98" i="65" s="1"/>
  <c r="O97" i="65"/>
  <c r="Q97" i="65" s="1"/>
  <c r="R97" i="65" s="1"/>
  <c r="O96" i="65"/>
  <c r="Q96" i="65" s="1"/>
  <c r="R96" i="65" s="1"/>
  <c r="O95" i="65"/>
  <c r="Q95" i="65" s="1"/>
  <c r="R95" i="65" s="1"/>
  <c r="O94" i="65"/>
  <c r="Q94" i="65" s="1"/>
  <c r="R94" i="65" s="1"/>
  <c r="O93" i="65"/>
  <c r="Q93" i="65" s="1"/>
  <c r="R93" i="65" s="1"/>
  <c r="O92" i="65"/>
  <c r="Q92" i="65" s="1"/>
  <c r="R92" i="65" s="1"/>
  <c r="O91" i="65"/>
  <c r="Q91" i="65" s="1"/>
  <c r="R91" i="65" s="1"/>
  <c r="O90" i="65"/>
  <c r="Q90" i="65" s="1"/>
  <c r="R90" i="65" s="1"/>
  <c r="O89" i="65"/>
  <c r="Q89" i="65" s="1"/>
  <c r="R89" i="65" s="1"/>
  <c r="Q88" i="65"/>
  <c r="R88" i="65" s="1"/>
  <c r="Q87" i="65"/>
  <c r="R87" i="65" s="1"/>
  <c r="Q86" i="65"/>
  <c r="R86" i="65" s="1"/>
  <c r="Q85" i="65"/>
  <c r="R85" i="65" s="1"/>
  <c r="Q84" i="65"/>
  <c r="R84" i="65" s="1"/>
  <c r="O83" i="65"/>
  <c r="Q83" i="65" s="1"/>
  <c r="R83" i="65" s="1"/>
  <c r="O82" i="65"/>
  <c r="Q82" i="65" s="1"/>
  <c r="R82" i="65" s="1"/>
  <c r="O81" i="65"/>
  <c r="Q81" i="65" s="1"/>
  <c r="R81" i="65" s="1"/>
  <c r="O80" i="65"/>
  <c r="Q80" i="65" s="1"/>
  <c r="R80" i="65" s="1"/>
  <c r="O79" i="65"/>
  <c r="Q79" i="65" s="1"/>
  <c r="R79" i="65" s="1"/>
  <c r="O78" i="65"/>
  <c r="Q78" i="65" s="1"/>
  <c r="R78" i="65" s="1"/>
  <c r="O77" i="65"/>
  <c r="Q77" i="65" s="1"/>
  <c r="R77" i="65" s="1"/>
  <c r="Q76" i="65"/>
  <c r="R76" i="65" s="1"/>
  <c r="Q75" i="65"/>
  <c r="R75" i="65" s="1"/>
  <c r="Q74" i="65"/>
  <c r="R74" i="65" s="1"/>
  <c r="Q73" i="65"/>
  <c r="R73" i="65" s="1"/>
  <c r="R47" i="65"/>
  <c r="Q47" i="65"/>
  <c r="O47" i="65"/>
  <c r="R46" i="65"/>
  <c r="Q46" i="65"/>
  <c r="O46" i="65"/>
  <c r="R45" i="65"/>
  <c r="Q45" i="65"/>
  <c r="O45" i="65"/>
  <c r="R44" i="65"/>
  <c r="Q44" i="65"/>
  <c r="O44" i="65"/>
  <c r="R43" i="65"/>
  <c r="Q43" i="65"/>
  <c r="O43" i="65"/>
  <c r="R42" i="65"/>
  <c r="Q42" i="65"/>
  <c r="O42" i="65"/>
  <c r="R41" i="65"/>
  <c r="Q41" i="65"/>
  <c r="O41" i="65"/>
  <c r="O40" i="65"/>
  <c r="Q40" i="65" s="1"/>
  <c r="R40" i="65" s="1"/>
  <c r="O39" i="65"/>
  <c r="Q39" i="65" s="1"/>
  <c r="R39" i="65" s="1"/>
  <c r="O38" i="65"/>
  <c r="Q38" i="65" s="1"/>
  <c r="R38" i="65" s="1"/>
  <c r="O37" i="65"/>
  <c r="Q37" i="65" s="1"/>
  <c r="R37" i="65" s="1"/>
  <c r="O36" i="65"/>
  <c r="Q36" i="65" s="1"/>
  <c r="R36" i="65" s="1"/>
  <c r="O35" i="65"/>
  <c r="Q35" i="65" s="1"/>
  <c r="R35" i="65" s="1"/>
  <c r="O34" i="65"/>
  <c r="Q34" i="65" s="1"/>
  <c r="R34" i="65" s="1"/>
  <c r="O33" i="65"/>
  <c r="Q33" i="65" s="1"/>
  <c r="R33" i="65" s="1"/>
  <c r="O32" i="65"/>
  <c r="Q32" i="65" s="1"/>
  <c r="R32" i="65" s="1"/>
  <c r="O31" i="65"/>
  <c r="Q31" i="65" s="1"/>
  <c r="R31" i="65" s="1"/>
  <c r="R546" i="65"/>
  <c r="R545" i="65"/>
  <c r="O545" i="65"/>
  <c r="Q545" i="65" s="1"/>
  <c r="H545" i="65"/>
  <c r="G545" i="65"/>
  <c r="F545" i="65"/>
  <c r="E545" i="65"/>
  <c r="D545" i="65"/>
  <c r="C545" i="65"/>
  <c r="B545" i="65"/>
  <c r="R544" i="65"/>
  <c r="O544" i="65"/>
  <c r="Q544" i="65" s="1"/>
  <c r="H544" i="65"/>
  <c r="G544" i="65"/>
  <c r="F544" i="65"/>
  <c r="E544" i="65"/>
  <c r="D544" i="65"/>
  <c r="C544" i="65"/>
  <c r="B544" i="65"/>
  <c r="R543" i="65"/>
  <c r="O543" i="65"/>
  <c r="Q543" i="65" s="1"/>
  <c r="H543" i="65"/>
  <c r="G543" i="65"/>
  <c r="F543" i="65"/>
  <c r="E543" i="65"/>
  <c r="D543" i="65"/>
  <c r="C543" i="65"/>
  <c r="B543" i="65"/>
  <c r="R542" i="65"/>
  <c r="O542" i="65"/>
  <c r="Q542" i="65" s="1"/>
  <c r="H542" i="65"/>
  <c r="G542" i="65"/>
  <c r="F542" i="65"/>
  <c r="E542" i="65"/>
  <c r="D542" i="65"/>
  <c r="C542" i="65"/>
  <c r="B542" i="65"/>
  <c r="R541" i="65"/>
  <c r="O541" i="65"/>
  <c r="Q541" i="65" s="1"/>
  <c r="H541" i="65"/>
  <c r="G541" i="65"/>
  <c r="F541" i="65"/>
  <c r="E541" i="65"/>
  <c r="D541" i="65"/>
  <c r="C541" i="65"/>
  <c r="B541" i="65"/>
  <c r="O540" i="65"/>
  <c r="Q540" i="65" s="1"/>
  <c r="R540" i="65" s="1"/>
  <c r="H540" i="65"/>
  <c r="G540" i="65"/>
  <c r="F540" i="65"/>
  <c r="E540" i="65"/>
  <c r="D540" i="65"/>
  <c r="C540" i="65"/>
  <c r="B540" i="65"/>
  <c r="O539" i="65"/>
  <c r="Q539" i="65" s="1"/>
  <c r="R539" i="65" s="1"/>
  <c r="H539" i="65"/>
  <c r="G539" i="65"/>
  <c r="F539" i="65"/>
  <c r="E539" i="65"/>
  <c r="D539" i="65"/>
  <c r="C539" i="65"/>
  <c r="B539" i="65"/>
  <c r="O538" i="65"/>
  <c r="Q538" i="65" s="1"/>
  <c r="R538" i="65" s="1"/>
  <c r="H538" i="65"/>
  <c r="G538" i="65"/>
  <c r="F538" i="65"/>
  <c r="E538" i="65"/>
  <c r="D538" i="65"/>
  <c r="C538" i="65"/>
  <c r="B538" i="65"/>
  <c r="O537" i="65"/>
  <c r="H537" i="65"/>
  <c r="G537" i="65"/>
  <c r="F537" i="65"/>
  <c r="E537" i="65"/>
  <c r="D537" i="65"/>
  <c r="C537" i="65"/>
  <c r="B537" i="65"/>
  <c r="P526" i="65"/>
  <c r="P546" i="65" s="1"/>
  <c r="L526" i="65"/>
  <c r="O525" i="65"/>
  <c r="Q525" i="65" s="1"/>
  <c r="H525" i="65"/>
  <c r="G525" i="65"/>
  <c r="F525" i="65"/>
  <c r="E525" i="65"/>
  <c r="D525" i="65"/>
  <c r="C525" i="65"/>
  <c r="B525" i="65"/>
  <c r="R524" i="65"/>
  <c r="O524" i="65"/>
  <c r="Q524" i="65" s="1"/>
  <c r="H524" i="65"/>
  <c r="G524" i="65"/>
  <c r="F524" i="65"/>
  <c r="E524" i="65"/>
  <c r="D524" i="65"/>
  <c r="C524" i="65"/>
  <c r="B524" i="65"/>
  <c r="O523" i="65"/>
  <c r="Q523" i="65" s="1"/>
  <c r="R523" i="65" s="1"/>
  <c r="H523" i="65"/>
  <c r="G523" i="65"/>
  <c r="F523" i="65"/>
  <c r="E523" i="65"/>
  <c r="D523" i="65"/>
  <c r="C523" i="65"/>
  <c r="B523" i="65"/>
  <c r="O522" i="65"/>
  <c r="Q522" i="65" s="1"/>
  <c r="R522" i="65" s="1"/>
  <c r="H522" i="65"/>
  <c r="G522" i="65"/>
  <c r="F522" i="65"/>
  <c r="E522" i="65"/>
  <c r="D522" i="65"/>
  <c r="C522" i="65"/>
  <c r="B522" i="65"/>
  <c r="O521" i="65"/>
  <c r="Q521" i="65" s="1"/>
  <c r="R521" i="65" s="1"/>
  <c r="H521" i="65"/>
  <c r="G521" i="65"/>
  <c r="F521" i="65"/>
  <c r="E521" i="65"/>
  <c r="D521" i="65"/>
  <c r="C521" i="65"/>
  <c r="B521" i="65"/>
  <c r="O520" i="65"/>
  <c r="Q520" i="65" s="1"/>
  <c r="R520" i="65" s="1"/>
  <c r="H520" i="65"/>
  <c r="G520" i="65"/>
  <c r="F520" i="65"/>
  <c r="E520" i="65"/>
  <c r="D520" i="65"/>
  <c r="C520" i="65"/>
  <c r="B520" i="65"/>
  <c r="O519" i="65"/>
  <c r="Q519" i="65" s="1"/>
  <c r="R519" i="65" s="1"/>
  <c r="H519" i="65"/>
  <c r="G519" i="65"/>
  <c r="F519" i="65"/>
  <c r="E519" i="65"/>
  <c r="D519" i="65"/>
  <c r="C519" i="65"/>
  <c r="B519" i="65"/>
  <c r="O518" i="65"/>
  <c r="Q518" i="65" s="1"/>
  <c r="R518" i="65" s="1"/>
  <c r="H518" i="65"/>
  <c r="G518" i="65"/>
  <c r="F518" i="65"/>
  <c r="E518" i="65"/>
  <c r="D518" i="65"/>
  <c r="C518" i="65"/>
  <c r="B518" i="65"/>
  <c r="O517" i="65"/>
  <c r="Q517" i="65" s="1"/>
  <c r="R517" i="65" s="1"/>
  <c r="H517" i="65"/>
  <c r="G517" i="65"/>
  <c r="F517" i="65"/>
  <c r="E517" i="65"/>
  <c r="D517" i="65"/>
  <c r="C517" i="65"/>
  <c r="B517" i="65"/>
  <c r="O516" i="65"/>
  <c r="Q516" i="65" s="1"/>
  <c r="R516" i="65" s="1"/>
  <c r="H516" i="65"/>
  <c r="G516" i="65"/>
  <c r="F516" i="65"/>
  <c r="E516" i="65"/>
  <c r="D516" i="65"/>
  <c r="C516" i="65"/>
  <c r="B516" i="65"/>
  <c r="O515" i="65"/>
  <c r="Q515" i="65" s="1"/>
  <c r="R515" i="65" s="1"/>
  <c r="H515" i="65"/>
  <c r="G515" i="65"/>
  <c r="F515" i="65"/>
  <c r="E515" i="65"/>
  <c r="D515" i="65"/>
  <c r="C515" i="65"/>
  <c r="B515" i="65"/>
  <c r="O514" i="65"/>
  <c r="Q514" i="65" s="1"/>
  <c r="R514" i="65" s="1"/>
  <c r="H514" i="65"/>
  <c r="G514" i="65"/>
  <c r="F514" i="65"/>
  <c r="E514" i="65"/>
  <c r="D514" i="65"/>
  <c r="C514" i="65"/>
  <c r="B514" i="65"/>
  <c r="O513" i="65"/>
  <c r="Q513" i="65" s="1"/>
  <c r="R513" i="65" s="1"/>
  <c r="H513" i="65"/>
  <c r="G513" i="65"/>
  <c r="F513" i="65"/>
  <c r="E513" i="65"/>
  <c r="D513" i="65"/>
  <c r="C513" i="65"/>
  <c r="B513" i="65"/>
  <c r="O512" i="65"/>
  <c r="Q512" i="65" s="1"/>
  <c r="R512" i="65" s="1"/>
  <c r="H512" i="65"/>
  <c r="G512" i="65"/>
  <c r="F512" i="65"/>
  <c r="E512" i="65"/>
  <c r="D512" i="65"/>
  <c r="C512" i="65"/>
  <c r="B512" i="65"/>
  <c r="O511" i="65"/>
  <c r="H511" i="65"/>
  <c r="G511" i="65"/>
  <c r="F511" i="65"/>
  <c r="E511" i="65"/>
  <c r="D511" i="65"/>
  <c r="C511" i="65"/>
  <c r="B511" i="65"/>
  <c r="L497" i="65"/>
  <c r="O496" i="65"/>
  <c r="Q496" i="65" s="1"/>
  <c r="R496" i="65" s="1"/>
  <c r="H496" i="65"/>
  <c r="G496" i="65"/>
  <c r="F496" i="65"/>
  <c r="E496" i="65"/>
  <c r="D496" i="65"/>
  <c r="C496" i="65"/>
  <c r="B496" i="65"/>
  <c r="O495" i="65"/>
  <c r="Q495" i="65" s="1"/>
  <c r="R495" i="65" s="1"/>
  <c r="H495" i="65"/>
  <c r="G495" i="65"/>
  <c r="F495" i="65"/>
  <c r="E495" i="65"/>
  <c r="D495" i="65"/>
  <c r="C495" i="65"/>
  <c r="B495" i="65"/>
  <c r="O494" i="65"/>
  <c r="Q494" i="65" s="1"/>
  <c r="R494" i="65" s="1"/>
  <c r="H494" i="65"/>
  <c r="G494" i="65"/>
  <c r="F494" i="65"/>
  <c r="E494" i="65"/>
  <c r="D494" i="65"/>
  <c r="C494" i="65"/>
  <c r="B494" i="65"/>
  <c r="O493" i="65"/>
  <c r="Q493" i="65" s="1"/>
  <c r="R493" i="65" s="1"/>
  <c r="H493" i="65"/>
  <c r="G493" i="65"/>
  <c r="F493" i="65"/>
  <c r="E493" i="65"/>
  <c r="D493" i="65"/>
  <c r="C493" i="65"/>
  <c r="B493" i="65"/>
  <c r="O492" i="65"/>
  <c r="Q492" i="65" s="1"/>
  <c r="R492" i="65" s="1"/>
  <c r="H492" i="65"/>
  <c r="G492" i="65"/>
  <c r="F492" i="65"/>
  <c r="E492" i="65"/>
  <c r="D492" i="65"/>
  <c r="C492" i="65"/>
  <c r="B492" i="65"/>
  <c r="O491" i="65"/>
  <c r="Q491" i="65" s="1"/>
  <c r="R491" i="65" s="1"/>
  <c r="H491" i="65"/>
  <c r="G491" i="65"/>
  <c r="F491" i="65"/>
  <c r="E491" i="65"/>
  <c r="D491" i="65"/>
  <c r="C491" i="65"/>
  <c r="B491" i="65"/>
  <c r="O490" i="65"/>
  <c r="Q490" i="65" s="1"/>
  <c r="R490" i="65" s="1"/>
  <c r="H490" i="65"/>
  <c r="G490" i="65"/>
  <c r="F490" i="65"/>
  <c r="E490" i="65"/>
  <c r="D490" i="65"/>
  <c r="C490" i="65"/>
  <c r="B490" i="65"/>
  <c r="O489" i="65"/>
  <c r="Q489" i="65" s="1"/>
  <c r="R489" i="65" s="1"/>
  <c r="H489" i="65"/>
  <c r="G489" i="65"/>
  <c r="F489" i="65"/>
  <c r="E489" i="65"/>
  <c r="D489" i="65"/>
  <c r="C489" i="65"/>
  <c r="B489" i="65"/>
  <c r="O488" i="65"/>
  <c r="Q488" i="65" s="1"/>
  <c r="R488" i="65" s="1"/>
  <c r="H488" i="65"/>
  <c r="G488" i="65"/>
  <c r="F488" i="65"/>
  <c r="E488" i="65"/>
  <c r="D488" i="65"/>
  <c r="C488" i="65"/>
  <c r="B488" i="65"/>
  <c r="O487" i="65"/>
  <c r="Q487" i="65" s="1"/>
  <c r="R487" i="65" s="1"/>
  <c r="H487" i="65"/>
  <c r="G487" i="65"/>
  <c r="F487" i="65"/>
  <c r="E487" i="65"/>
  <c r="D487" i="65"/>
  <c r="C487" i="65"/>
  <c r="B487" i="65"/>
  <c r="O486" i="65"/>
  <c r="Q486" i="65" s="1"/>
  <c r="R486" i="65" s="1"/>
  <c r="H486" i="65"/>
  <c r="G486" i="65"/>
  <c r="F486" i="65"/>
  <c r="E486" i="65"/>
  <c r="D486" i="65"/>
  <c r="C486" i="65"/>
  <c r="B486" i="65"/>
  <c r="Q485" i="65"/>
  <c r="R485" i="65" s="1"/>
  <c r="H485" i="65"/>
  <c r="G485" i="65"/>
  <c r="F485" i="65"/>
  <c r="E485" i="65"/>
  <c r="D485" i="65"/>
  <c r="C485" i="65"/>
  <c r="B485" i="65"/>
  <c r="O484" i="65"/>
  <c r="Q484" i="65" s="1"/>
  <c r="R484" i="65" s="1"/>
  <c r="H484" i="65"/>
  <c r="G484" i="65"/>
  <c r="F484" i="65"/>
  <c r="E484" i="65"/>
  <c r="D484" i="65"/>
  <c r="C484" i="65"/>
  <c r="B484" i="65"/>
  <c r="R483" i="65"/>
  <c r="Q483" i="65"/>
  <c r="O483" i="65"/>
  <c r="H483" i="65"/>
  <c r="G483" i="65"/>
  <c r="F483" i="65"/>
  <c r="E483" i="65"/>
  <c r="D483" i="65"/>
  <c r="C483" i="65"/>
  <c r="B483" i="65"/>
  <c r="R482" i="65"/>
  <c r="Q482" i="65"/>
  <c r="O482" i="65"/>
  <c r="H482" i="65"/>
  <c r="G482" i="65"/>
  <c r="F482" i="65"/>
  <c r="E482" i="65"/>
  <c r="D482" i="65"/>
  <c r="C482" i="65"/>
  <c r="B482" i="65"/>
  <c r="R481" i="65"/>
  <c r="Q481" i="65"/>
  <c r="O481" i="65"/>
  <c r="H481" i="65"/>
  <c r="G481" i="65"/>
  <c r="F481" i="65"/>
  <c r="E481" i="65"/>
  <c r="D481" i="65"/>
  <c r="C481" i="65"/>
  <c r="B481" i="65"/>
  <c r="R480" i="65"/>
  <c r="Q480" i="65"/>
  <c r="O480" i="65"/>
  <c r="H480" i="65"/>
  <c r="G480" i="65"/>
  <c r="F480" i="65"/>
  <c r="E480" i="65"/>
  <c r="D480" i="65"/>
  <c r="C480" i="65"/>
  <c r="B480" i="65"/>
  <c r="R479" i="65"/>
  <c r="Q479" i="65"/>
  <c r="O479" i="65"/>
  <c r="H479" i="65"/>
  <c r="G479" i="65"/>
  <c r="F479" i="65"/>
  <c r="E479" i="65"/>
  <c r="D479" i="65"/>
  <c r="C479" i="65"/>
  <c r="B479" i="65"/>
  <c r="R478" i="65"/>
  <c r="Q478" i="65"/>
  <c r="O478" i="65"/>
  <c r="H478" i="65"/>
  <c r="G478" i="65"/>
  <c r="F478" i="65"/>
  <c r="E478" i="65"/>
  <c r="D478" i="65"/>
  <c r="C478" i="65"/>
  <c r="B478" i="65"/>
  <c r="R477" i="65"/>
  <c r="Q477" i="65"/>
  <c r="O477" i="65"/>
  <c r="H477" i="65"/>
  <c r="G477" i="65"/>
  <c r="F477" i="65"/>
  <c r="E477" i="65"/>
  <c r="D477" i="65"/>
  <c r="C477" i="65"/>
  <c r="B477" i="65"/>
  <c r="R476" i="65"/>
  <c r="Q476" i="65"/>
  <c r="O476" i="65"/>
  <c r="H476" i="65"/>
  <c r="G476" i="65"/>
  <c r="F476" i="65"/>
  <c r="E476" i="65"/>
  <c r="D476" i="65"/>
  <c r="C476" i="65"/>
  <c r="B476" i="65"/>
  <c r="O475" i="65"/>
  <c r="Q475" i="65" s="1"/>
  <c r="R475" i="65" s="1"/>
  <c r="H475" i="65"/>
  <c r="G475" i="65"/>
  <c r="F475" i="65"/>
  <c r="E475" i="65"/>
  <c r="D475" i="65"/>
  <c r="C475" i="65"/>
  <c r="B475" i="65"/>
  <c r="O474" i="65"/>
  <c r="Q474" i="65" s="1"/>
  <c r="R474" i="65" s="1"/>
  <c r="H474" i="65"/>
  <c r="G474" i="65"/>
  <c r="F474" i="65"/>
  <c r="E474" i="65"/>
  <c r="D474" i="65"/>
  <c r="C474" i="65"/>
  <c r="B474" i="65"/>
  <c r="O473" i="65"/>
  <c r="Q473" i="65" s="1"/>
  <c r="R473" i="65" s="1"/>
  <c r="H473" i="65"/>
  <c r="G473" i="65"/>
  <c r="F473" i="65"/>
  <c r="E473" i="65"/>
  <c r="D473" i="65"/>
  <c r="C473" i="65"/>
  <c r="B473" i="65"/>
  <c r="O472" i="65"/>
  <c r="Q472" i="65" s="1"/>
  <c r="R472" i="65" s="1"/>
  <c r="H472" i="65"/>
  <c r="G472" i="65"/>
  <c r="F472" i="65"/>
  <c r="E472" i="65"/>
  <c r="D472" i="65"/>
  <c r="C472" i="65"/>
  <c r="B472" i="65"/>
  <c r="O471" i="65"/>
  <c r="Q471" i="65" s="1"/>
  <c r="R471" i="65" s="1"/>
  <c r="H471" i="65"/>
  <c r="G471" i="65"/>
  <c r="F471" i="65"/>
  <c r="E471" i="65"/>
  <c r="D471" i="65"/>
  <c r="C471" i="65"/>
  <c r="B471" i="65"/>
  <c r="O470" i="65"/>
  <c r="Q470" i="65" s="1"/>
  <c r="R470" i="65" s="1"/>
  <c r="H470" i="65"/>
  <c r="G470" i="65"/>
  <c r="F470" i="65"/>
  <c r="E470" i="65"/>
  <c r="D470" i="65"/>
  <c r="C470" i="65"/>
  <c r="B470" i="65"/>
  <c r="O469" i="65"/>
  <c r="Q469" i="65" s="1"/>
  <c r="R469" i="65" s="1"/>
  <c r="H469" i="65"/>
  <c r="G469" i="65"/>
  <c r="F469" i="65"/>
  <c r="E469" i="65"/>
  <c r="D469" i="65"/>
  <c r="C469" i="65"/>
  <c r="B469" i="65"/>
  <c r="O468" i="65"/>
  <c r="Q468" i="65" s="1"/>
  <c r="R468" i="65" s="1"/>
  <c r="H468" i="65"/>
  <c r="G468" i="65"/>
  <c r="F468" i="65"/>
  <c r="E468" i="65"/>
  <c r="D468" i="65"/>
  <c r="C468" i="65"/>
  <c r="B468" i="65"/>
  <c r="O467" i="65"/>
  <c r="Q467" i="65" s="1"/>
  <c r="R467" i="65" s="1"/>
  <c r="H467" i="65"/>
  <c r="G467" i="65"/>
  <c r="F467" i="65"/>
  <c r="E467" i="65"/>
  <c r="D467" i="65"/>
  <c r="C467" i="65"/>
  <c r="B467" i="65"/>
  <c r="O466" i="65"/>
  <c r="Q466" i="65" s="1"/>
  <c r="R466" i="65" s="1"/>
  <c r="H466" i="65"/>
  <c r="G466" i="65"/>
  <c r="F466" i="65"/>
  <c r="E466" i="65"/>
  <c r="D466" i="65"/>
  <c r="C466" i="65"/>
  <c r="B466" i="65"/>
  <c r="O465" i="65"/>
  <c r="Q465" i="65" s="1"/>
  <c r="R465" i="65" s="1"/>
  <c r="H465" i="65"/>
  <c r="G465" i="65"/>
  <c r="F465" i="65"/>
  <c r="E465" i="65"/>
  <c r="D465" i="65"/>
  <c r="C465" i="65"/>
  <c r="B465" i="65"/>
  <c r="O464" i="65"/>
  <c r="Q464" i="65" s="1"/>
  <c r="R464" i="65" s="1"/>
  <c r="H464" i="65"/>
  <c r="G464" i="65"/>
  <c r="F464" i="65"/>
  <c r="E464" i="65"/>
  <c r="D464" i="65"/>
  <c r="C464" i="65"/>
  <c r="B464" i="65"/>
  <c r="O463" i="65"/>
  <c r="H463" i="65"/>
  <c r="G463" i="65"/>
  <c r="F463" i="65"/>
  <c r="E463" i="65"/>
  <c r="D463" i="65"/>
  <c r="C463" i="65"/>
  <c r="B463" i="65"/>
  <c r="O462" i="65"/>
  <c r="Q462" i="65" s="1"/>
  <c r="R462" i="65" s="1"/>
  <c r="H462" i="65"/>
  <c r="G462" i="65"/>
  <c r="F462" i="65"/>
  <c r="E462" i="65"/>
  <c r="D462" i="65"/>
  <c r="C462" i="65"/>
  <c r="B462" i="65"/>
  <c r="L434" i="65"/>
  <c r="R433" i="65"/>
  <c r="O433" i="65"/>
  <c r="Q433" i="65" s="1"/>
  <c r="H433" i="65"/>
  <c r="G433" i="65"/>
  <c r="F433" i="65"/>
  <c r="E433" i="65"/>
  <c r="D433" i="65"/>
  <c r="C433" i="65"/>
  <c r="B433" i="65"/>
  <c r="O432" i="65"/>
  <c r="H432" i="65"/>
  <c r="G432" i="65"/>
  <c r="F432" i="65"/>
  <c r="E432" i="65"/>
  <c r="D432" i="65"/>
  <c r="C432" i="65"/>
  <c r="B432" i="65"/>
  <c r="L430" i="65"/>
  <c r="O429" i="65"/>
  <c r="Q429" i="65" s="1"/>
  <c r="R429" i="65" s="1"/>
  <c r="H429" i="65"/>
  <c r="G429" i="65"/>
  <c r="F429" i="65"/>
  <c r="E429" i="65"/>
  <c r="D429" i="65"/>
  <c r="C429" i="65"/>
  <c r="B429" i="65"/>
  <c r="O428" i="65"/>
  <c r="Q428" i="65" s="1"/>
  <c r="R428" i="65" s="1"/>
  <c r="H428" i="65"/>
  <c r="G428" i="65"/>
  <c r="F428" i="65"/>
  <c r="E428" i="65"/>
  <c r="D428" i="65"/>
  <c r="C428" i="65"/>
  <c r="B428" i="65"/>
  <c r="O427" i="65"/>
  <c r="Q427" i="65" s="1"/>
  <c r="R427" i="65" s="1"/>
  <c r="H427" i="65"/>
  <c r="G427" i="65"/>
  <c r="F427" i="65"/>
  <c r="E427" i="65"/>
  <c r="D427" i="65"/>
  <c r="C427" i="65"/>
  <c r="B427" i="65"/>
  <c r="O426" i="65"/>
  <c r="Q426" i="65" s="1"/>
  <c r="R426" i="65" s="1"/>
  <c r="H426" i="65"/>
  <c r="G426" i="65"/>
  <c r="F426" i="65"/>
  <c r="E426" i="65"/>
  <c r="D426" i="65"/>
  <c r="C426" i="65"/>
  <c r="B426" i="65"/>
  <c r="O425" i="65"/>
  <c r="Q425" i="65" s="1"/>
  <c r="R425" i="65" s="1"/>
  <c r="H425" i="65"/>
  <c r="G425" i="65"/>
  <c r="F425" i="65"/>
  <c r="E425" i="65"/>
  <c r="D425" i="65"/>
  <c r="C425" i="65"/>
  <c r="B425" i="65"/>
  <c r="O424" i="65"/>
  <c r="Q424" i="65" s="1"/>
  <c r="R424" i="65" s="1"/>
  <c r="H424" i="65"/>
  <c r="G424" i="65"/>
  <c r="F424" i="65"/>
  <c r="E424" i="65"/>
  <c r="D424" i="65"/>
  <c r="C424" i="65"/>
  <c r="B424" i="65"/>
  <c r="O423" i="65"/>
  <c r="Q423" i="65" s="1"/>
  <c r="R423" i="65" s="1"/>
  <c r="H423" i="65"/>
  <c r="G423" i="65"/>
  <c r="F423" i="65"/>
  <c r="E423" i="65"/>
  <c r="D423" i="65"/>
  <c r="C423" i="65"/>
  <c r="B423" i="65"/>
  <c r="O422" i="65"/>
  <c r="Q422" i="65" s="1"/>
  <c r="R422" i="65" s="1"/>
  <c r="H422" i="65"/>
  <c r="G422" i="65"/>
  <c r="F422" i="65"/>
  <c r="E422" i="65"/>
  <c r="D422" i="65"/>
  <c r="C422" i="65"/>
  <c r="B422" i="65"/>
  <c r="O421" i="65"/>
  <c r="Q421" i="65" s="1"/>
  <c r="R421" i="65" s="1"/>
  <c r="H421" i="65"/>
  <c r="G421" i="65"/>
  <c r="F421" i="65"/>
  <c r="E421" i="65"/>
  <c r="D421" i="65"/>
  <c r="C421" i="65"/>
  <c r="B421" i="65"/>
  <c r="O420" i="65"/>
  <c r="Q420" i="65" s="1"/>
  <c r="R420" i="65" s="1"/>
  <c r="H420" i="65"/>
  <c r="G420" i="65"/>
  <c r="F420" i="65"/>
  <c r="E420" i="65"/>
  <c r="D420" i="65"/>
  <c r="C420" i="65"/>
  <c r="B420" i="65"/>
  <c r="O419" i="65"/>
  <c r="Q419" i="65" s="1"/>
  <c r="R419" i="65" s="1"/>
  <c r="H419" i="65"/>
  <c r="G419" i="65"/>
  <c r="F419" i="65"/>
  <c r="E419" i="65"/>
  <c r="D419" i="65"/>
  <c r="C419" i="65"/>
  <c r="B419" i="65"/>
  <c r="O418" i="65"/>
  <c r="Q418" i="65" s="1"/>
  <c r="R418" i="65" s="1"/>
  <c r="H418" i="65"/>
  <c r="G418" i="65"/>
  <c r="F418" i="65"/>
  <c r="E418" i="65"/>
  <c r="D418" i="65"/>
  <c r="C418" i="65"/>
  <c r="B418" i="65"/>
  <c r="O417" i="65"/>
  <c r="Q417" i="65" s="1"/>
  <c r="R417" i="65" s="1"/>
  <c r="H417" i="65"/>
  <c r="G417" i="65"/>
  <c r="F417" i="65"/>
  <c r="E417" i="65"/>
  <c r="D417" i="65"/>
  <c r="C417" i="65"/>
  <c r="B417" i="65"/>
  <c r="O416" i="65"/>
  <c r="Q416" i="65" s="1"/>
  <c r="R416" i="65" s="1"/>
  <c r="H416" i="65"/>
  <c r="G416" i="65"/>
  <c r="F416" i="65"/>
  <c r="E416" i="65"/>
  <c r="D416" i="65"/>
  <c r="C416" i="65"/>
  <c r="B416" i="65"/>
  <c r="O415" i="65"/>
  <c r="Q415" i="65" s="1"/>
  <c r="R415" i="65" s="1"/>
  <c r="H415" i="65"/>
  <c r="G415" i="65"/>
  <c r="F415" i="65"/>
  <c r="E415" i="65"/>
  <c r="D415" i="65"/>
  <c r="C415" i="65"/>
  <c r="B415" i="65"/>
  <c r="O414" i="65"/>
  <c r="Q414" i="65" s="1"/>
  <c r="R414" i="65" s="1"/>
  <c r="H414" i="65"/>
  <c r="G414" i="65"/>
  <c r="F414" i="65"/>
  <c r="E414" i="65"/>
  <c r="D414" i="65"/>
  <c r="C414" i="65"/>
  <c r="B414" i="65"/>
  <c r="O413" i="65"/>
  <c r="Q413" i="65" s="1"/>
  <c r="R413" i="65" s="1"/>
  <c r="H413" i="65"/>
  <c r="G413" i="65"/>
  <c r="F413" i="65"/>
  <c r="E413" i="65"/>
  <c r="D413" i="65"/>
  <c r="C413" i="65"/>
  <c r="B413" i="65"/>
  <c r="O412" i="65"/>
  <c r="Q412" i="65" s="1"/>
  <c r="R412" i="65" s="1"/>
  <c r="H412" i="65"/>
  <c r="G412" i="65"/>
  <c r="F412" i="65"/>
  <c r="E412" i="65"/>
  <c r="D412" i="65"/>
  <c r="C412" i="65"/>
  <c r="B412" i="65"/>
  <c r="O411" i="65"/>
  <c r="Q411" i="65" s="1"/>
  <c r="R411" i="65" s="1"/>
  <c r="H411" i="65"/>
  <c r="G411" i="65"/>
  <c r="F411" i="65"/>
  <c r="E411" i="65"/>
  <c r="D411" i="65"/>
  <c r="C411" i="65"/>
  <c r="B411" i="65"/>
  <c r="O410" i="65"/>
  <c r="Q410" i="65" s="1"/>
  <c r="R410" i="65" s="1"/>
  <c r="H410" i="65"/>
  <c r="G410" i="65"/>
  <c r="F410" i="65"/>
  <c r="E410" i="65"/>
  <c r="D410" i="65"/>
  <c r="C410" i="65"/>
  <c r="B410" i="65"/>
  <c r="O409" i="65"/>
  <c r="Q409" i="65" s="1"/>
  <c r="R409" i="65" s="1"/>
  <c r="H409" i="65"/>
  <c r="G409" i="65"/>
  <c r="F409" i="65"/>
  <c r="E409" i="65"/>
  <c r="D409" i="65"/>
  <c r="C409" i="65"/>
  <c r="B409" i="65"/>
  <c r="O408" i="65"/>
  <c r="Q408" i="65" s="1"/>
  <c r="R408" i="65" s="1"/>
  <c r="H408" i="65"/>
  <c r="G408" i="65"/>
  <c r="F408" i="65"/>
  <c r="E408" i="65"/>
  <c r="D408" i="65"/>
  <c r="C408" i="65"/>
  <c r="B408" i="65"/>
  <c r="O407" i="65"/>
  <c r="Q407" i="65" s="1"/>
  <c r="R407" i="65" s="1"/>
  <c r="H407" i="65"/>
  <c r="G407" i="65"/>
  <c r="F407" i="65"/>
  <c r="E407" i="65"/>
  <c r="D407" i="65"/>
  <c r="C407" i="65"/>
  <c r="B407" i="65"/>
  <c r="O406" i="65"/>
  <c r="Q406" i="65" s="1"/>
  <c r="R406" i="65" s="1"/>
  <c r="H406" i="65"/>
  <c r="G406" i="65"/>
  <c r="F406" i="65"/>
  <c r="E406" i="65"/>
  <c r="D406" i="65"/>
  <c r="C406" i="65"/>
  <c r="B406" i="65"/>
  <c r="O405" i="65"/>
  <c r="Q405" i="65" s="1"/>
  <c r="R405" i="65" s="1"/>
  <c r="H405" i="65"/>
  <c r="G405" i="65"/>
  <c r="F405" i="65"/>
  <c r="E405" i="65"/>
  <c r="D405" i="65"/>
  <c r="C405" i="65"/>
  <c r="B405" i="65"/>
  <c r="O404" i="65"/>
  <c r="Q404" i="65" s="1"/>
  <c r="R404" i="65" s="1"/>
  <c r="H404" i="65"/>
  <c r="G404" i="65"/>
  <c r="F404" i="65"/>
  <c r="E404" i="65"/>
  <c r="D404" i="65"/>
  <c r="C404" i="65"/>
  <c r="B404" i="65"/>
  <c r="O403" i="65"/>
  <c r="Q403" i="65" s="1"/>
  <c r="R403" i="65" s="1"/>
  <c r="H403" i="65"/>
  <c r="G403" i="65"/>
  <c r="F403" i="65"/>
  <c r="E403" i="65"/>
  <c r="D403" i="65"/>
  <c r="C403" i="65"/>
  <c r="B403" i="65"/>
  <c r="O402" i="65"/>
  <c r="Q402" i="65" s="1"/>
  <c r="R402" i="65" s="1"/>
  <c r="H402" i="65"/>
  <c r="G402" i="65"/>
  <c r="F402" i="65"/>
  <c r="E402" i="65"/>
  <c r="D402" i="65"/>
  <c r="C402" i="65"/>
  <c r="B402" i="65"/>
  <c r="O401" i="65"/>
  <c r="Q401" i="65" s="1"/>
  <c r="R401" i="65" s="1"/>
  <c r="H401" i="65"/>
  <c r="G401" i="65"/>
  <c r="F401" i="65"/>
  <c r="E401" i="65"/>
  <c r="D401" i="65"/>
  <c r="C401" i="65"/>
  <c r="B401" i="65"/>
  <c r="O400" i="65"/>
  <c r="Q400" i="65" s="1"/>
  <c r="R400" i="65" s="1"/>
  <c r="H400" i="65"/>
  <c r="G400" i="65"/>
  <c r="F400" i="65"/>
  <c r="E400" i="65"/>
  <c r="D400" i="65"/>
  <c r="C400" i="65"/>
  <c r="B400" i="65"/>
  <c r="O399" i="65"/>
  <c r="Q399" i="65" s="1"/>
  <c r="R399" i="65" s="1"/>
  <c r="H399" i="65"/>
  <c r="G399" i="65"/>
  <c r="F399" i="65"/>
  <c r="E399" i="65"/>
  <c r="D399" i="65"/>
  <c r="C399" i="65"/>
  <c r="B399" i="65"/>
  <c r="O398" i="65"/>
  <c r="Q398" i="65" s="1"/>
  <c r="R398" i="65" s="1"/>
  <c r="H398" i="65"/>
  <c r="G398" i="65"/>
  <c r="F398" i="65"/>
  <c r="E398" i="65"/>
  <c r="D398" i="65"/>
  <c r="C398" i="65"/>
  <c r="B398" i="65"/>
  <c r="O397" i="65"/>
  <c r="Q397" i="65" s="1"/>
  <c r="R397" i="65" s="1"/>
  <c r="H397" i="65"/>
  <c r="G397" i="65"/>
  <c r="F397" i="65"/>
  <c r="E397" i="65"/>
  <c r="D397" i="65"/>
  <c r="C397" i="65"/>
  <c r="B397" i="65"/>
  <c r="O396" i="65"/>
  <c r="Q396" i="65" s="1"/>
  <c r="R396" i="65" s="1"/>
  <c r="H396" i="65"/>
  <c r="G396" i="65"/>
  <c r="F396" i="65"/>
  <c r="E396" i="65"/>
  <c r="D396" i="65"/>
  <c r="C396" i="65"/>
  <c r="B396" i="65"/>
  <c r="O395" i="65"/>
  <c r="Q395" i="65" s="1"/>
  <c r="R395" i="65" s="1"/>
  <c r="H395" i="65"/>
  <c r="G395" i="65"/>
  <c r="F395" i="65"/>
  <c r="E395" i="65"/>
  <c r="D395" i="65"/>
  <c r="C395" i="65"/>
  <c r="B395" i="65"/>
  <c r="L363" i="65"/>
  <c r="O362" i="65"/>
  <c r="Q362" i="65" s="1"/>
  <c r="R362" i="65" s="1"/>
  <c r="H362" i="65"/>
  <c r="G362" i="65"/>
  <c r="F362" i="65"/>
  <c r="E362" i="65"/>
  <c r="D362" i="65"/>
  <c r="C362" i="65"/>
  <c r="B362" i="65"/>
  <c r="O361" i="65"/>
  <c r="Q361" i="65" s="1"/>
  <c r="R361" i="65" s="1"/>
  <c r="H361" i="65"/>
  <c r="G361" i="65"/>
  <c r="F361" i="65"/>
  <c r="E361" i="65"/>
  <c r="D361" i="65"/>
  <c r="C361" i="65"/>
  <c r="B361" i="65"/>
  <c r="O360" i="65"/>
  <c r="Q360" i="65" s="1"/>
  <c r="R360" i="65" s="1"/>
  <c r="H360" i="65"/>
  <c r="G360" i="65"/>
  <c r="F360" i="65"/>
  <c r="E360" i="65"/>
  <c r="D360" i="65"/>
  <c r="C360" i="65"/>
  <c r="B360" i="65"/>
  <c r="O359" i="65"/>
  <c r="Q359" i="65" s="1"/>
  <c r="R359" i="65" s="1"/>
  <c r="H359" i="65"/>
  <c r="G359" i="65"/>
  <c r="F359" i="65"/>
  <c r="E359" i="65"/>
  <c r="D359" i="65"/>
  <c r="C359" i="65"/>
  <c r="B359" i="65"/>
  <c r="O358" i="65"/>
  <c r="Q358" i="65" s="1"/>
  <c r="R358" i="65" s="1"/>
  <c r="H358" i="65"/>
  <c r="G358" i="65"/>
  <c r="F358" i="65"/>
  <c r="E358" i="65"/>
  <c r="D358" i="65"/>
  <c r="C358" i="65"/>
  <c r="B358" i="65"/>
  <c r="O357" i="65"/>
  <c r="Q357" i="65" s="1"/>
  <c r="R357" i="65" s="1"/>
  <c r="H357" i="65"/>
  <c r="G357" i="65"/>
  <c r="F357" i="65"/>
  <c r="E357" i="65"/>
  <c r="D357" i="65"/>
  <c r="C357" i="65"/>
  <c r="B357" i="65"/>
  <c r="O356" i="65"/>
  <c r="Q356" i="65" s="1"/>
  <c r="R356" i="65" s="1"/>
  <c r="H356" i="65"/>
  <c r="G356" i="65"/>
  <c r="F356" i="65"/>
  <c r="E356" i="65"/>
  <c r="D356" i="65"/>
  <c r="C356" i="65"/>
  <c r="B356" i="65"/>
  <c r="O355" i="65"/>
  <c r="Q355" i="65" s="1"/>
  <c r="R355" i="65" s="1"/>
  <c r="H355" i="65"/>
  <c r="G355" i="65"/>
  <c r="F355" i="65"/>
  <c r="E355" i="65"/>
  <c r="D355" i="65"/>
  <c r="C355" i="65"/>
  <c r="B355" i="65"/>
  <c r="O354" i="65"/>
  <c r="Q354" i="65" s="1"/>
  <c r="R354" i="65" s="1"/>
  <c r="H354" i="65"/>
  <c r="G354" i="65"/>
  <c r="F354" i="65"/>
  <c r="E354" i="65"/>
  <c r="D354" i="65"/>
  <c r="C354" i="65"/>
  <c r="B354" i="65"/>
  <c r="O353" i="65"/>
  <c r="Q353" i="65" s="1"/>
  <c r="R353" i="65" s="1"/>
  <c r="H353" i="65"/>
  <c r="G353" i="65"/>
  <c r="F353" i="65"/>
  <c r="E353" i="65"/>
  <c r="D353" i="65"/>
  <c r="C353" i="65"/>
  <c r="B353" i="65"/>
  <c r="O352" i="65"/>
  <c r="Q352" i="65" s="1"/>
  <c r="R352" i="65" s="1"/>
  <c r="H352" i="65"/>
  <c r="G352" i="65"/>
  <c r="F352" i="65"/>
  <c r="E352" i="65"/>
  <c r="D352" i="65"/>
  <c r="C352" i="65"/>
  <c r="B352" i="65"/>
  <c r="O351" i="65"/>
  <c r="Q351" i="65" s="1"/>
  <c r="R351" i="65" s="1"/>
  <c r="H351" i="65"/>
  <c r="G351" i="65"/>
  <c r="F351" i="65"/>
  <c r="E351" i="65"/>
  <c r="D351" i="65"/>
  <c r="C351" i="65"/>
  <c r="B351" i="65"/>
  <c r="O350" i="65"/>
  <c r="Q350" i="65" s="1"/>
  <c r="R350" i="65" s="1"/>
  <c r="H350" i="65"/>
  <c r="G350" i="65"/>
  <c r="F350" i="65"/>
  <c r="E350" i="65"/>
  <c r="D350" i="65"/>
  <c r="C350" i="65"/>
  <c r="B350" i="65"/>
  <c r="O349" i="65"/>
  <c r="Q349" i="65" s="1"/>
  <c r="R349" i="65" s="1"/>
  <c r="H349" i="65"/>
  <c r="G349" i="65"/>
  <c r="F349" i="65"/>
  <c r="E349" i="65"/>
  <c r="D349" i="65"/>
  <c r="C349" i="65"/>
  <c r="B349" i="65"/>
  <c r="O348" i="65"/>
  <c r="Q348" i="65" s="1"/>
  <c r="R348" i="65" s="1"/>
  <c r="H348" i="65"/>
  <c r="G348" i="65"/>
  <c r="F348" i="65"/>
  <c r="E348" i="65"/>
  <c r="D348" i="65"/>
  <c r="C348" i="65"/>
  <c r="B348" i="65"/>
  <c r="O347" i="65"/>
  <c r="Q347" i="65" s="1"/>
  <c r="R347" i="65" s="1"/>
  <c r="H347" i="65"/>
  <c r="G347" i="65"/>
  <c r="F347" i="65"/>
  <c r="E347" i="65"/>
  <c r="D347" i="65"/>
  <c r="C347" i="65"/>
  <c r="B347" i="65"/>
  <c r="O346" i="65"/>
  <c r="Q346" i="65" s="1"/>
  <c r="R346" i="65" s="1"/>
  <c r="H346" i="65"/>
  <c r="G346" i="65"/>
  <c r="F346" i="65"/>
  <c r="E346" i="65"/>
  <c r="D346" i="65"/>
  <c r="C346" i="65"/>
  <c r="B346" i="65"/>
  <c r="O345" i="65"/>
  <c r="Q345" i="65" s="1"/>
  <c r="R345" i="65" s="1"/>
  <c r="H345" i="65"/>
  <c r="G345" i="65"/>
  <c r="F345" i="65"/>
  <c r="E345" i="65"/>
  <c r="D345" i="65"/>
  <c r="C345" i="65"/>
  <c r="B345" i="65"/>
  <c r="O344" i="65"/>
  <c r="Q344" i="65" s="1"/>
  <c r="R344" i="65" s="1"/>
  <c r="H344" i="65"/>
  <c r="G344" i="65"/>
  <c r="F344" i="65"/>
  <c r="E344" i="65"/>
  <c r="D344" i="65"/>
  <c r="C344" i="65"/>
  <c r="B344" i="65"/>
  <c r="O343" i="65"/>
  <c r="Q343" i="65" s="1"/>
  <c r="R343" i="65" s="1"/>
  <c r="H343" i="65"/>
  <c r="G343" i="65"/>
  <c r="F343" i="65"/>
  <c r="E343" i="65"/>
  <c r="D343" i="65"/>
  <c r="C343" i="65"/>
  <c r="B343" i="65"/>
  <c r="O342" i="65"/>
  <c r="Q342" i="65" s="1"/>
  <c r="R342" i="65" s="1"/>
  <c r="H342" i="65"/>
  <c r="G342" i="65"/>
  <c r="F342" i="65"/>
  <c r="E342" i="65"/>
  <c r="D342" i="65"/>
  <c r="C342" i="65"/>
  <c r="B342" i="65"/>
  <c r="O341" i="65"/>
  <c r="Q341" i="65" s="1"/>
  <c r="R341" i="65" s="1"/>
  <c r="H341" i="65"/>
  <c r="G341" i="65"/>
  <c r="F341" i="65"/>
  <c r="E341" i="65"/>
  <c r="D341" i="65"/>
  <c r="C341" i="65"/>
  <c r="B341" i="65"/>
  <c r="O340" i="65"/>
  <c r="Q340" i="65" s="1"/>
  <c r="R340" i="65" s="1"/>
  <c r="H340" i="65"/>
  <c r="G340" i="65"/>
  <c r="F340" i="65"/>
  <c r="E340" i="65"/>
  <c r="D340" i="65"/>
  <c r="C340" i="65"/>
  <c r="B340" i="65"/>
  <c r="O339" i="65"/>
  <c r="Q339" i="65" s="1"/>
  <c r="R339" i="65" s="1"/>
  <c r="H339" i="65"/>
  <c r="G339" i="65"/>
  <c r="F339" i="65"/>
  <c r="E339" i="65"/>
  <c r="D339" i="65"/>
  <c r="C339" i="65"/>
  <c r="B339" i="65"/>
  <c r="O338" i="65"/>
  <c r="Q338" i="65" s="1"/>
  <c r="R338" i="65" s="1"/>
  <c r="H338" i="65"/>
  <c r="G338" i="65"/>
  <c r="F338" i="65"/>
  <c r="E338" i="65"/>
  <c r="D338" i="65"/>
  <c r="C338" i="65"/>
  <c r="B338" i="65"/>
  <c r="O337" i="65"/>
  <c r="Q337" i="65" s="1"/>
  <c r="R337" i="65" s="1"/>
  <c r="H337" i="65"/>
  <c r="G337" i="65"/>
  <c r="F337" i="65"/>
  <c r="E337" i="65"/>
  <c r="D337" i="65"/>
  <c r="C337" i="65"/>
  <c r="B337" i="65"/>
  <c r="O336" i="65"/>
  <c r="Q336" i="65" s="1"/>
  <c r="R336" i="65" s="1"/>
  <c r="H336" i="65"/>
  <c r="G336" i="65"/>
  <c r="F336" i="65"/>
  <c r="E336" i="65"/>
  <c r="D336" i="65"/>
  <c r="C336" i="65"/>
  <c r="B336" i="65"/>
  <c r="O335" i="65"/>
  <c r="Q335" i="65" s="1"/>
  <c r="R335" i="65" s="1"/>
  <c r="H335" i="65"/>
  <c r="G335" i="65"/>
  <c r="F335" i="65"/>
  <c r="E335" i="65"/>
  <c r="D335" i="65"/>
  <c r="C335" i="65"/>
  <c r="B335" i="65"/>
  <c r="O334" i="65"/>
  <c r="Q334" i="65" s="1"/>
  <c r="R334" i="65" s="1"/>
  <c r="H334" i="65"/>
  <c r="G334" i="65"/>
  <c r="F334" i="65"/>
  <c r="E334" i="65"/>
  <c r="D334" i="65"/>
  <c r="C334" i="65"/>
  <c r="B334" i="65"/>
  <c r="O333" i="65"/>
  <c r="Q333" i="65" s="1"/>
  <c r="R333" i="65" s="1"/>
  <c r="H333" i="65"/>
  <c r="G333" i="65"/>
  <c r="F333" i="65"/>
  <c r="E333" i="65"/>
  <c r="D333" i="65"/>
  <c r="C333" i="65"/>
  <c r="B333" i="65"/>
  <c r="O332" i="65"/>
  <c r="Q332" i="65" s="1"/>
  <c r="R332" i="65" s="1"/>
  <c r="H332" i="65"/>
  <c r="G332" i="65"/>
  <c r="F332" i="65"/>
  <c r="E332" i="65"/>
  <c r="D332" i="65"/>
  <c r="C332" i="65"/>
  <c r="B332" i="65"/>
  <c r="O331" i="65"/>
  <c r="Q331" i="65" s="1"/>
  <c r="R331" i="65" s="1"/>
  <c r="H331" i="65"/>
  <c r="G331" i="65"/>
  <c r="F331" i="65"/>
  <c r="E331" i="65"/>
  <c r="D331" i="65"/>
  <c r="C331" i="65"/>
  <c r="B331" i="65"/>
  <c r="O330" i="65"/>
  <c r="Q330" i="65" s="1"/>
  <c r="R330" i="65" s="1"/>
  <c r="H330" i="65"/>
  <c r="G330" i="65"/>
  <c r="F330" i="65"/>
  <c r="E330" i="65"/>
  <c r="D330" i="65"/>
  <c r="C330" i="65"/>
  <c r="B330" i="65"/>
  <c r="O329" i="65"/>
  <c r="Q329" i="65" s="1"/>
  <c r="R329" i="65" s="1"/>
  <c r="H329" i="65"/>
  <c r="G329" i="65"/>
  <c r="F329" i="65"/>
  <c r="E329" i="65"/>
  <c r="D329" i="65"/>
  <c r="C329" i="65"/>
  <c r="B329" i="65"/>
  <c r="O328" i="65"/>
  <c r="Q328" i="65" s="1"/>
  <c r="R328" i="65" s="1"/>
  <c r="H328" i="65"/>
  <c r="G328" i="65"/>
  <c r="F328" i="65"/>
  <c r="E328" i="65"/>
  <c r="D328" i="65"/>
  <c r="C328" i="65"/>
  <c r="B328" i="65"/>
  <c r="O327" i="65"/>
  <c r="Q327" i="65" s="1"/>
  <c r="R327" i="65" s="1"/>
  <c r="H327" i="65"/>
  <c r="G327" i="65"/>
  <c r="F327" i="65"/>
  <c r="E327" i="65"/>
  <c r="D327" i="65"/>
  <c r="C327" i="65"/>
  <c r="B327" i="65"/>
  <c r="O326" i="65"/>
  <c r="Q326" i="65" s="1"/>
  <c r="R326" i="65" s="1"/>
  <c r="H326" i="65"/>
  <c r="G326" i="65"/>
  <c r="F326" i="65"/>
  <c r="E326" i="65"/>
  <c r="D326" i="65"/>
  <c r="C326" i="65"/>
  <c r="B326" i="65"/>
  <c r="O325" i="65"/>
  <c r="Q325" i="65" s="1"/>
  <c r="R325" i="65" s="1"/>
  <c r="H325" i="65"/>
  <c r="G325" i="65"/>
  <c r="F325" i="65"/>
  <c r="E325" i="65"/>
  <c r="D325" i="65"/>
  <c r="C325" i="65"/>
  <c r="B325" i="65"/>
  <c r="O324" i="65"/>
  <c r="Q324" i="65" s="1"/>
  <c r="R324" i="65" s="1"/>
  <c r="H324" i="65"/>
  <c r="G324" i="65"/>
  <c r="F324" i="65"/>
  <c r="E324" i="65"/>
  <c r="D324" i="65"/>
  <c r="C324" i="65"/>
  <c r="B324" i="65"/>
  <c r="O323" i="65"/>
  <c r="Q323" i="65" s="1"/>
  <c r="R323" i="65" s="1"/>
  <c r="H323" i="65"/>
  <c r="G323" i="65"/>
  <c r="F323" i="65"/>
  <c r="E323" i="65"/>
  <c r="D323" i="65"/>
  <c r="C323" i="65"/>
  <c r="B323" i="65"/>
  <c r="O322" i="65"/>
  <c r="Q322" i="65" s="1"/>
  <c r="R322" i="65" s="1"/>
  <c r="H322" i="65"/>
  <c r="G322" i="65"/>
  <c r="F322" i="65"/>
  <c r="E322" i="65"/>
  <c r="D322" i="65"/>
  <c r="C322" i="65"/>
  <c r="B322" i="65"/>
  <c r="O321" i="65"/>
  <c r="Q321" i="65" s="1"/>
  <c r="R321" i="65" s="1"/>
  <c r="H321" i="65"/>
  <c r="G321" i="65"/>
  <c r="F321" i="65"/>
  <c r="E321" i="65"/>
  <c r="D321" i="65"/>
  <c r="C321" i="65"/>
  <c r="B321" i="65"/>
  <c r="O320" i="65"/>
  <c r="Q320" i="65" s="1"/>
  <c r="R320" i="65" s="1"/>
  <c r="H320" i="65"/>
  <c r="G320" i="65"/>
  <c r="F320" i="65"/>
  <c r="E320" i="65"/>
  <c r="D320" i="65"/>
  <c r="C320" i="65"/>
  <c r="B320" i="65"/>
  <c r="O319" i="65"/>
  <c r="Q319" i="65" s="1"/>
  <c r="R319" i="65" s="1"/>
  <c r="H319" i="65"/>
  <c r="G319" i="65"/>
  <c r="F319" i="65"/>
  <c r="E319" i="65"/>
  <c r="D319" i="65"/>
  <c r="C319" i="65"/>
  <c r="B319" i="65"/>
  <c r="O318" i="65"/>
  <c r="Q318" i="65" s="1"/>
  <c r="R318" i="65" s="1"/>
  <c r="H318" i="65"/>
  <c r="G318" i="65"/>
  <c r="F318" i="65"/>
  <c r="E318" i="65"/>
  <c r="D318" i="65"/>
  <c r="C318" i="65"/>
  <c r="B318" i="65"/>
  <c r="O317" i="65"/>
  <c r="Q317" i="65" s="1"/>
  <c r="R317" i="65" s="1"/>
  <c r="H317" i="65"/>
  <c r="G317" i="65"/>
  <c r="F317" i="65"/>
  <c r="E317" i="65"/>
  <c r="D317" i="65"/>
  <c r="C317" i="65"/>
  <c r="B317" i="65"/>
  <c r="O316" i="65"/>
  <c r="Q316" i="65" s="1"/>
  <c r="R316" i="65" s="1"/>
  <c r="H316" i="65"/>
  <c r="G316" i="65"/>
  <c r="F316" i="65"/>
  <c r="E316" i="65"/>
  <c r="D316" i="65"/>
  <c r="C316" i="65"/>
  <c r="B316" i="65"/>
  <c r="O315" i="65"/>
  <c r="Q315" i="65" s="1"/>
  <c r="R315" i="65" s="1"/>
  <c r="H315" i="65"/>
  <c r="G315" i="65"/>
  <c r="F315" i="65"/>
  <c r="E315" i="65"/>
  <c r="D315" i="65"/>
  <c r="C315" i="65"/>
  <c r="B315" i="65"/>
  <c r="O314" i="65"/>
  <c r="Q314" i="65" s="1"/>
  <c r="R314" i="65" s="1"/>
  <c r="H314" i="65"/>
  <c r="G314" i="65"/>
  <c r="F314" i="65"/>
  <c r="E314" i="65"/>
  <c r="D314" i="65"/>
  <c r="C314" i="65"/>
  <c r="B314" i="65"/>
  <c r="O313" i="65"/>
  <c r="Q313" i="65" s="1"/>
  <c r="R313" i="65" s="1"/>
  <c r="H313" i="65"/>
  <c r="G313" i="65"/>
  <c r="F313" i="65"/>
  <c r="E313" i="65"/>
  <c r="D313" i="65"/>
  <c r="C313" i="65"/>
  <c r="B313" i="65"/>
  <c r="O312" i="65"/>
  <c r="Q312" i="65" s="1"/>
  <c r="R312" i="65" s="1"/>
  <c r="H312" i="65"/>
  <c r="G312" i="65"/>
  <c r="F312" i="65"/>
  <c r="E312" i="65"/>
  <c r="D312" i="65"/>
  <c r="C312" i="65"/>
  <c r="B312" i="65"/>
  <c r="O311" i="65"/>
  <c r="Q311" i="65" s="1"/>
  <c r="R311" i="65" s="1"/>
  <c r="H311" i="65"/>
  <c r="G311" i="65"/>
  <c r="F311" i="65"/>
  <c r="E311" i="65"/>
  <c r="D311" i="65"/>
  <c r="C311" i="65"/>
  <c r="B311" i="65"/>
  <c r="O310" i="65"/>
  <c r="Q310" i="65" s="1"/>
  <c r="R310" i="65" s="1"/>
  <c r="H310" i="65"/>
  <c r="G310" i="65"/>
  <c r="F310" i="65"/>
  <c r="E310" i="65"/>
  <c r="D310" i="65"/>
  <c r="C310" i="65"/>
  <c r="B310" i="65"/>
  <c r="O309" i="65"/>
  <c r="Q309" i="65" s="1"/>
  <c r="R309" i="65" s="1"/>
  <c r="H309" i="65"/>
  <c r="G309" i="65"/>
  <c r="F309" i="65"/>
  <c r="E309" i="65"/>
  <c r="D309" i="65"/>
  <c r="C309" i="65"/>
  <c r="B309" i="65"/>
  <c r="O308" i="65"/>
  <c r="Q308" i="65" s="1"/>
  <c r="R308" i="65" s="1"/>
  <c r="H308" i="65"/>
  <c r="G308" i="65"/>
  <c r="F308" i="65"/>
  <c r="E308" i="65"/>
  <c r="D308" i="65"/>
  <c r="C308" i="65"/>
  <c r="B308" i="65"/>
  <c r="O307" i="65"/>
  <c r="Q307" i="65" s="1"/>
  <c r="R307" i="65" s="1"/>
  <c r="H307" i="65"/>
  <c r="G307" i="65"/>
  <c r="F307" i="65"/>
  <c r="E307" i="65"/>
  <c r="D307" i="65"/>
  <c r="C307" i="65"/>
  <c r="B307" i="65"/>
  <c r="O306" i="65"/>
  <c r="Q306" i="65" s="1"/>
  <c r="R306" i="65" s="1"/>
  <c r="H306" i="65"/>
  <c r="G306" i="65"/>
  <c r="F306" i="65"/>
  <c r="E306" i="65"/>
  <c r="D306" i="65"/>
  <c r="C306" i="65"/>
  <c r="B306" i="65"/>
  <c r="O305" i="65"/>
  <c r="Q305" i="65" s="1"/>
  <c r="R305" i="65" s="1"/>
  <c r="H305" i="65"/>
  <c r="G305" i="65"/>
  <c r="F305" i="65"/>
  <c r="E305" i="65"/>
  <c r="D305" i="65"/>
  <c r="C305" i="65"/>
  <c r="B305" i="65"/>
  <c r="O304" i="65"/>
  <c r="Q304" i="65" s="1"/>
  <c r="R304" i="65" s="1"/>
  <c r="H304" i="65"/>
  <c r="G304" i="65"/>
  <c r="F304" i="65"/>
  <c r="E304" i="65"/>
  <c r="D304" i="65"/>
  <c r="C304" i="65"/>
  <c r="B304" i="65"/>
  <c r="O303" i="65"/>
  <c r="Q303" i="65" s="1"/>
  <c r="R303" i="65" s="1"/>
  <c r="H303" i="65"/>
  <c r="G303" i="65"/>
  <c r="F303" i="65"/>
  <c r="E303" i="65"/>
  <c r="D303" i="65"/>
  <c r="C303" i="65"/>
  <c r="B303" i="65"/>
  <c r="O302" i="65"/>
  <c r="Q302" i="65" s="1"/>
  <c r="R302" i="65" s="1"/>
  <c r="H302" i="65"/>
  <c r="G302" i="65"/>
  <c r="F302" i="65"/>
  <c r="E302" i="65"/>
  <c r="D302" i="65"/>
  <c r="C302" i="65"/>
  <c r="B302" i="65"/>
  <c r="O301" i="65"/>
  <c r="Q301" i="65" s="1"/>
  <c r="R301" i="65" s="1"/>
  <c r="H301" i="65"/>
  <c r="G301" i="65"/>
  <c r="F301" i="65"/>
  <c r="E301" i="65"/>
  <c r="D301" i="65"/>
  <c r="C301" i="65"/>
  <c r="B301" i="65"/>
  <c r="O300" i="65"/>
  <c r="Q300" i="65" s="1"/>
  <c r="R300" i="65" s="1"/>
  <c r="H300" i="65"/>
  <c r="G300" i="65"/>
  <c r="F300" i="65"/>
  <c r="E300" i="65"/>
  <c r="D300" i="65"/>
  <c r="C300" i="65"/>
  <c r="B300" i="65"/>
  <c r="O299" i="65"/>
  <c r="Q299" i="65" s="1"/>
  <c r="R299" i="65" s="1"/>
  <c r="H299" i="65"/>
  <c r="G299" i="65"/>
  <c r="F299" i="65"/>
  <c r="E299" i="65"/>
  <c r="D299" i="65"/>
  <c r="C299" i="65"/>
  <c r="B299" i="65"/>
  <c r="O298" i="65"/>
  <c r="Q298" i="65" s="1"/>
  <c r="R298" i="65" s="1"/>
  <c r="H298" i="65"/>
  <c r="G298" i="65"/>
  <c r="F298" i="65"/>
  <c r="E298" i="65"/>
  <c r="D298" i="65"/>
  <c r="C298" i="65"/>
  <c r="B298" i="65"/>
  <c r="O297" i="65"/>
  <c r="Q297" i="65" s="1"/>
  <c r="R297" i="65" s="1"/>
  <c r="H297" i="65"/>
  <c r="G297" i="65"/>
  <c r="F297" i="65"/>
  <c r="E297" i="65"/>
  <c r="D297" i="65"/>
  <c r="C297" i="65"/>
  <c r="B297" i="65"/>
  <c r="O296" i="65"/>
  <c r="Q296" i="65" s="1"/>
  <c r="R296" i="65" s="1"/>
  <c r="H296" i="65"/>
  <c r="G296" i="65"/>
  <c r="F296" i="65"/>
  <c r="E296" i="65"/>
  <c r="D296" i="65"/>
  <c r="C296" i="65"/>
  <c r="B296" i="65"/>
  <c r="O295" i="65"/>
  <c r="Q295" i="65" s="1"/>
  <c r="R295" i="65" s="1"/>
  <c r="H295" i="65"/>
  <c r="G295" i="65"/>
  <c r="F295" i="65"/>
  <c r="E295" i="65"/>
  <c r="D295" i="65"/>
  <c r="C295" i="65"/>
  <c r="B295" i="65"/>
  <c r="O294" i="65"/>
  <c r="Q294" i="65" s="1"/>
  <c r="R294" i="65" s="1"/>
  <c r="H294" i="65"/>
  <c r="G294" i="65"/>
  <c r="F294" i="65"/>
  <c r="E294" i="65"/>
  <c r="D294" i="65"/>
  <c r="C294" i="65"/>
  <c r="B294" i="65"/>
  <c r="O293" i="65"/>
  <c r="Q293" i="65" s="1"/>
  <c r="R293" i="65" s="1"/>
  <c r="H293" i="65"/>
  <c r="G293" i="65"/>
  <c r="F293" i="65"/>
  <c r="E293" i="65"/>
  <c r="D293" i="65"/>
  <c r="C293" i="65"/>
  <c r="B293" i="65"/>
  <c r="O292" i="65"/>
  <c r="Q292" i="65" s="1"/>
  <c r="R292" i="65" s="1"/>
  <c r="H292" i="65"/>
  <c r="G292" i="65"/>
  <c r="F292" i="65"/>
  <c r="E292" i="65"/>
  <c r="D292" i="65"/>
  <c r="C292" i="65"/>
  <c r="B292" i="65"/>
  <c r="O291" i="65"/>
  <c r="Q291" i="65" s="1"/>
  <c r="R291" i="65" s="1"/>
  <c r="H291" i="65"/>
  <c r="G291" i="65"/>
  <c r="F291" i="65"/>
  <c r="E291" i="65"/>
  <c r="D291" i="65"/>
  <c r="C291" i="65"/>
  <c r="B291" i="65"/>
  <c r="O290" i="65"/>
  <c r="Q290" i="65" s="1"/>
  <c r="R290" i="65" s="1"/>
  <c r="H290" i="65"/>
  <c r="G290" i="65"/>
  <c r="F290" i="65"/>
  <c r="E290" i="65"/>
  <c r="D290" i="65"/>
  <c r="C290" i="65"/>
  <c r="B290" i="65"/>
  <c r="O289" i="65"/>
  <c r="Q289" i="65" s="1"/>
  <c r="R289" i="65" s="1"/>
  <c r="H289" i="65"/>
  <c r="G289" i="65"/>
  <c r="F289" i="65"/>
  <c r="E289" i="65"/>
  <c r="D289" i="65"/>
  <c r="C289" i="65"/>
  <c r="B289" i="65"/>
  <c r="O288" i="65"/>
  <c r="Q288" i="65" s="1"/>
  <c r="R288" i="65" s="1"/>
  <c r="H288" i="65"/>
  <c r="G288" i="65"/>
  <c r="F288" i="65"/>
  <c r="E288" i="65"/>
  <c r="D288" i="65"/>
  <c r="C288" i="65"/>
  <c r="B288" i="65"/>
  <c r="O287" i="65"/>
  <c r="Q287" i="65" s="1"/>
  <c r="R287" i="65" s="1"/>
  <c r="H287" i="65"/>
  <c r="G287" i="65"/>
  <c r="F287" i="65"/>
  <c r="E287" i="65"/>
  <c r="D287" i="65"/>
  <c r="C287" i="65"/>
  <c r="B287" i="65"/>
  <c r="O286" i="65"/>
  <c r="Q286" i="65" s="1"/>
  <c r="R286" i="65" s="1"/>
  <c r="H286" i="65"/>
  <c r="G286" i="65"/>
  <c r="F286" i="65"/>
  <c r="E286" i="65"/>
  <c r="D286" i="65"/>
  <c r="C286" i="65"/>
  <c r="B286" i="65"/>
  <c r="O285" i="65"/>
  <c r="Q285" i="65" s="1"/>
  <c r="R285" i="65" s="1"/>
  <c r="H285" i="65"/>
  <c r="G285" i="65"/>
  <c r="F285" i="65"/>
  <c r="E285" i="65"/>
  <c r="D285" i="65"/>
  <c r="C285" i="65"/>
  <c r="B285" i="65"/>
  <c r="O284" i="65"/>
  <c r="Q284" i="65" s="1"/>
  <c r="R284" i="65" s="1"/>
  <c r="H284" i="65"/>
  <c r="G284" i="65"/>
  <c r="F284" i="65"/>
  <c r="E284" i="65"/>
  <c r="D284" i="65"/>
  <c r="C284" i="65"/>
  <c r="B284" i="65"/>
  <c r="O283" i="65"/>
  <c r="Q283" i="65" s="1"/>
  <c r="R283" i="65" s="1"/>
  <c r="H283" i="65"/>
  <c r="G283" i="65"/>
  <c r="F283" i="65"/>
  <c r="E283" i="65"/>
  <c r="D283" i="65"/>
  <c r="C283" i="65"/>
  <c r="B283" i="65"/>
  <c r="O282" i="65"/>
  <c r="Q282" i="65" s="1"/>
  <c r="R282" i="65" s="1"/>
  <c r="H282" i="65"/>
  <c r="G282" i="65"/>
  <c r="F282" i="65"/>
  <c r="E282" i="65"/>
  <c r="D282" i="65"/>
  <c r="C282" i="65"/>
  <c r="B282" i="65"/>
  <c r="O281" i="65"/>
  <c r="Q281" i="65" s="1"/>
  <c r="R281" i="65" s="1"/>
  <c r="H281" i="65"/>
  <c r="G281" i="65"/>
  <c r="F281" i="65"/>
  <c r="E281" i="65"/>
  <c r="D281" i="65"/>
  <c r="C281" i="65"/>
  <c r="B281" i="65"/>
  <c r="O280" i="65"/>
  <c r="Q280" i="65" s="1"/>
  <c r="R280" i="65" s="1"/>
  <c r="H280" i="65"/>
  <c r="G280" i="65"/>
  <c r="F280" i="65"/>
  <c r="E280" i="65"/>
  <c r="D280" i="65"/>
  <c r="C280" i="65"/>
  <c r="B280" i="65"/>
  <c r="O279" i="65"/>
  <c r="Q279" i="65" s="1"/>
  <c r="R279" i="65" s="1"/>
  <c r="H279" i="65"/>
  <c r="G279" i="65"/>
  <c r="F279" i="65"/>
  <c r="E279" i="65"/>
  <c r="D279" i="65"/>
  <c r="C279" i="65"/>
  <c r="B279" i="65"/>
  <c r="O278" i="65"/>
  <c r="Q278" i="65" s="1"/>
  <c r="R278" i="65" s="1"/>
  <c r="H278" i="65"/>
  <c r="G278" i="65"/>
  <c r="F278" i="65"/>
  <c r="E278" i="65"/>
  <c r="D278" i="65"/>
  <c r="C278" i="65"/>
  <c r="B278" i="65"/>
  <c r="O277" i="65"/>
  <c r="Q277" i="65" s="1"/>
  <c r="R277" i="65" s="1"/>
  <c r="H277" i="65"/>
  <c r="G277" i="65"/>
  <c r="F277" i="65"/>
  <c r="E277" i="65"/>
  <c r="D277" i="65"/>
  <c r="C277" i="65"/>
  <c r="B277" i="65"/>
  <c r="O276" i="65"/>
  <c r="Q276" i="65" s="1"/>
  <c r="R276" i="65" s="1"/>
  <c r="H276" i="65"/>
  <c r="G276" i="65"/>
  <c r="F276" i="65"/>
  <c r="E276" i="65"/>
  <c r="D276" i="65"/>
  <c r="C276" i="65"/>
  <c r="B276" i="65"/>
  <c r="O275" i="65"/>
  <c r="Q275" i="65" s="1"/>
  <c r="R275" i="65" s="1"/>
  <c r="H275" i="65"/>
  <c r="G275" i="65"/>
  <c r="F275" i="65"/>
  <c r="E275" i="65"/>
  <c r="D275" i="65"/>
  <c r="C275" i="65"/>
  <c r="B275" i="65"/>
  <c r="O274" i="65"/>
  <c r="Q274" i="65" s="1"/>
  <c r="R274" i="65" s="1"/>
  <c r="H274" i="65"/>
  <c r="G274" i="65"/>
  <c r="F274" i="65"/>
  <c r="E274" i="65"/>
  <c r="D274" i="65"/>
  <c r="C274" i="65"/>
  <c r="B274" i="65"/>
  <c r="O273" i="65"/>
  <c r="Q273" i="65" s="1"/>
  <c r="R273" i="65" s="1"/>
  <c r="H273" i="65"/>
  <c r="G273" i="65"/>
  <c r="F273" i="65"/>
  <c r="E273" i="65"/>
  <c r="D273" i="65"/>
  <c r="C273" i="65"/>
  <c r="B273" i="65"/>
  <c r="O272" i="65"/>
  <c r="Q272" i="65" s="1"/>
  <c r="R272" i="65" s="1"/>
  <c r="H272" i="65"/>
  <c r="G272" i="65"/>
  <c r="F272" i="65"/>
  <c r="E272" i="65"/>
  <c r="D272" i="65"/>
  <c r="C272" i="65"/>
  <c r="B272" i="65"/>
  <c r="O271" i="65"/>
  <c r="Q271" i="65" s="1"/>
  <c r="R271" i="65" s="1"/>
  <c r="H271" i="65"/>
  <c r="G271" i="65"/>
  <c r="F271" i="65"/>
  <c r="E271" i="65"/>
  <c r="D271" i="65"/>
  <c r="C271" i="65"/>
  <c r="B271" i="65"/>
  <c r="O270" i="65"/>
  <c r="Q270" i="65" s="1"/>
  <c r="R270" i="65" s="1"/>
  <c r="H270" i="65"/>
  <c r="G270" i="65"/>
  <c r="F270" i="65"/>
  <c r="E270" i="65"/>
  <c r="D270" i="65"/>
  <c r="C270" i="65"/>
  <c r="B270" i="65"/>
  <c r="O269" i="65"/>
  <c r="Q269" i="65" s="1"/>
  <c r="R269" i="65" s="1"/>
  <c r="H269" i="65"/>
  <c r="G269" i="65"/>
  <c r="F269" i="65"/>
  <c r="E269" i="65"/>
  <c r="D269" i="65"/>
  <c r="C269" i="65"/>
  <c r="B269" i="65"/>
  <c r="O268" i="65"/>
  <c r="Q268" i="65" s="1"/>
  <c r="R268" i="65" s="1"/>
  <c r="H268" i="65"/>
  <c r="G268" i="65"/>
  <c r="F268" i="65"/>
  <c r="E268" i="65"/>
  <c r="D268" i="65"/>
  <c r="C268" i="65"/>
  <c r="B268" i="65"/>
  <c r="O267" i="65"/>
  <c r="Q267" i="65" s="1"/>
  <c r="R267" i="65" s="1"/>
  <c r="H267" i="65"/>
  <c r="G267" i="65"/>
  <c r="F267" i="65"/>
  <c r="E267" i="65"/>
  <c r="D267" i="65"/>
  <c r="C267" i="65"/>
  <c r="B267" i="65"/>
  <c r="O266" i="65"/>
  <c r="Q266" i="65" s="1"/>
  <c r="R266" i="65" s="1"/>
  <c r="H266" i="65"/>
  <c r="G266" i="65"/>
  <c r="F266" i="65"/>
  <c r="E266" i="65"/>
  <c r="D266" i="65"/>
  <c r="C266" i="65"/>
  <c r="B266" i="65"/>
  <c r="O265" i="65"/>
  <c r="Q265" i="65" s="1"/>
  <c r="R265" i="65" s="1"/>
  <c r="H265" i="65"/>
  <c r="G265" i="65"/>
  <c r="F265" i="65"/>
  <c r="E265" i="65"/>
  <c r="D265" i="65"/>
  <c r="C265" i="65"/>
  <c r="B265" i="65"/>
  <c r="O264" i="65"/>
  <c r="Q264" i="65" s="1"/>
  <c r="R264" i="65" s="1"/>
  <c r="H264" i="65"/>
  <c r="G264" i="65"/>
  <c r="F264" i="65"/>
  <c r="E264" i="65"/>
  <c r="D264" i="65"/>
  <c r="C264" i="65"/>
  <c r="B264" i="65"/>
  <c r="O263" i="65"/>
  <c r="Q263" i="65" s="1"/>
  <c r="R263" i="65" s="1"/>
  <c r="H263" i="65"/>
  <c r="G263" i="65"/>
  <c r="F263" i="65"/>
  <c r="E263" i="65"/>
  <c r="D263" i="65"/>
  <c r="C263" i="65"/>
  <c r="B263" i="65"/>
  <c r="O262" i="65"/>
  <c r="Q262" i="65" s="1"/>
  <c r="R262" i="65" s="1"/>
  <c r="H262" i="65"/>
  <c r="G262" i="65"/>
  <c r="F262" i="65"/>
  <c r="E262" i="65"/>
  <c r="D262" i="65"/>
  <c r="C262" i="65"/>
  <c r="B262" i="65"/>
  <c r="O261" i="65"/>
  <c r="Q261" i="65" s="1"/>
  <c r="R261" i="65" s="1"/>
  <c r="H261" i="65"/>
  <c r="G261" i="65"/>
  <c r="F261" i="65"/>
  <c r="E261" i="65"/>
  <c r="D261" i="65"/>
  <c r="C261" i="65"/>
  <c r="B261" i="65"/>
  <c r="O260" i="65"/>
  <c r="Q260" i="65" s="1"/>
  <c r="R260" i="65" s="1"/>
  <c r="H260" i="65"/>
  <c r="G260" i="65"/>
  <c r="F260" i="65"/>
  <c r="E260" i="65"/>
  <c r="D260" i="65"/>
  <c r="C260" i="65"/>
  <c r="B260" i="65"/>
  <c r="O259" i="65"/>
  <c r="Q259" i="65" s="1"/>
  <c r="R259" i="65" s="1"/>
  <c r="H259" i="65"/>
  <c r="G259" i="65"/>
  <c r="F259" i="65"/>
  <c r="E259" i="65"/>
  <c r="D259" i="65"/>
  <c r="C259" i="65"/>
  <c r="B259" i="65"/>
  <c r="O258" i="65"/>
  <c r="Q258" i="65" s="1"/>
  <c r="R258" i="65" s="1"/>
  <c r="H258" i="65"/>
  <c r="G258" i="65"/>
  <c r="F258" i="65"/>
  <c r="E258" i="65"/>
  <c r="D258" i="65"/>
  <c r="C258" i="65"/>
  <c r="B258" i="65"/>
  <c r="O257" i="65"/>
  <c r="Q257" i="65" s="1"/>
  <c r="R257" i="65" s="1"/>
  <c r="H257" i="65"/>
  <c r="G257" i="65"/>
  <c r="F257" i="65"/>
  <c r="E257" i="65"/>
  <c r="D257" i="65"/>
  <c r="C257" i="65"/>
  <c r="B257" i="65"/>
  <c r="O256" i="65"/>
  <c r="Q256" i="65" s="1"/>
  <c r="R256" i="65" s="1"/>
  <c r="H256" i="65"/>
  <c r="G256" i="65"/>
  <c r="F256" i="65"/>
  <c r="E256" i="65"/>
  <c r="D256" i="65"/>
  <c r="C256" i="65"/>
  <c r="B256" i="65"/>
  <c r="O255" i="65"/>
  <c r="Q255" i="65" s="1"/>
  <c r="R255" i="65" s="1"/>
  <c r="H255" i="65"/>
  <c r="G255" i="65"/>
  <c r="F255" i="65"/>
  <c r="E255" i="65"/>
  <c r="D255" i="65"/>
  <c r="C255" i="65"/>
  <c r="B255" i="65"/>
  <c r="O254" i="65"/>
  <c r="Q254" i="65" s="1"/>
  <c r="R254" i="65" s="1"/>
  <c r="H254" i="65"/>
  <c r="G254" i="65"/>
  <c r="F254" i="65"/>
  <c r="E254" i="65"/>
  <c r="D254" i="65"/>
  <c r="C254" i="65"/>
  <c r="B254" i="65"/>
  <c r="O253" i="65"/>
  <c r="Q253" i="65" s="1"/>
  <c r="R253" i="65" s="1"/>
  <c r="H253" i="65"/>
  <c r="G253" i="65"/>
  <c r="F253" i="65"/>
  <c r="E253" i="65"/>
  <c r="D253" i="65"/>
  <c r="C253" i="65"/>
  <c r="B253" i="65"/>
  <c r="O252" i="65"/>
  <c r="Q252" i="65" s="1"/>
  <c r="R252" i="65" s="1"/>
  <c r="H252" i="65"/>
  <c r="G252" i="65"/>
  <c r="F252" i="65"/>
  <c r="E252" i="65"/>
  <c r="D252" i="65"/>
  <c r="C252" i="65"/>
  <c r="B252" i="65"/>
  <c r="O251" i="65"/>
  <c r="Q251" i="65" s="1"/>
  <c r="R251" i="65" s="1"/>
  <c r="H251" i="65"/>
  <c r="G251" i="65"/>
  <c r="F251" i="65"/>
  <c r="E251" i="65"/>
  <c r="D251" i="65"/>
  <c r="C251" i="65"/>
  <c r="B251" i="65"/>
  <c r="O250" i="65"/>
  <c r="Q250" i="65" s="1"/>
  <c r="R250" i="65" s="1"/>
  <c r="H250" i="65"/>
  <c r="G250" i="65"/>
  <c r="F250" i="65"/>
  <c r="E250" i="65"/>
  <c r="D250" i="65"/>
  <c r="C250" i="65"/>
  <c r="B250" i="65"/>
  <c r="O249" i="65"/>
  <c r="Q249" i="65" s="1"/>
  <c r="R249" i="65" s="1"/>
  <c r="H249" i="65"/>
  <c r="G249" i="65"/>
  <c r="F249" i="65"/>
  <c r="E249" i="65"/>
  <c r="D249" i="65"/>
  <c r="C249" i="65"/>
  <c r="B249" i="65"/>
  <c r="O248" i="65"/>
  <c r="Q248" i="65" s="1"/>
  <c r="R248" i="65" s="1"/>
  <c r="H248" i="65"/>
  <c r="G248" i="65"/>
  <c r="F248" i="65"/>
  <c r="E248" i="65"/>
  <c r="D248" i="65"/>
  <c r="C248" i="65"/>
  <c r="B248" i="65"/>
  <c r="O247" i="65"/>
  <c r="Q247" i="65" s="1"/>
  <c r="R247" i="65" s="1"/>
  <c r="H247" i="65"/>
  <c r="G247" i="65"/>
  <c r="F247" i="65"/>
  <c r="E247" i="65"/>
  <c r="D247" i="65"/>
  <c r="C247" i="65"/>
  <c r="B247" i="65"/>
  <c r="O246" i="65"/>
  <c r="Q246" i="65" s="1"/>
  <c r="R246" i="65" s="1"/>
  <c r="H246" i="65"/>
  <c r="G246" i="65"/>
  <c r="F246" i="65"/>
  <c r="E246" i="65"/>
  <c r="D246" i="65"/>
  <c r="C246" i="65"/>
  <c r="B246" i="65"/>
  <c r="O245" i="65"/>
  <c r="Q245" i="65" s="1"/>
  <c r="R245" i="65" s="1"/>
  <c r="H245" i="65"/>
  <c r="G245" i="65"/>
  <c r="F245" i="65"/>
  <c r="E245" i="65"/>
  <c r="D245" i="65"/>
  <c r="C245" i="65"/>
  <c r="B245" i="65"/>
  <c r="O244" i="65"/>
  <c r="Q244" i="65" s="1"/>
  <c r="R244" i="65" s="1"/>
  <c r="H244" i="65"/>
  <c r="G244" i="65"/>
  <c r="F244" i="65"/>
  <c r="E244" i="65"/>
  <c r="D244" i="65"/>
  <c r="C244" i="65"/>
  <c r="B244" i="65"/>
  <c r="O243" i="65"/>
  <c r="Q243" i="65" s="1"/>
  <c r="R243" i="65" s="1"/>
  <c r="H243" i="65"/>
  <c r="G243" i="65"/>
  <c r="F243" i="65"/>
  <c r="E243" i="65"/>
  <c r="D243" i="65"/>
  <c r="C243" i="65"/>
  <c r="B243" i="65"/>
  <c r="O242" i="65"/>
  <c r="Q242" i="65" s="1"/>
  <c r="R242" i="65" s="1"/>
  <c r="H242" i="65"/>
  <c r="G242" i="65"/>
  <c r="F242" i="65"/>
  <c r="E242" i="65"/>
  <c r="D242" i="65"/>
  <c r="C242" i="65"/>
  <c r="B242" i="65"/>
  <c r="O241" i="65"/>
  <c r="Q241" i="65" s="1"/>
  <c r="R241" i="65" s="1"/>
  <c r="H241" i="65"/>
  <c r="G241" i="65"/>
  <c r="F241" i="65"/>
  <c r="E241" i="65"/>
  <c r="D241" i="65"/>
  <c r="C241" i="65"/>
  <c r="B241" i="65"/>
  <c r="O240" i="65"/>
  <c r="Q240" i="65" s="1"/>
  <c r="R240" i="65" s="1"/>
  <c r="H240" i="65"/>
  <c r="G240" i="65"/>
  <c r="F240" i="65"/>
  <c r="E240" i="65"/>
  <c r="D240" i="65"/>
  <c r="C240" i="65"/>
  <c r="B240" i="65"/>
  <c r="O239" i="65"/>
  <c r="Q239" i="65" s="1"/>
  <c r="R239" i="65" s="1"/>
  <c r="H239" i="65"/>
  <c r="G239" i="65"/>
  <c r="F239" i="65"/>
  <c r="E239" i="65"/>
  <c r="D239" i="65"/>
  <c r="C239" i="65"/>
  <c r="B239" i="65"/>
  <c r="O238" i="65"/>
  <c r="Q238" i="65" s="1"/>
  <c r="R238" i="65" s="1"/>
  <c r="H238" i="65"/>
  <c r="G238" i="65"/>
  <c r="F238" i="65"/>
  <c r="E238" i="65"/>
  <c r="D238" i="65"/>
  <c r="C238" i="65"/>
  <c r="B238" i="65"/>
  <c r="O237" i="65"/>
  <c r="Q237" i="65" s="1"/>
  <c r="R237" i="65" s="1"/>
  <c r="H237" i="65"/>
  <c r="G237" i="65"/>
  <c r="F237" i="65"/>
  <c r="E237" i="65"/>
  <c r="D237" i="65"/>
  <c r="C237" i="65"/>
  <c r="B237" i="65"/>
  <c r="O236" i="65"/>
  <c r="Q236" i="65" s="1"/>
  <c r="R236" i="65" s="1"/>
  <c r="H236" i="65"/>
  <c r="G236" i="65"/>
  <c r="F236" i="65"/>
  <c r="E236" i="65"/>
  <c r="D236" i="65"/>
  <c r="C236" i="65"/>
  <c r="B236" i="65"/>
  <c r="O235" i="65"/>
  <c r="Q235" i="65" s="1"/>
  <c r="R235" i="65" s="1"/>
  <c r="H235" i="65"/>
  <c r="G235" i="65"/>
  <c r="F235" i="65"/>
  <c r="E235" i="65"/>
  <c r="D235" i="65"/>
  <c r="C235" i="65"/>
  <c r="B235" i="65"/>
  <c r="O234" i="65"/>
  <c r="Q234" i="65" s="1"/>
  <c r="R234" i="65" s="1"/>
  <c r="H234" i="65"/>
  <c r="G234" i="65"/>
  <c r="F234" i="65"/>
  <c r="E234" i="65"/>
  <c r="D234" i="65"/>
  <c r="C234" i="65"/>
  <c r="B234" i="65"/>
  <c r="O233" i="65"/>
  <c r="Q233" i="65" s="1"/>
  <c r="R233" i="65" s="1"/>
  <c r="H233" i="65"/>
  <c r="G233" i="65"/>
  <c r="F233" i="65"/>
  <c r="E233" i="65"/>
  <c r="D233" i="65"/>
  <c r="C233" i="65"/>
  <c r="B233" i="65"/>
  <c r="O232" i="65"/>
  <c r="Q232" i="65" s="1"/>
  <c r="R232" i="65" s="1"/>
  <c r="H232" i="65"/>
  <c r="G232" i="65"/>
  <c r="F232" i="65"/>
  <c r="E232" i="65"/>
  <c r="D232" i="65"/>
  <c r="C232" i="65"/>
  <c r="B232" i="65"/>
  <c r="O231" i="65"/>
  <c r="Q231" i="65" s="1"/>
  <c r="R231" i="65" s="1"/>
  <c r="H231" i="65"/>
  <c r="G231" i="65"/>
  <c r="F231" i="65"/>
  <c r="E231" i="65"/>
  <c r="D231" i="65"/>
  <c r="C231" i="65"/>
  <c r="B231" i="65"/>
  <c r="O230" i="65"/>
  <c r="Q230" i="65" s="1"/>
  <c r="R230" i="65" s="1"/>
  <c r="H230" i="65"/>
  <c r="G230" i="65"/>
  <c r="F230" i="65"/>
  <c r="E230" i="65"/>
  <c r="D230" i="65"/>
  <c r="C230" i="65"/>
  <c r="B230" i="65"/>
  <c r="O229" i="65"/>
  <c r="Q229" i="65" s="1"/>
  <c r="R229" i="65" s="1"/>
  <c r="H229" i="65"/>
  <c r="G229" i="65"/>
  <c r="F229" i="65"/>
  <c r="E229" i="65"/>
  <c r="D229" i="65"/>
  <c r="C229" i="65"/>
  <c r="B229" i="65"/>
  <c r="O228" i="65"/>
  <c r="Q228" i="65" s="1"/>
  <c r="R228" i="65" s="1"/>
  <c r="H228" i="65"/>
  <c r="G228" i="65"/>
  <c r="F228" i="65"/>
  <c r="E228" i="65"/>
  <c r="D228" i="65"/>
  <c r="C228" i="65"/>
  <c r="B228" i="65"/>
  <c r="O227" i="65"/>
  <c r="Q227" i="65" s="1"/>
  <c r="R227" i="65" s="1"/>
  <c r="H227" i="65"/>
  <c r="G227" i="65"/>
  <c r="F227" i="65"/>
  <c r="E227" i="65"/>
  <c r="D227" i="65"/>
  <c r="C227" i="65"/>
  <c r="B227" i="65"/>
  <c r="O226" i="65"/>
  <c r="Q226" i="65" s="1"/>
  <c r="R226" i="65" s="1"/>
  <c r="H226" i="65"/>
  <c r="G226" i="65"/>
  <c r="F226" i="65"/>
  <c r="E226" i="65"/>
  <c r="D226" i="65"/>
  <c r="C226" i="65"/>
  <c r="B226" i="65"/>
  <c r="O225" i="65"/>
  <c r="Q225" i="65" s="1"/>
  <c r="R225" i="65" s="1"/>
  <c r="H225" i="65"/>
  <c r="G225" i="65"/>
  <c r="F225" i="65"/>
  <c r="E225" i="65"/>
  <c r="D225" i="65"/>
  <c r="C225" i="65"/>
  <c r="B225" i="65"/>
  <c r="O224" i="65"/>
  <c r="Q224" i="65" s="1"/>
  <c r="R224" i="65" s="1"/>
  <c r="H224" i="65"/>
  <c r="G224" i="65"/>
  <c r="F224" i="65"/>
  <c r="E224" i="65"/>
  <c r="D224" i="65"/>
  <c r="C224" i="65"/>
  <c r="B224" i="65"/>
  <c r="O223" i="65"/>
  <c r="Q223" i="65" s="1"/>
  <c r="R223" i="65" s="1"/>
  <c r="H223" i="65"/>
  <c r="G223" i="65"/>
  <c r="F223" i="65"/>
  <c r="E223" i="65"/>
  <c r="D223" i="65"/>
  <c r="C223" i="65"/>
  <c r="B223" i="65"/>
  <c r="O222" i="65"/>
  <c r="Q222" i="65" s="1"/>
  <c r="R222" i="65" s="1"/>
  <c r="H222" i="65"/>
  <c r="G222" i="65"/>
  <c r="F222" i="65"/>
  <c r="E222" i="65"/>
  <c r="D222" i="65"/>
  <c r="C222" i="65"/>
  <c r="B222" i="65"/>
  <c r="O221" i="65"/>
  <c r="Q221" i="65" s="1"/>
  <c r="R221" i="65" s="1"/>
  <c r="H221" i="65"/>
  <c r="G221" i="65"/>
  <c r="F221" i="65"/>
  <c r="E221" i="65"/>
  <c r="D221" i="65"/>
  <c r="C221" i="65"/>
  <c r="B221" i="65"/>
  <c r="O220" i="65"/>
  <c r="Q220" i="65" s="1"/>
  <c r="R220" i="65" s="1"/>
  <c r="H220" i="65"/>
  <c r="G220" i="65"/>
  <c r="F220" i="65"/>
  <c r="E220" i="65"/>
  <c r="D220" i="65"/>
  <c r="C220" i="65"/>
  <c r="B220" i="65"/>
  <c r="O219" i="65"/>
  <c r="Q219" i="65" s="1"/>
  <c r="R219" i="65" s="1"/>
  <c r="H219" i="65"/>
  <c r="G219" i="65"/>
  <c r="F219" i="65"/>
  <c r="E219" i="65"/>
  <c r="D219" i="65"/>
  <c r="C219" i="65"/>
  <c r="B219" i="65"/>
  <c r="O218" i="65"/>
  <c r="Q218" i="65" s="1"/>
  <c r="R218" i="65" s="1"/>
  <c r="H218" i="65"/>
  <c r="G218" i="65"/>
  <c r="F218" i="65"/>
  <c r="E218" i="65"/>
  <c r="D218" i="65"/>
  <c r="C218" i="65"/>
  <c r="B218" i="65"/>
  <c r="O217" i="65"/>
  <c r="Q217" i="65" s="1"/>
  <c r="R217" i="65" s="1"/>
  <c r="H217" i="65"/>
  <c r="G217" i="65"/>
  <c r="F217" i="65"/>
  <c r="E217" i="65"/>
  <c r="D217" i="65"/>
  <c r="C217" i="65"/>
  <c r="B217" i="65"/>
  <c r="O216" i="65"/>
  <c r="Q216" i="65" s="1"/>
  <c r="R216" i="65" s="1"/>
  <c r="H216" i="65"/>
  <c r="G216" i="65"/>
  <c r="F216" i="65"/>
  <c r="E216" i="65"/>
  <c r="D216" i="65"/>
  <c r="C216" i="65"/>
  <c r="B216" i="65"/>
  <c r="O215" i="65"/>
  <c r="Q215" i="65" s="1"/>
  <c r="R215" i="65" s="1"/>
  <c r="H215" i="65"/>
  <c r="G215" i="65"/>
  <c r="F215" i="65"/>
  <c r="E215" i="65"/>
  <c r="D215" i="65"/>
  <c r="C215" i="65"/>
  <c r="B215" i="65"/>
  <c r="O214" i="65"/>
  <c r="Q214" i="65" s="1"/>
  <c r="R214" i="65" s="1"/>
  <c r="H214" i="65"/>
  <c r="G214" i="65"/>
  <c r="F214" i="65"/>
  <c r="E214" i="65"/>
  <c r="D214" i="65"/>
  <c r="C214" i="65"/>
  <c r="B214" i="65"/>
  <c r="O213" i="65"/>
  <c r="Q213" i="65" s="1"/>
  <c r="R213" i="65" s="1"/>
  <c r="H213" i="65"/>
  <c r="G213" i="65"/>
  <c r="F213" i="65"/>
  <c r="E213" i="65"/>
  <c r="D213" i="65"/>
  <c r="C213" i="65"/>
  <c r="B213" i="65"/>
  <c r="O212" i="65"/>
  <c r="Q212" i="65" s="1"/>
  <c r="R212" i="65" s="1"/>
  <c r="H212" i="65"/>
  <c r="G212" i="65"/>
  <c r="F212" i="65"/>
  <c r="E212" i="65"/>
  <c r="D212" i="65"/>
  <c r="C212" i="65"/>
  <c r="B212" i="65"/>
  <c r="O211" i="65"/>
  <c r="Q211" i="65" s="1"/>
  <c r="R211" i="65" s="1"/>
  <c r="H211" i="65"/>
  <c r="G211" i="65"/>
  <c r="F211" i="65"/>
  <c r="E211" i="65"/>
  <c r="D211" i="65"/>
  <c r="C211" i="65"/>
  <c r="B211" i="65"/>
  <c r="O210" i="65"/>
  <c r="Q210" i="65" s="1"/>
  <c r="R210" i="65" s="1"/>
  <c r="H210" i="65"/>
  <c r="G210" i="65"/>
  <c r="F210" i="65"/>
  <c r="E210" i="65"/>
  <c r="D210" i="65"/>
  <c r="C210" i="65"/>
  <c r="B210" i="65"/>
  <c r="O209" i="65"/>
  <c r="Q209" i="65" s="1"/>
  <c r="R209" i="65" s="1"/>
  <c r="H209" i="65"/>
  <c r="G209" i="65"/>
  <c r="F209" i="65"/>
  <c r="E209" i="65"/>
  <c r="D209" i="65"/>
  <c r="C209" i="65"/>
  <c r="B209" i="65"/>
  <c r="O208" i="65"/>
  <c r="Q208" i="65" s="1"/>
  <c r="R208" i="65" s="1"/>
  <c r="H208" i="65"/>
  <c r="G208" i="65"/>
  <c r="F208" i="65"/>
  <c r="E208" i="65"/>
  <c r="D208" i="65"/>
  <c r="C208" i="65"/>
  <c r="B208" i="65"/>
  <c r="O207" i="65"/>
  <c r="Q207" i="65" s="1"/>
  <c r="R207" i="65" s="1"/>
  <c r="H207" i="65"/>
  <c r="G207" i="65"/>
  <c r="F207" i="65"/>
  <c r="E207" i="65"/>
  <c r="D207" i="65"/>
  <c r="C207" i="65"/>
  <c r="B207" i="65"/>
  <c r="O206" i="65"/>
  <c r="Q206" i="65" s="1"/>
  <c r="R206" i="65" s="1"/>
  <c r="H206" i="65"/>
  <c r="G206" i="65"/>
  <c r="F206" i="65"/>
  <c r="E206" i="65"/>
  <c r="D206" i="65"/>
  <c r="C206" i="65"/>
  <c r="B206" i="65"/>
  <c r="O205" i="65"/>
  <c r="Q205" i="65" s="1"/>
  <c r="R205" i="65" s="1"/>
  <c r="H205" i="65"/>
  <c r="G205" i="65"/>
  <c r="F205" i="65"/>
  <c r="E205" i="65"/>
  <c r="D205" i="65"/>
  <c r="C205" i="65"/>
  <c r="B205" i="65"/>
  <c r="O204" i="65"/>
  <c r="Q204" i="65" s="1"/>
  <c r="R204" i="65" s="1"/>
  <c r="H204" i="65"/>
  <c r="G204" i="65"/>
  <c r="F204" i="65"/>
  <c r="E204" i="65"/>
  <c r="D204" i="65"/>
  <c r="C204" i="65"/>
  <c r="B204" i="65"/>
  <c r="O203" i="65"/>
  <c r="Q203" i="65" s="1"/>
  <c r="R203" i="65" s="1"/>
  <c r="H203" i="65"/>
  <c r="G203" i="65"/>
  <c r="F203" i="65"/>
  <c r="E203" i="65"/>
  <c r="D203" i="65"/>
  <c r="C203" i="65"/>
  <c r="B203" i="65"/>
  <c r="O202" i="65"/>
  <c r="Q202" i="65" s="1"/>
  <c r="R202" i="65" s="1"/>
  <c r="H202" i="65"/>
  <c r="G202" i="65"/>
  <c r="F202" i="65"/>
  <c r="E202" i="65"/>
  <c r="D202" i="65"/>
  <c r="C202" i="65"/>
  <c r="B202" i="65"/>
  <c r="O201" i="65"/>
  <c r="Q201" i="65" s="1"/>
  <c r="R201" i="65" s="1"/>
  <c r="H201" i="65"/>
  <c r="G201" i="65"/>
  <c r="F201" i="65"/>
  <c r="E201" i="65"/>
  <c r="D201" i="65"/>
  <c r="C201" i="65"/>
  <c r="B201" i="65"/>
  <c r="O200" i="65"/>
  <c r="Q200" i="65" s="1"/>
  <c r="R200" i="65" s="1"/>
  <c r="H200" i="65"/>
  <c r="G200" i="65"/>
  <c r="F200" i="65"/>
  <c r="E200" i="65"/>
  <c r="D200" i="65"/>
  <c r="C200" i="65"/>
  <c r="B200" i="65"/>
  <c r="O199" i="65"/>
  <c r="Q199" i="65" s="1"/>
  <c r="R199" i="65" s="1"/>
  <c r="H199" i="65"/>
  <c r="G199" i="65"/>
  <c r="F199" i="65"/>
  <c r="E199" i="65"/>
  <c r="D199" i="65"/>
  <c r="C199" i="65"/>
  <c r="B199" i="65"/>
  <c r="O198" i="65"/>
  <c r="Q198" i="65" s="1"/>
  <c r="R198" i="65" s="1"/>
  <c r="H198" i="65"/>
  <c r="G198" i="65"/>
  <c r="F198" i="65"/>
  <c r="E198" i="65"/>
  <c r="D198" i="65"/>
  <c r="C198" i="65"/>
  <c r="B198" i="65"/>
  <c r="O197" i="65"/>
  <c r="Q197" i="65" s="1"/>
  <c r="R197" i="65" s="1"/>
  <c r="H197" i="65"/>
  <c r="G197" i="65"/>
  <c r="F197" i="65"/>
  <c r="E197" i="65"/>
  <c r="D197" i="65"/>
  <c r="C197" i="65"/>
  <c r="B197" i="65"/>
  <c r="O196" i="65"/>
  <c r="Q196" i="65" s="1"/>
  <c r="R196" i="65" s="1"/>
  <c r="H196" i="65"/>
  <c r="G196" i="65"/>
  <c r="F196" i="65"/>
  <c r="E196" i="65"/>
  <c r="D196" i="65"/>
  <c r="C196" i="65"/>
  <c r="B196" i="65"/>
  <c r="O195" i="65"/>
  <c r="Q195" i="65" s="1"/>
  <c r="R195" i="65" s="1"/>
  <c r="H195" i="65"/>
  <c r="G195" i="65"/>
  <c r="F195" i="65"/>
  <c r="E195" i="65"/>
  <c r="D195" i="65"/>
  <c r="C195" i="65"/>
  <c r="B195" i="65"/>
  <c r="O194" i="65"/>
  <c r="Q194" i="65" s="1"/>
  <c r="R194" i="65" s="1"/>
  <c r="H194" i="65"/>
  <c r="G194" i="65"/>
  <c r="F194" i="65"/>
  <c r="E194" i="65"/>
  <c r="D194" i="65"/>
  <c r="C194" i="65"/>
  <c r="B194" i="65"/>
  <c r="O193" i="65"/>
  <c r="Q193" i="65" s="1"/>
  <c r="R193" i="65" s="1"/>
  <c r="H193" i="65"/>
  <c r="G193" i="65"/>
  <c r="F193" i="65"/>
  <c r="E193" i="65"/>
  <c r="D193" i="65"/>
  <c r="C193" i="65"/>
  <c r="B193" i="65"/>
  <c r="O192" i="65"/>
  <c r="Q192" i="65" s="1"/>
  <c r="R192" i="65" s="1"/>
  <c r="H192" i="65"/>
  <c r="G192" i="65"/>
  <c r="F192" i="65"/>
  <c r="E192" i="65"/>
  <c r="D192" i="65"/>
  <c r="C192" i="65"/>
  <c r="B192" i="65"/>
  <c r="O191" i="65"/>
  <c r="Q191" i="65" s="1"/>
  <c r="R191" i="65" s="1"/>
  <c r="H191" i="65"/>
  <c r="G191" i="65"/>
  <c r="F191" i="65"/>
  <c r="E191" i="65"/>
  <c r="D191" i="65"/>
  <c r="C191" i="65"/>
  <c r="B191" i="65"/>
  <c r="L72" i="65"/>
  <c r="R68" i="65"/>
  <c r="O68" i="65"/>
  <c r="Q68" i="65" s="1"/>
  <c r="H68" i="65"/>
  <c r="G68" i="65"/>
  <c r="F68" i="65"/>
  <c r="E68" i="65"/>
  <c r="D68" i="65"/>
  <c r="C68" i="65"/>
  <c r="B68" i="65"/>
  <c r="R67" i="65"/>
  <c r="O67" i="65"/>
  <c r="Q67" i="65" s="1"/>
  <c r="H67" i="65"/>
  <c r="G67" i="65"/>
  <c r="F67" i="65"/>
  <c r="E67" i="65"/>
  <c r="D67" i="65"/>
  <c r="C67" i="65"/>
  <c r="B67" i="65"/>
  <c r="R66" i="65"/>
  <c r="O66" i="65"/>
  <c r="Q66" i="65" s="1"/>
  <c r="H66" i="65"/>
  <c r="G66" i="65"/>
  <c r="F66" i="65"/>
  <c r="E66" i="65"/>
  <c r="D66" i="65"/>
  <c r="C66" i="65"/>
  <c r="B66" i="65"/>
  <c r="R65" i="65"/>
  <c r="O65" i="65"/>
  <c r="Q65" i="65" s="1"/>
  <c r="H65" i="65"/>
  <c r="G65" i="65"/>
  <c r="F65" i="65"/>
  <c r="E65" i="65"/>
  <c r="D65" i="65"/>
  <c r="C65" i="65"/>
  <c r="B65" i="65"/>
  <c r="R64" i="65"/>
  <c r="O64" i="65"/>
  <c r="Q64" i="65" s="1"/>
  <c r="H64" i="65"/>
  <c r="G64" i="65"/>
  <c r="F64" i="65"/>
  <c r="E64" i="65"/>
  <c r="D64" i="65"/>
  <c r="C64" i="65"/>
  <c r="B64" i="65"/>
  <c r="R63" i="65"/>
  <c r="O63" i="65"/>
  <c r="Q63" i="65" s="1"/>
  <c r="H63" i="65"/>
  <c r="G63" i="65"/>
  <c r="F63" i="65"/>
  <c r="E63" i="65"/>
  <c r="D63" i="65"/>
  <c r="C63" i="65"/>
  <c r="B63" i="65"/>
  <c r="R62" i="65"/>
  <c r="O62" i="65"/>
  <c r="Q62" i="65" s="1"/>
  <c r="H62" i="65"/>
  <c r="G62" i="65"/>
  <c r="F62" i="65"/>
  <c r="E62" i="65"/>
  <c r="D62" i="65"/>
  <c r="C62" i="65"/>
  <c r="B62" i="65"/>
  <c r="R61" i="65"/>
  <c r="O61" i="65"/>
  <c r="Q61" i="65" s="1"/>
  <c r="H61" i="65"/>
  <c r="G61" i="65"/>
  <c r="F61" i="65"/>
  <c r="E61" i="65"/>
  <c r="D61" i="65"/>
  <c r="C61" i="65"/>
  <c r="B61" i="65"/>
  <c r="R60" i="65"/>
  <c r="O60" i="65"/>
  <c r="Q60" i="65" s="1"/>
  <c r="H60" i="65"/>
  <c r="G60" i="65"/>
  <c r="F60" i="65"/>
  <c r="E60" i="65"/>
  <c r="D60" i="65"/>
  <c r="C60" i="65"/>
  <c r="B60" i="65"/>
  <c r="R59" i="65"/>
  <c r="O59" i="65"/>
  <c r="Q59" i="65" s="1"/>
  <c r="H59" i="65"/>
  <c r="G59" i="65"/>
  <c r="F59" i="65"/>
  <c r="E59" i="65"/>
  <c r="D59" i="65"/>
  <c r="C59" i="65"/>
  <c r="B59" i="65"/>
  <c r="R58" i="65"/>
  <c r="O58" i="65"/>
  <c r="Q58" i="65" s="1"/>
  <c r="H58" i="65"/>
  <c r="G58" i="65"/>
  <c r="F58" i="65"/>
  <c r="E58" i="65"/>
  <c r="D58" i="65"/>
  <c r="C58" i="65"/>
  <c r="B58" i="65"/>
  <c r="R57" i="65"/>
  <c r="O57" i="65"/>
  <c r="Q57" i="65" s="1"/>
  <c r="H57" i="65"/>
  <c r="G57" i="65"/>
  <c r="F57" i="65"/>
  <c r="E57" i="65"/>
  <c r="D57" i="65"/>
  <c r="C57" i="65"/>
  <c r="B57" i="65"/>
  <c r="R56" i="65"/>
  <c r="O56" i="65"/>
  <c r="Q56" i="65" s="1"/>
  <c r="H56" i="65"/>
  <c r="G56" i="65"/>
  <c r="F56" i="65"/>
  <c r="E56" i="65"/>
  <c r="D56" i="65"/>
  <c r="C56" i="65"/>
  <c r="B56" i="65"/>
  <c r="R55" i="65"/>
  <c r="O55" i="65"/>
  <c r="Q55" i="65" s="1"/>
  <c r="H55" i="65"/>
  <c r="G55" i="65"/>
  <c r="F55" i="65"/>
  <c r="E55" i="65"/>
  <c r="D55" i="65"/>
  <c r="C55" i="65"/>
  <c r="B55" i="65"/>
  <c r="R54" i="65"/>
  <c r="O54" i="65"/>
  <c r="Q54" i="65" s="1"/>
  <c r="H54" i="65"/>
  <c r="G54" i="65"/>
  <c r="F54" i="65"/>
  <c r="E54" i="65"/>
  <c r="D54" i="65"/>
  <c r="C54" i="65"/>
  <c r="B54" i="65"/>
  <c r="R53" i="65"/>
  <c r="O53" i="65"/>
  <c r="Q53" i="65" s="1"/>
  <c r="H53" i="65"/>
  <c r="G53" i="65"/>
  <c r="F53" i="65"/>
  <c r="E53" i="65"/>
  <c r="D53" i="65"/>
  <c r="C53" i="65"/>
  <c r="B53" i="65"/>
  <c r="R52" i="65"/>
  <c r="O52" i="65"/>
  <c r="Q52" i="65" s="1"/>
  <c r="H52" i="65"/>
  <c r="G52" i="65"/>
  <c r="F52" i="65"/>
  <c r="E52" i="65"/>
  <c r="D52" i="65"/>
  <c r="C52" i="65"/>
  <c r="B52" i="65"/>
  <c r="R51" i="65"/>
  <c r="O51" i="65"/>
  <c r="Q51" i="65" s="1"/>
  <c r="H51" i="65"/>
  <c r="G51" i="65"/>
  <c r="F51" i="65"/>
  <c r="E51" i="65"/>
  <c r="D51" i="65"/>
  <c r="C51" i="65"/>
  <c r="B51" i="65"/>
  <c r="R50" i="65"/>
  <c r="O50" i="65"/>
  <c r="Q50" i="65" s="1"/>
  <c r="H50" i="65"/>
  <c r="G50" i="65"/>
  <c r="F50" i="65"/>
  <c r="E50" i="65"/>
  <c r="D50" i="65"/>
  <c r="C50" i="65"/>
  <c r="B50" i="65"/>
  <c r="R49" i="65"/>
  <c r="O49" i="65"/>
  <c r="Q49" i="65" s="1"/>
  <c r="H49" i="65"/>
  <c r="G49" i="65"/>
  <c r="F49" i="65"/>
  <c r="E49" i="65"/>
  <c r="D49" i="65"/>
  <c r="C49" i="65"/>
  <c r="B49" i="65"/>
  <c r="R48" i="65"/>
  <c r="O48" i="65"/>
  <c r="H48" i="65"/>
  <c r="G48" i="65"/>
  <c r="F48" i="65"/>
  <c r="E48" i="65"/>
  <c r="D48" i="65"/>
  <c r="C48" i="65"/>
  <c r="B48" i="65"/>
  <c r="L30" i="65"/>
  <c r="L16" i="65" s="1"/>
  <c r="O29" i="65"/>
  <c r="Q29" i="65" s="1"/>
  <c r="R29" i="65" s="1"/>
  <c r="H29" i="65"/>
  <c r="G29" i="65"/>
  <c r="F29" i="65"/>
  <c r="E29" i="65"/>
  <c r="D29" i="65"/>
  <c r="C29" i="65"/>
  <c r="B29" i="65"/>
  <c r="O28" i="65"/>
  <c r="Q28" i="65" s="1"/>
  <c r="R28" i="65" s="1"/>
  <c r="H28" i="65"/>
  <c r="G28" i="65"/>
  <c r="F28" i="65"/>
  <c r="E28" i="65"/>
  <c r="D28" i="65"/>
  <c r="C28" i="65"/>
  <c r="B28" i="65"/>
  <c r="O27" i="65"/>
  <c r="Q27" i="65" s="1"/>
  <c r="R27" i="65" s="1"/>
  <c r="H27" i="65"/>
  <c r="G27" i="65"/>
  <c r="F27" i="65"/>
  <c r="E27" i="65"/>
  <c r="D27" i="65"/>
  <c r="C27" i="65"/>
  <c r="B27" i="65"/>
  <c r="O26" i="65"/>
  <c r="Q26" i="65" s="1"/>
  <c r="R26" i="65" s="1"/>
  <c r="H26" i="65"/>
  <c r="G26" i="65"/>
  <c r="F26" i="65"/>
  <c r="E26" i="65"/>
  <c r="D26" i="65"/>
  <c r="C26" i="65"/>
  <c r="B26" i="65"/>
  <c r="O25" i="65"/>
  <c r="Q25" i="65" s="1"/>
  <c r="R25" i="65" s="1"/>
  <c r="H25" i="65"/>
  <c r="G25" i="65"/>
  <c r="F25" i="65"/>
  <c r="E25" i="65"/>
  <c r="D25" i="65"/>
  <c r="C25" i="65"/>
  <c r="B25" i="65"/>
  <c r="O24" i="65"/>
  <c r="Q24" i="65" s="1"/>
  <c r="R24" i="65" s="1"/>
  <c r="H24" i="65"/>
  <c r="G24" i="65"/>
  <c r="F24" i="65"/>
  <c r="E24" i="65"/>
  <c r="D24" i="65"/>
  <c r="C24" i="65"/>
  <c r="B24" i="65"/>
  <c r="O23" i="65"/>
  <c r="Q23" i="65" s="1"/>
  <c r="R23" i="65" s="1"/>
  <c r="H23" i="65"/>
  <c r="G23" i="65"/>
  <c r="F23" i="65"/>
  <c r="E23" i="65"/>
  <c r="D23" i="65"/>
  <c r="C23" i="65"/>
  <c r="B23" i="65"/>
  <c r="O22" i="65"/>
  <c r="Q22" i="65" s="1"/>
  <c r="R22" i="65" s="1"/>
  <c r="H22" i="65"/>
  <c r="G22" i="65"/>
  <c r="F22" i="65"/>
  <c r="E22" i="65"/>
  <c r="D22" i="65"/>
  <c r="C22" i="65"/>
  <c r="B22" i="65"/>
  <c r="O21" i="65"/>
  <c r="Q21" i="65" s="1"/>
  <c r="R21" i="65" s="1"/>
  <c r="H21" i="65"/>
  <c r="G21" i="65"/>
  <c r="F21" i="65"/>
  <c r="E21" i="65"/>
  <c r="D21" i="65"/>
  <c r="C21" i="65"/>
  <c r="B21" i="65"/>
  <c r="O20" i="65"/>
  <c r="Q20" i="65" s="1"/>
  <c r="R20" i="65" s="1"/>
  <c r="H20" i="65"/>
  <c r="G20" i="65"/>
  <c r="F20" i="65"/>
  <c r="E20" i="65"/>
  <c r="D20" i="65"/>
  <c r="C20" i="65"/>
  <c r="B20" i="65"/>
  <c r="O19" i="65"/>
  <c r="Q19" i="65" s="1"/>
  <c r="R19" i="65" s="1"/>
  <c r="H19" i="65"/>
  <c r="G19" i="65"/>
  <c r="F19" i="65"/>
  <c r="E19" i="65"/>
  <c r="D19" i="65"/>
  <c r="C19" i="65"/>
  <c r="B19" i="65"/>
  <c r="O18" i="65"/>
  <c r="Q18" i="65" s="1"/>
  <c r="R18" i="65" s="1"/>
  <c r="H18" i="65"/>
  <c r="G18" i="65"/>
  <c r="F18" i="65"/>
  <c r="E18" i="65"/>
  <c r="D18" i="65"/>
  <c r="C18" i="65"/>
  <c r="B18" i="65"/>
  <c r="L303" i="64"/>
  <c r="R328" i="64"/>
  <c r="O328" i="64"/>
  <c r="Q328" i="64" s="1"/>
  <c r="H328" i="64"/>
  <c r="G328" i="64"/>
  <c r="F328" i="64"/>
  <c r="E328" i="64"/>
  <c r="D328" i="64"/>
  <c r="C328" i="64"/>
  <c r="B328" i="64"/>
  <c r="R327" i="64"/>
  <c r="O327" i="64"/>
  <c r="Q327" i="64" s="1"/>
  <c r="H327" i="64"/>
  <c r="G327" i="64"/>
  <c r="F327" i="64"/>
  <c r="E327" i="64"/>
  <c r="D327" i="64"/>
  <c r="C327" i="64"/>
  <c r="B327" i="64"/>
  <c r="R326" i="64"/>
  <c r="O326" i="64"/>
  <c r="Q326" i="64" s="1"/>
  <c r="H326" i="64"/>
  <c r="G326" i="64"/>
  <c r="F326" i="64"/>
  <c r="E326" i="64"/>
  <c r="D326" i="64"/>
  <c r="C326" i="64"/>
  <c r="B326" i="64"/>
  <c r="R325" i="64"/>
  <c r="O325" i="64"/>
  <c r="Q325" i="64" s="1"/>
  <c r="H325" i="64"/>
  <c r="G325" i="64"/>
  <c r="F325" i="64"/>
  <c r="E325" i="64"/>
  <c r="D325" i="64"/>
  <c r="C325" i="64"/>
  <c r="B325" i="64"/>
  <c r="R324" i="64"/>
  <c r="O324" i="64"/>
  <c r="Q324" i="64" s="1"/>
  <c r="H324" i="64"/>
  <c r="G324" i="64"/>
  <c r="F324" i="64"/>
  <c r="E324" i="64"/>
  <c r="D324" i="64"/>
  <c r="C324" i="64"/>
  <c r="B324" i="64"/>
  <c r="O318" i="64"/>
  <c r="Q318" i="64" s="1"/>
  <c r="H318" i="64"/>
  <c r="G318" i="64"/>
  <c r="F318" i="64"/>
  <c r="E318" i="64"/>
  <c r="D318" i="64"/>
  <c r="C318" i="64"/>
  <c r="B318" i="64"/>
  <c r="R317" i="64"/>
  <c r="O317" i="64"/>
  <c r="Q317" i="64" s="1"/>
  <c r="H317" i="64"/>
  <c r="G317" i="64"/>
  <c r="F317" i="64"/>
  <c r="E317" i="64"/>
  <c r="D317" i="64"/>
  <c r="C317" i="64"/>
  <c r="B317" i="64"/>
  <c r="O302" i="64"/>
  <c r="Q302" i="64" s="1"/>
  <c r="R302" i="64" s="1"/>
  <c r="H302" i="64"/>
  <c r="G302" i="64"/>
  <c r="F302" i="64"/>
  <c r="E302" i="64"/>
  <c r="D302" i="64"/>
  <c r="C302" i="64"/>
  <c r="B302" i="64"/>
  <c r="O301" i="64"/>
  <c r="Q301" i="64" s="1"/>
  <c r="R301" i="64" s="1"/>
  <c r="H301" i="64"/>
  <c r="G301" i="64"/>
  <c r="F301" i="64"/>
  <c r="E301" i="64"/>
  <c r="D301" i="64"/>
  <c r="C301" i="64"/>
  <c r="B301" i="64"/>
  <c r="O300" i="64"/>
  <c r="Q300" i="64" s="1"/>
  <c r="R300" i="64" s="1"/>
  <c r="H300" i="64"/>
  <c r="G300" i="64"/>
  <c r="F300" i="64"/>
  <c r="E300" i="64"/>
  <c r="D300" i="64"/>
  <c r="C300" i="64"/>
  <c r="B300" i="64"/>
  <c r="O299" i="64"/>
  <c r="Q299" i="64" s="1"/>
  <c r="R299" i="64" s="1"/>
  <c r="H299" i="64"/>
  <c r="G299" i="64"/>
  <c r="F299" i="64"/>
  <c r="E299" i="64"/>
  <c r="D299" i="64"/>
  <c r="C299" i="64"/>
  <c r="B299" i="64"/>
  <c r="O298" i="64"/>
  <c r="Q298" i="64" s="1"/>
  <c r="R298" i="64" s="1"/>
  <c r="H298" i="64"/>
  <c r="G298" i="64"/>
  <c r="F298" i="64"/>
  <c r="E298" i="64"/>
  <c r="D298" i="64"/>
  <c r="C298" i="64"/>
  <c r="B298" i="64"/>
  <c r="O297" i="64"/>
  <c r="Q297" i="64" s="1"/>
  <c r="R297" i="64" s="1"/>
  <c r="H297" i="64"/>
  <c r="G297" i="64"/>
  <c r="F297" i="64"/>
  <c r="E297" i="64"/>
  <c r="D297" i="64"/>
  <c r="C297" i="64"/>
  <c r="B297" i="64"/>
  <c r="O296" i="64"/>
  <c r="Q296" i="64" s="1"/>
  <c r="R296" i="64" s="1"/>
  <c r="H296" i="64"/>
  <c r="G296" i="64"/>
  <c r="F296" i="64"/>
  <c r="E296" i="64"/>
  <c r="D296" i="64"/>
  <c r="C296" i="64"/>
  <c r="B296" i="64"/>
  <c r="O295" i="64"/>
  <c r="Q295" i="64" s="1"/>
  <c r="R295" i="64" s="1"/>
  <c r="H295" i="64"/>
  <c r="G295" i="64"/>
  <c r="F295" i="64"/>
  <c r="E295" i="64"/>
  <c r="D295" i="64"/>
  <c r="C295" i="64"/>
  <c r="B295" i="64"/>
  <c r="O294" i="64"/>
  <c r="Q294" i="64" s="1"/>
  <c r="R294" i="64" s="1"/>
  <c r="H294" i="64"/>
  <c r="G294" i="64"/>
  <c r="F294" i="64"/>
  <c r="E294" i="64"/>
  <c r="D294" i="64"/>
  <c r="C294" i="64"/>
  <c r="B294" i="64"/>
  <c r="O293" i="64"/>
  <c r="Q293" i="64" s="1"/>
  <c r="R293" i="64" s="1"/>
  <c r="H293" i="64"/>
  <c r="G293" i="64"/>
  <c r="F293" i="64"/>
  <c r="E293" i="64"/>
  <c r="D293" i="64"/>
  <c r="C293" i="64"/>
  <c r="B293" i="64"/>
  <c r="O292" i="64"/>
  <c r="Q292" i="64" s="1"/>
  <c r="R292" i="64" s="1"/>
  <c r="H292" i="64"/>
  <c r="G292" i="64"/>
  <c r="F292" i="64"/>
  <c r="E292" i="64"/>
  <c r="D292" i="64"/>
  <c r="C292" i="64"/>
  <c r="B292" i="64"/>
  <c r="Q291" i="64"/>
  <c r="R291" i="64" s="1"/>
  <c r="H291" i="64"/>
  <c r="G291" i="64"/>
  <c r="F291" i="64"/>
  <c r="E291" i="64"/>
  <c r="D291" i="64"/>
  <c r="C291" i="64"/>
  <c r="B291" i="64"/>
  <c r="O290" i="64"/>
  <c r="Q290" i="64" s="1"/>
  <c r="R290" i="64" s="1"/>
  <c r="H290" i="64"/>
  <c r="G290" i="64"/>
  <c r="F290" i="64"/>
  <c r="E290" i="64"/>
  <c r="D290" i="64"/>
  <c r="C290" i="64"/>
  <c r="B290" i="64"/>
  <c r="H265" i="64"/>
  <c r="G265" i="64"/>
  <c r="F265" i="64"/>
  <c r="E265" i="64"/>
  <c r="D265" i="64"/>
  <c r="C265" i="64"/>
  <c r="B265" i="64"/>
  <c r="R266" i="64"/>
  <c r="O266" i="64"/>
  <c r="Q266" i="64" s="1"/>
  <c r="H266" i="64"/>
  <c r="G266" i="64"/>
  <c r="F266" i="64"/>
  <c r="E266" i="64"/>
  <c r="D266" i="64"/>
  <c r="C266" i="64"/>
  <c r="B266" i="64"/>
  <c r="O263" i="64"/>
  <c r="Q263" i="64" s="1"/>
  <c r="R263" i="64" s="1"/>
  <c r="H263" i="64"/>
  <c r="G263" i="64"/>
  <c r="F263" i="64"/>
  <c r="E263" i="64"/>
  <c r="D263" i="64"/>
  <c r="C263" i="64"/>
  <c r="B263" i="64"/>
  <c r="O262" i="64"/>
  <c r="Q262" i="64" s="1"/>
  <c r="R262" i="64" s="1"/>
  <c r="H262" i="64"/>
  <c r="G262" i="64"/>
  <c r="F262" i="64"/>
  <c r="E262" i="64"/>
  <c r="D262" i="64"/>
  <c r="C262" i="64"/>
  <c r="B262" i="64"/>
  <c r="O261" i="64"/>
  <c r="Q261" i="64" s="1"/>
  <c r="R261" i="64" s="1"/>
  <c r="H261" i="64"/>
  <c r="G261" i="64"/>
  <c r="F261" i="64"/>
  <c r="E261" i="64"/>
  <c r="D261" i="64"/>
  <c r="C261" i="64"/>
  <c r="B261" i="64"/>
  <c r="O260" i="64"/>
  <c r="Q260" i="64" s="1"/>
  <c r="R260" i="64" s="1"/>
  <c r="H260" i="64"/>
  <c r="G260" i="64"/>
  <c r="F260" i="64"/>
  <c r="E260" i="64"/>
  <c r="D260" i="64"/>
  <c r="C260" i="64"/>
  <c r="B260" i="64"/>
  <c r="O259" i="64"/>
  <c r="Q259" i="64" s="1"/>
  <c r="R259" i="64" s="1"/>
  <c r="H259" i="64"/>
  <c r="G259" i="64"/>
  <c r="F259" i="64"/>
  <c r="E259" i="64"/>
  <c r="D259" i="64"/>
  <c r="C259" i="64"/>
  <c r="B259" i="64"/>
  <c r="O258" i="64"/>
  <c r="Q258" i="64" s="1"/>
  <c r="R258" i="64" s="1"/>
  <c r="H258" i="64"/>
  <c r="G258" i="64"/>
  <c r="F258" i="64"/>
  <c r="E258" i="64"/>
  <c r="D258" i="64"/>
  <c r="C258" i="64"/>
  <c r="B258" i="64"/>
  <c r="O257" i="64"/>
  <c r="Q257" i="64" s="1"/>
  <c r="R257" i="64" s="1"/>
  <c r="H257" i="64"/>
  <c r="G257" i="64"/>
  <c r="F257" i="64"/>
  <c r="E257" i="64"/>
  <c r="D257" i="64"/>
  <c r="C257" i="64"/>
  <c r="B257" i="64"/>
  <c r="O256" i="64"/>
  <c r="Q256" i="64" s="1"/>
  <c r="R256" i="64" s="1"/>
  <c r="H256" i="64"/>
  <c r="G256" i="64"/>
  <c r="F256" i="64"/>
  <c r="E256" i="64"/>
  <c r="D256" i="64"/>
  <c r="C256" i="64"/>
  <c r="B256" i="64"/>
  <c r="O255" i="64"/>
  <c r="Q255" i="64" s="1"/>
  <c r="R255" i="64" s="1"/>
  <c r="H255" i="64"/>
  <c r="G255" i="64"/>
  <c r="F255" i="64"/>
  <c r="E255" i="64"/>
  <c r="D255" i="64"/>
  <c r="C255" i="64"/>
  <c r="B255" i="64"/>
  <c r="O254" i="64"/>
  <c r="Q254" i="64" s="1"/>
  <c r="R254" i="64" s="1"/>
  <c r="H254" i="64"/>
  <c r="G254" i="64"/>
  <c r="F254" i="64"/>
  <c r="E254" i="64"/>
  <c r="D254" i="64"/>
  <c r="C254" i="64"/>
  <c r="B254" i="64"/>
  <c r="O253" i="64"/>
  <c r="Q253" i="64" s="1"/>
  <c r="R253" i="64" s="1"/>
  <c r="H253" i="64"/>
  <c r="G253" i="64"/>
  <c r="F253" i="64"/>
  <c r="E253" i="64"/>
  <c r="D253" i="64"/>
  <c r="C253" i="64"/>
  <c r="B253" i="64"/>
  <c r="O252" i="64"/>
  <c r="Q252" i="64" s="1"/>
  <c r="R252" i="64" s="1"/>
  <c r="H252" i="64"/>
  <c r="G252" i="64"/>
  <c r="F252" i="64"/>
  <c r="E252" i="64"/>
  <c r="D252" i="64"/>
  <c r="C252" i="64"/>
  <c r="B252" i="64"/>
  <c r="O251" i="64"/>
  <c r="Q251" i="64" s="1"/>
  <c r="R251" i="64" s="1"/>
  <c r="H251" i="64"/>
  <c r="G251" i="64"/>
  <c r="F251" i="64"/>
  <c r="E251" i="64"/>
  <c r="D251" i="64"/>
  <c r="C251" i="64"/>
  <c r="B251" i="64"/>
  <c r="O250" i="64"/>
  <c r="Q250" i="64" s="1"/>
  <c r="R250" i="64" s="1"/>
  <c r="H250" i="64"/>
  <c r="G250" i="64"/>
  <c r="F250" i="64"/>
  <c r="E250" i="64"/>
  <c r="D250" i="64"/>
  <c r="C250" i="64"/>
  <c r="B250" i="64"/>
  <c r="O249" i="64"/>
  <c r="Q249" i="64" s="1"/>
  <c r="R249" i="64" s="1"/>
  <c r="H249" i="64"/>
  <c r="G249" i="64"/>
  <c r="F249" i="64"/>
  <c r="E249" i="64"/>
  <c r="D249" i="64"/>
  <c r="C249" i="64"/>
  <c r="B249" i="64"/>
  <c r="O227" i="64"/>
  <c r="Q227" i="64" s="1"/>
  <c r="R227" i="64" s="1"/>
  <c r="H227" i="64"/>
  <c r="G227" i="64"/>
  <c r="F227" i="64"/>
  <c r="E227" i="64"/>
  <c r="D227" i="64"/>
  <c r="C227" i="64"/>
  <c r="B227" i="64"/>
  <c r="O226" i="64"/>
  <c r="Q226" i="64" s="1"/>
  <c r="R226" i="64" s="1"/>
  <c r="H226" i="64"/>
  <c r="G226" i="64"/>
  <c r="F226" i="64"/>
  <c r="E226" i="64"/>
  <c r="D226" i="64"/>
  <c r="C226" i="64"/>
  <c r="B226" i="64"/>
  <c r="O225" i="64"/>
  <c r="Q225" i="64" s="1"/>
  <c r="R225" i="64" s="1"/>
  <c r="H225" i="64"/>
  <c r="G225" i="64"/>
  <c r="F225" i="64"/>
  <c r="E225" i="64"/>
  <c r="D225" i="64"/>
  <c r="C225" i="64"/>
  <c r="B225" i="64"/>
  <c r="O224" i="64"/>
  <c r="Q224" i="64" s="1"/>
  <c r="R224" i="64" s="1"/>
  <c r="H224" i="64"/>
  <c r="G224" i="64"/>
  <c r="F224" i="64"/>
  <c r="E224" i="64"/>
  <c r="D224" i="64"/>
  <c r="C224" i="64"/>
  <c r="B224" i="64"/>
  <c r="O223" i="64"/>
  <c r="Q223" i="64" s="1"/>
  <c r="R223" i="64" s="1"/>
  <c r="H223" i="64"/>
  <c r="G223" i="64"/>
  <c r="F223" i="64"/>
  <c r="E223" i="64"/>
  <c r="D223" i="64"/>
  <c r="C223" i="64"/>
  <c r="B223" i="64"/>
  <c r="O222" i="64"/>
  <c r="Q222" i="64" s="1"/>
  <c r="R222" i="64" s="1"/>
  <c r="H222" i="64"/>
  <c r="G222" i="64"/>
  <c r="F222" i="64"/>
  <c r="E222" i="64"/>
  <c r="D222" i="64"/>
  <c r="C222" i="64"/>
  <c r="B222" i="64"/>
  <c r="O221" i="64"/>
  <c r="Q221" i="64" s="1"/>
  <c r="R221" i="64" s="1"/>
  <c r="H221" i="64"/>
  <c r="G221" i="64"/>
  <c r="F221" i="64"/>
  <c r="E221" i="64"/>
  <c r="D221" i="64"/>
  <c r="C221" i="64"/>
  <c r="B221" i="64"/>
  <c r="O220" i="64"/>
  <c r="Q220" i="64" s="1"/>
  <c r="R220" i="64" s="1"/>
  <c r="H220" i="64"/>
  <c r="G220" i="64"/>
  <c r="F220" i="64"/>
  <c r="E220" i="64"/>
  <c r="D220" i="64"/>
  <c r="C220" i="64"/>
  <c r="B220" i="64"/>
  <c r="O219" i="64"/>
  <c r="Q219" i="64" s="1"/>
  <c r="R219" i="64" s="1"/>
  <c r="H219" i="64"/>
  <c r="G219" i="64"/>
  <c r="F219" i="64"/>
  <c r="E219" i="64"/>
  <c r="D219" i="64"/>
  <c r="C219" i="64"/>
  <c r="B219" i="64"/>
  <c r="O218" i="64"/>
  <c r="Q218" i="64" s="1"/>
  <c r="R218" i="64" s="1"/>
  <c r="H218" i="64"/>
  <c r="G218" i="64"/>
  <c r="F218" i="64"/>
  <c r="E218" i="64"/>
  <c r="D218" i="64"/>
  <c r="C218" i="64"/>
  <c r="B218" i="64"/>
  <c r="O217" i="64"/>
  <c r="Q217" i="64" s="1"/>
  <c r="R217" i="64" s="1"/>
  <c r="H217" i="64"/>
  <c r="G217" i="64"/>
  <c r="F217" i="64"/>
  <c r="E217" i="64"/>
  <c r="D217" i="64"/>
  <c r="C217" i="64"/>
  <c r="B217" i="64"/>
  <c r="O216" i="64"/>
  <c r="Q216" i="64" s="1"/>
  <c r="R216" i="64" s="1"/>
  <c r="H216" i="64"/>
  <c r="G216" i="64"/>
  <c r="F216" i="64"/>
  <c r="E216" i="64"/>
  <c r="D216" i="64"/>
  <c r="C216" i="64"/>
  <c r="B216" i="64"/>
  <c r="O215" i="64"/>
  <c r="Q215" i="64" s="1"/>
  <c r="R215" i="64" s="1"/>
  <c r="H215" i="64"/>
  <c r="G215" i="64"/>
  <c r="F215" i="64"/>
  <c r="E215" i="64"/>
  <c r="D215" i="64"/>
  <c r="C215" i="64"/>
  <c r="B215" i="64"/>
  <c r="O214" i="64"/>
  <c r="Q214" i="64" s="1"/>
  <c r="R214" i="64" s="1"/>
  <c r="H214" i="64"/>
  <c r="G214" i="64"/>
  <c r="F214" i="64"/>
  <c r="E214" i="64"/>
  <c r="D214" i="64"/>
  <c r="C214" i="64"/>
  <c r="B214" i="64"/>
  <c r="O213" i="64"/>
  <c r="Q213" i="64" s="1"/>
  <c r="R213" i="64" s="1"/>
  <c r="H213" i="64"/>
  <c r="G213" i="64"/>
  <c r="F213" i="64"/>
  <c r="E213" i="64"/>
  <c r="D213" i="64"/>
  <c r="C213" i="64"/>
  <c r="B213" i="64"/>
  <c r="O212" i="64"/>
  <c r="Q212" i="64" s="1"/>
  <c r="R212" i="64" s="1"/>
  <c r="H212" i="64"/>
  <c r="G212" i="64"/>
  <c r="F212" i="64"/>
  <c r="E212" i="64"/>
  <c r="D212" i="64"/>
  <c r="C212" i="64"/>
  <c r="B212" i="64"/>
  <c r="O211" i="64"/>
  <c r="Q211" i="64" s="1"/>
  <c r="R211" i="64" s="1"/>
  <c r="H211" i="64"/>
  <c r="G211" i="64"/>
  <c r="F211" i="64"/>
  <c r="E211" i="64"/>
  <c r="D211" i="64"/>
  <c r="C211" i="64"/>
  <c r="B211" i="64"/>
  <c r="O210" i="64"/>
  <c r="Q210" i="64" s="1"/>
  <c r="R210" i="64" s="1"/>
  <c r="H210" i="64"/>
  <c r="G210" i="64"/>
  <c r="F210" i="64"/>
  <c r="E210" i="64"/>
  <c r="D210" i="64"/>
  <c r="C210" i="64"/>
  <c r="B210" i="64"/>
  <c r="O209" i="64"/>
  <c r="Q209" i="64" s="1"/>
  <c r="R209" i="64" s="1"/>
  <c r="H209" i="64"/>
  <c r="G209" i="64"/>
  <c r="F209" i="64"/>
  <c r="E209" i="64"/>
  <c r="D209" i="64"/>
  <c r="C209" i="64"/>
  <c r="B209" i="64"/>
  <c r="O208" i="64"/>
  <c r="Q208" i="64" s="1"/>
  <c r="R208" i="64" s="1"/>
  <c r="H208" i="64"/>
  <c r="G208" i="64"/>
  <c r="F208" i="64"/>
  <c r="E208" i="64"/>
  <c r="D208" i="64"/>
  <c r="C208" i="64"/>
  <c r="B208" i="64"/>
  <c r="O207" i="64"/>
  <c r="Q207" i="64" s="1"/>
  <c r="R207" i="64" s="1"/>
  <c r="H207" i="64"/>
  <c r="G207" i="64"/>
  <c r="F207" i="64"/>
  <c r="E207" i="64"/>
  <c r="D207" i="64"/>
  <c r="C207" i="64"/>
  <c r="B207" i="64"/>
  <c r="O206" i="64"/>
  <c r="Q206" i="64" s="1"/>
  <c r="R206" i="64" s="1"/>
  <c r="H206" i="64"/>
  <c r="G206" i="64"/>
  <c r="F206" i="64"/>
  <c r="E206" i="64"/>
  <c r="D206" i="64"/>
  <c r="C206" i="64"/>
  <c r="B206" i="64"/>
  <c r="O205" i="64"/>
  <c r="Q205" i="64" s="1"/>
  <c r="R205" i="64" s="1"/>
  <c r="H205" i="64"/>
  <c r="G205" i="64"/>
  <c r="F205" i="64"/>
  <c r="E205" i="64"/>
  <c r="D205" i="64"/>
  <c r="C205" i="64"/>
  <c r="B205" i="64"/>
  <c r="O204" i="64"/>
  <c r="Q204" i="64" s="1"/>
  <c r="R204" i="64" s="1"/>
  <c r="H204" i="64"/>
  <c r="G204" i="64"/>
  <c r="F204" i="64"/>
  <c r="E204" i="64"/>
  <c r="D204" i="64"/>
  <c r="C204" i="64"/>
  <c r="B204" i="64"/>
  <c r="O203" i="64"/>
  <c r="Q203" i="64" s="1"/>
  <c r="R203" i="64" s="1"/>
  <c r="H203" i="64"/>
  <c r="G203" i="64"/>
  <c r="F203" i="64"/>
  <c r="E203" i="64"/>
  <c r="D203" i="64"/>
  <c r="C203" i="64"/>
  <c r="B203" i="64"/>
  <c r="O202" i="64"/>
  <c r="Q202" i="64" s="1"/>
  <c r="R202" i="64" s="1"/>
  <c r="H202" i="64"/>
  <c r="G202" i="64"/>
  <c r="F202" i="64"/>
  <c r="E202" i="64"/>
  <c r="D202" i="64"/>
  <c r="C202" i="64"/>
  <c r="B202" i="64"/>
  <c r="O201" i="64"/>
  <c r="Q201" i="64" s="1"/>
  <c r="R201" i="64" s="1"/>
  <c r="H201" i="64"/>
  <c r="G201" i="64"/>
  <c r="F201" i="64"/>
  <c r="E201" i="64"/>
  <c r="D201" i="64"/>
  <c r="C201" i="64"/>
  <c r="B201" i="64"/>
  <c r="O200" i="64"/>
  <c r="Q200" i="64" s="1"/>
  <c r="R200" i="64" s="1"/>
  <c r="H200" i="64"/>
  <c r="G200" i="64"/>
  <c r="F200" i="64"/>
  <c r="E200" i="64"/>
  <c r="D200" i="64"/>
  <c r="C200" i="64"/>
  <c r="B200" i="64"/>
  <c r="O199" i="64"/>
  <c r="Q199" i="64" s="1"/>
  <c r="R199" i="64" s="1"/>
  <c r="H199" i="64"/>
  <c r="G199" i="64"/>
  <c r="F199" i="64"/>
  <c r="E199" i="64"/>
  <c r="D199" i="64"/>
  <c r="C199" i="64"/>
  <c r="B199" i="64"/>
  <c r="O198" i="64"/>
  <c r="Q198" i="64" s="1"/>
  <c r="R198" i="64" s="1"/>
  <c r="H198" i="64"/>
  <c r="G198" i="64"/>
  <c r="F198" i="64"/>
  <c r="E198" i="64"/>
  <c r="D198" i="64"/>
  <c r="C198" i="64"/>
  <c r="B198" i="64"/>
  <c r="O197" i="64"/>
  <c r="Q197" i="64" s="1"/>
  <c r="R197" i="64" s="1"/>
  <c r="H197" i="64"/>
  <c r="G197" i="64"/>
  <c r="F197" i="64"/>
  <c r="E197" i="64"/>
  <c r="D197" i="64"/>
  <c r="C197" i="64"/>
  <c r="B197" i="64"/>
  <c r="O196" i="64"/>
  <c r="Q196" i="64" s="1"/>
  <c r="R196" i="64" s="1"/>
  <c r="H196" i="64"/>
  <c r="G196" i="64"/>
  <c r="F196" i="64"/>
  <c r="E196" i="64"/>
  <c r="D196" i="64"/>
  <c r="C196" i="64"/>
  <c r="B196" i="64"/>
  <c r="O195" i="64"/>
  <c r="Q195" i="64" s="1"/>
  <c r="R195" i="64" s="1"/>
  <c r="H195" i="64"/>
  <c r="G195" i="64"/>
  <c r="F195" i="64"/>
  <c r="E195" i="64"/>
  <c r="D195" i="64"/>
  <c r="C195" i="64"/>
  <c r="B195" i="64"/>
  <c r="O194" i="64"/>
  <c r="Q194" i="64" s="1"/>
  <c r="R194" i="64" s="1"/>
  <c r="H194" i="64"/>
  <c r="G194" i="64"/>
  <c r="F194" i="64"/>
  <c r="E194" i="64"/>
  <c r="D194" i="64"/>
  <c r="C194" i="64"/>
  <c r="B194" i="64"/>
  <c r="O193" i="64"/>
  <c r="Q193" i="64" s="1"/>
  <c r="R193" i="64" s="1"/>
  <c r="H193" i="64"/>
  <c r="G193" i="64"/>
  <c r="F193" i="64"/>
  <c r="E193" i="64"/>
  <c r="D193" i="64"/>
  <c r="C193" i="64"/>
  <c r="B193" i="64"/>
  <c r="O192" i="64"/>
  <c r="Q192" i="64" s="1"/>
  <c r="R192" i="64" s="1"/>
  <c r="H192" i="64"/>
  <c r="G192" i="64"/>
  <c r="F192" i="64"/>
  <c r="E192" i="64"/>
  <c r="D192" i="64"/>
  <c r="C192" i="64"/>
  <c r="B192" i="64"/>
  <c r="O191" i="64"/>
  <c r="Q191" i="64" s="1"/>
  <c r="R191" i="64" s="1"/>
  <c r="H191" i="64"/>
  <c r="G191" i="64"/>
  <c r="F191" i="64"/>
  <c r="E191" i="64"/>
  <c r="D191" i="64"/>
  <c r="C191" i="64"/>
  <c r="B191" i="64"/>
  <c r="O190" i="64"/>
  <c r="Q190" i="64" s="1"/>
  <c r="R190" i="64" s="1"/>
  <c r="H190" i="64"/>
  <c r="G190" i="64"/>
  <c r="F190" i="64"/>
  <c r="E190" i="64"/>
  <c r="D190" i="64"/>
  <c r="C190" i="64"/>
  <c r="B190" i="64"/>
  <c r="O189" i="64"/>
  <c r="Q189" i="64" s="1"/>
  <c r="R189" i="64" s="1"/>
  <c r="H189" i="64"/>
  <c r="G189" i="64"/>
  <c r="F189" i="64"/>
  <c r="E189" i="64"/>
  <c r="D189" i="64"/>
  <c r="C189" i="64"/>
  <c r="B189" i="64"/>
  <c r="O188" i="64"/>
  <c r="Q188" i="64" s="1"/>
  <c r="R188" i="64" s="1"/>
  <c r="H188" i="64"/>
  <c r="G188" i="64"/>
  <c r="F188" i="64"/>
  <c r="E188" i="64"/>
  <c r="D188" i="64"/>
  <c r="C188" i="64"/>
  <c r="B188" i="64"/>
  <c r="O187" i="64"/>
  <c r="Q187" i="64" s="1"/>
  <c r="R187" i="64" s="1"/>
  <c r="H187" i="64"/>
  <c r="G187" i="64"/>
  <c r="F187" i="64"/>
  <c r="E187" i="64"/>
  <c r="D187" i="64"/>
  <c r="C187" i="64"/>
  <c r="B187" i="64"/>
  <c r="O186" i="64"/>
  <c r="Q186" i="64" s="1"/>
  <c r="R186" i="64" s="1"/>
  <c r="H186" i="64"/>
  <c r="G186" i="64"/>
  <c r="F186" i="64"/>
  <c r="E186" i="64"/>
  <c r="D186" i="64"/>
  <c r="C186" i="64"/>
  <c r="B186" i="64"/>
  <c r="O185" i="64"/>
  <c r="Q185" i="64" s="1"/>
  <c r="R185" i="64" s="1"/>
  <c r="H185" i="64"/>
  <c r="G185" i="64"/>
  <c r="F185" i="64"/>
  <c r="E185" i="64"/>
  <c r="D185" i="64"/>
  <c r="C185" i="64"/>
  <c r="B185" i="64"/>
  <c r="O184" i="64"/>
  <c r="Q184" i="64" s="1"/>
  <c r="R184" i="64" s="1"/>
  <c r="H184" i="64"/>
  <c r="G184" i="64"/>
  <c r="F184" i="64"/>
  <c r="E184" i="64"/>
  <c r="D184" i="64"/>
  <c r="C184" i="64"/>
  <c r="B184" i="64"/>
  <c r="O183" i="64"/>
  <c r="Q183" i="64" s="1"/>
  <c r="R183" i="64" s="1"/>
  <c r="H183" i="64"/>
  <c r="G183" i="64"/>
  <c r="F183" i="64"/>
  <c r="E183" i="64"/>
  <c r="D183" i="64"/>
  <c r="C183" i="64"/>
  <c r="B183" i="64"/>
  <c r="O182" i="64"/>
  <c r="Q182" i="64" s="1"/>
  <c r="R182" i="64" s="1"/>
  <c r="H182" i="64"/>
  <c r="G182" i="64"/>
  <c r="F182" i="64"/>
  <c r="E182" i="64"/>
  <c r="D182" i="64"/>
  <c r="C182" i="64"/>
  <c r="B182" i="64"/>
  <c r="O181" i="64"/>
  <c r="Q181" i="64" s="1"/>
  <c r="R181" i="64" s="1"/>
  <c r="H181" i="64"/>
  <c r="G181" i="64"/>
  <c r="F181" i="64"/>
  <c r="E181" i="64"/>
  <c r="D181" i="64"/>
  <c r="C181" i="64"/>
  <c r="B181" i="64"/>
  <c r="O180" i="64"/>
  <c r="Q180" i="64" s="1"/>
  <c r="R180" i="64" s="1"/>
  <c r="H180" i="64"/>
  <c r="G180" i="64"/>
  <c r="F180" i="64"/>
  <c r="E180" i="64"/>
  <c r="D180" i="64"/>
  <c r="C180" i="64"/>
  <c r="B180" i="64"/>
  <c r="O179" i="64"/>
  <c r="Q179" i="64" s="1"/>
  <c r="R179" i="64" s="1"/>
  <c r="H179" i="64"/>
  <c r="G179" i="64"/>
  <c r="F179" i="64"/>
  <c r="E179" i="64"/>
  <c r="D179" i="64"/>
  <c r="C179" i="64"/>
  <c r="B179" i="64"/>
  <c r="O178" i="64"/>
  <c r="Q178" i="64" s="1"/>
  <c r="R178" i="64" s="1"/>
  <c r="H178" i="64"/>
  <c r="G178" i="64"/>
  <c r="F178" i="64"/>
  <c r="E178" i="64"/>
  <c r="D178" i="64"/>
  <c r="C178" i="64"/>
  <c r="B178" i="64"/>
  <c r="O177" i="64"/>
  <c r="Q177" i="64" s="1"/>
  <c r="R177" i="64" s="1"/>
  <c r="H177" i="64"/>
  <c r="G177" i="64"/>
  <c r="F177" i="64"/>
  <c r="E177" i="64"/>
  <c r="D177" i="64"/>
  <c r="C177" i="64"/>
  <c r="B177" i="64"/>
  <c r="O176" i="64"/>
  <c r="Q176" i="64" s="1"/>
  <c r="R176" i="64" s="1"/>
  <c r="H176" i="64"/>
  <c r="G176" i="64"/>
  <c r="F176" i="64"/>
  <c r="E176" i="64"/>
  <c r="D176" i="64"/>
  <c r="C176" i="64"/>
  <c r="B176" i="64"/>
  <c r="O175" i="64"/>
  <c r="Q175" i="64" s="1"/>
  <c r="R175" i="64" s="1"/>
  <c r="H175" i="64"/>
  <c r="G175" i="64"/>
  <c r="F175" i="64"/>
  <c r="E175" i="64"/>
  <c r="D175" i="64"/>
  <c r="C175" i="64"/>
  <c r="B175" i="64"/>
  <c r="O174" i="64"/>
  <c r="Q174" i="64" s="1"/>
  <c r="R174" i="64" s="1"/>
  <c r="H174" i="64"/>
  <c r="G174" i="64"/>
  <c r="F174" i="64"/>
  <c r="E174" i="64"/>
  <c r="D174" i="64"/>
  <c r="C174" i="64"/>
  <c r="B174" i="64"/>
  <c r="O173" i="64"/>
  <c r="Q173" i="64" s="1"/>
  <c r="R173" i="64" s="1"/>
  <c r="H173" i="64"/>
  <c r="G173" i="64"/>
  <c r="F173" i="64"/>
  <c r="E173" i="64"/>
  <c r="D173" i="64"/>
  <c r="C173" i="64"/>
  <c r="B173" i="64"/>
  <c r="O172" i="64"/>
  <c r="Q172" i="64" s="1"/>
  <c r="R172" i="64" s="1"/>
  <c r="H172" i="64"/>
  <c r="G172" i="64"/>
  <c r="F172" i="64"/>
  <c r="E172" i="64"/>
  <c r="D172" i="64"/>
  <c r="C172" i="64"/>
  <c r="B172" i="64"/>
  <c r="O171" i="64"/>
  <c r="Q171" i="64" s="1"/>
  <c r="R171" i="64" s="1"/>
  <c r="H171" i="64"/>
  <c r="G171" i="64"/>
  <c r="F171" i="64"/>
  <c r="E171" i="64"/>
  <c r="D171" i="64"/>
  <c r="C171" i="64"/>
  <c r="B171" i="64"/>
  <c r="O170" i="64"/>
  <c r="Q170" i="64" s="1"/>
  <c r="R170" i="64" s="1"/>
  <c r="H170" i="64"/>
  <c r="G170" i="64"/>
  <c r="F170" i="64"/>
  <c r="E170" i="64"/>
  <c r="D170" i="64"/>
  <c r="C170" i="64"/>
  <c r="B170" i="64"/>
  <c r="O169" i="64"/>
  <c r="Q169" i="64" s="1"/>
  <c r="R169" i="64" s="1"/>
  <c r="H169" i="64"/>
  <c r="G169" i="64"/>
  <c r="F169" i="64"/>
  <c r="E169" i="64"/>
  <c r="D169" i="64"/>
  <c r="C169" i="64"/>
  <c r="B169" i="64"/>
  <c r="O168" i="64"/>
  <c r="Q168" i="64" s="1"/>
  <c r="R168" i="64" s="1"/>
  <c r="H168" i="64"/>
  <c r="G168" i="64"/>
  <c r="F168" i="64"/>
  <c r="E168" i="64"/>
  <c r="D168" i="64"/>
  <c r="C168" i="64"/>
  <c r="B168" i="64"/>
  <c r="O167" i="64"/>
  <c r="Q167" i="64" s="1"/>
  <c r="R167" i="64" s="1"/>
  <c r="H167" i="64"/>
  <c r="G167" i="64"/>
  <c r="F167" i="64"/>
  <c r="E167" i="64"/>
  <c r="D167" i="64"/>
  <c r="C167" i="64"/>
  <c r="B167" i="64"/>
  <c r="O166" i="64"/>
  <c r="Q166" i="64" s="1"/>
  <c r="R166" i="64" s="1"/>
  <c r="H166" i="64"/>
  <c r="G166" i="64"/>
  <c r="F166" i="64"/>
  <c r="E166" i="64"/>
  <c r="D166" i="64"/>
  <c r="C166" i="64"/>
  <c r="B166" i="64"/>
  <c r="O165" i="64"/>
  <c r="Q165" i="64" s="1"/>
  <c r="R165" i="64" s="1"/>
  <c r="H165" i="64"/>
  <c r="G165" i="64"/>
  <c r="F165" i="64"/>
  <c r="E165" i="64"/>
  <c r="D165" i="64"/>
  <c r="C165" i="64"/>
  <c r="B165" i="64"/>
  <c r="O164" i="64"/>
  <c r="Q164" i="64" s="1"/>
  <c r="R164" i="64" s="1"/>
  <c r="H164" i="64"/>
  <c r="G164" i="64"/>
  <c r="F164" i="64"/>
  <c r="E164" i="64"/>
  <c r="D164" i="64"/>
  <c r="C164" i="64"/>
  <c r="B164" i="64"/>
  <c r="O163" i="64"/>
  <c r="Q163" i="64" s="1"/>
  <c r="R163" i="64" s="1"/>
  <c r="H163" i="64"/>
  <c r="G163" i="64"/>
  <c r="F163" i="64"/>
  <c r="E163" i="64"/>
  <c r="D163" i="64"/>
  <c r="C163" i="64"/>
  <c r="B163" i="64"/>
  <c r="O162" i="64"/>
  <c r="Q162" i="64" s="1"/>
  <c r="R162" i="64" s="1"/>
  <c r="H162" i="64"/>
  <c r="G162" i="64"/>
  <c r="F162" i="64"/>
  <c r="E162" i="64"/>
  <c r="D162" i="64"/>
  <c r="C162" i="64"/>
  <c r="B162" i="64"/>
  <c r="O161" i="64"/>
  <c r="Q161" i="64" s="1"/>
  <c r="R161" i="64" s="1"/>
  <c r="H161" i="64"/>
  <c r="G161" i="64"/>
  <c r="F161" i="64"/>
  <c r="E161" i="64"/>
  <c r="D161" i="64"/>
  <c r="C161" i="64"/>
  <c r="B161" i="64"/>
  <c r="O160" i="64"/>
  <c r="Q160" i="64" s="1"/>
  <c r="R160" i="64" s="1"/>
  <c r="H160" i="64"/>
  <c r="G160" i="64"/>
  <c r="F160" i="64"/>
  <c r="E160" i="64"/>
  <c r="D160" i="64"/>
  <c r="C160" i="64"/>
  <c r="B160" i="64"/>
  <c r="O159" i="64"/>
  <c r="Q159" i="64" s="1"/>
  <c r="R159" i="64" s="1"/>
  <c r="H159" i="64"/>
  <c r="G159" i="64"/>
  <c r="F159" i="64"/>
  <c r="E159" i="64"/>
  <c r="D159" i="64"/>
  <c r="C159" i="64"/>
  <c r="B159" i="64"/>
  <c r="O158" i="64"/>
  <c r="Q158" i="64" s="1"/>
  <c r="R158" i="64" s="1"/>
  <c r="H158" i="64"/>
  <c r="G158" i="64"/>
  <c r="F158" i="64"/>
  <c r="E158" i="64"/>
  <c r="D158" i="64"/>
  <c r="C158" i="64"/>
  <c r="B158" i="64"/>
  <c r="O157" i="64"/>
  <c r="Q157" i="64" s="1"/>
  <c r="R157" i="64" s="1"/>
  <c r="H157" i="64"/>
  <c r="G157" i="64"/>
  <c r="F157" i="64"/>
  <c r="E157" i="64"/>
  <c r="D157" i="64"/>
  <c r="C157" i="64"/>
  <c r="B157" i="64"/>
  <c r="O156" i="64"/>
  <c r="Q156" i="64" s="1"/>
  <c r="R156" i="64" s="1"/>
  <c r="H156" i="64"/>
  <c r="G156" i="64"/>
  <c r="F156" i="64"/>
  <c r="E156" i="64"/>
  <c r="D156" i="64"/>
  <c r="C156" i="64"/>
  <c r="B156" i="64"/>
  <c r="O155" i="64"/>
  <c r="Q155" i="64" s="1"/>
  <c r="R155" i="64" s="1"/>
  <c r="H155" i="64"/>
  <c r="G155" i="64"/>
  <c r="F155" i="64"/>
  <c r="E155" i="64"/>
  <c r="D155" i="64"/>
  <c r="C155" i="64"/>
  <c r="B155" i="64"/>
  <c r="O154" i="64"/>
  <c r="Q154" i="64" s="1"/>
  <c r="R154" i="64" s="1"/>
  <c r="H154" i="64"/>
  <c r="G154" i="64"/>
  <c r="F154" i="64"/>
  <c r="E154" i="64"/>
  <c r="D154" i="64"/>
  <c r="C154" i="64"/>
  <c r="B154" i="64"/>
  <c r="O153" i="64"/>
  <c r="Q153" i="64" s="1"/>
  <c r="R153" i="64" s="1"/>
  <c r="H153" i="64"/>
  <c r="G153" i="64"/>
  <c r="F153" i="64"/>
  <c r="E153" i="64"/>
  <c r="D153" i="64"/>
  <c r="C153" i="64"/>
  <c r="B153" i="64"/>
  <c r="O152" i="64"/>
  <c r="Q152" i="64" s="1"/>
  <c r="R152" i="64" s="1"/>
  <c r="H152" i="64"/>
  <c r="G152" i="64"/>
  <c r="F152" i="64"/>
  <c r="E152" i="64"/>
  <c r="D152" i="64"/>
  <c r="C152" i="64"/>
  <c r="B152" i="64"/>
  <c r="O151" i="64"/>
  <c r="Q151" i="64" s="1"/>
  <c r="R151" i="64" s="1"/>
  <c r="H151" i="64"/>
  <c r="G151" i="64"/>
  <c r="F151" i="64"/>
  <c r="E151" i="64"/>
  <c r="D151" i="64"/>
  <c r="C151" i="64"/>
  <c r="B151" i="64"/>
  <c r="O150" i="64"/>
  <c r="Q150" i="64" s="1"/>
  <c r="R150" i="64" s="1"/>
  <c r="H150" i="64"/>
  <c r="G150" i="64"/>
  <c r="F150" i="64"/>
  <c r="E150" i="64"/>
  <c r="D150" i="64"/>
  <c r="C150" i="64"/>
  <c r="B150" i="64"/>
  <c r="O149" i="64"/>
  <c r="Q149" i="64" s="1"/>
  <c r="R149" i="64" s="1"/>
  <c r="H149" i="64"/>
  <c r="G149" i="64"/>
  <c r="F149" i="64"/>
  <c r="E149" i="64"/>
  <c r="D149" i="64"/>
  <c r="C149" i="64"/>
  <c r="B149" i="64"/>
  <c r="O148" i="64"/>
  <c r="Q148" i="64" s="1"/>
  <c r="R148" i="64" s="1"/>
  <c r="H148" i="64"/>
  <c r="G148" i="64"/>
  <c r="F148" i="64"/>
  <c r="E148" i="64"/>
  <c r="D148" i="64"/>
  <c r="C148" i="64"/>
  <c r="B148" i="64"/>
  <c r="O147" i="64"/>
  <c r="Q147" i="64" s="1"/>
  <c r="R147" i="64" s="1"/>
  <c r="H147" i="64"/>
  <c r="G147" i="64"/>
  <c r="F147" i="64"/>
  <c r="E147" i="64"/>
  <c r="D147" i="64"/>
  <c r="C147" i="64"/>
  <c r="B147" i="64"/>
  <c r="O146" i="64"/>
  <c r="Q146" i="64" s="1"/>
  <c r="R146" i="64" s="1"/>
  <c r="H146" i="64"/>
  <c r="G146" i="64"/>
  <c r="F146" i="64"/>
  <c r="E146" i="64"/>
  <c r="D146" i="64"/>
  <c r="C146" i="64"/>
  <c r="B146" i="64"/>
  <c r="O145" i="64"/>
  <c r="Q145" i="64" s="1"/>
  <c r="R145" i="64" s="1"/>
  <c r="H145" i="64"/>
  <c r="G145" i="64"/>
  <c r="F145" i="64"/>
  <c r="E145" i="64"/>
  <c r="D145" i="64"/>
  <c r="C145" i="64"/>
  <c r="B145" i="64"/>
  <c r="O144" i="64"/>
  <c r="Q144" i="64" s="1"/>
  <c r="R144" i="64" s="1"/>
  <c r="H144" i="64"/>
  <c r="G144" i="64"/>
  <c r="F144" i="64"/>
  <c r="E144" i="64"/>
  <c r="D144" i="64"/>
  <c r="C144" i="64"/>
  <c r="B144" i="64"/>
  <c r="O143" i="64"/>
  <c r="Q143" i="64" s="1"/>
  <c r="R143" i="64" s="1"/>
  <c r="H143" i="64"/>
  <c r="G143" i="64"/>
  <c r="F143" i="64"/>
  <c r="E143" i="64"/>
  <c r="D143" i="64"/>
  <c r="C143" i="64"/>
  <c r="B143" i="64"/>
  <c r="O142" i="64"/>
  <c r="Q142" i="64" s="1"/>
  <c r="R142" i="64" s="1"/>
  <c r="H142" i="64"/>
  <c r="G142" i="64"/>
  <c r="F142" i="64"/>
  <c r="E142" i="64"/>
  <c r="D142" i="64"/>
  <c r="C142" i="64"/>
  <c r="B142" i="64"/>
  <c r="O141" i="64"/>
  <c r="Q141" i="64" s="1"/>
  <c r="R141" i="64" s="1"/>
  <c r="H141" i="64"/>
  <c r="G141" i="64"/>
  <c r="F141" i="64"/>
  <c r="E141" i="64"/>
  <c r="D141" i="64"/>
  <c r="C141" i="64"/>
  <c r="B141" i="64"/>
  <c r="O140" i="64"/>
  <c r="Q140" i="64" s="1"/>
  <c r="R140" i="64" s="1"/>
  <c r="H140" i="64"/>
  <c r="G140" i="64"/>
  <c r="F140" i="64"/>
  <c r="E140" i="64"/>
  <c r="D140" i="64"/>
  <c r="C140" i="64"/>
  <c r="B140" i="64"/>
  <c r="O139" i="64"/>
  <c r="Q139" i="64" s="1"/>
  <c r="R139" i="64" s="1"/>
  <c r="H139" i="64"/>
  <c r="G139" i="64"/>
  <c r="F139" i="64"/>
  <c r="E139" i="64"/>
  <c r="D139" i="64"/>
  <c r="C139" i="64"/>
  <c r="B139" i="64"/>
  <c r="O138" i="64"/>
  <c r="Q138" i="64" s="1"/>
  <c r="R138" i="64" s="1"/>
  <c r="H138" i="64"/>
  <c r="G138" i="64"/>
  <c r="F138" i="64"/>
  <c r="E138" i="64"/>
  <c r="D138" i="64"/>
  <c r="C138" i="64"/>
  <c r="B138" i="64"/>
  <c r="O137" i="64"/>
  <c r="Q137" i="64" s="1"/>
  <c r="R137" i="64" s="1"/>
  <c r="H137" i="64"/>
  <c r="G137" i="64"/>
  <c r="F137" i="64"/>
  <c r="E137" i="64"/>
  <c r="D137" i="64"/>
  <c r="C137" i="64"/>
  <c r="B137" i="64"/>
  <c r="O136" i="64"/>
  <c r="Q136" i="64" s="1"/>
  <c r="R136" i="64" s="1"/>
  <c r="H136" i="64"/>
  <c r="G136" i="64"/>
  <c r="F136" i="64"/>
  <c r="E136" i="64"/>
  <c r="D136" i="64"/>
  <c r="C136" i="64"/>
  <c r="B136" i="64"/>
  <c r="R51" i="64"/>
  <c r="O51" i="64"/>
  <c r="Q51" i="64" s="1"/>
  <c r="H51" i="64"/>
  <c r="G51" i="64"/>
  <c r="F51" i="64"/>
  <c r="E51" i="64"/>
  <c r="D51" i="64"/>
  <c r="C51" i="64"/>
  <c r="B51" i="64"/>
  <c r="R50" i="64"/>
  <c r="O50" i="64"/>
  <c r="Q50" i="64" s="1"/>
  <c r="H50" i="64"/>
  <c r="G50" i="64"/>
  <c r="F50" i="64"/>
  <c r="E50" i="64"/>
  <c r="D50" i="64"/>
  <c r="C50" i="64"/>
  <c r="B50" i="64"/>
  <c r="R49" i="64"/>
  <c r="O49" i="64"/>
  <c r="Q49" i="64" s="1"/>
  <c r="H49" i="64"/>
  <c r="G49" i="64"/>
  <c r="F49" i="64"/>
  <c r="E49" i="64"/>
  <c r="D49" i="64"/>
  <c r="C49" i="64"/>
  <c r="B49" i="64"/>
  <c r="R48" i="64"/>
  <c r="O48" i="64"/>
  <c r="Q48" i="64" s="1"/>
  <c r="H48" i="64"/>
  <c r="G48" i="64"/>
  <c r="F48" i="64"/>
  <c r="E48" i="64"/>
  <c r="D48" i="64"/>
  <c r="C48" i="64"/>
  <c r="B48" i="64"/>
  <c r="R47" i="64"/>
  <c r="O47" i="64"/>
  <c r="Q47" i="64" s="1"/>
  <c r="H47" i="64"/>
  <c r="G47" i="64"/>
  <c r="F47" i="64"/>
  <c r="E47" i="64"/>
  <c r="D47" i="64"/>
  <c r="C47" i="64"/>
  <c r="B47" i="64"/>
  <c r="R46" i="64"/>
  <c r="O46" i="64"/>
  <c r="Q46" i="64" s="1"/>
  <c r="H46" i="64"/>
  <c r="G46" i="64"/>
  <c r="F46" i="64"/>
  <c r="E46" i="64"/>
  <c r="D46" i="64"/>
  <c r="C46" i="64"/>
  <c r="B46" i="64"/>
  <c r="R329" i="64"/>
  <c r="O323" i="64"/>
  <c r="Q323" i="64" s="1"/>
  <c r="R323" i="64" s="1"/>
  <c r="H323" i="64"/>
  <c r="G323" i="64"/>
  <c r="F323" i="64"/>
  <c r="E323" i="64"/>
  <c r="D323" i="64"/>
  <c r="C323" i="64"/>
  <c r="B323" i="64"/>
  <c r="O322" i="64"/>
  <c r="Q322" i="64" s="1"/>
  <c r="R322" i="64" s="1"/>
  <c r="H322" i="64"/>
  <c r="G322" i="64"/>
  <c r="F322" i="64"/>
  <c r="E322" i="64"/>
  <c r="D322" i="64"/>
  <c r="C322" i="64"/>
  <c r="B322" i="64"/>
  <c r="O321" i="64"/>
  <c r="Q321" i="64" s="1"/>
  <c r="R321" i="64" s="1"/>
  <c r="H321" i="64"/>
  <c r="G321" i="64"/>
  <c r="F321" i="64"/>
  <c r="E321" i="64"/>
  <c r="D321" i="64"/>
  <c r="C321" i="64"/>
  <c r="B321" i="64"/>
  <c r="O320" i="64"/>
  <c r="Q320" i="64" s="1"/>
  <c r="H320" i="64"/>
  <c r="G320" i="64"/>
  <c r="F320" i="64"/>
  <c r="E320" i="64"/>
  <c r="D320" i="64"/>
  <c r="C320" i="64"/>
  <c r="B320" i="64"/>
  <c r="P319" i="64"/>
  <c r="P329" i="64" s="1"/>
  <c r="L319" i="64"/>
  <c r="O316" i="64"/>
  <c r="Q316" i="64" s="1"/>
  <c r="R316" i="64" s="1"/>
  <c r="H316" i="64"/>
  <c r="G316" i="64"/>
  <c r="F316" i="64"/>
  <c r="E316" i="64"/>
  <c r="D316" i="64"/>
  <c r="C316" i="64"/>
  <c r="B316" i="64"/>
  <c r="O315" i="64"/>
  <c r="Q315" i="64" s="1"/>
  <c r="R315" i="64" s="1"/>
  <c r="H315" i="64"/>
  <c r="G315" i="64"/>
  <c r="F315" i="64"/>
  <c r="E315" i="64"/>
  <c r="D315" i="64"/>
  <c r="C315" i="64"/>
  <c r="B315" i="64"/>
  <c r="O314" i="64"/>
  <c r="Q314" i="64" s="1"/>
  <c r="R314" i="64" s="1"/>
  <c r="H314" i="64"/>
  <c r="G314" i="64"/>
  <c r="F314" i="64"/>
  <c r="E314" i="64"/>
  <c r="D314" i="64"/>
  <c r="C314" i="64"/>
  <c r="B314" i="64"/>
  <c r="O313" i="64"/>
  <c r="Q313" i="64" s="1"/>
  <c r="R313" i="64" s="1"/>
  <c r="H313" i="64"/>
  <c r="G313" i="64"/>
  <c r="F313" i="64"/>
  <c r="E313" i="64"/>
  <c r="D313" i="64"/>
  <c r="C313" i="64"/>
  <c r="B313" i="64"/>
  <c r="O312" i="64"/>
  <c r="Q312" i="64" s="1"/>
  <c r="R312" i="64" s="1"/>
  <c r="H312" i="64"/>
  <c r="G312" i="64"/>
  <c r="F312" i="64"/>
  <c r="E312" i="64"/>
  <c r="D312" i="64"/>
  <c r="C312" i="64"/>
  <c r="B312" i="64"/>
  <c r="O311" i="64"/>
  <c r="Q311" i="64" s="1"/>
  <c r="R311" i="64" s="1"/>
  <c r="H311" i="64"/>
  <c r="G311" i="64"/>
  <c r="F311" i="64"/>
  <c r="E311" i="64"/>
  <c r="D311" i="64"/>
  <c r="C311" i="64"/>
  <c r="B311" i="64"/>
  <c r="O310" i="64"/>
  <c r="Q310" i="64" s="1"/>
  <c r="R310" i="64" s="1"/>
  <c r="H310" i="64"/>
  <c r="G310" i="64"/>
  <c r="F310" i="64"/>
  <c r="E310" i="64"/>
  <c r="D310" i="64"/>
  <c r="C310" i="64"/>
  <c r="B310" i="64"/>
  <c r="O309" i="64"/>
  <c r="Q309" i="64" s="1"/>
  <c r="R309" i="64" s="1"/>
  <c r="H309" i="64"/>
  <c r="G309" i="64"/>
  <c r="F309" i="64"/>
  <c r="E309" i="64"/>
  <c r="D309" i="64"/>
  <c r="C309" i="64"/>
  <c r="B309" i="64"/>
  <c r="O308" i="64"/>
  <c r="Q308" i="64" s="1"/>
  <c r="R308" i="64" s="1"/>
  <c r="H308" i="64"/>
  <c r="G308" i="64"/>
  <c r="F308" i="64"/>
  <c r="E308" i="64"/>
  <c r="D308" i="64"/>
  <c r="C308" i="64"/>
  <c r="B308" i="64"/>
  <c r="O307" i="64"/>
  <c r="Q307" i="64" s="1"/>
  <c r="R307" i="64" s="1"/>
  <c r="H307" i="64"/>
  <c r="G307" i="64"/>
  <c r="F307" i="64"/>
  <c r="E307" i="64"/>
  <c r="D307" i="64"/>
  <c r="C307" i="64"/>
  <c r="B307" i="64"/>
  <c r="O306" i="64"/>
  <c r="Q306" i="64" s="1"/>
  <c r="R306" i="64" s="1"/>
  <c r="H306" i="64"/>
  <c r="G306" i="64"/>
  <c r="F306" i="64"/>
  <c r="E306" i="64"/>
  <c r="D306" i="64"/>
  <c r="C306" i="64"/>
  <c r="B306" i="64"/>
  <c r="O305" i="64"/>
  <c r="Q305" i="64" s="1"/>
  <c r="R305" i="64" s="1"/>
  <c r="H305" i="64"/>
  <c r="G305" i="64"/>
  <c r="F305" i="64"/>
  <c r="E305" i="64"/>
  <c r="D305" i="64"/>
  <c r="C305" i="64"/>
  <c r="B305" i="64"/>
  <c r="O304" i="64"/>
  <c r="Q304" i="64" s="1"/>
  <c r="R304" i="64" s="1"/>
  <c r="H304" i="64"/>
  <c r="G304" i="64"/>
  <c r="F304" i="64"/>
  <c r="E304" i="64"/>
  <c r="D304" i="64"/>
  <c r="C304" i="64"/>
  <c r="B304" i="64"/>
  <c r="R289" i="64"/>
  <c r="Q289" i="64"/>
  <c r="O289" i="64"/>
  <c r="H289" i="64"/>
  <c r="G289" i="64"/>
  <c r="F289" i="64"/>
  <c r="E289" i="64"/>
  <c r="D289" i="64"/>
  <c r="C289" i="64"/>
  <c r="B289" i="64"/>
  <c r="R288" i="64"/>
  <c r="Q288" i="64"/>
  <c r="O288" i="64"/>
  <c r="H288" i="64"/>
  <c r="G288" i="64"/>
  <c r="F288" i="64"/>
  <c r="E288" i="64"/>
  <c r="D288" i="64"/>
  <c r="C288" i="64"/>
  <c r="B288" i="64"/>
  <c r="R287" i="64"/>
  <c r="Q287" i="64"/>
  <c r="O287" i="64"/>
  <c r="H287" i="64"/>
  <c r="G287" i="64"/>
  <c r="F287" i="64"/>
  <c r="E287" i="64"/>
  <c r="D287" i="64"/>
  <c r="C287" i="64"/>
  <c r="B287" i="64"/>
  <c r="R286" i="64"/>
  <c r="Q286" i="64"/>
  <c r="O286" i="64"/>
  <c r="H286" i="64"/>
  <c r="G286" i="64"/>
  <c r="F286" i="64"/>
  <c r="E286" i="64"/>
  <c r="D286" i="64"/>
  <c r="C286" i="64"/>
  <c r="B286" i="64"/>
  <c r="R285" i="64"/>
  <c r="Q285" i="64"/>
  <c r="O285" i="64"/>
  <c r="H285" i="64"/>
  <c r="G285" i="64"/>
  <c r="F285" i="64"/>
  <c r="E285" i="64"/>
  <c r="D285" i="64"/>
  <c r="C285" i="64"/>
  <c r="B285" i="64"/>
  <c r="R284" i="64"/>
  <c r="Q284" i="64"/>
  <c r="O284" i="64"/>
  <c r="H284" i="64"/>
  <c r="G284" i="64"/>
  <c r="F284" i="64"/>
  <c r="E284" i="64"/>
  <c r="D284" i="64"/>
  <c r="C284" i="64"/>
  <c r="B284" i="64"/>
  <c r="R283" i="64"/>
  <c r="Q283" i="64"/>
  <c r="O283" i="64"/>
  <c r="H283" i="64"/>
  <c r="G283" i="64"/>
  <c r="F283" i="64"/>
  <c r="E283" i="64"/>
  <c r="D283" i="64"/>
  <c r="C283" i="64"/>
  <c r="B283" i="64"/>
  <c r="R282" i="64"/>
  <c r="Q282" i="64"/>
  <c r="O282" i="64"/>
  <c r="H282" i="64"/>
  <c r="G282" i="64"/>
  <c r="F282" i="64"/>
  <c r="E282" i="64"/>
  <c r="D282" i="64"/>
  <c r="C282" i="64"/>
  <c r="B282" i="64"/>
  <c r="O281" i="64"/>
  <c r="Q281" i="64" s="1"/>
  <c r="R281" i="64" s="1"/>
  <c r="H281" i="64"/>
  <c r="G281" i="64"/>
  <c r="F281" i="64"/>
  <c r="E281" i="64"/>
  <c r="D281" i="64"/>
  <c r="C281" i="64"/>
  <c r="B281" i="64"/>
  <c r="O280" i="64"/>
  <c r="Q280" i="64" s="1"/>
  <c r="R280" i="64" s="1"/>
  <c r="H280" i="64"/>
  <c r="G280" i="64"/>
  <c r="F280" i="64"/>
  <c r="E280" i="64"/>
  <c r="D280" i="64"/>
  <c r="C280" i="64"/>
  <c r="B280" i="64"/>
  <c r="O279" i="64"/>
  <c r="Q279" i="64" s="1"/>
  <c r="R279" i="64" s="1"/>
  <c r="H279" i="64"/>
  <c r="G279" i="64"/>
  <c r="F279" i="64"/>
  <c r="E279" i="64"/>
  <c r="D279" i="64"/>
  <c r="C279" i="64"/>
  <c r="B279" i="64"/>
  <c r="O278" i="64"/>
  <c r="Q278" i="64" s="1"/>
  <c r="R278" i="64" s="1"/>
  <c r="H278" i="64"/>
  <c r="G278" i="64"/>
  <c r="F278" i="64"/>
  <c r="E278" i="64"/>
  <c r="D278" i="64"/>
  <c r="C278" i="64"/>
  <c r="B278" i="64"/>
  <c r="O277" i="64"/>
  <c r="Q277" i="64" s="1"/>
  <c r="R277" i="64" s="1"/>
  <c r="H277" i="64"/>
  <c r="G277" i="64"/>
  <c r="F277" i="64"/>
  <c r="E277" i="64"/>
  <c r="D277" i="64"/>
  <c r="C277" i="64"/>
  <c r="B277" i="64"/>
  <c r="O276" i="64"/>
  <c r="Q276" i="64" s="1"/>
  <c r="R276" i="64" s="1"/>
  <c r="H276" i="64"/>
  <c r="G276" i="64"/>
  <c r="F276" i="64"/>
  <c r="E276" i="64"/>
  <c r="D276" i="64"/>
  <c r="C276" i="64"/>
  <c r="B276" i="64"/>
  <c r="O275" i="64"/>
  <c r="Q275" i="64" s="1"/>
  <c r="R275" i="64" s="1"/>
  <c r="H275" i="64"/>
  <c r="G275" i="64"/>
  <c r="F275" i="64"/>
  <c r="E275" i="64"/>
  <c r="D275" i="64"/>
  <c r="C275" i="64"/>
  <c r="B275" i="64"/>
  <c r="O274" i="64"/>
  <c r="Q274" i="64" s="1"/>
  <c r="R274" i="64" s="1"/>
  <c r="H274" i="64"/>
  <c r="G274" i="64"/>
  <c r="F274" i="64"/>
  <c r="E274" i="64"/>
  <c r="D274" i="64"/>
  <c r="C274" i="64"/>
  <c r="B274" i="64"/>
  <c r="O273" i="64"/>
  <c r="Q273" i="64" s="1"/>
  <c r="R273" i="64" s="1"/>
  <c r="H273" i="64"/>
  <c r="G273" i="64"/>
  <c r="F273" i="64"/>
  <c r="E273" i="64"/>
  <c r="D273" i="64"/>
  <c r="C273" i="64"/>
  <c r="B273" i="64"/>
  <c r="O272" i="64"/>
  <c r="Q272" i="64" s="1"/>
  <c r="R272" i="64" s="1"/>
  <c r="H272" i="64"/>
  <c r="G272" i="64"/>
  <c r="F272" i="64"/>
  <c r="E272" i="64"/>
  <c r="D272" i="64"/>
  <c r="C272" i="64"/>
  <c r="B272" i="64"/>
  <c r="O271" i="64"/>
  <c r="Q271" i="64" s="1"/>
  <c r="R271" i="64" s="1"/>
  <c r="H271" i="64"/>
  <c r="G271" i="64"/>
  <c r="F271" i="64"/>
  <c r="E271" i="64"/>
  <c r="D271" i="64"/>
  <c r="C271" i="64"/>
  <c r="B271" i="64"/>
  <c r="O270" i="64"/>
  <c r="Q270" i="64" s="1"/>
  <c r="R270" i="64" s="1"/>
  <c r="H270" i="64"/>
  <c r="G270" i="64"/>
  <c r="F270" i="64"/>
  <c r="E270" i="64"/>
  <c r="D270" i="64"/>
  <c r="C270" i="64"/>
  <c r="B270" i="64"/>
  <c r="O269" i="64"/>
  <c r="H269" i="64"/>
  <c r="G269" i="64"/>
  <c r="F269" i="64"/>
  <c r="E269" i="64"/>
  <c r="D269" i="64"/>
  <c r="C269" i="64"/>
  <c r="B269" i="64"/>
  <c r="O268" i="64"/>
  <c r="Q268" i="64" s="1"/>
  <c r="R268" i="64" s="1"/>
  <c r="H268" i="64"/>
  <c r="G268" i="64"/>
  <c r="F268" i="64"/>
  <c r="E268" i="64"/>
  <c r="D268" i="64"/>
  <c r="C268" i="64"/>
  <c r="B268" i="64"/>
  <c r="L267" i="64"/>
  <c r="O265" i="64"/>
  <c r="Q265" i="64" s="1"/>
  <c r="R265" i="64" s="1"/>
  <c r="L264" i="64"/>
  <c r="O248" i="64"/>
  <c r="Q248" i="64" s="1"/>
  <c r="R248" i="64" s="1"/>
  <c r="H248" i="64"/>
  <c r="G248" i="64"/>
  <c r="F248" i="64"/>
  <c r="E248" i="64"/>
  <c r="D248" i="64"/>
  <c r="C248" i="64"/>
  <c r="B248" i="64"/>
  <c r="O247" i="64"/>
  <c r="Q247" i="64" s="1"/>
  <c r="R247" i="64" s="1"/>
  <c r="H247" i="64"/>
  <c r="G247" i="64"/>
  <c r="F247" i="64"/>
  <c r="E247" i="64"/>
  <c r="D247" i="64"/>
  <c r="C247" i="64"/>
  <c r="B247" i="64"/>
  <c r="O246" i="64"/>
  <c r="Q246" i="64" s="1"/>
  <c r="R246" i="64" s="1"/>
  <c r="H246" i="64"/>
  <c r="G246" i="64"/>
  <c r="F246" i="64"/>
  <c r="E246" i="64"/>
  <c r="D246" i="64"/>
  <c r="C246" i="64"/>
  <c r="B246" i="64"/>
  <c r="O245" i="64"/>
  <c r="Q245" i="64" s="1"/>
  <c r="R245" i="64" s="1"/>
  <c r="H245" i="64"/>
  <c r="G245" i="64"/>
  <c r="F245" i="64"/>
  <c r="E245" i="64"/>
  <c r="D245" i="64"/>
  <c r="C245" i="64"/>
  <c r="B245" i="64"/>
  <c r="O244" i="64"/>
  <c r="Q244" i="64" s="1"/>
  <c r="R244" i="64" s="1"/>
  <c r="H244" i="64"/>
  <c r="G244" i="64"/>
  <c r="F244" i="64"/>
  <c r="E244" i="64"/>
  <c r="D244" i="64"/>
  <c r="C244" i="64"/>
  <c r="B244" i="64"/>
  <c r="O243" i="64"/>
  <c r="Q243" i="64" s="1"/>
  <c r="R243" i="64" s="1"/>
  <c r="H243" i="64"/>
  <c r="G243" i="64"/>
  <c r="F243" i="64"/>
  <c r="E243" i="64"/>
  <c r="D243" i="64"/>
  <c r="C243" i="64"/>
  <c r="B243" i="64"/>
  <c r="O242" i="64"/>
  <c r="Q242" i="64" s="1"/>
  <c r="R242" i="64" s="1"/>
  <c r="H242" i="64"/>
  <c r="G242" i="64"/>
  <c r="F242" i="64"/>
  <c r="E242" i="64"/>
  <c r="D242" i="64"/>
  <c r="C242" i="64"/>
  <c r="B242" i="64"/>
  <c r="O241" i="64"/>
  <c r="Q241" i="64" s="1"/>
  <c r="R241" i="64" s="1"/>
  <c r="H241" i="64"/>
  <c r="G241" i="64"/>
  <c r="F241" i="64"/>
  <c r="E241" i="64"/>
  <c r="D241" i="64"/>
  <c r="C241" i="64"/>
  <c r="B241" i="64"/>
  <c r="O240" i="64"/>
  <c r="Q240" i="64" s="1"/>
  <c r="R240" i="64" s="1"/>
  <c r="H240" i="64"/>
  <c r="G240" i="64"/>
  <c r="F240" i="64"/>
  <c r="E240" i="64"/>
  <c r="D240" i="64"/>
  <c r="C240" i="64"/>
  <c r="B240" i="64"/>
  <c r="O239" i="64"/>
  <c r="Q239" i="64" s="1"/>
  <c r="R239" i="64" s="1"/>
  <c r="H239" i="64"/>
  <c r="G239" i="64"/>
  <c r="F239" i="64"/>
  <c r="E239" i="64"/>
  <c r="D239" i="64"/>
  <c r="C239" i="64"/>
  <c r="B239" i="64"/>
  <c r="O238" i="64"/>
  <c r="Q238" i="64" s="1"/>
  <c r="R238" i="64" s="1"/>
  <c r="H238" i="64"/>
  <c r="G238" i="64"/>
  <c r="F238" i="64"/>
  <c r="E238" i="64"/>
  <c r="D238" i="64"/>
  <c r="C238" i="64"/>
  <c r="B238" i="64"/>
  <c r="O237" i="64"/>
  <c r="Q237" i="64" s="1"/>
  <c r="R237" i="64" s="1"/>
  <c r="H237" i="64"/>
  <c r="G237" i="64"/>
  <c r="F237" i="64"/>
  <c r="E237" i="64"/>
  <c r="D237" i="64"/>
  <c r="C237" i="64"/>
  <c r="B237" i="64"/>
  <c r="O236" i="64"/>
  <c r="Q236" i="64" s="1"/>
  <c r="R236" i="64" s="1"/>
  <c r="H236" i="64"/>
  <c r="G236" i="64"/>
  <c r="F236" i="64"/>
  <c r="E236" i="64"/>
  <c r="D236" i="64"/>
  <c r="C236" i="64"/>
  <c r="B236" i="64"/>
  <c r="O235" i="64"/>
  <c r="Q235" i="64" s="1"/>
  <c r="R235" i="64" s="1"/>
  <c r="H235" i="64"/>
  <c r="G235" i="64"/>
  <c r="F235" i="64"/>
  <c r="E235" i="64"/>
  <c r="D235" i="64"/>
  <c r="C235" i="64"/>
  <c r="B235" i="64"/>
  <c r="O234" i="64"/>
  <c r="Q234" i="64" s="1"/>
  <c r="R234" i="64" s="1"/>
  <c r="H234" i="64"/>
  <c r="G234" i="64"/>
  <c r="F234" i="64"/>
  <c r="E234" i="64"/>
  <c r="D234" i="64"/>
  <c r="C234" i="64"/>
  <c r="B234" i="64"/>
  <c r="O233" i="64"/>
  <c r="Q233" i="64" s="1"/>
  <c r="R233" i="64" s="1"/>
  <c r="H233" i="64"/>
  <c r="G233" i="64"/>
  <c r="F233" i="64"/>
  <c r="E233" i="64"/>
  <c r="D233" i="64"/>
  <c r="C233" i="64"/>
  <c r="B233" i="64"/>
  <c r="O232" i="64"/>
  <c r="Q232" i="64" s="1"/>
  <c r="R232" i="64" s="1"/>
  <c r="H232" i="64"/>
  <c r="G232" i="64"/>
  <c r="F232" i="64"/>
  <c r="E232" i="64"/>
  <c r="D232" i="64"/>
  <c r="C232" i="64"/>
  <c r="B232" i="64"/>
  <c r="O231" i="64"/>
  <c r="Q231" i="64" s="1"/>
  <c r="R231" i="64" s="1"/>
  <c r="H231" i="64"/>
  <c r="G231" i="64"/>
  <c r="F231" i="64"/>
  <c r="E231" i="64"/>
  <c r="D231" i="64"/>
  <c r="C231" i="64"/>
  <c r="B231" i="64"/>
  <c r="O230" i="64"/>
  <c r="Q230" i="64" s="1"/>
  <c r="R230" i="64" s="1"/>
  <c r="H230" i="64"/>
  <c r="G230" i="64"/>
  <c r="F230" i="64"/>
  <c r="E230" i="64"/>
  <c r="D230" i="64"/>
  <c r="C230" i="64"/>
  <c r="B230" i="64"/>
  <c r="O229" i="64"/>
  <c r="Q229" i="64" s="1"/>
  <c r="R229" i="64" s="1"/>
  <c r="H229" i="64"/>
  <c r="G229" i="64"/>
  <c r="F229" i="64"/>
  <c r="E229" i="64"/>
  <c r="D229" i="64"/>
  <c r="C229" i="64"/>
  <c r="B229" i="64"/>
  <c r="L228" i="64"/>
  <c r="O135" i="64"/>
  <c r="Q135" i="64" s="1"/>
  <c r="R135" i="64" s="1"/>
  <c r="H135" i="64"/>
  <c r="G135" i="64"/>
  <c r="F135" i="64"/>
  <c r="E135" i="64"/>
  <c r="D135" i="64"/>
  <c r="C135" i="64"/>
  <c r="B135" i="64"/>
  <c r="O134" i="64"/>
  <c r="Q134" i="64" s="1"/>
  <c r="R134" i="64" s="1"/>
  <c r="H134" i="64"/>
  <c r="G134" i="64"/>
  <c r="F134" i="64"/>
  <c r="E134" i="64"/>
  <c r="D134" i="64"/>
  <c r="C134" i="64"/>
  <c r="B134" i="64"/>
  <c r="O133" i="64"/>
  <c r="Q133" i="64" s="1"/>
  <c r="R133" i="64" s="1"/>
  <c r="H133" i="64"/>
  <c r="G133" i="64"/>
  <c r="F133" i="64"/>
  <c r="E133" i="64"/>
  <c r="D133" i="64"/>
  <c r="C133" i="64"/>
  <c r="B133" i="64"/>
  <c r="O132" i="64"/>
  <c r="Q132" i="64" s="1"/>
  <c r="R132" i="64" s="1"/>
  <c r="H132" i="64"/>
  <c r="G132" i="64"/>
  <c r="F132" i="64"/>
  <c r="E132" i="64"/>
  <c r="D132" i="64"/>
  <c r="C132" i="64"/>
  <c r="B132" i="64"/>
  <c r="O131" i="64"/>
  <c r="Q131" i="64" s="1"/>
  <c r="R131" i="64" s="1"/>
  <c r="H131" i="64"/>
  <c r="G131" i="64"/>
  <c r="F131" i="64"/>
  <c r="E131" i="64"/>
  <c r="D131" i="64"/>
  <c r="C131" i="64"/>
  <c r="B131" i="64"/>
  <c r="O130" i="64"/>
  <c r="Q130" i="64" s="1"/>
  <c r="R130" i="64" s="1"/>
  <c r="H130" i="64"/>
  <c r="G130" i="64"/>
  <c r="F130" i="64"/>
  <c r="E130" i="64"/>
  <c r="D130" i="64"/>
  <c r="C130" i="64"/>
  <c r="B130" i="64"/>
  <c r="O129" i="64"/>
  <c r="Q129" i="64" s="1"/>
  <c r="R129" i="64" s="1"/>
  <c r="H129" i="64"/>
  <c r="G129" i="64"/>
  <c r="F129" i="64"/>
  <c r="E129" i="64"/>
  <c r="D129" i="64"/>
  <c r="C129" i="64"/>
  <c r="B129" i="64"/>
  <c r="O128" i="64"/>
  <c r="Q128" i="64" s="1"/>
  <c r="R128" i="64" s="1"/>
  <c r="H128" i="64"/>
  <c r="G128" i="64"/>
  <c r="F128" i="64"/>
  <c r="E128" i="64"/>
  <c r="D128" i="64"/>
  <c r="C128" i="64"/>
  <c r="B128" i="64"/>
  <c r="O127" i="64"/>
  <c r="Q127" i="64" s="1"/>
  <c r="R127" i="64" s="1"/>
  <c r="H127" i="64"/>
  <c r="G127" i="64"/>
  <c r="F127" i="64"/>
  <c r="E127" i="64"/>
  <c r="D127" i="64"/>
  <c r="C127" i="64"/>
  <c r="B127" i="64"/>
  <c r="O126" i="64"/>
  <c r="Q126" i="64" s="1"/>
  <c r="R126" i="64" s="1"/>
  <c r="H126" i="64"/>
  <c r="G126" i="64"/>
  <c r="F126" i="64"/>
  <c r="E126" i="64"/>
  <c r="D126" i="64"/>
  <c r="C126" i="64"/>
  <c r="B126" i="64"/>
  <c r="O125" i="64"/>
  <c r="Q125" i="64" s="1"/>
  <c r="R125" i="64" s="1"/>
  <c r="H125" i="64"/>
  <c r="G125" i="64"/>
  <c r="F125" i="64"/>
  <c r="E125" i="64"/>
  <c r="D125" i="64"/>
  <c r="C125" i="64"/>
  <c r="B125" i="64"/>
  <c r="O124" i="64"/>
  <c r="Q124" i="64" s="1"/>
  <c r="R124" i="64" s="1"/>
  <c r="H124" i="64"/>
  <c r="G124" i="64"/>
  <c r="F124" i="64"/>
  <c r="E124" i="64"/>
  <c r="D124" i="64"/>
  <c r="C124" i="64"/>
  <c r="B124" i="64"/>
  <c r="O123" i="64"/>
  <c r="Q123" i="64" s="1"/>
  <c r="R123" i="64" s="1"/>
  <c r="H123" i="64"/>
  <c r="G123" i="64"/>
  <c r="F123" i="64"/>
  <c r="E123" i="64"/>
  <c r="D123" i="64"/>
  <c r="C123" i="64"/>
  <c r="B123" i="64"/>
  <c r="O122" i="64"/>
  <c r="Q122" i="64" s="1"/>
  <c r="R122" i="64" s="1"/>
  <c r="H122" i="64"/>
  <c r="G122" i="64"/>
  <c r="F122" i="64"/>
  <c r="E122" i="64"/>
  <c r="D122" i="64"/>
  <c r="C122" i="64"/>
  <c r="B122" i="64"/>
  <c r="O121" i="64"/>
  <c r="Q121" i="64" s="1"/>
  <c r="R121" i="64" s="1"/>
  <c r="H121" i="64"/>
  <c r="G121" i="64"/>
  <c r="F121" i="64"/>
  <c r="E121" i="64"/>
  <c r="D121" i="64"/>
  <c r="C121" i="64"/>
  <c r="B121" i="64"/>
  <c r="O120" i="64"/>
  <c r="Q120" i="64" s="1"/>
  <c r="R120" i="64" s="1"/>
  <c r="H120" i="64"/>
  <c r="G120" i="64"/>
  <c r="F120" i="64"/>
  <c r="E120" i="64"/>
  <c r="D120" i="64"/>
  <c r="C120" i="64"/>
  <c r="B120" i="64"/>
  <c r="O119" i="64"/>
  <c r="Q119" i="64" s="1"/>
  <c r="R119" i="64" s="1"/>
  <c r="H119" i="64"/>
  <c r="G119" i="64"/>
  <c r="F119" i="64"/>
  <c r="E119" i="64"/>
  <c r="D119" i="64"/>
  <c r="C119" i="64"/>
  <c r="B119" i="64"/>
  <c r="O118" i="64"/>
  <c r="Q118" i="64" s="1"/>
  <c r="R118" i="64" s="1"/>
  <c r="H118" i="64"/>
  <c r="G118" i="64"/>
  <c r="F118" i="64"/>
  <c r="E118" i="64"/>
  <c r="D118" i="64"/>
  <c r="C118" i="64"/>
  <c r="B118" i="64"/>
  <c r="O117" i="64"/>
  <c r="Q117" i="64" s="1"/>
  <c r="R117" i="64" s="1"/>
  <c r="H117" i="64"/>
  <c r="G117" i="64"/>
  <c r="F117" i="64"/>
  <c r="E117" i="64"/>
  <c r="D117" i="64"/>
  <c r="C117" i="64"/>
  <c r="B117" i="64"/>
  <c r="O116" i="64"/>
  <c r="Q116" i="64" s="1"/>
  <c r="R116" i="64" s="1"/>
  <c r="H116" i="64"/>
  <c r="G116" i="64"/>
  <c r="F116" i="64"/>
  <c r="E116" i="64"/>
  <c r="D116" i="64"/>
  <c r="C116" i="64"/>
  <c r="B116" i="64"/>
  <c r="O115" i="64"/>
  <c r="Q115" i="64" s="1"/>
  <c r="R115" i="64" s="1"/>
  <c r="H115" i="64"/>
  <c r="G115" i="64"/>
  <c r="F115" i="64"/>
  <c r="E115" i="64"/>
  <c r="D115" i="64"/>
  <c r="C115" i="64"/>
  <c r="B115" i="64"/>
  <c r="O114" i="64"/>
  <c r="Q114" i="64" s="1"/>
  <c r="R114" i="64" s="1"/>
  <c r="H114" i="64"/>
  <c r="G114" i="64"/>
  <c r="F114" i="64"/>
  <c r="E114" i="64"/>
  <c r="D114" i="64"/>
  <c r="C114" i="64"/>
  <c r="B114" i="64"/>
  <c r="O113" i="64"/>
  <c r="Q113" i="64" s="1"/>
  <c r="R113" i="64" s="1"/>
  <c r="H113" i="64"/>
  <c r="G113" i="64"/>
  <c r="F113" i="64"/>
  <c r="E113" i="64"/>
  <c r="D113" i="64"/>
  <c r="C113" i="64"/>
  <c r="B113" i="64"/>
  <c r="O112" i="64"/>
  <c r="Q112" i="64" s="1"/>
  <c r="R112" i="64" s="1"/>
  <c r="H112" i="64"/>
  <c r="G112" i="64"/>
  <c r="F112" i="64"/>
  <c r="E112" i="64"/>
  <c r="D112" i="64"/>
  <c r="C112" i="64"/>
  <c r="B112" i="64"/>
  <c r="O111" i="64"/>
  <c r="Q111" i="64" s="1"/>
  <c r="R111" i="64" s="1"/>
  <c r="H111" i="64"/>
  <c r="G111" i="64"/>
  <c r="F111" i="64"/>
  <c r="E111" i="64"/>
  <c r="D111" i="64"/>
  <c r="C111" i="64"/>
  <c r="B111" i="64"/>
  <c r="O110" i="64"/>
  <c r="Q110" i="64" s="1"/>
  <c r="R110" i="64" s="1"/>
  <c r="H110" i="64"/>
  <c r="G110" i="64"/>
  <c r="F110" i="64"/>
  <c r="E110" i="64"/>
  <c r="D110" i="64"/>
  <c r="C110" i="64"/>
  <c r="B110" i="64"/>
  <c r="O109" i="64"/>
  <c r="Q109" i="64" s="1"/>
  <c r="R109" i="64" s="1"/>
  <c r="H109" i="64"/>
  <c r="G109" i="64"/>
  <c r="F109" i="64"/>
  <c r="E109" i="64"/>
  <c r="D109" i="64"/>
  <c r="C109" i="64"/>
  <c r="B109" i="64"/>
  <c r="O108" i="64"/>
  <c r="Q108" i="64" s="1"/>
  <c r="R108" i="64" s="1"/>
  <c r="H108" i="64"/>
  <c r="G108" i="64"/>
  <c r="F108" i="64"/>
  <c r="E108" i="64"/>
  <c r="D108" i="64"/>
  <c r="C108" i="64"/>
  <c r="B108" i="64"/>
  <c r="O107" i="64"/>
  <c r="Q107" i="64" s="1"/>
  <c r="R107" i="64" s="1"/>
  <c r="H107" i="64"/>
  <c r="G107" i="64"/>
  <c r="F107" i="64"/>
  <c r="E107" i="64"/>
  <c r="D107" i="64"/>
  <c r="C107" i="64"/>
  <c r="B107" i="64"/>
  <c r="O106" i="64"/>
  <c r="Q106" i="64" s="1"/>
  <c r="R106" i="64" s="1"/>
  <c r="H106" i="64"/>
  <c r="G106" i="64"/>
  <c r="F106" i="64"/>
  <c r="E106" i="64"/>
  <c r="D106" i="64"/>
  <c r="C106" i="64"/>
  <c r="B106" i="64"/>
  <c r="O105" i="64"/>
  <c r="Q105" i="64" s="1"/>
  <c r="R105" i="64" s="1"/>
  <c r="H105" i="64"/>
  <c r="G105" i="64"/>
  <c r="F105" i="64"/>
  <c r="E105" i="64"/>
  <c r="D105" i="64"/>
  <c r="C105" i="64"/>
  <c r="B105" i="64"/>
  <c r="O104" i="64"/>
  <c r="Q104" i="64" s="1"/>
  <c r="R104" i="64" s="1"/>
  <c r="H104" i="64"/>
  <c r="G104" i="64"/>
  <c r="F104" i="64"/>
  <c r="E104" i="64"/>
  <c r="D104" i="64"/>
  <c r="C104" i="64"/>
  <c r="B104" i="64"/>
  <c r="O103" i="64"/>
  <c r="Q103" i="64" s="1"/>
  <c r="R103" i="64" s="1"/>
  <c r="H103" i="64"/>
  <c r="G103" i="64"/>
  <c r="F103" i="64"/>
  <c r="E103" i="64"/>
  <c r="D103" i="64"/>
  <c r="C103" i="64"/>
  <c r="B103" i="64"/>
  <c r="O102" i="64"/>
  <c r="Q102" i="64" s="1"/>
  <c r="R102" i="64" s="1"/>
  <c r="H102" i="64"/>
  <c r="G102" i="64"/>
  <c r="F102" i="64"/>
  <c r="E102" i="64"/>
  <c r="D102" i="64"/>
  <c r="C102" i="64"/>
  <c r="B102" i="64"/>
  <c r="O101" i="64"/>
  <c r="Q101" i="64" s="1"/>
  <c r="R101" i="64" s="1"/>
  <c r="H101" i="64"/>
  <c r="G101" i="64"/>
  <c r="F101" i="64"/>
  <c r="E101" i="64"/>
  <c r="D101" i="64"/>
  <c r="C101" i="64"/>
  <c r="B101" i="64"/>
  <c r="O100" i="64"/>
  <c r="Q100" i="64" s="1"/>
  <c r="R100" i="64" s="1"/>
  <c r="H100" i="64"/>
  <c r="G100" i="64"/>
  <c r="F100" i="64"/>
  <c r="E100" i="64"/>
  <c r="D100" i="64"/>
  <c r="C100" i="64"/>
  <c r="B100" i="64"/>
  <c r="O99" i="64"/>
  <c r="Q99" i="64" s="1"/>
  <c r="R99" i="64" s="1"/>
  <c r="H99" i="64"/>
  <c r="G99" i="64"/>
  <c r="F99" i="64"/>
  <c r="E99" i="64"/>
  <c r="D99" i="64"/>
  <c r="C99" i="64"/>
  <c r="B99" i="64"/>
  <c r="O98" i="64"/>
  <c r="Q98" i="64" s="1"/>
  <c r="R98" i="64" s="1"/>
  <c r="H98" i="64"/>
  <c r="G98" i="64"/>
  <c r="F98" i="64"/>
  <c r="E98" i="64"/>
  <c r="D98" i="64"/>
  <c r="C98" i="64"/>
  <c r="B98" i="64"/>
  <c r="O97" i="64"/>
  <c r="Q97" i="64" s="1"/>
  <c r="R97" i="64" s="1"/>
  <c r="H97" i="64"/>
  <c r="G97" i="64"/>
  <c r="F97" i="64"/>
  <c r="E97" i="64"/>
  <c r="D97" i="64"/>
  <c r="C97" i="64"/>
  <c r="B97" i="64"/>
  <c r="O96" i="64"/>
  <c r="Q96" i="64" s="1"/>
  <c r="R96" i="64" s="1"/>
  <c r="H96" i="64"/>
  <c r="G96" i="64"/>
  <c r="F96" i="64"/>
  <c r="E96" i="64"/>
  <c r="D96" i="64"/>
  <c r="C96" i="64"/>
  <c r="B96" i="64"/>
  <c r="O95" i="64"/>
  <c r="Q95" i="64" s="1"/>
  <c r="R95" i="64" s="1"/>
  <c r="H95" i="64"/>
  <c r="G95" i="64"/>
  <c r="F95" i="64"/>
  <c r="E95" i="64"/>
  <c r="D95" i="64"/>
  <c r="C95" i="64"/>
  <c r="B95" i="64"/>
  <c r="O94" i="64"/>
  <c r="Q94" i="64" s="1"/>
  <c r="R94" i="64" s="1"/>
  <c r="H94" i="64"/>
  <c r="G94" i="64"/>
  <c r="F94" i="64"/>
  <c r="E94" i="64"/>
  <c r="D94" i="64"/>
  <c r="C94" i="64"/>
  <c r="B94" i="64"/>
  <c r="O93" i="64"/>
  <c r="Q93" i="64" s="1"/>
  <c r="R93" i="64" s="1"/>
  <c r="H93" i="64"/>
  <c r="G93" i="64"/>
  <c r="F93" i="64"/>
  <c r="E93" i="64"/>
  <c r="D93" i="64"/>
  <c r="C93" i="64"/>
  <c r="B93" i="64"/>
  <c r="O92" i="64"/>
  <c r="Q92" i="64" s="1"/>
  <c r="R92" i="64" s="1"/>
  <c r="H92" i="64"/>
  <c r="G92" i="64"/>
  <c r="F92" i="64"/>
  <c r="E92" i="64"/>
  <c r="D92" i="64"/>
  <c r="C92" i="64"/>
  <c r="B92" i="64"/>
  <c r="O91" i="64"/>
  <c r="Q91" i="64" s="1"/>
  <c r="R91" i="64" s="1"/>
  <c r="H91" i="64"/>
  <c r="G91" i="64"/>
  <c r="F91" i="64"/>
  <c r="E91" i="64"/>
  <c r="D91" i="64"/>
  <c r="C91" i="64"/>
  <c r="B91" i="64"/>
  <c r="O90" i="64"/>
  <c r="Q90" i="64" s="1"/>
  <c r="R90" i="64" s="1"/>
  <c r="H90" i="64"/>
  <c r="G90" i="64"/>
  <c r="F90" i="64"/>
  <c r="E90" i="64"/>
  <c r="D90" i="64"/>
  <c r="C90" i="64"/>
  <c r="B90" i="64"/>
  <c r="O89" i="64"/>
  <c r="Q89" i="64" s="1"/>
  <c r="R89" i="64" s="1"/>
  <c r="H89" i="64"/>
  <c r="G89" i="64"/>
  <c r="F89" i="64"/>
  <c r="E89" i="64"/>
  <c r="D89" i="64"/>
  <c r="C89" i="64"/>
  <c r="B89" i="64"/>
  <c r="O88" i="64"/>
  <c r="Q88" i="64" s="1"/>
  <c r="R88" i="64" s="1"/>
  <c r="H88" i="64"/>
  <c r="G88" i="64"/>
  <c r="F88" i="64"/>
  <c r="E88" i="64"/>
  <c r="D88" i="64"/>
  <c r="C88" i="64"/>
  <c r="B88" i="64"/>
  <c r="O87" i="64"/>
  <c r="Q87" i="64" s="1"/>
  <c r="R87" i="64" s="1"/>
  <c r="H87" i="64"/>
  <c r="G87" i="64"/>
  <c r="F87" i="64"/>
  <c r="E87" i="64"/>
  <c r="D87" i="64"/>
  <c r="C87" i="64"/>
  <c r="B87" i="64"/>
  <c r="O86" i="64"/>
  <c r="Q86" i="64" s="1"/>
  <c r="R86" i="64" s="1"/>
  <c r="H86" i="64"/>
  <c r="G86" i="64"/>
  <c r="F86" i="64"/>
  <c r="E86" i="64"/>
  <c r="D86" i="64"/>
  <c r="C86" i="64"/>
  <c r="B86" i="64"/>
  <c r="O85" i="64"/>
  <c r="Q85" i="64" s="1"/>
  <c r="R85" i="64" s="1"/>
  <c r="H85" i="64"/>
  <c r="G85" i="64"/>
  <c r="F85" i="64"/>
  <c r="E85" i="64"/>
  <c r="D85" i="64"/>
  <c r="C85" i="64"/>
  <c r="B85" i="64"/>
  <c r="O84" i="64"/>
  <c r="Q84" i="64" s="1"/>
  <c r="R84" i="64" s="1"/>
  <c r="H84" i="64"/>
  <c r="G84" i="64"/>
  <c r="F84" i="64"/>
  <c r="E84" i="64"/>
  <c r="D84" i="64"/>
  <c r="C84" i="64"/>
  <c r="B84" i="64"/>
  <c r="O83" i="64"/>
  <c r="Q83" i="64" s="1"/>
  <c r="R83" i="64" s="1"/>
  <c r="H83" i="64"/>
  <c r="G83" i="64"/>
  <c r="F83" i="64"/>
  <c r="E83" i="64"/>
  <c r="D83" i="64"/>
  <c r="C83" i="64"/>
  <c r="B83" i="64"/>
  <c r="O82" i="64"/>
  <c r="Q82" i="64" s="1"/>
  <c r="R82" i="64" s="1"/>
  <c r="H82" i="64"/>
  <c r="G82" i="64"/>
  <c r="F82" i="64"/>
  <c r="E82" i="64"/>
  <c r="D82" i="64"/>
  <c r="C82" i="64"/>
  <c r="B82" i="64"/>
  <c r="O81" i="64"/>
  <c r="Q81" i="64" s="1"/>
  <c r="R81" i="64" s="1"/>
  <c r="H81" i="64"/>
  <c r="G81" i="64"/>
  <c r="F81" i="64"/>
  <c r="E81" i="64"/>
  <c r="D81" i="64"/>
  <c r="C81" i="64"/>
  <c r="B81" i="64"/>
  <c r="O80" i="64"/>
  <c r="Q80" i="64" s="1"/>
  <c r="R80" i="64" s="1"/>
  <c r="H80" i="64"/>
  <c r="G80" i="64"/>
  <c r="F80" i="64"/>
  <c r="E80" i="64"/>
  <c r="D80" i="64"/>
  <c r="C80" i="64"/>
  <c r="B80" i="64"/>
  <c r="O79" i="64"/>
  <c r="Q79" i="64" s="1"/>
  <c r="R79" i="64" s="1"/>
  <c r="H79" i="64"/>
  <c r="G79" i="64"/>
  <c r="F79" i="64"/>
  <c r="E79" i="64"/>
  <c r="D79" i="64"/>
  <c r="C79" i="64"/>
  <c r="B79" i="64"/>
  <c r="O78" i="64"/>
  <c r="Q78" i="64" s="1"/>
  <c r="R78" i="64" s="1"/>
  <c r="H78" i="64"/>
  <c r="G78" i="64"/>
  <c r="F78" i="64"/>
  <c r="E78" i="64"/>
  <c r="D78" i="64"/>
  <c r="C78" i="64"/>
  <c r="B78" i="64"/>
  <c r="O77" i="64"/>
  <c r="Q77" i="64" s="1"/>
  <c r="R77" i="64" s="1"/>
  <c r="H77" i="64"/>
  <c r="G77" i="64"/>
  <c r="F77" i="64"/>
  <c r="E77" i="64"/>
  <c r="D77" i="64"/>
  <c r="C77" i="64"/>
  <c r="B77" i="64"/>
  <c r="O76" i="64"/>
  <c r="Q76" i="64" s="1"/>
  <c r="R76" i="64" s="1"/>
  <c r="H76" i="64"/>
  <c r="G76" i="64"/>
  <c r="F76" i="64"/>
  <c r="E76" i="64"/>
  <c r="D76" i="64"/>
  <c r="C76" i="64"/>
  <c r="B76" i="64"/>
  <c r="O75" i="64"/>
  <c r="Q75" i="64" s="1"/>
  <c r="R75" i="64" s="1"/>
  <c r="H75" i="64"/>
  <c r="G75" i="64"/>
  <c r="F75" i="64"/>
  <c r="E75" i="64"/>
  <c r="D75" i="64"/>
  <c r="C75" i="64"/>
  <c r="B75" i="64"/>
  <c r="O74" i="64"/>
  <c r="Q74" i="64" s="1"/>
  <c r="R74" i="64" s="1"/>
  <c r="H74" i="64"/>
  <c r="G74" i="64"/>
  <c r="F74" i="64"/>
  <c r="E74" i="64"/>
  <c r="D74" i="64"/>
  <c r="C74" i="64"/>
  <c r="B74" i="64"/>
  <c r="O73" i="64"/>
  <c r="Q73" i="64" s="1"/>
  <c r="R73" i="64" s="1"/>
  <c r="H73" i="64"/>
  <c r="G73" i="64"/>
  <c r="F73" i="64"/>
  <c r="E73" i="64"/>
  <c r="D73" i="64"/>
  <c r="C73" i="64"/>
  <c r="B73" i="64"/>
  <c r="O72" i="64"/>
  <c r="Q72" i="64" s="1"/>
  <c r="R72" i="64" s="1"/>
  <c r="H72" i="64"/>
  <c r="G72" i="64"/>
  <c r="F72" i="64"/>
  <c r="E72" i="64"/>
  <c r="D72" i="64"/>
  <c r="C72" i="64"/>
  <c r="B72" i="64"/>
  <c r="O71" i="64"/>
  <c r="Q71" i="64" s="1"/>
  <c r="R71" i="64" s="1"/>
  <c r="H71" i="64"/>
  <c r="G71" i="64"/>
  <c r="F71" i="64"/>
  <c r="E71" i="64"/>
  <c r="D71" i="64"/>
  <c r="C71" i="64"/>
  <c r="B71" i="64"/>
  <c r="O70" i="64"/>
  <c r="Q70" i="64" s="1"/>
  <c r="R70" i="64" s="1"/>
  <c r="H70" i="64"/>
  <c r="G70" i="64"/>
  <c r="F70" i="64"/>
  <c r="E70" i="64"/>
  <c r="D70" i="64"/>
  <c r="C70" i="64"/>
  <c r="B70" i="64"/>
  <c r="O69" i="64"/>
  <c r="Q69" i="64" s="1"/>
  <c r="R69" i="64" s="1"/>
  <c r="H69" i="64"/>
  <c r="G69" i="64"/>
  <c r="F69" i="64"/>
  <c r="E69" i="64"/>
  <c r="D69" i="64"/>
  <c r="C69" i="64"/>
  <c r="B69" i="64"/>
  <c r="O68" i="64"/>
  <c r="Q68" i="64" s="1"/>
  <c r="R68" i="64" s="1"/>
  <c r="H68" i="64"/>
  <c r="G68" i="64"/>
  <c r="F68" i="64"/>
  <c r="E68" i="64"/>
  <c r="D68" i="64"/>
  <c r="C68" i="64"/>
  <c r="B68" i="64"/>
  <c r="O67" i="64"/>
  <c r="Q67" i="64" s="1"/>
  <c r="R67" i="64" s="1"/>
  <c r="H67" i="64"/>
  <c r="G67" i="64"/>
  <c r="F67" i="64"/>
  <c r="E67" i="64"/>
  <c r="D67" i="64"/>
  <c r="C67" i="64"/>
  <c r="B67" i="64"/>
  <c r="O66" i="64"/>
  <c r="Q66" i="64" s="1"/>
  <c r="R66" i="64" s="1"/>
  <c r="H66" i="64"/>
  <c r="G66" i="64"/>
  <c r="F66" i="64"/>
  <c r="E66" i="64"/>
  <c r="D66" i="64"/>
  <c r="C66" i="64"/>
  <c r="B66" i="64"/>
  <c r="O65" i="64"/>
  <c r="Q65" i="64" s="1"/>
  <c r="R65" i="64" s="1"/>
  <c r="H65" i="64"/>
  <c r="G65" i="64"/>
  <c r="F65" i="64"/>
  <c r="E65" i="64"/>
  <c r="D65" i="64"/>
  <c r="C65" i="64"/>
  <c r="B65" i="64"/>
  <c r="O64" i="64"/>
  <c r="Q64" i="64" s="1"/>
  <c r="R64" i="64" s="1"/>
  <c r="H64" i="64"/>
  <c r="G64" i="64"/>
  <c r="F64" i="64"/>
  <c r="E64" i="64"/>
  <c r="D64" i="64"/>
  <c r="C64" i="64"/>
  <c r="B64" i="64"/>
  <c r="O63" i="64"/>
  <c r="Q63" i="64" s="1"/>
  <c r="R63" i="64" s="1"/>
  <c r="H63" i="64"/>
  <c r="G63" i="64"/>
  <c r="F63" i="64"/>
  <c r="E63" i="64"/>
  <c r="D63" i="64"/>
  <c r="C63" i="64"/>
  <c r="B63" i="64"/>
  <c r="O62" i="64"/>
  <c r="Q62" i="64" s="1"/>
  <c r="R62" i="64" s="1"/>
  <c r="H62" i="64"/>
  <c r="G62" i="64"/>
  <c r="F62" i="64"/>
  <c r="E62" i="64"/>
  <c r="D62" i="64"/>
  <c r="C62" i="64"/>
  <c r="B62" i="64"/>
  <c r="O61" i="64"/>
  <c r="Q61" i="64" s="1"/>
  <c r="R61" i="64" s="1"/>
  <c r="H61" i="64"/>
  <c r="G61" i="64"/>
  <c r="F61" i="64"/>
  <c r="E61" i="64"/>
  <c r="D61" i="64"/>
  <c r="C61" i="64"/>
  <c r="B61" i="64"/>
  <c r="O60" i="64"/>
  <c r="Q60" i="64" s="1"/>
  <c r="R60" i="64" s="1"/>
  <c r="H60" i="64"/>
  <c r="G60" i="64"/>
  <c r="F60" i="64"/>
  <c r="E60" i="64"/>
  <c r="D60" i="64"/>
  <c r="C60" i="64"/>
  <c r="B60" i="64"/>
  <c r="O59" i="64"/>
  <c r="Q59" i="64" s="1"/>
  <c r="R59" i="64" s="1"/>
  <c r="H59" i="64"/>
  <c r="G59" i="64"/>
  <c r="F59" i="64"/>
  <c r="E59" i="64"/>
  <c r="D59" i="64"/>
  <c r="C59" i="64"/>
  <c r="B59" i="64"/>
  <c r="O58" i="64"/>
  <c r="Q58" i="64" s="1"/>
  <c r="R58" i="64" s="1"/>
  <c r="H58" i="64"/>
  <c r="G58" i="64"/>
  <c r="F58" i="64"/>
  <c r="E58" i="64"/>
  <c r="D58" i="64"/>
  <c r="C58" i="64"/>
  <c r="B58" i="64"/>
  <c r="O57" i="64"/>
  <c r="Q57" i="64" s="1"/>
  <c r="R57" i="64" s="1"/>
  <c r="H57" i="64"/>
  <c r="G57" i="64"/>
  <c r="F57" i="64"/>
  <c r="E57" i="64"/>
  <c r="D57" i="64"/>
  <c r="C57" i="64"/>
  <c r="B57" i="64"/>
  <c r="O56" i="64"/>
  <c r="Q56" i="64" s="1"/>
  <c r="R56" i="64" s="1"/>
  <c r="H56" i="64"/>
  <c r="G56" i="64"/>
  <c r="F56" i="64"/>
  <c r="E56" i="64"/>
  <c r="D56" i="64"/>
  <c r="C56" i="64"/>
  <c r="B56" i="64"/>
  <c r="L55" i="64"/>
  <c r="R45" i="64"/>
  <c r="O45" i="64"/>
  <c r="Q45" i="64" s="1"/>
  <c r="H45" i="64"/>
  <c r="G45" i="64"/>
  <c r="F45" i="64"/>
  <c r="E45" i="64"/>
  <c r="D45" i="64"/>
  <c r="C45" i="64"/>
  <c r="B45" i="64"/>
  <c r="R44" i="64"/>
  <c r="O44" i="64"/>
  <c r="Q44" i="64" s="1"/>
  <c r="H44" i="64"/>
  <c r="G44" i="64"/>
  <c r="F44" i="64"/>
  <c r="E44" i="64"/>
  <c r="D44" i="64"/>
  <c r="C44" i="64"/>
  <c r="B44" i="64"/>
  <c r="R43" i="64"/>
  <c r="O43" i="64"/>
  <c r="Q43" i="64" s="1"/>
  <c r="H43" i="64"/>
  <c r="G43" i="64"/>
  <c r="F43" i="64"/>
  <c r="E43" i="64"/>
  <c r="D43" i="64"/>
  <c r="C43" i="64"/>
  <c r="B43" i="64"/>
  <c r="R42" i="64"/>
  <c r="O42" i="64"/>
  <c r="Q42" i="64" s="1"/>
  <c r="H42" i="64"/>
  <c r="G42" i="64"/>
  <c r="F42" i="64"/>
  <c r="E42" i="64"/>
  <c r="D42" i="64"/>
  <c r="C42" i="64"/>
  <c r="B42" i="64"/>
  <c r="R41" i="64"/>
  <c r="O41" i="64"/>
  <c r="Q41" i="64" s="1"/>
  <c r="H41" i="64"/>
  <c r="G41" i="64"/>
  <c r="F41" i="64"/>
  <c r="E41" i="64"/>
  <c r="D41" i="64"/>
  <c r="C41" i="64"/>
  <c r="B41" i="64"/>
  <c r="R40" i="64"/>
  <c r="O40" i="64"/>
  <c r="Q40" i="64" s="1"/>
  <c r="H40" i="64"/>
  <c r="G40" i="64"/>
  <c r="F40" i="64"/>
  <c r="E40" i="64"/>
  <c r="D40" i="64"/>
  <c r="C40" i="64"/>
  <c r="B40" i="64"/>
  <c r="R39" i="64"/>
  <c r="O39" i="64"/>
  <c r="Q39" i="64" s="1"/>
  <c r="H39" i="64"/>
  <c r="G39" i="64"/>
  <c r="F39" i="64"/>
  <c r="E39" i="64"/>
  <c r="D39" i="64"/>
  <c r="C39" i="64"/>
  <c r="B39" i="64"/>
  <c r="R38" i="64"/>
  <c r="O38" i="64"/>
  <c r="Q38" i="64" s="1"/>
  <c r="H38" i="64"/>
  <c r="G38" i="64"/>
  <c r="F38" i="64"/>
  <c r="E38" i="64"/>
  <c r="D38" i="64"/>
  <c r="C38" i="64"/>
  <c r="B38" i="64"/>
  <c r="R37" i="64"/>
  <c r="O37" i="64"/>
  <c r="Q37" i="64" s="1"/>
  <c r="H37" i="64"/>
  <c r="G37" i="64"/>
  <c r="F37" i="64"/>
  <c r="E37" i="64"/>
  <c r="D37" i="64"/>
  <c r="C37" i="64"/>
  <c r="B37" i="64"/>
  <c r="R36" i="64"/>
  <c r="O36" i="64"/>
  <c r="Q36" i="64" s="1"/>
  <c r="H36" i="64"/>
  <c r="G36" i="64"/>
  <c r="F36" i="64"/>
  <c r="E36" i="64"/>
  <c r="D36" i="64"/>
  <c r="C36" i="64"/>
  <c r="B36" i="64"/>
  <c r="R35" i="64"/>
  <c r="O35" i="64"/>
  <c r="Q35" i="64" s="1"/>
  <c r="H35" i="64"/>
  <c r="G35" i="64"/>
  <c r="F35" i="64"/>
  <c r="E35" i="64"/>
  <c r="D35" i="64"/>
  <c r="C35" i="64"/>
  <c r="B35" i="64"/>
  <c r="R34" i="64"/>
  <c r="O34" i="64"/>
  <c r="Q34" i="64" s="1"/>
  <c r="H34" i="64"/>
  <c r="G34" i="64"/>
  <c r="F34" i="64"/>
  <c r="E34" i="64"/>
  <c r="D34" i="64"/>
  <c r="C34" i="64"/>
  <c r="B34" i="64"/>
  <c r="R33" i="64"/>
  <c r="O33" i="64"/>
  <c r="Q33" i="64" s="1"/>
  <c r="H33" i="64"/>
  <c r="G33" i="64"/>
  <c r="F33" i="64"/>
  <c r="E33" i="64"/>
  <c r="D33" i="64"/>
  <c r="C33" i="64"/>
  <c r="B33" i="64"/>
  <c r="R32" i="64"/>
  <c r="O32" i="64"/>
  <c r="H32" i="64"/>
  <c r="G32" i="64"/>
  <c r="F32" i="64"/>
  <c r="E32" i="64"/>
  <c r="D32" i="64"/>
  <c r="C32" i="64"/>
  <c r="B32" i="64"/>
  <c r="R31" i="64"/>
  <c r="O31" i="64"/>
  <c r="Q31" i="64" s="1"/>
  <c r="H31" i="64"/>
  <c r="G31" i="64"/>
  <c r="F31" i="64"/>
  <c r="E31" i="64"/>
  <c r="D31" i="64"/>
  <c r="C31" i="64"/>
  <c r="B31" i="64"/>
  <c r="L30" i="64"/>
  <c r="L16" i="64" s="1"/>
  <c r="O29" i="64"/>
  <c r="Q29" i="64" s="1"/>
  <c r="R29" i="64" s="1"/>
  <c r="H29" i="64"/>
  <c r="G29" i="64"/>
  <c r="F29" i="64"/>
  <c r="E29" i="64"/>
  <c r="D29" i="64"/>
  <c r="C29" i="64"/>
  <c r="B29" i="64"/>
  <c r="O28" i="64"/>
  <c r="Q28" i="64" s="1"/>
  <c r="R28" i="64" s="1"/>
  <c r="H28" i="64"/>
  <c r="G28" i="64"/>
  <c r="F28" i="64"/>
  <c r="E28" i="64"/>
  <c r="D28" i="64"/>
  <c r="C28" i="64"/>
  <c r="B28" i="64"/>
  <c r="O27" i="64"/>
  <c r="Q27" i="64" s="1"/>
  <c r="R27" i="64" s="1"/>
  <c r="H27" i="64"/>
  <c r="G27" i="64"/>
  <c r="F27" i="64"/>
  <c r="E27" i="64"/>
  <c r="D27" i="64"/>
  <c r="C27" i="64"/>
  <c r="B27" i="64"/>
  <c r="O26" i="64"/>
  <c r="Q26" i="64" s="1"/>
  <c r="R26" i="64" s="1"/>
  <c r="H26" i="64"/>
  <c r="G26" i="64"/>
  <c r="F26" i="64"/>
  <c r="E26" i="64"/>
  <c r="D26" i="64"/>
  <c r="C26" i="64"/>
  <c r="B26" i="64"/>
  <c r="O25" i="64"/>
  <c r="Q25" i="64" s="1"/>
  <c r="R25" i="64" s="1"/>
  <c r="H25" i="64"/>
  <c r="G25" i="64"/>
  <c r="F25" i="64"/>
  <c r="E25" i="64"/>
  <c r="D25" i="64"/>
  <c r="C25" i="64"/>
  <c r="B25" i="64"/>
  <c r="O24" i="64"/>
  <c r="Q24" i="64" s="1"/>
  <c r="R24" i="64" s="1"/>
  <c r="H24" i="64"/>
  <c r="G24" i="64"/>
  <c r="F24" i="64"/>
  <c r="E24" i="64"/>
  <c r="D24" i="64"/>
  <c r="C24" i="64"/>
  <c r="B24" i="64"/>
  <c r="O23" i="64"/>
  <c r="Q23" i="64" s="1"/>
  <c r="R23" i="64" s="1"/>
  <c r="H23" i="64"/>
  <c r="G23" i="64"/>
  <c r="F23" i="64"/>
  <c r="E23" i="64"/>
  <c r="D23" i="64"/>
  <c r="C23" i="64"/>
  <c r="B23" i="64"/>
  <c r="O22" i="64"/>
  <c r="Q22" i="64" s="1"/>
  <c r="R22" i="64" s="1"/>
  <c r="H22" i="64"/>
  <c r="G22" i="64"/>
  <c r="F22" i="64"/>
  <c r="E22" i="64"/>
  <c r="D22" i="64"/>
  <c r="C22" i="64"/>
  <c r="B22" i="64"/>
  <c r="O21" i="64"/>
  <c r="Q21" i="64" s="1"/>
  <c r="R21" i="64" s="1"/>
  <c r="H21" i="64"/>
  <c r="G21" i="64"/>
  <c r="F21" i="64"/>
  <c r="E21" i="64"/>
  <c r="D21" i="64"/>
  <c r="C21" i="64"/>
  <c r="B21" i="64"/>
  <c r="O20" i="64"/>
  <c r="Q20" i="64" s="1"/>
  <c r="R20" i="64" s="1"/>
  <c r="H20" i="64"/>
  <c r="G20" i="64"/>
  <c r="F20" i="64"/>
  <c r="E20" i="64"/>
  <c r="D20" i="64"/>
  <c r="C20" i="64"/>
  <c r="B20" i="64"/>
  <c r="O19" i="64"/>
  <c r="Q19" i="64" s="1"/>
  <c r="R19" i="64" s="1"/>
  <c r="H19" i="64"/>
  <c r="G19" i="64"/>
  <c r="F19" i="64"/>
  <c r="E19" i="64"/>
  <c r="D19" i="64"/>
  <c r="C19" i="64"/>
  <c r="B19" i="64"/>
  <c r="O18" i="64"/>
  <c r="Q18" i="64" s="1"/>
  <c r="H18" i="64"/>
  <c r="G18" i="64"/>
  <c r="F18" i="64"/>
  <c r="E18" i="64"/>
  <c r="D18" i="64"/>
  <c r="C18" i="64"/>
  <c r="B18" i="64"/>
  <c r="O133" i="61"/>
  <c r="Q133" i="61" s="1"/>
  <c r="R133" i="61" s="1"/>
  <c r="H133" i="61"/>
  <c r="G133" i="61"/>
  <c r="F133" i="61"/>
  <c r="E133" i="61"/>
  <c r="D133" i="61"/>
  <c r="C133" i="61"/>
  <c r="B133" i="61"/>
  <c r="O125" i="61"/>
  <c r="Q125" i="61" s="1"/>
  <c r="R125" i="61" s="1"/>
  <c r="H125" i="61"/>
  <c r="G125" i="61"/>
  <c r="F125" i="61"/>
  <c r="E125" i="61"/>
  <c r="D125" i="61"/>
  <c r="C125" i="61"/>
  <c r="B125" i="61"/>
  <c r="O146" i="61"/>
  <c r="Q146" i="61" s="1"/>
  <c r="R146" i="61" s="1"/>
  <c r="H146" i="61"/>
  <c r="G146" i="61"/>
  <c r="F146" i="61"/>
  <c r="E146" i="61"/>
  <c r="D146" i="61"/>
  <c r="C146" i="61"/>
  <c r="B146" i="61"/>
  <c r="O37" i="61"/>
  <c r="Q37" i="61" s="1"/>
  <c r="R37" i="61" s="1"/>
  <c r="H37" i="61"/>
  <c r="G37" i="61"/>
  <c r="F37" i="61"/>
  <c r="E37" i="61"/>
  <c r="D37" i="61"/>
  <c r="C37" i="61"/>
  <c r="B37" i="61"/>
  <c r="O36" i="61"/>
  <c r="Q36" i="61" s="1"/>
  <c r="R36" i="61" s="1"/>
  <c r="H36" i="61"/>
  <c r="G36" i="61"/>
  <c r="F36" i="61"/>
  <c r="E36" i="61"/>
  <c r="D36" i="61"/>
  <c r="C36" i="61"/>
  <c r="B36" i="61"/>
  <c r="O35" i="61"/>
  <c r="Q35" i="61" s="1"/>
  <c r="R35" i="61" s="1"/>
  <c r="H35" i="61"/>
  <c r="G35" i="61"/>
  <c r="F35" i="61"/>
  <c r="E35" i="61"/>
  <c r="D35" i="61"/>
  <c r="C35" i="61"/>
  <c r="B35" i="61"/>
  <c r="O34" i="61"/>
  <c r="Q34" i="61" s="1"/>
  <c r="R34" i="61" s="1"/>
  <c r="H34" i="61"/>
  <c r="G34" i="61"/>
  <c r="F34" i="61"/>
  <c r="E34" i="61"/>
  <c r="D34" i="61"/>
  <c r="C34" i="61"/>
  <c r="B34" i="61"/>
  <c r="O33" i="61"/>
  <c r="Q33" i="61" s="1"/>
  <c r="R33" i="61" s="1"/>
  <c r="H33" i="61"/>
  <c r="G33" i="61"/>
  <c r="F33" i="61"/>
  <c r="E33" i="61"/>
  <c r="D33" i="61"/>
  <c r="C33" i="61"/>
  <c r="B33" i="61"/>
  <c r="O32" i="61"/>
  <c r="Q32" i="61" s="1"/>
  <c r="R32" i="61" s="1"/>
  <c r="H32" i="61"/>
  <c r="G32" i="61"/>
  <c r="F32" i="61"/>
  <c r="E32" i="61"/>
  <c r="D32" i="61"/>
  <c r="C32" i="61"/>
  <c r="B32" i="61"/>
  <c r="O31" i="61"/>
  <c r="Q31" i="61" s="1"/>
  <c r="R31" i="61" s="1"/>
  <c r="H31" i="61"/>
  <c r="G31" i="61"/>
  <c r="F31" i="61"/>
  <c r="E31" i="61"/>
  <c r="D31" i="61"/>
  <c r="C31" i="61"/>
  <c r="B31" i="61"/>
  <c r="B123" i="60"/>
  <c r="C123" i="60"/>
  <c r="D123" i="60"/>
  <c r="E123" i="60"/>
  <c r="F123" i="60"/>
  <c r="G123" i="60"/>
  <c r="H123" i="60"/>
  <c r="O267" i="64" l="1"/>
  <c r="Q267" i="64" s="1"/>
  <c r="O434" i="65"/>
  <c r="Q434" i="65" s="1"/>
  <c r="O30" i="64"/>
  <c r="Q30" i="64" s="1"/>
  <c r="O30" i="65"/>
  <c r="O72" i="65"/>
  <c r="O526" i="65"/>
  <c r="Q526" i="65" s="1"/>
  <c r="O497" i="65"/>
  <c r="Q497" i="65" s="1"/>
  <c r="O430" i="65"/>
  <c r="Q430" i="65" s="1"/>
  <c r="O17" i="65"/>
  <c r="Q17" i="65" s="1"/>
  <c r="O387" i="65"/>
  <c r="O363" i="65" s="1"/>
  <c r="Q363" i="65" s="1"/>
  <c r="L71" i="65"/>
  <c r="L15" i="65" s="1"/>
  <c r="L14" i="65" s="1"/>
  <c r="L13" i="65" s="1"/>
  <c r="Q48" i="65"/>
  <c r="Q432" i="65"/>
  <c r="R432" i="65" s="1"/>
  <c r="Q511" i="65"/>
  <c r="R511" i="65" s="1"/>
  <c r="Q463" i="65"/>
  <c r="R463" i="65" s="1"/>
  <c r="Q537" i="65"/>
  <c r="R537" i="65" s="1"/>
  <c r="L54" i="64"/>
  <c r="O319" i="64"/>
  <c r="Q319" i="64" s="1"/>
  <c r="O264" i="64"/>
  <c r="Q264" i="64" s="1"/>
  <c r="O228" i="64"/>
  <c r="Q228" i="64" s="1"/>
  <c r="O55" i="64"/>
  <c r="Q55" i="64" s="1"/>
  <c r="O303" i="64"/>
  <c r="Q303" i="64" s="1"/>
  <c r="R320" i="64"/>
  <c r="R18" i="64"/>
  <c r="Q32" i="64"/>
  <c r="Q269" i="64"/>
  <c r="R269" i="64" s="1"/>
  <c r="O17" i="64"/>
  <c r="Q17" i="64" s="1"/>
  <c r="O546" i="65" l="1"/>
  <c r="Q30" i="65"/>
  <c r="O16" i="65"/>
  <c r="O71" i="65"/>
  <c r="Q71" i="65" s="1"/>
  <c r="Q72" i="65"/>
  <c r="L15" i="64"/>
  <c r="L14" i="64" s="1"/>
  <c r="L13" i="64" s="1"/>
  <c r="O329" i="64"/>
  <c r="O16" i="64"/>
  <c r="Q16" i="64"/>
  <c r="O54" i="64"/>
  <c r="Q54" i="64" s="1"/>
  <c r="Q329" i="64"/>
  <c r="O547" i="65" l="1"/>
  <c r="Q16" i="65"/>
  <c r="Q15" i="65" s="1"/>
  <c r="Q14" i="65" s="1"/>
  <c r="Q13" i="65" s="1"/>
  <c r="Q546" i="65"/>
  <c r="O15" i="65"/>
  <c r="O14" i="65" s="1"/>
  <c r="O13" i="65" s="1"/>
  <c r="O15" i="64"/>
  <c r="O14" i="64" s="1"/>
  <c r="O13" i="64" s="1"/>
  <c r="Q15" i="64"/>
  <c r="Q14" i="64" s="1"/>
  <c r="Q13" i="64" s="1"/>
  <c r="H166" i="61" l="1"/>
  <c r="G166" i="61"/>
  <c r="F166" i="61"/>
  <c r="E166" i="61"/>
  <c r="D166" i="61"/>
  <c r="C166" i="61"/>
  <c r="B166" i="61"/>
  <c r="H165" i="61"/>
  <c r="G165" i="61"/>
  <c r="F165" i="61"/>
  <c r="E165" i="61"/>
  <c r="D165" i="61"/>
  <c r="C165" i="61"/>
  <c r="B165" i="61"/>
  <c r="H164" i="61"/>
  <c r="G164" i="61"/>
  <c r="F164" i="61"/>
  <c r="E164" i="61"/>
  <c r="D164" i="61"/>
  <c r="C164" i="61"/>
  <c r="B164" i="61"/>
  <c r="H163" i="61"/>
  <c r="G163" i="61"/>
  <c r="F163" i="61"/>
  <c r="E163" i="61"/>
  <c r="D163" i="61"/>
  <c r="C163" i="61"/>
  <c r="B163" i="61"/>
  <c r="H162" i="61"/>
  <c r="G162" i="61"/>
  <c r="F162" i="61"/>
  <c r="E162" i="61"/>
  <c r="D162" i="61"/>
  <c r="C162" i="61"/>
  <c r="B162" i="61"/>
  <c r="H160" i="61"/>
  <c r="G160" i="61"/>
  <c r="F160" i="61"/>
  <c r="E160" i="61"/>
  <c r="D160" i="61"/>
  <c r="C160" i="61"/>
  <c r="B160" i="61"/>
  <c r="H159" i="61"/>
  <c r="G159" i="61"/>
  <c r="F159" i="61"/>
  <c r="E159" i="61"/>
  <c r="D159" i="61"/>
  <c r="C159" i="61"/>
  <c r="B159" i="61"/>
  <c r="H157" i="61"/>
  <c r="G157" i="61"/>
  <c r="F157" i="61"/>
  <c r="E157" i="61"/>
  <c r="D157" i="61"/>
  <c r="C157" i="61"/>
  <c r="B157" i="61"/>
  <c r="H156" i="61"/>
  <c r="G156" i="61"/>
  <c r="F156" i="61"/>
  <c r="E156" i="61"/>
  <c r="D156" i="61"/>
  <c r="C156" i="61"/>
  <c r="B156" i="61"/>
  <c r="H155" i="61"/>
  <c r="G155" i="61"/>
  <c r="F155" i="61"/>
  <c r="E155" i="61"/>
  <c r="D155" i="61"/>
  <c r="C155" i="61"/>
  <c r="B155" i="61"/>
  <c r="H154" i="61"/>
  <c r="G154" i="61"/>
  <c r="F154" i="61"/>
  <c r="E154" i="61"/>
  <c r="D154" i="61"/>
  <c r="C154" i="61"/>
  <c r="B154" i="61"/>
  <c r="H153" i="61"/>
  <c r="G153" i="61"/>
  <c r="F153" i="61"/>
  <c r="E153" i="61"/>
  <c r="D153" i="61"/>
  <c r="C153" i="61"/>
  <c r="B153" i="61"/>
  <c r="H152" i="61"/>
  <c r="G152" i="61"/>
  <c r="F152" i="61"/>
  <c r="E152" i="61"/>
  <c r="D152" i="61"/>
  <c r="C152" i="61"/>
  <c r="B152" i="61"/>
  <c r="H151" i="61"/>
  <c r="G151" i="61"/>
  <c r="F151" i="61"/>
  <c r="E151" i="61"/>
  <c r="D151" i="61"/>
  <c r="C151" i="61"/>
  <c r="B151" i="61"/>
  <c r="H150" i="61"/>
  <c r="G150" i="61"/>
  <c r="F150" i="61"/>
  <c r="E150" i="61"/>
  <c r="D150" i="61"/>
  <c r="C150" i="61"/>
  <c r="B150" i="61"/>
  <c r="H149" i="61"/>
  <c r="G149" i="61"/>
  <c r="F149" i="61"/>
  <c r="E149" i="61"/>
  <c r="D149" i="61"/>
  <c r="C149" i="61"/>
  <c r="B149" i="61"/>
  <c r="H148" i="61"/>
  <c r="G148" i="61"/>
  <c r="F148" i="61"/>
  <c r="E148" i="61"/>
  <c r="D148" i="61"/>
  <c r="C148" i="61"/>
  <c r="B148" i="61"/>
  <c r="H147" i="61"/>
  <c r="G147" i="61"/>
  <c r="F147" i="61"/>
  <c r="E147" i="61"/>
  <c r="D147" i="61"/>
  <c r="C147" i="61"/>
  <c r="B147" i="61"/>
  <c r="H145" i="61"/>
  <c r="G145" i="61"/>
  <c r="F145" i="61"/>
  <c r="E145" i="61"/>
  <c r="D145" i="61"/>
  <c r="C145" i="61"/>
  <c r="B145" i="61"/>
  <c r="H143" i="61"/>
  <c r="G143" i="61"/>
  <c r="F143" i="61"/>
  <c r="E143" i="61"/>
  <c r="D143" i="61"/>
  <c r="C143" i="61"/>
  <c r="B143" i="61"/>
  <c r="H139" i="61"/>
  <c r="G139" i="61"/>
  <c r="F139" i="61"/>
  <c r="E139" i="61"/>
  <c r="D139" i="61"/>
  <c r="C139" i="61"/>
  <c r="B139" i="61"/>
  <c r="H138" i="61"/>
  <c r="G138" i="61"/>
  <c r="F138" i="61"/>
  <c r="E138" i="61"/>
  <c r="D138" i="61"/>
  <c r="C138" i="61"/>
  <c r="B138" i="61"/>
  <c r="H137" i="61"/>
  <c r="G137" i="61"/>
  <c r="F137" i="61"/>
  <c r="E137" i="61"/>
  <c r="D137" i="61"/>
  <c r="C137" i="61"/>
  <c r="B137" i="61"/>
  <c r="H136" i="61"/>
  <c r="G136" i="61"/>
  <c r="F136" i="61"/>
  <c r="E136" i="61"/>
  <c r="D136" i="61"/>
  <c r="C136" i="61"/>
  <c r="B136" i="61"/>
  <c r="H135" i="61"/>
  <c r="G135" i="61"/>
  <c r="F135" i="61"/>
  <c r="E135" i="61"/>
  <c r="D135" i="61"/>
  <c r="C135" i="61"/>
  <c r="B135" i="61"/>
  <c r="H134" i="61"/>
  <c r="G134" i="61"/>
  <c r="F134" i="61"/>
  <c r="E134" i="61"/>
  <c r="D134" i="61"/>
  <c r="C134" i="61"/>
  <c r="B134" i="61"/>
  <c r="H132" i="61"/>
  <c r="G132" i="61"/>
  <c r="F132" i="61"/>
  <c r="E132" i="61"/>
  <c r="D132" i="61"/>
  <c r="C132" i="61"/>
  <c r="B132" i="61"/>
  <c r="H131" i="61"/>
  <c r="G131" i="61"/>
  <c r="F131" i="61"/>
  <c r="E131" i="61"/>
  <c r="D131" i="61"/>
  <c r="C131" i="61"/>
  <c r="B131" i="61"/>
  <c r="H130" i="61"/>
  <c r="G130" i="61"/>
  <c r="F130" i="61"/>
  <c r="E130" i="61"/>
  <c r="D130" i="61"/>
  <c r="C130" i="61"/>
  <c r="B130" i="61"/>
  <c r="H129" i="61"/>
  <c r="G129" i="61"/>
  <c r="F129" i="61"/>
  <c r="E129" i="61"/>
  <c r="D129" i="61"/>
  <c r="C129" i="61"/>
  <c r="B129" i="61"/>
  <c r="H128" i="61"/>
  <c r="G128" i="61"/>
  <c r="F128" i="61"/>
  <c r="E128" i="61"/>
  <c r="D128" i="61"/>
  <c r="C128" i="61"/>
  <c r="B128" i="61"/>
  <c r="H127" i="61"/>
  <c r="G127" i="61"/>
  <c r="F127" i="61"/>
  <c r="E127" i="61"/>
  <c r="D127" i="61"/>
  <c r="C127" i="61"/>
  <c r="B127" i="61"/>
  <c r="H126" i="61"/>
  <c r="G126" i="61"/>
  <c r="F126" i="61"/>
  <c r="E126" i="61"/>
  <c r="D126" i="61"/>
  <c r="C126" i="61"/>
  <c r="B126" i="61"/>
  <c r="H122" i="61"/>
  <c r="G122" i="61"/>
  <c r="F122" i="61"/>
  <c r="E122" i="61"/>
  <c r="D122" i="61"/>
  <c r="C122" i="61"/>
  <c r="B122" i="61"/>
  <c r="H121" i="61"/>
  <c r="G121" i="61"/>
  <c r="F121" i="61"/>
  <c r="E121" i="61"/>
  <c r="D121" i="61"/>
  <c r="C121" i="61"/>
  <c r="B121" i="61"/>
  <c r="H120" i="61"/>
  <c r="G120" i="61"/>
  <c r="F120" i="61"/>
  <c r="E120" i="61"/>
  <c r="D120" i="61"/>
  <c r="C120" i="61"/>
  <c r="B120" i="61"/>
  <c r="H119" i="61"/>
  <c r="G119" i="61"/>
  <c r="F119" i="61"/>
  <c r="E119" i="61"/>
  <c r="D119" i="61"/>
  <c r="C119" i="61"/>
  <c r="B119" i="61"/>
  <c r="H118" i="61"/>
  <c r="G118" i="61"/>
  <c r="F118" i="61"/>
  <c r="E118" i="61"/>
  <c r="D118" i="61"/>
  <c r="C118" i="61"/>
  <c r="B118" i="61"/>
  <c r="H117" i="61"/>
  <c r="G117" i="61"/>
  <c r="F117" i="61"/>
  <c r="E117" i="61"/>
  <c r="D117" i="61"/>
  <c r="C117" i="61"/>
  <c r="B117" i="61"/>
  <c r="H116" i="61"/>
  <c r="G116" i="61"/>
  <c r="F116" i="61"/>
  <c r="E116" i="61"/>
  <c r="D116" i="61"/>
  <c r="C116" i="61"/>
  <c r="B116" i="61"/>
  <c r="H115" i="61"/>
  <c r="G115" i="61"/>
  <c r="F115" i="61"/>
  <c r="E115" i="61"/>
  <c r="D115" i="61"/>
  <c r="C115" i="61"/>
  <c r="B115" i="61"/>
  <c r="H114" i="61"/>
  <c r="G114" i="61"/>
  <c r="F114" i="61"/>
  <c r="E114" i="61"/>
  <c r="D114" i="61"/>
  <c r="C114" i="61"/>
  <c r="B114" i="61"/>
  <c r="H113" i="61"/>
  <c r="G113" i="61"/>
  <c r="F113" i="61"/>
  <c r="E113" i="61"/>
  <c r="D113" i="61"/>
  <c r="C113" i="61"/>
  <c r="B113" i="61"/>
  <c r="H112" i="61"/>
  <c r="G112" i="61"/>
  <c r="F112" i="61"/>
  <c r="E112" i="61"/>
  <c r="D112" i="61"/>
  <c r="C112" i="61"/>
  <c r="B112" i="61"/>
  <c r="H111" i="61"/>
  <c r="G111" i="61"/>
  <c r="F111" i="61"/>
  <c r="E111" i="61"/>
  <c r="D111" i="61"/>
  <c r="C111" i="61"/>
  <c r="B111" i="61"/>
  <c r="H110" i="61"/>
  <c r="G110" i="61"/>
  <c r="F110" i="61"/>
  <c r="E110" i="61"/>
  <c r="D110" i="61"/>
  <c r="C110" i="61"/>
  <c r="B110" i="61"/>
  <c r="H109" i="61"/>
  <c r="G109" i="61"/>
  <c r="F109" i="61"/>
  <c r="E109" i="61"/>
  <c r="D109" i="61"/>
  <c r="C109" i="61"/>
  <c r="B109" i="61"/>
  <c r="H108" i="61"/>
  <c r="G108" i="61"/>
  <c r="F108" i="61"/>
  <c r="E108" i="61"/>
  <c r="D108" i="61"/>
  <c r="C108" i="61"/>
  <c r="B108" i="61"/>
  <c r="H107" i="61"/>
  <c r="G107" i="61"/>
  <c r="F107" i="61"/>
  <c r="E107" i="61"/>
  <c r="D107" i="61"/>
  <c r="C107" i="61"/>
  <c r="B107" i="61"/>
  <c r="H106" i="61"/>
  <c r="G106" i="61"/>
  <c r="F106" i="61"/>
  <c r="E106" i="61"/>
  <c r="D106" i="61"/>
  <c r="C106" i="61"/>
  <c r="B106" i="61"/>
  <c r="H105" i="61"/>
  <c r="G105" i="61"/>
  <c r="F105" i="61"/>
  <c r="E105" i="61"/>
  <c r="D105" i="61"/>
  <c r="C105" i="61"/>
  <c r="B105" i="61"/>
  <c r="H104" i="61"/>
  <c r="G104" i="61"/>
  <c r="F104" i="61"/>
  <c r="E104" i="61"/>
  <c r="D104" i="61"/>
  <c r="C104" i="61"/>
  <c r="B104" i="61"/>
  <c r="H103" i="61"/>
  <c r="G103" i="61"/>
  <c r="F103" i="61"/>
  <c r="E103" i="61"/>
  <c r="D103" i="61"/>
  <c r="C103" i="61"/>
  <c r="B103" i="61"/>
  <c r="H102" i="61"/>
  <c r="G102" i="61"/>
  <c r="F102" i="61"/>
  <c r="E102" i="61"/>
  <c r="D102" i="61"/>
  <c r="C102" i="61"/>
  <c r="B102" i="61"/>
  <c r="H101" i="61"/>
  <c r="G101" i="61"/>
  <c r="F101" i="61"/>
  <c r="E101" i="61"/>
  <c r="D101" i="61"/>
  <c r="C101" i="61"/>
  <c r="B101" i="61"/>
  <c r="H100" i="61"/>
  <c r="G100" i="61"/>
  <c r="F100" i="61"/>
  <c r="E100" i="61"/>
  <c r="D100" i="61"/>
  <c r="C100" i="61"/>
  <c r="B100" i="61"/>
  <c r="H99" i="61"/>
  <c r="G99" i="61"/>
  <c r="F99" i="61"/>
  <c r="E99" i="61"/>
  <c r="D99" i="61"/>
  <c r="C99" i="61"/>
  <c r="B99" i="61"/>
  <c r="H98" i="61"/>
  <c r="G98" i="61"/>
  <c r="F98" i="61"/>
  <c r="E98" i="61"/>
  <c r="D98" i="61"/>
  <c r="C98" i="61"/>
  <c r="B98" i="61"/>
  <c r="H97" i="61"/>
  <c r="G97" i="61"/>
  <c r="F97" i="61"/>
  <c r="E97" i="61"/>
  <c r="D97" i="61"/>
  <c r="C97" i="61"/>
  <c r="B97" i="61"/>
  <c r="H96" i="61"/>
  <c r="G96" i="61"/>
  <c r="F96" i="61"/>
  <c r="E96" i="61"/>
  <c r="D96" i="61"/>
  <c r="C96" i="61"/>
  <c r="B96" i="61"/>
  <c r="H95" i="61"/>
  <c r="G95" i="61"/>
  <c r="F95" i="61"/>
  <c r="E95" i="61"/>
  <c r="D95" i="61"/>
  <c r="C95" i="61"/>
  <c r="B95" i="61"/>
  <c r="H94" i="61"/>
  <c r="G94" i="61"/>
  <c r="F94" i="61"/>
  <c r="E94" i="61"/>
  <c r="D94" i="61"/>
  <c r="C94" i="61"/>
  <c r="B94" i="61"/>
  <c r="H93" i="61"/>
  <c r="G93" i="61"/>
  <c r="F93" i="61"/>
  <c r="E93" i="61"/>
  <c r="D93" i="61"/>
  <c r="C93" i="61"/>
  <c r="B93" i="61"/>
  <c r="H92" i="61"/>
  <c r="G92" i="61"/>
  <c r="F92" i="61"/>
  <c r="E92" i="61"/>
  <c r="D92" i="61"/>
  <c r="C92" i="61"/>
  <c r="B92" i="61"/>
  <c r="H91" i="61"/>
  <c r="G91" i="61"/>
  <c r="F91" i="61"/>
  <c r="E91" i="61"/>
  <c r="D91" i="61"/>
  <c r="C91" i="61"/>
  <c r="B91" i="61"/>
  <c r="H90" i="61"/>
  <c r="G90" i="61"/>
  <c r="F90" i="61"/>
  <c r="E90" i="61"/>
  <c r="D90" i="61"/>
  <c r="C90" i="61"/>
  <c r="B90" i="61"/>
  <c r="H89" i="61"/>
  <c r="G89" i="61"/>
  <c r="F89" i="61"/>
  <c r="E89" i="61"/>
  <c r="D89" i="61"/>
  <c r="C89" i="61"/>
  <c r="B89" i="61"/>
  <c r="H88" i="61"/>
  <c r="G88" i="61"/>
  <c r="F88" i="61"/>
  <c r="E88" i="61"/>
  <c r="D88" i="61"/>
  <c r="C88" i="61"/>
  <c r="B88" i="61"/>
  <c r="H87" i="61"/>
  <c r="G87" i="61"/>
  <c r="F87" i="61"/>
  <c r="E87" i="61"/>
  <c r="D87" i="61"/>
  <c r="C87" i="61"/>
  <c r="B87" i="61"/>
  <c r="H86" i="61"/>
  <c r="G86" i="61"/>
  <c r="F86" i="61"/>
  <c r="E86" i="61"/>
  <c r="D86" i="61"/>
  <c r="C86" i="61"/>
  <c r="B86" i="61"/>
  <c r="H85" i="61"/>
  <c r="G85" i="61"/>
  <c r="F85" i="61"/>
  <c r="E85" i="61"/>
  <c r="D85" i="61"/>
  <c r="C85" i="61"/>
  <c r="B85" i="61"/>
  <c r="H84" i="61"/>
  <c r="G84" i="61"/>
  <c r="F84" i="61"/>
  <c r="E84" i="61"/>
  <c r="D84" i="61"/>
  <c r="C84" i="61"/>
  <c r="B84" i="61"/>
  <c r="H83" i="61"/>
  <c r="G83" i="61"/>
  <c r="F83" i="61"/>
  <c r="E83" i="61"/>
  <c r="D83" i="61"/>
  <c r="C83" i="61"/>
  <c r="B83" i="61"/>
  <c r="H82" i="61"/>
  <c r="G82" i="61"/>
  <c r="F82" i="61"/>
  <c r="E82" i="61"/>
  <c r="D82" i="61"/>
  <c r="C82" i="61"/>
  <c r="B82" i="61"/>
  <c r="H81" i="61"/>
  <c r="G81" i="61"/>
  <c r="F81" i="61"/>
  <c r="E81" i="61"/>
  <c r="D81" i="61"/>
  <c r="C81" i="61"/>
  <c r="B81" i="61"/>
  <c r="H80" i="61"/>
  <c r="G80" i="61"/>
  <c r="F80" i="61"/>
  <c r="E80" i="61"/>
  <c r="D80" i="61"/>
  <c r="C80" i="61"/>
  <c r="B80" i="61"/>
  <c r="H79" i="61"/>
  <c r="G79" i="61"/>
  <c r="F79" i="61"/>
  <c r="E79" i="61"/>
  <c r="D79" i="61"/>
  <c r="C79" i="61"/>
  <c r="B79" i="61"/>
  <c r="H78" i="61"/>
  <c r="G78" i="61"/>
  <c r="F78" i="61"/>
  <c r="E78" i="61"/>
  <c r="D78" i="61"/>
  <c r="C78" i="61"/>
  <c r="B78" i="61"/>
  <c r="H77" i="61"/>
  <c r="G77" i="61"/>
  <c r="F77" i="61"/>
  <c r="E77" i="61"/>
  <c r="D77" i="61"/>
  <c r="C77" i="61"/>
  <c r="B77" i="61"/>
  <c r="H76" i="61"/>
  <c r="G76" i="61"/>
  <c r="F76" i="61"/>
  <c r="E76" i="61"/>
  <c r="D76" i="61"/>
  <c r="C76" i="61"/>
  <c r="B76" i="61"/>
  <c r="H75" i="61"/>
  <c r="G75" i="61"/>
  <c r="F75" i="61"/>
  <c r="E75" i="61"/>
  <c r="D75" i="61"/>
  <c r="C75" i="61"/>
  <c r="B75" i="61"/>
  <c r="H74" i="61"/>
  <c r="G74" i="61"/>
  <c r="F74" i="61"/>
  <c r="E74" i="61"/>
  <c r="D74" i="61"/>
  <c r="C74" i="61"/>
  <c r="B74" i="61"/>
  <c r="H73" i="61"/>
  <c r="G73" i="61"/>
  <c r="F73" i="61"/>
  <c r="E73" i="61"/>
  <c r="D73" i="61"/>
  <c r="C73" i="61"/>
  <c r="B73" i="61"/>
  <c r="H72" i="61"/>
  <c r="G72" i="61"/>
  <c r="F72" i="61"/>
  <c r="E72" i="61"/>
  <c r="D72" i="61"/>
  <c r="C72" i="61"/>
  <c r="B72" i="61"/>
  <c r="H71" i="61"/>
  <c r="G71" i="61"/>
  <c r="F71" i="61"/>
  <c r="E71" i="61"/>
  <c r="D71" i="61"/>
  <c r="C71" i="61"/>
  <c r="B71" i="61"/>
  <c r="H70" i="61"/>
  <c r="G70" i="61"/>
  <c r="F70" i="61"/>
  <c r="E70" i="61"/>
  <c r="D70" i="61"/>
  <c r="C70" i="61"/>
  <c r="B70" i="61"/>
  <c r="H69" i="61"/>
  <c r="G69" i="61"/>
  <c r="F69" i="61"/>
  <c r="E69" i="61"/>
  <c r="D69" i="61"/>
  <c r="C69" i="61"/>
  <c r="B69" i="61"/>
  <c r="H68" i="61"/>
  <c r="G68" i="61"/>
  <c r="F68" i="61"/>
  <c r="E68" i="61"/>
  <c r="D68" i="61"/>
  <c r="C68" i="61"/>
  <c r="B68" i="61"/>
  <c r="H67" i="61"/>
  <c r="G67" i="61"/>
  <c r="F67" i="61"/>
  <c r="E67" i="61"/>
  <c r="D67" i="61"/>
  <c r="C67" i="61"/>
  <c r="B67" i="61"/>
  <c r="H66" i="61"/>
  <c r="G66" i="61"/>
  <c r="F66" i="61"/>
  <c r="E66" i="61"/>
  <c r="D66" i="61"/>
  <c r="C66" i="61"/>
  <c r="B66" i="61"/>
  <c r="H65" i="61"/>
  <c r="G65" i="61"/>
  <c r="F65" i="61"/>
  <c r="E65" i="61"/>
  <c r="D65" i="61"/>
  <c r="C65" i="61"/>
  <c r="B65" i="61"/>
  <c r="H64" i="61"/>
  <c r="G64" i="61"/>
  <c r="F64" i="61"/>
  <c r="E64" i="61"/>
  <c r="D64" i="61"/>
  <c r="C64" i="61"/>
  <c r="B64" i="61"/>
  <c r="H63" i="61"/>
  <c r="G63" i="61"/>
  <c r="F63" i="61"/>
  <c r="E63" i="61"/>
  <c r="D63" i="61"/>
  <c r="C63" i="61"/>
  <c r="B63" i="61"/>
  <c r="H62" i="61"/>
  <c r="G62" i="61"/>
  <c r="F62" i="61"/>
  <c r="E62" i="61"/>
  <c r="D62" i="61"/>
  <c r="C62" i="61"/>
  <c r="B62" i="61"/>
  <c r="H61" i="61"/>
  <c r="G61" i="61"/>
  <c r="F61" i="61"/>
  <c r="E61" i="61"/>
  <c r="D61" i="61"/>
  <c r="C61" i="61"/>
  <c r="B61" i="61"/>
  <c r="H60" i="61"/>
  <c r="G60" i="61"/>
  <c r="F60" i="61"/>
  <c r="E60" i="61"/>
  <c r="D60" i="61"/>
  <c r="C60" i="61"/>
  <c r="B60" i="61"/>
  <c r="H59" i="61"/>
  <c r="G59" i="61"/>
  <c r="F59" i="61"/>
  <c r="E59" i="61"/>
  <c r="D59" i="61"/>
  <c r="C59" i="61"/>
  <c r="B59" i="61"/>
  <c r="H58" i="61"/>
  <c r="G58" i="61"/>
  <c r="F58" i="61"/>
  <c r="E58" i="61"/>
  <c r="D58" i="61"/>
  <c r="C58" i="61"/>
  <c r="B58" i="61"/>
  <c r="H57" i="61"/>
  <c r="G57" i="61"/>
  <c r="F57" i="61"/>
  <c r="E57" i="61"/>
  <c r="D57" i="61"/>
  <c r="C57" i="61"/>
  <c r="B57" i="61"/>
  <c r="H56" i="61"/>
  <c r="G56" i="61"/>
  <c r="F56" i="61"/>
  <c r="E56" i="61"/>
  <c r="D56" i="61"/>
  <c r="C56" i="61"/>
  <c r="B56" i="61"/>
  <c r="H55" i="61"/>
  <c r="G55" i="61"/>
  <c r="F55" i="61"/>
  <c r="E55" i="61"/>
  <c r="D55" i="61"/>
  <c r="C55" i="61"/>
  <c r="B55" i="61"/>
  <c r="H54" i="61"/>
  <c r="G54" i="61"/>
  <c r="F54" i="61"/>
  <c r="E54" i="61"/>
  <c r="D54" i="61"/>
  <c r="C54" i="61"/>
  <c r="B54" i="61"/>
  <c r="H53" i="61"/>
  <c r="G53" i="61"/>
  <c r="F53" i="61"/>
  <c r="E53" i="61"/>
  <c r="D53" i="61"/>
  <c r="C53" i="61"/>
  <c r="B53" i="61"/>
  <c r="H52" i="61"/>
  <c r="G52" i="61"/>
  <c r="F52" i="61"/>
  <c r="E52" i="61"/>
  <c r="D52" i="61"/>
  <c r="C52" i="61"/>
  <c r="B52" i="61"/>
  <c r="H51" i="61"/>
  <c r="G51" i="61"/>
  <c r="F51" i="61"/>
  <c r="E51" i="61"/>
  <c r="D51" i="61"/>
  <c r="C51" i="61"/>
  <c r="B51" i="61"/>
  <c r="H50" i="61"/>
  <c r="G50" i="61"/>
  <c r="F50" i="61"/>
  <c r="E50" i="61"/>
  <c r="D50" i="61"/>
  <c r="C50" i="61"/>
  <c r="B50" i="61"/>
  <c r="H49" i="61"/>
  <c r="G49" i="61"/>
  <c r="F49" i="61"/>
  <c r="E49" i="61"/>
  <c r="D49" i="61"/>
  <c r="C49" i="61"/>
  <c r="B49" i="61"/>
  <c r="H48" i="61"/>
  <c r="G48" i="61"/>
  <c r="F48" i="61"/>
  <c r="E48" i="61"/>
  <c r="D48" i="61"/>
  <c r="C48" i="61"/>
  <c r="B48" i="61"/>
  <c r="H47" i="61"/>
  <c r="G47" i="61"/>
  <c r="F47" i="61"/>
  <c r="E47" i="61"/>
  <c r="D47" i="61"/>
  <c r="C47" i="61"/>
  <c r="B47" i="61"/>
  <c r="H46" i="61"/>
  <c r="G46" i="61"/>
  <c r="F46" i="61"/>
  <c r="E46" i="61"/>
  <c r="D46" i="61"/>
  <c r="C46" i="61"/>
  <c r="B46" i="61"/>
  <c r="H45" i="61"/>
  <c r="G45" i="61"/>
  <c r="F45" i="61"/>
  <c r="E45" i="61"/>
  <c r="D45" i="61"/>
  <c r="C45" i="61"/>
  <c r="B45" i="61"/>
  <c r="H44" i="61"/>
  <c r="G44" i="61"/>
  <c r="F44" i="61"/>
  <c r="E44" i="61"/>
  <c r="D44" i="61"/>
  <c r="C44" i="61"/>
  <c r="B44" i="61"/>
  <c r="H43" i="61"/>
  <c r="G43" i="61"/>
  <c r="F43" i="61"/>
  <c r="E43" i="61"/>
  <c r="D43" i="61"/>
  <c r="C43" i="61"/>
  <c r="B43" i="61"/>
  <c r="H42" i="61"/>
  <c r="G42" i="61"/>
  <c r="F42" i="61"/>
  <c r="E42" i="61"/>
  <c r="D42" i="61"/>
  <c r="C42" i="61"/>
  <c r="B42" i="61"/>
  <c r="H41" i="61"/>
  <c r="G41" i="61"/>
  <c r="F41" i="61"/>
  <c r="E41" i="61"/>
  <c r="D41" i="61"/>
  <c r="C41" i="61"/>
  <c r="B41" i="61"/>
  <c r="H40" i="61"/>
  <c r="G40" i="61"/>
  <c r="F40" i="61"/>
  <c r="E40" i="61"/>
  <c r="D40" i="61"/>
  <c r="C40" i="61"/>
  <c r="B40" i="61"/>
  <c r="H39" i="61"/>
  <c r="G39" i="61"/>
  <c r="F39" i="61"/>
  <c r="E39" i="61"/>
  <c r="D39" i="61"/>
  <c r="C39" i="61"/>
  <c r="B39" i="61"/>
  <c r="H38" i="61"/>
  <c r="G38" i="61"/>
  <c r="F38" i="61"/>
  <c r="E38" i="61"/>
  <c r="D38" i="61"/>
  <c r="C38" i="61"/>
  <c r="B38" i="61"/>
  <c r="H26" i="61"/>
  <c r="G26" i="61"/>
  <c r="F26" i="61"/>
  <c r="E26" i="61"/>
  <c r="D26" i="61"/>
  <c r="C26" i="61"/>
  <c r="B26" i="61"/>
  <c r="H25" i="61"/>
  <c r="G25" i="61"/>
  <c r="F25" i="61"/>
  <c r="E25" i="61"/>
  <c r="D25" i="61"/>
  <c r="C25" i="61"/>
  <c r="B25" i="61"/>
  <c r="H24" i="61"/>
  <c r="G24" i="61"/>
  <c r="F24" i="61"/>
  <c r="E24" i="61"/>
  <c r="D24" i="61"/>
  <c r="C24" i="61"/>
  <c r="B24" i="61"/>
  <c r="H23" i="61"/>
  <c r="G23" i="61"/>
  <c r="F23" i="61"/>
  <c r="E23" i="61"/>
  <c r="D23" i="61"/>
  <c r="C23" i="61"/>
  <c r="B23" i="61"/>
  <c r="H22" i="61"/>
  <c r="G22" i="61"/>
  <c r="F22" i="61"/>
  <c r="E22" i="61"/>
  <c r="D22" i="61"/>
  <c r="C22" i="61"/>
  <c r="B22" i="61"/>
  <c r="H21" i="61"/>
  <c r="G21" i="61"/>
  <c r="F21" i="61"/>
  <c r="E21" i="61"/>
  <c r="D21" i="61"/>
  <c r="C21" i="61"/>
  <c r="B21" i="61"/>
  <c r="B18" i="60"/>
  <c r="L158" i="61"/>
  <c r="H192" i="60"/>
  <c r="G192" i="60"/>
  <c r="F192" i="60"/>
  <c r="E192" i="60"/>
  <c r="D192" i="60"/>
  <c r="C192" i="60"/>
  <c r="B192" i="60"/>
  <c r="H191" i="60"/>
  <c r="G191" i="60"/>
  <c r="F191" i="60"/>
  <c r="E191" i="60"/>
  <c r="D191" i="60"/>
  <c r="C191" i="60"/>
  <c r="B191" i="60"/>
  <c r="H190" i="60"/>
  <c r="G190" i="60"/>
  <c r="F190" i="60"/>
  <c r="E190" i="60"/>
  <c r="D190" i="60"/>
  <c r="C190" i="60"/>
  <c r="B190" i="60"/>
  <c r="H189" i="60"/>
  <c r="G189" i="60"/>
  <c r="F189" i="60"/>
  <c r="E189" i="60"/>
  <c r="D189" i="60"/>
  <c r="C189" i="60"/>
  <c r="B189" i="60"/>
  <c r="H187" i="60"/>
  <c r="G187" i="60"/>
  <c r="F187" i="60"/>
  <c r="E187" i="60"/>
  <c r="D187" i="60"/>
  <c r="C187" i="60"/>
  <c r="B187" i="60"/>
  <c r="H186" i="60"/>
  <c r="G186" i="60"/>
  <c r="F186" i="60"/>
  <c r="E186" i="60"/>
  <c r="D186" i="60"/>
  <c r="C186" i="60"/>
  <c r="B186" i="60"/>
  <c r="H185" i="60"/>
  <c r="G185" i="60"/>
  <c r="F185" i="60"/>
  <c r="E185" i="60"/>
  <c r="D185" i="60"/>
  <c r="C185" i="60"/>
  <c r="B185" i="60"/>
  <c r="H184" i="60"/>
  <c r="G184" i="60"/>
  <c r="F184" i="60"/>
  <c r="E184" i="60"/>
  <c r="D184" i="60"/>
  <c r="C184" i="60"/>
  <c r="B184" i="60"/>
  <c r="H183" i="60"/>
  <c r="G183" i="60"/>
  <c r="F183" i="60"/>
  <c r="E183" i="60"/>
  <c r="D183" i="60"/>
  <c r="C183" i="60"/>
  <c r="B183" i="60"/>
  <c r="H182" i="60"/>
  <c r="G182" i="60"/>
  <c r="F182" i="60"/>
  <c r="E182" i="60"/>
  <c r="D182" i="60"/>
  <c r="C182" i="60"/>
  <c r="B182" i="60"/>
  <c r="H181" i="60"/>
  <c r="G181" i="60"/>
  <c r="F181" i="60"/>
  <c r="E181" i="60"/>
  <c r="D181" i="60"/>
  <c r="C181" i="60"/>
  <c r="B181" i="60"/>
  <c r="H180" i="60"/>
  <c r="G180" i="60"/>
  <c r="F180" i="60"/>
  <c r="E180" i="60"/>
  <c r="D180" i="60"/>
  <c r="C180" i="60"/>
  <c r="B180" i="60"/>
  <c r="H179" i="60"/>
  <c r="G179" i="60"/>
  <c r="F179" i="60"/>
  <c r="E179" i="60"/>
  <c r="D179" i="60"/>
  <c r="C179" i="60"/>
  <c r="B179" i="60"/>
  <c r="H178" i="60"/>
  <c r="G178" i="60"/>
  <c r="F178" i="60"/>
  <c r="E178" i="60"/>
  <c r="D178" i="60"/>
  <c r="C178" i="60"/>
  <c r="B178" i="60"/>
  <c r="H177" i="60"/>
  <c r="G177" i="60"/>
  <c r="F177" i="60"/>
  <c r="E177" i="60"/>
  <c r="D177" i="60"/>
  <c r="C177" i="60"/>
  <c r="B177" i="60"/>
  <c r="H176" i="60"/>
  <c r="G176" i="60"/>
  <c r="F176" i="60"/>
  <c r="E176" i="60"/>
  <c r="D176" i="60"/>
  <c r="C176" i="60"/>
  <c r="B176" i="60"/>
  <c r="H175" i="60"/>
  <c r="G175" i="60"/>
  <c r="F175" i="60"/>
  <c r="E175" i="60"/>
  <c r="D175" i="60"/>
  <c r="C175" i="60"/>
  <c r="B175" i="60"/>
  <c r="H173" i="60"/>
  <c r="G173" i="60"/>
  <c r="F173" i="60"/>
  <c r="E173" i="60"/>
  <c r="D173" i="60"/>
  <c r="C173" i="60"/>
  <c r="B173" i="60"/>
  <c r="H172" i="60"/>
  <c r="G172" i="60"/>
  <c r="F172" i="60"/>
  <c r="E172" i="60"/>
  <c r="D172" i="60"/>
  <c r="C172" i="60"/>
  <c r="B172" i="60"/>
  <c r="H171" i="60"/>
  <c r="G171" i="60"/>
  <c r="F171" i="60"/>
  <c r="E171" i="60"/>
  <c r="D171" i="60"/>
  <c r="C171" i="60"/>
  <c r="B171" i="60"/>
  <c r="H170" i="60"/>
  <c r="G170" i="60"/>
  <c r="F170" i="60"/>
  <c r="E170" i="60"/>
  <c r="D170" i="60"/>
  <c r="C170" i="60"/>
  <c r="B170" i="60"/>
  <c r="H169" i="60"/>
  <c r="G169" i="60"/>
  <c r="F169" i="60"/>
  <c r="E169" i="60"/>
  <c r="D169" i="60"/>
  <c r="C169" i="60"/>
  <c r="B169" i="60"/>
  <c r="H168" i="60"/>
  <c r="G168" i="60"/>
  <c r="F168" i="60"/>
  <c r="E168" i="60"/>
  <c r="D168" i="60"/>
  <c r="C168" i="60"/>
  <c r="B168" i="60"/>
  <c r="H167" i="60"/>
  <c r="G167" i="60"/>
  <c r="F167" i="60"/>
  <c r="E167" i="60"/>
  <c r="D167" i="60"/>
  <c r="C167" i="60"/>
  <c r="B167" i="60"/>
  <c r="H166" i="60"/>
  <c r="G166" i="60"/>
  <c r="F166" i="60"/>
  <c r="E166" i="60"/>
  <c r="D166" i="60"/>
  <c r="C166" i="60"/>
  <c r="B166" i="60"/>
  <c r="H165" i="60"/>
  <c r="G165" i="60"/>
  <c r="F165" i="60"/>
  <c r="E165" i="60"/>
  <c r="D165" i="60"/>
  <c r="C165" i="60"/>
  <c r="B165" i="60"/>
  <c r="H164" i="60"/>
  <c r="G164" i="60"/>
  <c r="F164" i="60"/>
  <c r="E164" i="60"/>
  <c r="D164" i="60"/>
  <c r="C164" i="60"/>
  <c r="B164" i="60"/>
  <c r="H163" i="60"/>
  <c r="G163" i="60"/>
  <c r="F163" i="60"/>
  <c r="E163" i="60"/>
  <c r="D163" i="60"/>
  <c r="C163" i="60"/>
  <c r="B163" i="60"/>
  <c r="H162" i="60"/>
  <c r="G162" i="60"/>
  <c r="F162" i="60"/>
  <c r="E162" i="60"/>
  <c r="D162" i="60"/>
  <c r="C162" i="60"/>
  <c r="B162" i="60"/>
  <c r="H161" i="60"/>
  <c r="G161" i="60"/>
  <c r="F161" i="60"/>
  <c r="E161" i="60"/>
  <c r="D161" i="60"/>
  <c r="C161" i="60"/>
  <c r="B161" i="60"/>
  <c r="H160" i="60"/>
  <c r="G160" i="60"/>
  <c r="F160" i="60"/>
  <c r="E160" i="60"/>
  <c r="D160" i="60"/>
  <c r="C160" i="60"/>
  <c r="B160" i="60"/>
  <c r="H159" i="60"/>
  <c r="G159" i="60"/>
  <c r="F159" i="60"/>
  <c r="E159" i="60"/>
  <c r="D159" i="60"/>
  <c r="C159" i="60"/>
  <c r="B159" i="60"/>
  <c r="H158" i="60"/>
  <c r="G158" i="60"/>
  <c r="F158" i="60"/>
  <c r="E158" i="60"/>
  <c r="D158" i="60"/>
  <c r="C158" i="60"/>
  <c r="B158" i="60"/>
  <c r="H157" i="60"/>
  <c r="G157" i="60"/>
  <c r="F157" i="60"/>
  <c r="E157" i="60"/>
  <c r="D157" i="60"/>
  <c r="C157" i="60"/>
  <c r="B157" i="60"/>
  <c r="H156" i="60"/>
  <c r="G156" i="60"/>
  <c r="F156" i="60"/>
  <c r="E156" i="60"/>
  <c r="D156" i="60"/>
  <c r="C156" i="60"/>
  <c r="B156" i="60"/>
  <c r="H155" i="60"/>
  <c r="G155" i="60"/>
  <c r="F155" i="60"/>
  <c r="E155" i="60"/>
  <c r="D155" i="60"/>
  <c r="C155" i="60"/>
  <c r="B155" i="60"/>
  <c r="H154" i="60"/>
  <c r="G154" i="60"/>
  <c r="F154" i="60"/>
  <c r="E154" i="60"/>
  <c r="D154" i="60"/>
  <c r="C154" i="60"/>
  <c r="B154" i="60"/>
  <c r="H153" i="60"/>
  <c r="G153" i="60"/>
  <c r="F153" i="60"/>
  <c r="E153" i="60"/>
  <c r="D153" i="60"/>
  <c r="C153" i="60"/>
  <c r="B153" i="60"/>
  <c r="H152" i="60"/>
  <c r="G152" i="60"/>
  <c r="F152" i="60"/>
  <c r="E152" i="60"/>
  <c r="D152" i="60"/>
  <c r="C152" i="60"/>
  <c r="B152" i="60"/>
  <c r="H148" i="60" l="1"/>
  <c r="G148" i="60"/>
  <c r="F148" i="60"/>
  <c r="E148" i="60"/>
  <c r="D148" i="60"/>
  <c r="C148" i="60"/>
  <c r="B148" i="60"/>
  <c r="H147" i="60"/>
  <c r="G147" i="60"/>
  <c r="F147" i="60"/>
  <c r="E147" i="60"/>
  <c r="D147" i="60"/>
  <c r="C147" i="60"/>
  <c r="B147" i="60"/>
  <c r="H146" i="60"/>
  <c r="G146" i="60"/>
  <c r="F146" i="60"/>
  <c r="E146" i="60"/>
  <c r="D146" i="60"/>
  <c r="C146" i="60"/>
  <c r="B146" i="60"/>
  <c r="H145" i="60"/>
  <c r="G145" i="60"/>
  <c r="F145" i="60"/>
  <c r="E145" i="60"/>
  <c r="D145" i="60"/>
  <c r="C145" i="60"/>
  <c r="B145" i="60"/>
  <c r="H144" i="60"/>
  <c r="G144" i="60"/>
  <c r="F144" i="60"/>
  <c r="E144" i="60"/>
  <c r="D144" i="60"/>
  <c r="C144" i="60"/>
  <c r="B144" i="60"/>
  <c r="H143" i="60"/>
  <c r="G143" i="60"/>
  <c r="F143" i="60"/>
  <c r="E143" i="60"/>
  <c r="D143" i="60"/>
  <c r="C143" i="60"/>
  <c r="B143" i="60"/>
  <c r="H142" i="60"/>
  <c r="G142" i="60"/>
  <c r="F142" i="60"/>
  <c r="E142" i="60"/>
  <c r="D142" i="60"/>
  <c r="C142" i="60"/>
  <c r="B142" i="60"/>
  <c r="H141" i="60"/>
  <c r="G141" i="60"/>
  <c r="F141" i="60"/>
  <c r="E141" i="60"/>
  <c r="D141" i="60"/>
  <c r="C141" i="60"/>
  <c r="B141" i="60"/>
  <c r="H140" i="60"/>
  <c r="G140" i="60"/>
  <c r="F140" i="60"/>
  <c r="E140" i="60"/>
  <c r="D140" i="60"/>
  <c r="C140" i="60"/>
  <c r="B140" i="60"/>
  <c r="H139" i="60"/>
  <c r="G139" i="60"/>
  <c r="F139" i="60"/>
  <c r="E139" i="60"/>
  <c r="D139" i="60"/>
  <c r="C139" i="60"/>
  <c r="B139" i="60"/>
  <c r="H138" i="60"/>
  <c r="G138" i="60"/>
  <c r="F138" i="60"/>
  <c r="E138" i="60"/>
  <c r="D138" i="60"/>
  <c r="C138" i="60"/>
  <c r="B138" i="60"/>
  <c r="H137" i="60"/>
  <c r="G137" i="60"/>
  <c r="F137" i="60"/>
  <c r="E137" i="60"/>
  <c r="D137" i="60"/>
  <c r="C137" i="60"/>
  <c r="B137" i="60"/>
  <c r="H136" i="60"/>
  <c r="G136" i="60"/>
  <c r="F136" i="60"/>
  <c r="E136" i="60"/>
  <c r="D136" i="60"/>
  <c r="C136" i="60"/>
  <c r="B136" i="60"/>
  <c r="H135" i="60"/>
  <c r="G135" i="60"/>
  <c r="F135" i="60"/>
  <c r="E135" i="60"/>
  <c r="D135" i="60"/>
  <c r="C135" i="60"/>
  <c r="B135" i="60"/>
  <c r="H134" i="60"/>
  <c r="G134" i="60"/>
  <c r="F134" i="60"/>
  <c r="E134" i="60"/>
  <c r="D134" i="60"/>
  <c r="C134" i="60"/>
  <c r="B134" i="60"/>
  <c r="H133" i="60"/>
  <c r="G133" i="60"/>
  <c r="F133" i="60"/>
  <c r="E133" i="60"/>
  <c r="D133" i="60"/>
  <c r="C133" i="60"/>
  <c r="B133" i="60"/>
  <c r="H132" i="60"/>
  <c r="G132" i="60"/>
  <c r="F132" i="60"/>
  <c r="E132" i="60"/>
  <c r="D132" i="60"/>
  <c r="C132" i="60"/>
  <c r="B132" i="60"/>
  <c r="H131" i="60"/>
  <c r="G131" i="60"/>
  <c r="F131" i="60"/>
  <c r="E131" i="60"/>
  <c r="D131" i="60"/>
  <c r="C131" i="60"/>
  <c r="B131" i="60"/>
  <c r="H130" i="60"/>
  <c r="G130" i="60"/>
  <c r="F130" i="60"/>
  <c r="E130" i="60"/>
  <c r="D130" i="60"/>
  <c r="C130" i="60"/>
  <c r="B130" i="60"/>
  <c r="H129" i="60"/>
  <c r="G129" i="60"/>
  <c r="F129" i="60"/>
  <c r="E129" i="60"/>
  <c r="D129" i="60"/>
  <c r="C129" i="60"/>
  <c r="B129" i="60"/>
  <c r="B63" i="60"/>
  <c r="C63" i="60"/>
  <c r="D63" i="60"/>
  <c r="E63" i="60"/>
  <c r="F63" i="60"/>
  <c r="G63" i="60"/>
  <c r="H63" i="60"/>
  <c r="B64" i="60"/>
  <c r="C64" i="60"/>
  <c r="D64" i="60"/>
  <c r="E64" i="60"/>
  <c r="F64" i="60"/>
  <c r="G64" i="60"/>
  <c r="H64" i="60"/>
  <c r="B65" i="60"/>
  <c r="C65" i="60"/>
  <c r="D65" i="60"/>
  <c r="E65" i="60"/>
  <c r="F65" i="60"/>
  <c r="G65" i="60"/>
  <c r="H65" i="60"/>
  <c r="B66" i="60"/>
  <c r="C66" i="60"/>
  <c r="D66" i="60"/>
  <c r="E66" i="60"/>
  <c r="F66" i="60"/>
  <c r="G66" i="60"/>
  <c r="H66" i="60"/>
  <c r="B67" i="60"/>
  <c r="C67" i="60"/>
  <c r="D67" i="60"/>
  <c r="E67" i="60"/>
  <c r="F67" i="60"/>
  <c r="G67" i="60"/>
  <c r="H67" i="60"/>
  <c r="B68" i="60"/>
  <c r="C68" i="60"/>
  <c r="D68" i="60"/>
  <c r="E68" i="60"/>
  <c r="F68" i="60"/>
  <c r="G68" i="60"/>
  <c r="H68" i="60"/>
  <c r="B69" i="60"/>
  <c r="C69" i="60"/>
  <c r="D69" i="60"/>
  <c r="E69" i="60"/>
  <c r="F69" i="60"/>
  <c r="G69" i="60"/>
  <c r="H69" i="60"/>
  <c r="B70" i="60"/>
  <c r="C70" i="60"/>
  <c r="D70" i="60"/>
  <c r="E70" i="60"/>
  <c r="F70" i="60"/>
  <c r="G70" i="60"/>
  <c r="H70" i="60"/>
  <c r="B71" i="60"/>
  <c r="C71" i="60"/>
  <c r="D71" i="60"/>
  <c r="E71" i="60"/>
  <c r="F71" i="60"/>
  <c r="G71" i="60"/>
  <c r="H71" i="60"/>
  <c r="B72" i="60"/>
  <c r="C72" i="60"/>
  <c r="D72" i="60"/>
  <c r="E72" i="60"/>
  <c r="F72" i="60"/>
  <c r="G72" i="60"/>
  <c r="H72" i="60"/>
  <c r="B73" i="60"/>
  <c r="C73" i="60"/>
  <c r="D73" i="60"/>
  <c r="E73" i="60"/>
  <c r="F73" i="60"/>
  <c r="G73" i="60"/>
  <c r="H73" i="60"/>
  <c r="B74" i="60"/>
  <c r="C74" i="60"/>
  <c r="D74" i="60"/>
  <c r="E74" i="60"/>
  <c r="F74" i="60"/>
  <c r="G74" i="60"/>
  <c r="H74" i="60"/>
  <c r="B75" i="60"/>
  <c r="C75" i="60"/>
  <c r="D75" i="60"/>
  <c r="E75" i="60"/>
  <c r="F75" i="60"/>
  <c r="G75" i="60"/>
  <c r="H75" i="60"/>
  <c r="B76" i="60"/>
  <c r="C76" i="60"/>
  <c r="D76" i="60"/>
  <c r="E76" i="60"/>
  <c r="F76" i="60"/>
  <c r="G76" i="60"/>
  <c r="H76" i="60"/>
  <c r="B77" i="60"/>
  <c r="C77" i="60"/>
  <c r="D77" i="60"/>
  <c r="E77" i="60"/>
  <c r="F77" i="60"/>
  <c r="G77" i="60"/>
  <c r="H77" i="60"/>
  <c r="B78" i="60"/>
  <c r="C78" i="60"/>
  <c r="D78" i="60"/>
  <c r="E78" i="60"/>
  <c r="F78" i="60"/>
  <c r="G78" i="60"/>
  <c r="H78" i="60"/>
  <c r="B79" i="60"/>
  <c r="C79" i="60"/>
  <c r="D79" i="60"/>
  <c r="E79" i="60"/>
  <c r="F79" i="60"/>
  <c r="G79" i="60"/>
  <c r="H79" i="60"/>
  <c r="B80" i="60"/>
  <c r="C80" i="60"/>
  <c r="D80" i="60"/>
  <c r="E80" i="60"/>
  <c r="F80" i="60"/>
  <c r="G80" i="60"/>
  <c r="H80" i="60"/>
  <c r="B81" i="60"/>
  <c r="C81" i="60"/>
  <c r="D81" i="60"/>
  <c r="E81" i="60"/>
  <c r="F81" i="60"/>
  <c r="G81" i="60"/>
  <c r="H81" i="60"/>
  <c r="B82" i="60"/>
  <c r="C82" i="60"/>
  <c r="D82" i="60"/>
  <c r="E82" i="60"/>
  <c r="F82" i="60"/>
  <c r="G82" i="60"/>
  <c r="H82" i="60"/>
  <c r="B83" i="60"/>
  <c r="C83" i="60"/>
  <c r="D83" i="60"/>
  <c r="E83" i="60"/>
  <c r="F83" i="60"/>
  <c r="G83" i="60"/>
  <c r="H83" i="60"/>
  <c r="B84" i="60"/>
  <c r="C84" i="60"/>
  <c r="D84" i="60"/>
  <c r="E84" i="60"/>
  <c r="F84" i="60"/>
  <c r="G84" i="60"/>
  <c r="H84" i="60"/>
  <c r="B85" i="60"/>
  <c r="C85" i="60"/>
  <c r="D85" i="60"/>
  <c r="E85" i="60"/>
  <c r="F85" i="60"/>
  <c r="G85" i="60"/>
  <c r="H85" i="60"/>
  <c r="B86" i="60"/>
  <c r="C86" i="60"/>
  <c r="D86" i="60"/>
  <c r="E86" i="60"/>
  <c r="F86" i="60"/>
  <c r="G86" i="60"/>
  <c r="H86" i="60"/>
  <c r="B87" i="60"/>
  <c r="C87" i="60"/>
  <c r="D87" i="60"/>
  <c r="E87" i="60"/>
  <c r="F87" i="60"/>
  <c r="G87" i="60"/>
  <c r="H87" i="60"/>
  <c r="B88" i="60"/>
  <c r="C88" i="60"/>
  <c r="D88" i="60"/>
  <c r="E88" i="60"/>
  <c r="F88" i="60"/>
  <c r="G88" i="60"/>
  <c r="H88" i="60"/>
  <c r="B89" i="60"/>
  <c r="C89" i="60"/>
  <c r="D89" i="60"/>
  <c r="E89" i="60"/>
  <c r="F89" i="60"/>
  <c r="G89" i="60"/>
  <c r="H89" i="60"/>
  <c r="B90" i="60"/>
  <c r="C90" i="60"/>
  <c r="D90" i="60"/>
  <c r="E90" i="60"/>
  <c r="F90" i="60"/>
  <c r="G90" i="60"/>
  <c r="H90" i="60"/>
  <c r="B91" i="60"/>
  <c r="C91" i="60"/>
  <c r="D91" i="60"/>
  <c r="E91" i="60"/>
  <c r="F91" i="60"/>
  <c r="G91" i="60"/>
  <c r="H91" i="60"/>
  <c r="B92" i="60"/>
  <c r="C92" i="60"/>
  <c r="D92" i="60"/>
  <c r="E92" i="60"/>
  <c r="F92" i="60"/>
  <c r="G92" i="60"/>
  <c r="H92" i="60"/>
  <c r="B93" i="60"/>
  <c r="C93" i="60"/>
  <c r="D93" i="60"/>
  <c r="E93" i="60"/>
  <c r="F93" i="60"/>
  <c r="G93" i="60"/>
  <c r="H93" i="60"/>
  <c r="B94" i="60"/>
  <c r="C94" i="60"/>
  <c r="D94" i="60"/>
  <c r="E94" i="60"/>
  <c r="F94" i="60"/>
  <c r="G94" i="60"/>
  <c r="H94" i="60"/>
  <c r="B95" i="60"/>
  <c r="C95" i="60"/>
  <c r="D95" i="60"/>
  <c r="E95" i="60"/>
  <c r="F95" i="60"/>
  <c r="G95" i="60"/>
  <c r="H95" i="60"/>
  <c r="B96" i="60"/>
  <c r="C96" i="60"/>
  <c r="D96" i="60"/>
  <c r="E96" i="60"/>
  <c r="F96" i="60"/>
  <c r="G96" i="60"/>
  <c r="H96" i="60"/>
  <c r="B97" i="60"/>
  <c r="C97" i="60"/>
  <c r="D97" i="60"/>
  <c r="E97" i="60"/>
  <c r="F97" i="60"/>
  <c r="G97" i="60"/>
  <c r="H97" i="60"/>
  <c r="B98" i="60"/>
  <c r="C98" i="60"/>
  <c r="D98" i="60"/>
  <c r="E98" i="60"/>
  <c r="F98" i="60"/>
  <c r="G98" i="60"/>
  <c r="H98" i="60"/>
  <c r="B99" i="60"/>
  <c r="C99" i="60"/>
  <c r="D99" i="60"/>
  <c r="E99" i="60"/>
  <c r="F99" i="60"/>
  <c r="G99" i="60"/>
  <c r="H99" i="60"/>
  <c r="B100" i="60"/>
  <c r="C100" i="60"/>
  <c r="D100" i="60"/>
  <c r="E100" i="60"/>
  <c r="F100" i="60"/>
  <c r="G100" i="60"/>
  <c r="H100" i="60"/>
  <c r="B101" i="60"/>
  <c r="C101" i="60"/>
  <c r="D101" i="60"/>
  <c r="E101" i="60"/>
  <c r="F101" i="60"/>
  <c r="G101" i="60"/>
  <c r="H101" i="60"/>
  <c r="B102" i="60"/>
  <c r="C102" i="60"/>
  <c r="D102" i="60"/>
  <c r="E102" i="60"/>
  <c r="F102" i="60"/>
  <c r="G102" i="60"/>
  <c r="H102" i="60"/>
  <c r="B103" i="60"/>
  <c r="C103" i="60"/>
  <c r="D103" i="60"/>
  <c r="E103" i="60"/>
  <c r="F103" i="60"/>
  <c r="G103" i="60"/>
  <c r="H103" i="60"/>
  <c r="B104" i="60"/>
  <c r="C104" i="60"/>
  <c r="D104" i="60"/>
  <c r="E104" i="60"/>
  <c r="F104" i="60"/>
  <c r="G104" i="60"/>
  <c r="H104" i="60"/>
  <c r="B105" i="60"/>
  <c r="C105" i="60"/>
  <c r="D105" i="60"/>
  <c r="E105" i="60"/>
  <c r="F105" i="60"/>
  <c r="G105" i="60"/>
  <c r="H105" i="60"/>
  <c r="B106" i="60"/>
  <c r="C106" i="60"/>
  <c r="D106" i="60"/>
  <c r="E106" i="60"/>
  <c r="F106" i="60"/>
  <c r="G106" i="60"/>
  <c r="H106" i="60"/>
  <c r="B107" i="60"/>
  <c r="C107" i="60"/>
  <c r="D107" i="60"/>
  <c r="E107" i="60"/>
  <c r="F107" i="60"/>
  <c r="G107" i="60"/>
  <c r="H107" i="60"/>
  <c r="B108" i="60"/>
  <c r="C108" i="60"/>
  <c r="D108" i="60"/>
  <c r="E108" i="60"/>
  <c r="F108" i="60"/>
  <c r="G108" i="60"/>
  <c r="H108" i="60"/>
  <c r="B109" i="60"/>
  <c r="C109" i="60"/>
  <c r="D109" i="60"/>
  <c r="E109" i="60"/>
  <c r="F109" i="60"/>
  <c r="G109" i="60"/>
  <c r="H109" i="60"/>
  <c r="B110" i="60"/>
  <c r="C110" i="60"/>
  <c r="D110" i="60"/>
  <c r="E110" i="60"/>
  <c r="F110" i="60"/>
  <c r="G110" i="60"/>
  <c r="H110" i="60"/>
  <c r="B111" i="60"/>
  <c r="C111" i="60"/>
  <c r="D111" i="60"/>
  <c r="E111" i="60"/>
  <c r="F111" i="60"/>
  <c r="G111" i="60"/>
  <c r="H111" i="60"/>
  <c r="B112" i="60"/>
  <c r="C112" i="60"/>
  <c r="D112" i="60"/>
  <c r="E112" i="60"/>
  <c r="F112" i="60"/>
  <c r="G112" i="60"/>
  <c r="H112" i="60"/>
  <c r="B113" i="60"/>
  <c r="C113" i="60"/>
  <c r="D113" i="60"/>
  <c r="E113" i="60"/>
  <c r="F113" i="60"/>
  <c r="G113" i="60"/>
  <c r="H113" i="60"/>
  <c r="B114" i="60"/>
  <c r="C114" i="60"/>
  <c r="D114" i="60"/>
  <c r="E114" i="60"/>
  <c r="F114" i="60"/>
  <c r="G114" i="60"/>
  <c r="H114" i="60"/>
  <c r="B115" i="60"/>
  <c r="C115" i="60"/>
  <c r="D115" i="60"/>
  <c r="E115" i="60"/>
  <c r="F115" i="60"/>
  <c r="G115" i="60"/>
  <c r="H115" i="60"/>
  <c r="B116" i="60"/>
  <c r="C116" i="60"/>
  <c r="D116" i="60"/>
  <c r="E116" i="60"/>
  <c r="F116" i="60"/>
  <c r="G116" i="60"/>
  <c r="H116" i="60"/>
  <c r="B117" i="60"/>
  <c r="C117" i="60"/>
  <c r="D117" i="60"/>
  <c r="E117" i="60"/>
  <c r="F117" i="60"/>
  <c r="G117" i="60"/>
  <c r="H117" i="60"/>
  <c r="B118" i="60"/>
  <c r="C118" i="60"/>
  <c r="D118" i="60"/>
  <c r="E118" i="60"/>
  <c r="F118" i="60"/>
  <c r="G118" i="60"/>
  <c r="H118" i="60"/>
  <c r="B119" i="60"/>
  <c r="C119" i="60"/>
  <c r="D119" i="60"/>
  <c r="E119" i="60"/>
  <c r="F119" i="60"/>
  <c r="G119" i="60"/>
  <c r="H119" i="60"/>
  <c r="B120" i="60"/>
  <c r="C120" i="60"/>
  <c r="D120" i="60"/>
  <c r="E120" i="60"/>
  <c r="F120" i="60"/>
  <c r="G120" i="60"/>
  <c r="H120" i="60"/>
  <c r="B121" i="60"/>
  <c r="C121" i="60"/>
  <c r="D121" i="60"/>
  <c r="E121" i="60"/>
  <c r="F121" i="60"/>
  <c r="G121" i="60"/>
  <c r="H121" i="60"/>
  <c r="B122" i="60"/>
  <c r="C122" i="60"/>
  <c r="D122" i="60"/>
  <c r="E122" i="60"/>
  <c r="F122" i="60"/>
  <c r="G122" i="60"/>
  <c r="H122" i="60"/>
  <c r="B124" i="60"/>
  <c r="C124" i="60"/>
  <c r="D124" i="60"/>
  <c r="E124" i="60"/>
  <c r="F124" i="60"/>
  <c r="G124" i="60"/>
  <c r="H124" i="60"/>
  <c r="B125" i="60"/>
  <c r="C125" i="60"/>
  <c r="D125" i="60"/>
  <c r="E125" i="60"/>
  <c r="F125" i="60"/>
  <c r="G125" i="60"/>
  <c r="H125" i="60"/>
  <c r="B126" i="60"/>
  <c r="C126" i="60"/>
  <c r="D126" i="60"/>
  <c r="E126" i="60"/>
  <c r="F126" i="60"/>
  <c r="G126" i="60"/>
  <c r="H126" i="60"/>
  <c r="B127" i="60"/>
  <c r="C127" i="60"/>
  <c r="D127" i="60"/>
  <c r="E127" i="60"/>
  <c r="F127" i="60"/>
  <c r="G127" i="60"/>
  <c r="H127" i="60"/>
  <c r="B54" i="60"/>
  <c r="C54" i="60"/>
  <c r="D54" i="60"/>
  <c r="E54" i="60"/>
  <c r="F54" i="60"/>
  <c r="G54" i="60"/>
  <c r="H54" i="60"/>
  <c r="B55" i="60"/>
  <c r="C55" i="60"/>
  <c r="D55" i="60"/>
  <c r="E55" i="60"/>
  <c r="F55" i="60"/>
  <c r="G55" i="60"/>
  <c r="H55" i="60"/>
  <c r="B56" i="60"/>
  <c r="C56" i="60"/>
  <c r="D56" i="60"/>
  <c r="E56" i="60"/>
  <c r="F56" i="60"/>
  <c r="G56" i="60"/>
  <c r="H56" i="60"/>
  <c r="B57" i="60"/>
  <c r="C57" i="60"/>
  <c r="D57" i="60"/>
  <c r="E57" i="60"/>
  <c r="F57" i="60"/>
  <c r="G57" i="60"/>
  <c r="H57" i="60"/>
  <c r="B58" i="60"/>
  <c r="C58" i="60"/>
  <c r="D58" i="60"/>
  <c r="E58" i="60"/>
  <c r="F58" i="60"/>
  <c r="G58" i="60"/>
  <c r="H58" i="60"/>
  <c r="B59" i="60"/>
  <c r="C59" i="60"/>
  <c r="D59" i="60"/>
  <c r="E59" i="60"/>
  <c r="F59" i="60"/>
  <c r="G59" i="60"/>
  <c r="H59" i="60"/>
  <c r="B60" i="60"/>
  <c r="C60" i="60"/>
  <c r="D60" i="60"/>
  <c r="E60" i="60"/>
  <c r="F60" i="60"/>
  <c r="G60" i="60"/>
  <c r="H60" i="60"/>
  <c r="B61" i="60"/>
  <c r="C61" i="60"/>
  <c r="D61" i="60"/>
  <c r="E61" i="60"/>
  <c r="F61" i="60"/>
  <c r="G61" i="60"/>
  <c r="H61" i="60"/>
  <c r="B62" i="60"/>
  <c r="C62" i="60"/>
  <c r="D62" i="60"/>
  <c r="E62" i="60"/>
  <c r="F62" i="60"/>
  <c r="G62" i="60"/>
  <c r="H62" i="60"/>
  <c r="B53" i="60"/>
  <c r="C53" i="60"/>
  <c r="D53" i="60"/>
  <c r="E53" i="60"/>
  <c r="F53" i="60"/>
  <c r="G53" i="60"/>
  <c r="H53" i="60"/>
  <c r="B49" i="60"/>
  <c r="C49" i="60"/>
  <c r="D49" i="60"/>
  <c r="E49" i="60"/>
  <c r="F49" i="60"/>
  <c r="G49" i="60"/>
  <c r="H49" i="60"/>
  <c r="B50" i="60"/>
  <c r="C50" i="60"/>
  <c r="D50" i="60"/>
  <c r="E50" i="60"/>
  <c r="F50" i="60"/>
  <c r="G50" i="60"/>
  <c r="H50" i="60"/>
  <c r="B51" i="60"/>
  <c r="C51" i="60"/>
  <c r="D51" i="60"/>
  <c r="E51" i="60"/>
  <c r="F51" i="60"/>
  <c r="G51" i="60"/>
  <c r="H51" i="60"/>
  <c r="B52" i="60"/>
  <c r="C52" i="60"/>
  <c r="D52" i="60"/>
  <c r="E52" i="60"/>
  <c r="F52" i="60"/>
  <c r="G52" i="60"/>
  <c r="H52" i="60"/>
  <c r="H48" i="60"/>
  <c r="G48" i="60"/>
  <c r="F48" i="60"/>
  <c r="E48" i="60"/>
  <c r="D48" i="60"/>
  <c r="C48" i="60"/>
  <c r="B48" i="60"/>
  <c r="B32" i="60"/>
  <c r="C32" i="60"/>
  <c r="D32" i="60"/>
  <c r="E32" i="60"/>
  <c r="F32" i="60"/>
  <c r="G32" i="60"/>
  <c r="H32" i="60"/>
  <c r="B33" i="60"/>
  <c r="C33" i="60"/>
  <c r="D33" i="60"/>
  <c r="E33" i="60"/>
  <c r="F33" i="60"/>
  <c r="G33" i="60"/>
  <c r="H33" i="60"/>
  <c r="B34" i="60"/>
  <c r="C34" i="60"/>
  <c r="D34" i="60"/>
  <c r="E34" i="60"/>
  <c r="F34" i="60"/>
  <c r="G34" i="60"/>
  <c r="H34" i="60"/>
  <c r="B35" i="60"/>
  <c r="C35" i="60"/>
  <c r="D35" i="60"/>
  <c r="E35" i="60"/>
  <c r="F35" i="60"/>
  <c r="G35" i="60"/>
  <c r="H35" i="60"/>
  <c r="B36" i="60"/>
  <c r="C36" i="60"/>
  <c r="D36" i="60"/>
  <c r="E36" i="60"/>
  <c r="F36" i="60"/>
  <c r="G36" i="60"/>
  <c r="H36" i="60"/>
  <c r="B37" i="60"/>
  <c r="C37" i="60"/>
  <c r="D37" i="60"/>
  <c r="E37" i="60"/>
  <c r="F37" i="60"/>
  <c r="G37" i="60"/>
  <c r="H37" i="60"/>
  <c r="B38" i="60"/>
  <c r="C38" i="60"/>
  <c r="D38" i="60"/>
  <c r="E38" i="60"/>
  <c r="F38" i="60"/>
  <c r="G38" i="60"/>
  <c r="H38" i="60"/>
  <c r="B39" i="60"/>
  <c r="C39" i="60"/>
  <c r="D39" i="60"/>
  <c r="E39" i="60"/>
  <c r="F39" i="60"/>
  <c r="G39" i="60"/>
  <c r="H39" i="60"/>
  <c r="B40" i="60"/>
  <c r="C40" i="60"/>
  <c r="D40" i="60"/>
  <c r="E40" i="60"/>
  <c r="F40" i="60"/>
  <c r="G40" i="60"/>
  <c r="H40" i="60"/>
  <c r="B41" i="60"/>
  <c r="C41" i="60"/>
  <c r="D41" i="60"/>
  <c r="E41" i="60"/>
  <c r="F41" i="60"/>
  <c r="G41" i="60"/>
  <c r="H41" i="60"/>
  <c r="B42" i="60"/>
  <c r="C42" i="60"/>
  <c r="D42" i="60"/>
  <c r="E42" i="60"/>
  <c r="F42" i="60"/>
  <c r="G42" i="60"/>
  <c r="H42" i="60"/>
  <c r="B43" i="60"/>
  <c r="C43" i="60"/>
  <c r="D43" i="60"/>
  <c r="E43" i="60"/>
  <c r="F43" i="60"/>
  <c r="G43" i="60"/>
  <c r="H43" i="60"/>
  <c r="B44" i="60"/>
  <c r="C44" i="60"/>
  <c r="D44" i="60"/>
  <c r="E44" i="60"/>
  <c r="F44" i="60"/>
  <c r="G44" i="60"/>
  <c r="H44" i="60"/>
  <c r="B45" i="60"/>
  <c r="C45" i="60"/>
  <c r="D45" i="60"/>
  <c r="E45" i="60"/>
  <c r="F45" i="60"/>
  <c r="G45" i="60"/>
  <c r="H45" i="60"/>
  <c r="H31" i="60"/>
  <c r="G31" i="60"/>
  <c r="F31" i="60"/>
  <c r="E31" i="60"/>
  <c r="D31" i="60"/>
  <c r="C31" i="60"/>
  <c r="B31" i="60"/>
  <c r="B20" i="60"/>
  <c r="C20" i="60"/>
  <c r="D20" i="60"/>
  <c r="E20" i="60"/>
  <c r="F20" i="60"/>
  <c r="G20" i="60"/>
  <c r="H20" i="60"/>
  <c r="B21" i="60"/>
  <c r="C21" i="60"/>
  <c r="D21" i="60"/>
  <c r="E21" i="60"/>
  <c r="F21" i="60"/>
  <c r="G21" i="60"/>
  <c r="H21" i="60"/>
  <c r="B22" i="60"/>
  <c r="C22" i="60"/>
  <c r="D22" i="60"/>
  <c r="E22" i="60"/>
  <c r="F22" i="60"/>
  <c r="G22" i="60"/>
  <c r="H22" i="60"/>
  <c r="B23" i="60"/>
  <c r="C23" i="60"/>
  <c r="D23" i="60"/>
  <c r="E23" i="60"/>
  <c r="F23" i="60"/>
  <c r="G23" i="60"/>
  <c r="H23" i="60"/>
  <c r="B24" i="60"/>
  <c r="C24" i="60"/>
  <c r="D24" i="60"/>
  <c r="E24" i="60"/>
  <c r="F24" i="60"/>
  <c r="G24" i="60"/>
  <c r="H24" i="60"/>
  <c r="B25" i="60"/>
  <c r="C25" i="60"/>
  <c r="D25" i="60"/>
  <c r="E25" i="60"/>
  <c r="F25" i="60"/>
  <c r="G25" i="60"/>
  <c r="H25" i="60"/>
  <c r="B26" i="60"/>
  <c r="C26" i="60"/>
  <c r="D26" i="60"/>
  <c r="E26" i="60"/>
  <c r="F26" i="60"/>
  <c r="G26" i="60"/>
  <c r="H26" i="60"/>
  <c r="B27" i="60"/>
  <c r="C27" i="60"/>
  <c r="D27" i="60"/>
  <c r="E27" i="60"/>
  <c r="F27" i="60"/>
  <c r="G27" i="60"/>
  <c r="H27" i="60"/>
  <c r="B28" i="60"/>
  <c r="C28" i="60"/>
  <c r="D28" i="60"/>
  <c r="E28" i="60"/>
  <c r="F28" i="60"/>
  <c r="G28" i="60"/>
  <c r="H28" i="60"/>
  <c r="B29" i="60"/>
  <c r="C29" i="60"/>
  <c r="D29" i="60"/>
  <c r="E29" i="60"/>
  <c r="F29" i="60"/>
  <c r="G29" i="60"/>
  <c r="H29" i="60"/>
  <c r="B19" i="60"/>
  <c r="C19" i="60"/>
  <c r="D19" i="60"/>
  <c r="E19" i="60"/>
  <c r="F19" i="60"/>
  <c r="G19" i="60"/>
  <c r="H19" i="60"/>
  <c r="H18" i="60"/>
  <c r="G18" i="60"/>
  <c r="F18" i="60"/>
  <c r="E18" i="60"/>
  <c r="D18" i="60"/>
  <c r="C18" i="60"/>
  <c r="O157" i="61" l="1"/>
  <c r="Q157" i="61" s="1"/>
  <c r="R157" i="61" s="1"/>
  <c r="O139" i="61"/>
  <c r="Q139" i="61" s="1"/>
  <c r="R139" i="61" s="1"/>
  <c r="O122" i="61"/>
  <c r="Q122" i="61" s="1"/>
  <c r="R122" i="61" s="1"/>
  <c r="O121" i="61"/>
  <c r="Q121" i="61" s="1"/>
  <c r="R121" i="61" s="1"/>
  <c r="O120" i="61"/>
  <c r="Q120" i="61" s="1"/>
  <c r="R120" i="61" s="1"/>
  <c r="O119" i="61"/>
  <c r="Q119" i="61" s="1"/>
  <c r="R119" i="61" s="1"/>
  <c r="O156" i="61"/>
  <c r="Q156" i="61" s="1"/>
  <c r="R156" i="61" s="1"/>
  <c r="O155" i="61"/>
  <c r="Q155" i="61" s="1"/>
  <c r="R155" i="61" s="1"/>
  <c r="O138" i="61"/>
  <c r="Q138" i="61" s="1"/>
  <c r="R138" i="61" s="1"/>
  <c r="O118" i="61"/>
  <c r="Q118" i="61" s="1"/>
  <c r="R118" i="61" s="1"/>
  <c r="O117" i="61"/>
  <c r="Q117" i="61" s="1"/>
  <c r="R117" i="61" s="1"/>
  <c r="O116" i="61"/>
  <c r="Q116" i="61" s="1"/>
  <c r="R116" i="61" s="1"/>
  <c r="O115" i="61"/>
  <c r="Q115" i="61" s="1"/>
  <c r="R115" i="61" s="1"/>
  <c r="O114" i="61"/>
  <c r="Q114" i="61" s="1"/>
  <c r="R114" i="61" s="1"/>
  <c r="R25" i="61" l="1"/>
  <c r="O25" i="61"/>
  <c r="Q25" i="61" s="1"/>
  <c r="R26" i="61"/>
  <c r="O26" i="61"/>
  <c r="Q26" i="61" s="1"/>
  <c r="O113" i="61"/>
  <c r="Q113" i="61" s="1"/>
  <c r="R113" i="61" s="1"/>
  <c r="O112" i="61"/>
  <c r="Q112" i="61" s="1"/>
  <c r="R112" i="61" s="1"/>
  <c r="O111" i="61"/>
  <c r="Q111" i="61" s="1"/>
  <c r="R111" i="61" s="1"/>
  <c r="O110" i="61"/>
  <c r="Q110" i="61" s="1"/>
  <c r="R110" i="61" s="1"/>
  <c r="O109" i="61"/>
  <c r="Q109" i="61" s="1"/>
  <c r="R109" i="61" s="1"/>
  <c r="O108" i="61"/>
  <c r="Q108" i="61" s="1"/>
  <c r="R108" i="61" s="1"/>
  <c r="O107" i="61"/>
  <c r="Q107" i="61" s="1"/>
  <c r="R107" i="61" s="1"/>
  <c r="O106" i="61"/>
  <c r="Q106" i="61" s="1"/>
  <c r="R106" i="61" s="1"/>
  <c r="O105" i="61"/>
  <c r="Q105" i="61" s="1"/>
  <c r="R105" i="61" s="1"/>
  <c r="O104" i="61"/>
  <c r="Q104" i="61" s="1"/>
  <c r="R104" i="61" s="1"/>
  <c r="O103" i="61"/>
  <c r="Q103" i="61" s="1"/>
  <c r="R103" i="61" s="1"/>
  <c r="O102" i="61"/>
  <c r="Q102" i="61" s="1"/>
  <c r="R102" i="61" s="1"/>
  <c r="O154" i="61"/>
  <c r="Q154" i="61" s="1"/>
  <c r="R154" i="61" s="1"/>
  <c r="O153" i="61"/>
  <c r="Q153" i="61" s="1"/>
  <c r="R153" i="61" s="1"/>
  <c r="O137" i="61"/>
  <c r="Q137" i="61" s="1"/>
  <c r="R137" i="61" s="1"/>
  <c r="O136" i="61"/>
  <c r="Q136" i="61" s="1"/>
  <c r="R136" i="61" s="1"/>
  <c r="O152" i="61"/>
  <c r="Q152" i="61" s="1"/>
  <c r="R152" i="61" s="1"/>
  <c r="O151" i="61"/>
  <c r="Q151" i="61" s="1"/>
  <c r="R151" i="61" s="1"/>
  <c r="O135" i="61"/>
  <c r="Q135" i="61" s="1"/>
  <c r="R135" i="61" s="1"/>
  <c r="O101" i="61"/>
  <c r="Q101" i="61" s="1"/>
  <c r="R101" i="61" s="1"/>
  <c r="O100" i="61"/>
  <c r="Q100" i="61" s="1"/>
  <c r="R100" i="61" s="1"/>
  <c r="O99" i="61"/>
  <c r="Q99" i="61" s="1"/>
  <c r="R99" i="61" s="1"/>
  <c r="O98" i="61"/>
  <c r="Q98" i="61" s="1"/>
  <c r="R98" i="61" s="1"/>
  <c r="O97" i="61"/>
  <c r="Q97" i="61" s="1"/>
  <c r="R97" i="61" s="1"/>
  <c r="O96" i="61"/>
  <c r="Q96" i="61" s="1"/>
  <c r="R96" i="61" s="1"/>
  <c r="O95" i="61"/>
  <c r="Q95" i="61" s="1"/>
  <c r="R95" i="61" s="1"/>
  <c r="O134" i="61"/>
  <c r="Q134" i="61" s="1"/>
  <c r="R134" i="61" s="1"/>
  <c r="O94" i="61"/>
  <c r="Q94" i="61" s="1"/>
  <c r="R94" i="61" s="1"/>
  <c r="O93" i="61"/>
  <c r="Q93" i="61" s="1"/>
  <c r="R93" i="61" s="1"/>
  <c r="O92" i="61"/>
  <c r="Q92" i="61" s="1"/>
  <c r="R92" i="61" s="1"/>
  <c r="O91" i="61"/>
  <c r="Q91" i="61" s="1"/>
  <c r="R91" i="61" s="1"/>
  <c r="O90" i="61"/>
  <c r="Q90" i="61" s="1"/>
  <c r="R90" i="61" s="1"/>
  <c r="O89" i="61"/>
  <c r="Q89" i="61" s="1"/>
  <c r="R89" i="61" s="1"/>
  <c r="O88" i="61"/>
  <c r="Q88" i="61" s="1"/>
  <c r="R88" i="61" s="1"/>
  <c r="O87" i="61"/>
  <c r="Q87" i="61" s="1"/>
  <c r="R87" i="61" s="1"/>
  <c r="O86" i="61"/>
  <c r="Q86" i="61" s="1"/>
  <c r="R86" i="61" s="1"/>
  <c r="O150" i="61"/>
  <c r="Q150" i="61" s="1"/>
  <c r="R150" i="61" s="1"/>
  <c r="O132" i="61"/>
  <c r="Q132" i="61" s="1"/>
  <c r="R132" i="61" s="1"/>
  <c r="O131" i="61"/>
  <c r="Q131" i="61" s="1"/>
  <c r="R131" i="61" s="1"/>
  <c r="O85" i="61"/>
  <c r="Q85" i="61" s="1"/>
  <c r="R85" i="61" s="1"/>
  <c r="O84" i="61"/>
  <c r="Q84" i="61" s="1"/>
  <c r="R84" i="61" s="1"/>
  <c r="O83" i="61"/>
  <c r="Q83" i="61" s="1"/>
  <c r="R83" i="61" s="1"/>
  <c r="O82" i="61"/>
  <c r="Q82" i="61" s="1"/>
  <c r="R82" i="61" s="1"/>
  <c r="O81" i="61"/>
  <c r="Q81" i="61" s="1"/>
  <c r="R81" i="61" s="1"/>
  <c r="O149" i="61"/>
  <c r="Q149" i="61" s="1"/>
  <c r="R149" i="61" s="1"/>
  <c r="O80" i="61"/>
  <c r="Q80" i="61" s="1"/>
  <c r="R80" i="61" s="1"/>
  <c r="O79" i="61"/>
  <c r="Q79" i="61" s="1"/>
  <c r="R79" i="61" s="1"/>
  <c r="O78" i="61"/>
  <c r="Q78" i="61" s="1"/>
  <c r="R78" i="61" s="1"/>
  <c r="O77" i="61"/>
  <c r="Q77" i="61" s="1"/>
  <c r="R77" i="61" s="1"/>
  <c r="O148" i="61"/>
  <c r="Q148" i="61" s="1"/>
  <c r="R148" i="61" s="1"/>
  <c r="O130" i="61"/>
  <c r="Q130" i="61" s="1"/>
  <c r="R130" i="61" s="1"/>
  <c r="O76" i="61"/>
  <c r="Q76" i="61" s="1"/>
  <c r="R76" i="61" s="1"/>
  <c r="O75" i="61"/>
  <c r="Q75" i="61" s="1"/>
  <c r="R75" i="61" s="1"/>
  <c r="O74" i="61"/>
  <c r="Q74" i="61" s="1"/>
  <c r="R74" i="61" s="1"/>
  <c r="O73" i="61"/>
  <c r="Q73" i="61" s="1"/>
  <c r="R73" i="61" s="1"/>
  <c r="O72" i="61"/>
  <c r="Q72" i="61" s="1"/>
  <c r="R72" i="61" s="1"/>
  <c r="O71" i="61"/>
  <c r="Q71" i="61" s="1"/>
  <c r="R71" i="61" s="1"/>
  <c r="O70" i="61"/>
  <c r="Q70" i="61" s="1"/>
  <c r="R70" i="61" s="1"/>
  <c r="O69" i="61"/>
  <c r="Q69" i="61" s="1"/>
  <c r="R69" i="61" s="1"/>
  <c r="O68" i="61"/>
  <c r="Q68" i="61" s="1"/>
  <c r="R68" i="61" s="1"/>
  <c r="O67" i="61"/>
  <c r="Q67" i="61" s="1"/>
  <c r="R67" i="61" s="1"/>
  <c r="O147" i="61"/>
  <c r="Q147" i="61" s="1"/>
  <c r="R147" i="61" s="1"/>
  <c r="O129" i="61"/>
  <c r="Q129" i="61" s="1"/>
  <c r="R129" i="61" s="1"/>
  <c r="O128" i="61"/>
  <c r="Q128" i="61" s="1"/>
  <c r="R128" i="61" s="1"/>
  <c r="O66" i="61"/>
  <c r="Q66" i="61" s="1"/>
  <c r="R66" i="61" s="1"/>
  <c r="O65" i="61"/>
  <c r="Q65" i="61" s="1"/>
  <c r="R65" i="61" s="1"/>
  <c r="O64" i="61"/>
  <c r="Q64" i="61" s="1"/>
  <c r="R64" i="61" s="1"/>
  <c r="O63" i="61"/>
  <c r="Q63" i="61" s="1"/>
  <c r="R63" i="61" s="1"/>
  <c r="O62" i="61"/>
  <c r="Q62" i="61" s="1"/>
  <c r="R62" i="61" s="1"/>
  <c r="O145" i="61"/>
  <c r="Q145" i="61" s="1"/>
  <c r="R145" i="61" s="1"/>
  <c r="O127" i="61"/>
  <c r="Q127" i="61" s="1"/>
  <c r="R127" i="61" s="1"/>
  <c r="O126" i="61"/>
  <c r="Q126" i="61" s="1"/>
  <c r="R126" i="61" s="1"/>
  <c r="O61" i="61"/>
  <c r="Q61" i="61" s="1"/>
  <c r="R61" i="61" s="1"/>
  <c r="O60" i="61"/>
  <c r="Q60" i="61" s="1"/>
  <c r="R60" i="61" s="1"/>
  <c r="O59" i="61"/>
  <c r="Q59" i="61" s="1"/>
  <c r="R59" i="61" s="1"/>
  <c r="O58" i="61"/>
  <c r="Q58" i="61" s="1"/>
  <c r="R58" i="61" s="1"/>
  <c r="O57" i="61"/>
  <c r="Q57" i="61" s="1"/>
  <c r="R57" i="61" s="1"/>
  <c r="R24" i="61"/>
  <c r="O24" i="61"/>
  <c r="Q24" i="61" s="1"/>
  <c r="O18" i="60" l="1"/>
  <c r="O190" i="60"/>
  <c r="Q190" i="60" s="1"/>
  <c r="R190" i="60" s="1"/>
  <c r="O191" i="60"/>
  <c r="Q191" i="60" s="1"/>
  <c r="R191" i="60" s="1"/>
  <c r="O192" i="60"/>
  <c r="Q192" i="60" s="1"/>
  <c r="R192" i="60" s="1"/>
  <c r="O189" i="60"/>
  <c r="Q189" i="60" s="1"/>
  <c r="R189" i="60" s="1"/>
  <c r="O72" i="60"/>
  <c r="Q72" i="60" s="1"/>
  <c r="R72" i="60" s="1"/>
  <c r="Q18" i="60" l="1"/>
  <c r="O173" i="60"/>
  <c r="Q173" i="60"/>
  <c r="R173" i="60"/>
  <c r="O148" i="60"/>
  <c r="Q148" i="60" s="1"/>
  <c r="R148" i="60" s="1"/>
  <c r="O147" i="60"/>
  <c r="Q147" i="60" s="1"/>
  <c r="R147" i="60" s="1"/>
  <c r="O127" i="60"/>
  <c r="Q127" i="60" s="1"/>
  <c r="R127" i="60" s="1"/>
  <c r="O126" i="60"/>
  <c r="Q126" i="60" s="1"/>
  <c r="R126" i="60" s="1"/>
  <c r="O125" i="60"/>
  <c r="Q125" i="60" s="1"/>
  <c r="R125" i="60" s="1"/>
  <c r="O124" i="60"/>
  <c r="Q124" i="60" s="1"/>
  <c r="R124" i="60" s="1"/>
  <c r="O123" i="60"/>
  <c r="Q123" i="60" s="1"/>
  <c r="R123" i="60" s="1"/>
  <c r="O172" i="60"/>
  <c r="Q172" i="60"/>
  <c r="R172" i="60"/>
  <c r="O146" i="60"/>
  <c r="Q146" i="60" s="1"/>
  <c r="R146" i="60" s="1"/>
  <c r="O145" i="60"/>
  <c r="Q145" i="60" s="1"/>
  <c r="R145" i="60" s="1"/>
  <c r="O122" i="60"/>
  <c r="Q122" i="60" s="1"/>
  <c r="R122" i="60" s="1"/>
  <c r="O121" i="60"/>
  <c r="Q121" i="60" s="1"/>
  <c r="R121" i="60" s="1"/>
  <c r="O120" i="60"/>
  <c r="Q120" i="60" s="1"/>
  <c r="R120" i="60" s="1"/>
  <c r="O119" i="60"/>
  <c r="Q119" i="60" s="1"/>
  <c r="R119" i="60" s="1"/>
  <c r="O118" i="60"/>
  <c r="Q118" i="60" s="1"/>
  <c r="R118" i="60" s="1"/>
  <c r="O117" i="60"/>
  <c r="Q117" i="60" s="1"/>
  <c r="R117" i="60" s="1"/>
  <c r="O116" i="60"/>
  <c r="Q116" i="60" s="1"/>
  <c r="R116" i="60" s="1"/>
  <c r="O115" i="60"/>
  <c r="Q115" i="60" s="1"/>
  <c r="R115" i="60" s="1"/>
  <c r="O114" i="60"/>
  <c r="Q114" i="60" s="1"/>
  <c r="R114" i="60" s="1"/>
  <c r="O113" i="60"/>
  <c r="Q113" i="60" s="1"/>
  <c r="R113" i="60" s="1"/>
  <c r="O112" i="60"/>
  <c r="Q112" i="60" s="1"/>
  <c r="R112" i="60" s="1"/>
  <c r="O111" i="60"/>
  <c r="Q111" i="60" s="1"/>
  <c r="R111" i="60" s="1"/>
  <c r="O110" i="60"/>
  <c r="Q110" i="60" s="1"/>
  <c r="R110" i="60" s="1"/>
  <c r="R18" i="60" l="1"/>
  <c r="O186" i="60"/>
  <c r="Q186" i="60" s="1"/>
  <c r="R186" i="60" s="1"/>
  <c r="O185" i="60"/>
  <c r="Q185" i="60" s="1"/>
  <c r="R185" i="60" s="1"/>
  <c r="O184" i="60"/>
  <c r="Q184" i="60" s="1"/>
  <c r="R184" i="60" s="1"/>
  <c r="O183" i="60"/>
  <c r="Q183" i="60" s="1"/>
  <c r="R183" i="60" s="1"/>
  <c r="O175" i="60"/>
  <c r="O176" i="60"/>
  <c r="Q176" i="60" s="1"/>
  <c r="R176" i="60" s="1"/>
  <c r="O177" i="60"/>
  <c r="Q177" i="60" s="1"/>
  <c r="R177" i="60" s="1"/>
  <c r="O178" i="60"/>
  <c r="Q178" i="60" s="1"/>
  <c r="R178" i="60" s="1"/>
  <c r="O179" i="60"/>
  <c r="Q179" i="60" s="1"/>
  <c r="R179" i="60" s="1"/>
  <c r="O180" i="60"/>
  <c r="Q180" i="60" s="1"/>
  <c r="R180" i="60" s="1"/>
  <c r="O181" i="60"/>
  <c r="Q181" i="60" s="1"/>
  <c r="R181" i="60" s="1"/>
  <c r="O182" i="60"/>
  <c r="Q182" i="60" s="1"/>
  <c r="R182" i="60" s="1"/>
  <c r="O187" i="60"/>
  <c r="Q187" i="60" s="1"/>
  <c r="R187" i="60" s="1"/>
  <c r="Q175" i="60" l="1"/>
  <c r="R175" i="60" s="1"/>
  <c r="O174" i="60"/>
  <c r="O144" i="60"/>
  <c r="O109" i="60"/>
  <c r="Q109" i="60" s="1"/>
  <c r="R109" i="60" s="1"/>
  <c r="O108" i="60"/>
  <c r="Q108" i="60" s="1"/>
  <c r="R108" i="60" s="1"/>
  <c r="O107" i="60"/>
  <c r="Q107" i="60" s="1"/>
  <c r="R107" i="60" s="1"/>
  <c r="O106" i="60"/>
  <c r="Q106" i="60" s="1"/>
  <c r="R106" i="60" s="1"/>
  <c r="O105" i="60"/>
  <c r="Q105" i="60" s="1"/>
  <c r="R105" i="60" s="1"/>
  <c r="O104" i="60"/>
  <c r="Q104" i="60" s="1"/>
  <c r="R104" i="60" s="1"/>
  <c r="O103" i="60"/>
  <c r="Q103" i="60" s="1"/>
  <c r="R103" i="60" s="1"/>
  <c r="O102" i="60"/>
  <c r="Q102" i="60" s="1"/>
  <c r="R102" i="60" s="1"/>
  <c r="R41" i="60"/>
  <c r="O41" i="60"/>
  <c r="Q41" i="60" s="1"/>
  <c r="R40" i="60"/>
  <c r="O40" i="60"/>
  <c r="Q40" i="60" s="1"/>
  <c r="R39" i="60"/>
  <c r="O39" i="60"/>
  <c r="Q39" i="60" s="1"/>
  <c r="R38" i="60"/>
  <c r="O38" i="60"/>
  <c r="Q38" i="60" s="1"/>
  <c r="R37" i="60"/>
  <c r="O37" i="60"/>
  <c r="Q37" i="60" s="1"/>
  <c r="O165" i="60"/>
  <c r="Q165" i="60" s="1"/>
  <c r="R165" i="60" s="1"/>
  <c r="O143" i="60"/>
  <c r="Q143" i="60" s="1"/>
  <c r="R143" i="60" s="1"/>
  <c r="O101" i="60"/>
  <c r="Q101" i="60" s="1"/>
  <c r="R101" i="60" s="1"/>
  <c r="O100" i="60"/>
  <c r="Q100" i="60" s="1"/>
  <c r="R100" i="60" s="1"/>
  <c r="O99" i="60"/>
  <c r="Q99" i="60" s="1"/>
  <c r="R99" i="60" s="1"/>
  <c r="O98" i="60"/>
  <c r="Q98" i="60" s="1"/>
  <c r="R98" i="60" s="1"/>
  <c r="O97" i="60"/>
  <c r="Q97" i="60" s="1"/>
  <c r="R97" i="60" s="1"/>
  <c r="O96" i="60"/>
  <c r="Q96" i="60" s="1"/>
  <c r="R96" i="60" s="1"/>
  <c r="O95" i="60"/>
  <c r="Q95" i="60" s="1"/>
  <c r="R95" i="60" s="1"/>
  <c r="O94" i="60"/>
  <c r="Q94" i="60" s="1"/>
  <c r="R94" i="60" s="1"/>
  <c r="O93" i="60"/>
  <c r="Q93" i="60" s="1"/>
  <c r="R93" i="60" s="1"/>
  <c r="O92" i="60"/>
  <c r="Q92" i="60" s="1"/>
  <c r="R92" i="60" s="1"/>
  <c r="O142" i="60"/>
  <c r="Q142" i="60" s="1"/>
  <c r="R142" i="60" s="1"/>
  <c r="O164" i="60"/>
  <c r="Q164" i="60" s="1"/>
  <c r="R164" i="60" s="1"/>
  <c r="O141" i="60"/>
  <c r="Q141" i="60" s="1"/>
  <c r="R141" i="60" s="1"/>
  <c r="O163" i="60"/>
  <c r="Q163" i="60" s="1"/>
  <c r="R163" i="60" s="1"/>
  <c r="O162" i="60"/>
  <c r="Q162" i="60" s="1"/>
  <c r="R162" i="60" s="1"/>
  <c r="O161" i="60"/>
  <c r="Q161" i="60" s="1"/>
  <c r="R161" i="60" s="1"/>
  <c r="O140" i="60"/>
  <c r="Q140" i="60" s="1"/>
  <c r="R140" i="60" s="1"/>
  <c r="O139" i="60"/>
  <c r="Q139" i="60" s="1"/>
  <c r="R139" i="60" s="1"/>
  <c r="O91" i="60"/>
  <c r="Q91" i="60" s="1"/>
  <c r="R91" i="60" s="1"/>
  <c r="O90" i="60"/>
  <c r="Q90" i="60" s="1"/>
  <c r="R90" i="60" s="1"/>
  <c r="O89" i="60"/>
  <c r="Q89" i="60" s="1"/>
  <c r="R89" i="60" s="1"/>
  <c r="O88" i="60"/>
  <c r="Q88" i="60" s="1"/>
  <c r="R88" i="60" s="1"/>
  <c r="O87" i="60"/>
  <c r="Q87" i="60" s="1"/>
  <c r="R87" i="60" s="1"/>
  <c r="O86" i="60"/>
  <c r="Q86" i="60" s="1"/>
  <c r="R86" i="60" s="1"/>
  <c r="O85" i="60"/>
  <c r="Q85" i="60" s="1"/>
  <c r="R85" i="60" s="1"/>
  <c r="O84" i="60"/>
  <c r="Q84" i="60" s="1"/>
  <c r="R84" i="60" s="1"/>
  <c r="O138" i="60"/>
  <c r="Q138" i="60" s="1"/>
  <c r="R138" i="60" s="1"/>
  <c r="O160" i="60"/>
  <c r="Q160" i="60" s="1"/>
  <c r="R160" i="60" s="1"/>
  <c r="O159" i="60"/>
  <c r="Q159" i="60" s="1"/>
  <c r="R159" i="60" s="1"/>
  <c r="O137" i="60"/>
  <c r="Q137" i="60" s="1"/>
  <c r="R137" i="60" s="1"/>
  <c r="O83" i="60"/>
  <c r="Q83" i="60" s="1"/>
  <c r="R83" i="60" s="1"/>
  <c r="O82" i="60"/>
  <c r="Q82" i="60" s="1"/>
  <c r="R82" i="60" s="1"/>
  <c r="O81" i="60"/>
  <c r="Q81" i="60" s="1"/>
  <c r="R81" i="60" s="1"/>
  <c r="O80" i="60"/>
  <c r="Q80" i="60" s="1"/>
  <c r="R80" i="60" s="1"/>
  <c r="O79" i="60"/>
  <c r="Q79" i="60" s="1"/>
  <c r="R79" i="60" s="1"/>
  <c r="O78" i="60"/>
  <c r="Q78" i="60" s="1"/>
  <c r="R78" i="60" s="1"/>
  <c r="O77" i="60"/>
  <c r="Q77" i="60" s="1"/>
  <c r="R77" i="60" s="1"/>
  <c r="O158" i="60"/>
  <c r="Q158" i="60" s="1"/>
  <c r="R158" i="60" s="1"/>
  <c r="O76" i="60"/>
  <c r="Q76" i="60" s="1"/>
  <c r="R76" i="60" s="1"/>
  <c r="O75" i="60"/>
  <c r="Q75" i="60" s="1"/>
  <c r="R75" i="60" s="1"/>
  <c r="O74" i="60"/>
  <c r="Q74" i="60" s="1"/>
  <c r="R74" i="60" s="1"/>
  <c r="O73" i="60"/>
  <c r="Q73" i="60" s="1"/>
  <c r="R73" i="60" s="1"/>
  <c r="R36" i="60"/>
  <c r="O36" i="60"/>
  <c r="Q36" i="60" s="1"/>
  <c r="R35" i="60"/>
  <c r="O35" i="60"/>
  <c r="Q35" i="60" s="1"/>
  <c r="Q144" i="60" l="1"/>
  <c r="R144" i="60" s="1"/>
  <c r="O150" i="60"/>
  <c r="Q150" i="60" s="1"/>
  <c r="R150" i="60" s="1"/>
  <c r="O157" i="60"/>
  <c r="Q157" i="60" s="1"/>
  <c r="R157" i="60" s="1"/>
  <c r="O71" i="60"/>
  <c r="Q71" i="60" s="1"/>
  <c r="R71" i="60" s="1"/>
  <c r="O70" i="60"/>
  <c r="Q70" i="60" s="1"/>
  <c r="R70" i="60" s="1"/>
  <c r="O69" i="60"/>
  <c r="Q69" i="60" s="1"/>
  <c r="R69" i="60" s="1"/>
  <c r="O68" i="60"/>
  <c r="Q68" i="60" s="1"/>
  <c r="R68" i="60" s="1"/>
  <c r="O136" i="60"/>
  <c r="Q136" i="60" s="1"/>
  <c r="R136" i="60" s="1"/>
  <c r="O156" i="60"/>
  <c r="Q156" i="60" s="1"/>
  <c r="R156" i="60" s="1"/>
  <c r="O153" i="60"/>
  <c r="Q153" i="60" s="1"/>
  <c r="R153" i="60" s="1"/>
  <c r="O67" i="60"/>
  <c r="Q67" i="60" s="1"/>
  <c r="R67" i="60" s="1"/>
  <c r="O66" i="60"/>
  <c r="Q66" i="60" s="1"/>
  <c r="R66" i="60" s="1"/>
  <c r="O65" i="60"/>
  <c r="Q65" i="60" s="1"/>
  <c r="R65" i="60" s="1"/>
  <c r="O64" i="60"/>
  <c r="Q64" i="60" s="1"/>
  <c r="R64" i="60" s="1"/>
  <c r="O63" i="60"/>
  <c r="Q63" i="60" s="1"/>
  <c r="R63" i="60" s="1"/>
  <c r="O135" i="60"/>
  <c r="Q135" i="60" s="1"/>
  <c r="R135" i="60" s="1"/>
  <c r="O155" i="60"/>
  <c r="Q155" i="60" s="1"/>
  <c r="R155" i="60" s="1"/>
  <c r="O154" i="60"/>
  <c r="Q154" i="60" s="1"/>
  <c r="R154" i="60" s="1"/>
  <c r="O62" i="60"/>
  <c r="Q62" i="60" s="1"/>
  <c r="R62" i="60" s="1"/>
  <c r="O61" i="60"/>
  <c r="Q61" i="60" s="1"/>
  <c r="R61" i="60" s="1"/>
  <c r="O60" i="60"/>
  <c r="Q60" i="60" s="1"/>
  <c r="R60" i="60" s="1"/>
  <c r="O59" i="60"/>
  <c r="Q59" i="60" s="1"/>
  <c r="R59" i="60" s="1"/>
  <c r="O58" i="60"/>
  <c r="Q58" i="60" s="1"/>
  <c r="R58" i="60" s="1"/>
  <c r="O134" i="60"/>
  <c r="Q134" i="60" s="1"/>
  <c r="R134" i="60" s="1"/>
  <c r="O133" i="60"/>
  <c r="Q133" i="60" s="1"/>
  <c r="R133" i="60" s="1"/>
  <c r="O132" i="60"/>
  <c r="Q132" i="60" s="1"/>
  <c r="R132" i="60" s="1"/>
  <c r="O131" i="60"/>
  <c r="Q131" i="60" s="1"/>
  <c r="R131" i="60" s="1"/>
  <c r="O57" i="60"/>
  <c r="Q57" i="60" s="1"/>
  <c r="R57" i="60" s="1"/>
  <c r="O56" i="60"/>
  <c r="Q56" i="60" s="1"/>
  <c r="R56" i="60" s="1"/>
  <c r="O55" i="60"/>
  <c r="Q55" i="60" s="1"/>
  <c r="R55" i="60" s="1"/>
  <c r="O54" i="60"/>
  <c r="Q54" i="60" s="1"/>
  <c r="R54" i="60" s="1"/>
  <c r="O53" i="60"/>
  <c r="Q53" i="60" s="1"/>
  <c r="R53" i="60" s="1"/>
  <c r="O23" i="60"/>
  <c r="O24" i="60"/>
  <c r="O22" i="60"/>
  <c r="O21" i="60"/>
  <c r="O20" i="60"/>
  <c r="O19" i="60"/>
  <c r="O26" i="60"/>
  <c r="O27" i="60"/>
  <c r="O28" i="60"/>
  <c r="O29" i="60"/>
  <c r="O25" i="60"/>
  <c r="O129" i="60"/>
  <c r="Q129" i="60" s="1"/>
  <c r="R129" i="60" s="1"/>
  <c r="O130" i="60"/>
  <c r="Q130" i="60" s="1"/>
  <c r="R130" i="60" s="1"/>
  <c r="O49" i="60"/>
  <c r="Q49" i="60" s="1"/>
  <c r="R49" i="60" s="1"/>
  <c r="O50" i="60"/>
  <c r="Q50" i="60" s="1"/>
  <c r="R50" i="60" s="1"/>
  <c r="O51" i="60"/>
  <c r="Q51" i="60" s="1"/>
  <c r="R51" i="60" s="1"/>
  <c r="O52" i="60"/>
  <c r="Q52" i="60" s="1"/>
  <c r="R52" i="60" s="1"/>
  <c r="O48" i="60"/>
  <c r="O152" i="60"/>
  <c r="R34" i="60"/>
  <c r="O34" i="60"/>
  <c r="Q34" i="60" s="1"/>
  <c r="R33" i="60"/>
  <c r="O33" i="60"/>
  <c r="Q33" i="60" s="1"/>
  <c r="R32" i="60"/>
  <c r="O32" i="60"/>
  <c r="Q32" i="60" s="1"/>
  <c r="R31" i="60"/>
  <c r="O31" i="60"/>
  <c r="Q31" i="60" s="1"/>
  <c r="R45" i="60"/>
  <c r="O45" i="60"/>
  <c r="Q45" i="60" s="1"/>
  <c r="R44" i="60"/>
  <c r="O44" i="60"/>
  <c r="Q44" i="60" s="1"/>
  <c r="R166" i="61"/>
  <c r="R165" i="61"/>
  <c r="R164" i="61"/>
  <c r="R163" i="61"/>
  <c r="R162" i="61"/>
  <c r="R159" i="61"/>
  <c r="O160" i="61"/>
  <c r="Q160" i="61" s="1"/>
  <c r="O159" i="61"/>
  <c r="L161" i="61"/>
  <c r="P161" i="61"/>
  <c r="O162" i="61"/>
  <c r="Q162" i="61" s="1"/>
  <c r="O163" i="61"/>
  <c r="Q163" i="61" s="1"/>
  <c r="O164" i="61"/>
  <c r="Q164" i="61" s="1"/>
  <c r="R143" i="61"/>
  <c r="O143" i="61"/>
  <c r="Q143" i="61" s="1"/>
  <c r="O56" i="61"/>
  <c r="Q56" i="61" s="1"/>
  <c r="R56" i="61" s="1"/>
  <c r="O55" i="61"/>
  <c r="Q55" i="61" s="1"/>
  <c r="R55" i="61" s="1"/>
  <c r="O54" i="61"/>
  <c r="Q54" i="61" s="1"/>
  <c r="R54" i="61" s="1"/>
  <c r="O53" i="61"/>
  <c r="Q53" i="61" s="1"/>
  <c r="R53" i="61" s="1"/>
  <c r="O52" i="61"/>
  <c r="Q52" i="61" s="1"/>
  <c r="R52" i="61" s="1"/>
  <c r="O51" i="61"/>
  <c r="Q51" i="61" s="1"/>
  <c r="R51" i="61" s="1"/>
  <c r="O50" i="61"/>
  <c r="Q50" i="61" s="1"/>
  <c r="R50" i="61" s="1"/>
  <c r="R23" i="61"/>
  <c r="O23" i="61"/>
  <c r="Q23" i="61" s="1"/>
  <c r="R22" i="61"/>
  <c r="R21" i="61"/>
  <c r="O22" i="61"/>
  <c r="Q22" i="61" s="1"/>
  <c r="O21" i="61"/>
  <c r="O20" i="61" l="1"/>
  <c r="Q20" i="61" s="1"/>
  <c r="Q21" i="61"/>
  <c r="O47" i="60"/>
  <c r="Q26" i="60"/>
  <c r="R26" i="60" s="1"/>
  <c r="Q27" i="60"/>
  <c r="R27" i="60" s="1"/>
  <c r="Q21" i="60"/>
  <c r="R21" i="60" s="1"/>
  <c r="Q22" i="60"/>
  <c r="R22" i="60" s="1"/>
  <c r="Q29" i="60"/>
  <c r="R29" i="60" s="1"/>
  <c r="Q19" i="60"/>
  <c r="R19" i="60" s="1"/>
  <c r="O17" i="60"/>
  <c r="Q24" i="60"/>
  <c r="R24" i="60" s="1"/>
  <c r="Q25" i="60"/>
  <c r="R25" i="60" s="1"/>
  <c r="Q28" i="60"/>
  <c r="R28" i="60" s="1"/>
  <c r="Q20" i="60"/>
  <c r="R20" i="60" s="1"/>
  <c r="Q23" i="60"/>
  <c r="R23" i="60" s="1"/>
  <c r="Q159" i="61"/>
  <c r="O158" i="61"/>
  <c r="Q158" i="61" s="1"/>
  <c r="Q48" i="60"/>
  <c r="R48" i="60" s="1"/>
  <c r="Q152" i="60"/>
  <c r="R152" i="60" s="1"/>
  <c r="O128" i="60"/>
  <c r="O41" i="61"/>
  <c r="Q41" i="61" s="1"/>
  <c r="R41" i="61" s="1"/>
  <c r="O40" i="61"/>
  <c r="Q40" i="61" s="1"/>
  <c r="R40" i="61" s="1"/>
  <c r="O39" i="61"/>
  <c r="Q39" i="61" s="1"/>
  <c r="R39" i="61" s="1"/>
  <c r="O38" i="61"/>
  <c r="O49" i="61"/>
  <c r="Q49" i="61" s="1"/>
  <c r="R49" i="61" s="1"/>
  <c r="O48" i="61"/>
  <c r="Q48" i="61" s="1"/>
  <c r="R48" i="61" s="1"/>
  <c r="O47" i="61"/>
  <c r="Q47" i="61" s="1"/>
  <c r="R47" i="61" s="1"/>
  <c r="O46" i="61"/>
  <c r="Q46" i="61" s="1"/>
  <c r="R46" i="61" s="1"/>
  <c r="O45" i="61"/>
  <c r="Q45" i="61" s="1"/>
  <c r="R45" i="61" s="1"/>
  <c r="O44" i="61"/>
  <c r="Q44" i="61" s="1"/>
  <c r="R44" i="61" s="1"/>
  <c r="O43" i="61"/>
  <c r="Q43" i="61" s="1"/>
  <c r="R43" i="61" s="1"/>
  <c r="O166" i="61"/>
  <c r="Q166" i="61" s="1"/>
  <c r="O165" i="61"/>
  <c r="O42" i="61"/>
  <c r="Q42" i="61" s="1"/>
  <c r="R42" i="61" s="1"/>
  <c r="R167" i="61"/>
  <c r="P167" i="61"/>
  <c r="L144" i="61"/>
  <c r="O142" i="61"/>
  <c r="Q142" i="61" s="1"/>
  <c r="L142" i="61"/>
  <c r="L123" i="61"/>
  <c r="L30" i="61"/>
  <c r="L20" i="61"/>
  <c r="L16" i="61" s="1"/>
  <c r="R43" i="60"/>
  <c r="O43" i="60"/>
  <c r="Q43" i="60" s="1"/>
  <c r="R42" i="60"/>
  <c r="O42" i="60"/>
  <c r="Q42" i="60" s="1"/>
  <c r="Q30" i="60" l="1"/>
  <c r="Q17" i="60"/>
  <c r="Q38" i="61"/>
  <c r="R38" i="61" s="1"/>
  <c r="O30" i="61"/>
  <c r="Q30" i="61" s="1"/>
  <c r="Q165" i="61"/>
  <c r="Q161" i="61" s="1"/>
  <c r="O161" i="61"/>
  <c r="O16" i="61"/>
  <c r="Q16" i="61"/>
  <c r="O144" i="61"/>
  <c r="Q144" i="61" s="1"/>
  <c r="L29" i="61"/>
  <c r="L15" i="61" s="1"/>
  <c r="L14" i="61" s="1"/>
  <c r="L13" i="61" s="1"/>
  <c r="O123" i="61"/>
  <c r="Q123" i="61" s="1"/>
  <c r="Q167" i="61" l="1"/>
  <c r="O29" i="61"/>
  <c r="Q29" i="61" s="1"/>
  <c r="Q15" i="61" s="1"/>
  <c r="Q14" i="61" s="1"/>
  <c r="Q13" i="61" s="1"/>
  <c r="O167" i="61"/>
  <c r="O15" i="61" l="1"/>
  <c r="O14" i="61" s="1"/>
  <c r="O13" i="61" s="1"/>
  <c r="O171" i="60" l="1"/>
  <c r="Q171" i="60"/>
  <c r="R171" i="60"/>
  <c r="O170" i="60"/>
  <c r="Q170" i="60"/>
  <c r="R170" i="60"/>
  <c r="O169" i="60"/>
  <c r="Q169" i="60"/>
  <c r="R169" i="60"/>
  <c r="O168" i="60"/>
  <c r="Q168" i="60"/>
  <c r="R168" i="60"/>
  <c r="O167" i="60"/>
  <c r="Q167" i="60"/>
  <c r="R167" i="60"/>
  <c r="R166" i="60"/>
  <c r="Q166" i="60"/>
  <c r="O166" i="60"/>
  <c r="O151" i="60" l="1"/>
  <c r="R193" i="60"/>
  <c r="P188" i="60"/>
  <c r="P193" i="60" s="1"/>
  <c r="L188" i="60"/>
  <c r="Q174" i="60"/>
  <c r="L174" i="60"/>
  <c r="L151" i="60"/>
  <c r="O149" i="60"/>
  <c r="Q149" i="60" s="1"/>
  <c r="L149" i="60"/>
  <c r="L128" i="60"/>
  <c r="L47" i="60"/>
  <c r="L30" i="60"/>
  <c r="L16" i="60" s="1"/>
  <c r="R117" i="56"/>
  <c r="R162" i="53"/>
  <c r="P162" i="53"/>
  <c r="R247" i="58"/>
  <c r="P247" i="58"/>
  <c r="L46" i="60" l="1"/>
  <c r="L15" i="60" s="1"/>
  <c r="L14" i="60" s="1"/>
  <c r="L13" i="60" s="1"/>
  <c r="O188" i="60"/>
  <c r="Q128" i="60"/>
  <c r="Q188" i="60"/>
  <c r="Q151" i="60"/>
  <c r="O30" i="60"/>
  <c r="O16" i="60" s="1"/>
  <c r="Q16" i="60"/>
  <c r="Q189" i="58"/>
  <c r="R189" i="58" s="1"/>
  <c r="O193" i="60" l="1"/>
  <c r="O46" i="60"/>
  <c r="Q47" i="60"/>
  <c r="Q193" i="60" s="1"/>
  <c r="Q90" i="56"/>
  <c r="R90" i="56" s="1"/>
  <c r="Q46" i="60" l="1"/>
  <c r="Q15" i="60" s="1"/>
  <c r="Q14" i="60" s="1"/>
  <c r="Q13" i="60" s="1"/>
  <c r="O15" i="60"/>
  <c r="O14" i="60" s="1"/>
  <c r="O13" i="60" s="1"/>
  <c r="L158" i="58"/>
  <c r="L236" i="58"/>
  <c r="L222" i="58"/>
  <c r="L194" i="58"/>
  <c r="L191" i="58"/>
  <c r="L20" i="58"/>
  <c r="L16" i="58" s="1"/>
  <c r="O246" i="58"/>
  <c r="Q246" i="58" s="1"/>
  <c r="O245" i="58"/>
  <c r="Q245" i="58" s="1"/>
  <c r="O244" i="58"/>
  <c r="Q244" i="58" s="1"/>
  <c r="O243" i="58"/>
  <c r="Q243" i="58" s="1"/>
  <c r="O242" i="58"/>
  <c r="Q242" i="58" s="1"/>
  <c r="R221" i="58"/>
  <c r="Q221" i="58"/>
  <c r="O221" i="58"/>
  <c r="R220" i="58"/>
  <c r="Q220" i="58"/>
  <c r="O220" i="58"/>
  <c r="R219" i="58"/>
  <c r="Q219" i="58"/>
  <c r="O219" i="58"/>
  <c r="R218" i="58"/>
  <c r="Q218" i="58"/>
  <c r="O218" i="58"/>
  <c r="R217" i="58"/>
  <c r="Q217" i="58"/>
  <c r="O217" i="58"/>
  <c r="R216" i="58"/>
  <c r="Q216" i="58"/>
  <c r="O216" i="58"/>
  <c r="R215" i="58"/>
  <c r="Q215" i="58"/>
  <c r="O215" i="58"/>
  <c r="R214" i="58"/>
  <c r="Q214" i="58"/>
  <c r="O214" i="58"/>
  <c r="R213" i="58"/>
  <c r="Q213" i="58"/>
  <c r="O213" i="58"/>
  <c r="R212" i="58"/>
  <c r="Q212" i="58"/>
  <c r="O212" i="58"/>
  <c r="R211" i="58"/>
  <c r="Q211" i="58"/>
  <c r="O211" i="58"/>
  <c r="O210" i="58"/>
  <c r="O209" i="58"/>
  <c r="Q209" i="58" s="1"/>
  <c r="R209" i="58" s="1"/>
  <c r="O189" i="58"/>
  <c r="Q188" i="58"/>
  <c r="R188" i="58" s="1"/>
  <c r="O188" i="58"/>
  <c r="Q187" i="58"/>
  <c r="R187" i="58" s="1"/>
  <c r="O187" i="58"/>
  <c r="Q186" i="58"/>
  <c r="R186" i="58" s="1"/>
  <c r="O186" i="58"/>
  <c r="Q185" i="58"/>
  <c r="R185" i="58" s="1"/>
  <c r="O185" i="58"/>
  <c r="Q184" i="58"/>
  <c r="R184" i="58" s="1"/>
  <c r="O184" i="58"/>
  <c r="Q183" i="58"/>
  <c r="R183" i="58" s="1"/>
  <c r="O183" i="58"/>
  <c r="N182" i="58"/>
  <c r="Q182" i="58" s="1"/>
  <c r="R182" i="58" s="1"/>
  <c r="Q181" i="58"/>
  <c r="R181" i="58" s="1"/>
  <c r="O181" i="58"/>
  <c r="Q180" i="58"/>
  <c r="R180" i="58" s="1"/>
  <c r="O180" i="58"/>
  <c r="Q179" i="58"/>
  <c r="R179" i="58" s="1"/>
  <c r="O179" i="58"/>
  <c r="Q178" i="58"/>
  <c r="R178" i="58" s="1"/>
  <c r="O178" i="58"/>
  <c r="O157" i="58"/>
  <c r="Q157" i="58" s="1"/>
  <c r="R157" i="58" s="1"/>
  <c r="O156" i="58"/>
  <c r="Q156" i="58" s="1"/>
  <c r="R156" i="58" s="1"/>
  <c r="O155" i="58"/>
  <c r="Q155" i="58" s="1"/>
  <c r="R155" i="58" s="1"/>
  <c r="O154" i="58"/>
  <c r="Q154" i="58" s="1"/>
  <c r="R154" i="58" s="1"/>
  <c r="O153" i="58"/>
  <c r="Q153" i="58" s="1"/>
  <c r="R153" i="58" s="1"/>
  <c r="O152" i="58"/>
  <c r="Q152" i="58" s="1"/>
  <c r="R152" i="58" s="1"/>
  <c r="O151" i="58"/>
  <c r="Q151" i="58" s="1"/>
  <c r="R151" i="58" s="1"/>
  <c r="O150" i="58"/>
  <c r="Q150" i="58" s="1"/>
  <c r="R150" i="58" s="1"/>
  <c r="O149" i="58"/>
  <c r="Q149" i="58" s="1"/>
  <c r="R149" i="58" s="1"/>
  <c r="O148" i="58"/>
  <c r="Q148" i="58" s="1"/>
  <c r="R148" i="58" s="1"/>
  <c r="O147" i="58"/>
  <c r="Q147" i="58" s="1"/>
  <c r="R147" i="58" s="1"/>
  <c r="O146" i="58"/>
  <c r="Q146" i="58" s="1"/>
  <c r="R146" i="58" s="1"/>
  <c r="O145" i="58"/>
  <c r="Q145" i="58" s="1"/>
  <c r="R145" i="58" s="1"/>
  <c r="O144" i="58"/>
  <c r="Q144" i="58" s="1"/>
  <c r="R144" i="58" s="1"/>
  <c r="O143" i="58"/>
  <c r="Q143" i="58" s="1"/>
  <c r="R143" i="58" s="1"/>
  <c r="O142" i="58"/>
  <c r="Q142" i="58" s="1"/>
  <c r="R142" i="58" s="1"/>
  <c r="O141" i="58"/>
  <c r="Q141" i="58" s="1"/>
  <c r="R141" i="58" s="1"/>
  <c r="O140" i="58"/>
  <c r="Q140" i="58" s="1"/>
  <c r="R140" i="58" s="1"/>
  <c r="O139" i="58"/>
  <c r="Q139" i="58" s="1"/>
  <c r="R139" i="58" s="1"/>
  <c r="O138" i="58"/>
  <c r="Q138" i="58" s="1"/>
  <c r="R138" i="58" s="1"/>
  <c r="O137" i="58"/>
  <c r="Q137" i="58" s="1"/>
  <c r="R137" i="58" s="1"/>
  <c r="O136" i="58"/>
  <c r="Q136" i="58" s="1"/>
  <c r="R136" i="58" s="1"/>
  <c r="O135" i="58"/>
  <c r="Q135" i="58" s="1"/>
  <c r="R135" i="58" s="1"/>
  <c r="O134" i="58"/>
  <c r="Q134" i="58" s="1"/>
  <c r="R134" i="58" s="1"/>
  <c r="O133" i="58"/>
  <c r="Q133" i="58" s="1"/>
  <c r="R133" i="58" s="1"/>
  <c r="O132" i="58"/>
  <c r="Q132" i="58" s="1"/>
  <c r="R132" i="58" s="1"/>
  <c r="O131" i="58"/>
  <c r="Q131" i="58" s="1"/>
  <c r="R131" i="58" s="1"/>
  <c r="O130" i="58"/>
  <c r="Q130" i="58" s="1"/>
  <c r="R130" i="58" s="1"/>
  <c r="O129" i="58"/>
  <c r="Q129" i="58" s="1"/>
  <c r="R129" i="58" s="1"/>
  <c r="O128" i="58"/>
  <c r="Q128" i="58" s="1"/>
  <c r="R128" i="58" s="1"/>
  <c r="O127" i="58"/>
  <c r="Q127" i="58" s="1"/>
  <c r="R127" i="58" s="1"/>
  <c r="O126" i="58"/>
  <c r="Q126" i="58" s="1"/>
  <c r="R126" i="58" s="1"/>
  <c r="O125" i="58"/>
  <c r="Q125" i="58" s="1"/>
  <c r="R125" i="58" s="1"/>
  <c r="O124" i="58"/>
  <c r="Q124" i="58" s="1"/>
  <c r="R124" i="58" s="1"/>
  <c r="O123" i="58"/>
  <c r="Q123" i="58" s="1"/>
  <c r="R123" i="58" s="1"/>
  <c r="O122" i="58"/>
  <c r="Q122" i="58" s="1"/>
  <c r="R122" i="58" s="1"/>
  <c r="O121" i="58"/>
  <c r="Q121" i="58" s="1"/>
  <c r="R121" i="58" s="1"/>
  <c r="O120" i="58"/>
  <c r="Q120" i="58" s="1"/>
  <c r="R120" i="58" s="1"/>
  <c r="O119" i="58"/>
  <c r="Q119" i="58" s="1"/>
  <c r="R119" i="58" s="1"/>
  <c r="O118" i="58"/>
  <c r="Q118" i="58" s="1"/>
  <c r="R118" i="58" s="1"/>
  <c r="O117" i="58"/>
  <c r="Q117" i="58" s="1"/>
  <c r="R117" i="58" s="1"/>
  <c r="O116" i="58"/>
  <c r="Q116" i="58" s="1"/>
  <c r="R116" i="58" s="1"/>
  <c r="O115" i="58"/>
  <c r="Q115" i="58" s="1"/>
  <c r="R115" i="58" s="1"/>
  <c r="O114" i="58"/>
  <c r="Q114" i="58" s="1"/>
  <c r="R114" i="58" s="1"/>
  <c r="O113" i="58"/>
  <c r="Q113" i="58" s="1"/>
  <c r="R113" i="58" s="1"/>
  <c r="O112" i="58"/>
  <c r="Q112" i="58" s="1"/>
  <c r="R112" i="58" s="1"/>
  <c r="O111" i="58"/>
  <c r="Q111" i="58" s="1"/>
  <c r="R111" i="58" s="1"/>
  <c r="O110" i="58"/>
  <c r="Q110" i="58" s="1"/>
  <c r="R110" i="58" s="1"/>
  <c r="R37" i="58"/>
  <c r="Q37" i="58"/>
  <c r="O37" i="58"/>
  <c r="R36" i="58"/>
  <c r="Q36" i="58"/>
  <c r="O36" i="58"/>
  <c r="R35" i="58"/>
  <c r="Q35" i="58"/>
  <c r="O35" i="58"/>
  <c r="R34" i="58"/>
  <c r="Q34" i="58"/>
  <c r="O34" i="58"/>
  <c r="R33" i="58"/>
  <c r="Q33" i="58"/>
  <c r="O33" i="58"/>
  <c r="R32" i="58"/>
  <c r="Q32" i="58"/>
  <c r="O32" i="58"/>
  <c r="R31" i="58"/>
  <c r="Q31" i="58"/>
  <c r="O31" i="58"/>
  <c r="O241" i="58"/>
  <c r="Q241" i="58" s="1"/>
  <c r="O240" i="58"/>
  <c r="Q240" i="58" s="1"/>
  <c r="O239" i="58"/>
  <c r="Q239" i="58" s="1"/>
  <c r="O238" i="58"/>
  <c r="Q238" i="58" s="1"/>
  <c r="O237" i="58"/>
  <c r="Q237" i="58" s="1"/>
  <c r="O235" i="58"/>
  <c r="Q235" i="58" s="1"/>
  <c r="R235" i="58" s="1"/>
  <c r="O234" i="58"/>
  <c r="Q234" i="58" s="1"/>
  <c r="R234" i="58" s="1"/>
  <c r="O233" i="58"/>
  <c r="Q233" i="58" s="1"/>
  <c r="R233" i="58" s="1"/>
  <c r="O232" i="58"/>
  <c r="Q232" i="58" s="1"/>
  <c r="R232" i="58" s="1"/>
  <c r="O231" i="58"/>
  <c r="Q231" i="58" s="1"/>
  <c r="R231" i="58" s="1"/>
  <c r="O230" i="58"/>
  <c r="Q230" i="58" s="1"/>
  <c r="R230" i="58" s="1"/>
  <c r="O229" i="58"/>
  <c r="Q229" i="58" s="1"/>
  <c r="R229" i="58" s="1"/>
  <c r="O228" i="58"/>
  <c r="Q228" i="58" s="1"/>
  <c r="R228" i="58" s="1"/>
  <c r="O227" i="58"/>
  <c r="Q227" i="58" s="1"/>
  <c r="R227" i="58" s="1"/>
  <c r="O226" i="58"/>
  <c r="Q226" i="58" s="1"/>
  <c r="R226" i="58" s="1"/>
  <c r="O225" i="58"/>
  <c r="Q225" i="58" s="1"/>
  <c r="R225" i="58" s="1"/>
  <c r="O224" i="58"/>
  <c r="Q224" i="58" s="1"/>
  <c r="R224" i="58" s="1"/>
  <c r="O223" i="58"/>
  <c r="O208" i="58"/>
  <c r="Q208" i="58" s="1"/>
  <c r="R208" i="58" s="1"/>
  <c r="O207" i="58"/>
  <c r="Q207" i="58" s="1"/>
  <c r="R207" i="58" s="1"/>
  <c r="O206" i="58"/>
  <c r="Q206" i="58" s="1"/>
  <c r="R206" i="58" s="1"/>
  <c r="O205" i="58"/>
  <c r="Q205" i="58" s="1"/>
  <c r="R205" i="58" s="1"/>
  <c r="O204" i="58"/>
  <c r="Q204" i="58" s="1"/>
  <c r="R204" i="58" s="1"/>
  <c r="O203" i="58"/>
  <c r="Q203" i="58" s="1"/>
  <c r="R203" i="58" s="1"/>
  <c r="O202" i="58"/>
  <c r="Q202" i="58" s="1"/>
  <c r="R202" i="58" s="1"/>
  <c r="O201" i="58"/>
  <c r="Q201" i="58" s="1"/>
  <c r="R201" i="58" s="1"/>
  <c r="O200" i="58"/>
  <c r="Q200" i="58" s="1"/>
  <c r="R200" i="58" s="1"/>
  <c r="O199" i="58"/>
  <c r="Q199" i="58" s="1"/>
  <c r="R199" i="58" s="1"/>
  <c r="O198" i="58"/>
  <c r="Q198" i="58" s="1"/>
  <c r="R198" i="58" s="1"/>
  <c r="O197" i="58"/>
  <c r="Q197" i="58" s="1"/>
  <c r="R197" i="58" s="1"/>
  <c r="O196" i="58"/>
  <c r="Q196" i="58" s="1"/>
  <c r="R196" i="58" s="1"/>
  <c r="O195" i="58"/>
  <c r="Q195" i="58" s="1"/>
  <c r="R195" i="58" s="1"/>
  <c r="Q193" i="58"/>
  <c r="O192" i="58"/>
  <c r="Q192" i="58" s="1"/>
  <c r="R192" i="58" s="1"/>
  <c r="Q190" i="58"/>
  <c r="O177" i="58"/>
  <c r="Q177" i="58" s="1"/>
  <c r="R177" i="58" s="1"/>
  <c r="O176" i="58"/>
  <c r="Q176" i="58" s="1"/>
  <c r="R176" i="58" s="1"/>
  <c r="O175" i="58"/>
  <c r="Q175" i="58" s="1"/>
  <c r="R175" i="58" s="1"/>
  <c r="O174" i="58"/>
  <c r="Q174" i="58" s="1"/>
  <c r="R174" i="58" s="1"/>
  <c r="O173" i="58"/>
  <c r="Q173" i="58" s="1"/>
  <c r="R173" i="58" s="1"/>
  <c r="O172" i="58"/>
  <c r="Q172" i="58" s="1"/>
  <c r="R172" i="58" s="1"/>
  <c r="O171" i="58"/>
  <c r="Q171" i="58" s="1"/>
  <c r="R171" i="58" s="1"/>
  <c r="O170" i="58"/>
  <c r="Q170" i="58" s="1"/>
  <c r="R170" i="58" s="1"/>
  <c r="O169" i="58"/>
  <c r="Q169" i="58" s="1"/>
  <c r="R169" i="58" s="1"/>
  <c r="O168" i="58"/>
  <c r="Q168" i="58" s="1"/>
  <c r="R168" i="58" s="1"/>
  <c r="O167" i="58"/>
  <c r="Q167" i="58" s="1"/>
  <c r="R167" i="58" s="1"/>
  <c r="O166" i="58"/>
  <c r="Q166" i="58" s="1"/>
  <c r="R166" i="58" s="1"/>
  <c r="O165" i="58"/>
  <c r="Q165" i="58" s="1"/>
  <c r="R165" i="58" s="1"/>
  <c r="O164" i="58"/>
  <c r="Q164" i="58" s="1"/>
  <c r="R164" i="58" s="1"/>
  <c r="O163" i="58"/>
  <c r="Q163" i="58" s="1"/>
  <c r="R163" i="58" s="1"/>
  <c r="O162" i="58"/>
  <c r="Q162" i="58" s="1"/>
  <c r="R162" i="58" s="1"/>
  <c r="O161" i="58"/>
  <c r="Q161" i="58" s="1"/>
  <c r="R161" i="58" s="1"/>
  <c r="O160" i="58"/>
  <c r="Q160" i="58" s="1"/>
  <c r="R160" i="58" s="1"/>
  <c r="O159" i="58"/>
  <c r="O109" i="58"/>
  <c r="Q109" i="58" s="1"/>
  <c r="R109" i="58" s="1"/>
  <c r="O108" i="58"/>
  <c r="Q108" i="58" s="1"/>
  <c r="R108" i="58" s="1"/>
  <c r="O107" i="58"/>
  <c r="Q107" i="58" s="1"/>
  <c r="R107" i="58" s="1"/>
  <c r="O106" i="58"/>
  <c r="Q106" i="58" s="1"/>
  <c r="R106" i="58" s="1"/>
  <c r="O105" i="58"/>
  <c r="Q105" i="58" s="1"/>
  <c r="R105" i="58" s="1"/>
  <c r="O104" i="58"/>
  <c r="Q104" i="58" s="1"/>
  <c r="R104" i="58" s="1"/>
  <c r="O103" i="58"/>
  <c r="Q103" i="58" s="1"/>
  <c r="R103" i="58" s="1"/>
  <c r="O102" i="58"/>
  <c r="Q102" i="58" s="1"/>
  <c r="R102" i="58" s="1"/>
  <c r="O101" i="58"/>
  <c r="Q101" i="58" s="1"/>
  <c r="R101" i="58" s="1"/>
  <c r="O100" i="58"/>
  <c r="Q100" i="58" s="1"/>
  <c r="R100" i="58" s="1"/>
  <c r="O99" i="58"/>
  <c r="Q99" i="58" s="1"/>
  <c r="R99" i="58" s="1"/>
  <c r="O98" i="58"/>
  <c r="Q98" i="58" s="1"/>
  <c r="R98" i="58" s="1"/>
  <c r="O97" i="58"/>
  <c r="Q97" i="58" s="1"/>
  <c r="R97" i="58" s="1"/>
  <c r="O96" i="58"/>
  <c r="Q96" i="58" s="1"/>
  <c r="R96" i="58" s="1"/>
  <c r="O95" i="58"/>
  <c r="Q95" i="58" s="1"/>
  <c r="R95" i="58" s="1"/>
  <c r="O94" i="58"/>
  <c r="Q94" i="58" s="1"/>
  <c r="R94" i="58" s="1"/>
  <c r="O93" i="58"/>
  <c r="Q93" i="58" s="1"/>
  <c r="R93" i="58" s="1"/>
  <c r="O92" i="58"/>
  <c r="Q92" i="58" s="1"/>
  <c r="R92" i="58" s="1"/>
  <c r="L91" i="58"/>
  <c r="O91" i="58" s="1"/>
  <c r="Q91" i="58" s="1"/>
  <c r="R91" i="58" s="1"/>
  <c r="O90" i="58"/>
  <c r="Q90" i="58" s="1"/>
  <c r="R90" i="58" s="1"/>
  <c r="L89" i="58"/>
  <c r="O89" i="58" s="1"/>
  <c r="Q89" i="58" s="1"/>
  <c r="R89" i="58" s="1"/>
  <c r="L88" i="58"/>
  <c r="O88" i="58" s="1"/>
  <c r="Q88" i="58" s="1"/>
  <c r="R88" i="58" s="1"/>
  <c r="L87" i="58"/>
  <c r="O87" i="58" s="1"/>
  <c r="Q87" i="58" s="1"/>
  <c r="R87" i="58" s="1"/>
  <c r="O86" i="58"/>
  <c r="Q86" i="58" s="1"/>
  <c r="R86" i="58" s="1"/>
  <c r="O85" i="58"/>
  <c r="Q85" i="58" s="1"/>
  <c r="R85" i="58" s="1"/>
  <c r="O84" i="58"/>
  <c r="Q84" i="58" s="1"/>
  <c r="R84" i="58" s="1"/>
  <c r="O83" i="58"/>
  <c r="Q83" i="58" s="1"/>
  <c r="R83" i="58" s="1"/>
  <c r="O82" i="58"/>
  <c r="Q82" i="58" s="1"/>
  <c r="R82" i="58" s="1"/>
  <c r="O81" i="58"/>
  <c r="Q81" i="58" s="1"/>
  <c r="R81" i="58" s="1"/>
  <c r="O80" i="58"/>
  <c r="Q80" i="58" s="1"/>
  <c r="R80" i="58" s="1"/>
  <c r="O79" i="58"/>
  <c r="Q79" i="58" s="1"/>
  <c r="R79" i="58" s="1"/>
  <c r="O78" i="58"/>
  <c r="Q78" i="58" s="1"/>
  <c r="R78" i="58" s="1"/>
  <c r="O77" i="58"/>
  <c r="Q77" i="58" s="1"/>
  <c r="R77" i="58" s="1"/>
  <c r="O76" i="58"/>
  <c r="Q76" i="58" s="1"/>
  <c r="R76" i="58" s="1"/>
  <c r="O75" i="58"/>
  <c r="Q75" i="58" s="1"/>
  <c r="R75" i="58" s="1"/>
  <c r="O74" i="58"/>
  <c r="Q74" i="58" s="1"/>
  <c r="R74" i="58" s="1"/>
  <c r="O73" i="58"/>
  <c r="Q73" i="58" s="1"/>
  <c r="R73" i="58" s="1"/>
  <c r="O72" i="58"/>
  <c r="Q72" i="58" s="1"/>
  <c r="R72" i="58" s="1"/>
  <c r="O71" i="58"/>
  <c r="Q71" i="58" s="1"/>
  <c r="R71" i="58" s="1"/>
  <c r="O70" i="58"/>
  <c r="Q70" i="58" s="1"/>
  <c r="R70" i="58" s="1"/>
  <c r="O69" i="58"/>
  <c r="Q69" i="58" s="1"/>
  <c r="R69" i="58" s="1"/>
  <c r="O68" i="58"/>
  <c r="Q68" i="58" s="1"/>
  <c r="R68" i="58" s="1"/>
  <c r="O67" i="58"/>
  <c r="Q67" i="58" s="1"/>
  <c r="R67" i="58" s="1"/>
  <c r="O66" i="58"/>
  <c r="Q66" i="58" s="1"/>
  <c r="R66" i="58" s="1"/>
  <c r="O65" i="58"/>
  <c r="Q65" i="58" s="1"/>
  <c r="R65" i="58" s="1"/>
  <c r="O64" i="58"/>
  <c r="Q64" i="58" s="1"/>
  <c r="R64" i="58" s="1"/>
  <c r="O63" i="58"/>
  <c r="Q63" i="58" s="1"/>
  <c r="R63" i="58" s="1"/>
  <c r="O62" i="58"/>
  <c r="Q62" i="58" s="1"/>
  <c r="R62" i="58" s="1"/>
  <c r="O61" i="58"/>
  <c r="Q61" i="58" s="1"/>
  <c r="R61" i="58" s="1"/>
  <c r="O60" i="58"/>
  <c r="Q60" i="58" s="1"/>
  <c r="R60" i="58" s="1"/>
  <c r="O59" i="58"/>
  <c r="Q59" i="58" s="1"/>
  <c r="R59" i="58" s="1"/>
  <c r="O58" i="58"/>
  <c r="Q58" i="58" s="1"/>
  <c r="R58" i="58" s="1"/>
  <c r="O57" i="58"/>
  <c r="Q57" i="58" s="1"/>
  <c r="R57" i="58" s="1"/>
  <c r="O56" i="58"/>
  <c r="Q56" i="58" s="1"/>
  <c r="R56" i="58" s="1"/>
  <c r="Q55" i="58"/>
  <c r="R55" i="58" s="1"/>
  <c r="Q54" i="58"/>
  <c r="R54" i="58" s="1"/>
  <c r="Q53" i="58"/>
  <c r="R53" i="58" s="1"/>
  <c r="Q52" i="58"/>
  <c r="R52" i="58" s="1"/>
  <c r="Q51" i="58"/>
  <c r="R51" i="58" s="1"/>
  <c r="O50" i="58"/>
  <c r="Q50" i="58" s="1"/>
  <c r="R50" i="58" s="1"/>
  <c r="O49" i="58"/>
  <c r="Q49" i="58" s="1"/>
  <c r="R49" i="58" s="1"/>
  <c r="O48" i="58"/>
  <c r="Q48" i="58" s="1"/>
  <c r="R48" i="58" s="1"/>
  <c r="O47" i="58"/>
  <c r="Q47" i="58" s="1"/>
  <c r="R47" i="58" s="1"/>
  <c r="O46" i="58"/>
  <c r="Q46" i="58" s="1"/>
  <c r="R46" i="58" s="1"/>
  <c r="O45" i="58"/>
  <c r="Q45" i="58" s="1"/>
  <c r="R45" i="58" s="1"/>
  <c r="O44" i="58"/>
  <c r="Q43" i="58"/>
  <c r="R43" i="58" s="1"/>
  <c r="Q42" i="58"/>
  <c r="R42" i="58" s="1"/>
  <c r="Q41" i="58"/>
  <c r="R41" i="58" s="1"/>
  <c r="Q40" i="58"/>
  <c r="R40" i="58" s="1"/>
  <c r="O30" i="58"/>
  <c r="Q30" i="58" s="1"/>
  <c r="R30" i="58" s="1"/>
  <c r="O29" i="58"/>
  <c r="Q29" i="58" s="1"/>
  <c r="R29" i="58" s="1"/>
  <c r="O28" i="58"/>
  <c r="Q28" i="58" s="1"/>
  <c r="R28" i="58" s="1"/>
  <c r="O27" i="58"/>
  <c r="Q27" i="58" s="1"/>
  <c r="R27" i="58" s="1"/>
  <c r="O26" i="58"/>
  <c r="Q26" i="58" s="1"/>
  <c r="R26" i="58" s="1"/>
  <c r="O25" i="58"/>
  <c r="Q25" i="58" s="1"/>
  <c r="R25" i="58" s="1"/>
  <c r="O24" i="58"/>
  <c r="Q24" i="58" s="1"/>
  <c r="R24" i="58" s="1"/>
  <c r="O23" i="58"/>
  <c r="Q23" i="58" s="1"/>
  <c r="R23" i="58" s="1"/>
  <c r="O22" i="58"/>
  <c r="Q22" i="58" s="1"/>
  <c r="R22" i="58" s="1"/>
  <c r="O21" i="58"/>
  <c r="Q21" i="58" s="1"/>
  <c r="O90" i="56"/>
  <c r="O194" i="58" l="1"/>
  <c r="O39" i="58"/>
  <c r="O236" i="58"/>
  <c r="L39" i="58"/>
  <c r="L38" i="58" s="1"/>
  <c r="L15" i="58" s="1"/>
  <c r="O20" i="58"/>
  <c r="O182" i="58"/>
  <c r="O158" i="58" s="1"/>
  <c r="O191" i="58"/>
  <c r="O222" i="58"/>
  <c r="R21" i="58"/>
  <c r="Q44" i="58"/>
  <c r="R44" i="58" s="1"/>
  <c r="Q159" i="58"/>
  <c r="R159" i="58" s="1"/>
  <c r="Q223" i="58"/>
  <c r="R223" i="58" s="1"/>
  <c r="O247" i="58" l="1"/>
  <c r="O38" i="58"/>
  <c r="Q38" i="58" s="1"/>
  <c r="Q222" i="58"/>
  <c r="Q194" i="58"/>
  <c r="Q191" i="58"/>
  <c r="Q158" i="58"/>
  <c r="L14" i="58"/>
  <c r="L13" i="58" s="1"/>
  <c r="Q236" i="58"/>
  <c r="Q20" i="58"/>
  <c r="Q16" i="58" s="1"/>
  <c r="O16" i="58"/>
  <c r="Q39" i="58"/>
  <c r="O15" i="58" l="1"/>
  <c r="Q15" i="58"/>
  <c r="Q247" i="58"/>
  <c r="R27" i="56"/>
  <c r="O109" i="56"/>
  <c r="L109" i="56"/>
  <c r="L29" i="56"/>
  <c r="L20" i="56"/>
  <c r="L78" i="56"/>
  <c r="O108" i="56"/>
  <c r="Q108" i="56"/>
  <c r="R108" i="56"/>
  <c r="O107" i="56"/>
  <c r="Q107" i="56"/>
  <c r="R107" i="56"/>
  <c r="O106" i="56"/>
  <c r="Q106" i="56"/>
  <c r="R106" i="56"/>
  <c r="R105" i="56"/>
  <c r="Q105" i="56"/>
  <c r="O105" i="56"/>
  <c r="R104" i="56"/>
  <c r="Q104" i="56"/>
  <c r="O104" i="56"/>
  <c r="R103" i="56"/>
  <c r="Q103" i="56"/>
  <c r="O103" i="56"/>
  <c r="Q89" i="56"/>
  <c r="R89" i="56" s="1"/>
  <c r="O89" i="56"/>
  <c r="Q88" i="56"/>
  <c r="R88" i="56" s="1"/>
  <c r="O88" i="56"/>
  <c r="O77" i="56"/>
  <c r="Q77" i="56" s="1"/>
  <c r="R77" i="56" s="1"/>
  <c r="O76" i="56"/>
  <c r="Q76" i="56" s="1"/>
  <c r="R76" i="56" s="1"/>
  <c r="O75" i="56"/>
  <c r="Q75" i="56" s="1"/>
  <c r="R75" i="56" s="1"/>
  <c r="O74" i="56"/>
  <c r="Q74" i="56" s="1"/>
  <c r="R74" i="56" s="1"/>
  <c r="O73" i="56"/>
  <c r="Q73" i="56" s="1"/>
  <c r="R73" i="56" s="1"/>
  <c r="O72" i="56"/>
  <c r="Q72" i="56" s="1"/>
  <c r="R72" i="56" s="1"/>
  <c r="O71" i="56"/>
  <c r="Q71" i="56" s="1"/>
  <c r="R71" i="56" s="1"/>
  <c r="O70" i="56"/>
  <c r="Q70" i="56" s="1"/>
  <c r="R70" i="56" s="1"/>
  <c r="O69" i="56"/>
  <c r="Q69" i="56" s="1"/>
  <c r="R69" i="56" s="1"/>
  <c r="O68" i="56"/>
  <c r="Q68" i="56" s="1"/>
  <c r="R68" i="56" s="1"/>
  <c r="O67" i="56"/>
  <c r="Q67" i="56" s="1"/>
  <c r="R67" i="56" s="1"/>
  <c r="O66" i="56"/>
  <c r="Q66" i="56" s="1"/>
  <c r="R66" i="56" s="1"/>
  <c r="O65" i="56"/>
  <c r="Q65" i="56" s="1"/>
  <c r="R65" i="56" s="1"/>
  <c r="O64" i="56"/>
  <c r="Q64" i="56" s="1"/>
  <c r="R64" i="56" s="1"/>
  <c r="O63" i="56"/>
  <c r="Q63" i="56" s="1"/>
  <c r="R63" i="56" s="1"/>
  <c r="L95" i="56" l="1"/>
  <c r="P111" i="56"/>
  <c r="P117" i="56" s="1"/>
  <c r="L111" i="56"/>
  <c r="O116" i="56"/>
  <c r="Q116" i="56" s="1"/>
  <c r="O115" i="56"/>
  <c r="Q115" i="56" s="1"/>
  <c r="O114" i="56"/>
  <c r="Q114" i="56" s="1"/>
  <c r="O113" i="56"/>
  <c r="Q113" i="56" s="1"/>
  <c r="O112" i="56"/>
  <c r="Q112" i="56" s="1"/>
  <c r="O102" i="56"/>
  <c r="Q102" i="56"/>
  <c r="R102" i="56"/>
  <c r="O87" i="56"/>
  <c r="Q87" i="56"/>
  <c r="R87" i="56" s="1"/>
  <c r="O86" i="56"/>
  <c r="Q86" i="56"/>
  <c r="R86" i="56" s="1"/>
  <c r="O62" i="56"/>
  <c r="Q62" i="56" s="1"/>
  <c r="R62" i="56" s="1"/>
  <c r="O61" i="56"/>
  <c r="Q61" i="56" s="1"/>
  <c r="R61" i="56" s="1"/>
  <c r="O60" i="56"/>
  <c r="Q60" i="56" s="1"/>
  <c r="R60" i="56" s="1"/>
  <c r="O59" i="56"/>
  <c r="Q59" i="56" s="1"/>
  <c r="R59" i="56" s="1"/>
  <c r="O58" i="56"/>
  <c r="Q58" i="56" s="1"/>
  <c r="R58" i="56" s="1"/>
  <c r="O57" i="56"/>
  <c r="Q57" i="56" s="1"/>
  <c r="R57" i="56" s="1"/>
  <c r="O56" i="56"/>
  <c r="Q56" i="56" s="1"/>
  <c r="R56" i="56" s="1"/>
  <c r="O55" i="56"/>
  <c r="Q55" i="56" s="1"/>
  <c r="R55" i="56" s="1"/>
  <c r="O54" i="56"/>
  <c r="Q54" i="56" s="1"/>
  <c r="R54" i="56" s="1"/>
  <c r="O53" i="56"/>
  <c r="Q53" i="56" s="1"/>
  <c r="R53" i="56" s="1"/>
  <c r="Q27" i="56"/>
  <c r="O27" i="56"/>
  <c r="O26" i="56"/>
  <c r="Q26" i="56"/>
  <c r="R26" i="56"/>
  <c r="L16" i="56" l="1"/>
  <c r="R100" i="56"/>
  <c r="Q100" i="56"/>
  <c r="O100" i="56"/>
  <c r="Q84" i="56"/>
  <c r="R84" i="56" s="1"/>
  <c r="O84" i="56"/>
  <c r="N83" i="56"/>
  <c r="Q83" i="56" s="1"/>
  <c r="R83" i="56" s="1"/>
  <c r="Q82" i="56"/>
  <c r="R82" i="56" s="1"/>
  <c r="O82" i="56"/>
  <c r="O52" i="56"/>
  <c r="Q52" i="56" s="1"/>
  <c r="R52" i="56" s="1"/>
  <c r="O51" i="56"/>
  <c r="Q51" i="56" s="1"/>
  <c r="R51" i="56" s="1"/>
  <c r="O50" i="56"/>
  <c r="Q50" i="56" s="1"/>
  <c r="R50" i="56" s="1"/>
  <c r="O49" i="56"/>
  <c r="Q49" i="56" s="1"/>
  <c r="R49" i="56" s="1"/>
  <c r="O48" i="56"/>
  <c r="Q48" i="56" s="1"/>
  <c r="R48" i="56" s="1"/>
  <c r="O47" i="56"/>
  <c r="Q47" i="56" s="1"/>
  <c r="R47" i="56" s="1"/>
  <c r="O46" i="56"/>
  <c r="Q46" i="56" s="1"/>
  <c r="R46" i="56" s="1"/>
  <c r="O45" i="56"/>
  <c r="Q45" i="56" s="1"/>
  <c r="R45" i="56" s="1"/>
  <c r="O44" i="56"/>
  <c r="Q44" i="56" s="1"/>
  <c r="R44" i="56" s="1"/>
  <c r="O43" i="56"/>
  <c r="Q43" i="56" s="1"/>
  <c r="R43" i="56" s="1"/>
  <c r="O42" i="56"/>
  <c r="Q42" i="56" s="1"/>
  <c r="R42" i="56" s="1"/>
  <c r="O41" i="56"/>
  <c r="Q41" i="56" s="1"/>
  <c r="R41" i="56" s="1"/>
  <c r="O40" i="56"/>
  <c r="Q40" i="56" s="1"/>
  <c r="R40" i="56" s="1"/>
  <c r="O39" i="56"/>
  <c r="Q39" i="56" s="1"/>
  <c r="R39" i="56" s="1"/>
  <c r="O97" i="56"/>
  <c r="O96" i="56"/>
  <c r="Q79" i="56"/>
  <c r="R79" i="56" s="1"/>
  <c r="O79" i="56"/>
  <c r="O33" i="56"/>
  <c r="Q33" i="56" s="1"/>
  <c r="R33" i="56" s="1"/>
  <c r="O32" i="56"/>
  <c r="Q32" i="56" s="1"/>
  <c r="R32" i="56" s="1"/>
  <c r="O31" i="56"/>
  <c r="Q31" i="56" s="1"/>
  <c r="R31" i="56" s="1"/>
  <c r="O30" i="56"/>
  <c r="Q30" i="56" s="1"/>
  <c r="R30" i="56" s="1"/>
  <c r="R101" i="56"/>
  <c r="Q101" i="56"/>
  <c r="O101" i="56"/>
  <c r="R99" i="56"/>
  <c r="Q99" i="56"/>
  <c r="O99" i="56"/>
  <c r="R98" i="56"/>
  <c r="Q98" i="56"/>
  <c r="O98" i="56"/>
  <c r="Q94" i="56"/>
  <c r="L91" i="56"/>
  <c r="L28" i="56" s="1"/>
  <c r="Q85" i="56"/>
  <c r="R85" i="56" s="1"/>
  <c r="O85" i="56"/>
  <c r="Q81" i="56"/>
  <c r="R81" i="56" s="1"/>
  <c r="O81" i="56"/>
  <c r="Q80" i="56"/>
  <c r="R80" i="56" s="1"/>
  <c r="O80" i="56"/>
  <c r="O38" i="56"/>
  <c r="Q38" i="56" s="1"/>
  <c r="R38" i="56" s="1"/>
  <c r="O37" i="56"/>
  <c r="Q37" i="56" s="1"/>
  <c r="R37" i="56" s="1"/>
  <c r="O36" i="56"/>
  <c r="Q36" i="56" s="1"/>
  <c r="R36" i="56" s="1"/>
  <c r="O35" i="56"/>
  <c r="Q35" i="56" s="1"/>
  <c r="R35" i="56" s="1"/>
  <c r="O34" i="56"/>
  <c r="Q34" i="56" s="1"/>
  <c r="R34" i="56" s="1"/>
  <c r="R22" i="56"/>
  <c r="Q22" i="56"/>
  <c r="O22" i="56"/>
  <c r="R21" i="56"/>
  <c r="Q21" i="56"/>
  <c r="O21" i="56"/>
  <c r="R23" i="56"/>
  <c r="Q23" i="56"/>
  <c r="O23" i="56"/>
  <c r="R25" i="56"/>
  <c r="Q25" i="56"/>
  <c r="O25" i="56"/>
  <c r="R24" i="56"/>
  <c r="Q24" i="56"/>
  <c r="O24" i="56"/>
  <c r="L15" i="56" l="1"/>
  <c r="L14" i="56" s="1"/>
  <c r="L13" i="56" s="1"/>
  <c r="Q20" i="56"/>
  <c r="O20" i="56"/>
  <c r="Q111" i="56"/>
  <c r="O111" i="56"/>
  <c r="Q96" i="56"/>
  <c r="R96" i="56" s="1"/>
  <c r="O95" i="56"/>
  <c r="O83" i="56"/>
  <c r="O91" i="56"/>
  <c r="Q91" i="56" s="1"/>
  <c r="Q109" i="56"/>
  <c r="Q16" i="56" l="1"/>
  <c r="Q95" i="56"/>
  <c r="O16" i="56"/>
  <c r="O78" i="56"/>
  <c r="O29" i="56"/>
  <c r="O117" i="56" l="1"/>
  <c r="O28" i="56"/>
  <c r="O15" i="56" s="1"/>
  <c r="Q78" i="56"/>
  <c r="Q29" i="56"/>
  <c r="Q117" i="56" l="1"/>
  <c r="Q28" i="56"/>
  <c r="O14" i="56"/>
  <c r="O13" i="56" s="1"/>
  <c r="Q15" i="56" l="1"/>
  <c r="Q14" i="56" s="1"/>
  <c r="Q13" i="56" s="1"/>
  <c r="Q126" i="53"/>
  <c r="Q49" i="53"/>
  <c r="Q48" i="53"/>
  <c r="Q47" i="53"/>
  <c r="Q46" i="53"/>
  <c r="Q45" i="53"/>
  <c r="Q37" i="53"/>
  <c r="Q36" i="53"/>
  <c r="Q35" i="53"/>
  <c r="Q34" i="53"/>
  <c r="Q31" i="53"/>
  <c r="L127" i="53" l="1"/>
  <c r="L20" i="53"/>
  <c r="O30" i="53"/>
  <c r="O29" i="53"/>
  <c r="O28" i="53"/>
  <c r="O27" i="53"/>
  <c r="O26" i="53"/>
  <c r="O141" i="53"/>
  <c r="O123" i="53"/>
  <c r="O103" i="53"/>
  <c r="O102" i="53"/>
  <c r="O101" i="53"/>
  <c r="O100" i="53"/>
  <c r="Q100" i="53" l="1"/>
  <c r="R100" i="53" s="1"/>
  <c r="Q26" i="53"/>
  <c r="R26" i="53" s="1"/>
  <c r="Q101" i="53"/>
  <c r="R101" i="53" s="1"/>
  <c r="Q27" i="53"/>
  <c r="R27" i="53" s="1"/>
  <c r="Q102" i="53"/>
  <c r="R102" i="53" s="1"/>
  <c r="Q28" i="53"/>
  <c r="R28" i="53" s="1"/>
  <c r="Q123" i="53"/>
  <c r="R123" i="53" s="1"/>
  <c r="Q103" i="53"/>
  <c r="R103" i="53" s="1"/>
  <c r="Q29" i="53"/>
  <c r="R29" i="53" s="1"/>
  <c r="Q30" i="53"/>
  <c r="R30" i="53" s="1"/>
  <c r="Q141" i="53"/>
  <c r="R141" i="53" s="1"/>
  <c r="L104" i="53"/>
  <c r="L156" i="53"/>
  <c r="O140" i="53"/>
  <c r="O139" i="53"/>
  <c r="O137" i="53"/>
  <c r="O135" i="53"/>
  <c r="O134" i="53"/>
  <c r="O133" i="53"/>
  <c r="O132" i="53"/>
  <c r="O131" i="53"/>
  <c r="O129" i="53"/>
  <c r="O128" i="53"/>
  <c r="Q128" i="53" s="1"/>
  <c r="O122" i="53"/>
  <c r="O121" i="53"/>
  <c r="O120" i="53"/>
  <c r="O119" i="53"/>
  <c r="O118" i="53"/>
  <c r="O117" i="53"/>
  <c r="O116" i="53"/>
  <c r="O115" i="53"/>
  <c r="O114" i="53"/>
  <c r="O113" i="53"/>
  <c r="O112" i="53"/>
  <c r="O108" i="53"/>
  <c r="O109" i="53"/>
  <c r="O111" i="53"/>
  <c r="O110" i="53"/>
  <c r="O105" i="53"/>
  <c r="Q105" i="53" s="1"/>
  <c r="O60" i="53"/>
  <c r="Q60" i="53" s="1"/>
  <c r="O59" i="53"/>
  <c r="O58" i="53"/>
  <c r="O57" i="53"/>
  <c r="Q57" i="53" s="1"/>
  <c r="O56" i="53"/>
  <c r="O55" i="53"/>
  <c r="O53" i="53"/>
  <c r="O99" i="53"/>
  <c r="O98" i="53"/>
  <c r="O97" i="53"/>
  <c r="O96" i="53"/>
  <c r="O95" i="53"/>
  <c r="O94" i="53"/>
  <c r="O93" i="53"/>
  <c r="O92" i="53"/>
  <c r="O91" i="53"/>
  <c r="O90" i="53"/>
  <c r="O89" i="53"/>
  <c r="O88" i="53"/>
  <c r="O87" i="53"/>
  <c r="L83" i="53"/>
  <c r="O83" i="53" s="1"/>
  <c r="L82" i="53"/>
  <c r="O82" i="53" s="1"/>
  <c r="L81" i="53"/>
  <c r="O86" i="53"/>
  <c r="L85" i="53"/>
  <c r="O85" i="53" s="1"/>
  <c r="O84" i="53"/>
  <c r="O80" i="53"/>
  <c r="O79" i="53"/>
  <c r="O78" i="53"/>
  <c r="O77" i="53"/>
  <c r="O76" i="53"/>
  <c r="R49" i="53"/>
  <c r="R48" i="53"/>
  <c r="R47" i="53"/>
  <c r="R46" i="53"/>
  <c r="R45" i="53"/>
  <c r="R37" i="53"/>
  <c r="R36" i="53"/>
  <c r="R35" i="53"/>
  <c r="O50" i="53"/>
  <c r="O51" i="53"/>
  <c r="O52" i="53"/>
  <c r="O54" i="53"/>
  <c r="O44" i="53"/>
  <c r="O81" i="53" l="1"/>
  <c r="Q81" i="53" s="1"/>
  <c r="R81" i="53" s="1"/>
  <c r="L33" i="53"/>
  <c r="Q91" i="53"/>
  <c r="R91" i="53" s="1"/>
  <c r="Q139" i="53"/>
  <c r="R139" i="53" s="1"/>
  <c r="Q77" i="53"/>
  <c r="R77" i="53" s="1"/>
  <c r="Q82" i="53"/>
  <c r="R82" i="53" s="1"/>
  <c r="Q93" i="53"/>
  <c r="R93" i="53" s="1"/>
  <c r="Q55" i="53"/>
  <c r="R55" i="53" s="1"/>
  <c r="Q111" i="53"/>
  <c r="R111" i="53" s="1"/>
  <c r="Q117" i="53"/>
  <c r="R117" i="53" s="1"/>
  <c r="Q131" i="53"/>
  <c r="R131" i="53" s="1"/>
  <c r="Q86" i="53"/>
  <c r="R86" i="53" s="1"/>
  <c r="Q116" i="53"/>
  <c r="R116" i="53" s="1"/>
  <c r="Q140" i="53"/>
  <c r="R140" i="53" s="1"/>
  <c r="Q83" i="53"/>
  <c r="R83" i="53" s="1"/>
  <c r="Q118" i="53"/>
  <c r="R118" i="53" s="1"/>
  <c r="Q119" i="53"/>
  <c r="R119" i="53" s="1"/>
  <c r="Q76" i="53"/>
  <c r="R76" i="53" s="1"/>
  <c r="Q110" i="53"/>
  <c r="R110" i="53" s="1"/>
  <c r="Q94" i="53"/>
  <c r="R94" i="53" s="1"/>
  <c r="Q87" i="53"/>
  <c r="R87" i="53" s="1"/>
  <c r="Q108" i="53"/>
  <c r="R108" i="53" s="1"/>
  <c r="Q133" i="53"/>
  <c r="R133" i="53" s="1"/>
  <c r="Q88" i="53"/>
  <c r="R88" i="53" s="1"/>
  <c r="Q58" i="53"/>
  <c r="R58" i="53" s="1"/>
  <c r="Q112" i="53"/>
  <c r="R112" i="53" s="1"/>
  <c r="Q120" i="53"/>
  <c r="R120" i="53" s="1"/>
  <c r="Q134" i="53"/>
  <c r="R134" i="53" s="1"/>
  <c r="Q99" i="53"/>
  <c r="R99" i="53" s="1"/>
  <c r="Q92" i="53"/>
  <c r="R92" i="53" s="1"/>
  <c r="Q78" i="53"/>
  <c r="R78" i="53" s="1"/>
  <c r="Q109" i="53"/>
  <c r="R109" i="53" s="1"/>
  <c r="Q54" i="53"/>
  <c r="R54" i="53" s="1"/>
  <c r="Q80" i="53"/>
  <c r="R80" i="53" s="1"/>
  <c r="Q96" i="53"/>
  <c r="R96" i="53" s="1"/>
  <c r="Q52" i="53"/>
  <c r="R52" i="53" s="1"/>
  <c r="Q84" i="53"/>
  <c r="R84" i="53" s="1"/>
  <c r="Q89" i="53"/>
  <c r="R89" i="53" s="1"/>
  <c r="Q97" i="53"/>
  <c r="R97" i="53" s="1"/>
  <c r="Q59" i="53"/>
  <c r="R59" i="53" s="1"/>
  <c r="Q113" i="53"/>
  <c r="R113" i="53" s="1"/>
  <c r="Q121" i="53"/>
  <c r="R121" i="53" s="1"/>
  <c r="Q135" i="53"/>
  <c r="R135" i="53" s="1"/>
  <c r="Q50" i="53"/>
  <c r="R50" i="53" s="1"/>
  <c r="Q115" i="53"/>
  <c r="R115" i="53" s="1"/>
  <c r="Q53" i="53"/>
  <c r="R53" i="53" s="1"/>
  <c r="Q129" i="53"/>
  <c r="R129" i="53" s="1"/>
  <c r="Q56" i="53"/>
  <c r="R56" i="53" s="1"/>
  <c r="Q132" i="53"/>
  <c r="R132" i="53" s="1"/>
  <c r="Q44" i="53"/>
  <c r="R44" i="53" s="1"/>
  <c r="Q79" i="53"/>
  <c r="R79" i="53" s="1"/>
  <c r="Q95" i="53"/>
  <c r="R95" i="53" s="1"/>
  <c r="Q51" i="53"/>
  <c r="R51" i="53" s="1"/>
  <c r="Q85" i="53"/>
  <c r="R85" i="53" s="1"/>
  <c r="Q90" i="53"/>
  <c r="R90" i="53" s="1"/>
  <c r="Q98" i="53"/>
  <c r="R98" i="53" s="1"/>
  <c r="Q114" i="53"/>
  <c r="R114" i="53" s="1"/>
  <c r="Q122" i="53"/>
  <c r="R122" i="53" s="1"/>
  <c r="Q137" i="53"/>
  <c r="R137" i="53" s="1"/>
  <c r="R34" i="53"/>
  <c r="R57" i="53"/>
  <c r="O75" i="53"/>
  <c r="O74" i="53"/>
  <c r="O73" i="53"/>
  <c r="O72" i="53"/>
  <c r="O71" i="53"/>
  <c r="O70" i="53"/>
  <c r="O69" i="53"/>
  <c r="O68" i="53"/>
  <c r="O67" i="53"/>
  <c r="O66" i="53"/>
  <c r="O65" i="53"/>
  <c r="O160" i="53"/>
  <c r="Q160" i="53" s="1"/>
  <c r="O159" i="53"/>
  <c r="Q159" i="53" s="1"/>
  <c r="O158" i="53"/>
  <c r="Q158" i="53" s="1"/>
  <c r="O157" i="53"/>
  <c r="Q157" i="53" s="1"/>
  <c r="O161" i="53"/>
  <c r="Q161" i="53" s="1"/>
  <c r="Q75" i="53" l="1"/>
  <c r="R75" i="53" s="1"/>
  <c r="Q70" i="53"/>
  <c r="R70" i="53" s="1"/>
  <c r="Q71" i="53"/>
  <c r="R71" i="53" s="1"/>
  <c r="Q72" i="53"/>
  <c r="R72" i="53" s="1"/>
  <c r="Q65" i="53"/>
  <c r="R65" i="53" s="1"/>
  <c r="Q73" i="53"/>
  <c r="R73" i="53" s="1"/>
  <c r="Q67" i="53"/>
  <c r="R67" i="53" s="1"/>
  <c r="Q68" i="53"/>
  <c r="R68" i="53" s="1"/>
  <c r="Q69" i="53"/>
  <c r="R69" i="53" s="1"/>
  <c r="Q66" i="53"/>
  <c r="R66" i="53" s="1"/>
  <c r="Q74" i="53"/>
  <c r="R74" i="53" s="1"/>
  <c r="R128" i="53"/>
  <c r="R105" i="53"/>
  <c r="O156" i="53"/>
  <c r="Q156" i="53" s="1"/>
  <c r="O64" i="53" l="1"/>
  <c r="O63" i="53"/>
  <c r="O62" i="53"/>
  <c r="O61" i="53"/>
  <c r="R60" i="53"/>
  <c r="Q62" i="53" l="1"/>
  <c r="R62" i="53" s="1"/>
  <c r="Q61" i="53"/>
  <c r="R61" i="53" s="1"/>
  <c r="Q63" i="53"/>
  <c r="R63" i="53" s="1"/>
  <c r="Q64" i="53"/>
  <c r="R64" i="53" s="1"/>
  <c r="L142" i="53"/>
  <c r="L124" i="53"/>
  <c r="L16" i="53"/>
  <c r="O25" i="53"/>
  <c r="O24" i="53"/>
  <c r="O23" i="53"/>
  <c r="O22" i="53"/>
  <c r="O43" i="53"/>
  <c r="O42" i="53"/>
  <c r="O41" i="53"/>
  <c r="O40" i="53"/>
  <c r="O21" i="53"/>
  <c r="Q21" i="53" s="1"/>
  <c r="O138" i="53"/>
  <c r="O39" i="53"/>
  <c r="O38" i="53"/>
  <c r="Q38" i="53" s="1"/>
  <c r="O155" i="53"/>
  <c r="O154" i="53"/>
  <c r="O153" i="53"/>
  <c r="O152" i="53"/>
  <c r="O151" i="53"/>
  <c r="O150" i="53"/>
  <c r="O149" i="53"/>
  <c r="O148" i="53"/>
  <c r="O147" i="53"/>
  <c r="O146" i="53"/>
  <c r="O145" i="53"/>
  <c r="O144" i="53"/>
  <c r="O143" i="53"/>
  <c r="O136" i="53"/>
  <c r="O130" i="53"/>
  <c r="Q130" i="53" s="1"/>
  <c r="L32" i="53" l="1"/>
  <c r="Q136" i="53"/>
  <c r="R136" i="53" s="1"/>
  <c r="Q43" i="53"/>
  <c r="R43" i="53" s="1"/>
  <c r="Q143" i="53"/>
  <c r="R143" i="53" s="1"/>
  <c r="Q151" i="53"/>
  <c r="R151" i="53" s="1"/>
  <c r="Q22" i="53"/>
  <c r="R22" i="53" s="1"/>
  <c r="Q144" i="53"/>
  <c r="R144" i="53" s="1"/>
  <c r="Q152" i="53"/>
  <c r="R152" i="53" s="1"/>
  <c r="Q23" i="53"/>
  <c r="R23" i="53" s="1"/>
  <c r="Q153" i="53"/>
  <c r="R153" i="53" s="1"/>
  <c r="Q146" i="53"/>
  <c r="R146" i="53" s="1"/>
  <c r="Q154" i="53"/>
  <c r="R154" i="53" s="1"/>
  <c r="Q25" i="53"/>
  <c r="R25" i="53" s="1"/>
  <c r="Q145" i="53"/>
  <c r="R145" i="53" s="1"/>
  <c r="Q24" i="53"/>
  <c r="R24" i="53" s="1"/>
  <c r="Q147" i="53"/>
  <c r="R147" i="53" s="1"/>
  <c r="Q150" i="53"/>
  <c r="R150" i="53" s="1"/>
  <c r="Q138" i="53"/>
  <c r="R138" i="53" s="1"/>
  <c r="Q155" i="53"/>
  <c r="R155" i="53" s="1"/>
  <c r="Q40" i="53"/>
  <c r="R40" i="53" s="1"/>
  <c r="Q148" i="53"/>
  <c r="R148" i="53" s="1"/>
  <c r="Q41" i="53"/>
  <c r="R41" i="53" s="1"/>
  <c r="Q149" i="53"/>
  <c r="R149" i="53" s="1"/>
  <c r="Q39" i="53"/>
  <c r="R39" i="53" s="1"/>
  <c r="Q42" i="53"/>
  <c r="R42" i="53" s="1"/>
  <c r="O20" i="53"/>
  <c r="O33" i="53"/>
  <c r="O127" i="53"/>
  <c r="O142" i="53"/>
  <c r="Q142" i="53" s="1"/>
  <c r="L15" i="53" l="1"/>
  <c r="L14" i="53" s="1"/>
  <c r="L13" i="53" s="1"/>
  <c r="Q33" i="53"/>
  <c r="Q127" i="53"/>
  <c r="O16" i="53"/>
  <c r="R21" i="53"/>
  <c r="Q20" i="53"/>
  <c r="R130" i="53"/>
  <c r="R38" i="53"/>
  <c r="Q16" i="53" l="1"/>
  <c r="O125" i="53"/>
  <c r="Q125" i="53" s="1"/>
  <c r="O107" i="53"/>
  <c r="O106" i="53"/>
  <c r="Q106" i="53" s="1"/>
  <c r="Q107" i="53" l="1"/>
  <c r="R107" i="53" s="1"/>
  <c r="O104" i="53"/>
  <c r="O124" i="53"/>
  <c r="Q124" i="53" s="1"/>
  <c r="O162" i="53" l="1"/>
  <c r="O32" i="53"/>
  <c r="O15" i="53" s="1"/>
  <c r="Q104" i="53"/>
  <c r="Q162" i="53" s="1"/>
  <c r="R106" i="53"/>
  <c r="R125" i="53"/>
  <c r="Q32" i="53" l="1"/>
  <c r="O14" i="53"/>
  <c r="O13" i="53" s="1"/>
  <c r="Q15" i="53" l="1"/>
  <c r="Q14" i="53" s="1"/>
  <c r="Q13" i="53" s="1"/>
  <c r="R348" i="50"/>
  <c r="O345" i="50"/>
  <c r="L345" i="50"/>
  <c r="I345" i="50"/>
  <c r="O344" i="50"/>
  <c r="P344" i="50" s="1"/>
  <c r="L344" i="50"/>
  <c r="I344" i="50"/>
  <c r="O343" i="50"/>
  <c r="P343" i="50" s="1"/>
  <c r="L343" i="50"/>
  <c r="I343" i="50"/>
  <c r="O342" i="50"/>
  <c r="P342" i="50" s="1"/>
  <c r="L342" i="50"/>
  <c r="I342" i="50"/>
  <c r="O341" i="50"/>
  <c r="P341" i="50" s="1"/>
  <c r="L341" i="50"/>
  <c r="I341" i="50"/>
  <c r="O340" i="50"/>
  <c r="P340" i="50" s="1"/>
  <c r="L340" i="50"/>
  <c r="I340" i="50"/>
  <c r="O339" i="50"/>
  <c r="P339" i="50" s="1"/>
  <c r="L339" i="50"/>
  <c r="I339" i="50"/>
  <c r="O338" i="50"/>
  <c r="P338" i="50" s="1"/>
  <c r="L338" i="50"/>
  <c r="I338" i="50"/>
  <c r="O337" i="50"/>
  <c r="P337" i="50" s="1"/>
  <c r="L337" i="50"/>
  <c r="I337" i="50"/>
  <c r="O336" i="50"/>
  <c r="P336" i="50" s="1"/>
  <c r="L336" i="50"/>
  <c r="I336" i="50"/>
  <c r="O335" i="50"/>
  <c r="P335" i="50" s="1"/>
  <c r="L335" i="50"/>
  <c r="I335" i="50"/>
  <c r="O334" i="50"/>
  <c r="P334" i="50" s="1"/>
  <c r="L334" i="50"/>
  <c r="I334" i="50"/>
  <c r="N333" i="50"/>
  <c r="N346" i="50" s="1"/>
  <c r="M333" i="50"/>
  <c r="M346" i="50" s="1"/>
  <c r="K333" i="50"/>
  <c r="K346" i="50" s="1"/>
  <c r="J333" i="50"/>
  <c r="J346" i="50" s="1"/>
  <c r="H333" i="50"/>
  <c r="H346" i="50" s="1"/>
  <c r="G333" i="50"/>
  <c r="G346" i="50" s="1"/>
  <c r="P332" i="50"/>
  <c r="O332" i="50"/>
  <c r="N332" i="50"/>
  <c r="M332" i="50"/>
  <c r="L332" i="50"/>
  <c r="K332" i="50"/>
  <c r="J332" i="50"/>
  <c r="I332" i="50"/>
  <c r="H332" i="50"/>
  <c r="G332" i="50"/>
  <c r="O328" i="50"/>
  <c r="L328" i="50"/>
  <c r="I328" i="50"/>
  <c r="O327" i="50"/>
  <c r="P327" i="50" s="1"/>
  <c r="L327" i="50"/>
  <c r="I327" i="50"/>
  <c r="O326" i="50"/>
  <c r="P326" i="50" s="1"/>
  <c r="L326" i="50"/>
  <c r="I326" i="50"/>
  <c r="O325" i="50"/>
  <c r="P325" i="50" s="1"/>
  <c r="L325" i="50"/>
  <c r="I325" i="50"/>
  <c r="O324" i="50"/>
  <c r="P324" i="50" s="1"/>
  <c r="L324" i="50"/>
  <c r="I324" i="50"/>
  <c r="O323" i="50"/>
  <c r="P323" i="50" s="1"/>
  <c r="L323" i="50"/>
  <c r="I323" i="50"/>
  <c r="O322" i="50"/>
  <c r="P322" i="50" s="1"/>
  <c r="L322" i="50"/>
  <c r="I322" i="50"/>
  <c r="O321" i="50"/>
  <c r="P321" i="50" s="1"/>
  <c r="L321" i="50"/>
  <c r="I321" i="50"/>
  <c r="O320" i="50"/>
  <c r="P320" i="50" s="1"/>
  <c r="L320" i="50"/>
  <c r="I320" i="50"/>
  <c r="O319" i="50"/>
  <c r="P319" i="50" s="1"/>
  <c r="L319" i="50"/>
  <c r="I319" i="50"/>
  <c r="O318" i="50"/>
  <c r="P318" i="50" s="1"/>
  <c r="L318" i="50"/>
  <c r="I318" i="50"/>
  <c r="O317" i="50"/>
  <c r="P317" i="50" s="1"/>
  <c r="L317" i="50"/>
  <c r="I317" i="50"/>
  <c r="N316" i="50"/>
  <c r="N329" i="50" s="1"/>
  <c r="M316" i="50"/>
  <c r="M329" i="50" s="1"/>
  <c r="K316" i="50"/>
  <c r="K329" i="50" s="1"/>
  <c r="J316" i="50"/>
  <c r="J329" i="50" s="1"/>
  <c r="H316" i="50"/>
  <c r="H329" i="50" s="1"/>
  <c r="G316" i="50"/>
  <c r="G329" i="50" s="1"/>
  <c r="P315" i="50"/>
  <c r="S315" i="50" s="1"/>
  <c r="O315" i="50"/>
  <c r="N315" i="50"/>
  <c r="M315" i="50"/>
  <c r="L315" i="50"/>
  <c r="K315" i="50"/>
  <c r="J315" i="50"/>
  <c r="I315" i="50"/>
  <c r="H315" i="50"/>
  <c r="G315" i="50"/>
  <c r="R302" i="50"/>
  <c r="O300" i="50"/>
  <c r="L300" i="50"/>
  <c r="I300" i="50"/>
  <c r="O299" i="50"/>
  <c r="L299" i="50"/>
  <c r="I299" i="50"/>
  <c r="O298" i="50"/>
  <c r="L298" i="50"/>
  <c r="I298" i="50"/>
  <c r="N297" i="50"/>
  <c r="M297" i="50"/>
  <c r="K297" i="50"/>
  <c r="J297" i="50"/>
  <c r="H297" i="50"/>
  <c r="G297" i="50"/>
  <c r="O296" i="50"/>
  <c r="L296" i="50"/>
  <c r="I296" i="50"/>
  <c r="O295" i="50"/>
  <c r="L295" i="50"/>
  <c r="I295" i="50"/>
  <c r="O294" i="50"/>
  <c r="L294" i="50"/>
  <c r="I294" i="50"/>
  <c r="O293" i="50"/>
  <c r="L293" i="50"/>
  <c r="I293" i="50"/>
  <c r="O292" i="50"/>
  <c r="L292" i="50"/>
  <c r="I292" i="50"/>
  <c r="O291" i="50"/>
  <c r="L291" i="50"/>
  <c r="I291" i="50"/>
  <c r="O290" i="50"/>
  <c r="L290" i="50"/>
  <c r="I290" i="50"/>
  <c r="O289" i="50"/>
  <c r="L289" i="50"/>
  <c r="I289" i="50"/>
  <c r="O288" i="50"/>
  <c r="L288" i="50"/>
  <c r="I288" i="50"/>
  <c r="O287" i="50"/>
  <c r="L287" i="50"/>
  <c r="I287" i="50"/>
  <c r="O286" i="50"/>
  <c r="L286" i="50"/>
  <c r="I286" i="50"/>
  <c r="N285" i="50"/>
  <c r="M285" i="50"/>
  <c r="K285" i="50"/>
  <c r="J285" i="50"/>
  <c r="H285" i="50"/>
  <c r="G285" i="50"/>
  <c r="O281" i="50"/>
  <c r="L281" i="50"/>
  <c r="O280" i="50"/>
  <c r="L280" i="50"/>
  <c r="N279" i="50"/>
  <c r="M279" i="50"/>
  <c r="K279" i="50"/>
  <c r="J279" i="50"/>
  <c r="I279" i="50"/>
  <c r="O278" i="50"/>
  <c r="L278" i="50"/>
  <c r="I278" i="50"/>
  <c r="O277" i="50"/>
  <c r="L277" i="50"/>
  <c r="I277" i="50"/>
  <c r="O276" i="50"/>
  <c r="L276" i="50"/>
  <c r="I276" i="50"/>
  <c r="O275" i="50"/>
  <c r="L275" i="50"/>
  <c r="I275" i="50"/>
  <c r="O274" i="50"/>
  <c r="L274" i="50"/>
  <c r="I274" i="50"/>
  <c r="O273" i="50"/>
  <c r="L273" i="50"/>
  <c r="I273" i="50"/>
  <c r="O272" i="50"/>
  <c r="L272" i="50"/>
  <c r="I272" i="50"/>
  <c r="O271" i="50"/>
  <c r="L271" i="50"/>
  <c r="I271" i="50"/>
  <c r="O270" i="50"/>
  <c r="L270" i="50"/>
  <c r="O269" i="50"/>
  <c r="L269" i="50"/>
  <c r="I269" i="50"/>
  <c r="O268" i="50"/>
  <c r="L268" i="50"/>
  <c r="I268" i="50"/>
  <c r="N267" i="50"/>
  <c r="M267" i="50"/>
  <c r="K267" i="50"/>
  <c r="J267" i="50"/>
  <c r="H267" i="50"/>
  <c r="G267" i="50"/>
  <c r="G282" i="50" s="1"/>
  <c r="O266" i="50"/>
  <c r="O263" i="50"/>
  <c r="L263" i="50"/>
  <c r="I263" i="50"/>
  <c r="O262" i="50"/>
  <c r="L262" i="50"/>
  <c r="I262" i="50"/>
  <c r="O261" i="50"/>
  <c r="L261" i="50"/>
  <c r="I261" i="50"/>
  <c r="O260" i="50"/>
  <c r="L260" i="50"/>
  <c r="I260" i="50"/>
  <c r="O259" i="50"/>
  <c r="L259" i="50"/>
  <c r="I259" i="50"/>
  <c r="O258" i="50"/>
  <c r="L258" i="50"/>
  <c r="I258" i="50"/>
  <c r="A258" i="50"/>
  <c r="O257" i="50"/>
  <c r="L257" i="50"/>
  <c r="I257" i="50"/>
  <c r="N256" i="50"/>
  <c r="M256" i="50"/>
  <c r="K256" i="50"/>
  <c r="J256" i="50"/>
  <c r="H256" i="50"/>
  <c r="G256" i="50"/>
  <c r="F256" i="50"/>
  <c r="O255" i="50"/>
  <c r="L255" i="50"/>
  <c r="I255" i="50"/>
  <c r="O254" i="50"/>
  <c r="L254" i="50"/>
  <c r="I254" i="50"/>
  <c r="O253" i="50"/>
  <c r="L253" i="50"/>
  <c r="I253" i="50"/>
  <c r="O252" i="50"/>
  <c r="L252" i="50"/>
  <c r="I252" i="50"/>
  <c r="O251" i="50"/>
  <c r="L251" i="50"/>
  <c r="I251" i="50"/>
  <c r="O250" i="50"/>
  <c r="L250" i="50"/>
  <c r="I250" i="50"/>
  <c r="O249" i="50"/>
  <c r="L249" i="50"/>
  <c r="I249" i="50"/>
  <c r="O248" i="50"/>
  <c r="L248" i="50"/>
  <c r="I248" i="50"/>
  <c r="O247" i="50"/>
  <c r="L247" i="50"/>
  <c r="I247" i="50"/>
  <c r="O246" i="50"/>
  <c r="L246" i="50"/>
  <c r="I246" i="50"/>
  <c r="O245" i="50"/>
  <c r="L245" i="50"/>
  <c r="I245" i="50"/>
  <c r="N244" i="50"/>
  <c r="M244" i="50"/>
  <c r="K244" i="50"/>
  <c r="J244" i="50"/>
  <c r="H244" i="50"/>
  <c r="G244" i="50"/>
  <c r="F244" i="50"/>
  <c r="O243" i="50"/>
  <c r="L243" i="50"/>
  <c r="I243" i="50"/>
  <c r="O242" i="50"/>
  <c r="L242" i="50"/>
  <c r="I242" i="50"/>
  <c r="O241" i="50"/>
  <c r="L241" i="50"/>
  <c r="I241" i="50"/>
  <c r="O240" i="50"/>
  <c r="L240" i="50"/>
  <c r="I240" i="50"/>
  <c r="O239" i="50"/>
  <c r="L239" i="50"/>
  <c r="I239" i="50"/>
  <c r="O238" i="50"/>
  <c r="L238" i="50"/>
  <c r="I238" i="50"/>
  <c r="O237" i="50"/>
  <c r="L237" i="50"/>
  <c r="I237" i="50"/>
  <c r="O236" i="50"/>
  <c r="L236" i="50"/>
  <c r="I236" i="50"/>
  <c r="O235" i="50"/>
  <c r="L235" i="50"/>
  <c r="I235" i="50"/>
  <c r="N234" i="50"/>
  <c r="M234" i="50"/>
  <c r="K234" i="50"/>
  <c r="J234" i="50"/>
  <c r="H234" i="50"/>
  <c r="G234" i="50"/>
  <c r="F234" i="50"/>
  <c r="O233" i="50"/>
  <c r="L233" i="50"/>
  <c r="I233" i="50"/>
  <c r="O232" i="50"/>
  <c r="L232" i="50"/>
  <c r="I232" i="50"/>
  <c r="O231" i="50"/>
  <c r="L231" i="50"/>
  <c r="I231" i="50"/>
  <c r="O230" i="50"/>
  <c r="L230" i="50"/>
  <c r="I230" i="50"/>
  <c r="O229" i="50"/>
  <c r="L229" i="50"/>
  <c r="I229" i="50"/>
  <c r="O228" i="50"/>
  <c r="L228" i="50"/>
  <c r="I228" i="50"/>
  <c r="O227" i="50"/>
  <c r="L227" i="50"/>
  <c r="I227" i="50"/>
  <c r="N226" i="50"/>
  <c r="M226" i="50"/>
  <c r="K226" i="50"/>
  <c r="J226" i="50"/>
  <c r="H226" i="50"/>
  <c r="G226" i="50"/>
  <c r="F226" i="50"/>
  <c r="O225" i="50"/>
  <c r="L225" i="50"/>
  <c r="I225" i="50"/>
  <c r="O224" i="50"/>
  <c r="L224" i="50"/>
  <c r="I224" i="50"/>
  <c r="A224" i="50"/>
  <c r="A225" i="50" s="1"/>
  <c r="O223" i="50"/>
  <c r="L223" i="50"/>
  <c r="I223" i="50"/>
  <c r="O222" i="50"/>
  <c r="L222" i="50"/>
  <c r="I222" i="50"/>
  <c r="O221" i="50"/>
  <c r="L221" i="50"/>
  <c r="I221" i="50"/>
  <c r="O220" i="50"/>
  <c r="L220" i="50"/>
  <c r="I220" i="50"/>
  <c r="O219" i="50"/>
  <c r="L219" i="50"/>
  <c r="I219" i="50"/>
  <c r="O218" i="50"/>
  <c r="L218" i="50"/>
  <c r="I218" i="50"/>
  <c r="N217" i="50"/>
  <c r="M217" i="50"/>
  <c r="K217" i="50"/>
  <c r="J217" i="50"/>
  <c r="H217" i="50"/>
  <c r="G217" i="50"/>
  <c r="F217" i="50"/>
  <c r="O216" i="50"/>
  <c r="L216" i="50"/>
  <c r="I216" i="50"/>
  <c r="O215" i="50"/>
  <c r="L215" i="50"/>
  <c r="I215" i="50"/>
  <c r="O214" i="50"/>
  <c r="L214" i="50"/>
  <c r="I214" i="50"/>
  <c r="O213" i="50"/>
  <c r="L213" i="50"/>
  <c r="I213" i="50"/>
  <c r="O212" i="50"/>
  <c r="L212" i="50"/>
  <c r="I212" i="50"/>
  <c r="O211" i="50"/>
  <c r="L211" i="50"/>
  <c r="I211" i="50"/>
  <c r="O210" i="50"/>
  <c r="L210" i="50"/>
  <c r="I210" i="50"/>
  <c r="N209" i="50"/>
  <c r="M209" i="50"/>
  <c r="K209" i="50"/>
  <c r="J209" i="50"/>
  <c r="H209" i="50"/>
  <c r="G209" i="50"/>
  <c r="F209" i="50"/>
  <c r="O208" i="50"/>
  <c r="L208" i="50"/>
  <c r="I208" i="50"/>
  <c r="O207" i="50"/>
  <c r="L207" i="50"/>
  <c r="I207" i="50"/>
  <c r="A207" i="50"/>
  <c r="A208" i="50" s="1"/>
  <c r="O206" i="50"/>
  <c r="L206" i="50"/>
  <c r="I206" i="50"/>
  <c r="O205" i="50"/>
  <c r="L205" i="50"/>
  <c r="I205" i="50"/>
  <c r="O204" i="50"/>
  <c r="L204" i="50"/>
  <c r="I204" i="50"/>
  <c r="O203" i="50"/>
  <c r="L203" i="50"/>
  <c r="I203" i="50"/>
  <c r="O202" i="50"/>
  <c r="L202" i="50"/>
  <c r="I202" i="50"/>
  <c r="O201" i="50"/>
  <c r="L201" i="50"/>
  <c r="I201" i="50"/>
  <c r="N200" i="50"/>
  <c r="M200" i="50"/>
  <c r="K200" i="50"/>
  <c r="J200" i="50"/>
  <c r="H200" i="50"/>
  <c r="G200" i="50"/>
  <c r="F200" i="50"/>
  <c r="O199" i="50"/>
  <c r="L199" i="50"/>
  <c r="I199" i="50"/>
  <c r="O198" i="50"/>
  <c r="L198" i="50"/>
  <c r="I198" i="50"/>
  <c r="O197" i="50"/>
  <c r="L197" i="50"/>
  <c r="I197" i="50"/>
  <c r="O196" i="50"/>
  <c r="L196" i="50"/>
  <c r="I196" i="50"/>
  <c r="O195" i="50"/>
  <c r="L195" i="50"/>
  <c r="I195" i="50"/>
  <c r="O194" i="50"/>
  <c r="L194" i="50"/>
  <c r="I194" i="50"/>
  <c r="O193" i="50"/>
  <c r="L193" i="50"/>
  <c r="I193" i="50"/>
  <c r="O192" i="50"/>
  <c r="L192" i="50"/>
  <c r="I192" i="50"/>
  <c r="O191" i="50"/>
  <c r="L191" i="50"/>
  <c r="I191" i="50"/>
  <c r="N190" i="50"/>
  <c r="M190" i="50"/>
  <c r="K190" i="50"/>
  <c r="J190" i="50"/>
  <c r="H190" i="50"/>
  <c r="G190" i="50"/>
  <c r="F190" i="50"/>
  <c r="O187" i="50"/>
  <c r="L187" i="50"/>
  <c r="I187" i="50"/>
  <c r="O186" i="50"/>
  <c r="L186" i="50"/>
  <c r="I186" i="50"/>
  <c r="O185" i="50"/>
  <c r="L185" i="50"/>
  <c r="I185" i="50"/>
  <c r="O184" i="50"/>
  <c r="L184" i="50"/>
  <c r="I184" i="50"/>
  <c r="O183" i="50"/>
  <c r="L183" i="50"/>
  <c r="I183" i="50"/>
  <c r="O182" i="50"/>
  <c r="L182" i="50"/>
  <c r="I182" i="50"/>
  <c r="O181" i="50"/>
  <c r="L181" i="50"/>
  <c r="I181" i="50"/>
  <c r="O180" i="50"/>
  <c r="L180" i="50"/>
  <c r="I180" i="50"/>
  <c r="O179" i="50"/>
  <c r="L179" i="50"/>
  <c r="I179" i="50"/>
  <c r="N178" i="50"/>
  <c r="M178" i="50"/>
  <c r="K178" i="50"/>
  <c r="J178" i="50"/>
  <c r="H178" i="50"/>
  <c r="G178" i="50"/>
  <c r="F178" i="50"/>
  <c r="O177" i="50"/>
  <c r="L177" i="50"/>
  <c r="I177" i="50"/>
  <c r="O176" i="50"/>
  <c r="L176" i="50"/>
  <c r="I176" i="50"/>
  <c r="O175" i="50"/>
  <c r="L175" i="50"/>
  <c r="I175" i="50"/>
  <c r="O174" i="50"/>
  <c r="L174" i="50"/>
  <c r="I174" i="50"/>
  <c r="O173" i="50"/>
  <c r="L173" i="50"/>
  <c r="I173" i="50"/>
  <c r="O172" i="50"/>
  <c r="L172" i="50"/>
  <c r="I172" i="50"/>
  <c r="O171" i="50"/>
  <c r="L171" i="50"/>
  <c r="I171" i="50"/>
  <c r="O170" i="50"/>
  <c r="L170" i="50"/>
  <c r="I170" i="50"/>
  <c r="N169" i="50"/>
  <c r="M169" i="50"/>
  <c r="K169" i="50"/>
  <c r="J169" i="50"/>
  <c r="H169" i="50"/>
  <c r="G169" i="50"/>
  <c r="F169" i="50"/>
  <c r="O167" i="50"/>
  <c r="L167" i="50"/>
  <c r="I167" i="50"/>
  <c r="O166" i="50"/>
  <c r="L166" i="50"/>
  <c r="I166" i="50"/>
  <c r="N165" i="50"/>
  <c r="M165" i="50"/>
  <c r="K165" i="50"/>
  <c r="J165" i="50"/>
  <c r="H165" i="50"/>
  <c r="G165" i="50"/>
  <c r="F165" i="50"/>
  <c r="O164" i="50"/>
  <c r="L164" i="50"/>
  <c r="I164" i="50"/>
  <c r="O163" i="50"/>
  <c r="L163" i="50"/>
  <c r="I163" i="50"/>
  <c r="O162" i="50"/>
  <c r="L162" i="50"/>
  <c r="I162" i="50"/>
  <c r="A162" i="50"/>
  <c r="A163" i="50" s="1"/>
  <c r="A164" i="50" s="1"/>
  <c r="O161" i="50"/>
  <c r="L161" i="50"/>
  <c r="I161" i="50"/>
  <c r="N160" i="50"/>
  <c r="M160" i="50"/>
  <c r="K160" i="50"/>
  <c r="J160" i="50"/>
  <c r="H160" i="50"/>
  <c r="G160" i="50"/>
  <c r="F160" i="50"/>
  <c r="O159" i="50"/>
  <c r="L159" i="50"/>
  <c r="I159" i="50"/>
  <c r="O158" i="50"/>
  <c r="L158" i="50"/>
  <c r="I158" i="50"/>
  <c r="O157" i="50"/>
  <c r="L157" i="50"/>
  <c r="I157" i="50"/>
  <c r="A157" i="50"/>
  <c r="A158" i="50" s="1"/>
  <c r="O156" i="50"/>
  <c r="L156" i="50"/>
  <c r="I156" i="50"/>
  <c r="N155" i="50"/>
  <c r="M155" i="50"/>
  <c r="K155" i="50"/>
  <c r="J155" i="50"/>
  <c r="H155" i="50"/>
  <c r="G155" i="50"/>
  <c r="F155" i="50"/>
  <c r="O154" i="50"/>
  <c r="L154" i="50"/>
  <c r="I154" i="50"/>
  <c r="O153" i="50"/>
  <c r="L153" i="50"/>
  <c r="I153" i="50"/>
  <c r="O152" i="50"/>
  <c r="L152" i="50"/>
  <c r="I152" i="50"/>
  <c r="O151" i="50"/>
  <c r="L151" i="50"/>
  <c r="I151" i="50"/>
  <c r="O150" i="50"/>
  <c r="L150" i="50"/>
  <c r="I150" i="50"/>
  <c r="O149" i="50"/>
  <c r="L149" i="50"/>
  <c r="I149" i="50"/>
  <c r="N148" i="50"/>
  <c r="M148" i="50"/>
  <c r="K148" i="50"/>
  <c r="J148" i="50"/>
  <c r="H148" i="50"/>
  <c r="G148" i="50"/>
  <c r="F148" i="50"/>
  <c r="O146" i="50"/>
  <c r="L146" i="50"/>
  <c r="I146" i="50"/>
  <c r="O145" i="50"/>
  <c r="L145" i="50"/>
  <c r="I145" i="50"/>
  <c r="O144" i="50"/>
  <c r="L144" i="50"/>
  <c r="I144" i="50"/>
  <c r="O143" i="50"/>
  <c r="L143" i="50"/>
  <c r="I143" i="50"/>
  <c r="A143" i="50"/>
  <c r="A144" i="50" s="1"/>
  <c r="A145" i="50" s="1"/>
  <c r="O142" i="50"/>
  <c r="L142" i="50"/>
  <c r="I142" i="50"/>
  <c r="O141" i="50"/>
  <c r="L141" i="50"/>
  <c r="I141" i="50"/>
  <c r="O140" i="50"/>
  <c r="L140" i="50"/>
  <c r="I140" i="50"/>
  <c r="O139" i="50"/>
  <c r="L139" i="50"/>
  <c r="I139" i="50"/>
  <c r="N138" i="50"/>
  <c r="M138" i="50"/>
  <c r="K138" i="50"/>
  <c r="J138" i="50"/>
  <c r="H138" i="50"/>
  <c r="G138" i="50"/>
  <c r="F138" i="50"/>
  <c r="O137" i="50"/>
  <c r="L137" i="50"/>
  <c r="I137" i="50"/>
  <c r="O136" i="50"/>
  <c r="L136" i="50"/>
  <c r="I136" i="50"/>
  <c r="O135" i="50"/>
  <c r="L135" i="50"/>
  <c r="I135" i="50"/>
  <c r="O134" i="50"/>
  <c r="L134" i="50"/>
  <c r="I134" i="50"/>
  <c r="O133" i="50"/>
  <c r="L133" i="50"/>
  <c r="I133" i="50"/>
  <c r="O132" i="50"/>
  <c r="L132" i="50"/>
  <c r="I132" i="50"/>
  <c r="O131" i="50"/>
  <c r="L131" i="50"/>
  <c r="I131" i="50"/>
  <c r="O130" i="50"/>
  <c r="L130" i="50"/>
  <c r="I130" i="50"/>
  <c r="O129" i="50"/>
  <c r="L129" i="50"/>
  <c r="I129" i="50"/>
  <c r="O128" i="50"/>
  <c r="L128" i="50"/>
  <c r="I128" i="50"/>
  <c r="N127" i="50"/>
  <c r="M127" i="50"/>
  <c r="K127" i="50"/>
  <c r="J127" i="50"/>
  <c r="H127" i="50"/>
  <c r="G127" i="50"/>
  <c r="F127" i="50"/>
  <c r="O126" i="50"/>
  <c r="L126" i="50"/>
  <c r="I126" i="50"/>
  <c r="O125" i="50"/>
  <c r="L125" i="50"/>
  <c r="I125" i="50"/>
  <c r="N124" i="50"/>
  <c r="M124" i="50"/>
  <c r="K124" i="50"/>
  <c r="J124" i="50"/>
  <c r="H124" i="50"/>
  <c r="G124" i="50"/>
  <c r="F124" i="50"/>
  <c r="O123" i="50"/>
  <c r="L123" i="50"/>
  <c r="I123" i="50"/>
  <c r="O122" i="50"/>
  <c r="L122" i="50"/>
  <c r="I122" i="50"/>
  <c r="N121" i="50"/>
  <c r="M121" i="50"/>
  <c r="K121" i="50"/>
  <c r="J121" i="50"/>
  <c r="H121" i="50"/>
  <c r="G121" i="50"/>
  <c r="F121" i="50"/>
  <c r="O120" i="50"/>
  <c r="L120" i="50"/>
  <c r="I120" i="50"/>
  <c r="O119" i="50"/>
  <c r="L119" i="50"/>
  <c r="I119" i="50"/>
  <c r="A119" i="50"/>
  <c r="O118" i="50"/>
  <c r="L118" i="50"/>
  <c r="I118" i="50"/>
  <c r="O117" i="50"/>
  <c r="L117" i="50"/>
  <c r="I117" i="50"/>
  <c r="N116" i="50"/>
  <c r="M116" i="50"/>
  <c r="K116" i="50"/>
  <c r="J116" i="50"/>
  <c r="H116" i="50"/>
  <c r="G116" i="50"/>
  <c r="F116" i="50"/>
  <c r="O115" i="50"/>
  <c r="L115" i="50"/>
  <c r="I115" i="50"/>
  <c r="O114" i="50"/>
  <c r="L114" i="50"/>
  <c r="I114" i="50"/>
  <c r="A114" i="50"/>
  <c r="O113" i="50"/>
  <c r="L113" i="50"/>
  <c r="I113" i="50"/>
  <c r="O112" i="50"/>
  <c r="L112" i="50"/>
  <c r="I112" i="50"/>
  <c r="N111" i="50"/>
  <c r="M111" i="50"/>
  <c r="K111" i="50"/>
  <c r="J111" i="50"/>
  <c r="H111" i="50"/>
  <c r="G111" i="50"/>
  <c r="F111" i="50"/>
  <c r="O108" i="50"/>
  <c r="L108" i="50"/>
  <c r="I108" i="50"/>
  <c r="A108" i="50"/>
  <c r="O107" i="50"/>
  <c r="L107" i="50"/>
  <c r="I107" i="50"/>
  <c r="N106" i="50"/>
  <c r="N105" i="50" s="1"/>
  <c r="M106" i="50"/>
  <c r="M105" i="50" s="1"/>
  <c r="K106" i="50"/>
  <c r="K105" i="50" s="1"/>
  <c r="J106" i="50"/>
  <c r="J105" i="50" s="1"/>
  <c r="H106" i="50"/>
  <c r="H105" i="50" s="1"/>
  <c r="G106" i="50"/>
  <c r="G105" i="50" s="1"/>
  <c r="F106" i="50"/>
  <c r="F105" i="50" s="1"/>
  <c r="O104" i="50"/>
  <c r="O103" i="50" s="1"/>
  <c r="L104" i="50"/>
  <c r="L103" i="50" s="1"/>
  <c r="I104" i="50"/>
  <c r="I103" i="50" s="1"/>
  <c r="N103" i="50"/>
  <c r="M103" i="50"/>
  <c r="K103" i="50"/>
  <c r="J103" i="50"/>
  <c r="H103" i="50"/>
  <c r="G103" i="50"/>
  <c r="F103" i="50"/>
  <c r="O102" i="50"/>
  <c r="O101" i="50" s="1"/>
  <c r="L102" i="50"/>
  <c r="L101" i="50" s="1"/>
  <c r="I102" i="50"/>
  <c r="N101" i="50"/>
  <c r="M101" i="50"/>
  <c r="K101" i="50"/>
  <c r="J101" i="50"/>
  <c r="H101" i="50"/>
  <c r="G101" i="50"/>
  <c r="F101" i="50"/>
  <c r="O100" i="50"/>
  <c r="L100" i="50"/>
  <c r="I100" i="50"/>
  <c r="O99" i="50"/>
  <c r="L99" i="50"/>
  <c r="I99" i="50"/>
  <c r="O98" i="50"/>
  <c r="L98" i="50"/>
  <c r="I98" i="50"/>
  <c r="O97" i="50"/>
  <c r="L97" i="50"/>
  <c r="I97" i="50"/>
  <c r="O96" i="50"/>
  <c r="L96" i="50"/>
  <c r="I96" i="50"/>
  <c r="A96" i="50"/>
  <c r="O95" i="50"/>
  <c r="L95" i="50"/>
  <c r="I95" i="50"/>
  <c r="N94" i="50"/>
  <c r="M94" i="50"/>
  <c r="K94" i="50"/>
  <c r="J94" i="50"/>
  <c r="H94" i="50"/>
  <c r="G94" i="50"/>
  <c r="F94" i="50"/>
  <c r="O92" i="50"/>
  <c r="L92" i="50"/>
  <c r="I92" i="50"/>
  <c r="O91" i="50"/>
  <c r="L91" i="50"/>
  <c r="I91" i="50"/>
  <c r="N90" i="50"/>
  <c r="M90" i="50"/>
  <c r="K90" i="50"/>
  <c r="J90" i="50"/>
  <c r="H90" i="50"/>
  <c r="G90" i="50"/>
  <c r="F90" i="50"/>
  <c r="O89" i="50"/>
  <c r="L89" i="50"/>
  <c r="I89" i="50"/>
  <c r="O88" i="50"/>
  <c r="L88" i="50"/>
  <c r="I88" i="50"/>
  <c r="O87" i="50"/>
  <c r="L87" i="50"/>
  <c r="I87" i="50"/>
  <c r="N86" i="50"/>
  <c r="M86" i="50"/>
  <c r="K86" i="50"/>
  <c r="J86" i="50"/>
  <c r="H86" i="50"/>
  <c r="G86" i="50"/>
  <c r="F86" i="50"/>
  <c r="O84" i="50"/>
  <c r="L84" i="50"/>
  <c r="I84" i="50"/>
  <c r="A84" i="50"/>
  <c r="O83" i="50"/>
  <c r="L83" i="50"/>
  <c r="I83" i="50"/>
  <c r="O82" i="50"/>
  <c r="L82" i="50"/>
  <c r="I82" i="50"/>
  <c r="N81" i="50"/>
  <c r="M81" i="50"/>
  <c r="K81" i="50"/>
  <c r="J81" i="50"/>
  <c r="H81" i="50"/>
  <c r="G81" i="50"/>
  <c r="F81" i="50"/>
  <c r="O80" i="50"/>
  <c r="L80" i="50"/>
  <c r="I80" i="50"/>
  <c r="O79" i="50"/>
  <c r="O78" i="50" s="1"/>
  <c r="L79" i="50"/>
  <c r="I79" i="50"/>
  <c r="I78" i="50" s="1"/>
  <c r="N78" i="50"/>
  <c r="M78" i="50"/>
  <c r="K78" i="50"/>
  <c r="J78" i="50"/>
  <c r="H78" i="50"/>
  <c r="G78" i="50"/>
  <c r="F78" i="50"/>
  <c r="O77" i="50"/>
  <c r="O76" i="50" s="1"/>
  <c r="L77" i="50"/>
  <c r="L76" i="50" s="1"/>
  <c r="I77" i="50"/>
  <c r="I76" i="50" s="1"/>
  <c r="N76" i="50"/>
  <c r="M76" i="50"/>
  <c r="K76" i="50"/>
  <c r="J76" i="50"/>
  <c r="H76" i="50"/>
  <c r="G76" i="50"/>
  <c r="F76" i="50"/>
  <c r="O75" i="50"/>
  <c r="L75" i="50"/>
  <c r="I75" i="50"/>
  <c r="O74" i="50"/>
  <c r="L74" i="50"/>
  <c r="I74" i="50"/>
  <c r="O73" i="50"/>
  <c r="L73" i="50"/>
  <c r="I73" i="50"/>
  <c r="O72" i="50"/>
  <c r="L72" i="50"/>
  <c r="I72" i="50"/>
  <c r="O71" i="50"/>
  <c r="L71" i="50"/>
  <c r="I71" i="50"/>
  <c r="O70" i="50"/>
  <c r="L70" i="50"/>
  <c r="I70" i="50"/>
  <c r="O69" i="50"/>
  <c r="L69" i="50"/>
  <c r="I69" i="50"/>
  <c r="O68" i="50"/>
  <c r="L68" i="50"/>
  <c r="I68" i="50"/>
  <c r="O67" i="50"/>
  <c r="L67" i="50"/>
  <c r="I67" i="50"/>
  <c r="O66" i="50"/>
  <c r="L66" i="50"/>
  <c r="I66" i="50"/>
  <c r="N65" i="50"/>
  <c r="M65" i="50"/>
  <c r="K65" i="50"/>
  <c r="J65" i="50"/>
  <c r="H65" i="50"/>
  <c r="G65" i="50"/>
  <c r="F65" i="50"/>
  <c r="O64" i="50"/>
  <c r="O63" i="50" s="1"/>
  <c r="L64" i="50"/>
  <c r="L63" i="50" s="1"/>
  <c r="I64" i="50"/>
  <c r="N63" i="50"/>
  <c r="M63" i="50"/>
  <c r="K63" i="50"/>
  <c r="J63" i="50"/>
  <c r="H63" i="50"/>
  <c r="G63" i="50"/>
  <c r="F63" i="50"/>
  <c r="O61" i="50"/>
  <c r="L61" i="50"/>
  <c r="I61" i="50"/>
  <c r="O60" i="50"/>
  <c r="L60" i="50"/>
  <c r="I60" i="50"/>
  <c r="O59" i="50"/>
  <c r="L59" i="50"/>
  <c r="I59" i="50"/>
  <c r="O58" i="50"/>
  <c r="L58" i="50"/>
  <c r="I58" i="50"/>
  <c r="O57" i="50"/>
  <c r="L57" i="50"/>
  <c r="I57" i="50"/>
  <c r="O56" i="50"/>
  <c r="L56" i="50"/>
  <c r="I56" i="50"/>
  <c r="O55" i="50"/>
  <c r="L55" i="50"/>
  <c r="I55" i="50"/>
  <c r="N54" i="50"/>
  <c r="M54" i="50"/>
  <c r="K54" i="50"/>
  <c r="J54" i="50"/>
  <c r="H54" i="50"/>
  <c r="G54" i="50"/>
  <c r="F54" i="50"/>
  <c r="O53" i="50"/>
  <c r="L53" i="50"/>
  <c r="I53" i="50"/>
  <c r="O52" i="50"/>
  <c r="L52" i="50"/>
  <c r="I52" i="50"/>
  <c r="N51" i="50"/>
  <c r="M51" i="50"/>
  <c r="K51" i="50"/>
  <c r="J51" i="50"/>
  <c r="H51" i="50"/>
  <c r="G51" i="50"/>
  <c r="F51" i="50"/>
  <c r="O50" i="50"/>
  <c r="L50" i="50"/>
  <c r="I50" i="50"/>
  <c r="O49" i="50"/>
  <c r="L49" i="50"/>
  <c r="I49" i="50"/>
  <c r="O48" i="50"/>
  <c r="L48" i="50"/>
  <c r="I48" i="50"/>
  <c r="A48" i="50"/>
  <c r="A50" i="50" s="1"/>
  <c r="O47" i="50"/>
  <c r="L47" i="50"/>
  <c r="I47" i="50"/>
  <c r="N46" i="50"/>
  <c r="M46" i="50"/>
  <c r="K46" i="50"/>
  <c r="J46" i="50"/>
  <c r="H46" i="50"/>
  <c r="G46" i="50"/>
  <c r="F46" i="50"/>
  <c r="O45" i="50"/>
  <c r="L45" i="50"/>
  <c r="I45" i="50"/>
  <c r="O44" i="50"/>
  <c r="L44" i="50"/>
  <c r="I44" i="50"/>
  <c r="O43" i="50"/>
  <c r="L43" i="50"/>
  <c r="I43" i="50"/>
  <c r="O42" i="50"/>
  <c r="L42" i="50"/>
  <c r="I42" i="50"/>
  <c r="O41" i="50"/>
  <c r="L41" i="50"/>
  <c r="I41" i="50"/>
  <c r="O40" i="50"/>
  <c r="L40" i="50"/>
  <c r="I40" i="50"/>
  <c r="O39" i="50"/>
  <c r="L39" i="50"/>
  <c r="I39" i="50"/>
  <c r="O38" i="50"/>
  <c r="L38" i="50"/>
  <c r="I38" i="50"/>
  <c r="O37" i="50"/>
  <c r="L37" i="50"/>
  <c r="I37" i="50"/>
  <c r="O36" i="50"/>
  <c r="L36" i="50"/>
  <c r="I36" i="50"/>
  <c r="A36" i="50"/>
  <c r="A37" i="50" s="1"/>
  <c r="A38" i="50" s="1"/>
  <c r="A39" i="50" s="1"/>
  <c r="A40" i="50" s="1"/>
  <c r="A41" i="50" s="1"/>
  <c r="A42" i="50" s="1"/>
  <c r="A43" i="50" s="1"/>
  <c r="A44" i="50" s="1"/>
  <c r="A45" i="50" s="1"/>
  <c r="O35" i="50"/>
  <c r="L35" i="50"/>
  <c r="I35" i="50"/>
  <c r="N34" i="50"/>
  <c r="M34" i="50"/>
  <c r="K34" i="50"/>
  <c r="J34" i="50"/>
  <c r="H34" i="50"/>
  <c r="G34" i="50"/>
  <c r="F34" i="50"/>
  <c r="O32" i="50"/>
  <c r="L32" i="50"/>
  <c r="I32" i="50"/>
  <c r="O31" i="50"/>
  <c r="L31" i="50"/>
  <c r="I31" i="50"/>
  <c r="O30" i="50"/>
  <c r="L30" i="50"/>
  <c r="I30" i="50"/>
  <c r="A30" i="50"/>
  <c r="O29" i="50"/>
  <c r="L29" i="50"/>
  <c r="I29" i="50"/>
  <c r="N28" i="50"/>
  <c r="M28" i="50"/>
  <c r="K28" i="50"/>
  <c r="J28" i="50"/>
  <c r="H28" i="50"/>
  <c r="G28" i="50"/>
  <c r="F28" i="50"/>
  <c r="O27" i="50"/>
  <c r="L27" i="50"/>
  <c r="I27" i="50"/>
  <c r="A27" i="50"/>
  <c r="O26" i="50"/>
  <c r="L26" i="50"/>
  <c r="I26" i="50"/>
  <c r="O25" i="50"/>
  <c r="L25" i="50"/>
  <c r="I25" i="50"/>
  <c r="O24" i="50"/>
  <c r="L24" i="50"/>
  <c r="I24" i="50"/>
  <c r="O23" i="50"/>
  <c r="L23" i="50"/>
  <c r="I23" i="50"/>
  <c r="O22" i="50"/>
  <c r="L22" i="50"/>
  <c r="I22" i="50"/>
  <c r="O21" i="50"/>
  <c r="L21" i="50"/>
  <c r="I21" i="50"/>
  <c r="N20" i="50"/>
  <c r="M20" i="50"/>
  <c r="K20" i="50"/>
  <c r="J20" i="50"/>
  <c r="H20" i="50"/>
  <c r="G20" i="50"/>
  <c r="F20" i="50"/>
  <c r="N15" i="50"/>
  <c r="K15" i="50"/>
  <c r="B15" i="50"/>
  <c r="C15" i="50" s="1"/>
  <c r="F15" i="50" s="1"/>
  <c r="G15" i="50" s="1"/>
  <c r="H15" i="50" s="1"/>
  <c r="R354" i="49"/>
  <c r="O351" i="49"/>
  <c r="L351" i="49"/>
  <c r="I351" i="49"/>
  <c r="O350" i="49"/>
  <c r="P350" i="49" s="1"/>
  <c r="L350" i="49"/>
  <c r="I350" i="49"/>
  <c r="O349" i="49"/>
  <c r="P349" i="49" s="1"/>
  <c r="L349" i="49"/>
  <c r="I349" i="49"/>
  <c r="O348" i="49"/>
  <c r="P348" i="49" s="1"/>
  <c r="L348" i="49"/>
  <c r="I348" i="49"/>
  <c r="O347" i="49"/>
  <c r="P347" i="49" s="1"/>
  <c r="L347" i="49"/>
  <c r="I347" i="49"/>
  <c r="O346" i="49"/>
  <c r="P346" i="49" s="1"/>
  <c r="L346" i="49"/>
  <c r="I346" i="49"/>
  <c r="O345" i="49"/>
  <c r="P345" i="49" s="1"/>
  <c r="L345" i="49"/>
  <c r="I345" i="49"/>
  <c r="O344" i="49"/>
  <c r="P344" i="49" s="1"/>
  <c r="L344" i="49"/>
  <c r="I344" i="49"/>
  <c r="O343" i="49"/>
  <c r="P343" i="49" s="1"/>
  <c r="L343" i="49"/>
  <c r="I343" i="49"/>
  <c r="O342" i="49"/>
  <c r="P342" i="49" s="1"/>
  <c r="L342" i="49"/>
  <c r="I342" i="49"/>
  <c r="O341" i="49"/>
  <c r="P341" i="49" s="1"/>
  <c r="L341" i="49"/>
  <c r="I341" i="49"/>
  <c r="O340" i="49"/>
  <c r="P340" i="49" s="1"/>
  <c r="L340" i="49"/>
  <c r="I340" i="49"/>
  <c r="N339" i="49"/>
  <c r="N352" i="49" s="1"/>
  <c r="M339" i="49"/>
  <c r="M352" i="49" s="1"/>
  <c r="K339" i="49"/>
  <c r="K352" i="49" s="1"/>
  <c r="J339" i="49"/>
  <c r="J352" i="49" s="1"/>
  <c r="H339" i="49"/>
  <c r="H352" i="49" s="1"/>
  <c r="G339" i="49"/>
  <c r="G352" i="49" s="1"/>
  <c r="P338" i="49"/>
  <c r="O338" i="49"/>
  <c r="N338" i="49"/>
  <c r="M338" i="49"/>
  <c r="L338" i="49"/>
  <c r="K338" i="49"/>
  <c r="J338" i="49"/>
  <c r="I338" i="49"/>
  <c r="H338" i="49"/>
  <c r="G338" i="49"/>
  <c r="O334" i="49"/>
  <c r="L334" i="49"/>
  <c r="I334" i="49"/>
  <c r="O333" i="49"/>
  <c r="P333" i="49" s="1"/>
  <c r="L333" i="49"/>
  <c r="I333" i="49"/>
  <c r="O332" i="49"/>
  <c r="P332" i="49" s="1"/>
  <c r="L332" i="49"/>
  <c r="I332" i="49"/>
  <c r="O331" i="49"/>
  <c r="P331" i="49" s="1"/>
  <c r="L331" i="49"/>
  <c r="I331" i="49"/>
  <c r="O330" i="49"/>
  <c r="P330" i="49" s="1"/>
  <c r="L330" i="49"/>
  <c r="I330" i="49"/>
  <c r="O329" i="49"/>
  <c r="P329" i="49" s="1"/>
  <c r="L329" i="49"/>
  <c r="I329" i="49"/>
  <c r="O328" i="49"/>
  <c r="P328" i="49" s="1"/>
  <c r="L328" i="49"/>
  <c r="I328" i="49"/>
  <c r="O327" i="49"/>
  <c r="P327" i="49" s="1"/>
  <c r="L327" i="49"/>
  <c r="I327" i="49"/>
  <c r="O326" i="49"/>
  <c r="P326" i="49" s="1"/>
  <c r="L326" i="49"/>
  <c r="I326" i="49"/>
  <c r="O325" i="49"/>
  <c r="P325" i="49" s="1"/>
  <c r="L325" i="49"/>
  <c r="I325" i="49"/>
  <c r="O324" i="49"/>
  <c r="P324" i="49" s="1"/>
  <c r="L324" i="49"/>
  <c r="I324" i="49"/>
  <c r="O323" i="49"/>
  <c r="P323" i="49" s="1"/>
  <c r="L323" i="49"/>
  <c r="I323" i="49"/>
  <c r="N322" i="49"/>
  <c r="N335" i="49" s="1"/>
  <c r="M322" i="49"/>
  <c r="M335" i="49" s="1"/>
  <c r="K322" i="49"/>
  <c r="K335" i="49" s="1"/>
  <c r="J322" i="49"/>
  <c r="J335" i="49" s="1"/>
  <c r="H322" i="49"/>
  <c r="H335" i="49" s="1"/>
  <c r="G322" i="49"/>
  <c r="G335" i="49" s="1"/>
  <c r="P321" i="49"/>
  <c r="S321" i="49" s="1"/>
  <c r="O321" i="49"/>
  <c r="N321" i="49"/>
  <c r="M321" i="49"/>
  <c r="L321" i="49"/>
  <c r="K321" i="49"/>
  <c r="J321" i="49"/>
  <c r="I321" i="49"/>
  <c r="H321" i="49"/>
  <c r="G321" i="49"/>
  <c r="R308" i="49"/>
  <c r="O306" i="49"/>
  <c r="L306" i="49"/>
  <c r="I306" i="49"/>
  <c r="O305" i="49"/>
  <c r="L305" i="49"/>
  <c r="I305" i="49"/>
  <c r="O304" i="49"/>
  <c r="L304" i="49"/>
  <c r="I304" i="49"/>
  <c r="N303" i="49"/>
  <c r="M303" i="49"/>
  <c r="K303" i="49"/>
  <c r="J303" i="49"/>
  <c r="H303" i="49"/>
  <c r="G303" i="49"/>
  <c r="O302" i="49"/>
  <c r="L302" i="49"/>
  <c r="I302" i="49"/>
  <c r="O301" i="49"/>
  <c r="L301" i="49"/>
  <c r="I301" i="49"/>
  <c r="O300" i="49"/>
  <c r="L300" i="49"/>
  <c r="I300" i="49"/>
  <c r="O299" i="49"/>
  <c r="L299" i="49"/>
  <c r="I299" i="49"/>
  <c r="O298" i="49"/>
  <c r="L298" i="49"/>
  <c r="I298" i="49"/>
  <c r="O297" i="49"/>
  <c r="L297" i="49"/>
  <c r="I297" i="49"/>
  <c r="O296" i="49"/>
  <c r="L296" i="49"/>
  <c r="I296" i="49"/>
  <c r="O295" i="49"/>
  <c r="L295" i="49"/>
  <c r="I295" i="49"/>
  <c r="O294" i="49"/>
  <c r="L294" i="49"/>
  <c r="I294" i="49"/>
  <c r="O293" i="49"/>
  <c r="L293" i="49"/>
  <c r="I293" i="49"/>
  <c r="O292" i="49"/>
  <c r="L292" i="49"/>
  <c r="I292" i="49"/>
  <c r="N291" i="49"/>
  <c r="M291" i="49"/>
  <c r="K291" i="49"/>
  <c r="J291" i="49"/>
  <c r="H291" i="49"/>
  <c r="G291" i="49"/>
  <c r="O287" i="49"/>
  <c r="L287" i="49"/>
  <c r="O286" i="49"/>
  <c r="L286" i="49"/>
  <c r="N285" i="49"/>
  <c r="M285" i="49"/>
  <c r="K285" i="49"/>
  <c r="J285" i="49"/>
  <c r="I285" i="49"/>
  <c r="O284" i="49"/>
  <c r="L284" i="49"/>
  <c r="I284" i="49"/>
  <c r="O283" i="49"/>
  <c r="L283" i="49"/>
  <c r="I283" i="49"/>
  <c r="O282" i="49"/>
  <c r="L282" i="49"/>
  <c r="I282" i="49"/>
  <c r="O281" i="49"/>
  <c r="L281" i="49"/>
  <c r="I281" i="49"/>
  <c r="O280" i="49"/>
  <c r="L280" i="49"/>
  <c r="I280" i="49"/>
  <c r="O279" i="49"/>
  <c r="L279" i="49"/>
  <c r="I279" i="49"/>
  <c r="O278" i="49"/>
  <c r="L278" i="49"/>
  <c r="I278" i="49"/>
  <c r="O277" i="49"/>
  <c r="L277" i="49"/>
  <c r="I277" i="49"/>
  <c r="O276" i="49"/>
  <c r="L276" i="49"/>
  <c r="O275" i="49"/>
  <c r="L275" i="49"/>
  <c r="I275" i="49"/>
  <c r="O274" i="49"/>
  <c r="L274" i="49"/>
  <c r="I274" i="49"/>
  <c r="N273" i="49"/>
  <c r="M273" i="49"/>
  <c r="K273" i="49"/>
  <c r="J273" i="49"/>
  <c r="H273" i="49"/>
  <c r="G273" i="49"/>
  <c r="O272" i="49"/>
  <c r="L272" i="49"/>
  <c r="O269" i="49"/>
  <c r="L269" i="49"/>
  <c r="I269" i="49"/>
  <c r="O268" i="49"/>
  <c r="L268" i="49"/>
  <c r="I268" i="49"/>
  <c r="O267" i="49"/>
  <c r="L267" i="49"/>
  <c r="I267" i="49"/>
  <c r="O266" i="49"/>
  <c r="L266" i="49"/>
  <c r="I266" i="49"/>
  <c r="O265" i="49"/>
  <c r="L265" i="49"/>
  <c r="I265" i="49"/>
  <c r="O264" i="49"/>
  <c r="L264" i="49"/>
  <c r="I264" i="49"/>
  <c r="A264" i="49"/>
  <c r="O263" i="49"/>
  <c r="L263" i="49"/>
  <c r="I263" i="49"/>
  <c r="N262" i="49"/>
  <c r="M262" i="49"/>
  <c r="K262" i="49"/>
  <c r="J262" i="49"/>
  <c r="H262" i="49"/>
  <c r="G262" i="49"/>
  <c r="F262" i="49"/>
  <c r="O261" i="49"/>
  <c r="L261" i="49"/>
  <c r="I261" i="49"/>
  <c r="O260" i="49"/>
  <c r="L260" i="49"/>
  <c r="I260" i="49"/>
  <c r="O259" i="49"/>
  <c r="L259" i="49"/>
  <c r="I259" i="49"/>
  <c r="O258" i="49"/>
  <c r="K258" i="49"/>
  <c r="L258" i="49" s="1"/>
  <c r="I258" i="49"/>
  <c r="O257" i="49"/>
  <c r="L257" i="49"/>
  <c r="I257" i="49"/>
  <c r="O256" i="49"/>
  <c r="K256" i="49"/>
  <c r="I256" i="49"/>
  <c r="O255" i="49"/>
  <c r="L255" i="49"/>
  <c r="I255" i="49"/>
  <c r="N254" i="49"/>
  <c r="L254" i="49"/>
  <c r="I254" i="49"/>
  <c r="O253" i="49"/>
  <c r="L253" i="49"/>
  <c r="I253" i="49"/>
  <c r="O252" i="49"/>
  <c r="L252" i="49"/>
  <c r="I252" i="49"/>
  <c r="O251" i="49"/>
  <c r="L251" i="49"/>
  <c r="I251" i="49"/>
  <c r="M250" i="49"/>
  <c r="J250" i="49"/>
  <c r="H250" i="49"/>
  <c r="G250" i="49"/>
  <c r="F250" i="49"/>
  <c r="O249" i="49"/>
  <c r="L249" i="49"/>
  <c r="I249" i="49"/>
  <c r="O248" i="49"/>
  <c r="L248" i="49"/>
  <c r="I248" i="49"/>
  <c r="O247" i="49"/>
  <c r="L247" i="49"/>
  <c r="I247" i="49"/>
  <c r="O246" i="49"/>
  <c r="L246" i="49"/>
  <c r="I246" i="49"/>
  <c r="O245" i="49"/>
  <c r="L245" i="49"/>
  <c r="I245" i="49"/>
  <c r="O244" i="49"/>
  <c r="L244" i="49"/>
  <c r="I244" i="49"/>
  <c r="O243" i="49"/>
  <c r="L243" i="49"/>
  <c r="I243" i="49"/>
  <c r="O242" i="49"/>
  <c r="L242" i="49"/>
  <c r="I242" i="49"/>
  <c r="O241" i="49"/>
  <c r="L241" i="49"/>
  <c r="I241" i="49"/>
  <c r="O240" i="49"/>
  <c r="L240" i="49"/>
  <c r="I240" i="49"/>
  <c r="N239" i="49"/>
  <c r="M239" i="49"/>
  <c r="K239" i="49"/>
  <c r="J239" i="49"/>
  <c r="H239" i="49"/>
  <c r="G239" i="49"/>
  <c r="F239" i="49"/>
  <c r="O238" i="49"/>
  <c r="L238" i="49"/>
  <c r="I238" i="49"/>
  <c r="O237" i="49"/>
  <c r="L237" i="49"/>
  <c r="I237" i="49"/>
  <c r="O236" i="49"/>
  <c r="L236" i="49"/>
  <c r="I236" i="49"/>
  <c r="O235" i="49"/>
  <c r="L235" i="49"/>
  <c r="I235" i="49"/>
  <c r="O234" i="49"/>
  <c r="L234" i="49"/>
  <c r="I234" i="49"/>
  <c r="O233" i="49"/>
  <c r="L233" i="49"/>
  <c r="I233" i="49"/>
  <c r="O232" i="49"/>
  <c r="L232" i="49"/>
  <c r="I232" i="49"/>
  <c r="N231" i="49"/>
  <c r="M231" i="49"/>
  <c r="K231" i="49"/>
  <c r="J231" i="49"/>
  <c r="H231" i="49"/>
  <c r="G231" i="49"/>
  <c r="F231" i="49"/>
  <c r="O230" i="49"/>
  <c r="L230" i="49"/>
  <c r="I230" i="49"/>
  <c r="O229" i="49"/>
  <c r="L229" i="49"/>
  <c r="I229" i="49"/>
  <c r="A229" i="49"/>
  <c r="A230" i="49" s="1"/>
  <c r="O228" i="49"/>
  <c r="L228" i="49"/>
  <c r="I228" i="49"/>
  <c r="O227" i="49"/>
  <c r="L227" i="49"/>
  <c r="I227" i="49"/>
  <c r="O226" i="49"/>
  <c r="L226" i="49"/>
  <c r="I226" i="49"/>
  <c r="O225" i="49"/>
  <c r="L225" i="49"/>
  <c r="I225" i="49"/>
  <c r="O224" i="49"/>
  <c r="L224" i="49"/>
  <c r="I224" i="49"/>
  <c r="O223" i="49"/>
  <c r="L223" i="49"/>
  <c r="I223" i="49"/>
  <c r="N222" i="49"/>
  <c r="M222" i="49"/>
  <c r="K222" i="49"/>
  <c r="J222" i="49"/>
  <c r="H222" i="49"/>
  <c r="G222" i="49"/>
  <c r="F222" i="49"/>
  <c r="O221" i="49"/>
  <c r="L221" i="49"/>
  <c r="I221" i="49"/>
  <c r="O220" i="49"/>
  <c r="L220" i="49"/>
  <c r="I220" i="49"/>
  <c r="O219" i="49"/>
  <c r="L219" i="49"/>
  <c r="I219" i="49"/>
  <c r="O218" i="49"/>
  <c r="L218" i="49"/>
  <c r="I218" i="49"/>
  <c r="O217" i="49"/>
  <c r="L217" i="49"/>
  <c r="I217" i="49"/>
  <c r="O216" i="49"/>
  <c r="L216" i="49"/>
  <c r="I216" i="49"/>
  <c r="O215" i="49"/>
  <c r="L215" i="49"/>
  <c r="I215" i="49"/>
  <c r="O214" i="49"/>
  <c r="L214" i="49"/>
  <c r="I214" i="49"/>
  <c r="N213" i="49"/>
  <c r="M213" i="49"/>
  <c r="K213" i="49"/>
  <c r="J213" i="49"/>
  <c r="H213" i="49"/>
  <c r="G213" i="49"/>
  <c r="F213" i="49"/>
  <c r="O212" i="49"/>
  <c r="L212" i="49"/>
  <c r="I212" i="49"/>
  <c r="O211" i="49"/>
  <c r="L211" i="49"/>
  <c r="I211" i="49"/>
  <c r="A211" i="49"/>
  <c r="A212" i="49" s="1"/>
  <c r="O210" i="49"/>
  <c r="L210" i="49"/>
  <c r="I210" i="49"/>
  <c r="O209" i="49"/>
  <c r="L209" i="49"/>
  <c r="I209" i="49"/>
  <c r="O208" i="49"/>
  <c r="L208" i="49"/>
  <c r="I208" i="49"/>
  <c r="O207" i="49"/>
  <c r="L207" i="49"/>
  <c r="I207" i="49"/>
  <c r="O206" i="49"/>
  <c r="L206" i="49"/>
  <c r="I206" i="49"/>
  <c r="O205" i="49"/>
  <c r="L205" i="49"/>
  <c r="I205" i="49"/>
  <c r="N204" i="49"/>
  <c r="M204" i="49"/>
  <c r="K204" i="49"/>
  <c r="J204" i="49"/>
  <c r="H204" i="49"/>
  <c r="G204" i="49"/>
  <c r="F204" i="49"/>
  <c r="O203" i="49"/>
  <c r="L203" i="49"/>
  <c r="I203" i="49"/>
  <c r="O202" i="49"/>
  <c r="L202" i="49"/>
  <c r="I202" i="49"/>
  <c r="O201" i="49"/>
  <c r="L201" i="49"/>
  <c r="I201" i="49"/>
  <c r="O200" i="49"/>
  <c r="L200" i="49"/>
  <c r="I200" i="49"/>
  <c r="O199" i="49"/>
  <c r="L199" i="49"/>
  <c r="I199" i="49"/>
  <c r="O198" i="49"/>
  <c r="L198" i="49"/>
  <c r="I198" i="49"/>
  <c r="O197" i="49"/>
  <c r="L197" i="49"/>
  <c r="I197" i="49"/>
  <c r="O196" i="49"/>
  <c r="L196" i="49"/>
  <c r="I196" i="49"/>
  <c r="O195" i="49"/>
  <c r="L195" i="49"/>
  <c r="I195" i="49"/>
  <c r="N194" i="49"/>
  <c r="M194" i="49"/>
  <c r="K194" i="49"/>
  <c r="J194" i="49"/>
  <c r="H194" i="49"/>
  <c r="G194" i="49"/>
  <c r="F194" i="49"/>
  <c r="O191" i="49"/>
  <c r="L191" i="49"/>
  <c r="I191" i="49"/>
  <c r="O190" i="49"/>
  <c r="L190" i="49"/>
  <c r="I190" i="49"/>
  <c r="O189" i="49"/>
  <c r="L189" i="49"/>
  <c r="I189" i="49"/>
  <c r="O188" i="49"/>
  <c r="L188" i="49"/>
  <c r="I188" i="49"/>
  <c r="O187" i="49"/>
  <c r="L187" i="49"/>
  <c r="I187" i="49"/>
  <c r="O186" i="49"/>
  <c r="L186" i="49"/>
  <c r="I186" i="49"/>
  <c r="O185" i="49"/>
  <c r="L185" i="49"/>
  <c r="I185" i="49"/>
  <c r="O184" i="49"/>
  <c r="L184" i="49"/>
  <c r="I184" i="49"/>
  <c r="O183" i="49"/>
  <c r="L183" i="49"/>
  <c r="I183" i="49"/>
  <c r="N182" i="49"/>
  <c r="M182" i="49"/>
  <c r="K182" i="49"/>
  <c r="J182" i="49"/>
  <c r="H182" i="49"/>
  <c r="G182" i="49"/>
  <c r="F182" i="49"/>
  <c r="O181" i="49"/>
  <c r="L181" i="49"/>
  <c r="I181" i="49"/>
  <c r="O180" i="49"/>
  <c r="L180" i="49"/>
  <c r="I180" i="49"/>
  <c r="O179" i="49"/>
  <c r="L179" i="49"/>
  <c r="I179" i="49"/>
  <c r="O178" i="49"/>
  <c r="L178" i="49"/>
  <c r="I178" i="49"/>
  <c r="O177" i="49"/>
  <c r="L177" i="49"/>
  <c r="I177" i="49"/>
  <c r="O176" i="49"/>
  <c r="L176" i="49"/>
  <c r="I176" i="49"/>
  <c r="O175" i="49"/>
  <c r="L175" i="49"/>
  <c r="I175" i="49"/>
  <c r="O174" i="49"/>
  <c r="L174" i="49"/>
  <c r="I174" i="49"/>
  <c r="N173" i="49"/>
  <c r="M173" i="49"/>
  <c r="K173" i="49"/>
  <c r="J173" i="49"/>
  <c r="H173" i="49"/>
  <c r="G173" i="49"/>
  <c r="F173" i="49"/>
  <c r="O171" i="49"/>
  <c r="L171" i="49"/>
  <c r="I171" i="49"/>
  <c r="O170" i="49"/>
  <c r="L170" i="49"/>
  <c r="I170" i="49"/>
  <c r="O169" i="49"/>
  <c r="L169" i="49"/>
  <c r="I169" i="49"/>
  <c r="O168" i="49"/>
  <c r="L168" i="49"/>
  <c r="I168" i="49"/>
  <c r="O167" i="49"/>
  <c r="L167" i="49"/>
  <c r="I167" i="49"/>
  <c r="N166" i="49"/>
  <c r="M166" i="49"/>
  <c r="K166" i="49"/>
  <c r="J166" i="49"/>
  <c r="H166" i="49"/>
  <c r="G166" i="49"/>
  <c r="F166" i="49"/>
  <c r="O165" i="49"/>
  <c r="L165" i="49"/>
  <c r="I165" i="49"/>
  <c r="O164" i="49"/>
  <c r="K164" i="49"/>
  <c r="L164" i="49" s="1"/>
  <c r="I164" i="49"/>
  <c r="O163" i="49"/>
  <c r="L163" i="49"/>
  <c r="I163" i="49"/>
  <c r="A163" i="49"/>
  <c r="A164" i="49" s="1"/>
  <c r="A165" i="49" s="1"/>
  <c r="O162" i="49"/>
  <c r="L162" i="49"/>
  <c r="I162" i="49"/>
  <c r="N161" i="49"/>
  <c r="M161" i="49"/>
  <c r="J161" i="49"/>
  <c r="H161" i="49"/>
  <c r="G161" i="49"/>
  <c r="F161" i="49"/>
  <c r="O160" i="49"/>
  <c r="L160" i="49"/>
  <c r="I160" i="49"/>
  <c r="O159" i="49"/>
  <c r="L159" i="49"/>
  <c r="I159" i="49"/>
  <c r="O158" i="49"/>
  <c r="L158" i="49"/>
  <c r="I158" i="49"/>
  <c r="A158" i="49"/>
  <c r="A159" i="49" s="1"/>
  <c r="O157" i="49"/>
  <c r="L157" i="49"/>
  <c r="I157" i="49"/>
  <c r="N156" i="49"/>
  <c r="M156" i="49"/>
  <c r="K156" i="49"/>
  <c r="J156" i="49"/>
  <c r="H156" i="49"/>
  <c r="G156" i="49"/>
  <c r="F156" i="49"/>
  <c r="O155" i="49"/>
  <c r="L155" i="49"/>
  <c r="I155" i="49"/>
  <c r="O154" i="49"/>
  <c r="L154" i="49"/>
  <c r="I154" i="49"/>
  <c r="O153" i="49"/>
  <c r="L153" i="49"/>
  <c r="I153" i="49"/>
  <c r="O152" i="49"/>
  <c r="L152" i="49"/>
  <c r="I152" i="49"/>
  <c r="O151" i="49"/>
  <c r="L151" i="49"/>
  <c r="I151" i="49"/>
  <c r="O150" i="49"/>
  <c r="L150" i="49"/>
  <c r="I150" i="49"/>
  <c r="N149" i="49"/>
  <c r="M149" i="49"/>
  <c r="K149" i="49"/>
  <c r="J149" i="49"/>
  <c r="H149" i="49"/>
  <c r="G149" i="49"/>
  <c r="F149" i="49"/>
  <c r="O147" i="49"/>
  <c r="L147" i="49"/>
  <c r="I147" i="49"/>
  <c r="O146" i="49"/>
  <c r="L146" i="49"/>
  <c r="I146" i="49"/>
  <c r="O145" i="49"/>
  <c r="L145" i="49"/>
  <c r="I145" i="49"/>
  <c r="O144" i="49"/>
  <c r="L144" i="49"/>
  <c r="I144" i="49"/>
  <c r="A144" i="49"/>
  <c r="A145" i="49" s="1"/>
  <c r="A146" i="49" s="1"/>
  <c r="O143" i="49"/>
  <c r="L143" i="49"/>
  <c r="I143" i="49"/>
  <c r="O142" i="49"/>
  <c r="L142" i="49"/>
  <c r="I142" i="49"/>
  <c r="O141" i="49"/>
  <c r="L141" i="49"/>
  <c r="I141" i="49"/>
  <c r="O140" i="49"/>
  <c r="L140" i="49"/>
  <c r="I140" i="49"/>
  <c r="N139" i="49"/>
  <c r="M139" i="49"/>
  <c r="K139" i="49"/>
  <c r="J139" i="49"/>
  <c r="H139" i="49"/>
  <c r="G139" i="49"/>
  <c r="F139" i="49"/>
  <c r="O138" i="49"/>
  <c r="L138" i="49"/>
  <c r="I138" i="49"/>
  <c r="O137" i="49"/>
  <c r="L137" i="49"/>
  <c r="I137" i="49"/>
  <c r="O136" i="49"/>
  <c r="L136" i="49"/>
  <c r="I136" i="49"/>
  <c r="O135" i="49"/>
  <c r="L135" i="49"/>
  <c r="I135" i="49"/>
  <c r="O134" i="49"/>
  <c r="L134" i="49"/>
  <c r="I134" i="49"/>
  <c r="O133" i="49"/>
  <c r="L133" i="49"/>
  <c r="I133" i="49"/>
  <c r="O132" i="49"/>
  <c r="L132" i="49"/>
  <c r="I132" i="49"/>
  <c r="O131" i="49"/>
  <c r="L131" i="49"/>
  <c r="I131" i="49"/>
  <c r="O130" i="49"/>
  <c r="L130" i="49"/>
  <c r="I130" i="49"/>
  <c r="O129" i="49"/>
  <c r="L129" i="49"/>
  <c r="I129" i="49"/>
  <c r="N128" i="49"/>
  <c r="M128" i="49"/>
  <c r="K128" i="49"/>
  <c r="J128" i="49"/>
  <c r="H128" i="49"/>
  <c r="G128" i="49"/>
  <c r="F128" i="49"/>
  <c r="O127" i="49"/>
  <c r="L127" i="49"/>
  <c r="I127" i="49"/>
  <c r="O126" i="49"/>
  <c r="L126" i="49"/>
  <c r="I126" i="49"/>
  <c r="N125" i="49"/>
  <c r="M125" i="49"/>
  <c r="K125" i="49"/>
  <c r="J125" i="49"/>
  <c r="H125" i="49"/>
  <c r="G125" i="49"/>
  <c r="F125" i="49"/>
  <c r="O124" i="49"/>
  <c r="L124" i="49"/>
  <c r="I124" i="49"/>
  <c r="O123" i="49"/>
  <c r="L123" i="49"/>
  <c r="I123" i="49"/>
  <c r="N122" i="49"/>
  <c r="M122" i="49"/>
  <c r="K122" i="49"/>
  <c r="J122" i="49"/>
  <c r="H122" i="49"/>
  <c r="G122" i="49"/>
  <c r="F122" i="49"/>
  <c r="O121" i="49"/>
  <c r="L121" i="49"/>
  <c r="I121" i="49"/>
  <c r="O120" i="49"/>
  <c r="L120" i="49"/>
  <c r="I120" i="49"/>
  <c r="A120" i="49"/>
  <c r="O119" i="49"/>
  <c r="L119" i="49"/>
  <c r="I119" i="49"/>
  <c r="O118" i="49"/>
  <c r="L118" i="49"/>
  <c r="I118" i="49"/>
  <c r="N117" i="49"/>
  <c r="M117" i="49"/>
  <c r="K117" i="49"/>
  <c r="J117" i="49"/>
  <c r="H117" i="49"/>
  <c r="G117" i="49"/>
  <c r="F117" i="49"/>
  <c r="O116" i="49"/>
  <c r="L116" i="49"/>
  <c r="I116" i="49"/>
  <c r="O115" i="49"/>
  <c r="L115" i="49"/>
  <c r="I115" i="49"/>
  <c r="A115" i="49"/>
  <c r="O114" i="49"/>
  <c r="L114" i="49"/>
  <c r="I114" i="49"/>
  <c r="O113" i="49"/>
  <c r="L113" i="49"/>
  <c r="I113" i="49"/>
  <c r="N112" i="49"/>
  <c r="M112" i="49"/>
  <c r="K112" i="49"/>
  <c r="J112" i="49"/>
  <c r="H112" i="49"/>
  <c r="G112" i="49"/>
  <c r="F112" i="49"/>
  <c r="O109" i="49"/>
  <c r="L109" i="49"/>
  <c r="I109" i="49"/>
  <c r="A109" i="49"/>
  <c r="O108" i="49"/>
  <c r="L108" i="49"/>
  <c r="I108" i="49"/>
  <c r="N107" i="49"/>
  <c r="N106" i="49" s="1"/>
  <c r="M107" i="49"/>
  <c r="M106" i="49" s="1"/>
  <c r="K107" i="49"/>
  <c r="K106" i="49" s="1"/>
  <c r="J107" i="49"/>
  <c r="J106" i="49" s="1"/>
  <c r="H107" i="49"/>
  <c r="H106" i="49" s="1"/>
  <c r="G107" i="49"/>
  <c r="G106" i="49" s="1"/>
  <c r="F107" i="49"/>
  <c r="F106" i="49" s="1"/>
  <c r="O105" i="49"/>
  <c r="O104" i="49" s="1"/>
  <c r="L105" i="49"/>
  <c r="L104" i="49" s="1"/>
  <c r="I105" i="49"/>
  <c r="N104" i="49"/>
  <c r="M104" i="49"/>
  <c r="K104" i="49"/>
  <c r="J104" i="49"/>
  <c r="H104" i="49"/>
  <c r="G104" i="49"/>
  <c r="F104" i="49"/>
  <c r="O103" i="49"/>
  <c r="O102" i="49" s="1"/>
  <c r="L103" i="49"/>
  <c r="L102" i="49" s="1"/>
  <c r="I103" i="49"/>
  <c r="I102" i="49" s="1"/>
  <c r="N102" i="49"/>
  <c r="M102" i="49"/>
  <c r="K102" i="49"/>
  <c r="J102" i="49"/>
  <c r="H102" i="49"/>
  <c r="G102" i="49"/>
  <c r="F102" i="49"/>
  <c r="O101" i="49"/>
  <c r="L101" i="49"/>
  <c r="I101" i="49"/>
  <c r="O100" i="49"/>
  <c r="L100" i="49"/>
  <c r="I100" i="49"/>
  <c r="O99" i="49"/>
  <c r="L99" i="49"/>
  <c r="I99" i="49"/>
  <c r="O98" i="49"/>
  <c r="L98" i="49"/>
  <c r="I98" i="49"/>
  <c r="O97" i="49"/>
  <c r="L97" i="49"/>
  <c r="I97" i="49"/>
  <c r="A97" i="49"/>
  <c r="O96" i="49"/>
  <c r="L96" i="49"/>
  <c r="I96" i="49"/>
  <c r="N95" i="49"/>
  <c r="M95" i="49"/>
  <c r="K95" i="49"/>
  <c r="J95" i="49"/>
  <c r="H95" i="49"/>
  <c r="G95" i="49"/>
  <c r="F95" i="49"/>
  <c r="O93" i="49"/>
  <c r="L93" i="49"/>
  <c r="I93" i="49"/>
  <c r="O92" i="49"/>
  <c r="L92" i="49"/>
  <c r="I92" i="49"/>
  <c r="O91" i="49"/>
  <c r="L91" i="49"/>
  <c r="I91" i="49"/>
  <c r="N90" i="49"/>
  <c r="M90" i="49"/>
  <c r="K90" i="49"/>
  <c r="J90" i="49"/>
  <c r="H90" i="49"/>
  <c r="G90" i="49"/>
  <c r="F90" i="49"/>
  <c r="O89" i="49"/>
  <c r="L89" i="49"/>
  <c r="I89" i="49"/>
  <c r="O88" i="49"/>
  <c r="L88" i="49"/>
  <c r="I88" i="49"/>
  <c r="O87" i="49"/>
  <c r="L87" i="49"/>
  <c r="I87" i="49"/>
  <c r="N86" i="49"/>
  <c r="M86" i="49"/>
  <c r="K86" i="49"/>
  <c r="J86" i="49"/>
  <c r="H86" i="49"/>
  <c r="G86" i="49"/>
  <c r="F86" i="49"/>
  <c r="O84" i="49"/>
  <c r="L84" i="49"/>
  <c r="I84" i="49"/>
  <c r="A84" i="49"/>
  <c r="O83" i="49"/>
  <c r="L83" i="49"/>
  <c r="I83" i="49"/>
  <c r="O82" i="49"/>
  <c r="L82" i="49"/>
  <c r="I82" i="49"/>
  <c r="N81" i="49"/>
  <c r="M81" i="49"/>
  <c r="K81" i="49"/>
  <c r="J81" i="49"/>
  <c r="H81" i="49"/>
  <c r="G81" i="49"/>
  <c r="F81" i="49"/>
  <c r="O80" i="49"/>
  <c r="L80" i="49"/>
  <c r="I80" i="49"/>
  <c r="O79" i="49"/>
  <c r="O78" i="49" s="1"/>
  <c r="L79" i="49"/>
  <c r="I79" i="49"/>
  <c r="I78" i="49" s="1"/>
  <c r="N78" i="49"/>
  <c r="M78" i="49"/>
  <c r="K78" i="49"/>
  <c r="J78" i="49"/>
  <c r="H78" i="49"/>
  <c r="G78" i="49"/>
  <c r="F78" i="49"/>
  <c r="O77" i="49"/>
  <c r="O76" i="49" s="1"/>
  <c r="L77" i="49"/>
  <c r="L76" i="49" s="1"/>
  <c r="I77" i="49"/>
  <c r="I76" i="49" s="1"/>
  <c r="N76" i="49"/>
  <c r="M76" i="49"/>
  <c r="K76" i="49"/>
  <c r="J76" i="49"/>
  <c r="H76" i="49"/>
  <c r="G76" i="49"/>
  <c r="F76" i="49"/>
  <c r="O75" i="49"/>
  <c r="L75" i="49"/>
  <c r="I75" i="49"/>
  <c r="O74" i="49"/>
  <c r="L74" i="49"/>
  <c r="I74" i="49"/>
  <c r="O73" i="49"/>
  <c r="L73" i="49"/>
  <c r="I73" i="49"/>
  <c r="O72" i="49"/>
  <c r="L72" i="49"/>
  <c r="I72" i="49"/>
  <c r="O71" i="49"/>
  <c r="L71" i="49"/>
  <c r="I71" i="49"/>
  <c r="O70" i="49"/>
  <c r="L70" i="49"/>
  <c r="I70" i="49"/>
  <c r="O69" i="49"/>
  <c r="L69" i="49"/>
  <c r="I69" i="49"/>
  <c r="O68" i="49"/>
  <c r="L68" i="49"/>
  <c r="I68" i="49"/>
  <c r="O67" i="49"/>
  <c r="L67" i="49"/>
  <c r="I67" i="49"/>
  <c r="O66" i="49"/>
  <c r="L66" i="49"/>
  <c r="I66" i="49"/>
  <c r="N65" i="49"/>
  <c r="M65" i="49"/>
  <c r="K65" i="49"/>
  <c r="J65" i="49"/>
  <c r="H65" i="49"/>
  <c r="G65" i="49"/>
  <c r="F65" i="49"/>
  <c r="O64" i="49"/>
  <c r="O63" i="49" s="1"/>
  <c r="L64" i="49"/>
  <c r="L63" i="49" s="1"/>
  <c r="I64" i="49"/>
  <c r="I63" i="49" s="1"/>
  <c r="N63" i="49"/>
  <c r="M63" i="49"/>
  <c r="K63" i="49"/>
  <c r="J63" i="49"/>
  <c r="H63" i="49"/>
  <c r="G63" i="49"/>
  <c r="F63" i="49"/>
  <c r="O61" i="49"/>
  <c r="L61" i="49"/>
  <c r="I61" i="49"/>
  <c r="O60" i="49"/>
  <c r="L60" i="49"/>
  <c r="I60" i="49"/>
  <c r="O59" i="49"/>
  <c r="L59" i="49"/>
  <c r="I59" i="49"/>
  <c r="O58" i="49"/>
  <c r="L58" i="49"/>
  <c r="I58" i="49"/>
  <c r="O57" i="49"/>
  <c r="L57" i="49"/>
  <c r="I57" i="49"/>
  <c r="O56" i="49"/>
  <c r="L56" i="49"/>
  <c r="I56" i="49"/>
  <c r="O55" i="49"/>
  <c r="L55" i="49"/>
  <c r="I55" i="49"/>
  <c r="N54" i="49"/>
  <c r="M54" i="49"/>
  <c r="K54" i="49"/>
  <c r="J54" i="49"/>
  <c r="H54" i="49"/>
  <c r="G54" i="49"/>
  <c r="F54" i="49"/>
  <c r="O53" i="49"/>
  <c r="L53" i="49"/>
  <c r="I53" i="49"/>
  <c r="O52" i="49"/>
  <c r="L52" i="49"/>
  <c r="I52" i="49"/>
  <c r="N51" i="49"/>
  <c r="M51" i="49"/>
  <c r="K51" i="49"/>
  <c r="J51" i="49"/>
  <c r="H51" i="49"/>
  <c r="G51" i="49"/>
  <c r="F51" i="49"/>
  <c r="O50" i="49"/>
  <c r="L50" i="49"/>
  <c r="I50" i="49"/>
  <c r="O49" i="49"/>
  <c r="L49" i="49"/>
  <c r="I49" i="49"/>
  <c r="O48" i="49"/>
  <c r="L48" i="49"/>
  <c r="I48" i="49"/>
  <c r="A48" i="49"/>
  <c r="A50" i="49" s="1"/>
  <c r="O47" i="49"/>
  <c r="L47" i="49"/>
  <c r="I47" i="49"/>
  <c r="N46" i="49"/>
  <c r="M46" i="49"/>
  <c r="K46" i="49"/>
  <c r="J46" i="49"/>
  <c r="H46" i="49"/>
  <c r="G46" i="49"/>
  <c r="F46" i="49"/>
  <c r="O45" i="49"/>
  <c r="L45" i="49"/>
  <c r="I45" i="49"/>
  <c r="O44" i="49"/>
  <c r="L44" i="49"/>
  <c r="I44" i="49"/>
  <c r="O43" i="49"/>
  <c r="L43" i="49"/>
  <c r="I43" i="49"/>
  <c r="O42" i="49"/>
  <c r="L42" i="49"/>
  <c r="I42" i="49"/>
  <c r="O41" i="49"/>
  <c r="L41" i="49"/>
  <c r="I41" i="49"/>
  <c r="O40" i="49"/>
  <c r="L40" i="49"/>
  <c r="I40" i="49"/>
  <c r="O39" i="49"/>
  <c r="L39" i="49"/>
  <c r="I39" i="49"/>
  <c r="O38" i="49"/>
  <c r="L38" i="49"/>
  <c r="I38" i="49"/>
  <c r="O37" i="49"/>
  <c r="L37" i="49"/>
  <c r="I37" i="49"/>
  <c r="O36" i="49"/>
  <c r="L36" i="49"/>
  <c r="I36" i="49"/>
  <c r="A36" i="49"/>
  <c r="A37" i="49" s="1"/>
  <c r="A38" i="49" s="1"/>
  <c r="A39" i="49" s="1"/>
  <c r="A40" i="49" s="1"/>
  <c r="A41" i="49" s="1"/>
  <c r="A42" i="49" s="1"/>
  <c r="A43" i="49" s="1"/>
  <c r="A44" i="49" s="1"/>
  <c r="A45" i="49" s="1"/>
  <c r="O35" i="49"/>
  <c r="L35" i="49"/>
  <c r="I35" i="49"/>
  <c r="N34" i="49"/>
  <c r="M34" i="49"/>
  <c r="K34" i="49"/>
  <c r="J34" i="49"/>
  <c r="H34" i="49"/>
  <c r="G34" i="49"/>
  <c r="F34" i="49"/>
  <c r="O32" i="49"/>
  <c r="L32" i="49"/>
  <c r="I32" i="49"/>
  <c r="O31" i="49"/>
  <c r="L31" i="49"/>
  <c r="I31" i="49"/>
  <c r="O30" i="49"/>
  <c r="L30" i="49"/>
  <c r="I30" i="49"/>
  <c r="A30" i="49"/>
  <c r="O29" i="49"/>
  <c r="L29" i="49"/>
  <c r="I29" i="49"/>
  <c r="N28" i="49"/>
  <c r="M28" i="49"/>
  <c r="K28" i="49"/>
  <c r="J28" i="49"/>
  <c r="H28" i="49"/>
  <c r="G28" i="49"/>
  <c r="F28" i="49"/>
  <c r="O27" i="49"/>
  <c r="L27" i="49"/>
  <c r="I27" i="49"/>
  <c r="A27" i="49"/>
  <c r="O26" i="49"/>
  <c r="L26" i="49"/>
  <c r="I26" i="49"/>
  <c r="O25" i="49"/>
  <c r="L25" i="49"/>
  <c r="I25" i="49"/>
  <c r="O24" i="49"/>
  <c r="L24" i="49"/>
  <c r="I24" i="49"/>
  <c r="O23" i="49"/>
  <c r="L23" i="49"/>
  <c r="I23" i="49"/>
  <c r="O22" i="49"/>
  <c r="L22" i="49"/>
  <c r="I22" i="49"/>
  <c r="O21" i="49"/>
  <c r="L21" i="49"/>
  <c r="I21" i="49"/>
  <c r="N20" i="49"/>
  <c r="M20" i="49"/>
  <c r="K20" i="49"/>
  <c r="J20" i="49"/>
  <c r="H20" i="49"/>
  <c r="G20" i="49"/>
  <c r="F20" i="49"/>
  <c r="N15" i="49"/>
  <c r="K15" i="49"/>
  <c r="B15" i="49"/>
  <c r="C15" i="49" s="1"/>
  <c r="F15" i="49" s="1"/>
  <c r="G15" i="49" s="1"/>
  <c r="H15" i="49" s="1"/>
  <c r="M85" i="50" l="1"/>
  <c r="N330" i="50"/>
  <c r="N85" i="50"/>
  <c r="G85" i="50"/>
  <c r="P280" i="50"/>
  <c r="O106" i="50"/>
  <c r="O105" i="50" s="1"/>
  <c r="L51" i="49"/>
  <c r="L124" i="50"/>
  <c r="P179" i="50"/>
  <c r="Q179" i="50" s="1"/>
  <c r="P89" i="50"/>
  <c r="Q89" i="50" s="1"/>
  <c r="G168" i="50"/>
  <c r="J347" i="50"/>
  <c r="H172" i="49"/>
  <c r="P250" i="50"/>
  <c r="Q250" i="50" s="1"/>
  <c r="L107" i="49"/>
  <c r="L106" i="49" s="1"/>
  <c r="N168" i="50"/>
  <c r="P207" i="50"/>
  <c r="Q207" i="50" s="1"/>
  <c r="P295" i="49"/>
  <c r="I303" i="49"/>
  <c r="F93" i="50"/>
  <c r="F85" i="50"/>
  <c r="H19" i="50"/>
  <c r="N282" i="50"/>
  <c r="L121" i="50"/>
  <c r="G353" i="49"/>
  <c r="P50" i="50"/>
  <c r="Q50" i="50" s="1"/>
  <c r="P64" i="50"/>
  <c r="Q64" i="50" s="1"/>
  <c r="Q63" i="50" s="1"/>
  <c r="F168" i="50"/>
  <c r="P270" i="50"/>
  <c r="P296" i="50"/>
  <c r="M172" i="49"/>
  <c r="K62" i="50"/>
  <c r="O81" i="50"/>
  <c r="O303" i="49"/>
  <c r="P292" i="50"/>
  <c r="P179" i="49"/>
  <c r="Q179" i="49" s="1"/>
  <c r="J168" i="50"/>
  <c r="O155" i="50"/>
  <c r="P68" i="50"/>
  <c r="Q68" i="50" s="1"/>
  <c r="H110" i="50"/>
  <c r="P119" i="50"/>
  <c r="Q119" i="50" s="1"/>
  <c r="M168" i="50"/>
  <c r="J19" i="49"/>
  <c r="H336" i="49"/>
  <c r="L86" i="50"/>
  <c r="O256" i="50"/>
  <c r="J288" i="49"/>
  <c r="O90" i="50"/>
  <c r="L46" i="50"/>
  <c r="P69" i="50"/>
  <c r="Q69" i="50" s="1"/>
  <c r="P108" i="50"/>
  <c r="Q108" i="50" s="1"/>
  <c r="P288" i="50"/>
  <c r="P138" i="49"/>
  <c r="Q138" i="49" s="1"/>
  <c r="N93" i="50"/>
  <c r="O124" i="50"/>
  <c r="P219" i="50"/>
  <c r="Q219" i="50" s="1"/>
  <c r="P228" i="50"/>
  <c r="Q228" i="50" s="1"/>
  <c r="P278" i="50"/>
  <c r="P43" i="49"/>
  <c r="Q43" i="49" s="1"/>
  <c r="P131" i="50"/>
  <c r="Q131" i="50" s="1"/>
  <c r="K168" i="50"/>
  <c r="P186" i="50"/>
  <c r="Q186" i="50" s="1"/>
  <c r="P216" i="50"/>
  <c r="Q216" i="50" s="1"/>
  <c r="O285" i="50"/>
  <c r="P29" i="50"/>
  <c r="Q29" i="50" s="1"/>
  <c r="P32" i="50"/>
  <c r="Q32" i="50" s="1"/>
  <c r="P99" i="50"/>
  <c r="Q99" i="50" s="1"/>
  <c r="P125" i="50"/>
  <c r="Q125" i="50" s="1"/>
  <c r="P184" i="50"/>
  <c r="Q184" i="50" s="1"/>
  <c r="P232" i="50"/>
  <c r="Q232" i="50" s="1"/>
  <c r="P269" i="50"/>
  <c r="O279" i="50"/>
  <c r="P294" i="50"/>
  <c r="L209" i="50"/>
  <c r="L256" i="50"/>
  <c r="P299" i="49"/>
  <c r="P100" i="50"/>
  <c r="Q100" i="50" s="1"/>
  <c r="P246" i="50"/>
  <c r="Q246" i="50" s="1"/>
  <c r="P290" i="50"/>
  <c r="P87" i="49"/>
  <c r="Q87" i="49" s="1"/>
  <c r="P91" i="49"/>
  <c r="Q91" i="49" s="1"/>
  <c r="P286" i="49"/>
  <c r="K19" i="50"/>
  <c r="P43" i="50"/>
  <c r="Q43" i="50" s="1"/>
  <c r="P49" i="50"/>
  <c r="Q49" i="50" s="1"/>
  <c r="M33" i="50"/>
  <c r="F147" i="50"/>
  <c r="L148" i="50"/>
  <c r="P154" i="50"/>
  <c r="Q154" i="50" s="1"/>
  <c r="P182" i="50"/>
  <c r="Q182" i="50" s="1"/>
  <c r="P185" i="50"/>
  <c r="Q185" i="50" s="1"/>
  <c r="P191" i="50"/>
  <c r="Q191" i="50" s="1"/>
  <c r="P199" i="50"/>
  <c r="Q199" i="50" s="1"/>
  <c r="M189" i="50"/>
  <c r="M188" i="50" s="1"/>
  <c r="P212" i="50"/>
  <c r="Q212" i="50" s="1"/>
  <c r="G189" i="50"/>
  <c r="G188" i="50" s="1"/>
  <c r="P233" i="50"/>
  <c r="Q233" i="50" s="1"/>
  <c r="P237" i="50"/>
  <c r="Q237" i="50" s="1"/>
  <c r="P263" i="50"/>
  <c r="Q263" i="50" s="1"/>
  <c r="P275" i="50"/>
  <c r="L285" i="50"/>
  <c r="O121" i="50"/>
  <c r="L165" i="50"/>
  <c r="P243" i="50"/>
  <c r="Q243" i="50" s="1"/>
  <c r="P252" i="50"/>
  <c r="Q252" i="50" s="1"/>
  <c r="P286" i="50"/>
  <c r="P291" i="50"/>
  <c r="I322" i="49"/>
  <c r="I335" i="49" s="1"/>
  <c r="I336" i="49" s="1"/>
  <c r="J147" i="50"/>
  <c r="O160" i="50"/>
  <c r="O165" i="50"/>
  <c r="F172" i="49"/>
  <c r="L322" i="49"/>
  <c r="L335" i="49" s="1"/>
  <c r="L336" i="49" s="1"/>
  <c r="K353" i="49"/>
  <c r="H33" i="50"/>
  <c r="P53" i="50"/>
  <c r="Q53" i="50" s="1"/>
  <c r="P71" i="50"/>
  <c r="Q71" i="50" s="1"/>
  <c r="P82" i="50"/>
  <c r="Q82" i="50" s="1"/>
  <c r="P133" i="50"/>
  <c r="Q133" i="50" s="1"/>
  <c r="P164" i="50"/>
  <c r="Q164" i="50" s="1"/>
  <c r="P289" i="50"/>
  <c r="J330" i="50"/>
  <c r="I122" i="49"/>
  <c r="M19" i="50"/>
  <c r="P41" i="50"/>
  <c r="Q41" i="50" s="1"/>
  <c r="H62" i="50"/>
  <c r="L94" i="50"/>
  <c r="L93" i="50" s="1"/>
  <c r="K93" i="50"/>
  <c r="P145" i="50"/>
  <c r="Q145" i="50" s="1"/>
  <c r="P150" i="50"/>
  <c r="Q150" i="50" s="1"/>
  <c r="P173" i="50"/>
  <c r="Q173" i="50" s="1"/>
  <c r="P194" i="50"/>
  <c r="Q194" i="50" s="1"/>
  <c r="P222" i="50"/>
  <c r="Q222" i="50" s="1"/>
  <c r="P254" i="50"/>
  <c r="Q254" i="50" s="1"/>
  <c r="I285" i="50"/>
  <c r="K330" i="50"/>
  <c r="K19" i="49"/>
  <c r="N353" i="49"/>
  <c r="I20" i="50"/>
  <c r="I63" i="50"/>
  <c r="P197" i="50"/>
  <c r="Q197" i="50" s="1"/>
  <c r="P204" i="50"/>
  <c r="Q204" i="50" s="1"/>
  <c r="P242" i="50"/>
  <c r="Q242" i="50" s="1"/>
  <c r="M282" i="50"/>
  <c r="I34" i="49"/>
  <c r="I339" i="49"/>
  <c r="I352" i="49" s="1"/>
  <c r="I353" i="49" s="1"/>
  <c r="P23" i="50"/>
  <c r="Q23" i="50" s="1"/>
  <c r="O65" i="50"/>
  <c r="N110" i="50"/>
  <c r="P114" i="50"/>
  <c r="Q114" i="50" s="1"/>
  <c r="P134" i="50"/>
  <c r="Q134" i="50" s="1"/>
  <c r="P143" i="50"/>
  <c r="Q143" i="50" s="1"/>
  <c r="P163" i="50"/>
  <c r="Q163" i="50" s="1"/>
  <c r="O209" i="50"/>
  <c r="P229" i="50"/>
  <c r="Q229" i="50" s="1"/>
  <c r="K336" i="49"/>
  <c r="P351" i="49"/>
  <c r="P44" i="50"/>
  <c r="Q44" i="50" s="1"/>
  <c r="K33" i="50"/>
  <c r="P52" i="50"/>
  <c r="Q52" i="50" s="1"/>
  <c r="P56" i="50"/>
  <c r="Q56" i="50" s="1"/>
  <c r="P75" i="50"/>
  <c r="Q75" i="50" s="1"/>
  <c r="H93" i="50"/>
  <c r="P129" i="50"/>
  <c r="Q129" i="50" s="1"/>
  <c r="P153" i="50"/>
  <c r="Q153" i="50" s="1"/>
  <c r="K147" i="50"/>
  <c r="P174" i="50"/>
  <c r="Q174" i="50" s="1"/>
  <c r="P198" i="50"/>
  <c r="Q198" i="50" s="1"/>
  <c r="O234" i="50"/>
  <c r="P273" i="50"/>
  <c r="P281" i="50"/>
  <c r="I297" i="50"/>
  <c r="N347" i="50"/>
  <c r="P73" i="49"/>
  <c r="Q73" i="49" s="1"/>
  <c r="P132" i="49"/>
  <c r="Q132" i="49" s="1"/>
  <c r="P144" i="49"/>
  <c r="Q144" i="49" s="1"/>
  <c r="M336" i="49"/>
  <c r="G19" i="50"/>
  <c r="O20" i="50"/>
  <c r="P40" i="50"/>
  <c r="Q40" i="50" s="1"/>
  <c r="M62" i="50"/>
  <c r="P70" i="50"/>
  <c r="Q70" i="50" s="1"/>
  <c r="P80" i="50"/>
  <c r="Q80" i="50" s="1"/>
  <c r="P96" i="50"/>
  <c r="Q96" i="50" s="1"/>
  <c r="P102" i="50"/>
  <c r="P101" i="50" s="1"/>
  <c r="O116" i="50"/>
  <c r="F110" i="50"/>
  <c r="I124" i="50"/>
  <c r="P132" i="50"/>
  <c r="Q132" i="50" s="1"/>
  <c r="P177" i="50"/>
  <c r="Q177" i="50" s="1"/>
  <c r="P193" i="50"/>
  <c r="Q193" i="50" s="1"/>
  <c r="P205" i="50"/>
  <c r="Q205" i="50" s="1"/>
  <c r="P218" i="50"/>
  <c r="Q218" i="50" s="1"/>
  <c r="O226" i="50"/>
  <c r="P241" i="50"/>
  <c r="Q241" i="50" s="1"/>
  <c r="P259" i="50"/>
  <c r="Q259" i="50" s="1"/>
  <c r="I267" i="50"/>
  <c r="P276" i="50"/>
  <c r="P295" i="50"/>
  <c r="P220" i="49"/>
  <c r="Q220" i="49" s="1"/>
  <c r="P22" i="50"/>
  <c r="Q22" i="50" s="1"/>
  <c r="O46" i="50"/>
  <c r="K85" i="50"/>
  <c r="J85" i="50"/>
  <c r="P92" i="50"/>
  <c r="Q92" i="50" s="1"/>
  <c r="I106" i="50"/>
  <c r="I105" i="50" s="1"/>
  <c r="P115" i="50"/>
  <c r="Q115" i="50" s="1"/>
  <c r="P126" i="50"/>
  <c r="Q126" i="50" s="1"/>
  <c r="P149" i="50"/>
  <c r="Q149" i="50" s="1"/>
  <c r="L226" i="50"/>
  <c r="P255" i="50"/>
  <c r="Q255" i="50" s="1"/>
  <c r="P262" i="50"/>
  <c r="Q262" i="50" s="1"/>
  <c r="P293" i="50"/>
  <c r="G330" i="50"/>
  <c r="P345" i="50"/>
  <c r="P29" i="49"/>
  <c r="Q29" i="49" s="1"/>
  <c r="N85" i="49"/>
  <c r="L339" i="49"/>
  <c r="L352" i="49" s="1"/>
  <c r="L353" i="49" s="1"/>
  <c r="P21" i="50"/>
  <c r="Q21" i="50" s="1"/>
  <c r="I34" i="50"/>
  <c r="L111" i="50"/>
  <c r="I155" i="50"/>
  <c r="P192" i="50"/>
  <c r="Q192" i="50" s="1"/>
  <c r="O190" i="50"/>
  <c r="P203" i="50"/>
  <c r="Q203" i="50" s="1"/>
  <c r="P224" i="50"/>
  <c r="Q224" i="50" s="1"/>
  <c r="P251" i="50"/>
  <c r="Q251" i="50" s="1"/>
  <c r="H189" i="50"/>
  <c r="H188" i="50" s="1"/>
  <c r="P271" i="50"/>
  <c r="L279" i="50"/>
  <c r="O333" i="50"/>
  <c r="O346" i="50" s="1"/>
  <c r="O347" i="50" s="1"/>
  <c r="H353" i="49"/>
  <c r="J19" i="50"/>
  <c r="L34" i="50"/>
  <c r="O54" i="50"/>
  <c r="P60" i="50"/>
  <c r="Q60" i="50" s="1"/>
  <c r="J62" i="50"/>
  <c r="P67" i="50"/>
  <c r="Q67" i="50" s="1"/>
  <c r="P74" i="50"/>
  <c r="Q74" i="50" s="1"/>
  <c r="P88" i="50"/>
  <c r="Q88" i="50" s="1"/>
  <c r="L90" i="50"/>
  <c r="O94" i="50"/>
  <c r="O93" i="50" s="1"/>
  <c r="P98" i="50"/>
  <c r="Q98" i="50" s="1"/>
  <c r="P130" i="50"/>
  <c r="Q130" i="50" s="1"/>
  <c r="P137" i="50"/>
  <c r="Q137" i="50" s="1"/>
  <c r="O148" i="50"/>
  <c r="I160" i="50"/>
  <c r="P180" i="50"/>
  <c r="Q180" i="50" s="1"/>
  <c r="K189" i="50"/>
  <c r="K188" i="50" s="1"/>
  <c r="N189" i="50"/>
  <c r="N188" i="50" s="1"/>
  <c r="P213" i="50"/>
  <c r="Q213" i="50" s="1"/>
  <c r="P230" i="50"/>
  <c r="Q230" i="50" s="1"/>
  <c r="P274" i="50"/>
  <c r="O316" i="50"/>
  <c r="O329" i="50" s="1"/>
  <c r="O330" i="50" s="1"/>
  <c r="F19" i="49"/>
  <c r="P32" i="49"/>
  <c r="Q32" i="49" s="1"/>
  <c r="F85" i="49"/>
  <c r="L122" i="49"/>
  <c r="P45" i="50"/>
  <c r="Q45" i="50" s="1"/>
  <c r="H85" i="50"/>
  <c r="M110" i="50"/>
  <c r="P117" i="50"/>
  <c r="Q117" i="50" s="1"/>
  <c r="P146" i="50"/>
  <c r="Q146" i="50" s="1"/>
  <c r="I148" i="50"/>
  <c r="P167" i="50"/>
  <c r="Q167" i="50" s="1"/>
  <c r="P187" i="50"/>
  <c r="Q187" i="50" s="1"/>
  <c r="P206" i="50"/>
  <c r="Q206" i="50" s="1"/>
  <c r="P214" i="50"/>
  <c r="Q214" i="50" s="1"/>
  <c r="P238" i="50"/>
  <c r="Q238" i="50" s="1"/>
  <c r="I256" i="50"/>
  <c r="J282" i="50"/>
  <c r="P277" i="50"/>
  <c r="P287" i="50"/>
  <c r="L297" i="50"/>
  <c r="I316" i="50"/>
  <c r="I329" i="50" s="1"/>
  <c r="I330" i="50" s="1"/>
  <c r="P248" i="49"/>
  <c r="Q248" i="49" s="1"/>
  <c r="J353" i="49"/>
  <c r="P24" i="50"/>
  <c r="Q24" i="50" s="1"/>
  <c r="P27" i="50"/>
  <c r="Q27" i="50" s="1"/>
  <c r="L28" i="50"/>
  <c r="P38" i="50"/>
  <c r="Q38" i="50" s="1"/>
  <c r="L54" i="50"/>
  <c r="G62" i="50"/>
  <c r="G110" i="50"/>
  <c r="P157" i="50"/>
  <c r="Q157" i="50" s="1"/>
  <c r="L200" i="50"/>
  <c r="P225" i="50"/>
  <c r="Q225" i="50" s="1"/>
  <c r="P247" i="50"/>
  <c r="Q247" i="50" s="1"/>
  <c r="P272" i="50"/>
  <c r="M19" i="49"/>
  <c r="P38" i="49"/>
  <c r="Q38" i="49" s="1"/>
  <c r="P74" i="49"/>
  <c r="Q74" i="49" s="1"/>
  <c r="L95" i="49"/>
  <c r="L94" i="49" s="1"/>
  <c r="P215" i="49"/>
  <c r="Q215" i="49" s="1"/>
  <c r="N19" i="50"/>
  <c r="F33" i="50"/>
  <c r="L81" i="50"/>
  <c r="G93" i="50"/>
  <c r="L106" i="50"/>
  <c r="L105" i="50" s="1"/>
  <c r="P144" i="50"/>
  <c r="Q144" i="50" s="1"/>
  <c r="O200" i="50"/>
  <c r="P231" i="50"/>
  <c r="Q231" i="50" s="1"/>
  <c r="P261" i="50"/>
  <c r="Q261" i="50" s="1"/>
  <c r="O297" i="50"/>
  <c r="P300" i="50"/>
  <c r="I333" i="50"/>
  <c r="I346" i="50" s="1"/>
  <c r="I347" i="50" s="1"/>
  <c r="P72" i="49"/>
  <c r="Q72" i="49" s="1"/>
  <c r="J85" i="49"/>
  <c r="L20" i="50"/>
  <c r="P37" i="50"/>
  <c r="Q37" i="50" s="1"/>
  <c r="G33" i="50"/>
  <c r="O51" i="50"/>
  <c r="P72" i="50"/>
  <c r="Q72" i="50" s="1"/>
  <c r="L78" i="50"/>
  <c r="I81" i="50"/>
  <c r="O127" i="50"/>
  <c r="P175" i="50"/>
  <c r="Q175" i="50" s="1"/>
  <c r="P221" i="50"/>
  <c r="Q221" i="50" s="1"/>
  <c r="I28" i="49"/>
  <c r="O54" i="49"/>
  <c r="P61" i="49"/>
  <c r="Q61" i="49" s="1"/>
  <c r="P143" i="49"/>
  <c r="Q143" i="49" s="1"/>
  <c r="P150" i="49"/>
  <c r="Q150" i="49" s="1"/>
  <c r="P153" i="49"/>
  <c r="Q153" i="49" s="1"/>
  <c r="G336" i="49"/>
  <c r="O322" i="49"/>
  <c r="O335" i="49" s="1"/>
  <c r="O336" i="49" s="1"/>
  <c r="F19" i="50"/>
  <c r="P31" i="50"/>
  <c r="Q31" i="50" s="1"/>
  <c r="O34" i="50"/>
  <c r="P42" i="50"/>
  <c r="Q42" i="50" s="1"/>
  <c r="I51" i="50"/>
  <c r="P87" i="50"/>
  <c r="Q87" i="50" s="1"/>
  <c r="J93" i="50"/>
  <c r="O111" i="50"/>
  <c r="K110" i="50"/>
  <c r="P120" i="50"/>
  <c r="Q120" i="50" s="1"/>
  <c r="N147" i="50"/>
  <c r="J189" i="50"/>
  <c r="J188" i="50" s="1"/>
  <c r="P202" i="50"/>
  <c r="Q202" i="50" s="1"/>
  <c r="P235" i="50"/>
  <c r="Q235" i="50" s="1"/>
  <c r="P257" i="50"/>
  <c r="Q257" i="50" s="1"/>
  <c r="P268" i="50"/>
  <c r="P298" i="50"/>
  <c r="M347" i="50"/>
  <c r="P219" i="49"/>
  <c r="Q219" i="49" s="1"/>
  <c r="L273" i="49"/>
  <c r="P21" i="49"/>
  <c r="Q21" i="49" s="1"/>
  <c r="P31" i="49"/>
  <c r="Q31" i="49" s="1"/>
  <c r="P36" i="49"/>
  <c r="Q36" i="49" s="1"/>
  <c r="P52" i="49"/>
  <c r="Q52" i="49" s="1"/>
  <c r="G111" i="49"/>
  <c r="P116" i="49"/>
  <c r="Q116" i="49" s="1"/>
  <c r="P121" i="49"/>
  <c r="Q121" i="49" s="1"/>
  <c r="P130" i="49"/>
  <c r="Q130" i="49" s="1"/>
  <c r="P195" i="49"/>
  <c r="Q195" i="49" s="1"/>
  <c r="P203" i="49"/>
  <c r="Q203" i="49" s="1"/>
  <c r="I20" i="49"/>
  <c r="H19" i="49"/>
  <c r="I51" i="49"/>
  <c r="K172" i="49"/>
  <c r="O213" i="49"/>
  <c r="P226" i="49"/>
  <c r="Q226" i="49" s="1"/>
  <c r="G19" i="49"/>
  <c r="P44" i="49"/>
  <c r="Q44" i="49" s="1"/>
  <c r="G94" i="49"/>
  <c r="P99" i="49"/>
  <c r="Q99" i="49" s="1"/>
  <c r="P160" i="49"/>
  <c r="Q160" i="49" s="1"/>
  <c r="P169" i="49"/>
  <c r="Q169" i="49" s="1"/>
  <c r="J172" i="49"/>
  <c r="P185" i="49"/>
  <c r="Q185" i="49" s="1"/>
  <c r="P187" i="49"/>
  <c r="Q187" i="49" s="1"/>
  <c r="P191" i="49"/>
  <c r="Q191" i="49" s="1"/>
  <c r="L231" i="49"/>
  <c r="P240" i="49"/>
  <c r="Q240" i="49" s="1"/>
  <c r="O239" i="49"/>
  <c r="P244" i="49"/>
  <c r="Q244" i="49" s="1"/>
  <c r="M288" i="49"/>
  <c r="P276" i="49"/>
  <c r="I128" i="49"/>
  <c r="P25" i="49"/>
  <c r="Q25" i="49" s="1"/>
  <c r="P57" i="49"/>
  <c r="Q57" i="49" s="1"/>
  <c r="P60" i="49"/>
  <c r="Q60" i="49" s="1"/>
  <c r="J62" i="49"/>
  <c r="P77" i="49"/>
  <c r="P76" i="49" s="1"/>
  <c r="O112" i="49"/>
  <c r="O117" i="49"/>
  <c r="P123" i="49"/>
  <c r="Q123" i="49" s="1"/>
  <c r="P142" i="49"/>
  <c r="Q142" i="49" s="1"/>
  <c r="P152" i="49"/>
  <c r="Q152" i="49" s="1"/>
  <c r="I166" i="49"/>
  <c r="P184" i="49"/>
  <c r="Q184" i="49" s="1"/>
  <c r="P212" i="49"/>
  <c r="Q212" i="49" s="1"/>
  <c r="L291" i="49"/>
  <c r="N19" i="49"/>
  <c r="P47" i="49"/>
  <c r="Q47" i="49" s="1"/>
  <c r="J33" i="49"/>
  <c r="O65" i="49"/>
  <c r="P68" i="49"/>
  <c r="Q68" i="49" s="1"/>
  <c r="L78" i="49"/>
  <c r="N111" i="49"/>
  <c r="P114" i="49"/>
  <c r="Q114" i="49" s="1"/>
  <c r="P120" i="49"/>
  <c r="Q120" i="49" s="1"/>
  <c r="J148" i="49"/>
  <c r="G172" i="49"/>
  <c r="O182" i="49"/>
  <c r="P201" i="49"/>
  <c r="Q201" i="49" s="1"/>
  <c r="J193" i="49"/>
  <c r="J192" i="49" s="1"/>
  <c r="P210" i="49"/>
  <c r="Q210" i="49" s="1"/>
  <c r="P211" i="49"/>
  <c r="Q211" i="49" s="1"/>
  <c r="P229" i="49"/>
  <c r="Q229" i="49" s="1"/>
  <c r="P234" i="49"/>
  <c r="Q234" i="49" s="1"/>
  <c r="P238" i="49"/>
  <c r="Q238" i="49" s="1"/>
  <c r="P279" i="49"/>
  <c r="P283" i="49"/>
  <c r="K288" i="49"/>
  <c r="M62" i="49"/>
  <c r="P37" i="49"/>
  <c r="Q37" i="49" s="1"/>
  <c r="O46" i="49"/>
  <c r="L112" i="49"/>
  <c r="P162" i="49"/>
  <c r="Q162" i="49" s="1"/>
  <c r="P175" i="49"/>
  <c r="Q175" i="49" s="1"/>
  <c r="P178" i="49"/>
  <c r="Q178" i="49" s="1"/>
  <c r="P188" i="49"/>
  <c r="Q188" i="49" s="1"/>
  <c r="P199" i="49"/>
  <c r="Q199" i="49" s="1"/>
  <c r="P208" i="49"/>
  <c r="Q208" i="49" s="1"/>
  <c r="L222" i="49"/>
  <c r="P224" i="49"/>
  <c r="Q224" i="49" s="1"/>
  <c r="P246" i="49"/>
  <c r="Q246" i="49" s="1"/>
  <c r="P261" i="49"/>
  <c r="Q261" i="49" s="1"/>
  <c r="O285" i="49"/>
  <c r="P287" i="49"/>
  <c r="I46" i="49"/>
  <c r="N33" i="49"/>
  <c r="H62" i="49"/>
  <c r="H111" i="49"/>
  <c r="P263" i="49"/>
  <c r="Q263" i="49" s="1"/>
  <c r="I262" i="49"/>
  <c r="L20" i="49"/>
  <c r="P26" i="49"/>
  <c r="Q26" i="49" s="1"/>
  <c r="P41" i="49"/>
  <c r="Q41" i="49" s="1"/>
  <c r="L46" i="49"/>
  <c r="F33" i="49"/>
  <c r="L54" i="49"/>
  <c r="P58" i="49"/>
  <c r="Q58" i="49" s="1"/>
  <c r="P88" i="49"/>
  <c r="Q88" i="49" s="1"/>
  <c r="I90" i="49"/>
  <c r="P93" i="49"/>
  <c r="Q93" i="49" s="1"/>
  <c r="H94" i="49"/>
  <c r="P97" i="49"/>
  <c r="Q97" i="49" s="1"/>
  <c r="P108" i="49"/>
  <c r="Q108" i="49" s="1"/>
  <c r="I107" i="49"/>
  <c r="I106" i="49" s="1"/>
  <c r="P145" i="49"/>
  <c r="Q145" i="49" s="1"/>
  <c r="M148" i="49"/>
  <c r="P170" i="49"/>
  <c r="Q170" i="49" s="1"/>
  <c r="P189" i="49"/>
  <c r="Q189" i="49" s="1"/>
  <c r="P217" i="49"/>
  <c r="Q217" i="49" s="1"/>
  <c r="O222" i="49"/>
  <c r="P228" i="49"/>
  <c r="Q228" i="49" s="1"/>
  <c r="P230" i="49"/>
  <c r="Q230" i="49" s="1"/>
  <c r="O231" i="49"/>
  <c r="P235" i="49"/>
  <c r="Q235" i="49" s="1"/>
  <c r="L239" i="49"/>
  <c r="P264" i="49"/>
  <c r="Q264" i="49" s="1"/>
  <c r="P268" i="49"/>
  <c r="Q268" i="49" s="1"/>
  <c r="P50" i="49"/>
  <c r="Q50" i="49" s="1"/>
  <c r="P75" i="49"/>
  <c r="Q75" i="49" s="1"/>
  <c r="I81" i="49"/>
  <c r="H85" i="49"/>
  <c r="L86" i="49"/>
  <c r="K85" i="49"/>
  <c r="K111" i="49"/>
  <c r="I117" i="49"/>
  <c r="P118" i="49"/>
  <c r="L125" i="49"/>
  <c r="P133" i="49"/>
  <c r="Q133" i="49" s="1"/>
  <c r="P136" i="49"/>
  <c r="Q136" i="49" s="1"/>
  <c r="G148" i="49"/>
  <c r="N148" i="49"/>
  <c r="P164" i="49"/>
  <c r="Q164" i="49" s="1"/>
  <c r="O166" i="49"/>
  <c r="P176" i="49"/>
  <c r="Q176" i="49" s="1"/>
  <c r="P181" i="49"/>
  <c r="Q181" i="49" s="1"/>
  <c r="N172" i="49"/>
  <c r="I194" i="49"/>
  <c r="P200" i="49"/>
  <c r="Q200" i="49" s="1"/>
  <c r="O204" i="49"/>
  <c r="P207" i="49"/>
  <c r="Q207" i="49" s="1"/>
  <c r="P209" i="49"/>
  <c r="Q209" i="49" s="1"/>
  <c r="P221" i="49"/>
  <c r="Q221" i="49" s="1"/>
  <c r="P253" i="49"/>
  <c r="Q253" i="49" s="1"/>
  <c r="P257" i="49"/>
  <c r="Q257" i="49" s="1"/>
  <c r="P275" i="49"/>
  <c r="P305" i="49"/>
  <c r="O20" i="49"/>
  <c r="P22" i="49"/>
  <c r="Q22" i="49" s="1"/>
  <c r="P24" i="49"/>
  <c r="Q24" i="49" s="1"/>
  <c r="P27" i="49"/>
  <c r="Q27" i="49" s="1"/>
  <c r="L28" i="49"/>
  <c r="M33" i="49"/>
  <c r="P39" i="49"/>
  <c r="Q39" i="49" s="1"/>
  <c r="P45" i="49"/>
  <c r="Q45" i="49" s="1"/>
  <c r="P49" i="49"/>
  <c r="Q49" i="49" s="1"/>
  <c r="P66" i="49"/>
  <c r="Q66" i="49" s="1"/>
  <c r="L65" i="49"/>
  <c r="P69" i="49"/>
  <c r="Q69" i="49" s="1"/>
  <c r="P70" i="49"/>
  <c r="Q70" i="49" s="1"/>
  <c r="N62" i="49"/>
  <c r="I86" i="49"/>
  <c r="F94" i="49"/>
  <c r="K94" i="49"/>
  <c r="P98" i="49"/>
  <c r="Q98" i="49" s="1"/>
  <c r="P101" i="49"/>
  <c r="Q101" i="49" s="1"/>
  <c r="N94" i="49"/>
  <c r="P119" i="49"/>
  <c r="Q119" i="49" s="1"/>
  <c r="O125" i="49"/>
  <c r="P141" i="49"/>
  <c r="Q141" i="49" s="1"/>
  <c r="P146" i="49"/>
  <c r="Q146" i="49" s="1"/>
  <c r="H148" i="49"/>
  <c r="P159" i="49"/>
  <c r="Q159" i="49" s="1"/>
  <c r="L161" i="49"/>
  <c r="P163" i="49"/>
  <c r="Q163" i="49" s="1"/>
  <c r="I161" i="49"/>
  <c r="O173" i="49"/>
  <c r="P186" i="49"/>
  <c r="Q186" i="49" s="1"/>
  <c r="P190" i="49"/>
  <c r="Q190" i="49" s="1"/>
  <c r="F193" i="49"/>
  <c r="F192" i="49" s="1"/>
  <c r="P197" i="49"/>
  <c r="Q197" i="49" s="1"/>
  <c r="P227" i="49"/>
  <c r="Q227" i="49" s="1"/>
  <c r="P233" i="49"/>
  <c r="Q233" i="49" s="1"/>
  <c r="P236" i="49"/>
  <c r="Q236" i="49" s="1"/>
  <c r="P237" i="49"/>
  <c r="Q237" i="49" s="1"/>
  <c r="P242" i="49"/>
  <c r="Q242" i="49" s="1"/>
  <c r="I250" i="49"/>
  <c r="P266" i="49"/>
  <c r="Q266" i="49" s="1"/>
  <c r="O262" i="49"/>
  <c r="P274" i="49"/>
  <c r="L34" i="49"/>
  <c r="P42" i="49"/>
  <c r="Q42" i="49" s="1"/>
  <c r="H33" i="49"/>
  <c r="O51" i="49"/>
  <c r="G62" i="49"/>
  <c r="P71" i="49"/>
  <c r="Q71" i="49" s="1"/>
  <c r="F62" i="49"/>
  <c r="G85" i="49"/>
  <c r="O90" i="49"/>
  <c r="M94" i="49"/>
  <c r="J94" i="49"/>
  <c r="O107" i="49"/>
  <c r="O106" i="49" s="1"/>
  <c r="P115" i="49"/>
  <c r="Q115" i="49" s="1"/>
  <c r="J111" i="49"/>
  <c r="P124" i="49"/>
  <c r="Q124" i="49" s="1"/>
  <c r="P127" i="49"/>
  <c r="Q127" i="49" s="1"/>
  <c r="P129" i="49"/>
  <c r="Q129" i="49" s="1"/>
  <c r="P131" i="49"/>
  <c r="Q131" i="49" s="1"/>
  <c r="P134" i="49"/>
  <c r="Q134" i="49" s="1"/>
  <c r="P137" i="49"/>
  <c r="Q137" i="49" s="1"/>
  <c r="F148" i="49"/>
  <c r="P168" i="49"/>
  <c r="Q168" i="49" s="1"/>
  <c r="P171" i="49"/>
  <c r="Q171" i="49" s="1"/>
  <c r="P177" i="49"/>
  <c r="Q177" i="49" s="1"/>
  <c r="P180" i="49"/>
  <c r="Q180" i="49" s="1"/>
  <c r="M193" i="49"/>
  <c r="M192" i="49" s="1"/>
  <c r="O194" i="49"/>
  <c r="P216" i="49"/>
  <c r="Q216" i="49" s="1"/>
  <c r="P258" i="49"/>
  <c r="Q258" i="49" s="1"/>
  <c r="P259" i="49"/>
  <c r="Q259" i="49" s="1"/>
  <c r="P260" i="49"/>
  <c r="Q260" i="49" s="1"/>
  <c r="N288" i="49"/>
  <c r="P280" i="49"/>
  <c r="P284" i="49"/>
  <c r="L285" i="49"/>
  <c r="P296" i="49"/>
  <c r="P300" i="49"/>
  <c r="P304" i="49"/>
  <c r="O138" i="50"/>
  <c r="P139" i="50"/>
  <c r="P210" i="50"/>
  <c r="I209" i="50"/>
  <c r="P57" i="50"/>
  <c r="Q57" i="50" s="1"/>
  <c r="I86" i="50"/>
  <c r="P95" i="50"/>
  <c r="L190" i="50"/>
  <c r="P223" i="50"/>
  <c r="Q223" i="50" s="1"/>
  <c r="L217" i="50"/>
  <c r="P25" i="50"/>
  <c r="Q25" i="50" s="1"/>
  <c r="P36" i="50"/>
  <c r="Q36" i="50" s="1"/>
  <c r="J33" i="50"/>
  <c r="N33" i="50"/>
  <c r="P48" i="50"/>
  <c r="Q48" i="50" s="1"/>
  <c r="L51" i="50"/>
  <c r="P58" i="50"/>
  <c r="Q58" i="50" s="1"/>
  <c r="L65" i="50"/>
  <c r="P77" i="50"/>
  <c r="P83" i="50"/>
  <c r="Q83" i="50" s="1"/>
  <c r="O86" i="50"/>
  <c r="I94" i="50"/>
  <c r="M93" i="50"/>
  <c r="P107" i="50"/>
  <c r="J110" i="50"/>
  <c r="P113" i="50"/>
  <c r="Q113" i="50" s="1"/>
  <c r="L116" i="50"/>
  <c r="P118" i="50"/>
  <c r="Q118" i="50" s="1"/>
  <c r="I116" i="50"/>
  <c r="P123" i="50"/>
  <c r="Q123" i="50" s="1"/>
  <c r="P135" i="50"/>
  <c r="Q135" i="50" s="1"/>
  <c r="P140" i="50"/>
  <c r="Q140" i="50" s="1"/>
  <c r="L138" i="50"/>
  <c r="G147" i="50"/>
  <c r="P156" i="50"/>
  <c r="L155" i="50"/>
  <c r="P166" i="50"/>
  <c r="I165" i="50"/>
  <c r="H168" i="50"/>
  <c r="O169" i="50"/>
  <c r="P170" i="50"/>
  <c r="P172" i="50"/>
  <c r="Q172" i="50" s="1"/>
  <c r="I169" i="50"/>
  <c r="O178" i="50"/>
  <c r="I190" i="50"/>
  <c r="P195" i="50"/>
  <c r="Q195" i="50" s="1"/>
  <c r="F189" i="50"/>
  <c r="F188" i="50" s="1"/>
  <c r="P208" i="50"/>
  <c r="Q208" i="50" s="1"/>
  <c r="P220" i="50"/>
  <c r="Q220" i="50" s="1"/>
  <c r="I217" i="50"/>
  <c r="L244" i="50"/>
  <c r="P258" i="50"/>
  <c r="Q258" i="50" s="1"/>
  <c r="P141" i="50"/>
  <c r="Q141" i="50" s="1"/>
  <c r="I138" i="50"/>
  <c r="P171" i="50"/>
  <c r="Q171" i="50" s="1"/>
  <c r="L169" i="50"/>
  <c r="P35" i="50"/>
  <c r="P55" i="50"/>
  <c r="I54" i="50"/>
  <c r="F62" i="50"/>
  <c r="P66" i="50"/>
  <c r="I65" i="50"/>
  <c r="I111" i="50"/>
  <c r="P151" i="50"/>
  <c r="Q151" i="50" s="1"/>
  <c r="P183" i="50"/>
  <c r="Q183" i="50" s="1"/>
  <c r="I178" i="50"/>
  <c r="P26" i="50"/>
  <c r="Q26" i="50" s="1"/>
  <c r="I28" i="50"/>
  <c r="P39" i="50"/>
  <c r="Q39" i="50" s="1"/>
  <c r="P61" i="50"/>
  <c r="Q61" i="50" s="1"/>
  <c r="N62" i="50"/>
  <c r="P73" i="50"/>
  <c r="Q73" i="50" s="1"/>
  <c r="P79" i="50"/>
  <c r="P84" i="50"/>
  <c r="Q84" i="50" s="1"/>
  <c r="P91" i="50"/>
  <c r="I90" i="50"/>
  <c r="P97" i="50"/>
  <c r="Q97" i="50" s="1"/>
  <c r="I101" i="50"/>
  <c r="P104" i="50"/>
  <c r="P112" i="50"/>
  <c r="P122" i="50"/>
  <c r="I121" i="50"/>
  <c r="L127" i="50"/>
  <c r="P142" i="50"/>
  <c r="Q142" i="50" s="1"/>
  <c r="M147" i="50"/>
  <c r="P158" i="50"/>
  <c r="Q158" i="50" s="1"/>
  <c r="P161" i="50"/>
  <c r="P162" i="50"/>
  <c r="Q162" i="50" s="1"/>
  <c r="L178" i="50"/>
  <c r="P227" i="50"/>
  <c r="I226" i="50"/>
  <c r="O267" i="50"/>
  <c r="P152" i="50"/>
  <c r="Q152" i="50" s="1"/>
  <c r="H147" i="50"/>
  <c r="L160" i="50"/>
  <c r="P176" i="50"/>
  <c r="Q176" i="50" s="1"/>
  <c r="L234" i="50"/>
  <c r="M330" i="50"/>
  <c r="L333" i="50"/>
  <c r="L346" i="50" s="1"/>
  <c r="L347" i="50" s="1"/>
  <c r="H347" i="50"/>
  <c r="O28" i="50"/>
  <c r="P30" i="50"/>
  <c r="Q30" i="50" s="1"/>
  <c r="P47" i="50"/>
  <c r="I46" i="50"/>
  <c r="P59" i="50"/>
  <c r="Q59" i="50" s="1"/>
  <c r="P128" i="50"/>
  <c r="I127" i="50"/>
  <c r="P136" i="50"/>
  <c r="Q136" i="50" s="1"/>
  <c r="P159" i="50"/>
  <c r="Q159" i="50" s="1"/>
  <c r="P181" i="50"/>
  <c r="Q181" i="50" s="1"/>
  <c r="P196" i="50"/>
  <c r="Q196" i="50" s="1"/>
  <c r="P201" i="50"/>
  <c r="I200" i="50"/>
  <c r="P211" i="50"/>
  <c r="Q211" i="50" s="1"/>
  <c r="P215" i="50"/>
  <c r="Q215" i="50" s="1"/>
  <c r="P239" i="50"/>
  <c r="Q239" i="50" s="1"/>
  <c r="O244" i="50"/>
  <c r="P248" i="50"/>
  <c r="Q248" i="50" s="1"/>
  <c r="L267" i="50"/>
  <c r="P299" i="50"/>
  <c r="P316" i="50"/>
  <c r="P328" i="50"/>
  <c r="H330" i="50"/>
  <c r="P333" i="50"/>
  <c r="K347" i="50"/>
  <c r="O217" i="50"/>
  <c r="P236" i="50"/>
  <c r="Q236" i="50" s="1"/>
  <c r="I234" i="50"/>
  <c r="P240" i="50"/>
  <c r="Q240" i="50" s="1"/>
  <c r="P245" i="50"/>
  <c r="I244" i="50"/>
  <c r="P249" i="50"/>
  <c r="Q249" i="50" s="1"/>
  <c r="P253" i="50"/>
  <c r="Q253" i="50" s="1"/>
  <c r="P260" i="50"/>
  <c r="Q260" i="50" s="1"/>
  <c r="L316" i="50"/>
  <c r="L329" i="50" s="1"/>
  <c r="L330" i="50" s="1"/>
  <c r="G347" i="50"/>
  <c r="P56" i="49"/>
  <c r="Q56" i="49" s="1"/>
  <c r="I54" i="49"/>
  <c r="P83" i="49"/>
  <c r="Q83" i="49" s="1"/>
  <c r="L81" i="49"/>
  <c r="M85" i="49"/>
  <c r="L139" i="49"/>
  <c r="O139" i="49"/>
  <c r="P147" i="49"/>
  <c r="Q147" i="49" s="1"/>
  <c r="P158" i="49"/>
  <c r="Q158" i="49" s="1"/>
  <c r="O156" i="49"/>
  <c r="O34" i="49"/>
  <c r="K33" i="49"/>
  <c r="P55" i="49"/>
  <c r="P64" i="49"/>
  <c r="P103" i="49"/>
  <c r="F111" i="49"/>
  <c r="P126" i="49"/>
  <c r="I125" i="49"/>
  <c r="L128" i="49"/>
  <c r="P151" i="49"/>
  <c r="Q151" i="49" s="1"/>
  <c r="I149" i="49"/>
  <c r="P157" i="49"/>
  <c r="I156" i="49"/>
  <c r="L194" i="49"/>
  <c r="P206" i="49"/>
  <c r="Q206" i="49" s="1"/>
  <c r="L204" i="49"/>
  <c r="M353" i="49"/>
  <c r="P67" i="49"/>
  <c r="I65" i="49"/>
  <c r="P165" i="49"/>
  <c r="Q165" i="49" s="1"/>
  <c r="O161" i="49"/>
  <c r="L256" i="49"/>
  <c r="L250" i="49" s="1"/>
  <c r="K250" i="49"/>
  <c r="K193" i="49" s="1"/>
  <c r="K192" i="49" s="1"/>
  <c r="P79" i="49"/>
  <c r="P109" i="49"/>
  <c r="Q109" i="49" s="1"/>
  <c r="P23" i="49"/>
  <c r="Q23" i="49" s="1"/>
  <c r="O28" i="49"/>
  <c r="P30" i="49"/>
  <c r="Q30" i="49" s="1"/>
  <c r="P35" i="49"/>
  <c r="P40" i="49"/>
  <c r="Q40" i="49" s="1"/>
  <c r="G33" i="49"/>
  <c r="P48" i="49"/>
  <c r="Q48" i="49" s="1"/>
  <c r="P53" i="49"/>
  <c r="Q53" i="49" s="1"/>
  <c r="P59" i="49"/>
  <c r="Q59" i="49" s="1"/>
  <c r="K62" i="49"/>
  <c r="P80" i="49"/>
  <c r="Q80" i="49" s="1"/>
  <c r="O81" i="49"/>
  <c r="P82" i="49"/>
  <c r="P84" i="49"/>
  <c r="Q84" i="49" s="1"/>
  <c r="O86" i="49"/>
  <c r="P92" i="49"/>
  <c r="Q92" i="49" s="1"/>
  <c r="O95" i="49"/>
  <c r="O94" i="49" s="1"/>
  <c r="P100" i="49"/>
  <c r="Q100" i="49" s="1"/>
  <c r="P105" i="49"/>
  <c r="I104" i="49"/>
  <c r="P154" i="49"/>
  <c r="Q154" i="49" s="1"/>
  <c r="O149" i="49"/>
  <c r="P167" i="49"/>
  <c r="L166" i="49"/>
  <c r="G193" i="49"/>
  <c r="G192" i="49" s="1"/>
  <c r="L213" i="49"/>
  <c r="P292" i="49"/>
  <c r="I291" i="49"/>
  <c r="P251" i="49"/>
  <c r="L90" i="49"/>
  <c r="P96" i="49"/>
  <c r="I95" i="49"/>
  <c r="P113" i="49"/>
  <c r="I112" i="49"/>
  <c r="M111" i="49"/>
  <c r="O128" i="49"/>
  <c r="L149" i="49"/>
  <c r="P155" i="49"/>
  <c r="Q155" i="49" s="1"/>
  <c r="K161" i="49"/>
  <c r="K148" i="49" s="1"/>
  <c r="P174" i="49"/>
  <c r="I173" i="49"/>
  <c r="P183" i="49"/>
  <c r="I182" i="49"/>
  <c r="H193" i="49"/>
  <c r="H192" i="49" s="1"/>
  <c r="P205" i="49"/>
  <c r="O291" i="49"/>
  <c r="L156" i="49"/>
  <c r="P89" i="49"/>
  <c r="Q89" i="49" s="1"/>
  <c r="L117" i="49"/>
  <c r="O122" i="49"/>
  <c r="P135" i="49"/>
  <c r="Q135" i="49" s="1"/>
  <c r="P140" i="49"/>
  <c r="I139" i="49"/>
  <c r="L173" i="49"/>
  <c r="L182" i="49"/>
  <c r="P196" i="49"/>
  <c r="Q196" i="49" s="1"/>
  <c r="P198" i="49"/>
  <c r="Q198" i="49" s="1"/>
  <c r="P202" i="49"/>
  <c r="Q202" i="49" s="1"/>
  <c r="I204" i="49"/>
  <c r="P214" i="49"/>
  <c r="I213" i="49"/>
  <c r="P218" i="49"/>
  <c r="Q218" i="49" s="1"/>
  <c r="P223" i="49"/>
  <c r="I222" i="49"/>
  <c r="P232" i="49"/>
  <c r="I231" i="49"/>
  <c r="O254" i="49"/>
  <c r="P254" i="49" s="1"/>
  <c r="Q254" i="49" s="1"/>
  <c r="N250" i="49"/>
  <c r="N193" i="49" s="1"/>
  <c r="N192" i="49" s="1"/>
  <c r="L303" i="49"/>
  <c r="P225" i="49"/>
  <c r="Q225" i="49" s="1"/>
  <c r="P241" i="49"/>
  <c r="Q241" i="49" s="1"/>
  <c r="P243" i="49"/>
  <c r="Q243" i="49" s="1"/>
  <c r="P245" i="49"/>
  <c r="Q245" i="49" s="1"/>
  <c r="P247" i="49"/>
  <c r="Q247" i="49" s="1"/>
  <c r="P249" i="49"/>
  <c r="Q249" i="49" s="1"/>
  <c r="O273" i="49"/>
  <c r="P278" i="49"/>
  <c r="P282" i="49"/>
  <c r="P294" i="49"/>
  <c r="P298" i="49"/>
  <c r="P302" i="49"/>
  <c r="P334" i="49"/>
  <c r="P339" i="49"/>
  <c r="I239" i="49"/>
  <c r="P252" i="49"/>
  <c r="Q252" i="49" s="1"/>
  <c r="P255" i="49"/>
  <c r="Q255" i="49" s="1"/>
  <c r="L262" i="49"/>
  <c r="P265" i="49"/>
  <c r="Q265" i="49" s="1"/>
  <c r="P267" i="49"/>
  <c r="Q267" i="49" s="1"/>
  <c r="P269" i="49"/>
  <c r="Q269" i="49" s="1"/>
  <c r="I273" i="49"/>
  <c r="P277" i="49"/>
  <c r="P281" i="49"/>
  <c r="P293" i="49"/>
  <c r="P297" i="49"/>
  <c r="P301" i="49"/>
  <c r="P306" i="49"/>
  <c r="J336" i="49"/>
  <c r="N336" i="49"/>
  <c r="P322" i="49"/>
  <c r="O339" i="49"/>
  <c r="O352" i="49" s="1"/>
  <c r="O353" i="49" s="1"/>
  <c r="N348" i="50" l="1"/>
  <c r="P352" i="49"/>
  <c r="P353" i="49" s="1"/>
  <c r="O282" i="50"/>
  <c r="O62" i="50"/>
  <c r="M354" i="49"/>
  <c r="G354" i="49"/>
  <c r="P63" i="50"/>
  <c r="P51" i="50"/>
  <c r="O85" i="50"/>
  <c r="P279" i="50"/>
  <c r="I354" i="49"/>
  <c r="J348" i="50"/>
  <c r="K348" i="50"/>
  <c r="K354" i="49"/>
  <c r="Q124" i="50"/>
  <c r="P124" i="50"/>
  <c r="H354" i="49"/>
  <c r="Q51" i="50"/>
  <c r="F109" i="50"/>
  <c r="M18" i="49"/>
  <c r="G109" i="50"/>
  <c r="O288" i="49"/>
  <c r="I19" i="49"/>
  <c r="L19" i="50"/>
  <c r="K109" i="50"/>
  <c r="Q122" i="49"/>
  <c r="O168" i="50"/>
  <c r="F18" i="50"/>
  <c r="H109" i="50"/>
  <c r="J109" i="50"/>
  <c r="J354" i="49"/>
  <c r="Q178" i="50"/>
  <c r="L85" i="50"/>
  <c r="O348" i="50"/>
  <c r="K18" i="50"/>
  <c r="O19" i="50"/>
  <c r="P117" i="49"/>
  <c r="P267" i="50"/>
  <c r="P346" i="50"/>
  <c r="P347" i="50" s="1"/>
  <c r="L354" i="49"/>
  <c r="L62" i="50"/>
  <c r="O354" i="49"/>
  <c r="M109" i="50"/>
  <c r="L33" i="50"/>
  <c r="G18" i="50"/>
  <c r="N18" i="50"/>
  <c r="N354" i="49"/>
  <c r="K110" i="49"/>
  <c r="M348" i="50"/>
  <c r="O110" i="50"/>
  <c r="O147" i="50"/>
  <c r="H18" i="50"/>
  <c r="G348" i="50"/>
  <c r="P297" i="50"/>
  <c r="Q116" i="50"/>
  <c r="J18" i="50"/>
  <c r="P86" i="50"/>
  <c r="Q86" i="50"/>
  <c r="Q107" i="49"/>
  <c r="Q106" i="49" s="1"/>
  <c r="I19" i="50"/>
  <c r="L288" i="49"/>
  <c r="I348" i="50"/>
  <c r="O33" i="50"/>
  <c r="O189" i="50"/>
  <c r="O188" i="50" s="1"/>
  <c r="Q20" i="50"/>
  <c r="O62" i="49"/>
  <c r="P122" i="49"/>
  <c r="I85" i="49"/>
  <c r="N109" i="50"/>
  <c r="Q118" i="49"/>
  <c r="Q117" i="49" s="1"/>
  <c r="Q148" i="50"/>
  <c r="N18" i="49"/>
  <c r="P285" i="50"/>
  <c r="O85" i="49"/>
  <c r="I147" i="50"/>
  <c r="M18" i="50"/>
  <c r="Q102" i="50"/>
  <c r="Q101" i="50" s="1"/>
  <c r="I62" i="50"/>
  <c r="Q256" i="50"/>
  <c r="L85" i="49"/>
  <c r="L147" i="50"/>
  <c r="O172" i="49"/>
  <c r="I168" i="50"/>
  <c r="Q20" i="49"/>
  <c r="H348" i="50"/>
  <c r="L110" i="50"/>
  <c r="I85" i="50"/>
  <c r="Q86" i="49"/>
  <c r="P335" i="49"/>
  <c r="P336" i="49" s="1"/>
  <c r="G110" i="49"/>
  <c r="M110" i="49"/>
  <c r="F110" i="49"/>
  <c r="I33" i="50"/>
  <c r="O148" i="49"/>
  <c r="Q77" i="49"/>
  <c r="Q76" i="49" s="1"/>
  <c r="N110" i="49"/>
  <c r="I172" i="49"/>
  <c r="Q46" i="49"/>
  <c r="J110" i="49"/>
  <c r="J18" i="49"/>
  <c r="I62" i="49"/>
  <c r="I33" i="49"/>
  <c r="P161" i="49"/>
  <c r="F18" i="49"/>
  <c r="P273" i="49"/>
  <c r="Q194" i="49"/>
  <c r="Q161" i="49"/>
  <c r="P90" i="49"/>
  <c r="H110" i="49"/>
  <c r="P262" i="49"/>
  <c r="Q128" i="49"/>
  <c r="L148" i="49"/>
  <c r="I111" i="49"/>
  <c r="H18" i="49"/>
  <c r="O111" i="49"/>
  <c r="P46" i="49"/>
  <c r="O33" i="49"/>
  <c r="L62" i="49"/>
  <c r="L19" i="49"/>
  <c r="P303" i="49"/>
  <c r="P285" i="49"/>
  <c r="P256" i="49"/>
  <c r="Q256" i="49" s="1"/>
  <c r="I94" i="49"/>
  <c r="Q90" i="49"/>
  <c r="G18" i="49"/>
  <c r="O19" i="49"/>
  <c r="L33" i="49"/>
  <c r="Q112" i="50"/>
  <c r="Q111" i="50" s="1"/>
  <c r="P111" i="50"/>
  <c r="Q79" i="50"/>
  <c r="Q78" i="50" s="1"/>
  <c r="P78" i="50"/>
  <c r="P160" i="50"/>
  <c r="Q161" i="50"/>
  <c r="Q160" i="50" s="1"/>
  <c r="P20" i="50"/>
  <c r="I110" i="50"/>
  <c r="P234" i="50"/>
  <c r="P256" i="50"/>
  <c r="P217" i="50"/>
  <c r="P76" i="50"/>
  <c r="Q77" i="50"/>
  <c r="Q76" i="50" s="1"/>
  <c r="L189" i="50"/>
  <c r="L188" i="50" s="1"/>
  <c r="Q81" i="50"/>
  <c r="P28" i="50"/>
  <c r="Q190" i="50"/>
  <c r="Q104" i="50"/>
  <c r="Q103" i="50" s="1"/>
  <c r="P103" i="50"/>
  <c r="Q91" i="50"/>
  <c r="Q90" i="50" s="1"/>
  <c r="P90" i="50"/>
  <c r="P148" i="50"/>
  <c r="Q55" i="50"/>
  <c r="Q54" i="50" s="1"/>
  <c r="P54" i="50"/>
  <c r="Q234" i="50"/>
  <c r="Q217" i="50"/>
  <c r="I189" i="50"/>
  <c r="I188" i="50" s="1"/>
  <c r="I93" i="50"/>
  <c r="P81" i="50"/>
  <c r="Q139" i="50"/>
  <c r="Q138" i="50" s="1"/>
  <c r="P138" i="50"/>
  <c r="P244" i="50"/>
  <c r="Q245" i="50"/>
  <c r="Q244" i="50" s="1"/>
  <c r="P46" i="50"/>
  <c r="Q47" i="50"/>
  <c r="Q46" i="50" s="1"/>
  <c r="P178" i="50"/>
  <c r="Q107" i="50"/>
  <c r="Q106" i="50" s="1"/>
  <c r="Q105" i="50" s="1"/>
  <c r="P106" i="50"/>
  <c r="P105" i="50" s="1"/>
  <c r="P329" i="50"/>
  <c r="P330" i="50" s="1"/>
  <c r="Q128" i="50"/>
  <c r="Q127" i="50" s="1"/>
  <c r="P127" i="50"/>
  <c r="P190" i="50"/>
  <c r="Q156" i="50"/>
  <c r="Q155" i="50" s="1"/>
  <c r="P155" i="50"/>
  <c r="Q28" i="50"/>
  <c r="L348" i="50"/>
  <c r="Q201" i="50"/>
  <c r="Q200" i="50" s="1"/>
  <c r="P200" i="50"/>
  <c r="P226" i="50"/>
  <c r="Q227" i="50"/>
  <c r="Q226" i="50" s="1"/>
  <c r="Q122" i="50"/>
  <c r="Q121" i="50" s="1"/>
  <c r="P121" i="50"/>
  <c r="Q66" i="50"/>
  <c r="Q65" i="50" s="1"/>
  <c r="P65" i="50"/>
  <c r="Q35" i="50"/>
  <c r="Q34" i="50" s="1"/>
  <c r="P34" i="50"/>
  <c r="L168" i="50"/>
  <c r="Q170" i="50"/>
  <c r="Q169" i="50" s="1"/>
  <c r="P169" i="50"/>
  <c r="Q166" i="50"/>
  <c r="Q165" i="50" s="1"/>
  <c r="P165" i="50"/>
  <c r="P116" i="50"/>
  <c r="Q95" i="50"/>
  <c r="Q94" i="50" s="1"/>
  <c r="P94" i="50"/>
  <c r="Q210" i="50"/>
  <c r="Q209" i="50" s="1"/>
  <c r="P209" i="50"/>
  <c r="I193" i="49"/>
  <c r="I192" i="49" s="1"/>
  <c r="Q167" i="49"/>
  <c r="Q166" i="49" s="1"/>
  <c r="P166" i="49"/>
  <c r="Q105" i="49"/>
  <c r="Q104" i="49" s="1"/>
  <c r="P104" i="49"/>
  <c r="Q82" i="49"/>
  <c r="Q81" i="49" s="1"/>
  <c r="P81" i="49"/>
  <c r="Q103" i="49"/>
  <c r="Q102" i="49" s="1"/>
  <c r="P102" i="49"/>
  <c r="Q232" i="49"/>
  <c r="Q231" i="49" s="1"/>
  <c r="P231" i="49"/>
  <c r="P173" i="49"/>
  <c r="Q174" i="49"/>
  <c r="Q173" i="49" s="1"/>
  <c r="P112" i="49"/>
  <c r="Q113" i="49"/>
  <c r="Q112" i="49" s="1"/>
  <c r="Q67" i="49"/>
  <c r="Q65" i="49" s="1"/>
  <c r="P65" i="49"/>
  <c r="P213" i="49"/>
  <c r="Q214" i="49"/>
  <c r="Q213" i="49" s="1"/>
  <c r="L172" i="49"/>
  <c r="Q205" i="49"/>
  <c r="Q204" i="49" s="1"/>
  <c r="P204" i="49"/>
  <c r="Q251" i="49"/>
  <c r="P86" i="49"/>
  <c r="Q51" i="49"/>
  <c r="P20" i="49"/>
  <c r="P149" i="49"/>
  <c r="I148" i="49"/>
  <c r="Q126" i="49"/>
  <c r="Q125" i="49" s="1"/>
  <c r="P125" i="49"/>
  <c r="P51" i="49"/>
  <c r="O250" i="49"/>
  <c r="O193" i="49" s="1"/>
  <c r="O192" i="49" s="1"/>
  <c r="P128" i="49"/>
  <c r="Q140" i="49"/>
  <c r="Q139" i="49" s="1"/>
  <c r="P139" i="49"/>
  <c r="P291" i="49"/>
  <c r="Q79" i="49"/>
  <c r="Q78" i="49" s="1"/>
  <c r="P78" i="49"/>
  <c r="Q64" i="49"/>
  <c r="Q63" i="49" s="1"/>
  <c r="P63" i="49"/>
  <c r="Q239" i="49"/>
  <c r="Q262" i="49"/>
  <c r="P194" i="49"/>
  <c r="Q28" i="49"/>
  <c r="P156" i="49"/>
  <c r="Q157" i="49"/>
  <c r="Q156" i="49" s="1"/>
  <c r="Q55" i="49"/>
  <c r="Q54" i="49" s="1"/>
  <c r="P54" i="49"/>
  <c r="P222" i="49"/>
  <c r="Q223" i="49"/>
  <c r="Q222" i="49" s="1"/>
  <c r="L111" i="49"/>
  <c r="P182" i="49"/>
  <c r="Q183" i="49"/>
  <c r="Q182" i="49" s="1"/>
  <c r="Q96" i="49"/>
  <c r="Q95" i="49" s="1"/>
  <c r="P95" i="49"/>
  <c r="Q35" i="49"/>
  <c r="Q34" i="49" s="1"/>
  <c r="P34" i="49"/>
  <c r="Q149" i="49"/>
  <c r="P28" i="49"/>
  <c r="L193" i="49"/>
  <c r="L192" i="49" s="1"/>
  <c r="K18" i="49"/>
  <c r="P239" i="49"/>
  <c r="P107" i="49"/>
  <c r="P106" i="49" s="1"/>
  <c r="P354" i="49" l="1"/>
  <c r="S354" i="49" s="1"/>
  <c r="M264" i="50"/>
  <c r="M284" i="50" s="1"/>
  <c r="M301" i="50" s="1"/>
  <c r="K17" i="50"/>
  <c r="I110" i="49"/>
  <c r="G17" i="50"/>
  <c r="M270" i="49"/>
  <c r="M290" i="49" s="1"/>
  <c r="M307" i="49" s="1"/>
  <c r="F17" i="50"/>
  <c r="G270" i="49"/>
  <c r="G272" i="49" s="1"/>
  <c r="M17" i="49"/>
  <c r="P348" i="50"/>
  <c r="S348" i="50" s="1"/>
  <c r="F264" i="50"/>
  <c r="F314" i="50" s="1"/>
  <c r="O109" i="50"/>
  <c r="K264" i="50"/>
  <c r="K266" i="50" s="1"/>
  <c r="Q168" i="50"/>
  <c r="H17" i="50"/>
  <c r="M17" i="50"/>
  <c r="L18" i="49"/>
  <c r="O18" i="50"/>
  <c r="H264" i="50"/>
  <c r="H284" i="50" s="1"/>
  <c r="H301" i="50" s="1"/>
  <c r="G264" i="50"/>
  <c r="G284" i="50" s="1"/>
  <c r="G301" i="50" s="1"/>
  <c r="F17" i="49"/>
  <c r="N270" i="49"/>
  <c r="N290" i="49" s="1"/>
  <c r="N307" i="49" s="1"/>
  <c r="N308" i="49" s="1"/>
  <c r="L18" i="50"/>
  <c r="N17" i="50"/>
  <c r="N264" i="50"/>
  <c r="N284" i="50" s="1"/>
  <c r="N301" i="50" s="1"/>
  <c r="N302" i="50" s="1"/>
  <c r="P85" i="49"/>
  <c r="I18" i="50"/>
  <c r="J264" i="50"/>
  <c r="J284" i="50" s="1"/>
  <c r="J301" i="50" s="1"/>
  <c r="J302" i="50" s="1"/>
  <c r="G17" i="49"/>
  <c r="L109" i="50"/>
  <c r="J17" i="50"/>
  <c r="Q85" i="50"/>
  <c r="Q93" i="50"/>
  <c r="L110" i="49"/>
  <c r="P85" i="50"/>
  <c r="P93" i="50"/>
  <c r="Q19" i="50"/>
  <c r="Q147" i="50"/>
  <c r="P94" i="49"/>
  <c r="Q250" i="49"/>
  <c r="Q193" i="49" s="1"/>
  <c r="Q192" i="49" s="1"/>
  <c r="F270" i="49"/>
  <c r="F320" i="49" s="1"/>
  <c r="P250" i="49"/>
  <c r="P193" i="49" s="1"/>
  <c r="P192" i="49" s="1"/>
  <c r="Q33" i="50"/>
  <c r="P62" i="50"/>
  <c r="I18" i="49"/>
  <c r="J17" i="49"/>
  <c r="O110" i="49"/>
  <c r="P33" i="50"/>
  <c r="Q19" i="49"/>
  <c r="I109" i="50"/>
  <c r="Q148" i="49"/>
  <c r="Q85" i="49"/>
  <c r="N17" i="49"/>
  <c r="J270" i="49"/>
  <c r="J290" i="49" s="1"/>
  <c r="J307" i="49" s="1"/>
  <c r="J308" i="49" s="1"/>
  <c r="Q94" i="49"/>
  <c r="H270" i="49"/>
  <c r="H290" i="49" s="1"/>
  <c r="H307" i="49" s="1"/>
  <c r="Q172" i="49"/>
  <c r="P172" i="49"/>
  <c r="O18" i="49"/>
  <c r="H17" i="49"/>
  <c r="P62" i="49"/>
  <c r="P148" i="49"/>
  <c r="P168" i="50"/>
  <c r="P110" i="50"/>
  <c r="P189" i="50"/>
  <c r="P188" i="50" s="1"/>
  <c r="P147" i="50"/>
  <c r="P19" i="50"/>
  <c r="Q110" i="50"/>
  <c r="Q62" i="50"/>
  <c r="Q189" i="50"/>
  <c r="Q188" i="50" s="1"/>
  <c r="K17" i="49"/>
  <c r="K270" i="49"/>
  <c r="K290" i="49" s="1"/>
  <c r="P33" i="49"/>
  <c r="Q62" i="49"/>
  <c r="Q111" i="49"/>
  <c r="P19" i="49"/>
  <c r="Q33" i="49"/>
  <c r="P111" i="49"/>
  <c r="I270" i="49" l="1"/>
  <c r="L17" i="49"/>
  <c r="G290" i="49"/>
  <c r="G307" i="49" s="1"/>
  <c r="I307" i="49" s="1"/>
  <c r="K284" i="50"/>
  <c r="K301" i="50" s="1"/>
  <c r="O264" i="50"/>
  <c r="O17" i="50"/>
  <c r="I264" i="50"/>
  <c r="H266" i="50"/>
  <c r="H282" i="50" s="1"/>
  <c r="H302" i="50" s="1"/>
  <c r="O290" i="49"/>
  <c r="I17" i="49"/>
  <c r="L264" i="50"/>
  <c r="L270" i="49"/>
  <c r="L17" i="50"/>
  <c r="O17" i="49"/>
  <c r="O284" i="50"/>
  <c r="Q18" i="50"/>
  <c r="Q109" i="50"/>
  <c r="Q110" i="49"/>
  <c r="P18" i="50"/>
  <c r="O270" i="49"/>
  <c r="I17" i="50"/>
  <c r="P18" i="49"/>
  <c r="H272" i="49"/>
  <c r="H288" i="49" s="1"/>
  <c r="H308" i="49" s="1"/>
  <c r="P110" i="49"/>
  <c r="Q18" i="49"/>
  <c r="I301" i="50"/>
  <c r="G302" i="50"/>
  <c r="O301" i="50"/>
  <c r="O302" i="50" s="1"/>
  <c r="M302" i="50"/>
  <c r="L266" i="50"/>
  <c r="L282" i="50" s="1"/>
  <c r="K282" i="50"/>
  <c r="P109" i="50"/>
  <c r="I284" i="50"/>
  <c r="O307" i="49"/>
  <c r="O308" i="49" s="1"/>
  <c r="M308" i="49"/>
  <c r="G288" i="49"/>
  <c r="K307" i="49"/>
  <c r="K308" i="49" s="1"/>
  <c r="L290" i="49"/>
  <c r="L307" i="49" s="1"/>
  <c r="L308" i="49" s="1"/>
  <c r="K302" i="50" l="1"/>
  <c r="I290" i="49"/>
  <c r="P290" i="49" s="1"/>
  <c r="L284" i="50"/>
  <c r="L301" i="50" s="1"/>
  <c r="L302" i="50" s="1"/>
  <c r="I266" i="50"/>
  <c r="I282" i="50" s="1"/>
  <c r="I302" i="50" s="1"/>
  <c r="Q270" i="49"/>
  <c r="Q17" i="50"/>
  <c r="Q264" i="50"/>
  <c r="P17" i="50"/>
  <c r="P264" i="50"/>
  <c r="P17" i="49"/>
  <c r="P270" i="49"/>
  <c r="I272" i="49"/>
  <c r="P272" i="49" s="1"/>
  <c r="P288" i="49" s="1"/>
  <c r="Q17" i="49"/>
  <c r="G308" i="49"/>
  <c r="P307" i="49"/>
  <c r="P301" i="50" l="1"/>
  <c r="P284" i="50"/>
  <c r="P266" i="50"/>
  <c r="P282" i="50" s="1"/>
  <c r="I288" i="49"/>
  <c r="I308" i="49" s="1"/>
  <c r="P308" i="49"/>
  <c r="S308" i="49" s="1"/>
  <c r="P302" i="50" l="1"/>
  <c r="S302" i="50" s="1"/>
  <c r="R109" i="49"/>
  <c r="Q14" i="58"/>
  <c r="Q13" i="58" s="1"/>
  <c r="O14" i="58" l="1"/>
  <c r="O13" i="58" s="1"/>
</calcChain>
</file>

<file path=xl/sharedStrings.xml><?xml version="1.0" encoding="utf-8"?>
<sst xmlns="http://schemas.openxmlformats.org/spreadsheetml/2006/main" count="19290" uniqueCount="1188">
  <si>
    <t>No.</t>
  </si>
  <si>
    <t>Jumlah Barang</t>
  </si>
  <si>
    <t>Map Orde/PK</t>
  </si>
  <si>
    <t>Map Batik Kertas</t>
  </si>
  <si>
    <t>Buku Agenda Surat</t>
  </si>
  <si>
    <t>:</t>
  </si>
  <si>
    <t>Rim</t>
  </si>
  <si>
    <t>Dos</t>
  </si>
  <si>
    <t>Tinta Printer</t>
  </si>
  <si>
    <t>Kabupaten Sumba Barat,</t>
  </si>
  <si>
    <t>Kain Pel Biru</t>
  </si>
  <si>
    <t>Facial Tissue</t>
  </si>
  <si>
    <t>Kerok WC Plastik</t>
  </si>
  <si>
    <t>Harga Satuan</t>
  </si>
  <si>
    <t>Nama Barang</t>
  </si>
  <si>
    <t>Ket.</t>
  </si>
  <si>
    <t>No</t>
  </si>
  <si>
    <t>J U M L A H     T O T A L</t>
  </si>
  <si>
    <t>Buah</t>
  </si>
  <si>
    <t>Botol</t>
  </si>
  <si>
    <t>BADAN KEUANGAN DAN ASET DAERAH</t>
  </si>
  <si>
    <t>5.02.01</t>
  </si>
  <si>
    <t>Kegiatan</t>
  </si>
  <si>
    <t>Sub Kegiatan</t>
  </si>
  <si>
    <t>Belanja Alat/Bahan untuk Kegiatan Kantor - Bahan Komputer</t>
  </si>
  <si>
    <t>Evaluasi Kinerja Perangkat Daerah</t>
  </si>
  <si>
    <t>Administrasi Keuangan Perangkat Daerah</t>
  </si>
  <si>
    <t>Penyediaan Komponen Instalasi Listrik/Penerangan Bangunan Kantor</t>
  </si>
  <si>
    <t>Belanja Alat/Bahan untuk Kegiatan Kantor - Alat Listrik</t>
  </si>
  <si>
    <t>b.</t>
  </si>
  <si>
    <t>Penyediaan Peralatan dan Perlengkapan Kantor</t>
  </si>
  <si>
    <t>5.02.01.2.06.02.5.2.02.10.01.0002</t>
  </si>
  <si>
    <t>5.02.01.2.06.02.5.2.02.10.02.0003</t>
  </si>
  <si>
    <t>c.</t>
  </si>
  <si>
    <t>d.</t>
  </si>
  <si>
    <t>e.</t>
  </si>
  <si>
    <t>Penatausahaan Arsip Dinamis pada SKPD</t>
  </si>
  <si>
    <t>Penyediaan Jasa Penunjang Urusan Pemerintahan Daerah</t>
  </si>
  <si>
    <t>a.</t>
  </si>
  <si>
    <t>Penyediaan Jasa Peralatan dan Perlengkapan Kantor</t>
  </si>
  <si>
    <t>Belanja Alat/Bahan untuk Kegiatan Kantor - Perabot Kantor</t>
  </si>
  <si>
    <t>Pemeliharaan Barang Milik Daerah Penunjang Urusan Pemerintahan Daerah</t>
  </si>
  <si>
    <t>Belanja Bahan - Bahan Bakar dan Pelumas</t>
  </si>
  <si>
    <t>Belanja Pemeliharaan Alat Angkutan - Alat Angkutan darat Bermotor - Kendaraan Dinas Bermotor Perorangan</t>
  </si>
  <si>
    <t>5.02.02</t>
  </si>
  <si>
    <t>Program</t>
  </si>
  <si>
    <t>Koordinasi dan Penyusunan Rencana Anggaran Daerah</t>
  </si>
  <si>
    <t>Koordinasi dan Pengelolaan Perbendaharaan Daerah</t>
  </si>
  <si>
    <t>Koordinasi dan Pelaksanaan Akuntansi dan Pelaporan Keuangan Daerah</t>
  </si>
  <si>
    <t>Koordinasi Penyusunan Laporan Pertanggungjawaban Pelaksanaan APBD Bulanan, Triwulanan dan Semesteran</t>
  </si>
  <si>
    <t>Konsolidasi Laporan Keuangan SKPD, BLUD dan Laporan Keuangan Pemerintah Daerah</t>
  </si>
  <si>
    <t>5.02.03</t>
  </si>
  <si>
    <t>Pengelolaan Barang Milik Daerah</t>
  </si>
  <si>
    <t>Penyusunan Standar Harga</t>
  </si>
  <si>
    <t>Penyusunan Perencanaan Kebutuhan Barang Milik Daerah</t>
  </si>
  <si>
    <t>Penatausahaan Barang Milik Daerah</t>
  </si>
  <si>
    <t>Inventarisasi Barang Milik Daerah</t>
  </si>
  <si>
    <t>Pengamanan Barang Milik Daerah</t>
  </si>
  <si>
    <t>Penilaian Barang Milik Daerah</t>
  </si>
  <si>
    <t>Rekonsiliasi dalam rangka Penyusunan Laporan Barang Milik Daerah</t>
  </si>
  <si>
    <t>Sekretariat</t>
  </si>
  <si>
    <t>Meter</t>
  </si>
  <si>
    <t>Pembersih Lantai</t>
  </si>
  <si>
    <t>Pertamax</t>
  </si>
  <si>
    <t>Solar</t>
  </si>
  <si>
    <t>5.02.01.2.07.05.5.2.02.05.02.0001</t>
  </si>
  <si>
    <t>Sub Kegiatan Penatausahaan Arsip Dinamis pada SKPD</t>
  </si>
  <si>
    <t>Lembar</t>
  </si>
  <si>
    <t>Belanja Alat/Bahan untuk Kegiatan Kantor-Perabot Kantor</t>
  </si>
  <si>
    <t>Belanja Modal Alat Pembersih</t>
  </si>
  <si>
    <t>Belanja Modal Alat Dapur</t>
  </si>
  <si>
    <t>Belanja Modal Personal Computer</t>
  </si>
  <si>
    <t>5.02.01.2.06.02.5.2.02.05.02.0003</t>
  </si>
  <si>
    <t>5.02.01.2.06.02.5.2.02.05.02.0005</t>
  </si>
  <si>
    <t>Gunting Kertas</t>
  </si>
  <si>
    <t>Belanja Modal Mebel</t>
  </si>
  <si>
    <t>Penyediaan Jasa Komunikasi, Sumber Daya Air dan Listrik</t>
  </si>
  <si>
    <t>Belanja Modal Alat Rumah Tangga Lainnya (Home Use)</t>
  </si>
  <si>
    <t>5.02.02.2.01.07.5.2.02.05.02.0006</t>
  </si>
  <si>
    <t>5.02.02.2.02.05.5.2.02.10.01.0002</t>
  </si>
  <si>
    <t>5.02.03.2.01.07.5.2.02.05.01.0005</t>
  </si>
  <si>
    <t>Koordinasi dan Pengelolaan Kas Daerah</t>
  </si>
  <si>
    <t>Penyusunan Kebijakan Pengelolaan Barang Milik Daerah</t>
  </si>
  <si>
    <t>5.02.03.2.01.04.5.2.02.10.02.0003</t>
  </si>
  <si>
    <t>Belanja Modal Personal Komputer</t>
  </si>
  <si>
    <t>5.02.01.2.06.02.5.1.02.05.02.0001</t>
  </si>
  <si>
    <t>Pengelolaan Keuangan Daerah</t>
  </si>
  <si>
    <t>5.02.03.2.01.07.5.1.02.01.01.0001</t>
  </si>
  <si>
    <t>Belanja Modal Bangunan Gedung Kantor</t>
  </si>
  <si>
    <t>5.02.01.2.07.10.5.1.02.05.02.0001</t>
  </si>
  <si>
    <t>LAMPIRAN</t>
  </si>
  <si>
    <t>: PERATURAN MENTRI DALAM NEGERI</t>
  </si>
  <si>
    <t>NOMOR</t>
  </si>
  <si>
    <t>: 13 TAHUN 2006</t>
  </si>
  <si>
    <t>PEMERINTAH KABUPATEN SUMBA BARAT</t>
  </si>
  <si>
    <t>LAPORAN PERTANGGUNG JAWABAN BENDAHARA PENGELUARAN</t>
  </si>
  <si>
    <t>(S P J   PENGESAHAN)</t>
  </si>
  <si>
    <t>SKPD</t>
  </si>
  <si>
    <t>KUASA PENGGUNA ANGGARAN</t>
  </si>
  <si>
    <t>ANITA RINIE, S.Pi</t>
  </si>
  <si>
    <t>BENDAHARA PENGELUARAN</t>
  </si>
  <si>
    <t>NAYUMI RENA DEDU, SM</t>
  </si>
  <si>
    <t>BULAN</t>
  </si>
  <si>
    <t>: FEBRUARI</t>
  </si>
  <si>
    <t>DESEMBER</t>
  </si>
  <si>
    <t>TAHUN ANGGARAN</t>
  </si>
  <si>
    <t>: 2022</t>
  </si>
  <si>
    <t>No. Rekening</t>
  </si>
  <si>
    <t>Uraian Kegiatan</t>
  </si>
  <si>
    <t>Jumlah Anggaran</t>
  </si>
  <si>
    <t>SPJ - LS Gaji</t>
  </si>
  <si>
    <t>SPJ - LS Barang dan Jasa</t>
  </si>
  <si>
    <t>SPJ - UP/GU/TU</t>
  </si>
  <si>
    <t>Jml SPJ              (LS-UP/GU/TU)             s/d saat ini</t>
  </si>
  <si>
    <t>Sisa Pagu</t>
  </si>
  <si>
    <t>s/d yang lalu</t>
  </si>
  <si>
    <t>Bulan Ini</t>
  </si>
  <si>
    <t>s/d Bulan ini</t>
  </si>
  <si>
    <t>6 (4+5)</t>
  </si>
  <si>
    <t>9 (7+8)</t>
  </si>
  <si>
    <t>12 (10+11)</t>
  </si>
  <si>
    <t>13 (6+9+12)</t>
  </si>
  <si>
    <t>14 (3-13)</t>
  </si>
  <si>
    <t>Badan Keuangan dan Aset Daerah Kabupaten Sumba Barat</t>
  </si>
  <si>
    <t>BELANJA DAERAH</t>
  </si>
  <si>
    <t>I</t>
  </si>
  <si>
    <t>PROGRAM</t>
  </si>
  <si>
    <t>PENUNJANG URUSAN PEMERINTAH DAERAH KABUPATEN/KOTA</t>
  </si>
  <si>
    <t>5.02.01.2.01</t>
  </si>
  <si>
    <t>Perencanaan, Penganggaran, dan Evaluasi Kinerja Perangkat daerah</t>
  </si>
  <si>
    <t>a</t>
  </si>
  <si>
    <t>5.02.01.2.01.06</t>
  </si>
  <si>
    <t>Koordinasi dan Penyusunan Lap. Capaian Kinerja dan Ikhtisar Realisasi Kinerja SKPD</t>
  </si>
  <si>
    <t>5.02.01.2.01.06.5.1.02.01.01.0024</t>
  </si>
  <si>
    <t>Belanja Alat/Bahan untuk kegiatan Kantor-Alat Tulis Kantor</t>
  </si>
  <si>
    <t>5.02.01.2.01.06.5.1.02.01.01.0025</t>
  </si>
  <si>
    <t>Belanja Alat/Bahan untuk kegiatan Kantor - Kertas dan Cover</t>
  </si>
  <si>
    <t>5.02.01.2.01.06.5.1.02.01.01.0029</t>
  </si>
  <si>
    <t>5.02.01.2.01.06.5.1.02.01.01.0052</t>
  </si>
  <si>
    <t>Belanja Makanan dan Minuman Rapat</t>
  </si>
  <si>
    <t>5.02.01.2.01.06.5.1.02.01.01.0054</t>
  </si>
  <si>
    <t>Belanja Penambah Daya Tahan Tubuh</t>
  </si>
  <si>
    <t>5.02.01.2.01.06.5.1.02.02.01.0064</t>
  </si>
  <si>
    <t>Belanja Paket/Pengiriman</t>
  </si>
  <si>
    <t>5.02.01.2.01.06.5.1.02.02.01.0071</t>
  </si>
  <si>
    <t>Belanja Lembur</t>
  </si>
  <si>
    <t>b</t>
  </si>
  <si>
    <t>5.02.01.2.01.07</t>
  </si>
  <si>
    <t>5.02.01.2.01.07.5.1.01.03.07.0001</t>
  </si>
  <si>
    <t>Belanja Honorarium Penanggungjawab Pengelola Keuangan</t>
  </si>
  <si>
    <t>5.02.01.2.01.07.5.1.01.03.07.0002</t>
  </si>
  <si>
    <t>Belanja Honorarium Pengadaan Barang/Jasa</t>
  </si>
  <si>
    <t>5.02.01.2.01.07.5.1.01.03.08.0002</t>
  </si>
  <si>
    <t>Belanja Jasa Pengelolaan BMD yang tidak menghasilkan pendapatan</t>
  </si>
  <si>
    <t>5.02.01.2.01.07.5.1.02.01.01.0024</t>
  </si>
  <si>
    <t>Belanja Alat/Bahan untuk Kegiatan kantor - Alat Tulis Kantor</t>
  </si>
  <si>
    <t>5.02.01.2.02</t>
  </si>
  <si>
    <t>5.02.01.2.02.01</t>
  </si>
  <si>
    <t>Penyediaan Gaji dan Tunjangan ASN</t>
  </si>
  <si>
    <t>5.02.01.2.02.01.5.1.01.01.01.0001</t>
  </si>
  <si>
    <t>Belanja Gaji Pokok PNS</t>
  </si>
  <si>
    <t>5.02.01.2.02.01.5.1.01.01.02.0001</t>
  </si>
  <si>
    <t>Belanja Tunjangan Keluarga PNS</t>
  </si>
  <si>
    <t>5.02.01.2.02.01.5.1.01.01.03.0001</t>
  </si>
  <si>
    <t>Belanja Tunjangan jabatan PNS</t>
  </si>
  <si>
    <t>5.02.01.2.02.01.5.1.01.01.04.0001</t>
  </si>
  <si>
    <t>Belanja Tunjangan Fungsional PNS</t>
  </si>
  <si>
    <t>5.02.01.2.02.01.5.1.01.01.05.0001</t>
  </si>
  <si>
    <t>Belanja Tunjangan Fungsional Umum PNS</t>
  </si>
  <si>
    <t>5.02.01.2.02.01.5.1.01.01.06.0001</t>
  </si>
  <si>
    <t>Belanja Tunjangan Beras PNS</t>
  </si>
  <si>
    <t>5.02.01.2.02.01.5.1.01.01.07.0001</t>
  </si>
  <si>
    <t>Belanja Tunjangan PPh/Tunjangan Khusus PNS</t>
  </si>
  <si>
    <t>5.02.01.2.02.01.5.1.01.01.08.0001</t>
  </si>
  <si>
    <t>Belanja Pembulatan Gaji PNS</t>
  </si>
  <si>
    <t>5.02.01.2.02.01.5.1.01.01.09.0001</t>
  </si>
  <si>
    <t>Belanja Iuran Jaminan Kesehatan PNS</t>
  </si>
  <si>
    <t>5.02.01.2.02.01.5.1.01.01.10.0001</t>
  </si>
  <si>
    <t>Belanja Iuran Jaminan Kecelakaan Kerja PNS</t>
  </si>
  <si>
    <t>5.02.01.2.02.01.5.1.01.01.11.0001</t>
  </si>
  <si>
    <t>Belanja Iuran Jaminan Kematian Kerja PNS</t>
  </si>
  <si>
    <t>5.02.01.2.02.02</t>
  </si>
  <si>
    <t>Penyediaan Adminstrasi Pelaksanaan Tugas ASN</t>
  </si>
  <si>
    <t>5.02.01.2.02.02.5.1.02.02.01.0028</t>
  </si>
  <si>
    <t>Belanja Jasa Tenaga Pelayanan Umum</t>
  </si>
  <si>
    <t>5.02.01.2.02.02.5.1.02.02.02.0005</t>
  </si>
  <si>
    <t>Belanja Iuran Jaminan Kesehatan bagi Non ASN</t>
  </si>
  <si>
    <t>5.02.01.2.02.02.5.1.02.02.02.0006</t>
  </si>
  <si>
    <t>Belanja Iuran Jaminan Kecelakaan Kerja bagi Non ASN</t>
  </si>
  <si>
    <t>5.02.01.2.02.02.5.1.02.02.02.0007</t>
  </si>
  <si>
    <t>Belanja Iuran Jaminan Kematian bagi Non ASN</t>
  </si>
  <si>
    <t>5.02.01.2.02.03</t>
  </si>
  <si>
    <t>Pelaksanaan Penatausahaan dan Pengujian / Verifikasi Keuangan SKPD</t>
  </si>
  <si>
    <t>5.02.01.2.02.03.5.1.02.01.01.0054</t>
  </si>
  <si>
    <t>5.02.01.2.02.03.5.1.02.02.01.0071</t>
  </si>
  <si>
    <t>c</t>
  </si>
  <si>
    <t>5.02.01.2.02.07</t>
  </si>
  <si>
    <t>Koordinasi dan Penyusunan Lap. Keuangan Bulanan/Triwulan/ Semesteran SKPD</t>
  </si>
  <si>
    <t>5.02.01.2.02.07.5.1.02.01.01.0024</t>
  </si>
  <si>
    <t>5.02.01.2.02.07.5.1.02.01.01.0025</t>
  </si>
  <si>
    <t>Belanja Alat/Bahan untuk kegiatan kantor-Kertas dan Cover</t>
  </si>
  <si>
    <t>5.02.01.2.02.07.5.1.02.01.01.0029</t>
  </si>
  <si>
    <t>Belanja Alat/Bahan untuk kegiatan kantor-Bahan Komputer</t>
  </si>
  <si>
    <t>5.02.01.2.02.07.5.1.02.01.01.0054</t>
  </si>
  <si>
    <t>5.02.01.2.02.07.5.1.02.02.01.0004</t>
  </si>
  <si>
    <t>Honorarium Tim Pelaksana Kegiatan dan Sekretariat Tim Pelaksana Kegiatan</t>
  </si>
  <si>
    <t>5.02.01.2.02.07.5.1.02.02.01.0071</t>
  </si>
  <si>
    <t>5.02.01.2.02.07.5.1.02.04.01.0001</t>
  </si>
  <si>
    <t>Belanja Perjalanan Dinas Biasa</t>
  </si>
  <si>
    <t>5.02.01.2.06</t>
  </si>
  <si>
    <t>Administrasi Umum  Perangkat Daerah</t>
  </si>
  <si>
    <t>5.02.01.2.06.01</t>
  </si>
  <si>
    <t>5.02.01.2.06.01.5.1.02.01.01.0031</t>
  </si>
  <si>
    <t>5.02.01.2.06.02</t>
  </si>
  <si>
    <t>5.02.01.2.06.02.5.1.02.01.01.0001</t>
  </si>
  <si>
    <t>Belanja Bahan-Bahan Bangunan dan Konstruksi</t>
  </si>
  <si>
    <t>5.02.01.2.06.02.5.1.02.01.01.0030</t>
  </si>
  <si>
    <t>5.02.01.2.06.02.5.1.02.01.01.0032</t>
  </si>
  <si>
    <t>Belanja Alat/Bahan untuk Kegiatan kantor - Perlengkapan Dinas</t>
  </si>
  <si>
    <t>5.02.01.2.06.02.5.1.02.01.01.0036</t>
  </si>
  <si>
    <t>Belanja Alat/Bahan untuk Kegiatan kantor - Alat/Bahan untuk kegiatan kantor lainnya</t>
  </si>
  <si>
    <t>5.02.01.2.06.02.5.1.02.03.02.0117</t>
  </si>
  <si>
    <t>Belanja Pemeliharaan Alat Kantor dan Rumah tangga - Alat Kantor - Alat Kantor Lainnya</t>
  </si>
  <si>
    <t>Belanja Jasa yang diberikan kepada Pihak Ketiga/Pihak Lainnya</t>
  </si>
  <si>
    <t>Belanja Modal Peralatan Personal Komputer</t>
  </si>
  <si>
    <t>5.02.01.2.06.05</t>
  </si>
  <si>
    <t>Penyediaan Barang Cetakan dan Penggandaan</t>
  </si>
  <si>
    <t>5.02.01.2.06.05.5.1.02.01.01.0024</t>
  </si>
  <si>
    <t>Belanja Alat/Bahan untuk Kegiatan kantor - Alat Tulis Kantor (Belanja Penggandaan)</t>
  </si>
  <si>
    <t>5.02.01.2.06.09</t>
  </si>
  <si>
    <t>Penyelenggaraan Rapat Koordinasi dan Konsultasi SKPD</t>
  </si>
  <si>
    <t>5.02.01.2.06.09.5.1.02.04.01.0001</t>
  </si>
  <si>
    <t>5.02.01.2.06.09.5.1.02.04.01.0003</t>
  </si>
  <si>
    <t>Belanja Perjalanan Dinas Dalam Kota</t>
  </si>
  <si>
    <t>5.02.01.2.06.10</t>
  </si>
  <si>
    <t>5.02.01.2.06.10.5.1,02.01.01.0024</t>
  </si>
  <si>
    <t>5.02.01.2.06.10.5.1,02.01.01.0025</t>
  </si>
  <si>
    <t>5.02.01.2.06.10.5.1.02.01.01.0029</t>
  </si>
  <si>
    <t>5.02.01.2.07</t>
  </si>
  <si>
    <t>Pengadaan Barang Milik Daerah Penunjang Urusan Pemerintah Daerah</t>
  </si>
  <si>
    <t>5.02.01.2.07.05</t>
  </si>
  <si>
    <t>Pengadaan Mebel</t>
  </si>
  <si>
    <t>5.02.01.2.07.05.5.2.02.05.01.0004</t>
  </si>
  <si>
    <t>Belanja Modal Alat Penyimpan Perlengkapan Kantor</t>
  </si>
  <si>
    <t>5.02.01.2.07.05.5.2.02.05.01.0005</t>
  </si>
  <si>
    <t>Belanja Modal Alat Kantor Lainnya</t>
  </si>
  <si>
    <t>5.02.01.2.07.10</t>
  </si>
  <si>
    <t>Pengadaan Sarana dan Prasarana Gedung Kantor atau Bangunan Lainnya</t>
  </si>
  <si>
    <t>5.02.01.2.07.10.5.1.01.03.07.0002</t>
  </si>
  <si>
    <t>5.02.01.2.07.10.5.2.03.01.01.0001</t>
  </si>
  <si>
    <t>5.02.01.2.08</t>
  </si>
  <si>
    <t>5.02.01.2.08.02</t>
  </si>
  <si>
    <t>5.02.01.2.08.02.5.1.02.01.01.0004</t>
  </si>
  <si>
    <t>Belanja Bahan-bahan Bakar dan Pelumas</t>
  </si>
  <si>
    <t>5.02.01.2.08.02.5.1.02.01.01.0013</t>
  </si>
  <si>
    <t>Belanja Suku Cadang-Suku Cadang Alat Angkutan</t>
  </si>
  <si>
    <t>5.02.01.2.08.02.5.1.02.01.01.0043</t>
  </si>
  <si>
    <t>Belanja Natura dan Pakan Natura</t>
  </si>
  <si>
    <t>5.02.01.2.08.02.5.1.02.02.01.0060</t>
  </si>
  <si>
    <t>Belanja Tagihan Air</t>
  </si>
  <si>
    <t>5.02.01.2.08.02.5.1.02.02.01.0061</t>
  </si>
  <si>
    <t>Belanja Tagihan Listrik</t>
  </si>
  <si>
    <t>5.02.01.2.08.02.5.1.02.02.01.0063</t>
  </si>
  <si>
    <t>Belanja Kawat / Faksimili/Internet/TV Berlangganan</t>
  </si>
  <si>
    <t>5.02.01.2.08.03</t>
  </si>
  <si>
    <t>5.02.01.2.08.03.5.1.02.01.01.0030</t>
  </si>
  <si>
    <t>5.02.01.2.08.04</t>
  </si>
  <si>
    <t>Penyediaan Jasa Pelayanan Umum Kantor</t>
  </si>
  <si>
    <t>5.02.01.2.08.04.5.1.02.01.01.0052</t>
  </si>
  <si>
    <t>5.02.01.2.09</t>
  </si>
  <si>
    <t>5.02.01.2.09.01</t>
  </si>
  <si>
    <t>Penyediaan Jasa Pemeliharaan, Biaya Pemeliharaan dan Pajak Kendaraan Perorangan Dinas atau Kendaraan Dinas Jabatan</t>
  </si>
  <si>
    <t>5.02.01.2.09.01.5.1.02.01.01.0004</t>
  </si>
  <si>
    <t>5.02.01.2.09.01.5.1.02.03.02.0035</t>
  </si>
  <si>
    <t>II.</t>
  </si>
  <si>
    <t>5.02.02.2.01</t>
  </si>
  <si>
    <t>5.02.02.2.01.01</t>
  </si>
  <si>
    <t>Koordinasi dan Penyusunan KUA dan PPAS</t>
  </si>
  <si>
    <t>5.02.02.2.01.01.5.1.02.01.01.0024</t>
  </si>
  <si>
    <t>Belanja Alat/Bahan untuk Kegiatan Kantor - Alat Tulis Kantor</t>
  </si>
  <si>
    <t>5.02.02.2.01.01.5.1.02.01.01.0054</t>
  </si>
  <si>
    <t>5.02.02.2.01.01.5.1.02.02.01.0012</t>
  </si>
  <si>
    <t>Honorarium Tim Anggaran Pemerintah Daerah</t>
  </si>
  <si>
    <t>5.02.02.2.01.01.5.1.02.02.01.0071</t>
  </si>
  <si>
    <t>5.02.02.2.01.02</t>
  </si>
  <si>
    <t>Koordinasi dan Penyusunan Perubahan KUA dan PPAS</t>
  </si>
  <si>
    <t>5.02.02.2.01.02.5.1.02.01.01.0024</t>
  </si>
  <si>
    <t>5.02.02.2.01.02.5.1.02.01.01.0054</t>
  </si>
  <si>
    <t>5.02.02.2.01.02.5.1.02.02.01.0012</t>
  </si>
  <si>
    <t>5.02.02.2.01.02.5.1.02.02.01.0071</t>
  </si>
  <si>
    <t>5.02.02.2.01.03</t>
  </si>
  <si>
    <t>Koordinasi, Penyusunan dan Verifikasi RKA-SKPD</t>
  </si>
  <si>
    <t>5.02.02.2.01.03.5.1.02.01.01.0052</t>
  </si>
  <si>
    <t>5.02.02.2.01.03.5.1.02.01.01.0054</t>
  </si>
  <si>
    <t>5.02.02.2.01.04</t>
  </si>
  <si>
    <t>Koordinasi, Penyusunan dan Verifikasi Perubahan RKA-SKPD</t>
  </si>
  <si>
    <t>5.02.02.2.01.04.5.1.02.01.01.0052</t>
  </si>
  <si>
    <t>5.02.02.2.01.04.5.1.02.01.01.0054</t>
  </si>
  <si>
    <t>5.02.02.2.01.07</t>
  </si>
  <si>
    <t>Koordinasi dan Penyusunan Peraturan Daerah tentang APBD dan Peraturan Kepala Daerah tentang Penjabaran APBD</t>
  </si>
  <si>
    <t>5.02.02.2.01.07.5.1.02.01.01.0024</t>
  </si>
  <si>
    <t>5.02.02.2.01.07.5.1.02.01.01.0029</t>
  </si>
  <si>
    <t>5.02.02.2.01.07.5.1.02.01.01.0054</t>
  </si>
  <si>
    <t>5.02.02.2.01.07.5.1.02.02.01.0012</t>
  </si>
  <si>
    <t>5.02.02.2.01.07.5.1.02.02.01.0064</t>
  </si>
  <si>
    <t>5.02.02.2.01.07.5.1.02.02.01.0071</t>
  </si>
  <si>
    <t>5.02.02.2.01.07.5.1.02.02.05.0009</t>
  </si>
  <si>
    <t>Belanja Sewa Bangunan Gedung Tempat Pertemuan</t>
  </si>
  <si>
    <t>5.02.02.2.01.07.5.1.02.04.01.0001</t>
  </si>
  <si>
    <t>f</t>
  </si>
  <si>
    <t>5.02.02.2.01.08</t>
  </si>
  <si>
    <t>Koordinasi dan Penyusunan Peraturan Daerah tentang Perubahan APBD dan Peraturan Kepala Daerah tentang Penjabaran Perubahan APBD</t>
  </si>
  <si>
    <t>5.02.02.2.01.08.5.1.02.01.01.0024</t>
  </si>
  <si>
    <t>5.02.02.2.01.08.5.1.02.01.01.0025</t>
  </si>
  <si>
    <t>Belanja Alat/Bahan untuk Kegiatan Kantor -Kertas dan Cover</t>
  </si>
  <si>
    <t>5.02.02.2.01.08.5.1.02.01.01.0029</t>
  </si>
  <si>
    <t>5.02.02.2.01.08.5.1.02.01.01.0054</t>
  </si>
  <si>
    <t>5.02.02.2.01.08.5.1.02.02.01.0012</t>
  </si>
  <si>
    <t>5.02.02.2.01.08.5.1.02.02.01.0064</t>
  </si>
  <si>
    <t>5.02.02.2.01.08.5.1.02.02.01.0071</t>
  </si>
  <si>
    <t>5.02.02.2.01.08.5.1.02.04.01.0001</t>
  </si>
  <si>
    <t>5.02.02.2.02</t>
  </si>
  <si>
    <t>5.02.02.2.02.01</t>
  </si>
  <si>
    <t>5.02.02.2.02.01.5.1.02.01.01.0024</t>
  </si>
  <si>
    <t>5.02.02.2.02.01.5.1.02.01.01.0025</t>
  </si>
  <si>
    <t>5.02.02.2.02.01.5.1.02.01.01.0029</t>
  </si>
  <si>
    <t>5.02.02.2.02.01.5.1.02.01.01.0054</t>
  </si>
  <si>
    <t>5.02.02.2.02.01.5.1.02.02.01.0071</t>
  </si>
  <si>
    <t>5.02.02.2.02.01.5.3.01.01.01.0001</t>
  </si>
  <si>
    <t>Belanja Tidak Terduga</t>
  </si>
  <si>
    <t>5.02.02.2.02.03</t>
  </si>
  <si>
    <t>Penyiapan Pelaksanaan Pengendalian dan Penertiban Anggaran Kas dan SPD</t>
  </si>
  <si>
    <t>5.02.02.2.02.03.5.1.02.01.01.0024</t>
  </si>
  <si>
    <t>5.02.02.2.02.03.5.1.02.01.01.0025</t>
  </si>
  <si>
    <t>5.02.02.2.02.03.5.1.02.01.01.0054</t>
  </si>
  <si>
    <t>5.02.02.2.02.03.5.1.02.02.01.0071</t>
  </si>
  <si>
    <t>5.02.02.2.02.05</t>
  </si>
  <si>
    <t>Koordinasi, Fasilitasi, Asistensi, Sinkronisasi, Supervisi, Monitoring dan Evaluasi Pengelolaan Dana Perimbangan dan Dana Transfer Lainnya</t>
  </si>
  <si>
    <t>5.02.02.2.02.05.5.1.02.01.01.0024</t>
  </si>
  <si>
    <t>5.02.02.2.02.05.5.1.02.01.01.0025</t>
  </si>
  <si>
    <t>5.02.02.2.02.05.5.1.02.04.01.0001</t>
  </si>
  <si>
    <t>5.02.02.2.02.11</t>
  </si>
  <si>
    <t>Pembinaan Penatausahaan Keuangan Pemerintah Kabupaten/Kota</t>
  </si>
  <si>
    <t>5.02.02.2.02.11.5.1.01.03.07.0001</t>
  </si>
  <si>
    <t>5.02.02.2.02.11.5.1.02.01.01.0052</t>
  </si>
  <si>
    <t>5.02.02.2.02.11.5.1.02.02.01.0004</t>
  </si>
  <si>
    <t>5.02.02.2.02.11.5.1.02.04.01.0001</t>
  </si>
  <si>
    <t>5.02.02.2.02.11.5.1.02.04.01.0003</t>
  </si>
  <si>
    <t>5.02.02.2.03</t>
  </si>
  <si>
    <t>5.02.02.2.03.03</t>
  </si>
  <si>
    <t>5.02.02.2.03.03.5.1.02.01.01.0024</t>
  </si>
  <si>
    <t>Belanja Alat/Bahan untuk Kegiatan Kantor - Alat tulis Kantor</t>
  </si>
  <si>
    <t>5.02.02.2.03.03.5.1.02.01.01.0025</t>
  </si>
  <si>
    <t>5.02.02.2.03.03.5.1.02.01.01.0029</t>
  </si>
  <si>
    <t>5.02.02.2.03.03.5.1.02.02.01.0012</t>
  </si>
  <si>
    <t>5.02.02.2.03.03.5.1.02.02.01.0071</t>
  </si>
  <si>
    <t>5.02.02.2.03.03.5.1.02.02.05.0009</t>
  </si>
  <si>
    <t>5.02.02.2.03.03.5.1.02.04.01.0001</t>
  </si>
  <si>
    <t>5.02.02.2.03.03.5.1.02.04.01.0003</t>
  </si>
  <si>
    <t>5.02.02.2.03.04</t>
  </si>
  <si>
    <t>5.02.02.2.03.04.5.1.02.01.01.0024</t>
  </si>
  <si>
    <t>5.02.02.2.03.04.5.1.02.01.01.0025</t>
  </si>
  <si>
    <t>5.02.02.2.03.04.5.1.02.01.01.0029</t>
  </si>
  <si>
    <t>5.02.02.2.03.04.5.1.02.01.01.0052</t>
  </si>
  <si>
    <t>5.02.02.2.03.04.5.1.02.01.01.0054</t>
  </si>
  <si>
    <t>5.02.02.2.03.04.5.1.02.02.01.0004</t>
  </si>
  <si>
    <t>5.02.02.2.03.04.5.1.02.02.01.0071</t>
  </si>
  <si>
    <t>5.02.02.2.03.04.5.1.02.04.01.0001</t>
  </si>
  <si>
    <t>III</t>
  </si>
  <si>
    <t>5.02.03.2.01</t>
  </si>
  <si>
    <t>5.02.03.2.01.01</t>
  </si>
  <si>
    <t>5.02.03.2.01.01.5.1.02.01.01.0024</t>
  </si>
  <si>
    <t>5.02.03.2.01.01.5.1.02.01.01.0025</t>
  </si>
  <si>
    <t>5.02.03.2.01.01.5.1.02.01.01.0029</t>
  </si>
  <si>
    <t>5.02.03.2.01.01.5.1.02.01.01.0052</t>
  </si>
  <si>
    <t>5.02.03.2.01.01.5.1.02.01.01.0054</t>
  </si>
  <si>
    <t>5.02.03.2.01.01.5.1.02.02.01.0004</t>
  </si>
  <si>
    <t>5.02.03.2.01.01.5.1.02.02.01.0071</t>
  </si>
  <si>
    <t>5.02.03.2.01.01.5.1.02.04.01.0001</t>
  </si>
  <si>
    <t>5.02.03.2.01.01.5.1.02.04.01.0003</t>
  </si>
  <si>
    <t>5.02.03.2.01.03</t>
  </si>
  <si>
    <t>5.02.03.2.01.03.5.1.02.01.01.0024</t>
  </si>
  <si>
    <t>5.02.03.2.01.03.5.1.02.01.01.0025</t>
  </si>
  <si>
    <t>5.02.03.2.01.03.5.1.02.01.01.0029</t>
  </si>
  <si>
    <t>5.02.03.2.01.03.5.1.02.01.01.0052</t>
  </si>
  <si>
    <t>5.02.03.2.01.03.5.1.02.01.01.0054</t>
  </si>
  <si>
    <t>5.02.03.2.01.03.5.1.02.02.01.0004</t>
  </si>
  <si>
    <t>5.02.03.2.01.03.5.1.02.02.01.0071</t>
  </si>
  <si>
    <t>5.02.03.2.01.03.5.1.02.04.01.0003</t>
  </si>
  <si>
    <t>5.02.03.2.01.04</t>
  </si>
  <si>
    <t>5.02.03.2.01.04.5.1.02.01.01.0024</t>
  </si>
  <si>
    <t>5.02.03.2.01.04.5.1.02.01.01.0025</t>
  </si>
  <si>
    <t>5.02.03.2.01.04.5.1.02.01.01.0029</t>
  </si>
  <si>
    <t>5.02.03.2.01.04.5.1.02.01.01.0052</t>
  </si>
  <si>
    <t>5.02.03.2.01.04.5.1.02.02.01.0004</t>
  </si>
  <si>
    <t>5.02.03.2.01.04.5.1.02.04.01.0001</t>
  </si>
  <si>
    <t>5.02.03.2.01.04.5.2.02.10.02.0002</t>
  </si>
  <si>
    <t>d</t>
  </si>
  <si>
    <t>5.02.03.2.01.05</t>
  </si>
  <si>
    <t>5.02.03.2.01.05.5.1.02.01.01.0024</t>
  </si>
  <si>
    <t>5.02.03.2.01.05.5.1.02.01.01.0029</t>
  </si>
  <si>
    <t>5.02.03.2.01.05.5.1.02.01.01.0052</t>
  </si>
  <si>
    <t>5.02.03.2.01.05.5.1.02.01.01.0054</t>
  </si>
  <si>
    <t>5.02.03.2.01.05.5.1.02.02.01.0004</t>
  </si>
  <si>
    <t>5.02.03.2.01.05.5.1.02.02.01.0071</t>
  </si>
  <si>
    <t>5.02.03.2.01.05.5.1.02.04.01.0001</t>
  </si>
  <si>
    <t>e</t>
  </si>
  <si>
    <t>5.02.03.2.01.06</t>
  </si>
  <si>
    <t>5.02.03.2.01.06.5.1.02.01.01.0024</t>
  </si>
  <si>
    <t>5.02.03.2.01.06.5.1.02.01.01.0025</t>
  </si>
  <si>
    <t>5.02.03.2.01.06.5.1.02.01.01.0029</t>
  </si>
  <si>
    <t>5.02.03.2.01.06.5.1.02.01.01.0052</t>
  </si>
  <si>
    <t>5.02.03.2.01.06.5.1.02.02.01.0004</t>
  </si>
  <si>
    <t>5.02.03.2.01.06.5.1.02.04.01.0001</t>
  </si>
  <si>
    <t>5.02.03.2.01.06.5.1.02.04.01.0003</t>
  </si>
  <si>
    <t>5.02.03.2.01.07</t>
  </si>
  <si>
    <t>5.02.03.2.01.07.5.1.02.01.01.0024</t>
  </si>
  <si>
    <t>5.02.03.2.01.07.5.1.02.01.01.0025</t>
  </si>
  <si>
    <t>5.02.03.2.01.07.5.1.02.01.01.0029</t>
  </si>
  <si>
    <t>5.02.03.2.01.07.5.1.02.01.01.0052</t>
  </si>
  <si>
    <t>5.02.03.2.01.07.5.1.02.02.01.0004</t>
  </si>
  <si>
    <t>5.02.03.2.01.07.5.1.02.02.01.0029</t>
  </si>
  <si>
    <t>Belanja Jasa Tenaga Ahli</t>
  </si>
  <si>
    <t>5.02.03.2.01.07.5.1.02.04.01.0001</t>
  </si>
  <si>
    <t>5.02.03.2.01.07.5.1.02.04.01.0003</t>
  </si>
  <si>
    <t>g</t>
  </si>
  <si>
    <t>5.02.03.2.01.08</t>
  </si>
  <si>
    <t>5.02.03.2.01.08.5.1.02.01.01.0024</t>
  </si>
  <si>
    <t>5.02.03.2.01.08.5.1.02.01.01.0025</t>
  </si>
  <si>
    <t>5.02.03.2.01.08.5.1.02.01.01.0029</t>
  </si>
  <si>
    <t>5.02.03.2.01.08.5.1.02.01.01.0052</t>
  </si>
  <si>
    <t>5.02.03.2.01.08.5.1.02.02.01.0004</t>
  </si>
  <si>
    <t>5.02.03.2.01.08.5.1.02.02.01.0029</t>
  </si>
  <si>
    <t>5.02.03.2.01.08.5.1.02.02.01.0031</t>
  </si>
  <si>
    <t>Belanja Jasa Tenaga Keamanan</t>
  </si>
  <si>
    <t>5.02.03.2.01.08.5.1.02.02.01.0055</t>
  </si>
  <si>
    <t>Belanja Jasa Iklan/Reklame, Film dan Pemotretan</t>
  </si>
  <si>
    <t>5.02.03.2.01.08.5.1.02.04.01.0001</t>
  </si>
  <si>
    <t>5.02.03.2.01.08.5.1.02.04.01.0003</t>
  </si>
  <si>
    <t>5.02.03.2.01.08.5.1.02.05.02.0001</t>
  </si>
  <si>
    <t>h</t>
  </si>
  <si>
    <t>5.02.03.2.01.11</t>
  </si>
  <si>
    <t>5.02.03.2.01.11.5.1.02.01.01.0024</t>
  </si>
  <si>
    <t>5.02.03.2.01.11.5.1.02.01.01.0025</t>
  </si>
  <si>
    <t>5.02.03.2.01.11.5.1.02.01.01.0029</t>
  </si>
  <si>
    <t>5.02.03.2.01.11.5.1.02.01.01.0054</t>
  </si>
  <si>
    <t>5.02.03.2.01.11.5.1.02.02.01.0004</t>
  </si>
  <si>
    <t>5.02.03.2.01.11.5.1.02.02.01.0071</t>
  </si>
  <si>
    <t>5.02.03.2.01.11.5.1.02.04.01.0001</t>
  </si>
  <si>
    <t>TOTAL BELANJA</t>
  </si>
  <si>
    <t>Penerimaan :</t>
  </si>
  <si>
    <t>- SP2D</t>
  </si>
  <si>
    <t>- Potongan Pajak</t>
  </si>
  <si>
    <t xml:space="preserve">  a. PPN</t>
  </si>
  <si>
    <t xml:space="preserve">  b. PPh 21</t>
  </si>
  <si>
    <t xml:space="preserve">  c. PPh-22</t>
  </si>
  <si>
    <t xml:space="preserve">  d. PPh-23</t>
  </si>
  <si>
    <t xml:space="preserve">  e. PHR</t>
  </si>
  <si>
    <t xml:space="preserve">  f. BPJS Kes 4% </t>
  </si>
  <si>
    <t xml:space="preserve">  g. Taperum </t>
  </si>
  <si>
    <t xml:space="preserve">  h. Iuran Wajib Pegawai  (8%)</t>
  </si>
  <si>
    <t xml:space="preserve">  i. Iuran Wajib Pegawai  (1 %)</t>
  </si>
  <si>
    <t xml:space="preserve">  j. JKK</t>
  </si>
  <si>
    <t xml:space="preserve">  h. JKM</t>
  </si>
  <si>
    <t>- Lain-lain/Setoran</t>
  </si>
  <si>
    <t xml:space="preserve">    - Terima kembali panjar</t>
  </si>
  <si>
    <t xml:space="preserve">    - Terima kembali setoran salah potong biaya buku cek</t>
  </si>
  <si>
    <t xml:space="preserve">Jumlah Penerimaan </t>
  </si>
  <si>
    <t>Pengeluaran :</t>
  </si>
  <si>
    <t>- SPJ (LS + UP/GU/TU)</t>
  </si>
  <si>
    <t xml:space="preserve">  f. Askes </t>
  </si>
  <si>
    <t>- Lain-lain Pengeluaran</t>
  </si>
  <si>
    <t xml:space="preserve">      - Panjar</t>
  </si>
  <si>
    <t xml:space="preserve">      - Setor Kembali ke Rekening Kas Umum Daerah</t>
  </si>
  <si>
    <t xml:space="preserve">      - Salah potong biaya buku cek dari bank </t>
  </si>
  <si>
    <t>Jumlah Pengeluaran</t>
  </si>
  <si>
    <t>SALDO KAS</t>
  </si>
  <si>
    <t>Waikabubak,</t>
  </si>
  <si>
    <t>31 Desember 2023</t>
  </si>
  <si>
    <t>MENGETAHUI</t>
  </si>
  <si>
    <t>PENGGUNA ANGGARAN</t>
  </si>
  <si>
    <t>NIP. 19770918 200112 2 002</t>
  </si>
  <si>
    <t>NIP. 19820711 201212 2 005</t>
  </si>
  <si>
    <t>TOTAL MURNI &amp; PAJAK</t>
  </si>
  <si>
    <t>- Lain-lain</t>
  </si>
  <si>
    <t>SEPTEMBER</t>
  </si>
  <si>
    <t>5.02.01.2.07.05.5.1.01.03.07.0002</t>
  </si>
  <si>
    <t>5.02.01.2.07.05.5.1.02.05.02.0001</t>
  </si>
  <si>
    <t>30 September 2023</t>
  </si>
  <si>
    <t xml:space="preserve">Pengguna Barang </t>
  </si>
  <si>
    <t>Provinsi</t>
  </si>
  <si>
    <t>: Nusa Tenggara Timur</t>
  </si>
  <si>
    <t>Kabupaten</t>
  </si>
  <si>
    <t>: Sumba Barat</t>
  </si>
  <si>
    <t>Penggolongan dan Kodefikasi Barang</t>
  </si>
  <si>
    <t>Spesifikasi Nama Barang</t>
  </si>
  <si>
    <t>Satuan Barang</t>
  </si>
  <si>
    <t>Total Nilai Barang</t>
  </si>
  <si>
    <t>Total Biaya Atribusi</t>
  </si>
  <si>
    <t>Nilai Perolehan Barang</t>
  </si>
  <si>
    <t>Harga Satuan Perolehan</t>
  </si>
  <si>
    <t>Sub Kegiatan dan Rekening Anggaran Belanja Daerah atas Pengadaan Barang</t>
  </si>
  <si>
    <t>Tanggal Perolehan</t>
  </si>
  <si>
    <t>Dokumen Sumber Perolehan</t>
  </si>
  <si>
    <t>Kode Barang</t>
  </si>
  <si>
    <t>Rekening Belanja Daerah</t>
  </si>
  <si>
    <t>Bentuk Kontrak</t>
  </si>
  <si>
    <t>Nama Penyedia</t>
  </si>
  <si>
    <t>( Rp)</t>
  </si>
  <si>
    <t>Kode Sub Kegiatan</t>
  </si>
  <si>
    <t>Nama Sub Kegiatan</t>
  </si>
  <si>
    <t>Kode Rekening</t>
  </si>
  <si>
    <t>Uraian Belanja</t>
  </si>
  <si>
    <t>9 = 6 X 8</t>
  </si>
  <si>
    <t>11 = 9 + 10</t>
  </si>
  <si>
    <t>12 = 11 : 6</t>
  </si>
  <si>
    <t>Laporan Pengadaan BMD Berupa Aset Lancar Persediaan</t>
  </si>
  <si>
    <t>5.1.02.01.01.0025</t>
  </si>
  <si>
    <t>5.1.02.01.01.0029</t>
  </si>
  <si>
    <t>5.1.02.01.01.0024</t>
  </si>
  <si>
    <t>5.1.02.01.01.0030</t>
  </si>
  <si>
    <t>BAPPELITBANGDA</t>
  </si>
  <si>
    <t>rim</t>
  </si>
  <si>
    <t>botol</t>
  </si>
  <si>
    <t>dos</t>
  </si>
  <si>
    <t>buah</t>
  </si>
  <si>
    <t>lembar</t>
  </si>
  <si>
    <t>batang</t>
  </si>
  <si>
    <t>Isolasi bening besar</t>
  </si>
  <si>
    <t>Klips no 155</t>
  </si>
  <si>
    <t>Klips no 260</t>
  </si>
  <si>
    <t>pack</t>
  </si>
  <si>
    <t>Toko Sumber Baru</t>
  </si>
  <si>
    <t>Belanja Alat/Bahan untuk Kegiatan Kantor-Bahan Komputer</t>
  </si>
  <si>
    <t>Sapu Lidi</t>
  </si>
  <si>
    <t>Bidang Perencanaan</t>
  </si>
  <si>
    <t>Kertas Manila/Karton</t>
  </si>
  <si>
    <t>5.01.03.2.01.06</t>
  </si>
  <si>
    <t>Bidang Litbang</t>
  </si>
  <si>
    <t>Bidang Pemsosbud</t>
  </si>
  <si>
    <t>Bidang Ekonomi</t>
  </si>
  <si>
    <t>Bidang IPW</t>
  </si>
  <si>
    <t>5.01.03.2.03.03</t>
  </si>
  <si>
    <t>5.01.03.2.03.04</t>
  </si>
  <si>
    <t>liter</t>
  </si>
  <si>
    <t>Buku Agenda harian</t>
  </si>
  <si>
    <t>Kuitansi</t>
  </si>
  <si>
    <t>Penyediaan Jasa Pemeliharaandan Pajak Kendaraan Perorangan/dinas/Kendaraan dinas Jabatan</t>
  </si>
  <si>
    <t>5.1.02.01.01.09.5.1.02.01.01.0004</t>
  </si>
  <si>
    <t>Belanja Bahan-bahan bakar/pelumas</t>
  </si>
  <si>
    <t>5.1.02.01.01.09</t>
  </si>
  <si>
    <t>Belanja Alat/Bahan untuk Kegiatan Kantor-Alat Listrik</t>
  </si>
  <si>
    <t>Penyediaan Komponen Instalasi Listrik /Penerangan Bangunan</t>
  </si>
  <si>
    <t>5.1.02.01.01.06</t>
  </si>
  <si>
    <t>5.1.02.01.01.031</t>
  </si>
  <si>
    <t>Belanja Alat Tulis kantor-Alat Tulis kantor</t>
  </si>
  <si>
    <t>51.02.01.01.0024</t>
  </si>
  <si>
    <t>5.01.012.06.</t>
  </si>
  <si>
    <t>51.02.01.01.0025</t>
  </si>
  <si>
    <t>5.01.02.2.01.0006</t>
  </si>
  <si>
    <t>Penyiapan Bahan Koordinasi  Musrenbang Kecamatan</t>
  </si>
  <si>
    <t>5.1.02.01.0..0024</t>
  </si>
  <si>
    <t>Belanja Alat/Bahan untuk Kegiatan Kantor- Alat Tulis Kantor</t>
  </si>
  <si>
    <t>Kios Palaxxi</t>
  </si>
  <si>
    <t>5.1.02.01.0..0025</t>
  </si>
  <si>
    <t>Sub KegiatanPelaksanaan Monitoring Evaluasi Penyusunan Perencanaan Pembangunan Daerah Bidang Infrastruktur dan Potensi Wilayah</t>
  </si>
  <si>
    <t>5.01.03.2.03.02</t>
  </si>
  <si>
    <t>Sub Kegiatan Asistensi  Penyusunan Perencanaan Pembangunan Perangkat Daerah Bidang Infrastruktur dan Potensi Wilayah</t>
  </si>
  <si>
    <t>Sub Kegiatan Koordinasi dan Penyusunan Laporan KeuanganBulanan/Triwulanan/Semesteran SKPD</t>
  </si>
  <si>
    <t>Isi Reksel kecil</t>
  </si>
  <si>
    <t>Map  biasa</t>
  </si>
  <si>
    <t>Map  batik kertas</t>
  </si>
  <si>
    <t>5.01.01.2.01.0007</t>
  </si>
  <si>
    <t>5.01.01.2.01.0006</t>
  </si>
  <si>
    <t>Sub Kegiatan  Penyediaan Jasa Pelayananan Umum Kantor</t>
  </si>
  <si>
    <t>5.01.01.2.08.0004</t>
  </si>
  <si>
    <t>Sapu lantai plastik</t>
  </si>
  <si>
    <t>Kain lap Piring</t>
  </si>
  <si>
    <t>Gayung air Besar</t>
  </si>
  <si>
    <t>Tangkai Pel</t>
  </si>
  <si>
    <t>Facial Tissue 250 sheet</t>
  </si>
  <si>
    <t>Kemper Gantung</t>
  </si>
  <si>
    <t>Cairan Pencuci piring</t>
  </si>
  <si>
    <t>Keranjang sampah</t>
  </si>
  <si>
    <t>roll</t>
  </si>
  <si>
    <t>bgks</t>
  </si>
  <si>
    <t>5.01.02.2.01.0004</t>
  </si>
  <si>
    <t>Reksel Besar HD50</t>
  </si>
  <si>
    <t>5.01.02.2.01.0005</t>
  </si>
  <si>
    <t>Cv. Sumber Karya Abadi</t>
  </si>
  <si>
    <t>Sub Kegiatan Asistensi Penyusunan Dokumen  Perencanaan Pembangunan  Perangkat Daerah Bidang Pembangunan Manusia</t>
  </si>
  <si>
    <t>5.01.02.2.01.0001</t>
  </si>
  <si>
    <t>Isi Reksel besar</t>
  </si>
  <si>
    <t>5.01.02.2.01.0003</t>
  </si>
  <si>
    <t>CV. Primatech</t>
  </si>
  <si>
    <t>Kepala Badan Perencanaan Pembangunan, Penelitian dan Pengembangan Daerah</t>
  </si>
  <si>
    <t>CV.Sumber Karya Abadi</t>
  </si>
  <si>
    <t>Kertas HVS Engkel Folio 60 gr 500 lbr</t>
  </si>
  <si>
    <t>Kertas HVS Engkel Folio 70 gr 500 lbr</t>
  </si>
  <si>
    <t>Kabel Listrik Putih</t>
  </si>
  <si>
    <t>Tinta Printer Epson</t>
  </si>
  <si>
    <t>pasang</t>
  </si>
  <si>
    <t>gunting kertas</t>
  </si>
  <si>
    <t>isi hekter kecil</t>
  </si>
  <si>
    <t>Meterai</t>
  </si>
  <si>
    <t>PT.Pos</t>
  </si>
  <si>
    <t>BAHAN BAKAR DAN  PELUMAS</t>
  </si>
  <si>
    <t>ASET LANCAR</t>
  </si>
  <si>
    <t>PERSEDIAAN</t>
  </si>
  <si>
    <t>BARANG PAKAI HABIS</t>
  </si>
  <si>
    <t>BAHAN</t>
  </si>
  <si>
    <t>BAHAN BANGUNAN DAN  KONSTRUKSI</t>
  </si>
  <si>
    <t>BAHAN KOMPUTER</t>
  </si>
  <si>
    <t>03</t>
  </si>
  <si>
    <t>BENDA POS</t>
  </si>
  <si>
    <t>PERABOT KANTOR</t>
  </si>
  <si>
    <t>Triwulan I Tahun 2025</t>
  </si>
  <si>
    <t>ALAT /BAHAN UNTUK KEGIATAN KANTOR</t>
  </si>
  <si>
    <t xml:space="preserve">ALAT TULIS KANTOR </t>
  </si>
  <si>
    <t>KERTAS DAN COVER</t>
  </si>
  <si>
    <t xml:space="preserve">ASET </t>
  </si>
  <si>
    <t>Koordinasi Penyusunan Capaian Kinerja dan Ikhtiar Realisasi Kinerja SKPD</t>
  </si>
  <si>
    <t>Belanja Alat/Bahan untuk kegiatan Kantor- Kertas dan Cover</t>
  </si>
  <si>
    <t>3 Februari 2025</t>
  </si>
  <si>
    <t>Kuitansi/Nota Pesanan</t>
  </si>
  <si>
    <t>Koordinasi Penyusunan Laporan Keuangan Bulanan/Triwulanan/Semesteran SKPD</t>
  </si>
  <si>
    <t>5.1.02.01.01.0027</t>
  </si>
  <si>
    <t>Belanja Alat/Bahan untuk kegiatan Kantor- Benda Pos</t>
  </si>
  <si>
    <t>5.01.01.2.01.0010</t>
  </si>
  <si>
    <t>Penatausahaan Arsip Dinamis</t>
  </si>
  <si>
    <t>BKU 6</t>
  </si>
  <si>
    <t>BP4D.011.7/59/BAP-BRG/2025- BKU 20</t>
  </si>
  <si>
    <t>BP4D.011.7/59.a/BAP-BRG/2025- BKU 24</t>
  </si>
  <si>
    <t>Tinta Epson</t>
  </si>
  <si>
    <t>004</t>
  </si>
  <si>
    <t>001</t>
  </si>
  <si>
    <t>Belanja Alat/Bahan untuk kegiatan Kantor- Bahan Komputer</t>
  </si>
  <si>
    <t>BP4D.011.7/59.b/BAP-BRG/2025- BKU 25</t>
  </si>
  <si>
    <t>BP4D.011.7/73.b/BAP-BRG/2025- BKU 81</t>
  </si>
  <si>
    <t>BP4D.011.7/59.c/BAP-BRG/2025- BKU 26</t>
  </si>
  <si>
    <t>14 Januari 2025</t>
  </si>
  <si>
    <t>6 Februari 2025</t>
  </si>
  <si>
    <t>BP4D.011.7/59.a/BAP-BRG/2025- BKU 32</t>
  </si>
  <si>
    <t>18 Februari 2025</t>
  </si>
  <si>
    <t>CV.Primatech</t>
  </si>
  <si>
    <t>BP4D.011.7/90/BAP-BRG/2025- BKU 95</t>
  </si>
  <si>
    <t>10 Februari 2025</t>
  </si>
  <si>
    <t>SPBU Galaxy</t>
  </si>
  <si>
    <t>BKU 38</t>
  </si>
  <si>
    <t xml:space="preserve">Map Biasa </t>
  </si>
  <si>
    <t>Map Snalhekter Biasa</t>
  </si>
  <si>
    <t>Map Snalhekter Plastik</t>
  </si>
  <si>
    <t>23 Januari 2025</t>
  </si>
  <si>
    <t>BP4D.011.7/47/BAP-BRG/2025- BKU 17</t>
  </si>
  <si>
    <t>BP4D.011.7/47.a /BAP-BRG/2025- BKU 18</t>
  </si>
  <si>
    <t>BP4D.011.7/48 /BAP-BRG/2025- BKU 19</t>
  </si>
  <si>
    <t>BKU 12</t>
  </si>
  <si>
    <t>4 Februari 2025</t>
  </si>
  <si>
    <t>BKU 11</t>
  </si>
  <si>
    <t>BP4D.011.7/21.a/BAP-BRG/2025- BKU 31</t>
  </si>
  <si>
    <t>12 Februari 2025</t>
  </si>
  <si>
    <t xml:space="preserve">BP4D.011.7/79/BAP-BRG/2025- BKU 78 </t>
  </si>
  <si>
    <t>ALAT LISTRIK</t>
  </si>
  <si>
    <t>Balon listrik 14 Watt</t>
  </si>
  <si>
    <t>Balon listrik 18 Watt</t>
  </si>
  <si>
    <t>Balon listrik 23 Watt</t>
  </si>
  <si>
    <t>Balon listrik 35 Watt</t>
  </si>
  <si>
    <t>008</t>
  </si>
  <si>
    <t>002</t>
  </si>
  <si>
    <t>BP4D.011.7/73.b/BAP-BRG/2025- BKU 79</t>
  </si>
  <si>
    <t>Buku Agenda Ekspedisi</t>
  </si>
  <si>
    <t>Isolasi hitam besar</t>
  </si>
  <si>
    <t>Cutter besar</t>
  </si>
  <si>
    <t>BP4D.011.7/73.a/BAP-BRG/2025- BKU 80</t>
  </si>
  <si>
    <t>BP4D.011.7/12.c/BAP-BRG/2025- BKU 47</t>
  </si>
  <si>
    <t>Sub Kegiatan Asistensi  Penyusunan Perencanaan Pembangunan Perangkat Daerah Bidang Pemerintahan</t>
  </si>
  <si>
    <t>5.01.03.2.01.0002</t>
  </si>
  <si>
    <t>21 Januari 2025</t>
  </si>
  <si>
    <t>21Januari 2025</t>
  </si>
  <si>
    <t>BP4D.011.7/48.a /BAP-BRG/2025- BKU 44</t>
  </si>
  <si>
    <t>5.01.03.2.01.0007</t>
  </si>
  <si>
    <t>BP4D.011.7/58.a/BAP-BRG/2025- BKU 50</t>
  </si>
  <si>
    <t>Pelaksanaan Monitoring dan Evaluasi Dokumen Perencanaan Pembangunan Perangkat Daerah Bidang Pembangunan Manusia</t>
  </si>
  <si>
    <t>Pelaksanaan Monitoring dan Evaluasi Dokumen Perencanaan a Perangkat Daerah Bidang Pembangunan Manusia</t>
  </si>
  <si>
    <t>20 Januari 2025</t>
  </si>
  <si>
    <t>BP4D.011.7/40.a/BAP-BRG/2025- BKU 53</t>
  </si>
  <si>
    <t>Blok Note</t>
  </si>
  <si>
    <t>Pena</t>
  </si>
  <si>
    <t>5.01.03.2.02.0002</t>
  </si>
  <si>
    <t>Asistensi Penyusunan Dokumen Perencanaan PembangunanPerangkat  Bidang Perekonomian</t>
  </si>
  <si>
    <t>19 Februari 2025</t>
  </si>
  <si>
    <t>BP4D.011.7/91/BAP-BRG/2025- BKU 90</t>
  </si>
  <si>
    <t>5.01.03.2.03.0003</t>
  </si>
  <si>
    <t>Pelaksanaan Monev Penyusunan Dokumen Perencanaan Pembangunan Perangkat Daerah Bidang Infrastruktur</t>
  </si>
  <si>
    <t>BP4D.011.7/88/BAP-BRG/2025- BKU 93</t>
  </si>
  <si>
    <t>Isolasi  besar hitam</t>
  </si>
  <si>
    <t>5.01.03.2.02.0003</t>
  </si>
  <si>
    <t>Pelaksanaan Monev Penyusunan Dokumen Perencanaan Pembangunan Perangkat Daerah Bidang Perekonomian</t>
  </si>
  <si>
    <t>24 Februari 2025</t>
  </si>
  <si>
    <t>BP4D.011.7/96/BAP-BRG/2025- BKU 97</t>
  </si>
  <si>
    <t>Lem Kertas sedang</t>
  </si>
  <si>
    <t>Pelubang Kertas besar</t>
  </si>
  <si>
    <t>Klips 155</t>
  </si>
  <si>
    <t>5.01.03.2.02.0004</t>
  </si>
  <si>
    <t>Koordinasi Pelakasanaan Sinergitas dan Harmonisasi Perencanaan Pembangunan Daerah Bidang Perekonomian</t>
  </si>
  <si>
    <t>BP4D.011.7/98/BAP-BRG/2025- BKU 100</t>
  </si>
  <si>
    <t>Asistensi Penyusunan Dokumen Perencanaan PembangunanPerangkat  Bidang Pemerintahan</t>
  </si>
  <si>
    <t>BP4D.011.7/48.b/BAP-BRG/2025- BKU 45</t>
  </si>
  <si>
    <t>Amplop Panjang</t>
  </si>
  <si>
    <t>5.01.03.2.01.0006</t>
  </si>
  <si>
    <t>Asistensi Penyusunan Dokumen Perencanaan PembangunanPerangkat  Bidang Pembangunan Manusia</t>
  </si>
  <si>
    <t>BP4D.011.7/18.b/BAP-BRG/2025- BKU 48</t>
  </si>
  <si>
    <t>Pelaksanaan Monev Penyusunan Dokumen Perencanaan Pembangunan Bidang  Pembangunan Manusia</t>
  </si>
  <si>
    <t>22 Januari 2025</t>
  </si>
  <si>
    <t>BP4D.011.7/58.b/BAP-BRG/2025- BKU 51</t>
  </si>
  <si>
    <t>5.01.03.2.01.0008</t>
  </si>
  <si>
    <t xml:space="preserve">Koordinasi Pelaksanaan Sinergitas dan Harmonisasi Perencanaan Pembangunan Daerah Bidang Pembangunan Manusia </t>
  </si>
  <si>
    <t>BP4D.011.7/40.b/BAP-BRG/2025- BKU 53</t>
  </si>
  <si>
    <t>Asistensi Penyusunan Dokumen Perencanaan Pembangunan Perangkat Daerah Bidang Perekonomian</t>
  </si>
  <si>
    <t>BP4D.011.7/92/BAP-BRG/2025- BKU 91</t>
  </si>
  <si>
    <t xml:space="preserve">Pelaksanaan Monitoring dan Evaluasi Penyusunan Dokumen Perencanaan Pembangunan Daerah Bidang Infrastruktur </t>
  </si>
  <si>
    <t>BP4D.011.7/89/BAP-BRG/2025- BKU 94</t>
  </si>
  <si>
    <t xml:space="preserve">Pelaksanaan Monitoring dan Evaluasi Penyusunan Dokumen Perencanaan Pembangunan Daerah Bidang Perekonomian </t>
  </si>
  <si>
    <t>BP4D.011.7/96.a /BAP-BRG/2025- BKU 98</t>
  </si>
  <si>
    <t>Koordinasi Pelaksanaan Sinergitas dan Harmonisasi Perencanaan Pembangunan Daerah Bidang Perekonomian</t>
  </si>
  <si>
    <t>ffffff</t>
  </si>
  <si>
    <t>Penyiapan Bahan Koordinasi Musrenbang Kecamatan</t>
  </si>
  <si>
    <t>14Januari 2025</t>
  </si>
  <si>
    <t>BP4D.011.7/21.a/BAP-BRG/2025- BKU 34</t>
  </si>
  <si>
    <t xml:space="preserve"> Bidang Perencanaan</t>
  </si>
  <si>
    <t>Asistensi Penyusunan Dokumen Perencanaan Pembangunan Perangkat Daerah Bidang Pemerintahan</t>
  </si>
  <si>
    <t>BP4D.011.7/48.c/BAP-BRG/2025- BKU 46</t>
  </si>
  <si>
    <t xml:space="preserve"> Asistensi Penyusunan Dokumen Perencanaan Pembangunan Perangkat Daerah Bidang Pembangunan Manusia</t>
  </si>
  <si>
    <t>BP4D.011.7/18.c/BAP-BRG/2025- BKU 49</t>
  </si>
  <si>
    <t xml:space="preserve">Pelaksanaan Monitoring dan Evaluasi Penyusunan Dokumen Perencanaan Pembangunan Daerah  Bidang Pembangunan Manusia </t>
  </si>
  <si>
    <t>BP4D.011.7/88.c/BAP-BRG/2025- BKU 52</t>
  </si>
  <si>
    <t xml:space="preserve">Pelaksanaan Sinergitas dan Harmonisasi Perencanaan Pembangunan Daerah Bidang Pembangunan Manusia </t>
  </si>
  <si>
    <t>BP4D.011.7/40.c/BAP-BRG/2025- BKU 54</t>
  </si>
  <si>
    <t>BP4D.011.7/93/BAP-BRG/2025- BKU 92</t>
  </si>
  <si>
    <t>5.01.01.2.01.06.0010</t>
  </si>
  <si>
    <t>Pelaksanaan Monitoring dan Evaluasi Penyusunan Dokumen Perencanaan Pembangunan Daerah Bidang Perekonomian</t>
  </si>
  <si>
    <t>BP4D.011.7/96.b/BAP-BRG/2025- BKU 99</t>
  </si>
  <si>
    <t>BP4D.011.7/98.b/BAP-BRG/2025- BKU 102</t>
  </si>
  <si>
    <t>BKU 21</t>
  </si>
  <si>
    <t>Merek</t>
  </si>
  <si>
    <t>7 Maret 2025</t>
  </si>
  <si>
    <t>Isolasi Sedang Hitam</t>
  </si>
  <si>
    <t>Klips 107</t>
  </si>
  <si>
    <t>Koordinasi Pelaksanaan Forum Perangkat Daerah/Lintas Perangkat Daerah</t>
  </si>
  <si>
    <t>BP4D.011.7/112/BAP-BRG/2025- BKU 18</t>
  </si>
  <si>
    <t>BP4D.011.7/121 /BAP-BRG/2025- BKU 19</t>
  </si>
  <si>
    <t>BKU 20</t>
  </si>
  <si>
    <t xml:space="preserve"> 7 Maret 2025</t>
  </si>
  <si>
    <t>BP4D.011.7/125/BAP-BRG/2025- BKU 21</t>
  </si>
  <si>
    <t>27 Maret 2025</t>
  </si>
  <si>
    <t>SPBU Samudera Harapan</t>
  </si>
  <si>
    <t>BKU 89</t>
  </si>
  <si>
    <t>BKU 90</t>
  </si>
  <si>
    <t>BKU 93</t>
  </si>
  <si>
    <t>25 Februari 2025</t>
  </si>
  <si>
    <t>BP4D.011.7/98.a /BAP-BRG/2025- BKU 101</t>
  </si>
  <si>
    <t>Triwulan II Tahun 2025</t>
  </si>
  <si>
    <t>25 April 2025</t>
  </si>
  <si>
    <t>Tinta Printer Isi Ulang</t>
  </si>
  <si>
    <t>Pelaksanaan Musrembang Kabupaten/Kota</t>
  </si>
  <si>
    <t>Map Snehekter biasa</t>
  </si>
  <si>
    <t>5.01.03.2.03.06</t>
  </si>
  <si>
    <t>Asistensi Penyusunan Dokumen Perencanaan Bangunan Perangkat Daerah Bidang Kewilayah</t>
  </si>
  <si>
    <t>BP4D.011.7/190 /BAP-BRG/2025- BKU 42</t>
  </si>
  <si>
    <t>BP4D.011.7/188/BAP-BRG/2025- BKU 41</t>
  </si>
  <si>
    <t>BP4D.011.7/149.a/BAP-BRG/2025- BKU 39</t>
  </si>
  <si>
    <t>Koordinasi Pelaksanaan Sinergitas dan Harmonisasi Perencanaan Pembangunan Daerah Bidang IPW</t>
  </si>
  <si>
    <t>BP4D.011.7/186/BAP-BRG/2025- BKU 43</t>
  </si>
  <si>
    <t>BP4D.011.7/190 /BAP-BRG/2025- BKU 45</t>
  </si>
  <si>
    <t>BP4D.011.7/189/BAP-BRG/2025- BKU 46</t>
  </si>
  <si>
    <t>klips 107</t>
  </si>
  <si>
    <t>BP4D.011.7/134.a/BAP-BRG/2025- BKU 35</t>
  </si>
  <si>
    <t>BP4D.011.7/140.a /BAP-BRG/2025- BKU 36</t>
  </si>
  <si>
    <t>9 Mei 2025</t>
  </si>
  <si>
    <t>Analisis Koordinasi Daerah, Permasalahan dan Isu Strategis Pembangunan Daerah</t>
  </si>
  <si>
    <t>Analisis Kondisi Daerah Permasalahan dan Isu Strategis Pembangunan Daerah</t>
  </si>
  <si>
    <t>BP4D.011.7/176/BAP-BRG/2025- BKU 55</t>
  </si>
  <si>
    <t>Reksel Kecil HD10</t>
  </si>
  <si>
    <t>Map Snellhekter Plastik</t>
  </si>
  <si>
    <t>Isolasi Besar Hitam</t>
  </si>
  <si>
    <t>Pelaksanaan Konsultasi Publik</t>
  </si>
  <si>
    <t>5.01.01.2.09.01</t>
  </si>
  <si>
    <t>BKU 69</t>
  </si>
  <si>
    <t>BKU 68</t>
  </si>
  <si>
    <t>BKU 67</t>
  </si>
  <si>
    <t>20 Mei 2025</t>
  </si>
  <si>
    <t>BP4D.011.7/225.a/BAP-BRG/2025- BKU 76</t>
  </si>
  <si>
    <t>BP4D.011.7/225.a/BAP-BRG/2025- BKU 74</t>
  </si>
  <si>
    <t>22 Mei 2025</t>
  </si>
  <si>
    <t>Koordinasi Pelaksanaan Sinergitas dan Harmonisasi Perencanaan Pembangunan Daerah Bidang Infrastruktur</t>
  </si>
  <si>
    <t>Pelaksanaan Musrenbang Kabupaten/Kota</t>
  </si>
  <si>
    <t xml:space="preserve"> Koordinasi Pelaksanaan Forum Perangkat Daerah/Lintas Perangkat Daerah </t>
  </si>
  <si>
    <t>BP4D.011.7/125.a/BAP-BRG/2025- BKU 34</t>
  </si>
  <si>
    <t>BP4D.011.7/167.a /BAP-BRG/2025- BKU 53</t>
  </si>
  <si>
    <t xml:space="preserve"> Koordinasi Pelaksanaan Sinergitas dan Harmonisasi Perencanaan Pembangunan Daerah Bidang Perekonomian</t>
  </si>
  <si>
    <t>BP4D.011.7/174 /BAP-BRG/2025- BKU 62</t>
  </si>
  <si>
    <t xml:space="preserve"> Kegiatan Pelaksanaan Konsultasi Publik</t>
  </si>
  <si>
    <t>26 Mei 2025</t>
  </si>
  <si>
    <t>BP4D.011.7/217.a /BAP-BRG/2025- BKU 73</t>
  </si>
  <si>
    <t>Sub Kegiatan Analisis Kondisi Daerah, Permasalahan dan Isu Strategis Pembangunan Daerah</t>
  </si>
  <si>
    <t>BP4D.011.7/230.a /BAP-BRG/2025- BKU 54</t>
  </si>
  <si>
    <t xml:space="preserve">Sub Kegiatan Koordinasi Pelaksanaan Sinergitas dan Harmonisasi Perencanaan Pembangunan Daerah Bidang Perekonomian </t>
  </si>
  <si>
    <t>BP4D.011.7/175 /BAP-BRG/2025- BKU61</t>
  </si>
  <si>
    <t>4 Juni 2025</t>
  </si>
  <si>
    <t>Map Snail Hekter Biasa</t>
  </si>
  <si>
    <t>Map Snail Hekter Plastik</t>
  </si>
  <si>
    <t>Box File Besar</t>
  </si>
  <si>
    <t>Box File Sedang</t>
  </si>
  <si>
    <t>Cuter Besar</t>
  </si>
  <si>
    <t>Isi reksel Besar</t>
  </si>
  <si>
    <t>Isolasi Bening sedang</t>
  </si>
  <si>
    <t>13 Juni 2025</t>
  </si>
  <si>
    <t>CV. Sumber Karya Abadi</t>
  </si>
  <si>
    <t>BP4D.011.7/212b. /BAP-BRG/2025- BKU 44</t>
  </si>
  <si>
    <t xml:space="preserve"> Penatausahaan Arsip Dinamis </t>
  </si>
  <si>
    <t>BP4D.011.7/212.c/BAP-BRG/2025- BKU 45</t>
  </si>
  <si>
    <t>14 Juni 2025</t>
  </si>
  <si>
    <t>Foto Copy Palaxxi</t>
  </si>
  <si>
    <t>BP4D.011.7/212.a/BAP-BRG/2025- BKU 31</t>
  </si>
  <si>
    <t>Sekreariat</t>
  </si>
  <si>
    <t>Baterai Kecil AA/AAA</t>
  </si>
  <si>
    <t>Cv.Sumber karya Abadi</t>
  </si>
  <si>
    <t>BP4D.011.7/212,d/BAP-BRG/2025- BKU 42</t>
  </si>
  <si>
    <t>13Juni  2025</t>
  </si>
  <si>
    <t>13Juni  2026</t>
  </si>
  <si>
    <t>BP4D.011.7/212,d/BAP-BRG/2025- BKU 43</t>
  </si>
  <si>
    <t>13Juni  2027</t>
  </si>
  <si>
    <t>BP4D.011.7/212,d/BAP-BRG/2025- BKU 44</t>
  </si>
  <si>
    <t>13Juni  2028</t>
  </si>
  <si>
    <t>BP4D.011.7/212,d/BAP-BRG/2025- BKU 45</t>
  </si>
  <si>
    <t>13Juni  2029</t>
  </si>
  <si>
    <t>BP4D.011.7/212,d/BAP-BRG/2025- BKU 46</t>
  </si>
  <si>
    <t>Map Batik kain</t>
  </si>
  <si>
    <t>Map Snail Hekter plastik</t>
  </si>
  <si>
    <t>Pelubang Kertas kecil</t>
  </si>
  <si>
    <t>5.05 02.2.01.00105</t>
  </si>
  <si>
    <t xml:space="preserve"> Sub Kegiatan Fasilitasi, Pelaksanaan dan Evaluasi Penelitian dan Pengembangan Bidang Keuangan dan Aset Daerah, Reformasi Birokrasi </t>
  </si>
  <si>
    <t>24 Juni 2025</t>
  </si>
  <si>
    <t>Foto copy palaxxi</t>
  </si>
  <si>
    <t>BP4D.011.7/237. /BAP-BRG/2025- BKU 17</t>
  </si>
  <si>
    <t>Mistar besi  50cm</t>
  </si>
  <si>
    <t>5.05 02.2.04.0001</t>
  </si>
  <si>
    <t xml:space="preserve"> Penelitian, Pengembangan dan Perakayasaan di Bidang Teknologi dan Informasi </t>
  </si>
  <si>
    <t>BP4D.011.7/246 /BAP-BRG/2025- BKU 21</t>
  </si>
  <si>
    <t>5.05.02.2.01.03.5</t>
  </si>
  <si>
    <t xml:space="preserve">Kegiatan Fasilitasi, Pelaksanaan dan Evaluasi Penelitian dan Pengembangan Bidang Keuangan dan Aset Daerah, Reformasi Birokrasi </t>
  </si>
  <si>
    <t>24 Juni 2025 2025</t>
  </si>
  <si>
    <t>BP4D.011.7/237/BAP-BRG/2025- BKU 18</t>
  </si>
  <si>
    <t xml:space="preserve">Kertas Jilid </t>
  </si>
  <si>
    <t>5.05.02.2.04.0001</t>
  </si>
  <si>
    <t xml:space="preserve"> Kegiatan Penelitian, Pengembangan dan Perakayasaan di Bidang Teknologi dan Informasi  </t>
  </si>
  <si>
    <t>BP4D.011.7/246.a/BAP-BRG/2025- BKU 22</t>
  </si>
  <si>
    <t>5.01.01.2.01.0003</t>
  </si>
  <si>
    <t>BP4D.011.7/ 0 /BAP-BRG/2025- BKU 14</t>
  </si>
  <si>
    <t>Tinta Printer warna</t>
  </si>
  <si>
    <t>5.05.02.2.01.03/.5</t>
  </si>
  <si>
    <t xml:space="preserve"> Kegiatan Fasilitasi, Pelaksanaan dan Evaluasi Penelitian dan Pengembangan Bidang Keuangan dan Aset Daerah, Reformasi Birokrasi </t>
  </si>
  <si>
    <t xml:space="preserve">Bidang Litbang </t>
  </si>
  <si>
    <t>BP4D.011.7/ 237.b /BAP-BRG/2025- BKU 20</t>
  </si>
  <si>
    <t xml:space="preserve">Catridge printer hitam </t>
  </si>
  <si>
    <t>Catridge printer warna</t>
  </si>
  <si>
    <t xml:space="preserve"> Kegiatan Penelitian, Pengembangan dan Perakayasaan di Bidang Teknologi dan Informasi </t>
  </si>
  <si>
    <t>BP4D.011.7/246b /BAP-BRG/2025- BKU 24</t>
  </si>
  <si>
    <t>Semester I Tahun 2025</t>
  </si>
  <si>
    <t>`Koordinasi Pelaksanaan Sinergitas dan Harmonisasi Perencanaan Pembangunan Daerah Bidang Infrastruktur</t>
  </si>
  <si>
    <t>SS</t>
  </si>
  <si>
    <t>Charles Hermana Weru,S.Sos</t>
  </si>
  <si>
    <t>Nip. 19721102 200112 1 001</t>
  </si>
  <si>
    <t>Waikabubak, 30 Juni 2025</t>
  </si>
  <si>
    <t>Waikabubak, 31 Maret 2025</t>
  </si>
  <si>
    <t>Triwulan III Tahun 2025</t>
  </si>
  <si>
    <t>Mouse  wireless</t>
  </si>
  <si>
    <t>04 September 2025</t>
  </si>
  <si>
    <t>02 September 2025</t>
  </si>
  <si>
    <t>meter</t>
  </si>
  <si>
    <t>27 Oktober 2025</t>
  </si>
  <si>
    <t>BP4D.011.7/212,d/BAP-BRG/2025- BKU 65</t>
  </si>
  <si>
    <t>Buku Agenda Harian</t>
  </si>
  <si>
    <t>Buku Expedisi</t>
  </si>
  <si>
    <t>Map Biasa</t>
  </si>
  <si>
    <t>Pena Boxy</t>
  </si>
  <si>
    <t>Map Snelhekter Biasa</t>
  </si>
  <si>
    <t>Penataan Usaha Arsip Dinamis Pada SKPD</t>
  </si>
  <si>
    <t>BP4D.011.7/134.a/BAP-BRG/2025- BKU 67</t>
  </si>
  <si>
    <t>map batik kertas</t>
  </si>
  <si>
    <t>map shelhekter biasa</t>
  </si>
  <si>
    <t>map biasa</t>
  </si>
  <si>
    <t>map shelhekter plastik</t>
  </si>
  <si>
    <t>asistensi penyusunan dokumen perencanaan pembangunan perangkat daerah bidang kewilayahan</t>
  </si>
  <si>
    <t>09 Oktober 2025</t>
  </si>
  <si>
    <t>CV.primatech</t>
  </si>
  <si>
    <t>BP4D.011.7/134.a/BAP-BRG/2025- BKU 45</t>
  </si>
  <si>
    <t>IPW</t>
  </si>
  <si>
    <t>24 Oktober 2025</t>
  </si>
  <si>
    <t>BKU 57</t>
  </si>
  <si>
    <t>PT. Samudera Harapan</t>
  </si>
  <si>
    <t>BKU 56</t>
  </si>
  <si>
    <t>Isi Reksel Kecil</t>
  </si>
  <si>
    <t>Klips 260</t>
  </si>
  <si>
    <t>Isolasi Bening Besar</t>
  </si>
  <si>
    <t>Koordinasi dan Penyusunan Laporan Keuangan Bulanan Triwulan/Semesteran SKPD</t>
  </si>
  <si>
    <t>BP4D.011.7/134.a/BAP-BRG/2025- BKU 64</t>
  </si>
  <si>
    <t>BP4D.011.7/134.a/BAP-BRG/2025- BKU 63</t>
  </si>
  <si>
    <t>Materai Rp.10.000</t>
  </si>
  <si>
    <t>5.1,02,01,01,0027</t>
  </si>
  <si>
    <t>Belanja Bedan Pos Materai</t>
  </si>
  <si>
    <t>28 Oktober 2025</t>
  </si>
  <si>
    <t>Pos Indonesia</t>
  </si>
  <si>
    <t>Foto Presiden dan Wakil Presiden</t>
  </si>
  <si>
    <t>Bendera Merah Putih 90x120cm</t>
  </si>
  <si>
    <t>5.1.02.01.01.06.0010</t>
  </si>
  <si>
    <t>Penatausahaan Arsip Dinamis Pada SKPD</t>
  </si>
  <si>
    <t>5.1.02.01.01.030</t>
  </si>
  <si>
    <t>Belanja Perabot Kantor</t>
  </si>
  <si>
    <t>BP4D.011.7/212,d/BAP-BRG/2025- BKU 68</t>
  </si>
  <si>
    <t>BKU 80</t>
  </si>
  <si>
    <t>23 September 2025</t>
  </si>
  <si>
    <t>Isi Reksel Besar</t>
  </si>
  <si>
    <t>Bidang Pemsos</t>
  </si>
  <si>
    <t>01 Juli 2025</t>
  </si>
  <si>
    <t>BKU 4</t>
  </si>
  <si>
    <t>BKU 5</t>
  </si>
  <si>
    <t>07 Maret 2025</t>
  </si>
  <si>
    <t>5.01.03.2.01.002</t>
  </si>
  <si>
    <t>PALAXXI</t>
  </si>
  <si>
    <t>BP4D.011.7/122b /BAP-BRG/2025- BKU 8</t>
  </si>
  <si>
    <t>Map Orde PK</t>
  </si>
  <si>
    <t>Map Snelhekter Plastik</t>
  </si>
  <si>
    <t>Pack</t>
  </si>
  <si>
    <t>BP4D.011.7/121c/BAP-BRG/2025- BKU 6</t>
  </si>
  <si>
    <t>BP4D.011.7/122.a /BAP-BRG/2025- BKU 7</t>
  </si>
  <si>
    <t>Tiner A Special</t>
  </si>
  <si>
    <t>Kuas 5 cm</t>
  </si>
  <si>
    <t>Cat Kayu/Besi 1 kg</t>
  </si>
  <si>
    <t>Cat Tembok 20 kg</t>
  </si>
  <si>
    <t>Kuas 3 cm</t>
  </si>
  <si>
    <t>Kaleng</t>
  </si>
  <si>
    <t>5.01.01.2.09.0009</t>
  </si>
  <si>
    <t>5.1.02.01.01.0001</t>
  </si>
  <si>
    <t>Pemeliharaan/Rehabilitasi Gedung Kantort dan Bangunan Lainnya</t>
  </si>
  <si>
    <t>Bahan Bangunan dan Konstruksi</t>
  </si>
  <si>
    <t>09 Juli 2025</t>
  </si>
  <si>
    <t>BP4D.011.7/276/BAP-BRG/2025- BKU 98</t>
  </si>
  <si>
    <t>Cat Kayu 1 kg</t>
  </si>
  <si>
    <t>Kuas 2 cm</t>
  </si>
  <si>
    <t>Kuas Roll</t>
  </si>
  <si>
    <t>BP4D.011.7/276.a/BAP-BRG/2025- BKU 97</t>
  </si>
  <si>
    <t>07 April 2025</t>
  </si>
  <si>
    <t>BP4D.011.7/164.a/BAP-BRG/2025- BKU 9</t>
  </si>
  <si>
    <t>BP4D.011.7/164.b/BAP-BRG/2025- BKU 10</t>
  </si>
  <si>
    <t>BP4D.011.7/178.b/BAP-BRG/2025- BKU 16</t>
  </si>
  <si>
    <t>16 April 2025</t>
  </si>
  <si>
    <t>BP4D.011.7/178.a/BAP-BRG/2025- BKU 15</t>
  </si>
  <si>
    <t>unit</t>
  </si>
  <si>
    <t>botol,</t>
  </si>
  <si>
    <t>pelaksanaan monitoring dan evaluasi penyesuaian dokumen perencanaan pembangunan perangkkat daerah bidang pembangunan manusia</t>
  </si>
  <si>
    <t>BP4D.011.7/175.c /BAP-BRG/2025- BKU 14</t>
  </si>
  <si>
    <t>17 april 2025</t>
  </si>
  <si>
    <t>5.01.03.2.01.007</t>
  </si>
  <si>
    <t>17 April 2025</t>
  </si>
  <si>
    <t>BP4D.011.7/176.b/BAP-BRG/2025- BKU 13</t>
  </si>
  <si>
    <t>BP4D.011.7/171.a/BAP-BRG/2025- BKU 12</t>
  </si>
  <si>
    <t>Asistensi Penyusunan Dokumen Perencanaan Pembangunan Perangkat Daerah Bidang Pembangunan Manusia</t>
  </si>
  <si>
    <t>5.01.03.2.01.006</t>
  </si>
  <si>
    <t>BP4D.011.7/164.c /BAP-BRG/2025- BKU 11</t>
  </si>
  <si>
    <t>5.01.03.2.01.008</t>
  </si>
  <si>
    <t xml:space="preserve"> Sub Kegiatan Koordinasi Pelaksanaan Sinergitas dan Harmonisasi Perencanaan Pembangunan daerah Bidang Pembangunan Manusia</t>
  </si>
  <si>
    <t>BP4D.011.7/178.c /BAP-BRG/2025- BKU 18</t>
  </si>
  <si>
    <t>Sub Kegiatan Fasilitasi, Pelaksanaan dan Evaluasi Penelitian dan Pengembangan Bidang Kelembagaan dan Ketatalaksanaan</t>
  </si>
  <si>
    <t>5.05.02.2.01.03</t>
  </si>
  <si>
    <t>BP4D.011.7/174/BAP-BRG/2025- BKU 28</t>
  </si>
  <si>
    <t>11 April 2025</t>
  </si>
  <si>
    <t>5.05.02.01.03.5</t>
  </si>
  <si>
    <t>22 mei 2025</t>
  </si>
  <si>
    <t>BP4D.011.7/230/BAP-BRG/2025- BKU 12</t>
  </si>
  <si>
    <t>bidang litbang</t>
  </si>
  <si>
    <t>Fasilitasi,pelaksanaan dan Evaluasi penelitian dan Pengembangan bidang kelembagaan dan Ketatalaksanaan</t>
  </si>
  <si>
    <t>22 MEI  2025</t>
  </si>
  <si>
    <t>BIDANG LITBANG</t>
  </si>
  <si>
    <t>Materai 10.000</t>
  </si>
  <si>
    <t>'5.01.01.2.01.0007</t>
  </si>
  <si>
    <t>Sub Kegiatan Koordinasi dan Penyusunan Laporan Keuangan Bulanan/Triwulan/Semesteran SKPD</t>
  </si>
  <si>
    <t>Belanja Alat/Bahan Untuk Kegiatan Kantor</t>
  </si>
  <si>
    <t>01 Agustus 2025</t>
  </si>
  <si>
    <t>07 Juli 2025</t>
  </si>
  <si>
    <t>BP4D.011.7/274.a/BAP-BRG/2025- BKU 18</t>
  </si>
  <si>
    <t>BP4D.011.7/244.a/BAP-BRG/2025- BKU 21</t>
  </si>
  <si>
    <t>Map Batik Kain</t>
  </si>
  <si>
    <t>Pelubang Kertas</t>
  </si>
  <si>
    <t>5.05.02.2.01.0005</t>
  </si>
  <si>
    <t>Sub Kegiatan Fasilitasi, Pelaksanaan dan Evaluasi Penelitian dan Pengembangan Bidang Keuangan dan Aset Daerah, Reformasi Birokrasi</t>
  </si>
  <si>
    <t>03  Juli 2025</t>
  </si>
  <si>
    <t>BP4D.011.7/271.a/BAP-BRG/2025- BKU 22</t>
  </si>
  <si>
    <t>03 Juli 2025</t>
  </si>
  <si>
    <t>BP4D.011.7/271.b/BAP-BRG/2025- BKU 23</t>
  </si>
  <si>
    <t>Tinta Printer Warna</t>
  </si>
  <si>
    <t>BP4D.011.7/271.c/BAP-BRG/2025- BKU 25</t>
  </si>
  <si>
    <t>BP4D.011.7/274.b/BAP-BRG/2025- BKU 19</t>
  </si>
  <si>
    <t>Mistar Besi 50 cm</t>
  </si>
  <si>
    <t>Batang</t>
  </si>
  <si>
    <t xml:space="preserve">Sub Kegiatan Penelitian, Pengembangan dan Perekayasaan di Bidang Teknologi dan Inovasi </t>
  </si>
  <si>
    <t>23 Juli 2025</t>
  </si>
  <si>
    <t>BP4D.011.7/298/BAP-BRG/2025- BKU 26</t>
  </si>
  <si>
    <t>Kertas Jilid</t>
  </si>
  <si>
    <t>BP4D.011.7/299/BAP-BRG/2025- BKU 27</t>
  </si>
  <si>
    <t>Catridge Printer Hitam</t>
  </si>
  <si>
    <t>Catridge Printer Warna</t>
  </si>
  <si>
    <t>5.05.02.2.04.0001.</t>
  </si>
  <si>
    <t>BP4D.011.7/300/BAP-BRG/2025- BKU 29</t>
  </si>
  <si>
    <t>Sub Kegiatan Penelitian, Pengembangan dan Perekayasaan di Bidang Teknologi dan Inovasi</t>
  </si>
  <si>
    <t>18 Juli 2025</t>
  </si>
  <si>
    <t>USAHA MULIA</t>
  </si>
  <si>
    <t>BP4D.011.7/292/BAP-BRG/2025- BKU 43</t>
  </si>
  <si>
    <t>BP4D.011.7/300.c/BAP-BRG/2025- BKU 21</t>
  </si>
  <si>
    <t>Sub Kegiatan Pelaksanaan Monitoring dan Evaluasi Penyusunan Doukmen Perencanaan Pembangunan Perangkat Daerah Bidang Infrastruktur</t>
  </si>
  <si>
    <t>24 Juli 2025</t>
  </si>
  <si>
    <t>BP4D.011.7/300.b/BAP-BRG/2025- BKU 50</t>
  </si>
  <si>
    <t>BP4D.011.7/300.a/BAP-BRG/2025- BKU 49</t>
  </si>
  <si>
    <t>Sub Kegiatan Koordinasi Pelaksanaan Sinergitas dan Harmonisasi Perencanaan Pembangunan Daerah Bidang Infrastruktur</t>
  </si>
  <si>
    <t>BP4D.011.7/300.d/BAP-BRG/2025- BKU 52</t>
  </si>
  <si>
    <t>BP4D.011.7/300.e/BAP-BRG/2025- BKU 53</t>
  </si>
  <si>
    <t>BP4D.011.7/300.g/BAP-BRG/2025- BKU 55</t>
  </si>
  <si>
    <t>14 Agustus 2025</t>
  </si>
  <si>
    <t>BKU 58</t>
  </si>
  <si>
    <t>BKU 59</t>
  </si>
  <si>
    <t>21 Agustus 2025</t>
  </si>
  <si>
    <t>BKU 70</t>
  </si>
  <si>
    <t xml:space="preserve"> Sub Kegiatan Asistensi Penyusunan Dokumen Perencanaan Pembangunan Perangkat Daerah Bidang Pemerintahan</t>
  </si>
  <si>
    <t>Isolasi Sedang</t>
  </si>
  <si>
    <t>Isi Reksel Jilid Kecil</t>
  </si>
  <si>
    <t>22 Agustus 2025</t>
  </si>
  <si>
    <t>BP4D.011.7/327.b/BAP-BRG/2025- BKU 82</t>
  </si>
  <si>
    <t>5.01.01.2.06.0010</t>
  </si>
  <si>
    <t>BP4D.011.7/327.a/BAP-BRG/2025- BKU 83</t>
  </si>
  <si>
    <t>Kain Lap Piring</t>
  </si>
  <si>
    <t>Gayung Air Besar</t>
  </si>
  <si>
    <t>Keruk WC Plastik</t>
  </si>
  <si>
    <t>Facial Tissue 250 Sachet</t>
  </si>
  <si>
    <t>Kamper Gantung</t>
  </si>
  <si>
    <t>Keranjang Sampah</t>
  </si>
  <si>
    <t>Cairan Pencuci Piring</t>
  </si>
  <si>
    <t>Bungkus</t>
  </si>
  <si>
    <t>5.01.03.2.02.0005</t>
  </si>
  <si>
    <t>Sub Kegiatan Asistensi Penyusunan Dokumen Perencanaan Pembangunan Perangkat Daerah Bidang Perekonomian</t>
  </si>
  <si>
    <t>08 Agustus 2025</t>
  </si>
  <si>
    <t>BP4D.011.7/313/BAP-BRG/2025- BKU 29</t>
  </si>
  <si>
    <t>08 Agustus  2025</t>
  </si>
  <si>
    <t>BP4D.011.7/313.b/BAP-BRG/2025- BKU 30</t>
  </si>
  <si>
    <t>BP4D.011.7/313.a/BAP-BRG/2025- BKU 33</t>
  </si>
  <si>
    <t xml:space="preserve">Map biasa </t>
  </si>
  <si>
    <t>Isi reksel besar</t>
  </si>
  <si>
    <t>'5.01.03.2.01.0002</t>
  </si>
  <si>
    <t>Sub Kegiatan Asistensi Penyusunan Dokumen Perencanaan Pembangunan Perangkat Daerah Bidang Pemerintahan</t>
  </si>
  <si>
    <t>02.01.01.0024</t>
  </si>
  <si>
    <t>BP4D.011.7/262.b/BAP-BRG/2025- BKU 29</t>
  </si>
  <si>
    <t>Bayar Biaya Belanja Alat/Bahan Untuk Kegiatan Kantor - Kertas dan Cover</t>
  </si>
  <si>
    <t>18 Juni 2025</t>
  </si>
  <si>
    <t>5.01.03.2.01.0002.</t>
  </si>
  <si>
    <t>.02.01.01.0029</t>
  </si>
  <si>
    <t>Sub Kegiatan Pelaksanaan Monitoring dan Evaluasi Penyusunan Dokumen Perencanaan Pembangunan Daerah Bidang Pembangunan Manusia</t>
  </si>
  <si>
    <t>19 Juni 2025</t>
  </si>
  <si>
    <t>02.01.01.0025</t>
  </si>
  <si>
    <t xml:space="preserve">Sub Kegiatan Pelaksanaan Monitoring dan Evaluasi Penyusunan Dokumen Perencanaan Pembangunan Daerah Bidang Pembangunan Manusia </t>
  </si>
  <si>
    <t>02.01.01.0029</t>
  </si>
  <si>
    <t>BP4D.011.7/327/BAP-BRG/2025- BKU 84</t>
  </si>
  <si>
    <t>BP4D.011.7/270.a/BAP-BRG/2025- BKU 90</t>
  </si>
  <si>
    <t>Sub Kegiatan Koordinasi dan Laporan Capaian Kinerja dan Ikhtisar Realisasi Kinerja SKPD</t>
  </si>
  <si>
    <t>Kabel NGA</t>
  </si>
  <si>
    <t>Balon Listrik 35 Watt</t>
  </si>
  <si>
    <t>Roll</t>
  </si>
  <si>
    <t>Pasang</t>
  </si>
  <si>
    <t>5.01.01.2.06.0001</t>
  </si>
  <si>
    <t>Sub Kegiatan Penyediaan Komponen Instalasi Listrik/Penerangan Bangunan Kantor</t>
  </si>
  <si>
    <t>5.1.02.01.01.0031</t>
  </si>
  <si>
    <t>16 Juli 2025</t>
  </si>
  <si>
    <t>BP4D.011.7/289/BAP-BRG/2025- BKU 92</t>
  </si>
  <si>
    <t>BP4D.011.7/276.b/BAP-BRG/2025- BKU 96</t>
  </si>
  <si>
    <t>BP4D.011.7/263.a/BAP-BRG/2025- BKU 84</t>
  </si>
  <si>
    <t>Catridge print hitam</t>
  </si>
  <si>
    <t>BIDANG IPW</t>
  </si>
  <si>
    <t>BP4D.011.7/300,c /BAP-BRG/2025- BKU 51</t>
  </si>
  <si>
    <t>BP4D.011.7/303.a/BAP-BRG/2025- BKU 83</t>
  </si>
  <si>
    <t>BP4D.011.7/303.c/BAP-BRG/2025- BKU 87</t>
  </si>
  <si>
    <t>07 November 2025</t>
  </si>
  <si>
    <t>29 Agustus 2025</t>
  </si>
  <si>
    <t>Sub Kegiatan Asistensi Penyusunan Dokumen Perencanaan Pembangunan Perangkat Daerah Bidang Pembangunan Manusia</t>
  </si>
  <si>
    <t>BP4D.011.7/330.c/BAP-BRG/2025- BKU 23</t>
  </si>
  <si>
    <t>Kertas HVS Engkel Folio 70gr 500lbr</t>
  </si>
  <si>
    <t>BP4D.011.7/330.c/BAP-BRG/2025- BKU 24</t>
  </si>
  <si>
    <t>25 Agustus 2025</t>
  </si>
  <si>
    <t>BP4D.011.7/330.a/BAP-BRG/2025- BKU 27</t>
  </si>
  <si>
    <t>26 Agustus 2025</t>
  </si>
  <si>
    <t>Sub Kegiatan Koordinasi Pelaksanaan Sinergitas dan Harmonisasi Perencanaan Pembangunan Daerah Bidang Pembangunan Manusia</t>
  </si>
  <si>
    <t>BP4D.011.7/330.a/BAP-BRG/2025- BKU 29</t>
  </si>
  <si>
    <t>BP4D.011.7/330.a/BAP-BRG/2025- BKU 28</t>
  </si>
  <si>
    <t>BP4D.011.7/329.b/BAP-BRG/2025- BKU 26</t>
  </si>
  <si>
    <t>Isolasi Hitam Besar</t>
  </si>
  <si>
    <t>Cutter Besar</t>
  </si>
  <si>
    <t>04 November 2025</t>
  </si>
  <si>
    <t>5 November 2025</t>
  </si>
  <si>
    <t>6 November 2025</t>
  </si>
  <si>
    <t>7 November 2025</t>
  </si>
  <si>
    <t>8 November 2025</t>
  </si>
  <si>
    <t>9 November 2025</t>
  </si>
  <si>
    <t>10 November 2025</t>
  </si>
  <si>
    <t>11 November 2025</t>
  </si>
  <si>
    <t>12 November 2025</t>
  </si>
  <si>
    <t>13 November 2025</t>
  </si>
  <si>
    <t>AQIL JAYA</t>
  </si>
  <si>
    <t>BP4D.011.7/394.a/BAP-BRG/2025- BKU 70</t>
  </si>
  <si>
    <t>BP4D.011.7/394.a/BAP-BRG/2025- BKU 71</t>
  </si>
  <si>
    <t>BP4D.011.7/394.a/BAP-BRG/2025- BKU 72</t>
  </si>
  <si>
    <t>BP4D.011.7/394.a/BAP-BRG/2025- BKU 73</t>
  </si>
  <si>
    <t>BP4D.011.7/394.a/BAP-BRG/2025- BKU 74</t>
  </si>
  <si>
    <t>BP4D.011.7/394.a/BAP-BRG/2025- BKU 75</t>
  </si>
  <si>
    <t>BP4D.011.7/394.a/BAP-BRG/2025- BKU 76</t>
  </si>
  <si>
    <t>BP4D.011.7/394.a/BAP-BRG/2025- BKU 77</t>
  </si>
  <si>
    <t>BP4D.011.7/394.a/BAP-BRG/2025- BKU 78</t>
  </si>
  <si>
    <t>BP4D.011.7/394.a/BAP-BRG/2025- BKU 79</t>
  </si>
  <si>
    <t>11 Juli 2025</t>
  </si>
  <si>
    <t>BP4D.011.7/283.a/BAP-BRG/2025- BKU 80</t>
  </si>
  <si>
    <t>5.01.02.2.03.0003</t>
  </si>
  <si>
    <t>Sub Kegiatan Monitoring, Evaluasi dan Penyusunan Laporan Berkala Pelaksanaan Pembangunan Daerah</t>
  </si>
  <si>
    <t>02 Oktober 2025</t>
  </si>
  <si>
    <t>BP4D.011.7/369.a/BAP-BRG/2025- BKU 83</t>
  </si>
  <si>
    <t>Perencanaan</t>
  </si>
  <si>
    <t>BP4D.011.7/369.a/BAP-BRG/2025- BKU 84</t>
  </si>
  <si>
    <t>11 September 2025</t>
  </si>
  <si>
    <t>BP4D.011.7/338.c/BAP-BRG/2025- BKU 85</t>
  </si>
  <si>
    <t>BP4D.011.7/338.c/BAP-BRG/2025- BKU 89</t>
  </si>
  <si>
    <t>BP4D.011.7/381.a/BAP-BRG/2025- BKU 91</t>
  </si>
  <si>
    <t>Sub Kegiatan fasilitasi, Pelaksanaan dan Evaluasi Penelitian dan Pengembangan Bidang Kelembagaan dan Ketatalaksanaan</t>
  </si>
  <si>
    <t>03 Oktober 2025</t>
  </si>
  <si>
    <t>BP4D.011.7/371.b/BAP-BRG/2025- BKU 95</t>
  </si>
  <si>
    <t>Bidang Rida</t>
  </si>
  <si>
    <t>Pelubang Kertas Kecil</t>
  </si>
  <si>
    <t xml:space="preserve"> Sub Kegiatan fasilitasi, Pelaksanaan dan Evaluasi Penelitian dan Pengembangan Bidang Keuangan dan Aset Daerah, Reformasi Birokrasi</t>
  </si>
  <si>
    <t>06 Oktober 2025</t>
  </si>
  <si>
    <t>BP4D.011.7/372.c/BAP-BRG/2025- BKU 98</t>
  </si>
  <si>
    <t>Sub Kegiatan fasilitasi, Pelaksanaan dan Evaluasi Penelitian dan Pengembangan Bidang Keuangan dan Aset Daerah, Reformasi Birokrasi</t>
  </si>
  <si>
    <t>BP4D.011.7/372.c/BAP-BRG/2025- BKU 101</t>
  </si>
  <si>
    <t>15 Oktober 2025</t>
  </si>
  <si>
    <t>BP4D.011.7/377.c/BAP-BRG/2025- BKU 104</t>
  </si>
  <si>
    <t>BP4D.011.7/394.c/BAP-BRG/2025- BKU 104</t>
  </si>
  <si>
    <t>BP4D.011.7/394.b/BAP-BRG/2025- BKU 108</t>
  </si>
  <si>
    <t>19 November 2025</t>
  </si>
  <si>
    <t>19 Oktober 2025</t>
  </si>
  <si>
    <t>BKU 111</t>
  </si>
  <si>
    <t>Sub Kegiatan Pelaksanaan Monitoring dan Evaluasi Penyusunan Dokumen Perencanaan Pembangunan Perangkat Daerah Bidang Infrastruktur</t>
  </si>
  <si>
    <t>31 Oktober 2025</t>
  </si>
  <si>
    <t>BP4D.011.7/389/BAP-BRG/2025- BKU 119</t>
  </si>
  <si>
    <t>BP4D.011.7/389/BAP-BRG/2025- BKU 123</t>
  </si>
  <si>
    <t>01 November 2025</t>
  </si>
  <si>
    <t>03 November 2025</t>
  </si>
  <si>
    <t>BP4D.011.7/391.b./BAP-BRG/2025- BKU 121</t>
  </si>
  <si>
    <t>BP4D.011.7/392.a./BAP-BRG/2025- BKU 121</t>
  </si>
  <si>
    <t>05 November 2025</t>
  </si>
  <si>
    <t>Sub Kegiatan Asistensi  Penyusunan Dokumen Perencanaan Pembangunan Perangkat Daerah Bidang Kewilayahan</t>
  </si>
  <si>
    <t>BP4D.011.7/406.b./BAP-BRG/2025- BKU 125</t>
  </si>
  <si>
    <t xml:space="preserve">Mouse wireless </t>
  </si>
  <si>
    <t xml:space="preserve">Keyboard komputer </t>
  </si>
  <si>
    <t>Flash disk  64GB</t>
  </si>
  <si>
    <t>BP4D.011.7/262.b/BAP-BRG/2025- BKU 82</t>
  </si>
  <si>
    <t>BP4D.011.7/263.b/BAP-BRG/2025- BKU 85</t>
  </si>
  <si>
    <t>BP4D.011.7/309.a/BAP-BRG/2025- BKU 78</t>
  </si>
  <si>
    <t>BP4D.011.7/338.c/BAP-BRG/2025- BKU 84</t>
  </si>
  <si>
    <t>BP4D.011.7/338.d/BAP-BRG/2025- BKU 85</t>
  </si>
  <si>
    <t>BP4D.011.7/371.c/BAP-BRG/2025- BKU 94</t>
  </si>
  <si>
    <t>BP4D.011.7/372.c/BAP-BRG/2025- BKU 97</t>
  </si>
  <si>
    <t>BP4D.011.7/376.b/BAP-BRG/2025- BKU 100</t>
  </si>
  <si>
    <t>BP4D.011.7/389.a/BAP-BRG/2025- BKU 1119</t>
  </si>
  <si>
    <t>BP4D.011.7/406.a/BAP-BRG/2025- BKU 123</t>
  </si>
  <si>
    <t>Isi Reksel  kecil</t>
  </si>
  <si>
    <t>Sub Kegiatan Koordinasi Penyusunan dan Penetapan Dokumen Perncanaan Pembangunan Daerah Kab/Kota</t>
  </si>
  <si>
    <t>BP4D.011.7/332/BAP-BRG/2025- BKU 7</t>
  </si>
  <si>
    <t>BP4D.011.7/332/BAP-BRG/2025- BKU 9</t>
  </si>
  <si>
    <t>Koordinasi Penyusunan dan Penetapan Dokumen Perencanaan Pembangunan Daerah Kabupaten/Kota</t>
  </si>
  <si>
    <t>5.01.02.2.01.0007</t>
  </si>
  <si>
    <t>BP4D.011.7/332/BAP-BRG/2025- BKU 8</t>
  </si>
  <si>
    <t>Monitoring, Evaluasi dan Penyusunan Laporan Berkala Pelaksanaan Pembangunan Daerah</t>
  </si>
  <si>
    <t>BP4D.011.7/369.aBAP-BRG/2025- BKU 132</t>
  </si>
  <si>
    <t>BKU 9</t>
  </si>
  <si>
    <t>01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</si>
</sst>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_(* \(#,##0\);_(* &quot;-&quot;_);_(@_)"/>
    <numFmt numFmtId="43" formatCode="_(* #,##0.00_);_(* \(#,##0.00\);_(* &quot;-&quot;??_);_(@_)"/>
    <numFmt numFmtId="164" formatCode="_-* #,##0.00_-;\-* #,##0.00_-;_-* &quot;-&quot;??_-;_-@_-"/>
    <numFmt numFmtId="165" formatCode="&quot;Rp&quot;#,##0.00_);\(&quot;Rp&quot;#,##0.00\)"/>
    <numFmt numFmtId="166" formatCode="_(* #,##0.00_);_(* \(#,##0.00\);_(* &quot;-&quot;_);_(@_)"/>
    <numFmt numFmtId="167" formatCode="_(&quot;Rp&quot;\ * #,##0.00_);_(&quot;Rp&quot;\ * \(#,##0.00\);_(&quot;Rp&quot;\ * &quot;-&quot;??_);_(@_)"/>
    <numFmt numFmtId="168" formatCode="#,##0;[Red]#,##0"/>
    <numFmt numFmtId="169" formatCode="_(* #,##0_);_(* \(#,##0\);_(* &quot;-&quot;??_);_(@_)"/>
    <numFmt numFmtId="170" formatCode="&quot;$&quot;#,##0\ ;\(&quot;$&quot;#,##0\)"/>
    <numFmt numFmtId="171" formatCode="_([$€-2]* #,##0.00_);_([$€-2]* \(#,##0.00\);_([$€-2]* &quot;-&quot;??_)"/>
    <numFmt numFmtId="172" formatCode="0.00_)"/>
    <numFmt numFmtId="173" formatCode="_ &quot;Rp.&quot;* #,##0.00_ ;_ &quot;Rp.&quot;* \-#,##0.00_ ;_ &quot;Rp.&quot;* &quot;-&quot;??_ ;_ @_ "/>
    <numFmt numFmtId="174" formatCode="[$-409]d\-mmm\-yyyy;@"/>
    <numFmt numFmtId="175" formatCode="&quot;0&quot;0"/>
    <numFmt numFmtId="176" formatCode="&quot;00&quot;0"/>
    <numFmt numFmtId="177" formatCode="_-* #,##0_-;\-* #,##0_-;_-* &quot;-&quot;??_-;_-@_-"/>
  </numFmts>
  <fonts count="108" x14ac:knownFonts="1">
    <font>
      <sz val="10"/>
      <name val="Arial"/>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0"/>
      <name val="Arial"/>
      <family val="2"/>
    </font>
    <font>
      <sz val="10"/>
      <name val="Arial"/>
      <family val="2"/>
    </font>
    <font>
      <sz val="11"/>
      <name val="Cambria"/>
      <family val="1"/>
      <scheme val="major"/>
    </font>
    <font>
      <b/>
      <i/>
      <sz val="8"/>
      <name val="Cambria"/>
      <family val="1"/>
      <scheme val="major"/>
    </font>
    <font>
      <b/>
      <sz val="14"/>
      <name val="Cambria"/>
      <family val="1"/>
      <scheme val="major"/>
    </font>
    <font>
      <b/>
      <sz val="12"/>
      <name val="Cambria"/>
      <family val="1"/>
      <scheme val="major"/>
    </font>
    <font>
      <sz val="11"/>
      <color theme="1"/>
      <name val="Calibri"/>
      <family val="2"/>
      <scheme val="minor"/>
    </font>
    <font>
      <b/>
      <i/>
      <sz val="14"/>
      <name val="Cambria"/>
      <family val="1"/>
      <scheme val="major"/>
    </font>
    <font>
      <sz val="11"/>
      <color indexed="8"/>
      <name val="Calibri"/>
      <family val="2"/>
    </font>
    <font>
      <sz val="10"/>
      <color indexed="8"/>
      <name val="Arial"/>
      <family val="2"/>
      <charset val="1"/>
    </font>
    <font>
      <sz val="10"/>
      <color theme="1"/>
      <name val="Arial"/>
      <family val="2"/>
      <charset val="1"/>
    </font>
    <font>
      <b/>
      <sz val="16"/>
      <name val="Cambria"/>
      <family val="1"/>
      <scheme val="major"/>
    </font>
    <font>
      <sz val="16"/>
      <name val="Cambria"/>
      <family val="1"/>
      <scheme val="major"/>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indexed="8"/>
      <name val="Calibri"/>
      <family val="2"/>
      <charset val="1"/>
    </font>
    <font>
      <sz val="11"/>
      <color indexed="8"/>
      <name val="Book Antiqua"/>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Narrow"/>
      <family val="2"/>
    </font>
    <font>
      <b/>
      <sz val="20"/>
      <name val="Cambria"/>
      <family val="1"/>
      <scheme val="major"/>
    </font>
    <font>
      <sz val="10"/>
      <name val="Book Antiqua"/>
      <family val="1"/>
    </font>
    <font>
      <u/>
      <sz val="7.1"/>
      <color theme="10"/>
      <name val="Arial"/>
      <family val="2"/>
    </font>
    <font>
      <u/>
      <sz val="9.5500000000000007"/>
      <color theme="10"/>
      <name val="Calibri"/>
      <family val="2"/>
      <charset val="1"/>
    </font>
    <font>
      <sz val="12"/>
      <name val="Courier"/>
      <family val="3"/>
    </font>
    <font>
      <b/>
      <sz val="10"/>
      <color indexed="8"/>
      <name val="Times New Roman"/>
      <family val="1"/>
    </font>
    <font>
      <sz val="10"/>
      <color indexed="8"/>
      <name val="Arial"/>
      <family val="2"/>
    </font>
    <font>
      <sz val="10"/>
      <color indexed="12"/>
      <name val="Times New Roman"/>
      <family val="1"/>
    </font>
    <font>
      <b/>
      <i/>
      <sz val="16"/>
      <name val="Helv"/>
    </font>
    <font>
      <sz val="10"/>
      <name val="Times New Roman"/>
      <family val="1"/>
    </font>
    <font>
      <sz val="10"/>
      <color indexed="8"/>
      <name val="Times New Roman"/>
      <family val="1"/>
    </font>
    <font>
      <sz val="8"/>
      <name val="Arial"/>
      <family val="2"/>
    </font>
    <font>
      <b/>
      <sz val="10"/>
      <name val="Arial Narrow"/>
      <family val="2"/>
    </font>
    <font>
      <sz val="8"/>
      <name val="Century Gothic"/>
      <family val="2"/>
    </font>
    <font>
      <b/>
      <sz val="8"/>
      <name val="Century Gothic"/>
      <family val="2"/>
    </font>
    <font>
      <b/>
      <i/>
      <sz val="10"/>
      <name val="Arial Narrow"/>
      <family val="2"/>
    </font>
    <font>
      <b/>
      <i/>
      <u/>
      <sz val="10"/>
      <name val="Arial Narrow"/>
      <family val="2"/>
    </font>
    <font>
      <b/>
      <i/>
      <u/>
      <sz val="8"/>
      <name val="Century Gothic"/>
      <family val="2"/>
    </font>
    <font>
      <b/>
      <i/>
      <sz val="8"/>
      <name val="Century Gothic"/>
      <family val="2"/>
    </font>
    <font>
      <b/>
      <u/>
      <sz val="10"/>
      <name val="Arial Narrow"/>
      <family val="2"/>
    </font>
    <font>
      <i/>
      <sz val="10"/>
      <name val="Arial Narrow"/>
      <family val="2"/>
    </font>
    <font>
      <i/>
      <sz val="8"/>
      <name val="Century Gothic"/>
      <family val="2"/>
    </font>
    <font>
      <sz val="9"/>
      <name val="Arial Narrow"/>
      <family val="2"/>
    </font>
    <font>
      <b/>
      <u/>
      <sz val="8"/>
      <name val="Arial"/>
      <family val="2"/>
    </font>
    <font>
      <b/>
      <u/>
      <sz val="8"/>
      <name val="Century Gothic"/>
      <family val="2"/>
    </font>
    <font>
      <sz val="9"/>
      <name val="Century Gothic"/>
      <family val="2"/>
    </font>
    <font>
      <b/>
      <sz val="9"/>
      <name val="Century Gothic"/>
      <family val="2"/>
    </font>
    <font>
      <sz val="10"/>
      <name val="Arial"/>
      <family val="2"/>
    </font>
    <font>
      <sz val="20"/>
      <name val="Cambria"/>
      <family val="1"/>
      <scheme val="major"/>
    </font>
    <font>
      <b/>
      <u/>
      <sz val="20"/>
      <name val="Cambria"/>
      <family val="1"/>
      <scheme val="major"/>
    </font>
    <font>
      <b/>
      <sz val="20"/>
      <color rgb="FFFF0000"/>
      <name val="Cambria"/>
      <family val="1"/>
      <scheme val="major"/>
    </font>
    <font>
      <sz val="10"/>
      <name val="Arial"/>
      <family val="2"/>
    </font>
    <font>
      <b/>
      <sz val="11"/>
      <name val="Cambria"/>
      <family val="1"/>
      <scheme val="major"/>
    </font>
    <font>
      <sz val="12"/>
      <name val="Cambria"/>
      <family val="1"/>
      <scheme val="major"/>
    </font>
    <font>
      <b/>
      <sz val="10"/>
      <name val="Cambria"/>
      <family val="1"/>
      <scheme val="major"/>
    </font>
    <font>
      <b/>
      <i/>
      <sz val="12"/>
      <name val="Cambria"/>
      <family val="1"/>
      <scheme val="major"/>
    </font>
    <font>
      <sz val="11"/>
      <name val="Arial"/>
      <family val="2"/>
    </font>
    <font>
      <b/>
      <u/>
      <sz val="9"/>
      <name val="Cambria"/>
      <family val="1"/>
      <scheme val="major"/>
    </font>
    <font>
      <b/>
      <u/>
      <sz val="12"/>
      <name val="Cambria"/>
      <family val="1"/>
      <scheme val="major"/>
    </font>
    <font>
      <sz val="10"/>
      <color rgb="FF000000"/>
      <name val="Cambria"/>
      <family val="1"/>
    </font>
    <font>
      <b/>
      <sz val="10"/>
      <color rgb="FF000000"/>
      <name val="Cambria"/>
      <family val="1"/>
    </font>
    <font>
      <sz val="10"/>
      <name val="Cambria"/>
      <family val="1"/>
      <scheme val="major"/>
    </font>
    <font>
      <sz val="10"/>
      <color rgb="FF000000"/>
      <name val="Calibri"/>
      <family val="2"/>
      <charset val="204"/>
    </font>
    <font>
      <b/>
      <i/>
      <sz val="10"/>
      <name val="Cambria"/>
      <family val="1"/>
      <scheme val="major"/>
    </font>
    <font>
      <b/>
      <sz val="10"/>
      <color rgb="FF000000"/>
      <name val="Calibri"/>
      <family val="2"/>
      <charset val="204"/>
    </font>
    <font>
      <sz val="10"/>
      <name val="Calibri"/>
      <family val="2"/>
      <scheme val="minor"/>
    </font>
    <font>
      <sz val="8"/>
      <name val="Arial"/>
      <family val="2"/>
    </font>
    <font>
      <b/>
      <sz val="18"/>
      <name val="Cambria"/>
      <family val="1"/>
      <scheme val="major"/>
    </font>
    <font>
      <sz val="18"/>
      <name val="Cambria"/>
      <family val="1"/>
      <scheme val="major"/>
    </font>
    <font>
      <b/>
      <i/>
      <sz val="18"/>
      <name val="Cambria"/>
      <family val="1"/>
      <scheme val="major"/>
    </font>
    <font>
      <b/>
      <sz val="18"/>
      <color rgb="FF000000"/>
      <name val="Cambria"/>
      <family val="1"/>
    </font>
    <font>
      <b/>
      <sz val="18"/>
      <color rgb="FF000000"/>
      <name val="Calibri"/>
      <family val="2"/>
      <charset val="204"/>
    </font>
    <font>
      <sz val="18"/>
      <color rgb="FF000000"/>
      <name val="Cambria"/>
      <family val="1"/>
    </font>
    <font>
      <sz val="18"/>
      <name val="Calibri"/>
      <family val="2"/>
      <scheme val="minor"/>
    </font>
    <font>
      <sz val="18"/>
      <color theme="7" tint="-0.499984740745262"/>
      <name val="Cambria"/>
      <family val="1"/>
      <scheme val="major"/>
    </font>
    <font>
      <sz val="18"/>
      <color rgb="FF000000"/>
      <name val="Calibri"/>
      <family val="2"/>
      <charset val="204"/>
    </font>
    <font>
      <sz val="18"/>
      <name val="Arial"/>
      <family val="2"/>
    </font>
    <font>
      <b/>
      <sz val="18"/>
      <color rgb="FFFF0000"/>
      <name val="Cambria"/>
      <family val="1"/>
      <scheme val="major"/>
    </font>
    <font>
      <b/>
      <u/>
      <sz val="18"/>
      <name val="Cambria"/>
      <family val="1"/>
      <scheme val="major"/>
    </font>
    <font>
      <sz val="10"/>
      <color theme="7" tint="-0.499984740745262"/>
      <name val="Cambria"/>
      <family val="1"/>
      <scheme val="major"/>
    </font>
    <font>
      <sz val="10"/>
      <name val="Cambria"/>
      <family val="1"/>
    </font>
    <font>
      <sz val="11"/>
      <color rgb="FF000000"/>
      <name val="Cambria"/>
      <family val="1"/>
    </font>
    <font>
      <sz val="11"/>
      <name val="Calibri"/>
      <family val="2"/>
      <scheme val="minor"/>
    </font>
    <font>
      <sz val="11"/>
      <color theme="7" tint="-0.499984740745262"/>
      <name val="Cambria"/>
      <family val="1"/>
      <scheme val="major"/>
    </font>
    <font>
      <sz val="11"/>
      <color rgb="FF000000"/>
      <name val="Calibri"/>
      <family val="2"/>
      <charset val="204"/>
    </font>
  </fonts>
  <fills count="45">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79998168889431442"/>
        <bgColor indexed="64"/>
      </patternFill>
    </fill>
    <fill>
      <patternFill patternType="solid">
        <fgColor rgb="FF92D050"/>
        <bgColor indexed="64"/>
      </patternFill>
    </fill>
    <fill>
      <patternFill patternType="solid">
        <fgColor indexed="9"/>
        <bgColor indexed="64"/>
      </patternFill>
    </fill>
    <fill>
      <patternFill patternType="solid">
        <fgColor rgb="FF00B0F0"/>
        <bgColor indexed="64"/>
      </patternFill>
    </fill>
    <fill>
      <patternFill patternType="solid">
        <fgColor theme="9" tint="-0.249977111117893"/>
        <bgColor indexed="64"/>
      </patternFill>
    </fill>
    <fill>
      <patternFill patternType="solid">
        <fgColor theme="6"/>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9EF12F"/>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0"/>
        <bgColor indexed="64"/>
      </patternFill>
    </fill>
  </fills>
  <borders count="77">
    <border>
      <left/>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double">
        <color indexed="64"/>
      </left>
      <right style="double">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medium">
        <color auto="1"/>
      </top>
      <bottom style="medium">
        <color auto="1"/>
      </bottom>
      <diagonal/>
    </border>
    <border>
      <left style="thin">
        <color rgb="FF000000"/>
      </left>
      <right style="thin">
        <color auto="1"/>
      </right>
      <top style="medium">
        <color auto="1"/>
      </top>
      <bottom style="medium">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indexed="64"/>
      </right>
      <top style="thin">
        <color auto="1"/>
      </top>
      <bottom style="thin">
        <color indexed="64"/>
      </bottom>
      <diagonal/>
    </border>
    <border>
      <left style="thin">
        <color auto="1"/>
      </left>
      <right/>
      <top style="thin">
        <color auto="1"/>
      </top>
      <bottom style="thin">
        <color indexed="64"/>
      </bottom>
      <diagonal/>
    </border>
    <border>
      <left style="thin">
        <color auto="1"/>
      </left>
      <right style="thin">
        <color auto="1"/>
      </right>
      <top/>
      <bottom style="medium">
        <color auto="1"/>
      </bottom>
      <diagonal/>
    </border>
    <border>
      <left style="thin">
        <color rgb="FF000000"/>
      </left>
      <right style="thin">
        <color rgb="FF000000"/>
      </right>
      <top/>
      <bottom style="medium">
        <color auto="1"/>
      </bottom>
      <diagonal/>
    </border>
    <border>
      <left style="thin">
        <color rgb="FF000000"/>
      </left>
      <right style="thin">
        <color auto="1"/>
      </right>
      <top/>
      <bottom style="medium">
        <color auto="1"/>
      </bottom>
      <diagonal/>
    </border>
    <border>
      <left style="thin">
        <color rgb="FF000000"/>
      </left>
      <right/>
      <top style="thin">
        <color rgb="FF000000"/>
      </top>
      <bottom/>
      <diagonal/>
    </border>
  </borders>
  <cellStyleXfs count="4091">
    <xf numFmtId="0" fontId="0" fillId="0" borderId="0"/>
    <xf numFmtId="0" fontId="12" fillId="0" borderId="0"/>
    <xf numFmtId="41" fontId="12" fillId="0" borderId="0" applyFont="0" applyFill="0" applyBorder="0" applyAlignment="0" applyProtection="0"/>
    <xf numFmtId="0" fontId="12" fillId="0" borderId="0"/>
    <xf numFmtId="0" fontId="12" fillId="0" borderId="0"/>
    <xf numFmtId="43" fontId="17" fillId="0" borderId="0" applyFont="0" applyFill="0" applyBorder="0" applyAlignment="0" applyProtection="0"/>
    <xf numFmtId="0" fontId="17" fillId="0" borderId="0"/>
    <xf numFmtId="0" fontId="17" fillId="0" borderId="0"/>
    <xf numFmtId="0" fontId="11" fillId="0" borderId="0"/>
    <xf numFmtId="0" fontId="11" fillId="0" borderId="0"/>
    <xf numFmtId="41" fontId="11" fillId="0" borderId="0" applyFont="0" applyFill="0" applyBorder="0" applyAlignment="0" applyProtection="0"/>
    <xf numFmtId="0" fontId="11" fillId="0" borderId="0"/>
    <xf numFmtId="0" fontId="11" fillId="0" borderId="9"/>
    <xf numFmtId="41" fontId="19"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1" fillId="0" borderId="0" applyFont="0" applyFill="0" applyBorder="0" applyAlignment="0" applyProtection="0"/>
    <xf numFmtId="41" fontId="2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0" fillId="0" borderId="0"/>
    <xf numFmtId="0" fontId="11" fillId="0" borderId="0"/>
    <xf numFmtId="0" fontId="21" fillId="0" borderId="0"/>
    <xf numFmtId="0" fontId="11" fillId="0" borderId="0"/>
    <xf numFmtId="0" fontId="11" fillId="0" borderId="0"/>
    <xf numFmtId="0" fontId="11" fillId="0" borderId="0"/>
    <xf numFmtId="0" fontId="11" fillId="0" borderId="0"/>
    <xf numFmtId="0" fontId="20" fillId="0" borderId="0"/>
    <xf numFmtId="0" fontId="20" fillId="0" borderId="0"/>
    <xf numFmtId="0" fontId="11" fillId="0" borderId="0"/>
    <xf numFmtId="0" fontId="20" fillId="0" borderId="0"/>
    <xf numFmtId="0" fontId="17" fillId="0" borderId="0"/>
    <xf numFmtId="0" fontId="17" fillId="0" borderId="0"/>
    <xf numFmtId="0" fontId="17" fillId="0" borderId="0"/>
    <xf numFmtId="0" fontId="17" fillId="0" borderId="0"/>
    <xf numFmtId="9" fontId="19" fillId="0" borderId="0" applyFont="0" applyFill="0" applyBorder="0" applyAlignment="0" applyProtection="0"/>
    <xf numFmtId="9" fontId="19" fillId="0" borderId="0" applyFont="0" applyFill="0" applyBorder="0" applyAlignment="0" applyProtection="0"/>
    <xf numFmtId="0" fontId="9" fillId="0" borderId="0"/>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7"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5"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0" fontId="27" fillId="26" borderId="11" applyNumberFormat="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2" fillId="0" borderId="12"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6" fillId="0" borderId="15" applyNumberFormat="0" applyFill="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7" fillId="0" borderId="0"/>
    <xf numFmtId="0" fontId="11" fillId="0" borderId="0"/>
    <xf numFmtId="0" fontId="11"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7" fillId="0" borderId="0"/>
    <xf numFmtId="0" fontId="11"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7" fillId="0" borderId="0"/>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11" fillId="0" borderId="9"/>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0" fontId="26" fillId="25" borderId="10" applyNumberFormat="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28" fillId="0" borderId="0" applyFont="0" applyFill="0" applyBorder="0" applyAlignment="0" applyProtection="0"/>
    <xf numFmtId="41" fontId="11"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28"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28"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28"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42"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42"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7"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7" fillId="0" borderId="0" applyFont="0" applyFill="0" applyBorder="0" applyAlignment="0" applyProtection="0"/>
    <xf numFmtId="41" fontId="19" fillId="0" borderId="0" applyFont="0" applyFill="0" applyBorder="0" applyAlignment="0" applyProtection="0"/>
    <xf numFmtId="41" fontId="19"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1"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1"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35" fillId="12" borderId="10" applyNumberFormat="0" applyAlignment="0" applyProtection="0"/>
    <xf numFmtId="0" fontId="7" fillId="0" borderId="0"/>
    <xf numFmtId="0" fontId="7"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7" fillId="0" borderId="0"/>
    <xf numFmtId="0" fontId="11" fillId="0" borderId="0"/>
    <xf numFmtId="0" fontId="17"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1" fillId="0" borderId="0"/>
    <xf numFmtId="0" fontId="17"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11" fillId="0" borderId="0"/>
    <xf numFmtId="0" fontId="1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7" fillId="0" borderId="0"/>
    <xf numFmtId="0" fontId="7" fillId="0" borderId="0"/>
    <xf numFmtId="0" fontId="7" fillId="0" borderId="0"/>
    <xf numFmtId="0" fontId="17" fillId="0" borderId="0"/>
    <xf numFmtId="0" fontId="11" fillId="0" borderId="0"/>
    <xf numFmtId="0" fontId="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17" fillId="0" borderId="0"/>
    <xf numFmtId="0" fontId="17" fillId="0" borderId="0"/>
    <xf numFmtId="0" fontId="17" fillId="0" borderId="0"/>
    <xf numFmtId="0" fontId="7"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0" borderId="0"/>
    <xf numFmtId="0" fontId="17" fillId="0" borderId="0"/>
    <xf numFmtId="0" fontId="17" fillId="0" borderId="0"/>
    <xf numFmtId="0" fontId="17" fillId="0" borderId="0"/>
    <xf numFmtId="0" fontId="17" fillId="0" borderId="0"/>
    <xf numFmtId="0" fontId="17"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7" fillId="0" borderId="0"/>
    <xf numFmtId="0" fontId="17" fillId="0" borderId="0"/>
    <xf numFmtId="0" fontId="17" fillId="0" borderId="0"/>
    <xf numFmtId="0" fontId="7" fillId="0" borderId="0"/>
    <xf numFmtId="0" fontId="11" fillId="0" borderId="0"/>
    <xf numFmtId="0" fontId="11" fillId="0" borderId="0"/>
    <xf numFmtId="0" fontId="11" fillId="0" borderId="0"/>
    <xf numFmtId="0" fontId="11" fillId="0" borderId="0"/>
    <xf numFmtId="0" fontId="11" fillId="0" borderId="0"/>
    <xf numFmtId="0" fontId="21" fillId="0" borderId="0"/>
    <xf numFmtId="0" fontId="11" fillId="0" borderId="0"/>
    <xf numFmtId="0" fontId="11" fillId="0" borderId="0"/>
    <xf numFmtId="0" fontId="11" fillId="0" borderId="0"/>
    <xf numFmtId="0" fontId="11" fillId="0" borderId="0"/>
    <xf numFmtId="0" fontId="11" fillId="0" borderId="0"/>
    <xf numFmtId="0" fontId="21" fillId="0" borderId="0"/>
    <xf numFmtId="0" fontId="11" fillId="0" borderId="0"/>
    <xf numFmtId="0" fontId="11" fillId="0" borderId="0"/>
    <xf numFmtId="0" fontId="11" fillId="0" borderId="0"/>
    <xf numFmtId="0" fontId="11" fillId="0" borderId="0"/>
    <xf numFmtId="0" fontId="11" fillId="0" borderId="0"/>
    <xf numFmtId="0" fontId="21" fillId="0" borderId="0"/>
    <xf numFmtId="0" fontId="11" fillId="0" borderId="0"/>
    <xf numFmtId="0" fontId="11" fillId="0" borderId="0"/>
    <xf numFmtId="0" fontId="11" fillId="0" borderId="0"/>
    <xf numFmtId="0" fontId="11" fillId="0" borderId="0"/>
    <xf numFmtId="0" fontId="11" fillId="0" borderId="0"/>
    <xf numFmtId="0" fontId="21" fillId="0" borderId="0"/>
    <xf numFmtId="0" fontId="11" fillId="0" borderId="0"/>
    <xf numFmtId="0" fontId="11" fillId="0" borderId="0"/>
    <xf numFmtId="0" fontId="11" fillId="0" borderId="0"/>
    <xf numFmtId="0" fontId="11" fillId="0" borderId="0"/>
    <xf numFmtId="0" fontId="11" fillId="0" borderId="0"/>
    <xf numFmtId="0" fontId="4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1" fillId="0" borderId="0"/>
    <xf numFmtId="0" fontId="17" fillId="0" borderId="0"/>
    <xf numFmtId="0" fontId="17" fillId="0" borderId="0"/>
    <xf numFmtId="0" fontId="1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2" fillId="0" borderId="0"/>
    <xf numFmtId="0" fontId="42" fillId="0" borderId="0"/>
    <xf numFmtId="0" fontId="42" fillId="0" borderId="0"/>
    <xf numFmtId="0" fontId="42" fillId="0" borderId="0"/>
    <xf numFmtId="0" fontId="7"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7" fillId="0" borderId="0"/>
    <xf numFmtId="0" fontId="11" fillId="0" borderId="0"/>
    <xf numFmtId="0" fontId="11" fillId="0" borderId="0"/>
    <xf numFmtId="0" fontId="11" fillId="0" borderId="0"/>
    <xf numFmtId="0" fontId="11" fillId="0" borderId="0"/>
    <xf numFmtId="0" fontId="11" fillId="0" borderId="0"/>
    <xf numFmtId="0" fontId="7"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17" fillId="0" borderId="0"/>
    <xf numFmtId="0" fontId="17" fillId="0" borderId="0"/>
    <xf numFmtId="0" fontId="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11" fillId="0" borderId="0"/>
    <xf numFmtId="0" fontId="11" fillId="0" borderId="0"/>
    <xf numFmtId="0" fontId="11" fillId="0" borderId="0"/>
    <xf numFmtId="0" fontId="7" fillId="0" borderId="0"/>
    <xf numFmtId="0" fontId="7" fillId="0" borderId="0"/>
    <xf numFmtId="0" fontId="7" fillId="0" borderId="0"/>
    <xf numFmtId="0" fontId="7" fillId="0" borderId="0"/>
    <xf numFmtId="0" fontId="17"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11" fillId="0" borderId="0"/>
    <xf numFmtId="0" fontId="11" fillId="0" borderId="0"/>
    <xf numFmtId="0" fontId="11"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1" fillId="0" borderId="0"/>
    <xf numFmtId="0" fontId="11" fillId="0" borderId="0"/>
    <xf numFmtId="0" fontId="11" fillId="0" borderId="0"/>
    <xf numFmtId="0" fontId="11" fillId="0" borderId="0"/>
    <xf numFmtId="0" fontId="11" fillId="0" borderId="0"/>
    <xf numFmtId="0" fontId="2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20" fillId="0" borderId="0"/>
    <xf numFmtId="0" fontId="2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xf numFmtId="0" fontId="17" fillId="0" borderId="0"/>
    <xf numFmtId="0" fontId="17" fillId="0" borderId="0"/>
    <xf numFmtId="0" fontId="17" fillId="0" borderId="0"/>
    <xf numFmtId="0" fontId="7" fillId="0" borderId="0"/>
    <xf numFmtId="0" fontId="11" fillId="0" borderId="0"/>
    <xf numFmtId="0" fontId="11" fillId="0" borderId="0"/>
    <xf numFmtId="0" fontId="11" fillId="0" borderId="0"/>
    <xf numFmtId="0" fontId="11" fillId="0" borderId="0"/>
    <xf numFmtId="0" fontId="11" fillId="0" borderId="0"/>
    <xf numFmtId="0" fontId="17" fillId="0" borderId="0"/>
    <xf numFmtId="0" fontId="11" fillId="0" borderId="0"/>
    <xf numFmtId="0" fontId="11" fillId="0" borderId="0"/>
    <xf numFmtId="0" fontId="11" fillId="0" borderId="0"/>
    <xf numFmtId="0" fontId="11" fillId="0" borderId="0"/>
    <xf numFmtId="0" fontId="11" fillId="0" borderId="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11" fillId="28" borderId="16" applyNumberFormat="0" applyFon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0" fontId="38" fillId="25" borderId="17"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41" fontId="11" fillId="0" borderId="0" applyFont="0" applyFill="0" applyBorder="0" applyAlignment="0" applyProtection="0"/>
    <xf numFmtId="0" fontId="44" fillId="0" borderId="0"/>
    <xf numFmtId="41" fontId="44" fillId="0" borderId="0" applyFont="0" applyFill="0" applyBorder="0" applyAlignment="0" applyProtection="0"/>
    <xf numFmtId="41" fontId="17" fillId="0" borderId="0" applyFont="0" applyFill="0" applyBorder="0" applyAlignment="0" applyProtection="0"/>
    <xf numFmtId="0" fontId="11" fillId="0" borderId="0"/>
    <xf numFmtId="0" fontId="42" fillId="0" borderId="0"/>
    <xf numFmtId="41" fontId="17"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28" fillId="0" borderId="0" applyFont="0" applyFill="0" applyBorder="0" applyAlignment="0" applyProtection="0"/>
    <xf numFmtId="167" fontId="11" fillId="0" borderId="0" applyFont="0" applyFill="0" applyBorder="0" applyAlignment="0" applyProtection="0"/>
    <xf numFmtId="165" fontId="11" fillId="0" borderId="0" applyFon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11" fillId="0" borderId="0"/>
    <xf numFmtId="0" fontId="11" fillId="0" borderId="0"/>
    <xf numFmtId="0" fontId="11"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39" fontId="47" fillId="0" borderId="0"/>
    <xf numFmtId="39" fontId="48" fillId="31" borderId="24" applyNumberFormat="0">
      <alignment horizontal="left" indent="6"/>
    </xf>
    <xf numFmtId="168" fontId="17" fillId="0" borderId="0" applyFont="0" applyFill="0" applyBorder="0" applyAlignment="0" applyProtection="0"/>
    <xf numFmtId="3" fontId="49"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70" fontId="49" fillId="0" borderId="0" applyFont="0" applyFill="0" applyBorder="0" applyAlignment="0" applyProtection="0"/>
    <xf numFmtId="0" fontId="49" fillId="0" borderId="0" applyFont="0" applyFill="0" applyBorder="0" applyAlignment="0" applyProtection="0"/>
    <xf numFmtId="171" fontId="11" fillId="0" borderId="0" applyFont="0" applyFill="0" applyBorder="0" applyAlignment="0" applyProtection="0"/>
    <xf numFmtId="2" fontId="49" fillId="0" borderId="0" applyFont="0" applyFill="0" applyBorder="0" applyAlignment="0" applyProtection="0"/>
    <xf numFmtId="4" fontId="50" fillId="31" borderId="0" applyProtection="0"/>
    <xf numFmtId="172" fontId="51" fillId="0" borderId="0"/>
    <xf numFmtId="0" fontId="11" fillId="0" borderId="0"/>
    <xf numFmtId="0" fontId="52" fillId="0" borderId="0"/>
    <xf numFmtId="0" fontId="5" fillId="0" borderId="0"/>
    <xf numFmtId="39" fontId="53" fillId="31" borderId="0"/>
    <xf numFmtId="173" fontId="52" fillId="0" borderId="0"/>
    <xf numFmtId="4" fontId="54" fillId="0" borderId="3"/>
    <xf numFmtId="0" fontId="4" fillId="0" borderId="0"/>
    <xf numFmtId="0" fontId="49" fillId="0" borderId="0">
      <alignment vertical="top"/>
    </xf>
    <xf numFmtId="43" fontId="11" fillId="0" borderId="0" applyFont="0" applyFill="0" applyBorder="0" applyAlignment="0" applyProtection="0"/>
    <xf numFmtId="0" fontId="11" fillId="0" borderId="0"/>
    <xf numFmtId="43" fontId="3"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164" fontId="11" fillId="0" borderId="0" applyFont="0" applyFill="0" applyBorder="0" applyAlignment="0" applyProtection="0"/>
    <xf numFmtId="164" fontId="70" fillId="0" borderId="0" applyFont="0" applyFill="0" applyBorder="0" applyAlignment="0" applyProtection="0"/>
    <xf numFmtId="41" fontId="11" fillId="0" borderId="0" applyFont="0" applyFill="0" applyBorder="0" applyAlignment="0" applyProtection="0"/>
    <xf numFmtId="41" fontId="1" fillId="0" borderId="0" applyFont="0" applyFill="0" applyBorder="0" applyAlignment="0" applyProtection="0"/>
    <xf numFmtId="0" fontId="11" fillId="0" borderId="0"/>
    <xf numFmtId="164" fontId="1" fillId="0" borderId="0" applyFont="0" applyFill="0" applyBorder="0" applyAlignment="0" applyProtection="0"/>
    <xf numFmtId="164" fontId="11" fillId="0" borderId="0" applyFont="0" applyFill="0" applyBorder="0" applyAlignment="0" applyProtection="0"/>
    <xf numFmtId="164" fontId="74" fillId="0" borderId="0" applyFont="0" applyFill="0" applyBorder="0" applyAlignment="0" applyProtection="0"/>
  </cellStyleXfs>
  <cellXfs count="1279">
    <xf numFmtId="0" fontId="0" fillId="0" borderId="0" xfId="0"/>
    <xf numFmtId="0" fontId="13" fillId="0" borderId="0" xfId="0" applyFont="1"/>
    <xf numFmtId="0" fontId="13" fillId="0" borderId="0" xfId="0" applyFont="1" applyAlignment="1">
      <alignment vertical="center"/>
    </xf>
    <xf numFmtId="0" fontId="13" fillId="0" borderId="0" xfId="0" applyFont="1" applyAlignment="1">
      <alignment horizontal="left"/>
    </xf>
    <xf numFmtId="0" fontId="15" fillId="0" borderId="0" xfId="0" applyFont="1"/>
    <xf numFmtId="0" fontId="18" fillId="0" borderId="0" xfId="0" applyFont="1" applyAlignment="1">
      <alignment horizontal="center"/>
    </xf>
    <xf numFmtId="0" fontId="14" fillId="0" borderId="0" xfId="0" applyFont="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top"/>
    </xf>
    <xf numFmtId="0" fontId="23" fillId="0" borderId="0" xfId="0" applyFont="1" applyAlignment="1">
      <alignment vertical="center"/>
    </xf>
    <xf numFmtId="0" fontId="22" fillId="0" borderId="0" xfId="2924" applyFont="1" applyAlignment="1">
      <alignment horizontal="center" vertical="center"/>
    </xf>
    <xf numFmtId="0" fontId="22" fillId="0" borderId="0" xfId="2924" applyFont="1" applyAlignment="1">
      <alignment horizontal="center" vertical="top"/>
    </xf>
    <xf numFmtId="0" fontId="42" fillId="0" borderId="0" xfId="3528" applyFont="1"/>
    <xf numFmtId="41" fontId="42" fillId="0" borderId="0" xfId="3529" applyFont="1" applyFill="1"/>
    <xf numFmtId="41" fontId="55" fillId="0" borderId="0" xfId="3529" applyFont="1" applyFill="1" applyAlignment="1">
      <alignment horizontal="left"/>
    </xf>
    <xf numFmtId="41" fontId="55" fillId="0" borderId="0" xfId="3529" applyFont="1" applyFill="1"/>
    <xf numFmtId="41" fontId="42" fillId="0" borderId="0" xfId="3530" applyFont="1" applyFill="1"/>
    <xf numFmtId="0" fontId="56" fillId="0" borderId="0" xfId="3528" applyFont="1"/>
    <xf numFmtId="41" fontId="55" fillId="0" borderId="0" xfId="3530" applyFont="1" applyFill="1"/>
    <xf numFmtId="0" fontId="57" fillId="0" borderId="0" xfId="3528" applyFont="1"/>
    <xf numFmtId="0" fontId="55" fillId="0" borderId="0" xfId="3528" applyFont="1"/>
    <xf numFmtId="0" fontId="55" fillId="0" borderId="0" xfId="3528" applyFont="1" applyAlignment="1">
      <alignment horizontal="left"/>
    </xf>
    <xf numFmtId="168" fontId="55" fillId="0" borderId="0" xfId="3528" applyNumberFormat="1" applyFont="1"/>
    <xf numFmtId="168" fontId="55" fillId="0" borderId="0" xfId="3529" applyNumberFormat="1" applyFont="1" applyFill="1"/>
    <xf numFmtId="169" fontId="42" fillId="0" borderId="0" xfId="3531" applyNumberFormat="1" applyFont="1"/>
    <xf numFmtId="168" fontId="55" fillId="0" borderId="0" xfId="3528" applyNumberFormat="1" applyFont="1" applyAlignment="1">
      <alignment horizontal="left"/>
    </xf>
    <xf numFmtId="169" fontId="42" fillId="0" borderId="0" xfId="21" applyNumberFormat="1" applyFont="1" applyFill="1"/>
    <xf numFmtId="169" fontId="42" fillId="0" borderId="0" xfId="3529" applyNumberFormat="1" applyFont="1" applyFill="1"/>
    <xf numFmtId="41" fontId="42" fillId="32" borderId="6" xfId="3530" applyFont="1" applyFill="1" applyBorder="1"/>
    <xf numFmtId="41" fontId="42" fillId="32" borderId="0" xfId="3530" applyFont="1" applyFill="1" applyBorder="1"/>
    <xf numFmtId="0" fontId="56" fillId="32" borderId="0" xfId="3528" applyFont="1" applyFill="1"/>
    <xf numFmtId="41" fontId="42" fillId="32" borderId="6" xfId="3530" applyFont="1" applyFill="1" applyBorder="1" applyAlignment="1">
      <alignment horizontal="center"/>
    </xf>
    <xf numFmtId="0" fontId="42" fillId="29" borderId="26" xfId="3528" applyFont="1" applyFill="1" applyBorder="1" applyAlignment="1">
      <alignment horizontal="center" vertical="center" wrapText="1"/>
    </xf>
    <xf numFmtId="0" fontId="42" fillId="29" borderId="25" xfId="3528" applyFont="1" applyFill="1" applyBorder="1" applyAlignment="1">
      <alignment horizontal="center" vertical="center" wrapText="1"/>
    </xf>
    <xf numFmtId="0" fontId="56" fillId="32" borderId="0" xfId="3531" applyFont="1" applyFill="1"/>
    <xf numFmtId="0" fontId="58" fillId="0" borderId="26" xfId="3531" applyFont="1" applyBorder="1" applyAlignment="1">
      <alignment vertical="top"/>
    </xf>
    <xf numFmtId="0" fontId="58" fillId="0" borderId="19" xfId="3531" applyFont="1" applyBorder="1" applyAlignment="1">
      <alignment vertical="top"/>
    </xf>
    <xf numFmtId="0" fontId="58" fillId="0" borderId="25" xfId="3531" applyFont="1" applyBorder="1" applyAlignment="1">
      <alignment vertical="top"/>
    </xf>
    <xf numFmtId="0" fontId="55" fillId="0" borderId="19" xfId="3528" applyFont="1" applyBorder="1" applyAlignment="1">
      <alignment horizontal="left" vertical="top"/>
    </xf>
    <xf numFmtId="168" fontId="42" fillId="0" borderId="25" xfId="2252" applyNumberFormat="1" applyFont="1" applyFill="1" applyBorder="1" applyAlignment="1">
      <alignment vertical="top"/>
    </xf>
    <xf numFmtId="168" fontId="58" fillId="0" borderId="25" xfId="3531" applyNumberFormat="1" applyFont="1" applyBorder="1" applyAlignment="1">
      <alignment vertical="top"/>
    </xf>
    <xf numFmtId="41" fontId="42" fillId="0" borderId="6" xfId="3530" applyFont="1" applyFill="1" applyBorder="1"/>
    <xf numFmtId="41" fontId="59" fillId="0" borderId="0" xfId="3530" applyFont="1" applyFill="1" applyBorder="1"/>
    <xf numFmtId="0" fontId="60" fillId="0" borderId="0" xfId="3528" applyFont="1"/>
    <xf numFmtId="0" fontId="58" fillId="34" borderId="26" xfId="3531" applyFont="1" applyFill="1" applyBorder="1" applyAlignment="1">
      <alignment vertical="top"/>
    </xf>
    <xf numFmtId="0" fontId="58" fillId="34" borderId="26" xfId="3531" applyFont="1" applyFill="1" applyBorder="1" applyAlignment="1">
      <alignment horizontal="left" vertical="top"/>
    </xf>
    <xf numFmtId="0" fontId="58" fillId="34" borderId="19" xfId="3531" applyFont="1" applyFill="1" applyBorder="1" applyAlignment="1">
      <alignment vertical="top"/>
    </xf>
    <xf numFmtId="0" fontId="58" fillId="34" borderId="20" xfId="3531" applyFont="1" applyFill="1" applyBorder="1" applyAlignment="1">
      <alignment vertical="top"/>
    </xf>
    <xf numFmtId="168" fontId="58" fillId="34" borderId="25" xfId="3531" applyNumberFormat="1" applyFont="1" applyFill="1" applyBorder="1" applyAlignment="1">
      <alignment vertical="top"/>
    </xf>
    <xf numFmtId="41" fontId="42" fillId="34" borderId="6" xfId="3530" applyFont="1" applyFill="1" applyBorder="1"/>
    <xf numFmtId="41" fontId="59" fillId="34" borderId="0" xfId="3530" applyFont="1" applyFill="1" applyBorder="1"/>
    <xf numFmtId="0" fontId="60" fillId="34" borderId="0" xfId="3528" applyFont="1" applyFill="1"/>
    <xf numFmtId="168" fontId="55" fillId="33" borderId="26" xfId="3532" applyNumberFormat="1" applyFont="1" applyFill="1" applyBorder="1" applyAlignment="1">
      <alignment horizontal="left" vertical="top"/>
    </xf>
    <xf numFmtId="0" fontId="55" fillId="33" borderId="26" xfId="3532" applyFont="1" applyFill="1" applyBorder="1" applyAlignment="1">
      <alignment horizontal="left" vertical="top"/>
    </xf>
    <xf numFmtId="0" fontId="55" fillId="33" borderId="26" xfId="3532" applyFont="1" applyFill="1" applyBorder="1" applyAlignment="1">
      <alignment vertical="top"/>
    </xf>
    <xf numFmtId="0" fontId="55" fillId="33" borderId="19" xfId="3532" applyFont="1" applyFill="1" applyBorder="1" applyAlignment="1">
      <alignment vertical="top"/>
    </xf>
    <xf numFmtId="0" fontId="55" fillId="33" borderId="20" xfId="3532" applyFont="1" applyFill="1" applyBorder="1" applyAlignment="1">
      <alignment horizontal="justify" vertical="top" wrapText="1"/>
    </xf>
    <xf numFmtId="168" fontId="55" fillId="33" borderId="25" xfId="2252" applyNumberFormat="1" applyFont="1" applyFill="1" applyBorder="1" applyAlignment="1">
      <alignment vertical="top"/>
    </xf>
    <xf numFmtId="166" fontId="42" fillId="33" borderId="6" xfId="3530" applyNumberFormat="1" applyFont="1" applyFill="1" applyBorder="1" applyAlignment="1"/>
    <xf numFmtId="41" fontId="58" fillId="33" borderId="0" xfId="3530" applyFont="1" applyFill="1" applyBorder="1"/>
    <xf numFmtId="0" fontId="61" fillId="33" borderId="0" xfId="3528" applyFont="1" applyFill="1"/>
    <xf numFmtId="168" fontId="58" fillId="6" borderId="25" xfId="3532" applyNumberFormat="1" applyFont="1" applyFill="1" applyBorder="1" applyAlignment="1">
      <alignment horizontal="center" vertical="top"/>
    </xf>
    <xf numFmtId="0" fontId="55" fillId="6" borderId="25" xfId="3532" applyFont="1" applyFill="1" applyBorder="1" applyAlignment="1">
      <alignment horizontal="justify" vertical="top" wrapText="1"/>
    </xf>
    <xf numFmtId="0" fontId="55" fillId="6" borderId="26" xfId="3532" applyFont="1" applyFill="1" applyBorder="1" applyAlignment="1">
      <alignment horizontal="justify" vertical="top" wrapText="1"/>
    </xf>
    <xf numFmtId="0" fontId="55" fillId="6" borderId="19" xfId="3532" applyFont="1" applyFill="1" applyBorder="1" applyAlignment="1">
      <alignment horizontal="justify" vertical="top" wrapText="1"/>
    </xf>
    <xf numFmtId="0" fontId="55" fillId="6" borderId="20" xfId="3532" applyFont="1" applyFill="1" applyBorder="1" applyAlignment="1">
      <alignment horizontal="justify" vertical="top" wrapText="1"/>
    </xf>
    <xf numFmtId="168" fontId="62" fillId="6" borderId="27" xfId="2252" applyNumberFormat="1" applyFont="1" applyFill="1" applyBorder="1" applyAlignment="1">
      <alignment vertical="top"/>
    </xf>
    <xf numFmtId="41" fontId="42" fillId="30" borderId="6" xfId="3530" applyFont="1" applyFill="1" applyBorder="1"/>
    <xf numFmtId="41" fontId="42" fillId="30" borderId="0" xfId="3530" applyFont="1" applyFill="1" applyBorder="1"/>
    <xf numFmtId="0" fontId="56" fillId="30" borderId="0" xfId="3528" applyFont="1" applyFill="1"/>
    <xf numFmtId="168" fontId="58" fillId="35" borderId="26" xfId="3532" applyNumberFormat="1" applyFont="1" applyFill="1" applyBorder="1" applyAlignment="1">
      <alignment horizontal="right" vertical="top"/>
    </xf>
    <xf numFmtId="0" fontId="58" fillId="35" borderId="25" xfId="3532" applyFont="1" applyFill="1" applyBorder="1" applyAlignment="1">
      <alignment horizontal="justify" vertical="top" wrapText="1"/>
    </xf>
    <xf numFmtId="0" fontId="58" fillId="35" borderId="26" xfId="3532" applyFont="1" applyFill="1" applyBorder="1" applyAlignment="1">
      <alignment horizontal="justify" vertical="top" wrapText="1"/>
    </xf>
    <xf numFmtId="0" fontId="58" fillId="35" borderId="19" xfId="3532" applyFont="1" applyFill="1" applyBorder="1" applyAlignment="1">
      <alignment horizontal="justify" vertical="top" wrapText="1"/>
    </xf>
    <xf numFmtId="0" fontId="58" fillId="35" borderId="20" xfId="3532" applyFont="1" applyFill="1" applyBorder="1" applyAlignment="1">
      <alignment horizontal="justify" vertical="top" wrapText="1"/>
    </xf>
    <xf numFmtId="168" fontId="58" fillId="35" borderId="25" xfId="2252" applyNumberFormat="1" applyFont="1" applyFill="1" applyBorder="1" applyAlignment="1">
      <alignment vertical="top"/>
    </xf>
    <xf numFmtId="41" fontId="42" fillId="35" borderId="6" xfId="3530" applyFont="1" applyFill="1" applyBorder="1"/>
    <xf numFmtId="41" fontId="59" fillId="35" borderId="0" xfId="3530" applyFont="1" applyFill="1" applyBorder="1"/>
    <xf numFmtId="0" fontId="60" fillId="35" borderId="0" xfId="3528" applyFont="1" applyFill="1"/>
    <xf numFmtId="168" fontId="42" fillId="0" borderId="28" xfId="3532" applyNumberFormat="1" applyBorder="1" applyAlignment="1">
      <alignment horizontal="right" vertical="top" wrapText="1"/>
    </xf>
    <xf numFmtId="168" fontId="42" fillId="0" borderId="29" xfId="3532" applyNumberFormat="1" applyBorder="1" applyAlignment="1">
      <alignment horizontal="justify" vertical="top" wrapText="1"/>
    </xf>
    <xf numFmtId="168" fontId="42" fillId="0" borderId="28" xfId="3532" applyNumberFormat="1" applyBorder="1" applyAlignment="1">
      <alignment horizontal="justify" vertical="top" wrapText="1"/>
    </xf>
    <xf numFmtId="168" fontId="42" fillId="0" borderId="32" xfId="2314" applyNumberFormat="1" applyFont="1" applyFill="1" applyBorder="1" applyAlignment="1">
      <alignment vertical="top"/>
    </xf>
    <xf numFmtId="168" fontId="42" fillId="0" borderId="32" xfId="2252" applyNumberFormat="1" applyFont="1" applyFill="1" applyBorder="1" applyAlignment="1">
      <alignment vertical="top"/>
    </xf>
    <xf numFmtId="168" fontId="42" fillId="0" borderId="32" xfId="3533" applyNumberFormat="1" applyFont="1" applyFill="1" applyBorder="1" applyAlignment="1">
      <alignment vertical="top"/>
    </xf>
    <xf numFmtId="41" fontId="42" fillId="0" borderId="0" xfId="3530" applyFont="1" applyFill="1" applyBorder="1"/>
    <xf numFmtId="168" fontId="42" fillId="0" borderId="33" xfId="3532" applyNumberFormat="1" applyBorder="1" applyAlignment="1">
      <alignment horizontal="right" vertical="top" wrapText="1"/>
    </xf>
    <xf numFmtId="168" fontId="42" fillId="0" borderId="29" xfId="3532" applyNumberFormat="1" applyBorder="1" applyAlignment="1">
      <alignment horizontal="right" vertical="top" wrapText="1"/>
    </xf>
    <xf numFmtId="0" fontId="42" fillId="0" borderId="34" xfId="3532" applyBorder="1" applyAlignment="1">
      <alignment horizontal="justify" vertical="top" wrapText="1"/>
    </xf>
    <xf numFmtId="0" fontId="42" fillId="0" borderId="35" xfId="3532" applyBorder="1" applyAlignment="1">
      <alignment horizontal="justify" vertical="top" wrapText="1"/>
    </xf>
    <xf numFmtId="168" fontId="42" fillId="0" borderId="36" xfId="2314" applyNumberFormat="1" applyFont="1" applyFill="1" applyBorder="1" applyAlignment="1">
      <alignment vertical="top"/>
    </xf>
    <xf numFmtId="3" fontId="42" fillId="0" borderId="36" xfId="2314" applyNumberFormat="1" applyFont="1" applyFill="1" applyBorder="1" applyAlignment="1">
      <alignment vertical="top"/>
    </xf>
    <xf numFmtId="168" fontId="42" fillId="0" borderId="36" xfId="2252" applyNumberFormat="1" applyFont="1" applyFill="1" applyBorder="1" applyAlignment="1">
      <alignment vertical="top"/>
    </xf>
    <xf numFmtId="41" fontId="63" fillId="35" borderId="0" xfId="3530" applyFont="1" applyFill="1" applyBorder="1"/>
    <xf numFmtId="0" fontId="64" fillId="35" borderId="0" xfId="3528" applyFont="1" applyFill="1"/>
    <xf numFmtId="168" fontId="42" fillId="0" borderId="37" xfId="3532" applyNumberFormat="1" applyBorder="1" applyAlignment="1">
      <alignment horizontal="right" vertical="top" wrapText="1"/>
    </xf>
    <xf numFmtId="168" fontId="42" fillId="0" borderId="37" xfId="3532" applyNumberFormat="1" applyBorder="1" applyAlignment="1">
      <alignment horizontal="justify" vertical="top" wrapText="1"/>
    </xf>
    <xf numFmtId="168" fontId="42" fillId="0" borderId="40" xfId="2314" applyNumberFormat="1" applyFont="1" applyFill="1" applyBorder="1" applyAlignment="1">
      <alignment vertical="top"/>
    </xf>
    <xf numFmtId="168" fontId="55" fillId="35" borderId="27" xfId="3532" applyNumberFormat="1" applyFont="1" applyFill="1" applyBorder="1" applyAlignment="1">
      <alignment horizontal="right" vertical="top" wrapText="1"/>
    </xf>
    <xf numFmtId="168" fontId="55" fillId="35" borderId="27" xfId="3532" applyNumberFormat="1" applyFont="1" applyFill="1" applyBorder="1" applyAlignment="1">
      <alignment horizontal="justify" vertical="top" wrapText="1"/>
    </xf>
    <xf numFmtId="168" fontId="55" fillId="35" borderId="28" xfId="3532" applyNumberFormat="1" applyFont="1" applyFill="1" applyBorder="1" applyAlignment="1">
      <alignment horizontal="justify" vertical="top" wrapText="1"/>
    </xf>
    <xf numFmtId="0" fontId="55" fillId="35" borderId="30" xfId="3532" applyFont="1" applyFill="1" applyBorder="1" applyAlignment="1">
      <alignment horizontal="justify" vertical="top" wrapText="1"/>
    </xf>
    <xf numFmtId="0" fontId="55" fillId="35" borderId="31" xfId="3532" applyFont="1" applyFill="1" applyBorder="1" applyAlignment="1">
      <alignment horizontal="justify" vertical="top" wrapText="1"/>
    </xf>
    <xf numFmtId="168" fontId="55" fillId="35" borderId="27" xfId="2314" applyNumberFormat="1" applyFont="1" applyFill="1" applyBorder="1" applyAlignment="1">
      <alignment vertical="top"/>
    </xf>
    <xf numFmtId="41" fontId="55" fillId="35" borderId="27" xfId="3530" applyFont="1" applyFill="1" applyBorder="1"/>
    <xf numFmtId="0" fontId="57" fillId="35" borderId="27" xfId="3528" applyFont="1" applyFill="1" applyBorder="1"/>
    <xf numFmtId="168" fontId="42" fillId="0" borderId="36" xfId="3532" applyNumberFormat="1" applyBorder="1" applyAlignment="1">
      <alignment horizontal="right" vertical="top" wrapText="1"/>
    </xf>
    <xf numFmtId="168" fontId="42" fillId="0" borderId="36" xfId="3532" applyNumberFormat="1" applyBorder="1" applyAlignment="1">
      <alignment horizontal="justify" vertical="top" wrapText="1"/>
    </xf>
    <xf numFmtId="41" fontId="42" fillId="0" borderId="36" xfId="3530" applyFont="1" applyFill="1" applyBorder="1"/>
    <xf numFmtId="0" fontId="56" fillId="0" borderId="36" xfId="3528" applyFont="1" applyBorder="1"/>
    <xf numFmtId="168" fontId="58" fillId="35" borderId="4" xfId="3532" applyNumberFormat="1" applyFont="1" applyFill="1" applyBorder="1" applyAlignment="1">
      <alignment horizontal="right" vertical="top"/>
    </xf>
    <xf numFmtId="0" fontId="58" fillId="35" borderId="2" xfId="3532" applyFont="1" applyFill="1" applyBorder="1" applyAlignment="1">
      <alignment horizontal="justify" vertical="top" wrapText="1"/>
    </xf>
    <xf numFmtId="0" fontId="58" fillId="35" borderId="4" xfId="3532" applyFont="1" applyFill="1" applyBorder="1" applyAlignment="1">
      <alignment horizontal="justify" vertical="top" wrapText="1"/>
    </xf>
    <xf numFmtId="0" fontId="58" fillId="35" borderId="8" xfId="3532" applyFont="1" applyFill="1" applyBorder="1" applyAlignment="1">
      <alignment horizontal="justify" vertical="top" wrapText="1"/>
    </xf>
    <xf numFmtId="0" fontId="58" fillId="35" borderId="5" xfId="3532" applyFont="1" applyFill="1" applyBorder="1" applyAlignment="1">
      <alignment horizontal="justify" vertical="top" wrapText="1"/>
    </xf>
    <xf numFmtId="168" fontId="58" fillId="35" borderId="2" xfId="2252" applyNumberFormat="1" applyFont="1" applyFill="1" applyBorder="1" applyAlignment="1">
      <alignment vertical="top"/>
    </xf>
    <xf numFmtId="168" fontId="42" fillId="0" borderId="6" xfId="3532" applyNumberFormat="1" applyBorder="1" applyAlignment="1">
      <alignment horizontal="right" vertical="top" wrapText="1"/>
    </xf>
    <xf numFmtId="41" fontId="42" fillId="35" borderId="0" xfId="3530" applyFont="1" applyFill="1" applyBorder="1"/>
    <xf numFmtId="0" fontId="56" fillId="35" borderId="0" xfId="3528" applyFont="1" applyFill="1"/>
    <xf numFmtId="168" fontId="42" fillId="0" borderId="29" xfId="3532" applyNumberFormat="1" applyBorder="1" applyAlignment="1">
      <alignment horizontal="right" vertical="top"/>
    </xf>
    <xf numFmtId="41" fontId="58" fillId="0" borderId="0" xfId="3530" applyFont="1" applyFill="1" applyBorder="1"/>
    <xf numFmtId="0" fontId="61" fillId="0" borderId="0" xfId="3528" applyFont="1"/>
    <xf numFmtId="168" fontId="42" fillId="0" borderId="22" xfId="3532" applyNumberFormat="1" applyBorder="1" applyAlignment="1">
      <alignment horizontal="right" vertical="top"/>
    </xf>
    <xf numFmtId="168" fontId="42" fillId="0" borderId="22" xfId="3532" applyNumberFormat="1" applyBorder="1" applyAlignment="1">
      <alignment horizontal="justify" vertical="top" wrapText="1"/>
    </xf>
    <xf numFmtId="168" fontId="42" fillId="0" borderId="27" xfId="2252" applyNumberFormat="1" applyFont="1" applyFill="1" applyBorder="1" applyAlignment="1">
      <alignment vertical="top"/>
    </xf>
    <xf numFmtId="168" fontId="42" fillId="0" borderId="27" xfId="2314" applyNumberFormat="1" applyFont="1" applyFill="1" applyBorder="1" applyAlignment="1">
      <alignment vertical="top"/>
    </xf>
    <xf numFmtId="168" fontId="42" fillId="0" borderId="33" xfId="3532" applyNumberFormat="1" applyBorder="1" applyAlignment="1">
      <alignment horizontal="right" vertical="top"/>
    </xf>
    <xf numFmtId="168" fontId="42" fillId="0" borderId="33" xfId="3532" applyNumberFormat="1" applyBorder="1" applyAlignment="1">
      <alignment horizontal="justify" vertical="top" wrapText="1"/>
    </xf>
    <xf numFmtId="168" fontId="42" fillId="0" borderId="6" xfId="3532" applyNumberFormat="1" applyBorder="1" applyAlignment="1">
      <alignment horizontal="right" vertical="top"/>
    </xf>
    <xf numFmtId="168" fontId="42" fillId="0" borderId="6" xfId="3532" applyNumberFormat="1" applyBorder="1" applyAlignment="1">
      <alignment horizontal="justify" vertical="top" wrapText="1"/>
    </xf>
    <xf numFmtId="168" fontId="42" fillId="0" borderId="2" xfId="2252" applyNumberFormat="1" applyFont="1" applyFill="1" applyBorder="1" applyAlignment="1">
      <alignment vertical="top"/>
    </xf>
    <xf numFmtId="0" fontId="55" fillId="35" borderId="5" xfId="3532" applyFont="1" applyFill="1" applyBorder="1" applyAlignment="1">
      <alignment horizontal="justify" vertical="top" wrapText="1"/>
    </xf>
    <xf numFmtId="41" fontId="58" fillId="35" borderId="0" xfId="3530" applyFont="1" applyFill="1" applyBorder="1"/>
    <xf numFmtId="0" fontId="61" fillId="35" borderId="0" xfId="3528" applyFont="1" applyFill="1"/>
    <xf numFmtId="168" fontId="42" fillId="0" borderId="3" xfId="2252" applyNumberFormat="1" applyFont="1" applyFill="1" applyBorder="1" applyAlignment="1">
      <alignment vertical="top"/>
    </xf>
    <xf numFmtId="168" fontId="42" fillId="0" borderId="28" xfId="3532" applyNumberFormat="1" applyBorder="1" applyAlignment="1">
      <alignment horizontal="right" vertical="top"/>
    </xf>
    <xf numFmtId="168" fontId="42" fillId="0" borderId="41" xfId="3532" applyNumberFormat="1" applyBorder="1" applyAlignment="1">
      <alignment horizontal="justify" vertical="top" wrapText="1"/>
    </xf>
    <xf numFmtId="168" fontId="42" fillId="0" borderId="46" xfId="2314" applyNumberFormat="1" applyFont="1" applyFill="1" applyBorder="1" applyAlignment="1">
      <alignment vertical="top"/>
    </xf>
    <xf numFmtId="168" fontId="55" fillId="6" borderId="25" xfId="3532" applyNumberFormat="1" applyFont="1" applyFill="1" applyBorder="1" applyAlignment="1">
      <alignment horizontal="justify" vertical="top" wrapText="1"/>
    </xf>
    <xf numFmtId="168" fontId="55" fillId="6" borderId="26" xfId="3532" applyNumberFormat="1" applyFont="1" applyFill="1" applyBorder="1" applyAlignment="1">
      <alignment horizontal="justify" vertical="top" wrapText="1"/>
    </xf>
    <xf numFmtId="168" fontId="58" fillId="35" borderId="25" xfId="3532" applyNumberFormat="1" applyFont="1" applyFill="1" applyBorder="1" applyAlignment="1">
      <alignment horizontal="justify" vertical="top" wrapText="1"/>
    </xf>
    <xf numFmtId="168" fontId="58" fillId="35" borderId="26" xfId="3532" applyNumberFormat="1" applyFont="1" applyFill="1" applyBorder="1" applyAlignment="1">
      <alignment horizontal="justify" vertical="top" wrapText="1"/>
    </xf>
    <xf numFmtId="168" fontId="55" fillId="33" borderId="6" xfId="3532" applyNumberFormat="1" applyFont="1" applyFill="1" applyBorder="1" applyAlignment="1">
      <alignment horizontal="left" vertical="top" wrapText="1"/>
    </xf>
    <xf numFmtId="168" fontId="55" fillId="33" borderId="6" xfId="3532" applyNumberFormat="1" applyFont="1" applyFill="1" applyBorder="1" applyAlignment="1">
      <alignment horizontal="justify" vertical="top" wrapText="1"/>
    </xf>
    <xf numFmtId="0" fontId="55" fillId="33" borderId="0" xfId="3532" applyFont="1" applyFill="1" applyAlignment="1">
      <alignment horizontal="justify" vertical="top" wrapText="1"/>
    </xf>
    <xf numFmtId="0" fontId="55" fillId="33" borderId="7" xfId="3532" applyFont="1" applyFill="1" applyBorder="1" applyAlignment="1">
      <alignment horizontal="justify" vertical="top" wrapText="1"/>
    </xf>
    <xf numFmtId="168" fontId="55" fillId="33" borderId="32" xfId="2314" applyNumberFormat="1" applyFont="1" applyFill="1" applyBorder="1" applyAlignment="1">
      <alignment vertical="top"/>
    </xf>
    <xf numFmtId="41" fontId="42" fillId="33" borderId="6" xfId="3530" applyFont="1" applyFill="1" applyBorder="1"/>
    <xf numFmtId="41" fontId="42" fillId="33" borderId="0" xfId="3530" applyFont="1" applyFill="1" applyBorder="1"/>
    <xf numFmtId="0" fontId="56" fillId="33" borderId="0" xfId="3528" applyFont="1" applyFill="1"/>
    <xf numFmtId="3" fontId="42" fillId="0" borderId="32" xfId="2314" applyNumberFormat="1" applyFont="1" applyFill="1" applyBorder="1" applyAlignment="1">
      <alignment vertical="top"/>
    </xf>
    <xf numFmtId="168" fontId="42" fillId="33" borderId="6" xfId="3532" applyNumberFormat="1" applyFill="1" applyBorder="1" applyAlignment="1">
      <alignment horizontal="left" vertical="top" wrapText="1"/>
    </xf>
    <xf numFmtId="168" fontId="42" fillId="33" borderId="6" xfId="3532" applyNumberFormat="1" applyFill="1" applyBorder="1" applyAlignment="1">
      <alignment horizontal="justify" vertical="top" wrapText="1"/>
    </xf>
    <xf numFmtId="0" fontId="42" fillId="33" borderId="0" xfId="3532" applyFill="1" applyAlignment="1">
      <alignment horizontal="justify" vertical="top" wrapText="1"/>
    </xf>
    <xf numFmtId="0" fontId="42" fillId="33" borderId="7" xfId="3532" applyFill="1" applyBorder="1" applyAlignment="1">
      <alignment horizontal="justify" vertical="top" wrapText="1"/>
    </xf>
    <xf numFmtId="168" fontId="42" fillId="33" borderId="3" xfId="2314" applyNumberFormat="1" applyFont="1" applyFill="1" applyBorder="1" applyAlignment="1">
      <alignment vertical="top"/>
    </xf>
    <xf numFmtId="168" fontId="42" fillId="36" borderId="6" xfId="3532" applyNumberFormat="1" applyFill="1" applyBorder="1" applyAlignment="1">
      <alignment horizontal="center" vertical="top" wrapText="1"/>
    </xf>
    <xf numFmtId="168" fontId="42" fillId="36" borderId="6" xfId="3532" applyNumberFormat="1" applyFill="1" applyBorder="1" applyAlignment="1">
      <alignment horizontal="justify" vertical="top" wrapText="1"/>
    </xf>
    <xf numFmtId="0" fontId="42" fillId="36" borderId="0" xfId="3532" applyFill="1" applyAlignment="1">
      <alignment horizontal="justify" vertical="top" wrapText="1"/>
    </xf>
    <xf numFmtId="0" fontId="42" fillId="36" borderId="7" xfId="3532" applyFill="1" applyBorder="1" applyAlignment="1">
      <alignment horizontal="justify" vertical="top" wrapText="1"/>
    </xf>
    <xf numFmtId="168" fontId="42" fillId="36" borderId="3" xfId="2314" applyNumberFormat="1" applyFont="1" applyFill="1" applyBorder="1" applyAlignment="1">
      <alignment vertical="top"/>
    </xf>
    <xf numFmtId="41" fontId="42" fillId="36" borderId="6" xfId="3530" applyFont="1" applyFill="1" applyBorder="1"/>
    <xf numFmtId="41" fontId="42" fillId="36" borderId="0" xfId="3530" applyFont="1" applyFill="1" applyBorder="1"/>
    <xf numFmtId="0" fontId="56" fillId="36" borderId="0" xfId="3528" applyFont="1" applyFill="1"/>
    <xf numFmtId="168" fontId="42" fillId="0" borderId="3" xfId="2314" applyNumberFormat="1" applyFont="1" applyFill="1" applyBorder="1" applyAlignment="1">
      <alignment vertical="top"/>
    </xf>
    <xf numFmtId="168" fontId="58" fillId="35" borderId="27" xfId="3532" applyNumberFormat="1" applyFont="1" applyFill="1" applyBorder="1" applyAlignment="1">
      <alignment horizontal="right" vertical="top"/>
    </xf>
    <xf numFmtId="168" fontId="58" fillId="35" borderId="27" xfId="3532" applyNumberFormat="1" applyFont="1" applyFill="1" applyBorder="1" applyAlignment="1">
      <alignment horizontal="justify" vertical="top" wrapText="1"/>
    </xf>
    <xf numFmtId="168" fontId="58" fillId="35" borderId="28" xfId="3532" applyNumberFormat="1" applyFont="1" applyFill="1" applyBorder="1" applyAlignment="1">
      <alignment horizontal="justify" vertical="top" wrapText="1"/>
    </xf>
    <xf numFmtId="0" fontId="58" fillId="35" borderId="30" xfId="3532" applyFont="1" applyFill="1" applyBorder="1" applyAlignment="1">
      <alignment horizontal="justify" vertical="top" wrapText="1"/>
    </xf>
    <xf numFmtId="0" fontId="58" fillId="35" borderId="31" xfId="3532" applyFont="1" applyFill="1" applyBorder="1" applyAlignment="1">
      <alignment horizontal="justify" vertical="top" wrapText="1"/>
    </xf>
    <xf numFmtId="168" fontId="58" fillId="35" borderId="27" xfId="2252" applyNumberFormat="1" applyFont="1" applyFill="1" applyBorder="1" applyAlignment="1">
      <alignment vertical="top"/>
    </xf>
    <xf numFmtId="168" fontId="42" fillId="0" borderId="36" xfId="3533" applyNumberFormat="1" applyFont="1" applyFill="1" applyBorder="1" applyAlignment="1">
      <alignment vertical="top"/>
    </xf>
    <xf numFmtId="168" fontId="58" fillId="35" borderId="36" xfId="3532" applyNumberFormat="1" applyFont="1" applyFill="1" applyBorder="1" applyAlignment="1">
      <alignment horizontal="right" vertical="top"/>
    </xf>
    <xf numFmtId="168" fontId="58" fillId="35" borderId="36" xfId="3532" applyNumberFormat="1" applyFont="1" applyFill="1" applyBorder="1" applyAlignment="1">
      <alignment horizontal="justify" vertical="top" wrapText="1"/>
    </xf>
    <xf numFmtId="168" fontId="58" fillId="35" borderId="29" xfId="3532" applyNumberFormat="1" applyFont="1" applyFill="1" applyBorder="1" applyAlignment="1">
      <alignment horizontal="justify" vertical="top" wrapText="1"/>
    </xf>
    <xf numFmtId="0" fontId="58" fillId="35" borderId="34" xfId="3532" applyFont="1" applyFill="1" applyBorder="1" applyAlignment="1">
      <alignment horizontal="justify" vertical="top" wrapText="1"/>
    </xf>
    <xf numFmtId="0" fontId="58" fillId="35" borderId="35" xfId="3532" applyFont="1" applyFill="1" applyBorder="1" applyAlignment="1">
      <alignment horizontal="justify" vertical="top" wrapText="1"/>
    </xf>
    <xf numFmtId="168" fontId="58" fillId="35" borderId="36" xfId="2252" applyNumberFormat="1" applyFont="1" applyFill="1" applyBorder="1" applyAlignment="1">
      <alignment vertical="top"/>
    </xf>
    <xf numFmtId="41" fontId="42" fillId="0" borderId="37" xfId="3530" applyFont="1" applyFill="1" applyBorder="1"/>
    <xf numFmtId="41" fontId="42" fillId="0" borderId="38" xfId="3530" applyFont="1" applyFill="1" applyBorder="1"/>
    <xf numFmtId="0" fontId="56" fillId="0" borderId="38" xfId="3528" applyFont="1" applyBorder="1"/>
    <xf numFmtId="0" fontId="55" fillId="32" borderId="36" xfId="3528" applyFont="1" applyFill="1" applyBorder="1" applyAlignment="1">
      <alignment vertical="top" wrapText="1"/>
    </xf>
    <xf numFmtId="168" fontId="55" fillId="32" borderId="36" xfId="3528" applyNumberFormat="1" applyFont="1" applyFill="1" applyBorder="1" applyAlignment="1">
      <alignment vertical="top" wrapText="1"/>
    </xf>
    <xf numFmtId="41" fontId="42" fillId="37" borderId="6" xfId="3530" applyFont="1" applyFill="1" applyBorder="1"/>
    <xf numFmtId="41" fontId="55" fillId="32" borderId="0" xfId="3530" applyFont="1" applyFill="1" applyBorder="1" applyAlignment="1"/>
    <xf numFmtId="0" fontId="57" fillId="32" borderId="0" xfId="3528" applyFont="1" applyFill="1"/>
    <xf numFmtId="0" fontId="57" fillId="32" borderId="0" xfId="3531" applyFont="1" applyFill="1"/>
    <xf numFmtId="0" fontId="42" fillId="0" borderId="36" xfId="3528" applyFont="1" applyBorder="1" applyAlignment="1">
      <alignment horizontal="right" vertical="top"/>
    </xf>
    <xf numFmtId="0" fontId="42" fillId="0" borderId="36" xfId="3528" applyFont="1" applyBorder="1" applyAlignment="1">
      <alignment vertical="top"/>
    </xf>
    <xf numFmtId="0" fontId="42" fillId="0" borderId="29" xfId="3528" applyFont="1" applyBorder="1" applyAlignment="1">
      <alignment vertical="top"/>
    </xf>
    <xf numFmtId="0" fontId="42" fillId="0" borderId="34" xfId="3528" applyFont="1" applyBorder="1" applyAlignment="1">
      <alignment vertical="top"/>
    </xf>
    <xf numFmtId="0" fontId="42" fillId="0" borderId="35" xfId="3528" applyFont="1" applyBorder="1" applyAlignment="1">
      <alignment vertical="top"/>
    </xf>
    <xf numFmtId="168" fontId="42" fillId="0" borderId="36" xfId="3529" applyNumberFormat="1" applyFont="1" applyFill="1" applyBorder="1" applyAlignment="1">
      <alignment vertical="top"/>
    </xf>
    <xf numFmtId="41" fontId="42" fillId="0" borderId="36" xfId="3529" applyFont="1" applyFill="1" applyBorder="1" applyAlignment="1">
      <alignment vertical="top"/>
    </xf>
    <xf numFmtId="41" fontId="42" fillId="4" borderId="6" xfId="3530" applyFont="1" applyFill="1" applyBorder="1" applyAlignment="1">
      <alignment horizontal="center"/>
    </xf>
    <xf numFmtId="169" fontId="57" fillId="0" borderId="0" xfId="3528" applyNumberFormat="1" applyFont="1" applyAlignment="1">
      <alignment horizontal="center"/>
    </xf>
    <xf numFmtId="0" fontId="57" fillId="0" borderId="0" xfId="3528" applyFont="1" applyAlignment="1">
      <alignment horizontal="center"/>
    </xf>
    <xf numFmtId="168" fontId="56" fillId="0" borderId="0" xfId="2881" applyNumberFormat="1" applyFont="1"/>
    <xf numFmtId="0" fontId="55" fillId="4" borderId="36" xfId="3528" applyFont="1" applyFill="1" applyBorder="1" applyAlignment="1">
      <alignment horizontal="right" vertical="top"/>
    </xf>
    <xf numFmtId="0" fontId="55" fillId="4" borderId="36" xfId="3528" applyFont="1" applyFill="1" applyBorder="1" applyAlignment="1">
      <alignment vertical="top"/>
    </xf>
    <xf numFmtId="0" fontId="55" fillId="4" borderId="29" xfId="3528" quotePrefix="1" applyFont="1" applyFill="1" applyBorder="1" applyAlignment="1">
      <alignment vertical="top"/>
    </xf>
    <xf numFmtId="0" fontId="55" fillId="4" borderId="34" xfId="3528" quotePrefix="1" applyFont="1" applyFill="1" applyBorder="1" applyAlignment="1">
      <alignment vertical="top"/>
    </xf>
    <xf numFmtId="0" fontId="55" fillId="4" borderId="35" xfId="3528" applyFont="1" applyFill="1" applyBorder="1" applyAlignment="1">
      <alignment horizontal="center" vertical="top"/>
    </xf>
    <xf numFmtId="168" fontId="55" fillId="4" borderId="36" xfId="3529" applyNumberFormat="1" applyFont="1" applyFill="1" applyBorder="1" applyAlignment="1">
      <alignment vertical="top"/>
    </xf>
    <xf numFmtId="41" fontId="55" fillId="4" borderId="0" xfId="3530" applyFont="1" applyFill="1" applyBorder="1" applyAlignment="1">
      <alignment horizontal="center"/>
    </xf>
    <xf numFmtId="168" fontId="57" fillId="4" borderId="0" xfId="3528" applyNumberFormat="1" applyFont="1" applyFill="1" applyAlignment="1">
      <alignment horizontal="center"/>
    </xf>
    <xf numFmtId="0" fontId="57" fillId="4" borderId="0" xfId="3528" applyFont="1" applyFill="1" applyAlignment="1">
      <alignment horizontal="center"/>
    </xf>
    <xf numFmtId="168" fontId="56" fillId="4" borderId="0" xfId="1376" applyNumberFormat="1" applyFont="1" applyFill="1" applyBorder="1"/>
    <xf numFmtId="0" fontId="55" fillId="37" borderId="36" xfId="3528" applyFont="1" applyFill="1" applyBorder="1" applyAlignment="1">
      <alignment horizontal="right" vertical="top"/>
    </xf>
    <xf numFmtId="0" fontId="55" fillId="37" borderId="36" xfId="3528" applyFont="1" applyFill="1" applyBorder="1" applyAlignment="1">
      <alignment vertical="top"/>
    </xf>
    <xf numFmtId="0" fontId="55" fillId="37" borderId="29" xfId="3528" quotePrefix="1" applyFont="1" applyFill="1" applyBorder="1" applyAlignment="1">
      <alignment vertical="top"/>
    </xf>
    <xf numFmtId="0" fontId="55" fillId="37" borderId="34" xfId="3528" quotePrefix="1" applyFont="1" applyFill="1" applyBorder="1" applyAlignment="1">
      <alignment vertical="top"/>
    </xf>
    <xf numFmtId="0" fontId="55" fillId="37" borderId="35" xfId="3528" quotePrefix="1" applyFont="1" applyFill="1" applyBorder="1" applyAlignment="1">
      <alignment vertical="top"/>
    </xf>
    <xf numFmtId="168" fontId="42" fillId="37" borderId="36" xfId="3529" applyNumberFormat="1" applyFont="1" applyFill="1" applyBorder="1" applyAlignment="1">
      <alignment vertical="top"/>
    </xf>
    <xf numFmtId="168" fontId="55" fillId="37" borderId="36" xfId="3529" applyNumberFormat="1" applyFont="1" applyFill="1" applyBorder="1" applyAlignment="1">
      <alignment vertical="top"/>
    </xf>
    <xf numFmtId="0" fontId="42" fillId="37" borderId="0" xfId="3528" applyFont="1" applyFill="1" applyAlignment="1">
      <alignment horizontal="center"/>
    </xf>
    <xf numFmtId="0" fontId="55" fillId="37" borderId="0" xfId="3528" applyFont="1" applyFill="1" applyAlignment="1">
      <alignment horizontal="center"/>
    </xf>
    <xf numFmtId="0" fontId="57" fillId="37" borderId="0" xfId="3528" applyFont="1" applyFill="1" applyAlignment="1">
      <alignment horizontal="center"/>
    </xf>
    <xf numFmtId="168" fontId="56" fillId="37" borderId="0" xfId="1376" applyNumberFormat="1" applyFont="1" applyFill="1" applyBorder="1"/>
    <xf numFmtId="0" fontId="55" fillId="0" borderId="35" xfId="3528" quotePrefix="1" applyFont="1" applyBorder="1" applyAlignment="1">
      <alignment vertical="top"/>
    </xf>
    <xf numFmtId="168" fontId="42" fillId="0" borderId="6" xfId="3530" applyNumberFormat="1" applyFont="1" applyFill="1" applyBorder="1"/>
    <xf numFmtId="41" fontId="55" fillId="0" borderId="0" xfId="3530" applyFont="1" applyFill="1" applyBorder="1" applyAlignment="1">
      <alignment horizontal="center"/>
    </xf>
    <xf numFmtId="41" fontId="57" fillId="0" borderId="0" xfId="3528" applyNumberFormat="1" applyFont="1" applyAlignment="1">
      <alignment horizontal="center"/>
    </xf>
    <xf numFmtId="168" fontId="56" fillId="0" borderId="0" xfId="1376" applyNumberFormat="1" applyFont="1" applyFill="1" applyBorder="1"/>
    <xf numFmtId="0" fontId="42" fillId="0" borderId="36" xfId="3529" applyNumberFormat="1" applyFont="1" applyFill="1" applyBorder="1" applyAlignment="1">
      <alignment vertical="top"/>
    </xf>
    <xf numFmtId="168" fontId="42" fillId="0" borderId="6" xfId="3530" applyNumberFormat="1" applyFont="1" applyFill="1" applyBorder="1" applyAlignment="1"/>
    <xf numFmtId="168" fontId="42" fillId="0" borderId="6" xfId="3530" applyNumberFormat="1" applyFont="1" applyFill="1" applyBorder="1" applyAlignment="1">
      <alignment horizontal="center"/>
    </xf>
    <xf numFmtId="0" fontId="55" fillId="0" borderId="36" xfId="3528" applyFont="1" applyBorder="1" applyAlignment="1">
      <alignment horizontal="right" vertical="top"/>
    </xf>
    <xf numFmtId="0" fontId="55" fillId="0" borderId="36" xfId="3528" applyFont="1" applyBorder="1" applyAlignment="1">
      <alignment vertical="top"/>
    </xf>
    <xf numFmtId="0" fontId="55" fillId="0" borderId="29" xfId="3528" quotePrefix="1" applyFont="1" applyBorder="1" applyAlignment="1">
      <alignment vertical="top"/>
    </xf>
    <xf numFmtId="0" fontId="55" fillId="0" borderId="34" xfId="3528" quotePrefix="1" applyFont="1" applyBorder="1" applyAlignment="1">
      <alignment vertical="top"/>
    </xf>
    <xf numFmtId="168" fontId="55" fillId="0" borderId="36" xfId="3529" applyNumberFormat="1" applyFont="1" applyFill="1" applyBorder="1" applyAlignment="1">
      <alignment vertical="top"/>
    </xf>
    <xf numFmtId="168" fontId="55" fillId="0" borderId="36" xfId="2252" applyNumberFormat="1" applyFont="1" applyFill="1" applyBorder="1" applyAlignment="1">
      <alignment vertical="top"/>
    </xf>
    <xf numFmtId="0" fontId="55" fillId="0" borderId="29" xfId="3528" applyFont="1" applyBorder="1" applyAlignment="1">
      <alignment vertical="top"/>
    </xf>
    <xf numFmtId="0" fontId="55" fillId="0" borderId="34" xfId="3528" applyFont="1" applyBorder="1" applyAlignment="1">
      <alignment vertical="top"/>
    </xf>
    <xf numFmtId="0" fontId="55" fillId="0" borderId="35" xfId="3528" applyFont="1" applyBorder="1" applyAlignment="1">
      <alignment vertical="top"/>
    </xf>
    <xf numFmtId="168" fontId="42" fillId="4" borderId="6" xfId="3530" applyNumberFormat="1" applyFont="1" applyFill="1" applyBorder="1" applyAlignment="1">
      <alignment horizontal="center"/>
    </xf>
    <xf numFmtId="168" fontId="55" fillId="4" borderId="36" xfId="3529" applyNumberFormat="1" applyFont="1" applyFill="1" applyBorder="1" applyAlignment="1">
      <alignment horizontal="center" vertical="top"/>
    </xf>
    <xf numFmtId="41" fontId="42" fillId="0" borderId="6" xfId="3530" applyFont="1" applyFill="1" applyBorder="1" applyAlignment="1">
      <alignment horizontal="center"/>
    </xf>
    <xf numFmtId="164" fontId="55" fillId="4" borderId="0" xfId="3530" applyNumberFormat="1" applyFont="1" applyFill="1" applyBorder="1" applyAlignment="1">
      <alignment horizontal="center"/>
    </xf>
    <xf numFmtId="41" fontId="57" fillId="32" borderId="0" xfId="3528" applyNumberFormat="1" applyFont="1" applyFill="1"/>
    <xf numFmtId="168" fontId="42" fillId="37" borderId="0" xfId="3528" applyNumberFormat="1" applyFont="1" applyFill="1" applyAlignment="1">
      <alignment horizontal="center"/>
    </xf>
    <xf numFmtId="41" fontId="42" fillId="37" borderId="0" xfId="3530" applyFont="1" applyFill="1" applyBorder="1"/>
    <xf numFmtId="168" fontId="42" fillId="0" borderId="0" xfId="3528" applyNumberFormat="1" applyFont="1" applyAlignment="1">
      <alignment horizontal="center"/>
    </xf>
    <xf numFmtId="0" fontId="55" fillId="0" borderId="46" xfId="3528" applyFont="1" applyBorder="1" applyAlignment="1">
      <alignment horizontal="right" vertical="top"/>
    </xf>
    <xf numFmtId="0" fontId="55" fillId="0" borderId="46" xfId="3528" applyFont="1" applyBorder="1" applyAlignment="1">
      <alignment vertical="top"/>
    </xf>
    <xf numFmtId="0" fontId="42" fillId="0" borderId="41" xfId="3528" applyFont="1" applyBorder="1" applyAlignment="1">
      <alignment vertical="top"/>
    </xf>
    <xf numFmtId="0" fontId="55" fillId="0" borderId="42" xfId="3528" quotePrefix="1" applyFont="1" applyBorder="1" applyAlignment="1">
      <alignment vertical="top"/>
    </xf>
    <xf numFmtId="0" fontId="55" fillId="0" borderId="43" xfId="3528" quotePrefix="1" applyFont="1" applyBorder="1" applyAlignment="1">
      <alignment vertical="top"/>
    </xf>
    <xf numFmtId="168" fontId="55" fillId="0" borderId="46" xfId="3529" applyNumberFormat="1" applyFont="1" applyFill="1" applyBorder="1" applyAlignment="1">
      <alignment vertical="top"/>
    </xf>
    <xf numFmtId="168" fontId="42" fillId="0" borderId="46" xfId="3529" applyNumberFormat="1" applyFont="1" applyFill="1" applyBorder="1" applyAlignment="1">
      <alignment vertical="top"/>
    </xf>
    <xf numFmtId="168" fontId="42" fillId="0" borderId="46" xfId="2252" applyNumberFormat="1" applyFont="1" applyFill="1" applyBorder="1" applyAlignment="1">
      <alignment vertical="top"/>
    </xf>
    <xf numFmtId="0" fontId="55" fillId="0" borderId="3" xfId="3528" applyFont="1" applyBorder="1" applyAlignment="1">
      <alignment horizontal="right" vertical="top"/>
    </xf>
    <xf numFmtId="0" fontId="55" fillId="0" borderId="6" xfId="3528" applyFont="1" applyBorder="1" applyAlignment="1">
      <alignment vertical="top"/>
    </xf>
    <xf numFmtId="0" fontId="55" fillId="0" borderId="4" xfId="3528" applyFont="1" applyBorder="1" applyAlignment="1">
      <alignment vertical="top"/>
    </xf>
    <xf numFmtId="0" fontId="55" fillId="0" borderId="8" xfId="3528" applyFont="1" applyBorder="1" applyAlignment="1">
      <alignment vertical="top"/>
    </xf>
    <xf numFmtId="0" fontId="55" fillId="0" borderId="5" xfId="3528" applyFont="1" applyBorder="1" applyAlignment="1">
      <alignment vertical="top"/>
    </xf>
    <xf numFmtId="168" fontId="55" fillId="0" borderId="2" xfId="3529" applyNumberFormat="1" applyFont="1" applyFill="1" applyBorder="1" applyAlignment="1">
      <alignment vertical="top"/>
    </xf>
    <xf numFmtId="41" fontId="42" fillId="0" borderId="0" xfId="3530" applyFont="1" applyFill="1" applyBorder="1" applyAlignment="1">
      <alignment horizontal="center"/>
    </xf>
    <xf numFmtId="168" fontId="57" fillId="0" borderId="0" xfId="3528" applyNumberFormat="1" applyFont="1" applyAlignment="1">
      <alignment horizontal="center"/>
    </xf>
    <xf numFmtId="0" fontId="55" fillId="32" borderId="26" xfId="3528" applyFont="1" applyFill="1" applyBorder="1" applyAlignment="1">
      <alignment vertical="top" wrapText="1"/>
    </xf>
    <xf numFmtId="168" fontId="55" fillId="32" borderId="25" xfId="3528" applyNumberFormat="1" applyFont="1" applyFill="1" applyBorder="1" applyAlignment="1">
      <alignment vertical="top" wrapText="1"/>
    </xf>
    <xf numFmtId="169" fontId="55" fillId="32" borderId="25" xfId="3528" applyNumberFormat="1" applyFont="1" applyFill="1" applyBorder="1" applyAlignment="1">
      <alignment vertical="top" wrapText="1"/>
    </xf>
    <xf numFmtId="41" fontId="42" fillId="32" borderId="6" xfId="3530" applyFont="1" applyFill="1" applyBorder="1" applyAlignment="1"/>
    <xf numFmtId="168" fontId="57" fillId="32" borderId="0" xfId="3528" applyNumberFormat="1" applyFont="1" applyFill="1"/>
    <xf numFmtId="41" fontId="57" fillId="0" borderId="0" xfId="3529" applyFont="1" applyFill="1" applyBorder="1" applyAlignment="1">
      <alignment horizontal="center"/>
    </xf>
    <xf numFmtId="168" fontId="57" fillId="0" borderId="0" xfId="3529" applyNumberFormat="1" applyFont="1" applyFill="1" applyBorder="1" applyAlignment="1"/>
    <xf numFmtId="41" fontId="56" fillId="0" borderId="0" xfId="3529" applyFont="1" applyFill="1" applyBorder="1" applyAlignment="1">
      <alignment horizontal="center"/>
    </xf>
    <xf numFmtId="43" fontId="56" fillId="0" borderId="0" xfId="1413" applyFont="1" applyFill="1" applyAlignment="1">
      <alignment horizontal="center"/>
    </xf>
    <xf numFmtId="0" fontId="56" fillId="0" borderId="0" xfId="3531" applyFont="1"/>
    <xf numFmtId="41" fontId="56" fillId="0" borderId="0" xfId="3534" applyFont="1"/>
    <xf numFmtId="41" fontId="56" fillId="0" borderId="0" xfId="3534" applyFont="1" applyBorder="1" applyAlignment="1">
      <alignment horizontal="right"/>
    </xf>
    <xf numFmtId="174" fontId="56" fillId="0" borderId="0" xfId="3535" applyNumberFormat="1" applyFont="1" applyAlignment="1">
      <alignment horizontal="left"/>
    </xf>
    <xf numFmtId="164" fontId="56" fillId="0" borderId="0" xfId="3531" applyNumberFormat="1" applyFont="1"/>
    <xf numFmtId="168" fontId="56" fillId="0" borderId="0" xfId="3531" applyNumberFormat="1" applyFont="1"/>
    <xf numFmtId="0" fontId="54" fillId="0" borderId="0" xfId="2903" applyFont="1" applyAlignment="1">
      <alignment horizontal="center" vertical="center"/>
    </xf>
    <xf numFmtId="41" fontId="56" fillId="0" borderId="0" xfId="3531" applyNumberFormat="1" applyFont="1"/>
    <xf numFmtId="0" fontId="56" fillId="0" borderId="0" xfId="3534" applyNumberFormat="1" applyFont="1" applyAlignment="1">
      <alignment vertical="center"/>
    </xf>
    <xf numFmtId="169" fontId="65" fillId="0" borderId="0" xfId="1413" applyNumberFormat="1" applyFont="1" applyBorder="1" applyAlignment="1">
      <alignment horizontal="center" vertical="center"/>
    </xf>
    <xf numFmtId="41" fontId="56" fillId="0" borderId="0" xfId="3530" applyFont="1" applyFill="1"/>
    <xf numFmtId="169" fontId="56" fillId="0" borderId="0" xfId="3531" applyNumberFormat="1" applyFont="1"/>
    <xf numFmtId="0" fontId="56" fillId="0" borderId="0" xfId="3531" applyFont="1" applyAlignment="1">
      <alignment horizontal="center"/>
    </xf>
    <xf numFmtId="0" fontId="56" fillId="0" borderId="0" xfId="3534" applyNumberFormat="1" applyFont="1" applyAlignment="1">
      <alignment horizontal="center" vertical="center" wrapText="1"/>
    </xf>
    <xf numFmtId="168" fontId="56" fillId="0" borderId="0" xfId="3534" applyNumberFormat="1" applyFont="1" applyAlignment="1">
      <alignment horizontal="center" vertical="center" wrapText="1"/>
    </xf>
    <xf numFmtId="41" fontId="56" fillId="0" borderId="0" xfId="3534" applyFont="1" applyAlignment="1">
      <alignment horizontal="center"/>
    </xf>
    <xf numFmtId="0" fontId="66" fillId="0" borderId="0" xfId="2903" applyFont="1" applyAlignment="1">
      <alignment horizontal="center" vertical="center"/>
    </xf>
    <xf numFmtId="169" fontId="66" fillId="0" borderId="0" xfId="1413" applyNumberFormat="1" applyFont="1" applyBorder="1" applyAlignment="1">
      <alignment horizontal="center" vertical="center"/>
    </xf>
    <xf numFmtId="0" fontId="57" fillId="0" borderId="0" xfId="3531" applyFont="1"/>
    <xf numFmtId="0" fontId="67" fillId="0" borderId="0" xfId="3531" applyFont="1"/>
    <xf numFmtId="41" fontId="57" fillId="0" borderId="0" xfId="3534" applyFont="1"/>
    <xf numFmtId="0" fontId="67" fillId="0" borderId="0" xfId="3534" applyNumberFormat="1" applyFont="1" applyAlignment="1">
      <alignment vertical="center"/>
    </xf>
    <xf numFmtId="169" fontId="54" fillId="0" borderId="0" xfId="1413" applyNumberFormat="1" applyFont="1" applyBorder="1" applyAlignment="1">
      <alignment horizontal="center" vertical="center"/>
    </xf>
    <xf numFmtId="41" fontId="57" fillId="0" borderId="0" xfId="3530" applyFont="1" applyFill="1"/>
    <xf numFmtId="168" fontId="56" fillId="0" borderId="0" xfId="3529" applyNumberFormat="1" applyFont="1" applyFill="1"/>
    <xf numFmtId="41" fontId="56" fillId="0" borderId="0" xfId="3529" applyFont="1" applyFill="1"/>
    <xf numFmtId="0" fontId="57" fillId="4" borderId="40" xfId="3528" applyFont="1" applyFill="1" applyBorder="1" applyAlignment="1">
      <alignment horizontal="right" vertical="top"/>
    </xf>
    <xf numFmtId="0" fontId="57" fillId="4" borderId="37" xfId="3528" applyFont="1" applyFill="1" applyBorder="1" applyAlignment="1">
      <alignment vertical="top"/>
    </xf>
    <xf numFmtId="0" fontId="57" fillId="4" borderId="37" xfId="3528" quotePrefix="1" applyFont="1" applyFill="1" applyBorder="1" applyAlignment="1">
      <alignment vertical="top"/>
    </xf>
    <xf numFmtId="0" fontId="57" fillId="4" borderId="38" xfId="3528" quotePrefix="1" applyFont="1" applyFill="1" applyBorder="1" applyAlignment="1">
      <alignment vertical="top"/>
    </xf>
    <xf numFmtId="0" fontId="57" fillId="4" borderId="0" xfId="3528" applyFont="1" applyFill="1" applyAlignment="1">
      <alignment horizontal="center" vertical="top"/>
    </xf>
    <xf numFmtId="168" fontId="57" fillId="4" borderId="36" xfId="3529" applyNumberFormat="1" applyFont="1" applyFill="1" applyBorder="1" applyAlignment="1">
      <alignment horizontal="center" vertical="top"/>
    </xf>
    <xf numFmtId="168" fontId="57" fillId="4" borderId="36" xfId="3529" applyNumberFormat="1" applyFont="1" applyFill="1" applyBorder="1" applyAlignment="1">
      <alignment vertical="top"/>
    </xf>
    <xf numFmtId="168" fontId="56" fillId="4" borderId="36" xfId="3529" applyNumberFormat="1" applyFont="1" applyFill="1" applyBorder="1" applyAlignment="1">
      <alignment vertical="top"/>
    </xf>
    <xf numFmtId="41" fontId="56" fillId="4" borderId="6" xfId="3530" applyFont="1" applyFill="1" applyBorder="1" applyAlignment="1">
      <alignment horizontal="center"/>
    </xf>
    <xf numFmtId="41" fontId="57" fillId="4" borderId="0" xfId="3530" applyFont="1" applyFill="1" applyBorder="1" applyAlignment="1">
      <alignment horizontal="center"/>
    </xf>
    <xf numFmtId="0" fontId="57" fillId="37" borderId="40" xfId="3528" applyFont="1" applyFill="1" applyBorder="1" applyAlignment="1">
      <alignment horizontal="right" vertical="top"/>
    </xf>
    <xf numFmtId="0" fontId="57" fillId="37" borderId="37" xfId="3528" applyFont="1" applyFill="1" applyBorder="1" applyAlignment="1">
      <alignment vertical="top"/>
    </xf>
    <xf numFmtId="0" fontId="57" fillId="37" borderId="37" xfId="3528" quotePrefix="1" applyFont="1" applyFill="1" applyBorder="1" applyAlignment="1">
      <alignment vertical="top"/>
    </xf>
    <xf numFmtId="0" fontId="57" fillId="37" borderId="38" xfId="3528" quotePrefix="1" applyFont="1" applyFill="1" applyBorder="1" applyAlignment="1">
      <alignment vertical="top"/>
    </xf>
    <xf numFmtId="0" fontId="57" fillId="37" borderId="39" xfId="3528" quotePrefix="1" applyFont="1" applyFill="1" applyBorder="1" applyAlignment="1">
      <alignment vertical="top"/>
    </xf>
    <xf numFmtId="168" fontId="56" fillId="37" borderId="0" xfId="3529" applyNumberFormat="1" applyFont="1" applyFill="1" applyAlignment="1">
      <alignment vertical="top"/>
    </xf>
    <xf numFmtId="168" fontId="57" fillId="37" borderId="36" xfId="3529" applyNumberFormat="1" applyFont="1" applyFill="1" applyBorder="1" applyAlignment="1">
      <alignment vertical="top"/>
    </xf>
    <xf numFmtId="168" fontId="56" fillId="37" borderId="36" xfId="3529" applyNumberFormat="1" applyFont="1" applyFill="1" applyBorder="1" applyAlignment="1">
      <alignment vertical="top"/>
    </xf>
    <xf numFmtId="0" fontId="56" fillId="37" borderId="0" xfId="3528" applyFont="1" applyFill="1" applyAlignment="1">
      <alignment horizontal="center"/>
    </xf>
    <xf numFmtId="41" fontId="56" fillId="37" borderId="0" xfId="3530" applyFont="1" applyFill="1" applyBorder="1"/>
    <xf numFmtId="0" fontId="56" fillId="0" borderId="40" xfId="3528" applyFont="1" applyBorder="1" applyAlignment="1">
      <alignment horizontal="right" vertical="top"/>
    </xf>
    <xf numFmtId="0" fontId="56" fillId="0" borderId="37" xfId="3528" applyFont="1" applyBorder="1" applyAlignment="1">
      <alignment vertical="top"/>
    </xf>
    <xf numFmtId="0" fontId="56" fillId="0" borderId="38" xfId="3528" applyFont="1" applyBorder="1" applyAlignment="1">
      <alignment vertical="top"/>
    </xf>
    <xf numFmtId="0" fontId="57" fillId="0" borderId="39" xfId="3528" quotePrefix="1" applyFont="1" applyBorder="1" applyAlignment="1">
      <alignment vertical="top"/>
    </xf>
    <xf numFmtId="168" fontId="56" fillId="0" borderId="40" xfId="3529" applyNumberFormat="1" applyFont="1" applyFill="1" applyBorder="1" applyAlignment="1">
      <alignment vertical="top"/>
    </xf>
    <xf numFmtId="168" fontId="56" fillId="0" borderId="36" xfId="2314" applyNumberFormat="1" applyFont="1" applyFill="1" applyBorder="1" applyAlignment="1">
      <alignment vertical="top"/>
    </xf>
    <xf numFmtId="3" fontId="56" fillId="0" borderId="36" xfId="2314" applyNumberFormat="1" applyFont="1" applyFill="1" applyBorder="1" applyAlignment="1">
      <alignment vertical="top"/>
    </xf>
    <xf numFmtId="168" fontId="56" fillId="0" borderId="32" xfId="2314" applyNumberFormat="1" applyFont="1" applyFill="1" applyBorder="1" applyAlignment="1">
      <alignment vertical="top"/>
    </xf>
    <xf numFmtId="168" fontId="56" fillId="0" borderId="36" xfId="2252" applyNumberFormat="1" applyFont="1" applyFill="1" applyBorder="1" applyAlignment="1">
      <alignment vertical="top"/>
    </xf>
    <xf numFmtId="168" fontId="56" fillId="0" borderId="32" xfId="3533" applyNumberFormat="1" applyFont="1" applyFill="1" applyBorder="1" applyAlignment="1">
      <alignment vertical="top"/>
    </xf>
    <xf numFmtId="168" fontId="56" fillId="0" borderId="6" xfId="3530" applyNumberFormat="1" applyFont="1" applyFill="1" applyBorder="1"/>
    <xf numFmtId="41" fontId="57" fillId="0" borderId="0" xfId="3530" applyFont="1" applyFill="1" applyBorder="1" applyAlignment="1">
      <alignment horizontal="center"/>
    </xf>
    <xf numFmtId="0" fontId="56" fillId="0" borderId="39" xfId="3528" applyFont="1" applyBorder="1" applyAlignment="1">
      <alignment vertical="top"/>
    </xf>
    <xf numFmtId="0" fontId="56" fillId="0" borderId="40" xfId="3529" applyNumberFormat="1" applyFont="1" applyFill="1" applyBorder="1" applyAlignment="1">
      <alignment vertical="top"/>
    </xf>
    <xf numFmtId="168" fontId="56" fillId="0" borderId="6" xfId="3530" applyNumberFormat="1" applyFont="1" applyFill="1" applyBorder="1" applyAlignment="1"/>
    <xf numFmtId="0" fontId="56" fillId="0" borderId="29" xfId="3528" applyFont="1" applyBorder="1" applyAlignment="1">
      <alignment vertical="top"/>
    </xf>
    <xf numFmtId="0" fontId="56" fillId="0" borderId="34" xfId="3528" applyFont="1" applyBorder="1" applyAlignment="1">
      <alignment vertical="top"/>
    </xf>
    <xf numFmtId="0" fontId="56" fillId="0" borderId="35" xfId="3528" applyFont="1" applyBorder="1" applyAlignment="1">
      <alignment vertical="top"/>
    </xf>
    <xf numFmtId="168" fontId="56" fillId="0" borderId="6" xfId="3530" applyNumberFormat="1" applyFont="1" applyFill="1" applyBorder="1" applyAlignment="1">
      <alignment horizontal="center"/>
    </xf>
    <xf numFmtId="0" fontId="57" fillId="0" borderId="40" xfId="3528" applyFont="1" applyBorder="1" applyAlignment="1">
      <alignment horizontal="right" vertical="top"/>
    </xf>
    <xf numFmtId="0" fontId="57" fillId="0" borderId="37" xfId="3528" applyFont="1" applyBorder="1" applyAlignment="1">
      <alignment vertical="top"/>
    </xf>
    <xf numFmtId="0" fontId="57" fillId="0" borderId="37" xfId="3528" quotePrefix="1" applyFont="1" applyBorder="1" applyAlignment="1">
      <alignment vertical="top"/>
    </xf>
    <xf numFmtId="0" fontId="57" fillId="0" borderId="38" xfId="3528" quotePrefix="1" applyFont="1" applyBorder="1" applyAlignment="1">
      <alignment vertical="top"/>
    </xf>
    <xf numFmtId="168" fontId="57" fillId="0" borderId="40" xfId="3529" applyNumberFormat="1" applyFont="1" applyFill="1" applyBorder="1" applyAlignment="1">
      <alignment vertical="top"/>
    </xf>
    <xf numFmtId="168" fontId="57" fillId="0" borderId="36" xfId="3529" applyNumberFormat="1" applyFont="1" applyFill="1" applyBorder="1" applyAlignment="1">
      <alignment vertical="top"/>
    </xf>
    <xf numFmtId="168" fontId="57" fillId="0" borderId="46" xfId="3529" applyNumberFormat="1" applyFont="1" applyFill="1" applyBorder="1" applyAlignment="1">
      <alignment vertical="top"/>
    </xf>
    <xf numFmtId="0" fontId="57" fillId="0" borderId="26" xfId="3528" applyFont="1" applyBorder="1" applyAlignment="1">
      <alignment vertical="top"/>
    </xf>
    <xf numFmtId="0" fontId="57" fillId="0" borderId="19" xfId="3528" applyFont="1" applyBorder="1" applyAlignment="1">
      <alignment vertical="top"/>
    </xf>
    <xf numFmtId="0" fontId="57" fillId="0" borderId="20" xfId="3528" applyFont="1" applyBorder="1" applyAlignment="1">
      <alignment vertical="top"/>
    </xf>
    <xf numFmtId="168" fontId="57" fillId="0" borderId="25" xfId="3529" applyNumberFormat="1" applyFont="1" applyFill="1" applyBorder="1" applyAlignment="1">
      <alignment vertical="top"/>
    </xf>
    <xf numFmtId="168" fontId="56" fillId="4" borderId="6" xfId="3530" applyNumberFormat="1" applyFont="1" applyFill="1" applyBorder="1" applyAlignment="1">
      <alignment horizontal="center"/>
    </xf>
    <xf numFmtId="41" fontId="56" fillId="0" borderId="0" xfId="3530" applyFont="1" applyFill="1" applyBorder="1"/>
    <xf numFmtId="0" fontId="57" fillId="32" borderId="26" xfId="3528" applyFont="1" applyFill="1" applyBorder="1" applyAlignment="1">
      <alignment vertical="top" wrapText="1"/>
    </xf>
    <xf numFmtId="168" fontId="57" fillId="32" borderId="25" xfId="3528" applyNumberFormat="1" applyFont="1" applyFill="1" applyBorder="1" applyAlignment="1">
      <alignment vertical="top" wrapText="1"/>
    </xf>
    <xf numFmtId="41" fontId="56" fillId="0" borderId="6" xfId="3530" applyFont="1" applyFill="1" applyBorder="1" applyAlignment="1">
      <alignment horizontal="center"/>
    </xf>
    <xf numFmtId="164" fontId="57" fillId="4" borderId="0" xfId="3530" applyNumberFormat="1" applyFont="1" applyFill="1" applyBorder="1" applyAlignment="1">
      <alignment horizontal="center"/>
    </xf>
    <xf numFmtId="0" fontId="56" fillId="0" borderId="3" xfId="3528" applyFont="1" applyBorder="1" applyAlignment="1">
      <alignment horizontal="right" vertical="top"/>
    </xf>
    <xf numFmtId="0" fontId="56" fillId="0" borderId="6" xfId="3528" applyFont="1" applyBorder="1" applyAlignment="1">
      <alignment vertical="top"/>
    </xf>
    <xf numFmtId="0" fontId="56" fillId="0" borderId="28" xfId="3528" applyFont="1" applyBorder="1" applyAlignment="1">
      <alignment vertical="top"/>
    </xf>
    <xf numFmtId="0" fontId="56" fillId="0" borderId="30" xfId="3528" applyFont="1" applyBorder="1" applyAlignment="1">
      <alignment vertical="top"/>
    </xf>
    <xf numFmtId="0" fontId="56" fillId="0" borderId="31" xfId="3528" applyFont="1" applyBorder="1" applyAlignment="1">
      <alignment vertical="top"/>
    </xf>
    <xf numFmtId="168" fontId="56" fillId="0" borderId="3" xfId="3529" applyNumberFormat="1" applyFont="1" applyFill="1" applyBorder="1" applyAlignment="1">
      <alignment vertical="top"/>
    </xf>
    <xf numFmtId="168" fontId="56" fillId="0" borderId="27" xfId="3529" applyNumberFormat="1" applyFont="1" applyFill="1" applyBorder="1" applyAlignment="1">
      <alignment vertical="top"/>
    </xf>
    <xf numFmtId="168" fontId="57" fillId="37" borderId="40" xfId="3529" applyNumberFormat="1" applyFont="1" applyFill="1" applyBorder="1" applyAlignment="1">
      <alignment vertical="top"/>
    </xf>
    <xf numFmtId="168" fontId="56" fillId="37" borderId="0" xfId="3528" applyNumberFormat="1" applyFont="1" applyFill="1" applyAlignment="1">
      <alignment horizontal="center"/>
    </xf>
    <xf numFmtId="168" fontId="57" fillId="0" borderId="36" xfId="2314" applyNumberFormat="1" applyFont="1" applyFill="1" applyBorder="1" applyAlignment="1">
      <alignment vertical="top"/>
    </xf>
    <xf numFmtId="168" fontId="56" fillId="0" borderId="0" xfId="3528" applyNumberFormat="1" applyFont="1" applyAlignment="1">
      <alignment horizontal="center"/>
    </xf>
    <xf numFmtId="41" fontId="68" fillId="0" borderId="0" xfId="3530" applyFont="1" applyFill="1" applyBorder="1" applyAlignment="1">
      <alignment horizontal="center"/>
    </xf>
    <xf numFmtId="41" fontId="69" fillId="0" borderId="0" xfId="3530" applyFont="1" applyFill="1" applyBorder="1" applyAlignment="1">
      <alignment horizontal="center"/>
    </xf>
    <xf numFmtId="0" fontId="57" fillId="0" borderId="25" xfId="3528" applyFont="1" applyBorder="1" applyAlignment="1">
      <alignment horizontal="center" vertical="top"/>
    </xf>
    <xf numFmtId="0" fontId="57" fillId="0" borderId="26" xfId="3528" applyFont="1" applyBorder="1" applyAlignment="1">
      <alignment horizontal="center" vertical="top"/>
    </xf>
    <xf numFmtId="0" fontId="57" fillId="0" borderId="19" xfId="3528" applyFont="1" applyBorder="1" applyAlignment="1">
      <alignment horizontal="center" vertical="top"/>
    </xf>
    <xf numFmtId="0" fontId="57" fillId="0" borderId="20" xfId="3528" applyFont="1" applyBorder="1" applyAlignment="1">
      <alignment horizontal="center" vertical="top"/>
    </xf>
    <xf numFmtId="41" fontId="57" fillId="0" borderId="36" xfId="3529" applyFont="1" applyFill="1" applyBorder="1" applyAlignment="1">
      <alignment vertical="top"/>
    </xf>
    <xf numFmtId="41" fontId="57" fillId="32" borderId="0" xfId="3530" applyFont="1" applyFill="1" applyBorder="1" applyAlignment="1"/>
    <xf numFmtId="0" fontId="57" fillId="32" borderId="25" xfId="1413" applyNumberFormat="1" applyFont="1" applyFill="1" applyBorder="1" applyAlignment="1">
      <alignment vertical="top" wrapText="1"/>
    </xf>
    <xf numFmtId="41" fontId="56" fillId="32" borderId="6" xfId="3530" applyFont="1" applyFill="1" applyBorder="1" applyAlignment="1"/>
    <xf numFmtId="0" fontId="71" fillId="0" borderId="0" xfId="0" applyFont="1"/>
    <xf numFmtId="0" fontId="43" fillId="0" borderId="0" xfId="0" applyFont="1" applyAlignment="1">
      <alignment vertical="center" wrapText="1"/>
    </xf>
    <xf numFmtId="0" fontId="43" fillId="0" borderId="0" xfId="0" applyFont="1" applyAlignment="1">
      <alignment wrapText="1"/>
    </xf>
    <xf numFmtId="0" fontId="43" fillId="0" borderId="0" xfId="2924" applyFont="1" applyAlignment="1">
      <alignment vertical="center"/>
    </xf>
    <xf numFmtId="0" fontId="43" fillId="0" borderId="0" xfId="0" applyFont="1" applyAlignment="1">
      <alignment horizontal="center" vertical="center"/>
    </xf>
    <xf numFmtId="0" fontId="72" fillId="0" borderId="0" xfId="2924" applyFont="1" applyAlignment="1">
      <alignment vertical="center"/>
    </xf>
    <xf numFmtId="164" fontId="16" fillId="0" borderId="0" xfId="2924" applyNumberFormat="1" applyFont="1" applyAlignment="1">
      <alignment vertical="center"/>
    </xf>
    <xf numFmtId="0" fontId="73" fillId="0" borderId="0" xfId="2924" applyFont="1" applyAlignment="1">
      <alignment horizontal="center" vertical="center"/>
    </xf>
    <xf numFmtId="0" fontId="73" fillId="0" borderId="0" xfId="0" applyFont="1" applyAlignment="1">
      <alignment horizontal="center" vertical="center"/>
    </xf>
    <xf numFmtId="0" fontId="13" fillId="38" borderId="0" xfId="0" applyFont="1" applyFill="1" applyAlignment="1">
      <alignment vertical="center"/>
    </xf>
    <xf numFmtId="0" fontId="78" fillId="3" borderId="25" xfId="0" applyFont="1" applyFill="1" applyBorder="1" applyAlignment="1">
      <alignment horizontal="center" vertical="center" wrapText="1"/>
    </xf>
    <xf numFmtId="164" fontId="13" fillId="0" borderId="0" xfId="0" applyNumberFormat="1" applyFont="1"/>
    <xf numFmtId="164" fontId="77" fillId="0" borderId="0" xfId="2924" applyNumberFormat="1" applyFont="1" applyAlignment="1">
      <alignment vertical="center"/>
    </xf>
    <xf numFmtId="0" fontId="43" fillId="0" borderId="0" xfId="2924" applyFont="1" applyAlignment="1">
      <alignment horizontal="right" vertical="center"/>
    </xf>
    <xf numFmtId="0" fontId="75" fillId="0" borderId="0" xfId="2924" applyFont="1" applyAlignment="1">
      <alignment horizontal="left" vertical="center"/>
    </xf>
    <xf numFmtId="164" fontId="75" fillId="0" borderId="0" xfId="2924" applyNumberFormat="1" applyFont="1" applyAlignment="1">
      <alignment vertical="center"/>
    </xf>
    <xf numFmtId="164" fontId="75" fillId="0" borderId="0" xfId="0" applyNumberFormat="1" applyFont="1" applyAlignment="1">
      <alignment horizontal="center" vertical="center"/>
    </xf>
    <xf numFmtId="164" fontId="77" fillId="0" borderId="0" xfId="0" applyNumberFormat="1" applyFont="1" applyAlignment="1">
      <alignment horizontal="center" vertical="center"/>
    </xf>
    <xf numFmtId="0" fontId="77" fillId="0" borderId="0" xfId="2924" applyFont="1" applyAlignment="1">
      <alignment horizontal="center" vertical="center"/>
    </xf>
    <xf numFmtId="164" fontId="77" fillId="0" borderId="0" xfId="4090" applyFont="1" applyFill="1" applyAlignment="1">
      <alignment horizontal="center" vertical="center"/>
    </xf>
    <xf numFmtId="0" fontId="75" fillId="0" borderId="0" xfId="0" applyFont="1" applyAlignment="1">
      <alignment horizontal="center" vertical="center"/>
    </xf>
    <xf numFmtId="0" fontId="77" fillId="0" borderId="0" xfId="2924" applyFont="1" applyAlignment="1">
      <alignment vertical="center"/>
    </xf>
    <xf numFmtId="164" fontId="77" fillId="0" borderId="0" xfId="4090" applyFont="1" applyFill="1" applyAlignment="1">
      <alignment vertical="center"/>
    </xf>
    <xf numFmtId="164" fontId="80" fillId="0" borderId="0" xfId="2924" applyNumberFormat="1" applyFont="1" applyAlignment="1">
      <alignment vertical="center"/>
    </xf>
    <xf numFmtId="164" fontId="43" fillId="0" borderId="0" xfId="2924" applyNumberFormat="1" applyFont="1" applyAlignment="1">
      <alignment vertical="center"/>
    </xf>
    <xf numFmtId="164" fontId="79" fillId="0" borderId="0" xfId="4090" applyFont="1" applyFill="1" applyBorder="1"/>
    <xf numFmtId="0" fontId="16" fillId="0" borderId="0" xfId="2924" applyFont="1" applyAlignment="1">
      <alignment horizontal="center" vertical="center"/>
    </xf>
    <xf numFmtId="0" fontId="16" fillId="0" borderId="0" xfId="2924" applyFont="1" applyAlignment="1">
      <alignment vertical="center"/>
    </xf>
    <xf numFmtId="0" fontId="81" fillId="0" borderId="0" xfId="2924" applyFont="1" applyAlignment="1">
      <alignment horizontal="center" vertical="center"/>
    </xf>
    <xf numFmtId="1" fontId="82" fillId="0" borderId="47" xfId="0" applyNumberFormat="1" applyFont="1" applyBorder="1" applyAlignment="1">
      <alignment horizontal="center" vertical="top" shrinkToFit="1"/>
    </xf>
    <xf numFmtId="175" fontId="82" fillId="0" borderId="47" xfId="0" applyNumberFormat="1" applyFont="1" applyBorder="1" applyAlignment="1">
      <alignment horizontal="center" vertical="top" shrinkToFit="1"/>
    </xf>
    <xf numFmtId="1" fontId="82" fillId="0" borderId="47" xfId="0" applyNumberFormat="1" applyFont="1" applyBorder="1" applyAlignment="1">
      <alignment horizontal="center" vertical="center" shrinkToFit="1"/>
    </xf>
    <xf numFmtId="175" fontId="82" fillId="0" borderId="47" xfId="0" applyNumberFormat="1" applyFont="1" applyBorder="1" applyAlignment="1">
      <alignment horizontal="center" vertical="center" shrinkToFit="1"/>
    </xf>
    <xf numFmtId="176" fontId="82" fillId="0" borderId="47" xfId="0" applyNumberFormat="1" applyFont="1" applyBorder="1" applyAlignment="1">
      <alignment horizontal="center" vertical="center" shrinkToFit="1"/>
    </xf>
    <xf numFmtId="176" fontId="82" fillId="0" borderId="47" xfId="0" applyNumberFormat="1" applyFont="1" applyBorder="1" applyAlignment="1">
      <alignment horizontal="center" vertical="top" shrinkToFit="1"/>
    </xf>
    <xf numFmtId="164" fontId="13" fillId="38" borderId="0" xfId="0" applyNumberFormat="1" applyFont="1" applyFill="1" applyAlignment="1">
      <alignment vertical="center"/>
    </xf>
    <xf numFmtId="1" fontId="83" fillId="5" borderId="47" xfId="0" applyNumberFormat="1" applyFont="1" applyFill="1" applyBorder="1" applyAlignment="1">
      <alignment horizontal="center" vertical="top" shrinkToFit="1"/>
    </xf>
    <xf numFmtId="1" fontId="83" fillId="5" borderId="56" xfId="0" applyNumberFormat="1" applyFont="1" applyFill="1" applyBorder="1" applyAlignment="1">
      <alignment horizontal="center" vertical="top" shrinkToFit="1"/>
    </xf>
    <xf numFmtId="175" fontId="83" fillId="5" borderId="56" xfId="0" applyNumberFormat="1" applyFont="1" applyFill="1" applyBorder="1" applyAlignment="1">
      <alignment horizontal="center" vertical="top" shrinkToFit="1"/>
    </xf>
    <xf numFmtId="1" fontId="83" fillId="0" borderId="53" xfId="0" applyNumberFormat="1" applyFont="1" applyBorder="1" applyAlignment="1">
      <alignment horizontal="center" vertical="center" shrinkToFit="1"/>
    </xf>
    <xf numFmtId="175" fontId="83" fillId="0" borderId="53" xfId="0" applyNumberFormat="1" applyFont="1" applyBorder="1" applyAlignment="1">
      <alignment horizontal="center" vertical="center" shrinkToFit="1"/>
    </xf>
    <xf numFmtId="1" fontId="83" fillId="0" borderId="47" xfId="0" applyNumberFormat="1" applyFont="1" applyBorder="1" applyAlignment="1">
      <alignment horizontal="center" vertical="top" shrinkToFit="1"/>
    </xf>
    <xf numFmtId="175" fontId="83" fillId="0" borderId="47" xfId="0" applyNumberFormat="1" applyFont="1" applyBorder="1" applyAlignment="1">
      <alignment horizontal="center" vertical="top" shrinkToFit="1"/>
    </xf>
    <xf numFmtId="1" fontId="83" fillId="40" borderId="47" xfId="0" applyNumberFormat="1" applyFont="1" applyFill="1" applyBorder="1" applyAlignment="1">
      <alignment horizontal="center" vertical="top" shrinkToFit="1"/>
    </xf>
    <xf numFmtId="175" fontId="83" fillId="40" borderId="47" xfId="0" applyNumberFormat="1" applyFont="1" applyFill="1" applyBorder="1" applyAlignment="1">
      <alignment horizontal="center" vertical="top" shrinkToFit="1"/>
    </xf>
    <xf numFmtId="1" fontId="83" fillId="5" borderId="57" xfId="0" applyNumberFormat="1" applyFont="1" applyFill="1" applyBorder="1" applyAlignment="1">
      <alignment horizontal="center" vertical="top" shrinkToFit="1"/>
    </xf>
    <xf numFmtId="1" fontId="83" fillId="41" borderId="47" xfId="0" applyNumberFormat="1" applyFont="1" applyFill="1" applyBorder="1" applyAlignment="1">
      <alignment horizontal="center" vertical="top" shrinkToFit="1"/>
    </xf>
    <xf numFmtId="175" fontId="83" fillId="41" borderId="47" xfId="0" applyNumberFormat="1" applyFont="1" applyFill="1" applyBorder="1" applyAlignment="1">
      <alignment horizontal="center" vertical="top" shrinkToFit="1"/>
    </xf>
    <xf numFmtId="1" fontId="82" fillId="0" borderId="53" xfId="0" applyNumberFormat="1" applyFont="1" applyBorder="1" applyAlignment="1">
      <alignment horizontal="center" vertical="center" shrinkToFit="1"/>
    </xf>
    <xf numFmtId="175" fontId="82" fillId="0" borderId="53" xfId="0" applyNumberFormat="1" applyFont="1" applyBorder="1" applyAlignment="1">
      <alignment horizontal="center" vertical="center" shrinkToFit="1"/>
    </xf>
    <xf numFmtId="0" fontId="77" fillId="0" borderId="52" xfId="0" applyFont="1" applyBorder="1" applyAlignment="1">
      <alignment horizontal="center" vertical="center"/>
    </xf>
    <xf numFmtId="0" fontId="84" fillId="0" borderId="50" xfId="0" applyFont="1" applyBorder="1" applyAlignment="1">
      <alignment horizontal="left" vertical="center" wrapText="1"/>
    </xf>
    <xf numFmtId="0" fontId="84" fillId="0" borderId="53" xfId="0" applyFont="1" applyBorder="1" applyAlignment="1">
      <alignment horizontal="left" vertical="center" wrapText="1"/>
    </xf>
    <xf numFmtId="0" fontId="84" fillId="0" borderId="52" xfId="0" applyFont="1" applyBorder="1" applyAlignment="1">
      <alignment horizontal="left" vertical="center" wrapText="1"/>
    </xf>
    <xf numFmtId="164" fontId="84" fillId="0" borderId="52" xfId="0" applyNumberFormat="1" applyFont="1" applyBorder="1" applyAlignment="1">
      <alignment horizontal="center" vertical="center"/>
    </xf>
    <xf numFmtId="0" fontId="84" fillId="0" borderId="52" xfId="0" applyFont="1" applyBorder="1" applyAlignment="1">
      <alignment horizontal="center" vertical="center"/>
    </xf>
    <xf numFmtId="164" fontId="84" fillId="0" borderId="52" xfId="4090" applyFont="1" applyFill="1" applyBorder="1" applyAlignment="1">
      <alignment horizontal="left" vertical="center" wrapText="1"/>
    </xf>
    <xf numFmtId="0" fontId="84" fillId="0" borderId="52" xfId="0" applyFont="1" applyBorder="1" applyAlignment="1">
      <alignment horizontal="center" vertical="center" wrapText="1"/>
    </xf>
    <xf numFmtId="0" fontId="84" fillId="0" borderId="51" xfId="0" applyFont="1" applyBorder="1" applyAlignment="1">
      <alignment horizontal="center" vertical="center"/>
    </xf>
    <xf numFmtId="0" fontId="84" fillId="0" borderId="53" xfId="0" applyFont="1" applyBorder="1" applyAlignment="1">
      <alignment horizontal="center" vertical="center"/>
    </xf>
    <xf numFmtId="0" fontId="77" fillId="0" borderId="53" xfId="0" applyFont="1" applyBorder="1" applyAlignment="1">
      <alignment horizontal="center" vertical="center"/>
    </xf>
    <xf numFmtId="164" fontId="84" fillId="0" borderId="53" xfId="4090" applyFont="1" applyFill="1" applyBorder="1" applyAlignment="1">
      <alignment horizontal="left" vertical="center" wrapText="1"/>
    </xf>
    <xf numFmtId="164" fontId="84" fillId="0" borderId="52" xfId="4090" applyFont="1" applyFill="1" applyBorder="1" applyAlignment="1">
      <alignment horizontal="center" vertical="center"/>
    </xf>
    <xf numFmtId="164" fontId="84" fillId="0" borderId="53" xfId="4090" applyFont="1" applyFill="1" applyBorder="1" applyAlignment="1">
      <alignment horizontal="center" vertical="center"/>
    </xf>
    <xf numFmtId="164" fontId="77" fillId="5" borderId="20" xfId="0" applyNumberFormat="1" applyFont="1" applyFill="1" applyBorder="1" applyAlignment="1">
      <alignment horizontal="center" vertical="center"/>
    </xf>
    <xf numFmtId="0" fontId="84" fillId="0" borderId="20" xfId="0" applyFont="1" applyBorder="1" applyAlignment="1">
      <alignment vertical="center" wrapText="1"/>
    </xf>
    <xf numFmtId="0" fontId="84" fillId="0" borderId="20" xfId="0" applyFont="1" applyBorder="1" applyAlignment="1">
      <alignment horizontal="left" vertical="center" wrapText="1"/>
    </xf>
    <xf numFmtId="0" fontId="82" fillId="0" borderId="53" xfId="0" applyFont="1" applyBorder="1" applyAlignment="1">
      <alignment horizontal="left" vertical="center" wrapText="1"/>
    </xf>
    <xf numFmtId="1" fontId="82" fillId="0" borderId="56" xfId="0" applyNumberFormat="1" applyFont="1" applyBorder="1" applyAlignment="1">
      <alignment horizontal="center" vertical="center" shrinkToFit="1"/>
    </xf>
    <xf numFmtId="175" fontId="82" fillId="0" borderId="56" xfId="0" applyNumberFormat="1" applyFont="1" applyBorder="1" applyAlignment="1">
      <alignment horizontal="center" vertical="center" shrinkToFit="1"/>
    </xf>
    <xf numFmtId="176" fontId="82" fillId="0" borderId="56" xfId="0" applyNumberFormat="1" applyFont="1" applyBorder="1" applyAlignment="1">
      <alignment horizontal="center" vertical="center" shrinkToFit="1"/>
    </xf>
    <xf numFmtId="0" fontId="84" fillId="0" borderId="53" xfId="0" applyFont="1" applyBorder="1" applyAlignment="1">
      <alignment vertical="center" wrapText="1"/>
    </xf>
    <xf numFmtId="0" fontId="84" fillId="0" borderId="52" xfId="0" applyFont="1" applyBorder="1" applyAlignment="1">
      <alignment vertical="center" wrapText="1"/>
    </xf>
    <xf numFmtId="164" fontId="84" fillId="0" borderId="53" xfId="4090" applyFont="1" applyFill="1" applyBorder="1" applyAlignment="1">
      <alignment vertical="center" wrapText="1"/>
    </xf>
    <xf numFmtId="164" fontId="77" fillId="40" borderId="52" xfId="0" applyNumberFormat="1" applyFont="1" applyFill="1" applyBorder="1" applyAlignment="1">
      <alignment horizontal="center" vertical="center"/>
    </xf>
    <xf numFmtId="0" fontId="77" fillId="40" borderId="53" xfId="0" applyFont="1" applyFill="1" applyBorder="1" applyAlignment="1">
      <alignment vertical="center" wrapText="1"/>
    </xf>
    <xf numFmtId="0" fontId="84" fillId="0" borderId="53" xfId="0" applyFont="1" applyBorder="1" applyAlignment="1">
      <alignment horizontal="center" vertical="center" wrapText="1"/>
    </xf>
    <xf numFmtId="0" fontId="77" fillId="5" borderId="25" xfId="0" applyFont="1" applyFill="1" applyBorder="1" applyAlignment="1">
      <alignment vertical="center" wrapText="1"/>
    </xf>
    <xf numFmtId="0" fontId="77" fillId="5" borderId="25" xfId="0" applyFont="1" applyFill="1" applyBorder="1" applyAlignment="1">
      <alignment horizontal="center" vertical="center" wrapText="1"/>
    </xf>
    <xf numFmtId="0" fontId="84" fillId="0" borderId="50" xfId="0" applyFont="1" applyBorder="1" applyAlignment="1">
      <alignment horizontal="center" vertical="center" wrapText="1"/>
    </xf>
    <xf numFmtId="164" fontId="84" fillId="0" borderId="50" xfId="4090" applyFont="1" applyFill="1" applyBorder="1" applyAlignment="1">
      <alignment horizontal="center" vertical="center" wrapText="1"/>
    </xf>
    <xf numFmtId="1" fontId="83" fillId="5" borderId="56" xfId="0" applyNumberFormat="1" applyFont="1" applyFill="1" applyBorder="1" applyAlignment="1">
      <alignment horizontal="center" vertical="center" shrinkToFit="1"/>
    </xf>
    <xf numFmtId="175" fontId="83" fillId="5" borderId="56" xfId="0" applyNumberFormat="1" applyFont="1" applyFill="1" applyBorder="1" applyAlignment="1">
      <alignment horizontal="center" vertical="center" shrinkToFit="1"/>
    </xf>
    <xf numFmtId="0" fontId="84" fillId="0" borderId="48" xfId="0" applyFont="1" applyBorder="1" applyAlignment="1">
      <alignment horizontal="center" vertical="center"/>
    </xf>
    <xf numFmtId="0" fontId="84" fillId="0" borderId="54" xfId="0" applyFont="1" applyBorder="1" applyAlignment="1">
      <alignment horizontal="center" vertical="center"/>
    </xf>
    <xf numFmtId="0" fontId="77" fillId="41" borderId="53" xfId="0" applyFont="1" applyFill="1" applyBorder="1" applyAlignment="1">
      <alignment horizontal="center" vertical="center" wrapText="1"/>
    </xf>
    <xf numFmtId="164" fontId="77" fillId="41" borderId="52" xfId="0" applyNumberFormat="1" applyFont="1" applyFill="1" applyBorder="1" applyAlignment="1">
      <alignment horizontal="center" vertical="center"/>
    </xf>
    <xf numFmtId="164" fontId="77" fillId="41" borderId="20" xfId="0" applyNumberFormat="1" applyFont="1" applyFill="1" applyBorder="1" applyAlignment="1">
      <alignment horizontal="center" vertical="center"/>
    </xf>
    <xf numFmtId="0" fontId="77" fillId="0" borderId="0" xfId="0" applyFont="1" applyAlignment="1">
      <alignment horizontal="center" vertical="center"/>
    </xf>
    <xf numFmtId="1" fontId="82" fillId="0" borderId="56" xfId="0" applyNumberFormat="1" applyFont="1" applyBorder="1" applyAlignment="1">
      <alignment horizontal="center" vertical="top" shrinkToFit="1"/>
    </xf>
    <xf numFmtId="175" fontId="82" fillId="0" borderId="56" xfId="0" applyNumberFormat="1" applyFont="1" applyBorder="1" applyAlignment="1">
      <alignment horizontal="center" vertical="top" shrinkToFit="1"/>
    </xf>
    <xf numFmtId="0" fontId="77" fillId="0" borderId="55" xfId="0" applyFont="1" applyBorder="1" applyAlignment="1">
      <alignment horizontal="center" vertical="center"/>
    </xf>
    <xf numFmtId="0" fontId="85" fillId="0" borderId="56" xfId="0" quotePrefix="1" applyFont="1" applyBorder="1" applyAlignment="1">
      <alignment horizontal="center" vertical="top"/>
    </xf>
    <xf numFmtId="0" fontId="85" fillId="0" borderId="56" xfId="0" applyFont="1" applyBorder="1" applyAlignment="1">
      <alignment horizontal="center" vertical="top"/>
    </xf>
    <xf numFmtId="0" fontId="82" fillId="0" borderId="47" xfId="0" applyFont="1" applyBorder="1" applyAlignment="1">
      <alignment horizontal="left" vertical="top" wrapText="1"/>
    </xf>
    <xf numFmtId="0" fontId="84" fillId="0" borderId="48" xfId="0" applyFont="1" applyBorder="1" applyAlignment="1">
      <alignment horizontal="center" vertical="center" wrapText="1"/>
    </xf>
    <xf numFmtId="0" fontId="84" fillId="0" borderId="54" xfId="0" applyFont="1" applyBorder="1" applyAlignment="1">
      <alignment horizontal="center" vertical="center" wrapText="1"/>
    </xf>
    <xf numFmtId="1" fontId="82" fillId="0" borderId="56" xfId="0" quotePrefix="1" applyNumberFormat="1" applyFont="1" applyBorder="1" applyAlignment="1">
      <alignment horizontal="center" vertical="top" shrinkToFit="1"/>
    </xf>
    <xf numFmtId="164" fontId="84" fillId="0" borderId="52" xfId="4090" applyFont="1" applyFill="1" applyBorder="1" applyAlignment="1">
      <alignment horizontal="center" vertical="center" wrapText="1"/>
    </xf>
    <xf numFmtId="0" fontId="77" fillId="5" borderId="20" xfId="0" applyFont="1" applyFill="1" applyBorder="1" applyAlignment="1">
      <alignment horizontal="center" vertical="center"/>
    </xf>
    <xf numFmtId="0" fontId="77" fillId="5" borderId="61" xfId="0" applyFont="1" applyFill="1" applyBorder="1" applyAlignment="1">
      <alignment horizontal="center" vertical="center"/>
    </xf>
    <xf numFmtId="0" fontId="84" fillId="0" borderId="5" xfId="0" applyFont="1" applyBorder="1" applyAlignment="1">
      <alignment horizontal="center" vertical="center" wrapText="1"/>
    </xf>
    <xf numFmtId="0" fontId="84" fillId="0" borderId="25" xfId="0" applyFont="1" applyBorder="1" applyAlignment="1">
      <alignment vertical="center" wrapText="1"/>
    </xf>
    <xf numFmtId="0" fontId="77" fillId="5" borderId="25" xfId="0" applyFont="1" applyFill="1" applyBorder="1" applyAlignment="1">
      <alignment horizontal="center" vertical="center"/>
    </xf>
    <xf numFmtId="0" fontId="77" fillId="5" borderId="20" xfId="0" applyFont="1" applyFill="1" applyBorder="1" applyAlignment="1">
      <alignment vertical="center" wrapText="1"/>
    </xf>
    <xf numFmtId="0" fontId="84" fillId="0" borderId="20" xfId="0" applyFont="1" applyBorder="1" applyAlignment="1">
      <alignment horizontal="center" vertical="center" wrapText="1"/>
    </xf>
    <xf numFmtId="164" fontId="84" fillId="0" borderId="20" xfId="4090" applyFont="1" applyBorder="1" applyAlignment="1">
      <alignment horizontal="center" vertical="center" wrapText="1"/>
    </xf>
    <xf numFmtId="164" fontId="84" fillId="0" borderId="49" xfId="4090" applyFont="1" applyBorder="1" applyAlignment="1">
      <alignment horizontal="center" vertical="center" wrapText="1"/>
    </xf>
    <xf numFmtId="0" fontId="77" fillId="5" borderId="20" xfId="0" applyFont="1" applyFill="1" applyBorder="1" applyAlignment="1">
      <alignment horizontal="center" vertical="center" wrapText="1"/>
    </xf>
    <xf numFmtId="0" fontId="77" fillId="0" borderId="53" xfId="0" applyFont="1" applyBorder="1" applyAlignment="1">
      <alignment horizontal="center" vertical="center" wrapText="1"/>
    </xf>
    <xf numFmtId="0" fontId="84" fillId="0" borderId="51" xfId="0" quotePrefix="1" applyFont="1" applyBorder="1" applyAlignment="1">
      <alignment horizontal="center" vertical="center"/>
    </xf>
    <xf numFmtId="0" fontId="77" fillId="0" borderId="53" xfId="0" applyFont="1" applyBorder="1" applyAlignment="1">
      <alignment horizontal="left" vertical="center" wrapText="1"/>
    </xf>
    <xf numFmtId="164" fontId="77" fillId="0" borderId="52" xfId="0" applyNumberFormat="1" applyFont="1" applyBorder="1" applyAlignment="1">
      <alignment horizontal="center" vertical="center"/>
    </xf>
    <xf numFmtId="0" fontId="77" fillId="0" borderId="51" xfId="0" applyFont="1" applyBorder="1" applyAlignment="1">
      <alignment horizontal="center" vertical="center"/>
    </xf>
    <xf numFmtId="1" fontId="83" fillId="5" borderId="58" xfId="0" applyNumberFormat="1" applyFont="1" applyFill="1" applyBorder="1" applyAlignment="1">
      <alignment horizontal="center" vertical="center" shrinkToFit="1"/>
    </xf>
    <xf numFmtId="175" fontId="83" fillId="5" borderId="58" xfId="0" applyNumberFormat="1" applyFont="1" applyFill="1" applyBorder="1" applyAlignment="1">
      <alignment horizontal="center" vertical="center" shrinkToFit="1"/>
    </xf>
    <xf numFmtId="0" fontId="86" fillId="40" borderId="53" xfId="0" applyFont="1" applyFill="1" applyBorder="1" applyAlignment="1">
      <alignment horizontal="center" vertical="center" wrapText="1"/>
    </xf>
    <xf numFmtId="0" fontId="77" fillId="40" borderId="53" xfId="0" applyFont="1" applyFill="1" applyBorder="1" applyAlignment="1">
      <alignment horizontal="left" vertical="center" wrapText="1"/>
    </xf>
    <xf numFmtId="0" fontId="86" fillId="40" borderId="52" xfId="0" applyFont="1" applyFill="1" applyBorder="1" applyAlignment="1">
      <alignment horizontal="center" vertical="center" wrapText="1"/>
    </xf>
    <xf numFmtId="0" fontId="86" fillId="40" borderId="51" xfId="0" applyFont="1" applyFill="1" applyBorder="1" applyAlignment="1">
      <alignment horizontal="center" vertical="center" wrapText="1"/>
    </xf>
    <xf numFmtId="0" fontId="77" fillId="5" borderId="4" xfId="0" applyFont="1" applyFill="1" applyBorder="1" applyAlignment="1">
      <alignment horizontal="center" vertical="center"/>
    </xf>
    <xf numFmtId="0" fontId="87" fillId="5" borderId="57" xfId="0" applyFont="1" applyFill="1" applyBorder="1" applyAlignment="1">
      <alignment horizontal="center" vertical="top"/>
    </xf>
    <xf numFmtId="0" fontId="83" fillId="5" borderId="57" xfId="0" applyFont="1" applyFill="1" applyBorder="1" applyAlignment="1">
      <alignment horizontal="left" vertical="top" wrapText="1"/>
    </xf>
    <xf numFmtId="0" fontId="77" fillId="5" borderId="8" xfId="0" applyFont="1" applyFill="1" applyBorder="1" applyAlignment="1">
      <alignment horizontal="center" vertical="center" wrapText="1"/>
    </xf>
    <xf numFmtId="0" fontId="77" fillId="5" borderId="53" xfId="0" applyFont="1" applyFill="1" applyBorder="1" applyAlignment="1">
      <alignment horizontal="center" vertical="center" wrapText="1"/>
    </xf>
    <xf numFmtId="0" fontId="77" fillId="5" borderId="19" xfId="0" applyFont="1" applyFill="1" applyBorder="1" applyAlignment="1">
      <alignment horizontal="center" vertical="center"/>
    </xf>
    <xf numFmtId="0" fontId="77" fillId="5" borderId="53" xfId="0" applyFont="1" applyFill="1" applyBorder="1" applyAlignment="1">
      <alignment horizontal="center" vertical="center"/>
    </xf>
    <xf numFmtId="0" fontId="77" fillId="5" borderId="26" xfId="0" applyFont="1" applyFill="1" applyBorder="1" applyAlignment="1">
      <alignment horizontal="center" vertical="center"/>
    </xf>
    <xf numFmtId="0" fontId="87" fillId="5" borderId="47" xfId="0" applyFont="1" applyFill="1" applyBorder="1" applyAlignment="1">
      <alignment horizontal="center" vertical="top"/>
    </xf>
    <xf numFmtId="0" fontId="83" fillId="5" borderId="47" xfId="0" applyFont="1" applyFill="1" applyBorder="1" applyAlignment="1">
      <alignment horizontal="left" vertical="top" wrapText="1"/>
    </xf>
    <xf numFmtId="0" fontId="77" fillId="5" borderId="19" xfId="0" applyFont="1" applyFill="1" applyBorder="1" applyAlignment="1">
      <alignment horizontal="center" vertical="center" wrapText="1"/>
    </xf>
    <xf numFmtId="0" fontId="77" fillId="0" borderId="50" xfId="0" applyFont="1" applyBorder="1" applyAlignment="1">
      <alignment horizontal="center" vertical="center"/>
    </xf>
    <xf numFmtId="0" fontId="87" fillId="40" borderId="47" xfId="0" applyFont="1" applyFill="1" applyBorder="1" applyAlignment="1">
      <alignment horizontal="center" vertical="top"/>
    </xf>
    <xf numFmtId="0" fontId="83" fillId="40" borderId="47" xfId="0" applyFont="1" applyFill="1" applyBorder="1" applyAlignment="1">
      <alignment horizontal="left" vertical="top" wrapText="1"/>
    </xf>
    <xf numFmtId="0" fontId="77" fillId="40" borderId="51" xfId="0" applyFont="1" applyFill="1" applyBorder="1" applyAlignment="1">
      <alignment horizontal="center" vertical="center" wrapText="1"/>
    </xf>
    <xf numFmtId="0" fontId="77" fillId="40" borderId="53" xfId="0" applyFont="1" applyFill="1" applyBorder="1" applyAlignment="1">
      <alignment horizontal="center" vertical="center" wrapText="1"/>
    </xf>
    <xf numFmtId="0" fontId="77" fillId="40" borderId="52" xfId="0" applyFont="1" applyFill="1" applyBorder="1" applyAlignment="1">
      <alignment vertical="center" wrapText="1"/>
    </xf>
    <xf numFmtId="0" fontId="77" fillId="40" borderId="52" xfId="0" applyFont="1" applyFill="1" applyBorder="1" applyAlignment="1">
      <alignment horizontal="center" vertical="center"/>
    </xf>
    <xf numFmtId="0" fontId="77" fillId="40" borderId="51" xfId="0" applyFont="1" applyFill="1" applyBorder="1" applyAlignment="1">
      <alignment horizontal="center" vertical="center"/>
    </xf>
    <xf numFmtId="0" fontId="77" fillId="40" borderId="53" xfId="0" applyFont="1" applyFill="1" applyBorder="1" applyAlignment="1">
      <alignment horizontal="center" vertical="center"/>
    </xf>
    <xf numFmtId="0" fontId="77" fillId="41" borderId="50" xfId="0" applyFont="1" applyFill="1" applyBorder="1" applyAlignment="1">
      <alignment horizontal="center" vertical="center"/>
    </xf>
    <xf numFmtId="0" fontId="87" fillId="41" borderId="47" xfId="0" applyFont="1" applyFill="1" applyBorder="1" applyAlignment="1">
      <alignment horizontal="center" vertical="top"/>
    </xf>
    <xf numFmtId="0" fontId="83" fillId="41" borderId="47" xfId="0" applyFont="1" applyFill="1" applyBorder="1" applyAlignment="1">
      <alignment horizontal="left" vertical="top" wrapText="1"/>
    </xf>
    <xf numFmtId="0" fontId="77" fillId="41" borderId="51" xfId="0" applyFont="1" applyFill="1" applyBorder="1" applyAlignment="1">
      <alignment horizontal="center" vertical="center" wrapText="1"/>
    </xf>
    <xf numFmtId="0" fontId="77" fillId="41" borderId="53" xfId="0" applyFont="1" applyFill="1" applyBorder="1" applyAlignment="1">
      <alignment vertical="center" wrapText="1"/>
    </xf>
    <xf numFmtId="0" fontId="77" fillId="41" borderId="52" xfId="0" applyFont="1" applyFill="1" applyBorder="1" applyAlignment="1">
      <alignment vertical="center" wrapText="1"/>
    </xf>
    <xf numFmtId="0" fontId="77" fillId="41" borderId="52" xfId="0" applyFont="1" applyFill="1" applyBorder="1" applyAlignment="1">
      <alignment horizontal="center" vertical="center"/>
    </xf>
    <xf numFmtId="0" fontId="77" fillId="41" borderId="51" xfId="0" applyFont="1" applyFill="1" applyBorder="1" applyAlignment="1">
      <alignment horizontal="center" vertical="center"/>
    </xf>
    <xf numFmtId="0" fontId="77" fillId="41" borderId="53" xfId="0" applyFont="1" applyFill="1" applyBorder="1" applyAlignment="1">
      <alignment horizontal="center" vertical="center"/>
    </xf>
    <xf numFmtId="0" fontId="77" fillId="40" borderId="50" xfId="0" applyFont="1" applyFill="1" applyBorder="1" applyAlignment="1">
      <alignment horizontal="center" vertical="center"/>
    </xf>
    <xf numFmtId="0" fontId="87" fillId="0" borderId="47" xfId="0" applyFont="1" applyBorder="1" applyAlignment="1">
      <alignment horizontal="center" vertical="top"/>
    </xf>
    <xf numFmtId="0" fontId="83" fillId="0" borderId="47" xfId="0" applyFont="1" applyBorder="1" applyAlignment="1">
      <alignment horizontal="left" vertical="top" wrapText="1"/>
    </xf>
    <xf numFmtId="0" fontId="77" fillId="0" borderId="51" xfId="0" applyFont="1" applyBorder="1" applyAlignment="1">
      <alignment horizontal="center" vertical="center" wrapText="1"/>
    </xf>
    <xf numFmtId="0" fontId="77" fillId="0" borderId="53" xfId="0" applyFont="1" applyBorder="1" applyAlignment="1">
      <alignment vertical="center" wrapText="1"/>
    </xf>
    <xf numFmtId="0" fontId="77" fillId="0" borderId="52" xfId="0" applyFont="1" applyBorder="1" applyAlignment="1">
      <alignment vertical="center" wrapText="1"/>
    </xf>
    <xf numFmtId="0" fontId="88" fillId="0" borderId="20" xfId="0" applyFont="1" applyBorder="1" applyAlignment="1">
      <alignment horizontal="left" vertical="center"/>
    </xf>
    <xf numFmtId="0" fontId="77" fillId="41" borderId="26" xfId="0" applyFont="1" applyFill="1" applyBorder="1" applyAlignment="1">
      <alignment horizontal="center" vertical="center"/>
    </xf>
    <xf numFmtId="0" fontId="77" fillId="41" borderId="19" xfId="0" applyFont="1" applyFill="1" applyBorder="1" applyAlignment="1">
      <alignment horizontal="center" vertical="center" wrapText="1"/>
    </xf>
    <xf numFmtId="0" fontId="77" fillId="41" borderId="20" xfId="0" applyFont="1" applyFill="1" applyBorder="1" applyAlignment="1">
      <alignment horizontal="center" vertical="center"/>
    </xf>
    <xf numFmtId="0" fontId="77" fillId="41" borderId="19" xfId="0" applyFont="1" applyFill="1" applyBorder="1" applyAlignment="1">
      <alignment horizontal="center" vertical="center"/>
    </xf>
    <xf numFmtId="0" fontId="77" fillId="41" borderId="25" xfId="0" applyFont="1" applyFill="1" applyBorder="1" applyAlignment="1">
      <alignment horizontal="center" vertical="center"/>
    </xf>
    <xf numFmtId="0" fontId="77" fillId="5" borderId="55" xfId="0" applyFont="1" applyFill="1" applyBorder="1" applyAlignment="1">
      <alignment horizontal="center" vertical="center"/>
    </xf>
    <xf numFmtId="0" fontId="87" fillId="5" borderId="56" xfId="0" quotePrefix="1" applyFont="1" applyFill="1" applyBorder="1" applyAlignment="1">
      <alignment horizontal="center" vertical="top"/>
    </xf>
    <xf numFmtId="0" fontId="87" fillId="5" borderId="56" xfId="0" applyFont="1" applyFill="1" applyBorder="1" applyAlignment="1">
      <alignment horizontal="center" vertical="top"/>
    </xf>
    <xf numFmtId="0" fontId="83" fillId="5" borderId="56" xfId="0" applyFont="1" applyFill="1" applyBorder="1" applyAlignment="1">
      <alignment horizontal="left" vertical="top" wrapText="1"/>
    </xf>
    <xf numFmtId="0" fontId="77" fillId="5" borderId="48" xfId="0" applyFont="1" applyFill="1" applyBorder="1" applyAlignment="1">
      <alignment horizontal="center" vertical="center" wrapText="1"/>
    </xf>
    <xf numFmtId="0" fontId="77" fillId="0" borderId="25" xfId="0" applyFont="1" applyBorder="1" applyAlignment="1">
      <alignment horizontal="left" vertical="center" wrapText="1"/>
    </xf>
    <xf numFmtId="0" fontId="88" fillId="0" borderId="19" xfId="0" applyFont="1" applyBorder="1" applyAlignment="1">
      <alignment horizontal="center" vertical="center"/>
    </xf>
    <xf numFmtId="0" fontId="88" fillId="0" borderId="53" xfId="0" applyFont="1" applyBorder="1" applyAlignment="1">
      <alignment horizontal="center" vertical="center"/>
    </xf>
    <xf numFmtId="43" fontId="88" fillId="0" borderId="20" xfId="2572" applyFont="1" applyFill="1" applyBorder="1" applyAlignment="1">
      <alignment horizontal="center" vertical="center"/>
    </xf>
    <xf numFmtId="164" fontId="84" fillId="0" borderId="20" xfId="0" applyNumberFormat="1" applyFont="1" applyBorder="1" applyAlignment="1">
      <alignment horizontal="center" vertical="center"/>
    </xf>
    <xf numFmtId="0" fontId="84" fillId="0" borderId="25" xfId="0" applyFont="1" applyBorder="1" applyAlignment="1">
      <alignment horizontal="left" vertical="center" wrapText="1"/>
    </xf>
    <xf numFmtId="0" fontId="84" fillId="0" borderId="64" xfId="0" applyFont="1" applyBorder="1" applyAlignment="1">
      <alignment horizontal="left" vertical="center" wrapText="1"/>
    </xf>
    <xf numFmtId="0" fontId="77" fillId="0" borderId="48" xfId="0" applyFont="1" applyBorder="1" applyAlignment="1">
      <alignment horizontal="left" vertical="center" wrapText="1"/>
    </xf>
    <xf numFmtId="0" fontId="88" fillId="0" borderId="51" xfId="0" applyFont="1" applyBorder="1" applyAlignment="1">
      <alignment horizontal="center" vertical="center"/>
    </xf>
    <xf numFmtId="43" fontId="88" fillId="0" borderId="52" xfId="2572" applyFont="1" applyFill="1" applyBorder="1" applyAlignment="1">
      <alignment horizontal="center" vertical="center"/>
    </xf>
    <xf numFmtId="0" fontId="84" fillId="0" borderId="48" xfId="0" applyFont="1" applyBorder="1" applyAlignment="1">
      <alignment horizontal="left" vertical="center" wrapText="1"/>
    </xf>
    <xf numFmtId="0" fontId="84" fillId="0" borderId="63" xfId="0" applyFont="1" applyBorder="1" applyAlignment="1">
      <alignment horizontal="left" vertical="center" wrapText="1"/>
    </xf>
    <xf numFmtId="0" fontId="84" fillId="0" borderId="47" xfId="0" applyFont="1" applyBorder="1" applyAlignment="1">
      <alignment horizontal="left" vertical="center" wrapText="1"/>
    </xf>
    <xf numFmtId="0" fontId="84" fillId="0" borderId="0" xfId="0" applyFont="1" applyAlignment="1">
      <alignment vertical="center" wrapText="1"/>
    </xf>
    <xf numFmtId="0" fontId="84" fillId="0" borderId="47" xfId="0" applyFont="1" applyBorder="1" applyAlignment="1">
      <alignment vertical="center" wrapText="1"/>
    </xf>
    <xf numFmtId="0" fontId="77" fillId="0" borderId="54" xfId="0" applyFont="1" applyBorder="1" applyAlignment="1">
      <alignment horizontal="center" vertical="center"/>
    </xf>
    <xf numFmtId="0" fontId="87" fillId="0" borderId="53" xfId="0" applyFont="1" applyBorder="1" applyAlignment="1">
      <alignment horizontal="center" vertical="center"/>
    </xf>
    <xf numFmtId="0" fontId="83" fillId="0" borderId="53" xfId="0" applyFont="1" applyBorder="1" applyAlignment="1">
      <alignment horizontal="left" vertical="center" wrapText="1"/>
    </xf>
    <xf numFmtId="0" fontId="85" fillId="0" borderId="53" xfId="0" quotePrefix="1" applyFont="1" applyBorder="1" applyAlignment="1">
      <alignment horizontal="center" vertical="center"/>
    </xf>
    <xf numFmtId="0" fontId="87" fillId="5" borderId="56" xfId="0" quotePrefix="1" applyFont="1" applyFill="1" applyBorder="1" applyAlignment="1">
      <alignment horizontal="center" vertical="center"/>
    </xf>
    <xf numFmtId="0" fontId="87" fillId="5" borderId="56" xfId="0" applyFont="1" applyFill="1" applyBorder="1" applyAlignment="1">
      <alignment horizontal="center" vertical="center"/>
    </xf>
    <xf numFmtId="0" fontId="83" fillId="5" borderId="56" xfId="0" applyFont="1" applyFill="1" applyBorder="1" applyAlignment="1">
      <alignment horizontal="center" vertical="center" wrapText="1"/>
    </xf>
    <xf numFmtId="0" fontId="84" fillId="0" borderId="52" xfId="0" applyFont="1" applyBorder="1" applyAlignment="1">
      <alignment vertical="center"/>
    </xf>
    <xf numFmtId="0" fontId="77" fillId="5" borderId="6" xfId="0" applyFont="1" applyFill="1" applyBorder="1" applyAlignment="1">
      <alignment horizontal="center" vertical="center"/>
    </xf>
    <xf numFmtId="0" fontId="87" fillId="5" borderId="58" xfId="0" quotePrefix="1" applyFont="1" applyFill="1" applyBorder="1" applyAlignment="1">
      <alignment horizontal="center" vertical="center"/>
    </xf>
    <xf numFmtId="0" fontId="87" fillId="5" borderId="58" xfId="0" applyFont="1" applyFill="1" applyBorder="1" applyAlignment="1">
      <alignment horizontal="center" vertical="center"/>
    </xf>
    <xf numFmtId="0" fontId="83" fillId="5" borderId="58" xfId="0" applyFont="1" applyFill="1" applyBorder="1" applyAlignment="1">
      <alignment horizontal="center" vertical="center" wrapText="1"/>
    </xf>
    <xf numFmtId="0" fontId="77" fillId="5" borderId="0" xfId="0" applyFont="1" applyFill="1" applyAlignment="1">
      <alignment horizontal="center" vertical="center" wrapText="1"/>
    </xf>
    <xf numFmtId="164" fontId="84" fillId="0" borderId="25" xfId="4090" applyFont="1" applyBorder="1" applyAlignment="1">
      <alignment horizontal="left" vertical="center" wrapText="1"/>
    </xf>
    <xf numFmtId="164" fontId="84" fillId="0" borderId="25" xfId="4090" quotePrefix="1" applyFont="1" applyBorder="1" applyAlignment="1">
      <alignment horizontal="left" vertical="center" wrapText="1"/>
    </xf>
    <xf numFmtId="164" fontId="84" fillId="0" borderId="25" xfId="4090" applyFont="1" applyBorder="1" applyAlignment="1">
      <alignment horizontal="center" vertical="center"/>
    </xf>
    <xf numFmtId="164" fontId="84" fillId="0" borderId="25" xfId="4090" applyFont="1" applyBorder="1" applyAlignment="1">
      <alignment vertical="center"/>
    </xf>
    <xf numFmtId="164" fontId="84" fillId="0" borderId="20" xfId="4090" applyFont="1" applyBorder="1" applyAlignment="1">
      <alignment vertical="center"/>
    </xf>
    <xf numFmtId="164" fontId="84" fillId="0" borderId="20" xfId="4090" applyFont="1" applyFill="1" applyBorder="1" applyAlignment="1">
      <alignment horizontal="center" vertical="center"/>
    </xf>
    <xf numFmtId="164" fontId="84" fillId="0" borderId="20" xfId="4090" applyFont="1" applyBorder="1" applyAlignment="1">
      <alignment horizontal="center" vertical="center"/>
    </xf>
    <xf numFmtId="0" fontId="88" fillId="0" borderId="25" xfId="0" applyFont="1" applyBorder="1" applyAlignment="1">
      <alignment horizontal="left" vertical="center"/>
    </xf>
    <xf numFmtId="164" fontId="84" fillId="0" borderId="25" xfId="4090" applyFont="1" applyBorder="1" applyAlignment="1">
      <alignment horizontal="center" vertical="center" wrapText="1"/>
    </xf>
    <xf numFmtId="164" fontId="84" fillId="0" borderId="25" xfId="4090" applyFont="1" applyBorder="1" applyAlignment="1">
      <alignment vertical="center" wrapText="1"/>
    </xf>
    <xf numFmtId="0" fontId="88" fillId="0" borderId="54" xfId="0" applyFont="1" applyBorder="1" applyAlignment="1">
      <alignment horizontal="left" vertical="center"/>
    </xf>
    <xf numFmtId="164" fontId="84" fillId="0" borderId="54" xfId="4090" quotePrefix="1" applyFont="1" applyBorder="1" applyAlignment="1">
      <alignment horizontal="left" vertical="center" wrapText="1"/>
    </xf>
    <xf numFmtId="164" fontId="84" fillId="0" borderId="54" xfId="4090" applyFont="1" applyBorder="1" applyAlignment="1">
      <alignment horizontal="center" vertical="center" wrapText="1"/>
    </xf>
    <xf numFmtId="164" fontId="84" fillId="0" borderId="54" xfId="4090" applyFont="1" applyBorder="1" applyAlignment="1">
      <alignment vertical="center" wrapText="1"/>
    </xf>
    <xf numFmtId="164" fontId="84" fillId="0" borderId="49" xfId="4090" applyFont="1" applyBorder="1" applyAlignment="1">
      <alignment vertical="center"/>
    </xf>
    <xf numFmtId="164" fontId="84" fillId="0" borderId="49" xfId="4090" applyFont="1" applyFill="1" applyBorder="1" applyAlignment="1">
      <alignment horizontal="center" vertical="center"/>
    </xf>
    <xf numFmtId="164" fontId="84" fillId="0" borderId="49" xfId="4090" applyFont="1" applyBorder="1" applyAlignment="1">
      <alignment horizontal="center" vertical="center"/>
    </xf>
    <xf numFmtId="0" fontId="84" fillId="0" borderId="49" xfId="0" applyFont="1" applyBorder="1" applyAlignment="1">
      <alignment vertical="center" wrapText="1"/>
    </xf>
    <xf numFmtId="0" fontId="84" fillId="0" borderId="49" xfId="0" applyFont="1" applyBorder="1" applyAlignment="1">
      <alignment horizontal="center" vertical="center" wrapText="1"/>
    </xf>
    <xf numFmtId="164" fontId="77" fillId="5" borderId="61" xfId="0" applyNumberFormat="1" applyFont="1" applyFill="1" applyBorder="1" applyAlignment="1">
      <alignment horizontal="center" vertical="center"/>
    </xf>
    <xf numFmtId="0" fontId="77" fillId="5" borderId="62" xfId="0" applyFont="1" applyFill="1" applyBorder="1" applyAlignment="1">
      <alignment horizontal="center" vertical="center"/>
    </xf>
    <xf numFmtId="0" fontId="77" fillId="5" borderId="59" xfId="0" applyFont="1" applyFill="1" applyBorder="1" applyAlignment="1">
      <alignment horizontal="center" vertical="center"/>
    </xf>
    <xf numFmtId="1" fontId="82" fillId="0" borderId="2" xfId="0" applyNumberFormat="1" applyFont="1" applyBorder="1" applyAlignment="1">
      <alignment horizontal="center" vertical="center" shrinkToFit="1"/>
    </xf>
    <xf numFmtId="175" fontId="82" fillId="0" borderId="2" xfId="0" applyNumberFormat="1" applyFont="1" applyBorder="1" applyAlignment="1">
      <alignment horizontal="center" vertical="center" shrinkToFit="1"/>
    </xf>
    <xf numFmtId="0" fontId="82" fillId="0" borderId="2" xfId="0" applyFont="1" applyBorder="1" applyAlignment="1">
      <alignment horizontal="left" vertical="center" wrapText="1"/>
    </xf>
    <xf numFmtId="0" fontId="84" fillId="0" borderId="2" xfId="0" applyFont="1" applyBorder="1" applyAlignment="1">
      <alignment horizontal="left" vertical="center" wrapText="1"/>
    </xf>
    <xf numFmtId="164" fontId="84" fillId="0" borderId="5" xfId="4090" applyFont="1" applyBorder="1" applyAlignment="1">
      <alignment horizontal="left" vertical="center" wrapText="1"/>
    </xf>
    <xf numFmtId="164" fontId="84" fillId="0" borderId="5" xfId="0" applyNumberFormat="1" applyFont="1" applyBorder="1" applyAlignment="1">
      <alignment horizontal="center" vertical="center"/>
    </xf>
    <xf numFmtId="0" fontId="84" fillId="0" borderId="5" xfId="0" applyFont="1" applyBorder="1" applyAlignment="1">
      <alignment horizontal="center" vertical="center"/>
    </xf>
    <xf numFmtId="164" fontId="84" fillId="0" borderId="52" xfId="4090" applyFont="1" applyBorder="1" applyAlignment="1">
      <alignment horizontal="left" vertical="center" wrapText="1"/>
    </xf>
    <xf numFmtId="0" fontId="77" fillId="39" borderId="25" xfId="0" applyFont="1" applyFill="1" applyBorder="1" applyAlignment="1">
      <alignment vertical="center"/>
    </xf>
    <xf numFmtId="164" fontId="77" fillId="39" borderId="25" xfId="0" applyNumberFormat="1" applyFont="1" applyFill="1" applyBorder="1" applyAlignment="1">
      <alignment horizontal="center" vertical="center"/>
    </xf>
    <xf numFmtId="0" fontId="77" fillId="39" borderId="25" xfId="0" applyFont="1" applyFill="1" applyBorder="1" applyAlignment="1">
      <alignment horizontal="center" vertical="center"/>
    </xf>
    <xf numFmtId="0" fontId="16" fillId="2" borderId="22"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6" xfId="0" applyFont="1" applyFill="1" applyBorder="1" applyAlignment="1">
      <alignment horizontal="center" vertical="center"/>
    </xf>
    <xf numFmtId="0" fontId="16" fillId="2" borderId="25" xfId="0" applyFont="1" applyFill="1" applyBorder="1" applyAlignment="1">
      <alignment horizontal="center" vertical="center" wrapText="1"/>
    </xf>
    <xf numFmtId="0" fontId="16" fillId="0" borderId="0" xfId="0" applyFont="1" applyAlignment="1">
      <alignment horizontal="left" vertical="center"/>
    </xf>
    <xf numFmtId="0" fontId="76" fillId="0" borderId="0" xfId="0" applyFont="1"/>
    <xf numFmtId="0" fontId="16" fillId="0" borderId="0" xfId="0" applyFont="1" applyAlignment="1">
      <alignment vertical="center"/>
    </xf>
    <xf numFmtId="0" fontId="16" fillId="0" borderId="0" xfId="0" applyFont="1" applyAlignment="1">
      <alignment vertical="center" wrapText="1"/>
    </xf>
    <xf numFmtId="0" fontId="77" fillId="0" borderId="2" xfId="0" applyFont="1" applyBorder="1" applyAlignment="1">
      <alignment horizontal="center" vertical="center"/>
    </xf>
    <xf numFmtId="0" fontId="85" fillId="0" borderId="2" xfId="0" quotePrefix="1" applyFont="1" applyBorder="1" applyAlignment="1">
      <alignment horizontal="center" vertical="center"/>
    </xf>
    <xf numFmtId="0" fontId="77" fillId="0" borderId="59" xfId="0" applyFont="1" applyBorder="1" applyAlignment="1">
      <alignment horizontal="center" vertical="center"/>
    </xf>
    <xf numFmtId="1" fontId="83" fillId="5" borderId="65" xfId="0" applyNumberFormat="1" applyFont="1" applyFill="1" applyBorder="1" applyAlignment="1">
      <alignment horizontal="center" vertical="center" shrinkToFit="1"/>
    </xf>
    <xf numFmtId="175" fontId="83" fillId="5" borderId="65" xfId="0" applyNumberFormat="1" applyFont="1" applyFill="1" applyBorder="1" applyAlignment="1">
      <alignment horizontal="center" vertical="center" shrinkToFit="1"/>
    </xf>
    <xf numFmtId="0" fontId="87" fillId="5" borderId="65" xfId="0" quotePrefix="1" applyFont="1" applyFill="1" applyBorder="1" applyAlignment="1">
      <alignment horizontal="center" vertical="center"/>
    </xf>
    <xf numFmtId="0" fontId="87" fillId="5" borderId="65" xfId="0" applyFont="1" applyFill="1" applyBorder="1" applyAlignment="1">
      <alignment horizontal="center" vertical="center"/>
    </xf>
    <xf numFmtId="0" fontId="83" fillId="5" borderId="66" xfId="0" applyFont="1" applyFill="1" applyBorder="1" applyAlignment="1">
      <alignment horizontal="center" vertical="center" wrapText="1"/>
    </xf>
    <xf numFmtId="0" fontId="77" fillId="5" borderId="59" xfId="0" applyFont="1" applyFill="1" applyBorder="1" applyAlignment="1">
      <alignment horizontal="center" vertical="center" wrapText="1"/>
    </xf>
    <xf numFmtId="0" fontId="77" fillId="5" borderId="60" xfId="0" applyFont="1" applyFill="1" applyBorder="1" applyAlignment="1">
      <alignment horizontal="center" vertical="center" wrapText="1"/>
    </xf>
    <xf numFmtId="0" fontId="77" fillId="5" borderId="61" xfId="0" applyFont="1" applyFill="1" applyBorder="1" applyAlignment="1">
      <alignment horizontal="center" vertical="center" wrapText="1"/>
    </xf>
    <xf numFmtId="1" fontId="83" fillId="41" borderId="47" xfId="0" applyNumberFormat="1" applyFont="1" applyFill="1" applyBorder="1" applyAlignment="1">
      <alignment horizontal="center" vertical="center" shrinkToFit="1"/>
    </xf>
    <xf numFmtId="175" fontId="83" fillId="41" borderId="47" xfId="0" applyNumberFormat="1" applyFont="1" applyFill="1" applyBorder="1" applyAlignment="1">
      <alignment horizontal="center" vertical="center" shrinkToFit="1"/>
    </xf>
    <xf numFmtId="0" fontId="87" fillId="41" borderId="47" xfId="0" quotePrefix="1" applyFont="1" applyFill="1" applyBorder="1" applyAlignment="1">
      <alignment horizontal="center" vertical="center"/>
    </xf>
    <xf numFmtId="0" fontId="87" fillId="41" borderId="47" xfId="0" applyFont="1" applyFill="1" applyBorder="1" applyAlignment="1">
      <alignment horizontal="center" vertical="center"/>
    </xf>
    <xf numFmtId="0" fontId="83" fillId="41" borderId="47" xfId="0" applyFont="1" applyFill="1" applyBorder="1" applyAlignment="1">
      <alignment horizontal="center" vertical="center" wrapText="1"/>
    </xf>
    <xf numFmtId="0" fontId="77" fillId="41" borderId="25" xfId="0" applyFont="1" applyFill="1" applyBorder="1" applyAlignment="1">
      <alignment horizontal="center" vertical="center" wrapText="1"/>
    </xf>
    <xf numFmtId="0" fontId="77" fillId="41" borderId="20" xfId="0" applyFont="1" applyFill="1" applyBorder="1" applyAlignment="1">
      <alignment horizontal="center" vertical="center" wrapText="1"/>
    </xf>
    <xf numFmtId="164" fontId="77" fillId="5" borderId="25" xfId="0" applyNumberFormat="1" applyFont="1" applyFill="1" applyBorder="1" applyAlignment="1">
      <alignment horizontal="center" vertical="center" wrapText="1"/>
    </xf>
    <xf numFmtId="0" fontId="84" fillId="0" borderId="4" xfId="0" applyFont="1" applyBorder="1" applyAlignment="1">
      <alignment horizontal="center" vertical="center" wrapText="1"/>
    </xf>
    <xf numFmtId="164" fontId="77" fillId="5" borderId="25" xfId="0" applyNumberFormat="1" applyFont="1" applyFill="1" applyBorder="1" applyAlignment="1">
      <alignment vertical="center" wrapText="1"/>
    </xf>
    <xf numFmtId="164" fontId="77" fillId="5" borderId="25" xfId="4090" applyFont="1" applyFill="1" applyBorder="1" applyAlignment="1">
      <alignment vertical="center" wrapText="1"/>
    </xf>
    <xf numFmtId="164" fontId="77" fillId="40" borderId="53" xfId="4090" applyFont="1" applyFill="1" applyBorder="1" applyAlignment="1">
      <alignment vertical="center" wrapText="1"/>
    </xf>
    <xf numFmtId="0" fontId="82" fillId="0" borderId="47" xfId="0" applyFont="1" applyBorder="1" applyAlignment="1">
      <alignment horizontal="left" vertical="center" wrapText="1"/>
    </xf>
    <xf numFmtId="0" fontId="82" fillId="0" borderId="48" xfId="0" applyFont="1" applyBorder="1" applyAlignment="1">
      <alignment horizontal="left" vertical="center" wrapText="1"/>
    </xf>
    <xf numFmtId="0" fontId="77" fillId="0" borderId="54" xfId="0" applyFont="1" applyBorder="1" applyAlignment="1">
      <alignment horizontal="left" vertical="center" wrapText="1"/>
    </xf>
    <xf numFmtId="0" fontId="77" fillId="0" borderId="6" xfId="0" applyFont="1" applyBorder="1" applyAlignment="1">
      <alignment horizontal="center" vertical="center"/>
    </xf>
    <xf numFmtId="175" fontId="82" fillId="0" borderId="54" xfId="0" applyNumberFormat="1" applyFont="1" applyBorder="1" applyAlignment="1">
      <alignment horizontal="center" vertical="center" shrinkToFit="1"/>
    </xf>
    <xf numFmtId="0" fontId="85" fillId="0" borderId="54" xfId="0" quotePrefix="1" applyFont="1" applyBorder="1" applyAlignment="1">
      <alignment horizontal="center" vertical="center"/>
    </xf>
    <xf numFmtId="0" fontId="82" fillId="0" borderId="54" xfId="0" applyFont="1" applyBorder="1" applyAlignment="1">
      <alignment horizontal="left" vertical="center" wrapText="1"/>
    </xf>
    <xf numFmtId="0" fontId="77" fillId="0" borderId="2" xfId="0" applyFont="1" applyBorder="1" applyAlignment="1">
      <alignment horizontal="left" vertical="center" wrapText="1"/>
    </xf>
    <xf numFmtId="176" fontId="82" fillId="0" borderId="64" xfId="0" applyNumberFormat="1" applyFont="1" applyBorder="1" applyAlignment="1">
      <alignment horizontal="center" vertical="center" shrinkToFit="1"/>
    </xf>
    <xf numFmtId="0" fontId="77" fillId="0" borderId="51" xfId="0" applyFont="1" applyBorder="1" applyAlignment="1">
      <alignment horizontal="left" vertical="center" wrapText="1"/>
    </xf>
    <xf numFmtId="164" fontId="84" fillId="0" borderId="53" xfId="4090" applyFont="1" applyBorder="1" applyAlignment="1">
      <alignment vertical="center" wrapText="1"/>
    </xf>
    <xf numFmtId="0" fontId="88" fillId="0" borderId="47" xfId="0" applyFont="1" applyBorder="1" applyAlignment="1">
      <alignment horizontal="left" vertical="center"/>
    </xf>
    <xf numFmtId="0" fontId="82" fillId="0" borderId="57" xfId="0" applyFont="1" applyBorder="1" applyAlignment="1">
      <alignment horizontal="left" vertical="center" wrapText="1"/>
    </xf>
    <xf numFmtId="0" fontId="84" fillId="0" borderId="68" xfId="0" applyFont="1" applyBorder="1" applyAlignment="1">
      <alignment horizontal="left" vertical="center" wrapText="1"/>
    </xf>
    <xf numFmtId="0" fontId="84" fillId="0" borderId="67" xfId="0" applyFont="1" applyBorder="1" applyAlignment="1">
      <alignment horizontal="left" vertical="center" wrapText="1"/>
    </xf>
    <xf numFmtId="15" fontId="84" fillId="0" borderId="51" xfId="0" quotePrefix="1" applyNumberFormat="1" applyFont="1" applyBorder="1" applyAlignment="1">
      <alignment horizontal="center" vertical="center"/>
    </xf>
    <xf numFmtId="0" fontId="84" fillId="0" borderId="69" xfId="0" applyFont="1" applyBorder="1" applyAlignment="1">
      <alignment horizontal="left" vertical="center" wrapText="1"/>
    </xf>
    <xf numFmtId="164" fontId="84" fillId="30" borderId="52" xfId="0" applyNumberFormat="1" applyFont="1" applyFill="1" applyBorder="1" applyAlignment="1">
      <alignment horizontal="center" vertical="center"/>
    </xf>
    <xf numFmtId="0" fontId="82" fillId="0" borderId="47" xfId="0" applyFont="1" applyBorder="1" applyAlignment="1">
      <alignment horizontal="center" vertical="center" wrapText="1"/>
    </xf>
    <xf numFmtId="164" fontId="77" fillId="41" borderId="25" xfId="0" applyNumberFormat="1" applyFont="1" applyFill="1" applyBorder="1" applyAlignment="1">
      <alignment horizontal="center" vertical="center" wrapText="1"/>
    </xf>
    <xf numFmtId="1" fontId="83" fillId="0" borderId="58" xfId="0" applyNumberFormat="1" applyFont="1" applyBorder="1" applyAlignment="1">
      <alignment horizontal="center" vertical="center" shrinkToFit="1"/>
    </xf>
    <xf numFmtId="175" fontId="83" fillId="0" borderId="58" xfId="0" applyNumberFormat="1" applyFont="1" applyBorder="1" applyAlignment="1">
      <alignment horizontal="center" vertical="center" shrinkToFit="1"/>
    </xf>
    <xf numFmtId="0" fontId="87" fillId="0" borderId="58" xfId="0" quotePrefix="1" applyFont="1" applyBorder="1" applyAlignment="1">
      <alignment horizontal="center" vertical="center"/>
    </xf>
    <xf numFmtId="0" fontId="87" fillId="0" borderId="58" xfId="0" applyFont="1" applyBorder="1" applyAlignment="1">
      <alignment horizontal="center" vertical="center"/>
    </xf>
    <xf numFmtId="0" fontId="83" fillId="0" borderId="70" xfId="0" applyFont="1" applyBorder="1" applyAlignment="1">
      <alignment horizontal="center" vertical="center" wrapText="1"/>
    </xf>
    <xf numFmtId="0" fontId="77" fillId="0" borderId="0" xfId="0" applyFont="1" applyAlignment="1">
      <alignment horizontal="center" vertical="center" wrapText="1"/>
    </xf>
    <xf numFmtId="0" fontId="77" fillId="0" borderId="3" xfId="0" applyFont="1" applyBorder="1" applyAlignment="1">
      <alignment horizontal="center" vertical="center" wrapText="1"/>
    </xf>
    <xf numFmtId="0" fontId="77" fillId="0" borderId="6" xfId="0" applyFont="1" applyBorder="1" applyAlignment="1">
      <alignment horizontal="center" vertical="center" wrapText="1"/>
    </xf>
    <xf numFmtId="0" fontId="77" fillId="0" borderId="7" xfId="0" applyFont="1" applyBorder="1" applyAlignment="1">
      <alignment horizontal="center" vertical="center" wrapText="1"/>
    </xf>
    <xf numFmtId="164" fontId="77" fillId="0" borderId="7" xfId="0" applyNumberFormat="1" applyFont="1" applyBorder="1" applyAlignment="1">
      <alignment horizontal="center" vertical="center"/>
    </xf>
    <xf numFmtId="0" fontId="77" fillId="0" borderId="7" xfId="0" applyFont="1" applyBorder="1" applyAlignment="1">
      <alignment horizontal="center" vertical="center"/>
    </xf>
    <xf numFmtId="0" fontId="77" fillId="0" borderId="3" xfId="0" applyFont="1" applyBorder="1" applyAlignment="1">
      <alignment horizontal="center" vertical="center"/>
    </xf>
    <xf numFmtId="164" fontId="84" fillId="30" borderId="20" xfId="0" applyNumberFormat="1" applyFont="1" applyFill="1" applyBorder="1" applyAlignment="1">
      <alignment horizontal="center" vertical="center"/>
    </xf>
    <xf numFmtId="164" fontId="84" fillId="4" borderId="52" xfId="4090" applyFont="1" applyFill="1" applyBorder="1" applyAlignment="1">
      <alignment horizontal="center" vertical="center"/>
    </xf>
    <xf numFmtId="164" fontId="84" fillId="4" borderId="52" xfId="0" applyNumberFormat="1" applyFont="1" applyFill="1" applyBorder="1" applyAlignment="1">
      <alignment horizontal="center" vertical="center"/>
    </xf>
    <xf numFmtId="164" fontId="84" fillId="41" borderId="52" xfId="4090" applyFont="1" applyFill="1" applyBorder="1" applyAlignment="1">
      <alignment horizontal="center" vertical="center"/>
    </xf>
    <xf numFmtId="176" fontId="82" fillId="0" borderId="69" xfId="0" applyNumberFormat="1" applyFont="1" applyBorder="1" applyAlignment="1">
      <alignment horizontal="center" vertical="center" shrinkToFit="1"/>
    </xf>
    <xf numFmtId="0" fontId="82" fillId="0" borderId="56" xfId="0" applyFont="1" applyBorder="1" applyAlignment="1">
      <alignment horizontal="left" vertical="center" wrapText="1"/>
    </xf>
    <xf numFmtId="0" fontId="77" fillId="0" borderId="0" xfId="0" applyFont="1" applyAlignment="1">
      <alignment horizontal="left" vertical="center" wrapText="1"/>
    </xf>
    <xf numFmtId="0" fontId="77" fillId="41" borderId="71" xfId="0" applyFont="1" applyFill="1" applyBorder="1" applyAlignment="1">
      <alignment horizontal="center" vertical="center" wrapText="1"/>
    </xf>
    <xf numFmtId="0" fontId="77" fillId="5" borderId="71" xfId="0" applyFont="1" applyFill="1" applyBorder="1" applyAlignment="1">
      <alignment horizontal="center" vertical="center" wrapText="1"/>
    </xf>
    <xf numFmtId="164" fontId="77" fillId="41" borderId="25" xfId="4090" applyFont="1" applyFill="1" applyBorder="1" applyAlignment="1">
      <alignment horizontal="center" vertical="center" wrapText="1"/>
    </xf>
    <xf numFmtId="164" fontId="84" fillId="0" borderId="52" xfId="4090" applyFont="1" applyBorder="1" applyAlignment="1">
      <alignment vertical="center" wrapText="1"/>
    </xf>
    <xf numFmtId="164" fontId="13" fillId="0" borderId="0" xfId="4090" applyFont="1"/>
    <xf numFmtId="164" fontId="90" fillId="0" borderId="0" xfId="4090" applyFont="1" applyFill="1" applyAlignment="1">
      <alignment horizontal="center" vertical="center"/>
    </xf>
    <xf numFmtId="0" fontId="91" fillId="0" borderId="0" xfId="0" applyFont="1" applyAlignment="1">
      <alignment vertical="center"/>
    </xf>
    <xf numFmtId="0" fontId="90" fillId="0" borderId="0" xfId="0" applyFont="1" applyAlignment="1">
      <alignment horizontal="center" vertical="center"/>
    </xf>
    <xf numFmtId="0" fontId="91" fillId="0" borderId="0" xfId="0" applyFont="1"/>
    <xf numFmtId="0" fontId="90" fillId="0" borderId="0" xfId="0" applyFont="1" applyAlignment="1">
      <alignment horizontal="left" vertical="center"/>
    </xf>
    <xf numFmtId="0" fontId="90" fillId="0" borderId="0" xfId="0" applyFont="1" applyAlignment="1">
      <alignment vertical="center"/>
    </xf>
    <xf numFmtId="0" fontId="90" fillId="0" borderId="0" xfId="0" applyFont="1" applyAlignment="1">
      <alignment vertical="center" wrapText="1"/>
    </xf>
    <xf numFmtId="0" fontId="90" fillId="0" borderId="0" xfId="0" applyFont="1" applyAlignment="1">
      <alignment wrapText="1"/>
    </xf>
    <xf numFmtId="164" fontId="90" fillId="0" borderId="0" xfId="0" applyNumberFormat="1" applyFont="1" applyAlignment="1">
      <alignment vertical="center" wrapText="1"/>
    </xf>
    <xf numFmtId="0" fontId="91" fillId="0" borderId="0" xfId="0" applyFont="1" applyAlignment="1">
      <alignment horizontal="left"/>
    </xf>
    <xf numFmtId="0" fontId="90" fillId="0" borderId="0" xfId="0" applyFont="1"/>
    <xf numFmtId="0" fontId="90" fillId="0" borderId="20" xfId="0" applyFont="1" applyBorder="1" applyAlignment="1">
      <alignment horizontal="center" vertical="center" wrapText="1"/>
    </xf>
    <xf numFmtId="0" fontId="92" fillId="0" borderId="0" xfId="0" applyFont="1" applyAlignment="1">
      <alignment horizontal="center"/>
    </xf>
    <xf numFmtId="0" fontId="90" fillId="0" borderId="6" xfId="0" applyFont="1" applyBorder="1" applyAlignment="1">
      <alignment horizontal="center" vertical="center"/>
    </xf>
    <xf numFmtId="0" fontId="90" fillId="0" borderId="25" xfId="0" applyFont="1" applyBorder="1" applyAlignment="1">
      <alignment horizontal="center" vertical="center" wrapText="1"/>
    </xf>
    <xf numFmtId="0" fontId="92" fillId="0" borderId="0" xfId="0" applyFont="1" applyAlignment="1">
      <alignment horizontal="center" vertical="center"/>
    </xf>
    <xf numFmtId="0" fontId="90" fillId="0" borderId="53" xfId="0" applyFont="1" applyBorder="1" applyAlignment="1">
      <alignment horizontal="left" vertical="center" wrapText="1"/>
    </xf>
    <xf numFmtId="0" fontId="90" fillId="0" borderId="53" xfId="0" applyFont="1" applyBorder="1" applyAlignment="1">
      <alignment horizontal="center" vertical="center" wrapText="1"/>
    </xf>
    <xf numFmtId="164" fontId="90" fillId="0" borderId="20" xfId="0" applyNumberFormat="1" applyFont="1" applyBorder="1" applyAlignment="1">
      <alignment horizontal="center" vertical="center"/>
    </xf>
    <xf numFmtId="0" fontId="90" fillId="0" borderId="20" xfId="0" applyFont="1" applyBorder="1" applyAlignment="1">
      <alignment horizontal="center" vertical="center"/>
    </xf>
    <xf numFmtId="0" fontId="90" fillId="0" borderId="19" xfId="0" applyFont="1" applyBorder="1" applyAlignment="1">
      <alignment horizontal="center" vertical="center"/>
    </xf>
    <xf numFmtId="0" fontId="90" fillId="0" borderId="53" xfId="0" applyFont="1" applyBorder="1" applyAlignment="1">
      <alignment horizontal="center" vertical="center"/>
    </xf>
    <xf numFmtId="0" fontId="90" fillId="0" borderId="25" xfId="0" applyFont="1" applyBorder="1" applyAlignment="1">
      <alignment horizontal="center" vertical="center"/>
    </xf>
    <xf numFmtId="1" fontId="93" fillId="0" borderId="47" xfId="0" applyNumberFormat="1" applyFont="1" applyBorder="1" applyAlignment="1">
      <alignment horizontal="center" vertical="top" shrinkToFit="1"/>
    </xf>
    <xf numFmtId="0" fontId="94" fillId="0" borderId="47" xfId="0" applyFont="1" applyBorder="1" applyAlignment="1">
      <alignment horizontal="center" vertical="top"/>
    </xf>
    <xf numFmtId="0" fontId="93" fillId="0" borderId="47" xfId="0" applyFont="1" applyBorder="1" applyAlignment="1">
      <alignment horizontal="left" vertical="top" wrapText="1"/>
    </xf>
    <xf numFmtId="0" fontId="90" fillId="0" borderId="50" xfId="0" applyFont="1" applyBorder="1" applyAlignment="1">
      <alignment horizontal="center" vertical="center"/>
    </xf>
    <xf numFmtId="175" fontId="93" fillId="0" borderId="47" xfId="0" applyNumberFormat="1" applyFont="1" applyBorder="1" applyAlignment="1">
      <alignment horizontal="center" vertical="top" shrinkToFit="1"/>
    </xf>
    <xf numFmtId="0" fontId="90" fillId="0" borderId="51" xfId="0" applyFont="1" applyBorder="1" applyAlignment="1">
      <alignment horizontal="center" vertical="center" wrapText="1"/>
    </xf>
    <xf numFmtId="0" fontId="90" fillId="0" borderId="53" xfId="0" applyFont="1" applyBorder="1" applyAlignment="1">
      <alignment vertical="center" wrapText="1"/>
    </xf>
    <xf numFmtId="164" fontId="90" fillId="0" borderId="52" xfId="0" applyNumberFormat="1" applyFont="1" applyBorder="1" applyAlignment="1">
      <alignment horizontal="center" vertical="center"/>
    </xf>
    <xf numFmtId="0" fontId="90" fillId="0" borderId="52" xfId="0" applyFont="1" applyBorder="1" applyAlignment="1">
      <alignment vertical="center" wrapText="1"/>
    </xf>
    <xf numFmtId="0" fontId="90" fillId="0" borderId="52" xfId="0" applyFont="1" applyBorder="1" applyAlignment="1">
      <alignment horizontal="center" vertical="center"/>
    </xf>
    <xf numFmtId="0" fontId="90" fillId="0" borderId="51" xfId="0" applyFont="1" applyBorder="1" applyAlignment="1">
      <alignment horizontal="center" vertical="center"/>
    </xf>
    <xf numFmtId="1" fontId="95" fillId="0" borderId="47" xfId="0" applyNumberFormat="1" applyFont="1" applyBorder="1" applyAlignment="1">
      <alignment horizontal="center" vertical="center" shrinkToFit="1"/>
    </xf>
    <xf numFmtId="175" fontId="95" fillId="0" borderId="47" xfId="0" applyNumberFormat="1" applyFont="1" applyBorder="1" applyAlignment="1">
      <alignment horizontal="center" vertical="center" shrinkToFit="1"/>
    </xf>
    <xf numFmtId="176" fontId="95" fillId="0" borderId="47" xfId="0" applyNumberFormat="1" applyFont="1" applyBorder="1" applyAlignment="1">
      <alignment horizontal="center" vertical="center" shrinkToFit="1"/>
    </xf>
    <xf numFmtId="0" fontId="96" fillId="0" borderId="20" xfId="0" applyFont="1" applyBorder="1" applyAlignment="1">
      <alignment horizontal="left" vertical="center"/>
    </xf>
    <xf numFmtId="0" fontId="91" fillId="0" borderId="53" xfId="0" applyFont="1" applyBorder="1" applyAlignment="1">
      <alignment vertical="center" wrapText="1"/>
    </xf>
    <xf numFmtId="164" fontId="91" fillId="0" borderId="53" xfId="4090" applyFont="1" applyFill="1" applyBorder="1" applyAlignment="1">
      <alignment vertical="center" wrapText="1"/>
    </xf>
    <xf numFmtId="164" fontId="91" fillId="0" borderId="52" xfId="0" applyNumberFormat="1" applyFont="1" applyBorder="1" applyAlignment="1">
      <alignment horizontal="center" vertical="center"/>
    </xf>
    <xf numFmtId="0" fontId="91" fillId="0" borderId="52" xfId="0" applyFont="1" applyBorder="1" applyAlignment="1">
      <alignment vertical="center" wrapText="1"/>
    </xf>
    <xf numFmtId="0" fontId="91" fillId="0" borderId="52" xfId="0" applyFont="1" applyBorder="1" applyAlignment="1">
      <alignment horizontal="center" vertical="center" wrapText="1"/>
    </xf>
    <xf numFmtId="0" fontId="91" fillId="0" borderId="51" xfId="0" applyFont="1" applyBorder="1" applyAlignment="1">
      <alignment horizontal="center" vertical="center"/>
    </xf>
    <xf numFmtId="0" fontId="91" fillId="0" borderId="53" xfId="0" applyFont="1" applyBorder="1" applyAlignment="1">
      <alignment horizontal="center" vertical="center"/>
    </xf>
    <xf numFmtId="0" fontId="91" fillId="0" borderId="52" xfId="0" applyFont="1" applyBorder="1" applyAlignment="1">
      <alignment horizontal="center" vertical="center"/>
    </xf>
    <xf numFmtId="176" fontId="95" fillId="0" borderId="56" xfId="0" applyNumberFormat="1" applyFont="1" applyBorder="1" applyAlignment="1">
      <alignment horizontal="center" vertical="center" shrinkToFit="1"/>
    </xf>
    <xf numFmtId="0" fontId="91" fillId="0" borderId="51" xfId="0" quotePrefix="1" applyFont="1" applyBorder="1" applyAlignment="1">
      <alignment horizontal="center" vertical="center"/>
    </xf>
    <xf numFmtId="0" fontId="96" fillId="0" borderId="47" xfId="0" applyFont="1" applyBorder="1" applyAlignment="1">
      <alignment horizontal="left" vertical="center"/>
    </xf>
    <xf numFmtId="164" fontId="91" fillId="0" borderId="0" xfId="0" applyNumberFormat="1" applyFont="1" applyAlignment="1">
      <alignment vertical="center"/>
    </xf>
    <xf numFmtId="1" fontId="95" fillId="0" borderId="47" xfId="0" applyNumberFormat="1" applyFont="1" applyBorder="1" applyAlignment="1">
      <alignment horizontal="center" vertical="top" shrinkToFit="1"/>
    </xf>
    <xf numFmtId="175" fontId="95" fillId="0" borderId="47" xfId="0" applyNumberFormat="1" applyFont="1" applyBorder="1" applyAlignment="1">
      <alignment horizontal="center" vertical="top" shrinkToFit="1"/>
    </xf>
    <xf numFmtId="176" fontId="95" fillId="0" borderId="47" xfId="0" applyNumberFormat="1" applyFont="1" applyBorder="1" applyAlignment="1">
      <alignment horizontal="center" vertical="top" shrinkToFit="1"/>
    </xf>
    <xf numFmtId="0" fontId="95" fillId="0" borderId="47" xfId="0" applyFont="1" applyBorder="1" applyAlignment="1">
      <alignment horizontal="left" vertical="top" wrapText="1"/>
    </xf>
    <xf numFmtId="0" fontId="95" fillId="0" borderId="47" xfId="0" applyFont="1" applyBorder="1" applyAlignment="1">
      <alignment horizontal="left" vertical="center" wrapText="1"/>
    </xf>
    <xf numFmtId="0" fontId="90" fillId="0" borderId="51" xfId="0" applyFont="1" applyBorder="1" applyAlignment="1">
      <alignment horizontal="left" vertical="center" wrapText="1"/>
    </xf>
    <xf numFmtId="0" fontId="91" fillId="0" borderId="53" xfId="0" applyFont="1" applyBorder="1" applyAlignment="1">
      <alignment horizontal="left" vertical="center" wrapText="1"/>
    </xf>
    <xf numFmtId="0" fontId="91" fillId="0" borderId="52" xfId="0" applyFont="1" applyBorder="1" applyAlignment="1">
      <alignment horizontal="left" vertical="center" wrapText="1"/>
    </xf>
    <xf numFmtId="0" fontId="91" fillId="0" borderId="53" xfId="0" applyFont="1" applyBorder="1" applyAlignment="1">
      <alignment horizontal="center" vertical="center" wrapText="1"/>
    </xf>
    <xf numFmtId="0" fontId="90" fillId="0" borderId="55" xfId="0" applyFont="1" applyBorder="1" applyAlignment="1">
      <alignment horizontal="center" vertical="center"/>
    </xf>
    <xf numFmtId="0" fontId="91" fillId="0" borderId="48" xfId="0" applyFont="1" applyBorder="1" applyAlignment="1">
      <alignment horizontal="center" vertical="center" wrapText="1"/>
    </xf>
    <xf numFmtId="0" fontId="91" fillId="0" borderId="54" xfId="0" applyFont="1" applyBorder="1" applyAlignment="1">
      <alignment horizontal="center" vertical="center" wrapText="1"/>
    </xf>
    <xf numFmtId="164" fontId="91" fillId="0" borderId="50" xfId="4090" applyFont="1" applyFill="1" applyBorder="1" applyAlignment="1">
      <alignment horizontal="center" vertical="center" wrapText="1"/>
    </xf>
    <xf numFmtId="0" fontId="91" fillId="0" borderId="25" xfId="0" applyFont="1" applyBorder="1" applyAlignment="1">
      <alignment vertical="center" wrapText="1"/>
    </xf>
    <xf numFmtId="164" fontId="91" fillId="0" borderId="52" xfId="4090" applyFont="1" applyFill="1" applyBorder="1" applyAlignment="1">
      <alignment horizontal="left" vertical="center" wrapText="1"/>
    </xf>
    <xf numFmtId="0" fontId="91" fillId="0" borderId="20" xfId="0" applyFont="1" applyBorder="1" applyAlignment="1">
      <alignment vertical="center" wrapText="1"/>
    </xf>
    <xf numFmtId="0" fontId="91" fillId="0" borderId="20" xfId="0" applyFont="1" applyBorder="1" applyAlignment="1">
      <alignment horizontal="center" vertical="center" wrapText="1"/>
    </xf>
    <xf numFmtId="0" fontId="91" fillId="0" borderId="20" xfId="0" applyFont="1" applyBorder="1" applyAlignment="1">
      <alignment horizontal="left" vertical="center" wrapText="1"/>
    </xf>
    <xf numFmtId="0" fontId="95" fillId="0" borderId="53" xfId="0" applyFont="1" applyBorder="1" applyAlignment="1">
      <alignment horizontal="left" vertical="center" wrapText="1"/>
    </xf>
    <xf numFmtId="0" fontId="90" fillId="0" borderId="25" xfId="0" applyFont="1" applyBorder="1" applyAlignment="1">
      <alignment horizontal="left" vertical="center" wrapText="1"/>
    </xf>
    <xf numFmtId="164" fontId="96" fillId="0" borderId="19" xfId="4090" applyFont="1" applyFill="1" applyBorder="1" applyAlignment="1">
      <alignment horizontal="center" vertical="center"/>
    </xf>
    <xf numFmtId="0" fontId="96" fillId="0" borderId="53" xfId="0" applyFont="1" applyBorder="1" applyAlignment="1">
      <alignment horizontal="center" vertical="center"/>
    </xf>
    <xf numFmtId="43" fontId="96" fillId="0" borderId="20" xfId="2572" applyFont="1" applyFill="1" applyBorder="1" applyAlignment="1">
      <alignment horizontal="center" vertical="center"/>
    </xf>
    <xf numFmtId="164" fontId="91" fillId="0" borderId="20" xfId="0" applyNumberFormat="1" applyFont="1" applyBorder="1" applyAlignment="1">
      <alignment horizontal="center" vertical="center"/>
    </xf>
    <xf numFmtId="0" fontId="91" fillId="0" borderId="25" xfId="0" applyFont="1" applyBorder="1" applyAlignment="1">
      <alignment horizontal="left" vertical="center" wrapText="1"/>
    </xf>
    <xf numFmtId="0" fontId="91" fillId="0" borderId="64" xfId="0" applyFont="1" applyBorder="1" applyAlignment="1">
      <alignment horizontal="left" vertical="center" wrapText="1"/>
    </xf>
    <xf numFmtId="0" fontId="90" fillId="0" borderId="48" xfId="0" applyFont="1" applyBorder="1" applyAlignment="1">
      <alignment horizontal="left" vertical="center" wrapText="1"/>
    </xf>
    <xf numFmtId="164" fontId="96" fillId="0" borderId="51" xfId="4090" applyFont="1" applyFill="1" applyBorder="1" applyAlignment="1">
      <alignment horizontal="center" vertical="center"/>
    </xf>
    <xf numFmtId="43" fontId="96" fillId="0" borderId="52" xfId="2572" applyFont="1" applyFill="1" applyBorder="1" applyAlignment="1">
      <alignment horizontal="center" vertical="center"/>
    </xf>
    <xf numFmtId="0" fontId="91" fillId="0" borderId="48" xfId="0" applyFont="1" applyBorder="1" applyAlignment="1">
      <alignment horizontal="left" vertical="center" wrapText="1"/>
    </xf>
    <xf numFmtId="0" fontId="90" fillId="0" borderId="54" xfId="0" applyFont="1" applyBorder="1" applyAlignment="1">
      <alignment horizontal="left" vertical="center" wrapText="1"/>
    </xf>
    <xf numFmtId="0" fontId="91" fillId="0" borderId="63" xfId="0" applyFont="1" applyBorder="1" applyAlignment="1">
      <alignment horizontal="left" vertical="center" wrapText="1"/>
    </xf>
    <xf numFmtId="0" fontId="91" fillId="0" borderId="47" xfId="0" applyFont="1" applyBorder="1" applyAlignment="1">
      <alignment horizontal="left" vertical="center" wrapText="1"/>
    </xf>
    <xf numFmtId="0" fontId="95" fillId="0" borderId="48" xfId="0" applyFont="1" applyBorder="1" applyAlignment="1">
      <alignment horizontal="left" vertical="center" wrapText="1"/>
    </xf>
    <xf numFmtId="0" fontId="91" fillId="0" borderId="68" xfId="0" applyFont="1" applyBorder="1" applyAlignment="1">
      <alignment horizontal="left" vertical="center" wrapText="1"/>
    </xf>
    <xf numFmtId="0" fontId="95" fillId="0" borderId="47" xfId="0" applyFont="1" applyBorder="1" applyAlignment="1">
      <alignment horizontal="center" vertical="center" wrapText="1"/>
    </xf>
    <xf numFmtId="0" fontId="91" fillId="0" borderId="67" xfId="0" applyFont="1" applyBorder="1" applyAlignment="1">
      <alignment horizontal="left" vertical="center" wrapText="1"/>
    </xf>
    <xf numFmtId="0" fontId="91" fillId="0" borderId="69" xfId="0" applyFont="1" applyBorder="1" applyAlignment="1">
      <alignment horizontal="left" vertical="center" wrapText="1"/>
    </xf>
    <xf numFmtId="164" fontId="91" fillId="0" borderId="52" xfId="4090" applyFont="1" applyFill="1" applyBorder="1" applyAlignment="1">
      <alignment horizontal="center" vertical="center"/>
    </xf>
    <xf numFmtId="0" fontId="95" fillId="0" borderId="56" xfId="0" applyFont="1" applyBorder="1" applyAlignment="1">
      <alignment horizontal="left" vertical="center" wrapText="1"/>
    </xf>
    <xf numFmtId="176" fontId="95" fillId="0" borderId="69" xfId="0" applyNumberFormat="1" applyFont="1" applyBorder="1" applyAlignment="1">
      <alignment horizontal="center" vertical="center" shrinkToFit="1"/>
    </xf>
    <xf numFmtId="175" fontId="95" fillId="0" borderId="56" xfId="0" applyNumberFormat="1" applyFont="1" applyBorder="1" applyAlignment="1">
      <alignment horizontal="center" vertical="center" shrinkToFit="1"/>
    </xf>
    <xf numFmtId="0" fontId="95" fillId="0" borderId="57" xfId="0" applyFont="1" applyBorder="1" applyAlignment="1">
      <alignment horizontal="left" vertical="center" wrapText="1"/>
    </xf>
    <xf numFmtId="0" fontId="90" fillId="0" borderId="0" xfId="0" applyFont="1" applyAlignment="1">
      <alignment horizontal="left" vertical="center" wrapText="1"/>
    </xf>
    <xf numFmtId="164" fontId="91" fillId="0" borderId="53" xfId="4090" applyFont="1" applyFill="1" applyBorder="1" applyAlignment="1">
      <alignment horizontal="left" vertical="center" wrapText="1"/>
    </xf>
    <xf numFmtId="164" fontId="97" fillId="0" borderId="52" xfId="4090" applyFont="1" applyFill="1" applyBorder="1" applyAlignment="1">
      <alignment horizontal="center" vertical="center"/>
    </xf>
    <xf numFmtId="164" fontId="97" fillId="0" borderId="52" xfId="0" applyNumberFormat="1" applyFont="1" applyBorder="1" applyAlignment="1">
      <alignment horizontal="center" vertical="center"/>
    </xf>
    <xf numFmtId="0" fontId="91" fillId="0" borderId="0" xfId="0" applyFont="1" applyAlignment="1">
      <alignment vertical="center" wrapText="1"/>
    </xf>
    <xf numFmtId="0" fontId="91" fillId="0" borderId="47" xfId="0" applyFont="1" applyBorder="1" applyAlignment="1">
      <alignment vertical="center" wrapText="1"/>
    </xf>
    <xf numFmtId="0" fontId="90" fillId="0" borderId="54" xfId="0" applyFont="1" applyBorder="1" applyAlignment="1">
      <alignment horizontal="center" vertical="center"/>
    </xf>
    <xf numFmtId="15" fontId="91" fillId="0" borderId="51" xfId="0" quotePrefix="1" applyNumberFormat="1" applyFont="1" applyBorder="1" applyAlignment="1">
      <alignment horizontal="center" vertical="center"/>
    </xf>
    <xf numFmtId="0" fontId="90" fillId="0" borderId="0" xfId="2924" applyFont="1" applyAlignment="1">
      <alignment horizontal="center" vertical="center"/>
    </xf>
    <xf numFmtId="164" fontId="90" fillId="0" borderId="25" xfId="4090" applyFont="1" applyFill="1" applyBorder="1" applyAlignment="1">
      <alignment horizontal="center" vertical="center" wrapText="1"/>
    </xf>
    <xf numFmtId="164" fontId="91" fillId="0" borderId="50" xfId="4090" applyFont="1" applyFill="1" applyBorder="1" applyAlignment="1">
      <alignment horizontal="left" vertical="center" wrapText="1"/>
    </xf>
    <xf numFmtId="1" fontId="95" fillId="0" borderId="56" xfId="0" applyNumberFormat="1" applyFont="1" applyBorder="1" applyAlignment="1">
      <alignment horizontal="center" vertical="top" shrinkToFit="1"/>
    </xf>
    <xf numFmtId="175" fontId="95" fillId="0" borderId="56" xfId="0" applyNumberFormat="1" applyFont="1" applyBorder="1" applyAlignment="1">
      <alignment horizontal="center" vertical="top" shrinkToFit="1"/>
    </xf>
    <xf numFmtId="176" fontId="95" fillId="0" borderId="56" xfId="0" applyNumberFormat="1" applyFont="1" applyBorder="1" applyAlignment="1">
      <alignment horizontal="center" vertical="top" shrinkToFit="1"/>
    </xf>
    <xf numFmtId="175" fontId="95" fillId="0" borderId="53" xfId="0" applyNumberFormat="1" applyFont="1" applyBorder="1" applyAlignment="1">
      <alignment horizontal="center" vertical="center" shrinkToFit="1"/>
    </xf>
    <xf numFmtId="0" fontId="98" fillId="0" borderId="53" xfId="0" quotePrefix="1" applyFont="1" applyBorder="1" applyAlignment="1">
      <alignment horizontal="center" vertical="center"/>
    </xf>
    <xf numFmtId="1" fontId="93" fillId="0" borderId="53" xfId="0" applyNumberFormat="1" applyFont="1" applyBorder="1" applyAlignment="1">
      <alignment horizontal="center" vertical="center" shrinkToFit="1"/>
    </xf>
    <xf numFmtId="175" fontId="93" fillId="0" borderId="53" xfId="0" applyNumberFormat="1" applyFont="1" applyBorder="1" applyAlignment="1">
      <alignment horizontal="center" vertical="center" shrinkToFit="1"/>
    </xf>
    <xf numFmtId="0" fontId="94" fillId="0" borderId="53" xfId="0" applyFont="1" applyBorder="1" applyAlignment="1">
      <alignment horizontal="center" vertical="center"/>
    </xf>
    <xf numFmtId="0" fontId="93" fillId="0" borderId="53" xfId="0" applyFont="1" applyBorder="1" applyAlignment="1">
      <alignment horizontal="left" vertical="center" wrapText="1"/>
    </xf>
    <xf numFmtId="0" fontId="91" fillId="0" borderId="52" xfId="0" applyFont="1" applyBorder="1" applyAlignment="1">
      <alignment vertical="center"/>
    </xf>
    <xf numFmtId="164" fontId="91" fillId="0" borderId="52" xfId="4090" applyFont="1" applyFill="1" applyBorder="1" applyAlignment="1">
      <alignment horizontal="center" vertical="center" wrapText="1"/>
    </xf>
    <xf numFmtId="175" fontId="95" fillId="0" borderId="54" xfId="0" applyNumberFormat="1" applyFont="1" applyBorder="1" applyAlignment="1">
      <alignment horizontal="center" vertical="center" shrinkToFit="1"/>
    </xf>
    <xf numFmtId="0" fontId="98" fillId="0" borderId="54" xfId="0" quotePrefix="1" applyFont="1" applyBorder="1" applyAlignment="1">
      <alignment horizontal="center" vertical="center"/>
    </xf>
    <xf numFmtId="0" fontId="95" fillId="0" borderId="54" xfId="0" applyFont="1" applyBorder="1" applyAlignment="1">
      <alignment horizontal="left" vertical="center" wrapText="1"/>
    </xf>
    <xf numFmtId="176" fontId="95" fillId="0" borderId="64" xfId="0" applyNumberFormat="1" applyFont="1" applyBorder="1" applyAlignment="1">
      <alignment horizontal="center" vertical="center" shrinkToFit="1"/>
    </xf>
    <xf numFmtId="0" fontId="90" fillId="0" borderId="2" xfId="0" applyFont="1" applyBorder="1" applyAlignment="1">
      <alignment horizontal="left" vertical="center" wrapText="1"/>
    </xf>
    <xf numFmtId="176" fontId="95" fillId="0" borderId="53" xfId="0" applyNumberFormat="1" applyFont="1" applyBorder="1" applyAlignment="1">
      <alignment horizontal="center" vertical="center" shrinkToFit="1"/>
    </xf>
    <xf numFmtId="176" fontId="95" fillId="0" borderId="51" xfId="0" applyNumberFormat="1" applyFont="1" applyBorder="1" applyAlignment="1">
      <alignment horizontal="center" vertical="center" shrinkToFit="1"/>
    </xf>
    <xf numFmtId="1" fontId="93" fillId="0" borderId="58" xfId="0" applyNumberFormat="1" applyFont="1" applyBorder="1" applyAlignment="1">
      <alignment horizontal="center" vertical="center" shrinkToFit="1"/>
    </xf>
    <xf numFmtId="175" fontId="93" fillId="0" borderId="58" xfId="0" applyNumberFormat="1" applyFont="1" applyBorder="1" applyAlignment="1">
      <alignment horizontal="center" vertical="center" shrinkToFit="1"/>
    </xf>
    <xf numFmtId="0" fontId="94" fillId="0" borderId="58" xfId="0" quotePrefix="1" applyFont="1" applyBorder="1" applyAlignment="1">
      <alignment horizontal="center" vertical="center"/>
    </xf>
    <xf numFmtId="0" fontId="94" fillId="0" borderId="58" xfId="0" applyFont="1" applyBorder="1" applyAlignment="1">
      <alignment horizontal="center" vertical="center"/>
    </xf>
    <xf numFmtId="0" fontId="93" fillId="0" borderId="58" xfId="0" applyFont="1" applyBorder="1" applyAlignment="1">
      <alignment horizontal="center" vertical="center" wrapText="1"/>
    </xf>
    <xf numFmtId="0" fontId="90" fillId="0" borderId="0" xfId="0" applyFont="1" applyAlignment="1">
      <alignment horizontal="center" vertical="center" wrapText="1"/>
    </xf>
    <xf numFmtId="164" fontId="91" fillId="0" borderId="25" xfId="4090" applyFont="1" applyFill="1" applyBorder="1" applyAlignment="1">
      <alignment horizontal="left" vertical="center" wrapText="1"/>
    </xf>
    <xf numFmtId="164" fontId="91" fillId="0" borderId="25" xfId="4090" quotePrefix="1" applyFont="1" applyFill="1" applyBorder="1" applyAlignment="1">
      <alignment horizontal="left" vertical="center" wrapText="1"/>
    </xf>
    <xf numFmtId="164" fontId="91" fillId="0" borderId="25" xfId="4090" applyFont="1" applyFill="1" applyBorder="1" applyAlignment="1">
      <alignment horizontal="center" vertical="center"/>
    </xf>
    <xf numFmtId="164" fontId="91" fillId="0" borderId="25" xfId="4090" applyFont="1" applyFill="1" applyBorder="1" applyAlignment="1">
      <alignment vertical="center"/>
    </xf>
    <xf numFmtId="164" fontId="91" fillId="0" borderId="20" xfId="4090" applyFont="1" applyFill="1" applyBorder="1" applyAlignment="1">
      <alignment vertical="center"/>
    </xf>
    <xf numFmtId="164" fontId="91" fillId="0" borderId="20" xfId="4090" applyFont="1" applyFill="1" applyBorder="1" applyAlignment="1">
      <alignment horizontal="center" vertical="center"/>
    </xf>
    <xf numFmtId="164" fontId="91" fillId="0" borderId="20" xfId="4090" applyFont="1" applyFill="1" applyBorder="1" applyAlignment="1">
      <alignment horizontal="center" vertical="center" wrapText="1"/>
    </xf>
    <xf numFmtId="0" fontId="96" fillId="0" borderId="25" xfId="0" applyFont="1" applyBorder="1" applyAlignment="1">
      <alignment horizontal="left" vertical="center"/>
    </xf>
    <xf numFmtId="164" fontId="91" fillId="0" borderId="25" xfId="4090" applyFont="1" applyFill="1" applyBorder="1" applyAlignment="1">
      <alignment horizontal="center" vertical="center" wrapText="1"/>
    </xf>
    <xf numFmtId="164" fontId="91" fillId="0" borderId="25" xfId="4090" applyFont="1" applyFill="1" applyBorder="1" applyAlignment="1">
      <alignment vertical="center" wrapText="1"/>
    </xf>
    <xf numFmtId="0" fontId="96" fillId="0" borderId="54" xfId="0" applyFont="1" applyBorder="1" applyAlignment="1">
      <alignment horizontal="left" vertical="center"/>
    </xf>
    <xf numFmtId="164" fontId="91" fillId="0" borderId="54" xfId="4090" quotePrefix="1" applyFont="1" applyFill="1" applyBorder="1" applyAlignment="1">
      <alignment horizontal="left" vertical="center" wrapText="1"/>
    </xf>
    <xf numFmtId="164" fontId="91" fillId="0" borderId="54" xfId="4090" applyFont="1" applyFill="1" applyBorder="1" applyAlignment="1">
      <alignment horizontal="center" vertical="center" wrapText="1"/>
    </xf>
    <xf numFmtId="164" fontId="91" fillId="0" borderId="54" xfId="4090" applyFont="1" applyFill="1" applyBorder="1" applyAlignment="1">
      <alignment vertical="center" wrapText="1"/>
    </xf>
    <xf numFmtId="164" fontId="91" fillId="0" borderId="49" xfId="4090" applyFont="1" applyFill="1" applyBorder="1" applyAlignment="1">
      <alignment vertical="center"/>
    </xf>
    <xf numFmtId="164" fontId="91" fillId="0" borderId="49" xfId="4090" applyFont="1" applyFill="1" applyBorder="1" applyAlignment="1">
      <alignment horizontal="center" vertical="center"/>
    </xf>
    <xf numFmtId="164" fontId="91" fillId="0" borderId="49" xfId="4090" applyFont="1" applyFill="1" applyBorder="1" applyAlignment="1">
      <alignment horizontal="center" vertical="center" wrapText="1"/>
    </xf>
    <xf numFmtId="0" fontId="91" fillId="0" borderId="49" xfId="0" applyFont="1" applyBorder="1" applyAlignment="1">
      <alignment vertical="center" wrapText="1"/>
    </xf>
    <xf numFmtId="0" fontId="91" fillId="0" borderId="48" xfId="0" applyFont="1" applyBorder="1" applyAlignment="1">
      <alignment horizontal="center" vertical="center"/>
    </xf>
    <xf numFmtId="0" fontId="91" fillId="0" borderId="49" xfId="0" applyFont="1" applyBorder="1" applyAlignment="1">
      <alignment horizontal="center" vertical="center" wrapText="1"/>
    </xf>
    <xf numFmtId="0" fontId="90" fillId="0" borderId="59" xfId="0" applyFont="1" applyBorder="1" applyAlignment="1">
      <alignment horizontal="center" vertical="center"/>
    </xf>
    <xf numFmtId="1" fontId="93" fillId="0" borderId="65" xfId="0" applyNumberFormat="1" applyFont="1" applyBorder="1" applyAlignment="1">
      <alignment horizontal="center" vertical="center" shrinkToFit="1"/>
    </xf>
    <xf numFmtId="175" fontId="93" fillId="0" borderId="65" xfId="0" applyNumberFormat="1" applyFont="1" applyBorder="1" applyAlignment="1">
      <alignment horizontal="center" vertical="center" shrinkToFit="1"/>
    </xf>
    <xf numFmtId="0" fontId="94" fillId="0" borderId="65" xfId="0" quotePrefix="1" applyFont="1" applyBorder="1" applyAlignment="1">
      <alignment horizontal="center" vertical="center"/>
    </xf>
    <xf numFmtId="0" fontId="94" fillId="0" borderId="65" xfId="0" applyFont="1" applyBorder="1" applyAlignment="1">
      <alignment horizontal="center" vertical="center"/>
    </xf>
    <xf numFmtId="0" fontId="93" fillId="0" borderId="66" xfId="0" applyFont="1" applyBorder="1" applyAlignment="1">
      <alignment horizontal="center" vertical="center" wrapText="1"/>
    </xf>
    <xf numFmtId="0" fontId="90" fillId="0" borderId="59" xfId="0" applyFont="1" applyBorder="1" applyAlignment="1">
      <alignment horizontal="center" vertical="center" wrapText="1"/>
    </xf>
    <xf numFmtId="164" fontId="90" fillId="0" borderId="60" xfId="4090" applyFont="1" applyFill="1" applyBorder="1" applyAlignment="1">
      <alignment horizontal="center" vertical="center" wrapText="1"/>
    </xf>
    <xf numFmtId="0" fontId="90" fillId="0" borderId="61" xfId="0" applyFont="1" applyBorder="1" applyAlignment="1">
      <alignment horizontal="center" vertical="center" wrapText="1"/>
    </xf>
    <xf numFmtId="164" fontId="90" fillId="0" borderId="61" xfId="0" applyNumberFormat="1" applyFont="1" applyBorder="1" applyAlignment="1">
      <alignment horizontal="center" vertical="center"/>
    </xf>
    <xf numFmtId="0" fontId="90" fillId="0" borderId="61" xfId="0" applyFont="1" applyBorder="1" applyAlignment="1">
      <alignment horizontal="center" vertical="center"/>
    </xf>
    <xf numFmtId="0" fontId="90" fillId="0" borderId="62" xfId="0" applyFont="1" applyBorder="1" applyAlignment="1">
      <alignment horizontal="center" vertical="center"/>
    </xf>
    <xf numFmtId="0" fontId="90" fillId="0" borderId="2" xfId="0" applyFont="1" applyBorder="1" applyAlignment="1">
      <alignment horizontal="center" vertical="center"/>
    </xf>
    <xf numFmtId="1" fontId="95" fillId="0" borderId="2" xfId="0" applyNumberFormat="1" applyFont="1" applyBorder="1" applyAlignment="1">
      <alignment horizontal="center" vertical="center" shrinkToFit="1"/>
    </xf>
    <xf numFmtId="175" fontId="95" fillId="0" borderId="2" xfId="0" applyNumberFormat="1" applyFont="1" applyBorder="1" applyAlignment="1">
      <alignment horizontal="center" vertical="center" shrinkToFit="1"/>
    </xf>
    <xf numFmtId="0" fontId="98" fillId="0" borderId="2" xfId="0" quotePrefix="1" applyFont="1" applyBorder="1" applyAlignment="1">
      <alignment horizontal="center" vertical="center"/>
    </xf>
    <xf numFmtId="0" fontId="95" fillId="0" borderId="2" xfId="0" applyFont="1" applyBorder="1" applyAlignment="1">
      <alignment horizontal="left" vertical="center" wrapText="1"/>
    </xf>
    <xf numFmtId="0" fontId="91" fillId="0" borderId="2" xfId="0" applyFont="1" applyBorder="1" applyAlignment="1">
      <alignment horizontal="left" vertical="center" wrapText="1"/>
    </xf>
    <xf numFmtId="164" fontId="91" fillId="0" borderId="4" xfId="4090" applyFont="1" applyFill="1" applyBorder="1" applyAlignment="1">
      <alignment horizontal="center" vertical="center" wrapText="1"/>
    </xf>
    <xf numFmtId="164" fontId="91" fillId="0" borderId="5" xfId="4090" applyFont="1" applyFill="1" applyBorder="1" applyAlignment="1">
      <alignment horizontal="left" vertical="center" wrapText="1"/>
    </xf>
    <xf numFmtId="164" fontId="91" fillId="0" borderId="5" xfId="0" applyNumberFormat="1" applyFont="1" applyBorder="1" applyAlignment="1">
      <alignment horizontal="center" vertical="center"/>
    </xf>
    <xf numFmtId="0" fontId="91" fillId="0" borderId="5" xfId="0" applyFont="1" applyBorder="1" applyAlignment="1">
      <alignment horizontal="center" vertical="center"/>
    </xf>
    <xf numFmtId="0" fontId="91" fillId="0" borderId="5" xfId="0" applyFont="1" applyBorder="1" applyAlignment="1">
      <alignment horizontal="center" vertical="center" wrapText="1"/>
    </xf>
    <xf numFmtId="1" fontId="95" fillId="0" borderId="53" xfId="0" applyNumberFormat="1" applyFont="1" applyBorder="1" applyAlignment="1">
      <alignment horizontal="center" vertical="center" shrinkToFit="1"/>
    </xf>
    <xf numFmtId="0" fontId="90" fillId="0" borderId="25" xfId="0" applyFont="1" applyBorder="1" applyAlignment="1">
      <alignment vertical="center"/>
    </xf>
    <xf numFmtId="164" fontId="90" fillId="0" borderId="25" xfId="0" applyNumberFormat="1" applyFont="1" applyBorder="1" applyAlignment="1">
      <alignment horizontal="center" vertical="center"/>
    </xf>
    <xf numFmtId="164" fontId="91" fillId="0" borderId="0" xfId="0" applyNumberFormat="1" applyFont="1"/>
    <xf numFmtId="0" fontId="90" fillId="0" borderId="0" xfId="2924" applyFont="1" applyAlignment="1">
      <alignment vertical="center"/>
    </xf>
    <xf numFmtId="164" fontId="90" fillId="0" borderId="0" xfId="2924" applyNumberFormat="1" applyFont="1" applyAlignment="1">
      <alignment vertical="center"/>
    </xf>
    <xf numFmtId="0" fontId="90" fillId="0" borderId="0" xfId="2924" applyFont="1" applyAlignment="1">
      <alignment horizontal="right" vertical="center"/>
    </xf>
    <xf numFmtId="0" fontId="90" fillId="0" borderId="0" xfId="2924" applyFont="1" applyAlignment="1">
      <alignment horizontal="left" vertical="center"/>
    </xf>
    <xf numFmtId="164" fontId="99" fillId="0" borderId="0" xfId="4090" applyFont="1" applyFill="1" applyBorder="1"/>
    <xf numFmtId="164" fontId="90" fillId="0" borderId="0" xfId="0" applyNumberFormat="1" applyFont="1" applyAlignment="1">
      <alignment horizontal="center" vertical="center"/>
    </xf>
    <xf numFmtId="0" fontId="100" fillId="0" borderId="0" xfId="0" applyFont="1" applyAlignment="1">
      <alignment horizontal="center" vertical="center"/>
    </xf>
    <xf numFmtId="0" fontId="100" fillId="0" borderId="0" xfId="2924" applyFont="1" applyAlignment="1">
      <alignment horizontal="center" vertical="center"/>
    </xf>
    <xf numFmtId="0" fontId="90" fillId="0" borderId="0" xfId="0" applyFont="1" applyAlignment="1">
      <alignment horizontal="center" vertical="top"/>
    </xf>
    <xf numFmtId="164" fontId="90" fillId="0" borderId="0" xfId="4090" applyFont="1" applyFill="1" applyAlignment="1">
      <alignment vertical="center"/>
    </xf>
    <xf numFmtId="0" fontId="101" fillId="0" borderId="0" xfId="2924" applyFont="1" applyAlignment="1">
      <alignment vertical="center"/>
    </xf>
    <xf numFmtId="164" fontId="101" fillId="0" borderId="0" xfId="2924" applyNumberFormat="1" applyFont="1" applyAlignment="1">
      <alignment vertical="center"/>
    </xf>
    <xf numFmtId="0" fontId="101" fillId="0" borderId="0" xfId="2924" applyFont="1" applyAlignment="1">
      <alignment horizontal="center" vertical="center"/>
    </xf>
    <xf numFmtId="0" fontId="90" fillId="0" borderId="52" xfId="0" applyFont="1" applyBorder="1" applyAlignment="1">
      <alignment horizontal="center" vertical="center" wrapText="1"/>
    </xf>
    <xf numFmtId="0" fontId="91" fillId="0" borderId="0" xfId="0" applyFont="1" applyAlignment="1">
      <alignment wrapText="1"/>
    </xf>
    <xf numFmtId="164" fontId="91" fillId="0" borderId="53" xfId="4090" applyFont="1" applyFill="1" applyBorder="1" applyAlignment="1">
      <alignment horizontal="center" vertical="center" wrapText="1"/>
    </xf>
    <xf numFmtId="0" fontId="90" fillId="0" borderId="0" xfId="2924" applyFont="1" applyAlignment="1">
      <alignment vertical="center" wrapText="1"/>
    </xf>
    <xf numFmtId="0" fontId="101" fillId="0" borderId="0" xfId="2924" applyFont="1" applyAlignment="1">
      <alignment vertical="center" wrapText="1"/>
    </xf>
    <xf numFmtId="0" fontId="90" fillId="35" borderId="6" xfId="0" applyFont="1" applyFill="1" applyBorder="1" applyAlignment="1">
      <alignment horizontal="center" vertical="center"/>
    </xf>
    <xf numFmtId="0" fontId="90" fillId="35" borderId="25" xfId="0" applyFont="1" applyFill="1" applyBorder="1" applyAlignment="1">
      <alignment horizontal="center" vertical="center" wrapText="1"/>
    </xf>
    <xf numFmtId="0" fontId="92" fillId="42" borderId="25" xfId="0" applyFont="1" applyFill="1" applyBorder="1" applyAlignment="1">
      <alignment horizontal="center" vertical="center" wrapText="1"/>
    </xf>
    <xf numFmtId="0" fontId="92" fillId="40" borderId="53" xfId="0" applyFont="1" applyFill="1" applyBorder="1" applyAlignment="1">
      <alignment horizontal="center" vertical="center" wrapText="1"/>
    </xf>
    <xf numFmtId="0" fontId="90" fillId="40" borderId="53" xfId="0" applyFont="1" applyFill="1" applyBorder="1" applyAlignment="1">
      <alignment horizontal="left" vertical="center" wrapText="1"/>
    </xf>
    <xf numFmtId="0" fontId="92" fillId="40" borderId="52" xfId="0" applyFont="1" applyFill="1" applyBorder="1" applyAlignment="1">
      <alignment horizontal="center" vertical="center" wrapText="1"/>
    </xf>
    <xf numFmtId="0" fontId="92" fillId="40" borderId="51" xfId="0" applyFont="1" applyFill="1" applyBorder="1" applyAlignment="1">
      <alignment horizontal="center" vertical="center" wrapText="1"/>
    </xf>
    <xf numFmtId="0" fontId="90" fillId="5" borderId="4" xfId="0" applyFont="1" applyFill="1" applyBorder="1" applyAlignment="1">
      <alignment horizontal="center" vertical="center"/>
    </xf>
    <xf numFmtId="1" fontId="93" fillId="5" borderId="57" xfId="0" applyNumberFormat="1" applyFont="1" applyFill="1" applyBorder="1" applyAlignment="1">
      <alignment horizontal="center" vertical="top" shrinkToFit="1"/>
    </xf>
    <xf numFmtId="0" fontId="94" fillId="5" borderId="57" xfId="0" applyFont="1" applyFill="1" applyBorder="1" applyAlignment="1">
      <alignment horizontal="center" vertical="top"/>
    </xf>
    <xf numFmtId="0" fontId="93" fillId="5" borderId="57" xfId="0" applyFont="1" applyFill="1" applyBorder="1" applyAlignment="1">
      <alignment horizontal="left" vertical="top" wrapText="1"/>
    </xf>
    <xf numFmtId="0" fontId="90" fillId="5" borderId="8" xfId="0" applyFont="1" applyFill="1" applyBorder="1" applyAlignment="1">
      <alignment horizontal="center" vertical="center" wrapText="1"/>
    </xf>
    <xf numFmtId="0" fontId="90" fillId="5" borderId="53" xfId="0" applyFont="1" applyFill="1" applyBorder="1" applyAlignment="1">
      <alignment horizontal="center" vertical="center" wrapText="1"/>
    </xf>
    <xf numFmtId="177" fontId="90" fillId="5" borderId="25" xfId="4090" applyNumberFormat="1" applyFont="1" applyFill="1" applyBorder="1" applyAlignment="1">
      <alignment vertical="center" wrapText="1"/>
    </xf>
    <xf numFmtId="0" fontId="90" fillId="5" borderId="25" xfId="0" applyFont="1" applyFill="1" applyBorder="1" applyAlignment="1">
      <alignment vertical="center" wrapText="1"/>
    </xf>
    <xf numFmtId="164" fontId="90" fillId="5" borderId="20" xfId="0" applyNumberFormat="1" applyFont="1" applyFill="1" applyBorder="1" applyAlignment="1">
      <alignment horizontal="center" vertical="center"/>
    </xf>
    <xf numFmtId="0" fontId="90" fillId="5" borderId="20" xfId="0" applyFont="1" applyFill="1" applyBorder="1" applyAlignment="1">
      <alignment vertical="center" wrapText="1"/>
    </xf>
    <xf numFmtId="0" fontId="90" fillId="5" borderId="20" xfId="0" applyFont="1" applyFill="1" applyBorder="1" applyAlignment="1">
      <alignment horizontal="center" vertical="center"/>
    </xf>
    <xf numFmtId="0" fontId="90" fillId="5" borderId="19" xfId="0" applyFont="1" applyFill="1" applyBorder="1" applyAlignment="1">
      <alignment horizontal="center" vertical="center"/>
    </xf>
    <xf numFmtId="0" fontId="90" fillId="5" borderId="53" xfId="0" applyFont="1" applyFill="1" applyBorder="1" applyAlignment="1">
      <alignment horizontal="center" vertical="center"/>
    </xf>
    <xf numFmtId="0" fontId="90" fillId="5" borderId="20" xfId="0" applyFont="1" applyFill="1" applyBorder="1" applyAlignment="1">
      <alignment horizontal="center" vertical="center" wrapText="1"/>
    </xf>
    <xf numFmtId="0" fontId="90" fillId="5" borderId="25" xfId="0" applyFont="1" applyFill="1" applyBorder="1" applyAlignment="1">
      <alignment horizontal="center" vertical="center" wrapText="1"/>
    </xf>
    <xf numFmtId="0" fontId="90" fillId="5" borderId="26" xfId="0" applyFont="1" applyFill="1" applyBorder="1" applyAlignment="1">
      <alignment horizontal="center" vertical="center"/>
    </xf>
    <xf numFmtId="1" fontId="93" fillId="5" borderId="47" xfId="0" applyNumberFormat="1" applyFont="1" applyFill="1" applyBorder="1" applyAlignment="1">
      <alignment horizontal="center" vertical="top" shrinkToFit="1"/>
    </xf>
    <xf numFmtId="0" fontId="94" fillId="5" borderId="47" xfId="0" applyFont="1" applyFill="1" applyBorder="1" applyAlignment="1">
      <alignment horizontal="center" vertical="top"/>
    </xf>
    <xf numFmtId="0" fontId="93" fillId="5" borderId="47" xfId="0" applyFont="1" applyFill="1" applyBorder="1" applyAlignment="1">
      <alignment horizontal="left" vertical="top" wrapText="1"/>
    </xf>
    <xf numFmtId="0" fontId="90" fillId="5" borderId="19" xfId="0" applyFont="1" applyFill="1" applyBorder="1" applyAlignment="1">
      <alignment horizontal="center" vertical="center" wrapText="1"/>
    </xf>
    <xf numFmtId="164" fontId="90" fillId="5" borderId="25" xfId="0" applyNumberFormat="1" applyFont="1" applyFill="1" applyBorder="1" applyAlignment="1">
      <alignment vertical="center" wrapText="1"/>
    </xf>
    <xf numFmtId="0" fontId="90" fillId="43" borderId="50" xfId="0" applyFont="1" applyFill="1" applyBorder="1" applyAlignment="1">
      <alignment horizontal="center" vertical="center"/>
    </xf>
    <xf numFmtId="1" fontId="93" fillId="43" borderId="47" xfId="0" applyNumberFormat="1" applyFont="1" applyFill="1" applyBorder="1" applyAlignment="1">
      <alignment horizontal="center" vertical="top" shrinkToFit="1"/>
    </xf>
    <xf numFmtId="175" fontId="93" fillId="43" borderId="47" xfId="0" applyNumberFormat="1" applyFont="1" applyFill="1" applyBorder="1" applyAlignment="1">
      <alignment horizontal="center" vertical="top" shrinkToFit="1"/>
    </xf>
    <xf numFmtId="0" fontId="94" fillId="43" borderId="47" xfId="0" applyFont="1" applyFill="1" applyBorder="1" applyAlignment="1">
      <alignment horizontal="center" vertical="top"/>
    </xf>
    <xf numFmtId="0" fontId="93" fillId="43" borderId="47" xfId="0" applyFont="1" applyFill="1" applyBorder="1" applyAlignment="1">
      <alignment horizontal="left" vertical="top" wrapText="1"/>
    </xf>
    <xf numFmtId="0" fontId="90" fillId="43" borderId="51" xfId="0" applyFont="1" applyFill="1" applyBorder="1" applyAlignment="1">
      <alignment horizontal="center" vertical="center" wrapText="1"/>
    </xf>
    <xf numFmtId="0" fontId="90" fillId="43" borderId="53" xfId="0" applyFont="1" applyFill="1" applyBorder="1" applyAlignment="1">
      <alignment horizontal="center" vertical="center" wrapText="1"/>
    </xf>
    <xf numFmtId="0" fontId="90" fillId="43" borderId="53" xfId="0" applyFont="1" applyFill="1" applyBorder="1" applyAlignment="1">
      <alignment vertical="center" wrapText="1"/>
    </xf>
    <xf numFmtId="164" fontId="90" fillId="43" borderId="52" xfId="0" applyNumberFormat="1" applyFont="1" applyFill="1" applyBorder="1" applyAlignment="1">
      <alignment horizontal="center" vertical="center"/>
    </xf>
    <xf numFmtId="0" fontId="90" fillId="43" borderId="52" xfId="0" applyFont="1" applyFill="1" applyBorder="1" applyAlignment="1">
      <alignment vertical="center" wrapText="1"/>
    </xf>
    <xf numFmtId="0" fontId="90" fillId="43" borderId="52" xfId="0" applyFont="1" applyFill="1" applyBorder="1" applyAlignment="1">
      <alignment horizontal="center" vertical="center"/>
    </xf>
    <xf numFmtId="0" fontId="90" fillId="43" borderId="51" xfId="0" applyFont="1" applyFill="1" applyBorder="1" applyAlignment="1">
      <alignment horizontal="center" vertical="center"/>
    </xf>
    <xf numFmtId="0" fontId="90" fillId="43" borderId="53" xfId="0" applyFont="1" applyFill="1" applyBorder="1" applyAlignment="1">
      <alignment horizontal="center" vertical="center"/>
    </xf>
    <xf numFmtId="0" fontId="90" fillId="43" borderId="52" xfId="0" applyFont="1" applyFill="1" applyBorder="1" applyAlignment="1">
      <alignment horizontal="center" vertical="center" wrapText="1"/>
    </xf>
    <xf numFmtId="0" fontId="91" fillId="43" borderId="0" xfId="0" applyFont="1" applyFill="1" applyAlignment="1">
      <alignment vertical="center"/>
    </xf>
    <xf numFmtId="0" fontId="91" fillId="5" borderId="0" xfId="0" applyFont="1" applyFill="1" applyAlignment="1">
      <alignment vertical="center"/>
    </xf>
    <xf numFmtId="0" fontId="90" fillId="5" borderId="55" xfId="0" applyFont="1" applyFill="1" applyBorder="1" applyAlignment="1">
      <alignment horizontal="center" vertical="center"/>
    </xf>
    <xf numFmtId="1" fontId="93" fillId="5" borderId="56" xfId="0" applyNumberFormat="1" applyFont="1" applyFill="1" applyBorder="1" applyAlignment="1">
      <alignment horizontal="center" vertical="top" shrinkToFit="1"/>
    </xf>
    <xf numFmtId="175" fontId="93" fillId="5" borderId="56" xfId="0" applyNumberFormat="1" applyFont="1" applyFill="1" applyBorder="1" applyAlignment="1">
      <alignment horizontal="center" vertical="top" shrinkToFit="1"/>
    </xf>
    <xf numFmtId="0" fontId="94" fillId="5" borderId="56" xfId="0" quotePrefix="1" applyFont="1" applyFill="1" applyBorder="1" applyAlignment="1">
      <alignment horizontal="center" vertical="top"/>
    </xf>
    <xf numFmtId="0" fontId="94" fillId="5" borderId="56" xfId="0" applyFont="1" applyFill="1" applyBorder="1" applyAlignment="1">
      <alignment horizontal="center" vertical="top"/>
    </xf>
    <xf numFmtId="0" fontId="93" fillId="5" borderId="56" xfId="0" applyFont="1" applyFill="1" applyBorder="1" applyAlignment="1">
      <alignment horizontal="left" vertical="top" wrapText="1"/>
    </xf>
    <xf numFmtId="0" fontId="90" fillId="5" borderId="48" xfId="0" applyFont="1" applyFill="1" applyBorder="1" applyAlignment="1">
      <alignment horizontal="center" vertical="center" wrapText="1"/>
    </xf>
    <xf numFmtId="1" fontId="93" fillId="5" borderId="56" xfId="0" applyNumberFormat="1" applyFont="1" applyFill="1" applyBorder="1" applyAlignment="1">
      <alignment horizontal="center" vertical="center" shrinkToFit="1"/>
    </xf>
    <xf numFmtId="175" fontId="93" fillId="5" borderId="56" xfId="0" applyNumberFormat="1" applyFont="1" applyFill="1" applyBorder="1" applyAlignment="1">
      <alignment horizontal="center" vertical="center" shrinkToFit="1"/>
    </xf>
    <xf numFmtId="0" fontId="94" fillId="5" borderId="56" xfId="0" quotePrefix="1" applyFont="1" applyFill="1" applyBorder="1" applyAlignment="1">
      <alignment horizontal="center" vertical="center"/>
    </xf>
    <xf numFmtId="0" fontId="94" fillId="5" borderId="56" xfId="0" applyFont="1" applyFill="1" applyBorder="1" applyAlignment="1">
      <alignment horizontal="center" vertical="center"/>
    </xf>
    <xf numFmtId="0" fontId="93" fillId="5" borderId="56" xfId="0" applyFont="1" applyFill="1" applyBorder="1" applyAlignment="1">
      <alignment horizontal="center" vertical="center" wrapText="1"/>
    </xf>
    <xf numFmtId="164" fontId="90" fillId="5" borderId="25" xfId="0" applyNumberFormat="1" applyFont="1" applyFill="1" applyBorder="1" applyAlignment="1">
      <alignment horizontal="center" vertical="center" wrapText="1"/>
    </xf>
    <xf numFmtId="164" fontId="91" fillId="5" borderId="0" xfId="0" applyNumberFormat="1" applyFont="1" applyFill="1" applyAlignment="1">
      <alignment vertical="center"/>
    </xf>
    <xf numFmtId="164" fontId="90" fillId="5" borderId="25" xfId="4090" applyFont="1" applyFill="1" applyBorder="1" applyAlignment="1">
      <alignment horizontal="center" vertical="center" wrapText="1"/>
    </xf>
    <xf numFmtId="0" fontId="91" fillId="5" borderId="0" xfId="0" applyFont="1" applyFill="1"/>
    <xf numFmtId="0" fontId="90" fillId="40" borderId="50" xfId="0" applyFont="1" applyFill="1" applyBorder="1" applyAlignment="1">
      <alignment horizontal="center" vertical="center"/>
    </xf>
    <xf numFmtId="1" fontId="93" fillId="40" borderId="47" xfId="0" applyNumberFormat="1" applyFont="1" applyFill="1" applyBorder="1" applyAlignment="1">
      <alignment horizontal="center" vertical="top" shrinkToFit="1"/>
    </xf>
    <xf numFmtId="175" fontId="93" fillId="40" borderId="47" xfId="0" applyNumberFormat="1" applyFont="1" applyFill="1" applyBorder="1" applyAlignment="1">
      <alignment horizontal="center" vertical="top" shrinkToFit="1"/>
    </xf>
    <xf numFmtId="0" fontId="94" fillId="40" borderId="47" xfId="0" applyFont="1" applyFill="1" applyBorder="1" applyAlignment="1">
      <alignment horizontal="center" vertical="top"/>
    </xf>
    <xf numFmtId="0" fontId="93" fillId="40" borderId="47" xfId="0" applyFont="1" applyFill="1" applyBorder="1" applyAlignment="1">
      <alignment horizontal="left" vertical="top" wrapText="1"/>
    </xf>
    <xf numFmtId="0" fontId="90" fillId="40" borderId="51" xfId="0" applyFont="1" applyFill="1" applyBorder="1" applyAlignment="1">
      <alignment horizontal="center" vertical="center" wrapText="1"/>
    </xf>
    <xf numFmtId="0" fontId="90" fillId="40" borderId="53" xfId="0" applyFont="1" applyFill="1" applyBorder="1" applyAlignment="1">
      <alignment horizontal="center" vertical="center" wrapText="1"/>
    </xf>
    <xf numFmtId="0" fontId="90" fillId="40" borderId="53" xfId="0" applyFont="1" applyFill="1" applyBorder="1" applyAlignment="1">
      <alignment vertical="center" wrapText="1"/>
    </xf>
    <xf numFmtId="164" fontId="90" fillId="40" borderId="52" xfId="0" applyNumberFormat="1" applyFont="1" applyFill="1" applyBorder="1" applyAlignment="1">
      <alignment horizontal="center" vertical="center"/>
    </xf>
    <xf numFmtId="0" fontId="90" fillId="40" borderId="52" xfId="0" applyFont="1" applyFill="1" applyBorder="1" applyAlignment="1">
      <alignment vertical="center" wrapText="1"/>
    </xf>
    <xf numFmtId="0" fontId="90" fillId="40" borderId="52" xfId="0" applyFont="1" applyFill="1" applyBorder="1" applyAlignment="1">
      <alignment horizontal="center" vertical="center"/>
    </xf>
    <xf numFmtId="0" fontId="90" fillId="40" borderId="51" xfId="0" applyFont="1" applyFill="1" applyBorder="1" applyAlignment="1">
      <alignment horizontal="center" vertical="center"/>
    </xf>
    <xf numFmtId="0" fontId="90" fillId="40" borderId="53" xfId="0" applyFont="1" applyFill="1" applyBorder="1" applyAlignment="1">
      <alignment horizontal="center" vertical="center"/>
    </xf>
    <xf numFmtId="0" fontId="90" fillId="40" borderId="52" xfId="0" applyFont="1" applyFill="1" applyBorder="1" applyAlignment="1">
      <alignment horizontal="center" vertical="center" wrapText="1"/>
    </xf>
    <xf numFmtId="0" fontId="91" fillId="40" borderId="0" xfId="0" applyFont="1" applyFill="1" applyAlignment="1">
      <alignment vertical="center"/>
    </xf>
    <xf numFmtId="177" fontId="90" fillId="40" borderId="53" xfId="4090" applyNumberFormat="1" applyFont="1" applyFill="1" applyBorder="1" applyAlignment="1">
      <alignment vertical="center" wrapText="1"/>
    </xf>
    <xf numFmtId="0" fontId="90" fillId="41" borderId="26" xfId="0" applyFont="1" applyFill="1" applyBorder="1" applyAlignment="1">
      <alignment horizontal="center" vertical="center"/>
    </xf>
    <xf numFmtId="1" fontId="93" fillId="41" borderId="47" xfId="0" applyNumberFormat="1" applyFont="1" applyFill="1" applyBorder="1" applyAlignment="1">
      <alignment horizontal="center" vertical="center" shrinkToFit="1"/>
    </xf>
    <xf numFmtId="175" fontId="93" fillId="41" borderId="47" xfId="0" applyNumberFormat="1" applyFont="1" applyFill="1" applyBorder="1" applyAlignment="1">
      <alignment horizontal="center" vertical="center" shrinkToFit="1"/>
    </xf>
    <xf numFmtId="0" fontId="94" fillId="41" borderId="47" xfId="0" quotePrefix="1" applyFont="1" applyFill="1" applyBorder="1" applyAlignment="1">
      <alignment horizontal="center" vertical="center"/>
    </xf>
    <xf numFmtId="0" fontId="94" fillId="41" borderId="47" xfId="0" applyFont="1" applyFill="1" applyBorder="1" applyAlignment="1">
      <alignment horizontal="center" vertical="center"/>
    </xf>
    <xf numFmtId="0" fontId="93" fillId="41" borderId="47" xfId="0" applyFont="1" applyFill="1" applyBorder="1" applyAlignment="1">
      <alignment horizontal="center" vertical="center" wrapText="1"/>
    </xf>
    <xf numFmtId="0" fontId="90" fillId="41" borderId="19" xfId="0" applyFont="1" applyFill="1" applyBorder="1" applyAlignment="1">
      <alignment horizontal="center" vertical="center" wrapText="1"/>
    </xf>
    <xf numFmtId="177" fontId="90" fillId="41" borderId="25" xfId="4090" applyNumberFormat="1" applyFont="1" applyFill="1" applyBorder="1" applyAlignment="1">
      <alignment horizontal="center" vertical="center" wrapText="1"/>
    </xf>
    <xf numFmtId="0" fontId="90" fillId="41" borderId="25" xfId="0" applyFont="1" applyFill="1" applyBorder="1" applyAlignment="1">
      <alignment horizontal="center" vertical="center" wrapText="1"/>
    </xf>
    <xf numFmtId="164" fontId="90" fillId="41" borderId="20" xfId="0" applyNumberFormat="1" applyFont="1" applyFill="1" applyBorder="1" applyAlignment="1">
      <alignment horizontal="center" vertical="center"/>
    </xf>
    <xf numFmtId="0" fontId="90" fillId="41" borderId="20" xfId="0" applyFont="1" applyFill="1" applyBorder="1" applyAlignment="1">
      <alignment horizontal="center" vertical="center" wrapText="1"/>
    </xf>
    <xf numFmtId="0" fontId="90" fillId="41" borderId="20" xfId="0" applyFont="1" applyFill="1" applyBorder="1" applyAlignment="1">
      <alignment horizontal="center" vertical="center"/>
    </xf>
    <xf numFmtId="0" fontId="90" fillId="41" borderId="19" xfId="0" applyFont="1" applyFill="1" applyBorder="1" applyAlignment="1">
      <alignment horizontal="center" vertical="center"/>
    </xf>
    <xf numFmtId="0" fontId="90" fillId="41" borderId="53" xfId="0" applyFont="1" applyFill="1" applyBorder="1" applyAlignment="1">
      <alignment horizontal="center" vertical="center"/>
    </xf>
    <xf numFmtId="0" fontId="91" fillId="41" borderId="0" xfId="0" applyFont="1" applyFill="1" applyAlignment="1">
      <alignment vertical="center"/>
    </xf>
    <xf numFmtId="0" fontId="77" fillId="0" borderId="72" xfId="0" applyFont="1" applyBorder="1" applyAlignment="1">
      <alignment horizontal="center" vertical="center"/>
    </xf>
    <xf numFmtId="164" fontId="84" fillId="0" borderId="72" xfId="4090" applyFont="1" applyFill="1" applyBorder="1" applyAlignment="1">
      <alignment horizontal="center" vertical="center" wrapText="1"/>
    </xf>
    <xf numFmtId="0" fontId="77" fillId="0" borderId="73" xfId="0" applyFont="1" applyBorder="1" applyAlignment="1">
      <alignment horizontal="center" vertical="center"/>
    </xf>
    <xf numFmtId="1" fontId="83" fillId="5" borderId="74" xfId="0" applyNumberFormat="1" applyFont="1" applyFill="1" applyBorder="1" applyAlignment="1">
      <alignment horizontal="center" vertical="center" shrinkToFit="1"/>
    </xf>
    <xf numFmtId="175" fontId="83" fillId="5" borderId="74" xfId="0" applyNumberFormat="1" applyFont="1" applyFill="1" applyBorder="1" applyAlignment="1">
      <alignment horizontal="center" vertical="center" shrinkToFit="1"/>
    </xf>
    <xf numFmtId="0" fontId="87" fillId="5" borderId="74" xfId="0" quotePrefix="1" applyFont="1" applyFill="1" applyBorder="1" applyAlignment="1">
      <alignment horizontal="center" vertical="center"/>
    </xf>
    <xf numFmtId="0" fontId="87" fillId="5" borderId="74" xfId="0" applyFont="1" applyFill="1" applyBorder="1" applyAlignment="1">
      <alignment horizontal="center" vertical="center"/>
    </xf>
    <xf numFmtId="0" fontId="83" fillId="5" borderId="75" xfId="0" applyFont="1" applyFill="1" applyBorder="1" applyAlignment="1">
      <alignment horizontal="center" vertical="center" wrapText="1"/>
    </xf>
    <xf numFmtId="0" fontId="77" fillId="5" borderId="73" xfId="0" applyFont="1" applyFill="1" applyBorder="1" applyAlignment="1">
      <alignment horizontal="center" vertical="center" wrapText="1"/>
    </xf>
    <xf numFmtId="1" fontId="83" fillId="5" borderId="53" xfId="0" applyNumberFormat="1" applyFont="1" applyFill="1" applyBorder="1" applyAlignment="1">
      <alignment horizontal="center" vertical="center" shrinkToFit="1"/>
    </xf>
    <xf numFmtId="175" fontId="83" fillId="5" borderId="53" xfId="0" applyNumberFormat="1" applyFont="1" applyFill="1" applyBorder="1" applyAlignment="1">
      <alignment horizontal="center" vertical="center" shrinkToFit="1"/>
    </xf>
    <xf numFmtId="0" fontId="87" fillId="5" borderId="53" xfId="0" quotePrefix="1" applyFont="1" applyFill="1" applyBorder="1" applyAlignment="1">
      <alignment horizontal="center" vertical="center"/>
    </xf>
    <xf numFmtId="0" fontId="87" fillId="5" borderId="53" xfId="0" applyFont="1" applyFill="1" applyBorder="1" applyAlignment="1">
      <alignment horizontal="center" vertical="center"/>
    </xf>
    <xf numFmtId="0" fontId="83" fillId="5" borderId="53" xfId="0" applyFont="1" applyFill="1" applyBorder="1" applyAlignment="1">
      <alignment horizontal="center" vertical="center" wrapText="1"/>
    </xf>
    <xf numFmtId="164" fontId="77" fillId="5" borderId="25" xfId="4090" applyFont="1" applyFill="1" applyBorder="1" applyAlignment="1">
      <alignment horizontal="center" vertical="center" wrapText="1"/>
    </xf>
    <xf numFmtId="164" fontId="13" fillId="0" borderId="0" xfId="0" applyNumberFormat="1" applyFont="1" applyAlignment="1">
      <alignment vertical="center"/>
    </xf>
    <xf numFmtId="0" fontId="84" fillId="0" borderId="0" xfId="0" applyFont="1"/>
    <xf numFmtId="0" fontId="84" fillId="0" borderId="0" xfId="0" applyFont="1" applyAlignment="1">
      <alignment vertical="center"/>
    </xf>
    <xf numFmtId="164" fontId="102" fillId="0" borderId="52" xfId="4090" applyFont="1" applyFill="1" applyBorder="1" applyAlignment="1">
      <alignment horizontal="center" vertical="center"/>
    </xf>
    <xf numFmtId="164" fontId="84" fillId="0" borderId="0" xfId="0" applyNumberFormat="1" applyFont="1" applyAlignment="1">
      <alignment vertical="center"/>
    </xf>
    <xf numFmtId="0" fontId="84" fillId="0" borderId="50" xfId="0" applyFont="1" applyBorder="1" applyAlignment="1">
      <alignment horizontal="center" vertical="center"/>
    </xf>
    <xf numFmtId="0" fontId="84" fillId="0" borderId="51" xfId="0" applyFont="1" applyBorder="1" applyAlignment="1">
      <alignment horizontal="center" vertical="center" wrapText="1"/>
    </xf>
    <xf numFmtId="0" fontId="84" fillId="0" borderId="72" xfId="0" applyFont="1" applyBorder="1" applyAlignment="1">
      <alignment horizontal="center" vertical="center"/>
    </xf>
    <xf numFmtId="0" fontId="103" fillId="0" borderId="52" xfId="0" applyFont="1" applyBorder="1" applyAlignment="1">
      <alignment horizontal="center" vertical="center" wrapText="1"/>
    </xf>
    <xf numFmtId="177" fontId="84" fillId="0" borderId="50" xfId="4090" applyNumberFormat="1" applyFont="1" applyFill="1" applyBorder="1" applyAlignment="1">
      <alignment horizontal="center" vertical="center" wrapText="1"/>
    </xf>
    <xf numFmtId="0" fontId="84" fillId="0" borderId="50" xfId="4090" applyNumberFormat="1" applyFont="1" applyFill="1" applyBorder="1" applyAlignment="1">
      <alignment horizontal="center" vertical="center" wrapText="1"/>
    </xf>
    <xf numFmtId="177" fontId="88" fillId="0" borderId="51" xfId="0" applyNumberFormat="1" applyFont="1" applyBorder="1" applyAlignment="1">
      <alignment horizontal="center" vertical="center"/>
    </xf>
    <xf numFmtId="0" fontId="84" fillId="0" borderId="20" xfId="0" quotePrefix="1" applyFont="1" applyBorder="1" applyAlignment="1">
      <alignment vertical="center" wrapText="1"/>
    </xf>
    <xf numFmtId="177" fontId="84" fillId="0" borderId="50" xfId="4090" applyNumberFormat="1" applyFont="1" applyBorder="1" applyAlignment="1">
      <alignment horizontal="center" vertical="center" wrapText="1"/>
    </xf>
    <xf numFmtId="0" fontId="84" fillId="0" borderId="52" xfId="0" quotePrefix="1" applyFont="1" applyBorder="1" applyAlignment="1">
      <alignment horizontal="center" vertical="center"/>
    </xf>
    <xf numFmtId="164" fontId="84" fillId="0" borderId="25" xfId="4090" applyFont="1" applyFill="1" applyBorder="1" applyAlignment="1">
      <alignment horizontal="left" vertical="center" wrapText="1"/>
    </xf>
    <xf numFmtId="164" fontId="84" fillId="0" borderId="25" xfId="4090" quotePrefix="1" applyFont="1" applyFill="1" applyBorder="1" applyAlignment="1">
      <alignment horizontal="left" vertical="center" wrapText="1"/>
    </xf>
    <xf numFmtId="164" fontId="84" fillId="0" borderId="25" xfId="4090" applyFont="1" applyFill="1" applyBorder="1" applyAlignment="1">
      <alignment horizontal="center" vertical="center"/>
    </xf>
    <xf numFmtId="164" fontId="84" fillId="0" borderId="25" xfId="4090" applyFont="1" applyFill="1" applyBorder="1" applyAlignment="1">
      <alignment vertical="center"/>
    </xf>
    <xf numFmtId="164" fontId="84" fillId="0" borderId="20" xfId="4090" applyFont="1" applyFill="1" applyBorder="1" applyAlignment="1">
      <alignment vertical="center"/>
    </xf>
    <xf numFmtId="164" fontId="84" fillId="0" borderId="20" xfId="4090" applyFont="1" applyFill="1" applyBorder="1" applyAlignment="1">
      <alignment horizontal="center" vertical="center" wrapText="1"/>
    </xf>
    <xf numFmtId="177" fontId="84" fillId="0" borderId="72" xfId="4090" applyNumberFormat="1" applyFont="1" applyFill="1" applyBorder="1" applyAlignment="1">
      <alignment horizontal="center" vertical="center" wrapText="1"/>
    </xf>
    <xf numFmtId="0" fontId="84" fillId="0" borderId="52" xfId="0" quotePrefix="1" applyFont="1" applyBorder="1" applyAlignment="1">
      <alignment vertical="center" wrapText="1"/>
    </xf>
    <xf numFmtId="0" fontId="82" fillId="44" borderId="53" xfId="0" applyFont="1" applyFill="1" applyBorder="1" applyAlignment="1">
      <alignment horizontal="left" vertical="center" wrapText="1"/>
    </xf>
    <xf numFmtId="0" fontId="84" fillId="0" borderId="76" xfId="0" applyFont="1" applyBorder="1" applyAlignment="1">
      <alignment horizontal="left" vertical="center" wrapText="1"/>
    </xf>
    <xf numFmtId="0" fontId="84" fillId="0" borderId="50" xfId="0" applyFont="1" applyBorder="1" applyAlignment="1">
      <alignment horizontal="right" vertical="center" wrapText="1"/>
    </xf>
    <xf numFmtId="0" fontId="84" fillId="0" borderId="72" xfId="0" applyFont="1" applyBorder="1" applyAlignment="1">
      <alignment horizontal="right" vertical="center" wrapText="1"/>
    </xf>
    <xf numFmtId="0" fontId="77" fillId="5" borderId="25" xfId="4090" applyNumberFormat="1" applyFont="1" applyFill="1" applyBorder="1" applyAlignment="1">
      <alignment vertical="center" wrapText="1"/>
    </xf>
    <xf numFmtId="0" fontId="77" fillId="40" borderId="53" xfId="4090" applyNumberFormat="1" applyFont="1" applyFill="1" applyBorder="1" applyAlignment="1">
      <alignment vertical="center" wrapText="1"/>
    </xf>
    <xf numFmtId="0" fontId="77" fillId="5" borderId="25" xfId="4090" applyNumberFormat="1" applyFont="1" applyFill="1" applyBorder="1" applyAlignment="1">
      <alignment horizontal="center" vertical="center" wrapText="1"/>
    </xf>
    <xf numFmtId="0" fontId="84" fillId="0" borderId="50" xfId="4090" applyNumberFormat="1" applyFont="1" applyBorder="1" applyAlignment="1">
      <alignment horizontal="center" vertical="center" wrapText="1"/>
    </xf>
    <xf numFmtId="1" fontId="83" fillId="40" borderId="56" xfId="0" applyNumberFormat="1" applyFont="1" applyFill="1" applyBorder="1" applyAlignment="1">
      <alignment horizontal="center" vertical="top" shrinkToFit="1"/>
    </xf>
    <xf numFmtId="175" fontId="83" fillId="40" borderId="56" xfId="0" applyNumberFormat="1" applyFont="1" applyFill="1" applyBorder="1" applyAlignment="1">
      <alignment horizontal="center" vertical="top" shrinkToFit="1"/>
    </xf>
    <xf numFmtId="0" fontId="87" fillId="40" borderId="56" xfId="0" applyFont="1" applyFill="1" applyBorder="1" applyAlignment="1">
      <alignment horizontal="center" vertical="top"/>
    </xf>
    <xf numFmtId="0" fontId="83" fillId="40" borderId="56" xfId="0" applyFont="1" applyFill="1" applyBorder="1" applyAlignment="1">
      <alignment horizontal="left" vertical="top" wrapText="1"/>
    </xf>
    <xf numFmtId="0" fontId="88" fillId="0" borderId="57" xfId="0" applyFont="1" applyBorder="1" applyAlignment="1">
      <alignment horizontal="left" vertical="center"/>
    </xf>
    <xf numFmtId="0" fontId="88" fillId="0" borderId="53" xfId="0" applyFont="1" applyBorder="1" applyAlignment="1">
      <alignment horizontal="left" vertical="center"/>
    </xf>
    <xf numFmtId="0" fontId="84" fillId="44" borderId="68" xfId="0" applyFont="1" applyFill="1" applyBorder="1" applyAlignment="1">
      <alignment horizontal="left" vertical="center" wrapText="1"/>
    </xf>
    <xf numFmtId="0" fontId="82" fillId="44" borderId="47" xfId="0" applyFont="1" applyFill="1" applyBorder="1" applyAlignment="1">
      <alignment horizontal="left" vertical="center" wrapText="1"/>
    </xf>
    <xf numFmtId="0" fontId="84" fillId="44" borderId="53" xfId="0" applyFont="1" applyFill="1" applyBorder="1" applyAlignment="1">
      <alignment horizontal="left" vertical="center" wrapText="1"/>
    </xf>
    <xf numFmtId="0" fontId="82" fillId="44" borderId="57" xfId="0" applyFont="1" applyFill="1" applyBorder="1" applyAlignment="1">
      <alignment horizontal="left" vertical="center" wrapText="1"/>
    </xf>
    <xf numFmtId="0" fontId="77" fillId="40" borderId="48" xfId="0" applyFont="1" applyFill="1" applyBorder="1" applyAlignment="1">
      <alignment horizontal="center" vertical="center" wrapText="1"/>
    </xf>
    <xf numFmtId="0" fontId="77" fillId="40" borderId="54" xfId="0" applyFont="1" applyFill="1" applyBorder="1" applyAlignment="1">
      <alignment horizontal="center" vertical="center" wrapText="1"/>
    </xf>
    <xf numFmtId="0" fontId="77" fillId="40" borderId="54" xfId="0" applyFont="1" applyFill="1" applyBorder="1" applyAlignment="1">
      <alignment vertical="center" wrapText="1"/>
    </xf>
    <xf numFmtId="1" fontId="83" fillId="41" borderId="57" xfId="0" applyNumberFormat="1" applyFont="1" applyFill="1" applyBorder="1" applyAlignment="1">
      <alignment horizontal="center" vertical="center" shrinkToFit="1"/>
    </xf>
    <xf numFmtId="175" fontId="83" fillId="41" borderId="57" xfId="0" applyNumberFormat="1" applyFont="1" applyFill="1" applyBorder="1" applyAlignment="1">
      <alignment horizontal="center" vertical="center" shrinkToFit="1"/>
    </xf>
    <xf numFmtId="0" fontId="87" fillId="41" borderId="57" xfId="0" quotePrefix="1" applyFont="1" applyFill="1" applyBorder="1" applyAlignment="1">
      <alignment horizontal="center" vertical="center"/>
    </xf>
    <xf numFmtId="0" fontId="87" fillId="41" borderId="57" xfId="0" applyFont="1" applyFill="1" applyBorder="1" applyAlignment="1">
      <alignment horizontal="center" vertical="center"/>
    </xf>
    <xf numFmtId="0" fontId="83" fillId="41" borderId="57" xfId="0" applyFont="1" applyFill="1" applyBorder="1" applyAlignment="1">
      <alignment horizontal="center" vertical="center" wrapText="1"/>
    </xf>
    <xf numFmtId="0" fontId="77" fillId="41" borderId="8" xfId="0" applyFont="1" applyFill="1" applyBorder="1" applyAlignment="1">
      <alignment horizontal="center" vertical="center" wrapText="1"/>
    </xf>
    <xf numFmtId="0" fontId="77" fillId="41" borderId="2" xfId="0" applyFont="1" applyFill="1" applyBorder="1" applyAlignment="1">
      <alignment horizontal="center" vertical="center" wrapText="1"/>
    </xf>
    <xf numFmtId="164" fontId="84" fillId="38" borderId="52" xfId="4090" applyFont="1" applyFill="1" applyBorder="1" applyAlignment="1">
      <alignment horizontal="center" vertical="center"/>
    </xf>
    <xf numFmtId="164" fontId="84" fillId="38" borderId="52" xfId="0" applyNumberFormat="1" applyFont="1" applyFill="1" applyBorder="1" applyAlignment="1">
      <alignment horizontal="center" vertical="center"/>
    </xf>
    <xf numFmtId="0" fontId="84" fillId="0" borderId="72" xfId="4090" applyNumberFormat="1" applyFont="1" applyFill="1" applyBorder="1" applyAlignment="1">
      <alignment horizontal="center" vertical="center" wrapText="1"/>
    </xf>
    <xf numFmtId="0" fontId="84" fillId="0" borderId="51" xfId="0" applyFont="1" applyBorder="1" applyAlignment="1">
      <alignment vertical="center" wrapText="1"/>
    </xf>
    <xf numFmtId="0" fontId="77" fillId="0" borderId="52" xfId="0" applyFont="1" applyBorder="1" applyAlignment="1">
      <alignment horizontal="left" vertical="center" wrapText="1"/>
    </xf>
    <xf numFmtId="0" fontId="83" fillId="0" borderId="0" xfId="0" applyFont="1" applyAlignment="1">
      <alignment horizontal="center" vertical="center" wrapText="1"/>
    </xf>
    <xf numFmtId="0" fontId="77" fillId="0" borderId="48" xfId="0" applyFont="1" applyBorder="1" applyAlignment="1">
      <alignment horizontal="center" vertical="center" wrapText="1"/>
    </xf>
    <xf numFmtId="0" fontId="77" fillId="0" borderId="72" xfId="0" applyFont="1" applyBorder="1" applyAlignment="1">
      <alignment horizontal="center" vertical="center" wrapText="1"/>
    </xf>
    <xf numFmtId="0" fontId="77" fillId="0" borderId="52" xfId="0" applyFont="1" applyBorder="1" applyAlignment="1">
      <alignment horizontal="center" vertical="center" wrapText="1"/>
    </xf>
    <xf numFmtId="0" fontId="87" fillId="0" borderId="53" xfId="0" quotePrefix="1" applyFont="1" applyBorder="1" applyAlignment="1">
      <alignment horizontal="center" vertical="center"/>
    </xf>
    <xf numFmtId="0" fontId="83" fillId="5" borderId="47" xfId="0" applyFont="1" applyFill="1" applyBorder="1" applyAlignment="1">
      <alignment horizontal="center" vertical="center" wrapText="1"/>
    </xf>
    <xf numFmtId="0" fontId="75" fillId="0" borderId="50" xfId="0" applyFont="1" applyBorder="1" applyAlignment="1">
      <alignment horizontal="center" vertical="center"/>
    </xf>
    <xf numFmtId="1" fontId="104" fillId="0" borderId="47" xfId="0" applyNumberFormat="1" applyFont="1" applyBorder="1" applyAlignment="1">
      <alignment horizontal="center" vertical="center" shrinkToFit="1"/>
    </xf>
    <xf numFmtId="175" fontId="104" fillId="0" borderId="47" xfId="0" applyNumberFormat="1" applyFont="1" applyBorder="1" applyAlignment="1">
      <alignment horizontal="center" vertical="center" shrinkToFit="1"/>
    </xf>
    <xf numFmtId="176" fontId="104" fillId="0" borderId="47" xfId="0" applyNumberFormat="1" applyFont="1" applyBorder="1" applyAlignment="1">
      <alignment horizontal="center" vertical="center" shrinkToFit="1"/>
    </xf>
    <xf numFmtId="0" fontId="105" fillId="0" borderId="20" xfId="0" applyFont="1" applyBorder="1" applyAlignment="1">
      <alignment horizontal="left" vertical="center"/>
    </xf>
    <xf numFmtId="0" fontId="75" fillId="0" borderId="51" xfId="0" applyFont="1" applyBorder="1" applyAlignment="1">
      <alignment horizontal="center" vertical="center" wrapText="1"/>
    </xf>
    <xf numFmtId="0" fontId="75" fillId="0" borderId="53" xfId="0" applyFont="1" applyBorder="1" applyAlignment="1">
      <alignment horizontal="center" vertical="center" wrapText="1"/>
    </xf>
    <xf numFmtId="0" fontId="13" fillId="0" borderId="53" xfId="0" applyFont="1" applyBorder="1" applyAlignment="1">
      <alignment vertical="center" wrapText="1"/>
    </xf>
    <xf numFmtId="164" fontId="13" fillId="0" borderId="53" xfId="4090" applyFont="1" applyFill="1" applyBorder="1" applyAlignment="1">
      <alignment vertical="center" wrapText="1"/>
    </xf>
    <xf numFmtId="164" fontId="13" fillId="0" borderId="52" xfId="0" applyNumberFormat="1" applyFont="1" applyBorder="1" applyAlignment="1">
      <alignment horizontal="center" vertical="center"/>
    </xf>
    <xf numFmtId="0" fontId="13" fillId="0" borderId="52" xfId="0" applyFont="1" applyBorder="1" applyAlignment="1">
      <alignment vertical="center" wrapText="1"/>
    </xf>
    <xf numFmtId="0" fontId="13" fillId="0" borderId="52" xfId="0" applyFont="1" applyBorder="1" applyAlignment="1">
      <alignment horizontal="center" vertical="center" wrapText="1"/>
    </xf>
    <xf numFmtId="0" fontId="13" fillId="0" borderId="51" xfId="0" applyFont="1" applyBorder="1" applyAlignment="1">
      <alignment horizontal="center" vertical="center"/>
    </xf>
    <xf numFmtId="0" fontId="13" fillId="0" borderId="53" xfId="0" applyFont="1" applyBorder="1" applyAlignment="1">
      <alignment horizontal="center" vertical="center"/>
    </xf>
    <xf numFmtId="0" fontId="13" fillId="0" borderId="52" xfId="0" applyFont="1" applyBorder="1" applyAlignment="1">
      <alignment horizontal="center" vertical="center"/>
    </xf>
    <xf numFmtId="0" fontId="13" fillId="0" borderId="53" xfId="0" applyFont="1" applyBorder="1" applyAlignment="1">
      <alignment horizontal="center" vertical="center" wrapText="1"/>
    </xf>
    <xf numFmtId="176" fontId="104" fillId="0" borderId="56" xfId="0" applyNumberFormat="1" applyFont="1" applyBorder="1" applyAlignment="1">
      <alignment horizontal="center" vertical="center" shrinkToFit="1"/>
    </xf>
    <xf numFmtId="0" fontId="13" fillId="0" borderId="51" xfId="0" quotePrefix="1" applyFont="1" applyBorder="1" applyAlignment="1">
      <alignment horizontal="center" vertical="center"/>
    </xf>
    <xf numFmtId="0" fontId="105" fillId="0" borderId="47" xfId="0" applyFont="1" applyBorder="1" applyAlignment="1">
      <alignment horizontal="left" vertical="center"/>
    </xf>
    <xf numFmtId="0" fontId="75" fillId="0" borderId="55" xfId="0" applyFont="1" applyBorder="1" applyAlignment="1">
      <alignment horizontal="center" vertical="center"/>
    </xf>
    <xf numFmtId="0" fontId="104" fillId="0" borderId="47" xfId="0" applyFont="1" applyBorder="1" applyAlignment="1">
      <alignment horizontal="left" vertical="top" wrapText="1"/>
    </xf>
    <xf numFmtId="0" fontId="13" fillId="0" borderId="48" xfId="0" applyFont="1" applyBorder="1" applyAlignment="1">
      <alignment horizontal="center" vertical="center" wrapText="1"/>
    </xf>
    <xf numFmtId="0" fontId="13" fillId="0" borderId="54" xfId="0" applyFont="1" applyBorder="1" applyAlignment="1">
      <alignment horizontal="center" vertical="center" wrapText="1"/>
    </xf>
    <xf numFmtId="164" fontId="13" fillId="0" borderId="50" xfId="4090" applyFont="1" applyFill="1" applyBorder="1" applyAlignment="1">
      <alignment horizontal="center" vertical="center" wrapText="1"/>
    </xf>
    <xf numFmtId="0" fontId="75" fillId="0" borderId="53" xfId="0" applyFont="1" applyBorder="1" applyAlignment="1">
      <alignment horizontal="center" vertical="center"/>
    </xf>
    <xf numFmtId="0" fontId="13" fillId="0" borderId="25" xfId="0" applyFont="1" applyBorder="1" applyAlignment="1">
      <alignment vertical="center" wrapText="1"/>
    </xf>
    <xf numFmtId="0" fontId="75" fillId="0" borderId="53" xfId="0" applyFont="1" applyBorder="1" applyAlignment="1">
      <alignment horizontal="left" vertical="center" wrapText="1"/>
    </xf>
    <xf numFmtId="164" fontId="13" fillId="0" borderId="52" xfId="4090" applyFont="1" applyFill="1" applyBorder="1" applyAlignment="1">
      <alignment horizontal="left" vertical="center" wrapText="1"/>
    </xf>
    <xf numFmtId="0" fontId="13" fillId="0" borderId="20" xfId="0" applyFont="1" applyBorder="1" applyAlignment="1">
      <alignment vertical="center" wrapText="1"/>
    </xf>
    <xf numFmtId="0" fontId="13" fillId="0" borderId="20" xfId="0" applyFont="1" applyBorder="1" applyAlignment="1">
      <alignment horizontal="center" vertical="center" wrapText="1"/>
    </xf>
    <xf numFmtId="0" fontId="13" fillId="0" borderId="20" xfId="0" applyFont="1" applyBorder="1" applyAlignment="1">
      <alignment horizontal="left" vertical="center" wrapText="1"/>
    </xf>
    <xf numFmtId="0" fontId="104" fillId="0" borderId="53" xfId="0" applyFont="1" applyBorder="1" applyAlignment="1">
      <alignment horizontal="left" vertical="center" wrapText="1"/>
    </xf>
    <xf numFmtId="0" fontId="13" fillId="0" borderId="53" xfId="0" applyFont="1" applyBorder="1" applyAlignment="1">
      <alignment horizontal="left" vertical="center" wrapText="1"/>
    </xf>
    <xf numFmtId="0" fontId="75" fillId="0" borderId="25" xfId="0" applyFont="1" applyBorder="1" applyAlignment="1">
      <alignment horizontal="left" vertical="center" wrapText="1"/>
    </xf>
    <xf numFmtId="164" fontId="105" fillId="0" borderId="19" xfId="4090" applyFont="1" applyFill="1" applyBorder="1" applyAlignment="1">
      <alignment horizontal="center" vertical="center"/>
    </xf>
    <xf numFmtId="0" fontId="105" fillId="0" borderId="53" xfId="0" applyFont="1" applyBorder="1" applyAlignment="1">
      <alignment horizontal="center" vertical="center"/>
    </xf>
    <xf numFmtId="43" fontId="105" fillId="0" borderId="20" xfId="2572" applyFont="1" applyFill="1" applyBorder="1" applyAlignment="1">
      <alignment horizontal="center" vertical="center"/>
    </xf>
    <xf numFmtId="164" fontId="13" fillId="0" borderId="20" xfId="0" applyNumberFormat="1" applyFont="1" applyBorder="1" applyAlignment="1">
      <alignment horizontal="center" vertical="center"/>
    </xf>
    <xf numFmtId="0" fontId="13" fillId="0" borderId="25" xfId="0" applyFont="1" applyBorder="1" applyAlignment="1">
      <alignment horizontal="left" vertical="center" wrapText="1"/>
    </xf>
    <xf numFmtId="0" fontId="13" fillId="0" borderId="64" xfId="0" applyFont="1" applyBorder="1" applyAlignment="1">
      <alignment horizontal="left" vertical="center" wrapText="1"/>
    </xf>
    <xf numFmtId="0" fontId="75" fillId="0" borderId="48" xfId="0" applyFont="1" applyBorder="1" applyAlignment="1">
      <alignment horizontal="left" vertical="center" wrapText="1"/>
    </xf>
    <xf numFmtId="164" fontId="105" fillId="0" borderId="51" xfId="4090" applyFont="1" applyFill="1" applyBorder="1" applyAlignment="1">
      <alignment horizontal="center" vertical="center"/>
    </xf>
    <xf numFmtId="43" fontId="105" fillId="0" borderId="52" xfId="2572" applyFont="1" applyFill="1" applyBorder="1" applyAlignment="1">
      <alignment horizontal="center" vertical="center"/>
    </xf>
    <xf numFmtId="0" fontId="13" fillId="0" borderId="52" xfId="0" applyFont="1" applyBorder="1" applyAlignment="1">
      <alignment horizontal="left" vertical="center" wrapText="1"/>
    </xf>
    <xf numFmtId="0" fontId="13" fillId="0" borderId="48" xfId="0" applyFont="1" applyBorder="1" applyAlignment="1">
      <alignment horizontal="left" vertical="center" wrapText="1"/>
    </xf>
    <xf numFmtId="0" fontId="75" fillId="0" borderId="54" xfId="0" applyFont="1" applyBorder="1" applyAlignment="1">
      <alignment horizontal="left" vertical="center" wrapText="1"/>
    </xf>
    <xf numFmtId="0" fontId="13" fillId="0" borderId="63" xfId="0" applyFont="1" applyBorder="1" applyAlignment="1">
      <alignment horizontal="left" vertical="center" wrapText="1"/>
    </xf>
    <xf numFmtId="0" fontId="13" fillId="0" borderId="47" xfId="0" applyFont="1" applyBorder="1" applyAlignment="1">
      <alignment horizontal="left" vertical="center" wrapText="1"/>
    </xf>
    <xf numFmtId="0" fontId="104" fillId="0" borderId="48" xfId="0" applyFont="1" applyBorder="1" applyAlignment="1">
      <alignment horizontal="left" vertical="center" wrapText="1"/>
    </xf>
    <xf numFmtId="1" fontId="104" fillId="0" borderId="47" xfId="0" applyNumberFormat="1" applyFont="1" applyBorder="1" applyAlignment="1">
      <alignment horizontal="center" vertical="top" shrinkToFit="1"/>
    </xf>
    <xf numFmtId="175" fontId="104" fillId="0" borderId="47" xfId="0" applyNumberFormat="1" applyFont="1" applyBorder="1" applyAlignment="1">
      <alignment horizontal="center" vertical="top" shrinkToFit="1"/>
    </xf>
    <xf numFmtId="176" fontId="104" fillId="0" borderId="47" xfId="0" applyNumberFormat="1" applyFont="1" applyBorder="1" applyAlignment="1">
      <alignment horizontal="center" vertical="top" shrinkToFit="1"/>
    </xf>
    <xf numFmtId="0" fontId="13" fillId="0" borderId="68" xfId="0" applyFont="1" applyBorder="1" applyAlignment="1">
      <alignment horizontal="left" vertical="center" wrapText="1"/>
    </xf>
    <xf numFmtId="0" fontId="104" fillId="0" borderId="47" xfId="0" applyFont="1" applyBorder="1" applyAlignment="1">
      <alignment horizontal="center" vertical="center" wrapText="1"/>
    </xf>
    <xf numFmtId="0" fontId="13" fillId="0" borderId="67" xfId="0" applyFont="1" applyBorder="1" applyAlignment="1">
      <alignment horizontal="left" vertical="center" wrapText="1"/>
    </xf>
    <xf numFmtId="0" fontId="104" fillId="0" borderId="47" xfId="0" applyFont="1" applyBorder="1" applyAlignment="1">
      <alignment horizontal="left" vertical="center" wrapText="1"/>
    </xf>
    <xf numFmtId="0" fontId="13" fillId="0" borderId="69" xfId="0" applyFont="1" applyBorder="1" applyAlignment="1">
      <alignment horizontal="left" vertical="center" wrapText="1"/>
    </xf>
    <xf numFmtId="164" fontId="13" fillId="0" borderId="52" xfId="4090" applyFont="1" applyFill="1" applyBorder="1" applyAlignment="1">
      <alignment horizontal="center" vertical="center"/>
    </xf>
    <xf numFmtId="0" fontId="104" fillId="0" borderId="56" xfId="0" applyFont="1" applyBorder="1" applyAlignment="1">
      <alignment horizontal="left" vertical="center" wrapText="1"/>
    </xf>
    <xf numFmtId="176" fontId="104" fillId="0" borderId="69" xfId="0" applyNumberFormat="1" applyFont="1" applyBorder="1" applyAlignment="1">
      <alignment horizontal="center" vertical="center" shrinkToFit="1"/>
    </xf>
    <xf numFmtId="175" fontId="104" fillId="0" borderId="56" xfId="0" applyNumberFormat="1" applyFont="1" applyBorder="1" applyAlignment="1">
      <alignment horizontal="center" vertical="center" shrinkToFit="1"/>
    </xf>
    <xf numFmtId="0" fontId="104" fillId="0" borderId="57" xfId="0" applyFont="1" applyBorder="1" applyAlignment="1">
      <alignment horizontal="left" vertical="center" wrapText="1"/>
    </xf>
    <xf numFmtId="0" fontId="75" fillId="0" borderId="0" xfId="0" applyFont="1" applyAlignment="1">
      <alignment horizontal="left" vertical="center" wrapText="1"/>
    </xf>
    <xf numFmtId="164" fontId="13" fillId="0" borderId="53" xfId="4090" applyFont="1" applyFill="1" applyBorder="1" applyAlignment="1">
      <alignment horizontal="left" vertical="center" wrapText="1"/>
    </xf>
    <xf numFmtId="164" fontId="106" fillId="0" borderId="52" xfId="4090" applyFont="1" applyFill="1" applyBorder="1" applyAlignment="1">
      <alignment horizontal="center" vertical="center"/>
    </xf>
    <xf numFmtId="164" fontId="106" fillId="0" borderId="52" xfId="0" applyNumberFormat="1" applyFont="1" applyBorder="1" applyAlignment="1">
      <alignment horizontal="center" vertical="center"/>
    </xf>
    <xf numFmtId="164" fontId="13" fillId="0" borderId="53" xfId="4090" applyFont="1" applyFill="1" applyBorder="1" applyAlignment="1">
      <alignment horizontal="center" vertical="center" wrapText="1"/>
    </xf>
    <xf numFmtId="0" fontId="13" fillId="0" borderId="0" xfId="0" applyFont="1" applyAlignment="1">
      <alignment vertical="center" wrapText="1"/>
    </xf>
    <xf numFmtId="0" fontId="13" fillId="0" borderId="47" xfId="0" applyFont="1" applyBorder="1" applyAlignment="1">
      <alignment vertical="center" wrapText="1"/>
    </xf>
    <xf numFmtId="0" fontId="75" fillId="0" borderId="54" xfId="0" applyFont="1" applyBorder="1" applyAlignment="1">
      <alignment horizontal="center" vertical="center"/>
    </xf>
    <xf numFmtId="15" fontId="13" fillId="0" borderId="51" xfId="0" quotePrefix="1" applyNumberFormat="1" applyFont="1" applyBorder="1" applyAlignment="1">
      <alignment horizontal="center" vertical="center"/>
    </xf>
    <xf numFmtId="0" fontId="75" fillId="0" borderId="0" xfId="2924" applyFont="1" applyAlignment="1">
      <alignment horizontal="center" vertical="center"/>
    </xf>
    <xf numFmtId="175" fontId="104" fillId="0" borderId="53" xfId="0" applyNumberFormat="1" applyFont="1" applyBorder="1" applyAlignment="1">
      <alignment horizontal="center" vertical="center" shrinkToFit="1"/>
    </xf>
    <xf numFmtId="0" fontId="107" fillId="0" borderId="53" xfId="0" quotePrefix="1" applyFont="1" applyBorder="1" applyAlignment="1">
      <alignment horizontal="center" vertical="center"/>
    </xf>
    <xf numFmtId="0" fontId="13" fillId="0" borderId="52" xfId="0" applyFont="1" applyBorder="1" applyAlignment="1">
      <alignment vertical="center"/>
    </xf>
    <xf numFmtId="164" fontId="13" fillId="0" borderId="52" xfId="4090" applyFont="1" applyFill="1" applyBorder="1" applyAlignment="1">
      <alignment horizontal="center" vertical="center" wrapText="1"/>
    </xf>
    <xf numFmtId="175" fontId="104" fillId="0" borderId="54" xfId="0" applyNumberFormat="1" applyFont="1" applyBorder="1" applyAlignment="1">
      <alignment horizontal="center" vertical="center" shrinkToFit="1"/>
    </xf>
    <xf numFmtId="0" fontId="107" fillId="0" borderId="54" xfId="0" quotePrefix="1" applyFont="1" applyBorder="1" applyAlignment="1">
      <alignment horizontal="center" vertical="center"/>
    </xf>
    <xf numFmtId="0" fontId="104" fillId="0" borderId="54" xfId="0" applyFont="1" applyBorder="1" applyAlignment="1">
      <alignment horizontal="left" vertical="center" wrapText="1"/>
    </xf>
    <xf numFmtId="176" fontId="104" fillId="0" borderId="64" xfId="0" applyNumberFormat="1" applyFont="1" applyBorder="1" applyAlignment="1">
      <alignment horizontal="center" vertical="center" shrinkToFit="1"/>
    </xf>
    <xf numFmtId="0" fontId="75" fillId="0" borderId="51" xfId="0" applyFont="1" applyBorder="1" applyAlignment="1">
      <alignment horizontal="left" vertical="center" wrapText="1"/>
    </xf>
    <xf numFmtId="0" fontId="75" fillId="0" borderId="2" xfId="0" applyFont="1" applyBorder="1" applyAlignment="1">
      <alignment horizontal="left" vertical="center" wrapText="1"/>
    </xf>
    <xf numFmtId="164" fontId="13" fillId="0" borderId="25" xfId="4090" applyFont="1" applyFill="1" applyBorder="1" applyAlignment="1">
      <alignment horizontal="left" vertical="center" wrapText="1"/>
    </xf>
    <xf numFmtId="164" fontId="13" fillId="0" borderId="25" xfId="4090" quotePrefix="1" applyFont="1" applyFill="1" applyBorder="1" applyAlignment="1">
      <alignment horizontal="left" vertical="center" wrapText="1"/>
    </xf>
    <xf numFmtId="164" fontId="13" fillId="0" borderId="25" xfId="4090" applyFont="1" applyFill="1" applyBorder="1" applyAlignment="1">
      <alignment horizontal="center" vertical="center"/>
    </xf>
    <xf numFmtId="164" fontId="13" fillId="0" borderId="25" xfId="4090" applyFont="1" applyFill="1" applyBorder="1" applyAlignment="1">
      <alignment vertical="center"/>
    </xf>
    <xf numFmtId="164" fontId="13" fillId="0" borderId="20" xfId="4090" applyFont="1" applyFill="1" applyBorder="1" applyAlignment="1">
      <alignment vertical="center"/>
    </xf>
    <xf numFmtId="164" fontId="13" fillId="0" borderId="20" xfId="4090" applyFont="1" applyFill="1" applyBorder="1" applyAlignment="1">
      <alignment horizontal="center" vertical="center"/>
    </xf>
    <xf numFmtId="164" fontId="13" fillId="0" borderId="20" xfId="4090" applyFont="1" applyFill="1" applyBorder="1" applyAlignment="1">
      <alignment horizontal="center" vertical="center" wrapText="1"/>
    </xf>
    <xf numFmtId="0" fontId="105" fillId="0" borderId="25" xfId="0" applyFont="1" applyBorder="1" applyAlignment="1">
      <alignment horizontal="left" vertical="center"/>
    </xf>
    <xf numFmtId="164" fontId="13" fillId="0" borderId="25" xfId="4090" applyFont="1" applyFill="1" applyBorder="1" applyAlignment="1">
      <alignment horizontal="center" vertical="center" wrapText="1"/>
    </xf>
    <xf numFmtId="164" fontId="13" fillId="0" borderId="25" xfId="4090" applyFont="1" applyFill="1" applyBorder="1" applyAlignment="1">
      <alignment vertical="center" wrapText="1"/>
    </xf>
    <xf numFmtId="0" fontId="105" fillId="0" borderId="54" xfId="0" applyFont="1" applyBorder="1" applyAlignment="1">
      <alignment horizontal="left" vertical="center"/>
    </xf>
    <xf numFmtId="164" fontId="13" fillId="0" borderId="54" xfId="4090" quotePrefix="1" applyFont="1" applyFill="1" applyBorder="1" applyAlignment="1">
      <alignment horizontal="left" vertical="center" wrapText="1"/>
    </xf>
    <xf numFmtId="164" fontId="13" fillId="0" borderId="54" xfId="4090" applyFont="1" applyFill="1" applyBorder="1" applyAlignment="1">
      <alignment horizontal="center" vertical="center" wrapText="1"/>
    </xf>
    <xf numFmtId="164" fontId="13" fillId="0" borderId="54" xfId="4090" applyFont="1" applyFill="1" applyBorder="1" applyAlignment="1">
      <alignment vertical="center" wrapText="1"/>
    </xf>
    <xf numFmtId="164" fontId="13" fillId="0" borderId="49" xfId="4090" applyFont="1" applyFill="1" applyBorder="1" applyAlignment="1">
      <alignment vertical="center"/>
    </xf>
    <xf numFmtId="164" fontId="13" fillId="0" borderId="49" xfId="4090" applyFont="1" applyFill="1" applyBorder="1" applyAlignment="1">
      <alignment horizontal="center" vertical="center"/>
    </xf>
    <xf numFmtId="164" fontId="13" fillId="0" borderId="49" xfId="4090" applyFont="1" applyFill="1" applyBorder="1" applyAlignment="1">
      <alignment horizontal="center" vertical="center" wrapText="1"/>
    </xf>
    <xf numFmtId="0" fontId="13" fillId="0" borderId="49" xfId="0" applyFont="1" applyBorder="1" applyAlignment="1">
      <alignment vertical="center" wrapText="1"/>
    </xf>
    <xf numFmtId="0" fontId="13" fillId="0" borderId="48" xfId="0" applyFont="1" applyBorder="1" applyAlignment="1">
      <alignment horizontal="center" vertical="center"/>
    </xf>
    <xf numFmtId="0" fontId="13" fillId="0" borderId="49" xfId="0" applyFont="1" applyBorder="1" applyAlignment="1">
      <alignment horizontal="center" vertical="center" wrapText="1"/>
    </xf>
    <xf numFmtId="0" fontId="75" fillId="0" borderId="2" xfId="0" applyFont="1" applyBorder="1" applyAlignment="1">
      <alignment horizontal="center" vertical="center"/>
    </xf>
    <xf numFmtId="1" fontId="104" fillId="0" borderId="2" xfId="0" applyNumberFormat="1" applyFont="1" applyBorder="1" applyAlignment="1">
      <alignment horizontal="center" vertical="center" shrinkToFit="1"/>
    </xf>
    <xf numFmtId="175" fontId="104" fillId="0" borderId="2" xfId="0" applyNumberFormat="1" applyFont="1" applyBorder="1" applyAlignment="1">
      <alignment horizontal="center" vertical="center" shrinkToFit="1"/>
    </xf>
    <xf numFmtId="0" fontId="107" fillId="0" borderId="2" xfId="0" quotePrefix="1" applyFont="1" applyBorder="1" applyAlignment="1">
      <alignment horizontal="center" vertical="center"/>
    </xf>
    <xf numFmtId="0" fontId="104" fillId="0" borderId="2" xfId="0" applyFont="1" applyBorder="1" applyAlignment="1">
      <alignment horizontal="left" vertical="center" wrapText="1"/>
    </xf>
    <xf numFmtId="0" fontId="13" fillId="0" borderId="2" xfId="0" applyFont="1" applyBorder="1" applyAlignment="1">
      <alignment horizontal="left" vertical="center" wrapText="1"/>
    </xf>
    <xf numFmtId="164" fontId="13" fillId="0" borderId="4" xfId="4090" applyFont="1" applyFill="1" applyBorder="1" applyAlignment="1">
      <alignment horizontal="center" vertical="center" wrapText="1"/>
    </xf>
    <xf numFmtId="164" fontId="13" fillId="0" borderId="5" xfId="4090" applyFont="1" applyFill="1" applyBorder="1" applyAlignment="1">
      <alignment horizontal="left" vertical="center" wrapText="1"/>
    </xf>
    <xf numFmtId="164" fontId="13" fillId="0" borderId="5" xfId="0" applyNumberFormat="1" applyFont="1" applyBorder="1" applyAlignment="1">
      <alignment horizontal="center" vertical="center"/>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1" fontId="104" fillId="0" borderId="53" xfId="0" applyNumberFormat="1" applyFont="1" applyBorder="1" applyAlignment="1">
      <alignment horizontal="center" vertical="center" shrinkToFit="1"/>
    </xf>
    <xf numFmtId="164" fontId="13" fillId="0" borderId="50" xfId="4090" applyFont="1" applyFill="1" applyBorder="1" applyAlignment="1">
      <alignment horizontal="left" vertical="center" wrapText="1"/>
    </xf>
    <xf numFmtId="43" fontId="13" fillId="0" borderId="0" xfId="0" applyNumberFormat="1" applyFont="1"/>
    <xf numFmtId="0" fontId="57" fillId="32" borderId="26" xfId="3528" applyFont="1" applyFill="1" applyBorder="1" applyAlignment="1">
      <alignment vertical="top" wrapText="1"/>
    </xf>
    <xf numFmtId="0" fontId="57" fillId="32" borderId="19" xfId="3528" applyFont="1" applyFill="1" applyBorder="1" applyAlignment="1">
      <alignment vertical="top" wrapText="1"/>
    </xf>
    <xf numFmtId="0" fontId="57" fillId="32" borderId="20" xfId="3528" applyFont="1" applyFill="1" applyBorder="1" applyAlignment="1">
      <alignment vertical="top" wrapText="1"/>
    </xf>
    <xf numFmtId="168" fontId="42" fillId="0" borderId="29" xfId="3532" applyNumberFormat="1" applyBorder="1" applyAlignment="1">
      <alignment horizontal="justify" vertical="top" wrapText="1"/>
    </xf>
    <xf numFmtId="0" fontId="42" fillId="0" borderId="34" xfId="3532" applyBorder="1" applyAlignment="1">
      <alignment horizontal="justify" vertical="top" wrapText="1"/>
    </xf>
    <xf numFmtId="0" fontId="42" fillId="0" borderId="35" xfId="3532" applyBorder="1" applyAlignment="1">
      <alignment horizontal="justify" vertical="top" wrapText="1"/>
    </xf>
    <xf numFmtId="0" fontId="55" fillId="32" borderId="29" xfId="3528" applyFont="1" applyFill="1" applyBorder="1" applyAlignment="1">
      <alignment vertical="top" wrapText="1"/>
    </xf>
    <xf numFmtId="0" fontId="55" fillId="32" borderId="34" xfId="3528" applyFont="1" applyFill="1" applyBorder="1" applyAlignment="1">
      <alignment vertical="top" wrapText="1"/>
    </xf>
    <xf numFmtId="0" fontId="55" fillId="32" borderId="35" xfId="3528" applyFont="1" applyFill="1" applyBorder="1" applyAlignment="1">
      <alignment vertical="top" wrapText="1"/>
    </xf>
    <xf numFmtId="0" fontId="55" fillId="32" borderId="26" xfId="3528" applyFont="1" applyFill="1" applyBorder="1" applyAlignment="1">
      <alignment vertical="top" wrapText="1"/>
    </xf>
    <xf numFmtId="0" fontId="55" fillId="32" borderId="19" xfId="3528" applyFont="1" applyFill="1" applyBorder="1" applyAlignment="1">
      <alignment vertical="top" wrapText="1"/>
    </xf>
    <xf numFmtId="0" fontId="55" fillId="32" borderId="20" xfId="3528" applyFont="1" applyFill="1" applyBorder="1" applyAlignment="1">
      <alignment vertical="top" wrapText="1"/>
    </xf>
    <xf numFmtId="41" fontId="56" fillId="0" borderId="0" xfId="3534" applyFont="1" applyBorder="1" applyAlignment="1">
      <alignment horizontal="right"/>
    </xf>
    <xf numFmtId="174" fontId="56" fillId="0" borderId="0" xfId="3535" quotePrefix="1" applyNumberFormat="1" applyFont="1" applyAlignment="1">
      <alignment horizontal="left"/>
    </xf>
    <xf numFmtId="174" fontId="56" fillId="0" borderId="0" xfId="3535" applyNumberFormat="1" applyFont="1" applyAlignment="1">
      <alignment horizontal="left"/>
    </xf>
    <xf numFmtId="0" fontId="57" fillId="0" borderId="0" xfId="3534" applyNumberFormat="1" applyFont="1" applyAlignment="1">
      <alignment horizontal="center" vertical="center" wrapText="1"/>
    </xf>
    <xf numFmtId="168" fontId="42" fillId="0" borderId="29" xfId="3532" applyNumberFormat="1" applyBorder="1" applyAlignment="1">
      <alignment horizontal="left" vertical="top" wrapText="1"/>
    </xf>
    <xf numFmtId="168" fontId="42" fillId="0" borderId="34" xfId="3532" applyNumberFormat="1" applyBorder="1" applyAlignment="1">
      <alignment horizontal="left" vertical="top" wrapText="1"/>
    </xf>
    <xf numFmtId="168" fontId="42" fillId="0" borderId="35" xfId="3532" applyNumberFormat="1" applyBorder="1" applyAlignment="1">
      <alignment horizontal="left" vertical="top" wrapText="1"/>
    </xf>
    <xf numFmtId="168" fontId="42" fillId="0" borderId="41" xfId="3532" applyNumberFormat="1" applyBorder="1" applyAlignment="1">
      <alignment horizontal="left" vertical="top" wrapText="1"/>
    </xf>
    <xf numFmtId="168" fontId="42" fillId="0" borderId="42" xfId="3532" applyNumberFormat="1" applyBorder="1" applyAlignment="1">
      <alignment horizontal="left" vertical="top" wrapText="1"/>
    </xf>
    <xf numFmtId="168" fontId="42" fillId="0" borderId="43" xfId="3532" applyNumberFormat="1" applyBorder="1" applyAlignment="1">
      <alignment horizontal="left" vertical="top" wrapText="1"/>
    </xf>
    <xf numFmtId="168" fontId="42" fillId="0" borderId="28" xfId="3532" applyNumberFormat="1" applyBorder="1" applyAlignment="1">
      <alignment horizontal="justify" vertical="top" wrapText="1"/>
    </xf>
    <xf numFmtId="0" fontId="42" fillId="0" borderId="30" xfId="3532" applyBorder="1" applyAlignment="1">
      <alignment horizontal="justify" vertical="top" wrapText="1"/>
    </xf>
    <xf numFmtId="0" fontId="42" fillId="0" borderId="31" xfId="3532" applyBorder="1" applyAlignment="1">
      <alignment horizontal="justify" vertical="top" wrapText="1"/>
    </xf>
    <xf numFmtId="168" fontId="42" fillId="0" borderId="33" xfId="3532" applyNumberFormat="1" applyBorder="1" applyAlignment="1">
      <alignment horizontal="justify" vertical="top" wrapText="1"/>
    </xf>
    <xf numFmtId="0" fontId="42" fillId="0" borderId="44" xfId="3532" applyBorder="1" applyAlignment="1">
      <alignment horizontal="justify" vertical="top" wrapText="1"/>
    </xf>
    <xf numFmtId="0" fontId="42" fillId="0" borderId="45" xfId="3532" applyBorder="1" applyAlignment="1">
      <alignment horizontal="justify" vertical="top" wrapText="1"/>
    </xf>
    <xf numFmtId="168" fontId="42" fillId="0" borderId="22" xfId="3532" applyNumberFormat="1" applyBorder="1" applyAlignment="1">
      <alignment horizontal="justify" vertical="top" wrapText="1"/>
    </xf>
    <xf numFmtId="0" fontId="42" fillId="0" borderId="23" xfId="3532" applyBorder="1" applyAlignment="1">
      <alignment horizontal="justify" vertical="top" wrapText="1"/>
    </xf>
    <xf numFmtId="0" fontId="42" fillId="0" borderId="1" xfId="3532" applyBorder="1" applyAlignment="1">
      <alignment horizontal="justify" vertical="top" wrapText="1"/>
    </xf>
    <xf numFmtId="168" fontId="42" fillId="0" borderId="41" xfId="3532" applyNumberFormat="1" applyBorder="1" applyAlignment="1">
      <alignment horizontal="justify" vertical="top" wrapText="1"/>
    </xf>
    <xf numFmtId="0" fontId="42" fillId="0" borderId="42" xfId="3532" applyBorder="1" applyAlignment="1">
      <alignment horizontal="justify" vertical="top" wrapText="1"/>
    </xf>
    <xf numFmtId="0" fontId="42" fillId="0" borderId="43" xfId="3532" applyBorder="1" applyAlignment="1">
      <alignment horizontal="justify" vertical="top" wrapText="1"/>
    </xf>
    <xf numFmtId="168" fontId="42" fillId="0" borderId="26" xfId="3532" applyNumberFormat="1" applyBorder="1" applyAlignment="1">
      <alignment horizontal="left" vertical="top" wrapText="1"/>
    </xf>
    <xf numFmtId="168" fontId="42" fillId="0" borderId="19" xfId="3532" applyNumberFormat="1" applyBorder="1" applyAlignment="1">
      <alignment horizontal="left" vertical="top" wrapText="1"/>
    </xf>
    <xf numFmtId="168" fontId="42" fillId="0" borderId="20" xfId="3532" applyNumberFormat="1" applyBorder="1" applyAlignment="1">
      <alignment horizontal="left" vertical="top" wrapText="1"/>
    </xf>
    <xf numFmtId="168" fontId="42" fillId="0" borderId="6" xfId="3532" applyNumberFormat="1" applyBorder="1" applyAlignment="1">
      <alignment horizontal="left" vertical="top" wrapText="1"/>
    </xf>
    <xf numFmtId="168" fontId="42" fillId="0" borderId="0" xfId="3532" applyNumberFormat="1" applyAlignment="1">
      <alignment horizontal="left" vertical="top" wrapText="1"/>
    </xf>
    <xf numFmtId="168" fontId="42" fillId="0" borderId="7" xfId="3532" applyNumberFormat="1" applyBorder="1" applyAlignment="1">
      <alignment horizontal="left" vertical="top" wrapText="1"/>
    </xf>
    <xf numFmtId="168" fontId="42" fillId="0" borderId="33" xfId="3532" applyNumberFormat="1" applyBorder="1" applyAlignment="1">
      <alignment horizontal="left" vertical="top" wrapText="1"/>
    </xf>
    <xf numFmtId="168" fontId="42" fillId="0" borderId="44" xfId="3532" applyNumberFormat="1" applyBorder="1" applyAlignment="1">
      <alignment horizontal="left" vertical="top" wrapText="1"/>
    </xf>
    <xf numFmtId="168" fontId="42" fillId="0" borderId="45" xfId="3532" applyNumberFormat="1" applyBorder="1" applyAlignment="1">
      <alignment horizontal="left" vertical="top" wrapText="1"/>
    </xf>
    <xf numFmtId="168" fontId="42" fillId="0" borderId="4" xfId="3532" applyNumberFormat="1" applyBorder="1" applyAlignment="1">
      <alignment horizontal="left" vertical="top" wrapText="1"/>
    </xf>
    <xf numFmtId="168" fontId="42" fillId="0" borderId="8" xfId="3532" applyNumberFormat="1" applyBorder="1" applyAlignment="1">
      <alignment horizontal="left" vertical="top" wrapText="1"/>
    </xf>
    <xf numFmtId="168" fontId="42" fillId="0" borderId="5" xfId="3532" applyNumberFormat="1" applyBorder="1" applyAlignment="1">
      <alignment horizontal="left" vertical="top" wrapText="1"/>
    </xf>
    <xf numFmtId="168" fontId="42" fillId="0" borderId="26" xfId="3532" applyNumberFormat="1" applyBorder="1" applyAlignment="1">
      <alignment horizontal="justify" vertical="top" wrapText="1"/>
    </xf>
    <xf numFmtId="0" fontId="42" fillId="0" borderId="19" xfId="3532" applyBorder="1" applyAlignment="1">
      <alignment horizontal="justify" vertical="top" wrapText="1"/>
    </xf>
    <xf numFmtId="0" fontId="42" fillId="0" borderId="20" xfId="3532" applyBorder="1" applyAlignment="1">
      <alignment horizontal="justify" vertical="top" wrapText="1"/>
    </xf>
    <xf numFmtId="168" fontId="42" fillId="0" borderId="33" xfId="3532" applyNumberFormat="1" applyBorder="1" applyAlignment="1">
      <alignment horizontal="left" vertical="top"/>
    </xf>
    <xf numFmtId="168" fontId="42" fillId="0" borderId="44" xfId="3532" applyNumberFormat="1" applyBorder="1" applyAlignment="1">
      <alignment horizontal="left" vertical="top"/>
    </xf>
    <xf numFmtId="168" fontId="42" fillId="0" borderId="45" xfId="3532" applyNumberFormat="1" applyBorder="1" applyAlignment="1">
      <alignment horizontal="left" vertical="top"/>
    </xf>
    <xf numFmtId="168" fontId="42" fillId="0" borderId="37" xfId="3532" applyNumberFormat="1" applyBorder="1" applyAlignment="1">
      <alignment horizontal="justify" vertical="top" wrapText="1"/>
    </xf>
    <xf numFmtId="0" fontId="42" fillId="0" borderId="38" xfId="3532" applyBorder="1" applyAlignment="1">
      <alignment horizontal="justify" vertical="top" wrapText="1"/>
    </xf>
    <xf numFmtId="0" fontId="42" fillId="0" borderId="39" xfId="3532" applyBorder="1" applyAlignment="1">
      <alignment horizontal="justify" vertical="top" wrapText="1"/>
    </xf>
    <xf numFmtId="168" fontId="42" fillId="0" borderId="29" xfId="3532" applyNumberFormat="1" applyBorder="1" applyAlignment="1">
      <alignment horizontal="left" vertical="top"/>
    </xf>
    <xf numFmtId="168" fontId="42" fillId="0" borderId="34" xfId="3532" applyNumberFormat="1" applyBorder="1" applyAlignment="1">
      <alignment horizontal="left" vertical="top"/>
    </xf>
    <xf numFmtId="168" fontId="42" fillId="0" borderId="35" xfId="3532" applyNumberFormat="1" applyBorder="1" applyAlignment="1">
      <alignment horizontal="left" vertical="top"/>
    </xf>
    <xf numFmtId="0" fontId="42" fillId="0" borderId="29" xfId="3532" applyBorder="1" applyAlignment="1">
      <alignment horizontal="justify" vertical="top" wrapText="1"/>
    </xf>
    <xf numFmtId="0" fontId="42" fillId="29" borderId="26" xfId="3528" applyFont="1" applyFill="1" applyBorder="1" applyAlignment="1">
      <alignment horizontal="center" vertical="center" wrapText="1"/>
    </xf>
    <xf numFmtId="0" fontId="42" fillId="29" borderId="19" xfId="3528" applyFont="1" applyFill="1" applyBorder="1" applyAlignment="1">
      <alignment horizontal="center" vertical="center" wrapText="1"/>
    </xf>
    <xf numFmtId="0" fontId="42" fillId="29" borderId="20" xfId="3528" applyFont="1" applyFill="1" applyBorder="1" applyAlignment="1">
      <alignment horizontal="center" vertical="center" wrapText="1"/>
    </xf>
    <xf numFmtId="41" fontId="42" fillId="29" borderId="21" xfId="3529" applyFont="1" applyFill="1" applyBorder="1" applyAlignment="1">
      <alignment horizontal="center" vertical="center" wrapText="1"/>
    </xf>
    <xf numFmtId="41" fontId="42" fillId="29" borderId="3" xfId="3529" applyFont="1" applyFill="1" applyBorder="1" applyAlignment="1">
      <alignment horizontal="center" vertical="center" wrapText="1"/>
    </xf>
    <xf numFmtId="0" fontId="42" fillId="29" borderId="2" xfId="3528" applyFont="1" applyFill="1" applyBorder="1" applyAlignment="1">
      <alignment horizontal="center" vertical="center" wrapText="1"/>
    </xf>
    <xf numFmtId="0" fontId="55" fillId="0" borderId="0" xfId="3528" applyFont="1" applyAlignment="1">
      <alignment horizontal="center"/>
    </xf>
    <xf numFmtId="0" fontId="42" fillId="29" borderId="22" xfId="3528" applyFont="1" applyFill="1" applyBorder="1" applyAlignment="1">
      <alignment horizontal="center" vertical="center" wrapText="1"/>
    </xf>
    <xf numFmtId="0" fontId="42" fillId="29" borderId="6" xfId="3528" applyFont="1" applyFill="1" applyBorder="1" applyAlignment="1">
      <alignment horizontal="center" vertical="center" wrapText="1"/>
    </xf>
    <xf numFmtId="0" fontId="42" fillId="29" borderId="4" xfId="3528" applyFont="1" applyFill="1" applyBorder="1" applyAlignment="1">
      <alignment horizontal="center" vertical="center" wrapText="1"/>
    </xf>
    <xf numFmtId="0" fontId="42" fillId="29" borderId="23" xfId="3528" applyFont="1" applyFill="1" applyBorder="1" applyAlignment="1">
      <alignment horizontal="center" vertical="center" wrapText="1"/>
    </xf>
    <xf numFmtId="0" fontId="42" fillId="29" borderId="1" xfId="3528" applyFont="1" applyFill="1" applyBorder="1" applyAlignment="1">
      <alignment horizontal="center" vertical="center" wrapText="1"/>
    </xf>
    <xf numFmtId="0" fontId="42" fillId="29" borderId="0" xfId="3528" applyFont="1" applyFill="1" applyAlignment="1">
      <alignment horizontal="center" vertical="center" wrapText="1"/>
    </xf>
    <xf numFmtId="0" fontId="42" fillId="29" borderId="7" xfId="3528" applyFont="1" applyFill="1" applyBorder="1" applyAlignment="1">
      <alignment horizontal="center" vertical="center" wrapText="1"/>
    </xf>
    <xf numFmtId="0" fontId="42" fillId="29" borderId="8" xfId="3528" applyFont="1" applyFill="1" applyBorder="1" applyAlignment="1">
      <alignment horizontal="center" vertical="center" wrapText="1"/>
    </xf>
    <xf numFmtId="0" fontId="42" fillId="29" borderId="5" xfId="3528" applyFont="1" applyFill="1" applyBorder="1" applyAlignment="1">
      <alignment horizontal="center" vertical="center" wrapText="1"/>
    </xf>
    <xf numFmtId="41" fontId="42" fillId="29" borderId="26" xfId="3529" applyFont="1" applyFill="1" applyBorder="1" applyAlignment="1">
      <alignment horizontal="center" vertical="center"/>
    </xf>
    <xf numFmtId="41" fontId="42" fillId="29" borderId="19" xfId="3529" applyFont="1" applyFill="1" applyBorder="1" applyAlignment="1">
      <alignment horizontal="center" vertical="center"/>
    </xf>
    <xf numFmtId="41" fontId="42" fillId="29" borderId="20" xfId="3529" applyFont="1" applyFill="1" applyBorder="1" applyAlignment="1">
      <alignment horizontal="center" vertical="center"/>
    </xf>
    <xf numFmtId="168" fontId="42" fillId="0" borderId="37" xfId="3532" applyNumberFormat="1" applyBorder="1" applyAlignment="1">
      <alignment horizontal="left" vertical="top" wrapText="1"/>
    </xf>
    <xf numFmtId="168" fontId="42" fillId="0" borderId="38" xfId="3532" applyNumberFormat="1" applyBorder="1" applyAlignment="1">
      <alignment horizontal="left" vertical="top" wrapText="1"/>
    </xf>
    <xf numFmtId="168" fontId="42" fillId="0" borderId="39" xfId="3532" applyNumberFormat="1" applyBorder="1" applyAlignment="1">
      <alignment horizontal="left" vertical="top" wrapText="1"/>
    </xf>
    <xf numFmtId="0" fontId="77" fillId="39" borderId="4" xfId="0" applyFont="1" applyFill="1" applyBorder="1" applyAlignment="1">
      <alignment horizontal="center" vertical="center"/>
    </xf>
    <xf numFmtId="0" fontId="77" fillId="39" borderId="8" xfId="0" applyFont="1" applyFill="1" applyBorder="1" applyAlignment="1">
      <alignment horizontal="center" vertical="center"/>
    </xf>
    <xf numFmtId="0" fontId="77" fillId="39" borderId="5" xfId="0" applyFont="1" applyFill="1" applyBorder="1" applyAlignment="1">
      <alignment horizontal="center" vertical="center"/>
    </xf>
    <xf numFmtId="0" fontId="16" fillId="2" borderId="22"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21" xfId="0" applyFont="1" applyFill="1" applyBorder="1" applyAlignment="1">
      <alignment horizontal="center" wrapText="1"/>
    </xf>
    <xf numFmtId="0" fontId="16" fillId="2" borderId="3" xfId="0" applyFont="1" applyFill="1" applyBorder="1" applyAlignment="1">
      <alignment horizontal="center" wrapText="1"/>
    </xf>
    <xf numFmtId="0" fontId="16" fillId="2" borderId="26"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16" fillId="2" borderId="20" xfId="0" applyFont="1" applyFill="1" applyBorder="1" applyAlignment="1">
      <alignment horizontal="center" vertical="center" wrapText="1"/>
    </xf>
    <xf numFmtId="0" fontId="16" fillId="2" borderId="6" xfId="0" applyFont="1" applyFill="1" applyBorder="1" applyAlignment="1">
      <alignment horizontal="center" vertical="center" wrapText="1"/>
    </xf>
    <xf numFmtId="164" fontId="16" fillId="0" borderId="0" xfId="4090" applyFont="1" applyAlignment="1">
      <alignment horizontal="center" vertical="center"/>
    </xf>
    <xf numFmtId="0" fontId="16" fillId="0" borderId="0" xfId="0" applyFont="1" applyAlignment="1">
      <alignment horizontal="center" vertical="center"/>
    </xf>
    <xf numFmtId="0" fontId="15" fillId="0" borderId="0" xfId="0" applyFont="1" applyAlignment="1">
      <alignment horizontal="center" vertical="center"/>
    </xf>
    <xf numFmtId="0" fontId="16" fillId="2" borderId="3"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16" fillId="2" borderId="1" xfId="0" applyFont="1" applyFill="1" applyBorder="1" applyAlignment="1">
      <alignment horizontal="center" vertical="center" wrapText="1"/>
    </xf>
    <xf numFmtId="164" fontId="90" fillId="0" borderId="0" xfId="4090" applyFont="1" applyFill="1" applyAlignment="1">
      <alignment horizontal="center" vertical="center"/>
    </xf>
    <xf numFmtId="0" fontId="90" fillId="0" borderId="0" xfId="0" applyFont="1" applyAlignment="1">
      <alignment horizontal="center" vertical="center"/>
    </xf>
    <xf numFmtId="0" fontId="90" fillId="35" borderId="21" xfId="0" applyFont="1" applyFill="1" applyBorder="1" applyAlignment="1">
      <alignment horizontal="center" vertical="center" wrapText="1"/>
    </xf>
    <xf numFmtId="0" fontId="90" fillId="35" borderId="3" xfId="0" applyFont="1" applyFill="1" applyBorder="1" applyAlignment="1">
      <alignment horizontal="center" vertical="center" wrapText="1"/>
    </xf>
    <xf numFmtId="0" fontId="90" fillId="35" borderId="2" xfId="0" applyFont="1" applyFill="1" applyBorder="1" applyAlignment="1">
      <alignment horizontal="center" vertical="center" wrapText="1"/>
    </xf>
    <xf numFmtId="0" fontId="90" fillId="35" borderId="22" xfId="0" applyFont="1" applyFill="1" applyBorder="1" applyAlignment="1">
      <alignment horizontal="center" vertical="center" wrapText="1"/>
    </xf>
    <xf numFmtId="0" fontId="90" fillId="35" borderId="23" xfId="0" applyFont="1" applyFill="1" applyBorder="1" applyAlignment="1">
      <alignment horizontal="center" vertical="center" wrapText="1"/>
    </xf>
    <xf numFmtId="0" fontId="90" fillId="35" borderId="1" xfId="0" applyFont="1" applyFill="1" applyBorder="1" applyAlignment="1">
      <alignment horizontal="center" vertical="center" wrapText="1"/>
    </xf>
    <xf numFmtId="0" fontId="90" fillId="35" borderId="55" xfId="0" applyFont="1" applyFill="1" applyBorder="1" applyAlignment="1">
      <alignment horizontal="center" vertical="center" wrapText="1"/>
    </xf>
    <xf numFmtId="0" fontId="90" fillId="35" borderId="48" xfId="0" applyFont="1" applyFill="1" applyBorder="1" applyAlignment="1">
      <alignment horizontal="center" vertical="center" wrapText="1"/>
    </xf>
    <xf numFmtId="0" fontId="90" fillId="35" borderId="49" xfId="0" applyFont="1" applyFill="1" applyBorder="1" applyAlignment="1">
      <alignment horizontal="center" vertical="center" wrapText="1"/>
    </xf>
    <xf numFmtId="0" fontId="90" fillId="35" borderId="4" xfId="0" applyFont="1" applyFill="1" applyBorder="1" applyAlignment="1">
      <alignment horizontal="center" vertical="center" wrapText="1"/>
    </xf>
    <xf numFmtId="0" fontId="90" fillId="35" borderId="8" xfId="0" applyFont="1" applyFill="1" applyBorder="1" applyAlignment="1">
      <alignment horizontal="center" vertical="center" wrapText="1"/>
    </xf>
    <xf numFmtId="0" fontId="90" fillId="35" borderId="5" xfId="0" applyFont="1" applyFill="1" applyBorder="1" applyAlignment="1">
      <alignment horizontal="center" vertical="center" wrapText="1"/>
    </xf>
    <xf numFmtId="0" fontId="90" fillId="0" borderId="4" xfId="0" applyFont="1" applyBorder="1" applyAlignment="1">
      <alignment horizontal="center" vertical="center"/>
    </xf>
    <xf numFmtId="0" fontId="90" fillId="0" borderId="8" xfId="0" applyFont="1" applyBorder="1" applyAlignment="1">
      <alignment horizontal="center" vertical="center"/>
    </xf>
    <xf numFmtId="0" fontId="90" fillId="0" borderId="5" xfId="0" applyFont="1" applyBorder="1" applyAlignment="1">
      <alignment horizontal="center" vertical="center"/>
    </xf>
    <xf numFmtId="0" fontId="90" fillId="35" borderId="6" xfId="0" applyFont="1" applyFill="1" applyBorder="1" applyAlignment="1">
      <alignment horizontal="center" vertical="center" wrapText="1"/>
    </xf>
    <xf numFmtId="0" fontId="90" fillId="35" borderId="26" xfId="0" applyFont="1" applyFill="1" applyBorder="1" applyAlignment="1">
      <alignment horizontal="center" vertical="center" wrapText="1"/>
    </xf>
    <xf numFmtId="0" fontId="90" fillId="35" borderId="19" xfId="0" applyFont="1" applyFill="1" applyBorder="1" applyAlignment="1">
      <alignment horizontal="center" vertical="center" wrapText="1"/>
    </xf>
    <xf numFmtId="0" fontId="90" fillId="35" borderId="20" xfId="0" applyFont="1" applyFill="1" applyBorder="1" applyAlignment="1">
      <alignment horizontal="center" vertical="center" wrapText="1"/>
    </xf>
    <xf numFmtId="0" fontId="90" fillId="35" borderId="21" xfId="0" applyFont="1" applyFill="1" applyBorder="1" applyAlignment="1">
      <alignment horizontal="center" wrapText="1"/>
    </xf>
    <xf numFmtId="0" fontId="90" fillId="35" borderId="3" xfId="0" applyFont="1" applyFill="1" applyBorder="1" applyAlignment="1">
      <alignment horizontal="center" wrapText="1"/>
    </xf>
    <xf numFmtId="0" fontId="16" fillId="2" borderId="55" xfId="0" applyFont="1" applyFill="1" applyBorder="1" applyAlignment="1">
      <alignment horizontal="center" vertical="center" wrapText="1"/>
    </xf>
    <xf numFmtId="0" fontId="16" fillId="2" borderId="48" xfId="0" applyFont="1" applyFill="1" applyBorder="1" applyAlignment="1">
      <alignment horizontal="center" vertical="center" wrapText="1"/>
    </xf>
    <xf numFmtId="0" fontId="16" fillId="2" borderId="49"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5" xfId="0" applyFont="1" applyFill="1" applyBorder="1" applyAlignment="1">
      <alignment horizontal="center" vertical="center" wrapText="1"/>
    </xf>
  </cellXfs>
  <cellStyles count="4091">
    <cellStyle name="‡ - Style1" xfId="4056" xr:uid="{00000000-0005-0000-0000-000000000000}"/>
    <cellStyle name="0tomatis" xfId="12" xr:uid="{00000000-0005-0000-0000-000001000000}"/>
    <cellStyle name="0tomatis 10" xfId="54" xr:uid="{00000000-0005-0000-0000-000002000000}"/>
    <cellStyle name="0tomatis 11" xfId="55" xr:uid="{00000000-0005-0000-0000-000003000000}"/>
    <cellStyle name="0tomatis 12" xfId="56" xr:uid="{00000000-0005-0000-0000-000004000000}"/>
    <cellStyle name="0tomatis 13" xfId="57" xr:uid="{00000000-0005-0000-0000-000005000000}"/>
    <cellStyle name="0tomatis 14" xfId="58" xr:uid="{00000000-0005-0000-0000-000006000000}"/>
    <cellStyle name="0tomatis 15" xfId="59" xr:uid="{00000000-0005-0000-0000-000007000000}"/>
    <cellStyle name="0tomatis 16" xfId="60" xr:uid="{00000000-0005-0000-0000-000008000000}"/>
    <cellStyle name="0tomatis 17" xfId="61" xr:uid="{00000000-0005-0000-0000-000009000000}"/>
    <cellStyle name="0tomatis 18" xfId="62" xr:uid="{00000000-0005-0000-0000-00000A000000}"/>
    <cellStyle name="0tomatis 19" xfId="63" xr:uid="{00000000-0005-0000-0000-00000B000000}"/>
    <cellStyle name="0tomatis 2" xfId="64" xr:uid="{00000000-0005-0000-0000-00000C000000}"/>
    <cellStyle name="0tomatis 20" xfId="65" xr:uid="{00000000-0005-0000-0000-00000D000000}"/>
    <cellStyle name="0tomatis 21" xfId="66" xr:uid="{00000000-0005-0000-0000-00000E000000}"/>
    <cellStyle name="0tomatis 22" xfId="67" xr:uid="{00000000-0005-0000-0000-00000F000000}"/>
    <cellStyle name="0tomatis 23" xfId="68" xr:uid="{00000000-0005-0000-0000-000010000000}"/>
    <cellStyle name="0tomatis 24" xfId="69" xr:uid="{00000000-0005-0000-0000-000011000000}"/>
    <cellStyle name="0tomatis 25" xfId="70" xr:uid="{00000000-0005-0000-0000-000012000000}"/>
    <cellStyle name="0tomatis 26" xfId="71" xr:uid="{00000000-0005-0000-0000-000013000000}"/>
    <cellStyle name="0tomatis 27" xfId="72" xr:uid="{00000000-0005-0000-0000-000014000000}"/>
    <cellStyle name="0tomatis 28" xfId="73" xr:uid="{00000000-0005-0000-0000-000015000000}"/>
    <cellStyle name="0tomatis 29" xfId="74" xr:uid="{00000000-0005-0000-0000-000016000000}"/>
    <cellStyle name="0tomatis 3" xfId="75" xr:uid="{00000000-0005-0000-0000-000017000000}"/>
    <cellStyle name="0tomatis 30" xfId="76" xr:uid="{00000000-0005-0000-0000-000018000000}"/>
    <cellStyle name="0tomatis 31" xfId="77" xr:uid="{00000000-0005-0000-0000-000019000000}"/>
    <cellStyle name="0tomatis 32" xfId="78" xr:uid="{00000000-0005-0000-0000-00001A000000}"/>
    <cellStyle name="0tomatis 33" xfId="79" xr:uid="{00000000-0005-0000-0000-00001B000000}"/>
    <cellStyle name="0tomatis 34" xfId="80" xr:uid="{00000000-0005-0000-0000-00001C000000}"/>
    <cellStyle name="0tomatis 35" xfId="81" xr:uid="{00000000-0005-0000-0000-00001D000000}"/>
    <cellStyle name="0tomatis 36" xfId="82" xr:uid="{00000000-0005-0000-0000-00001E000000}"/>
    <cellStyle name="0tomatis 37" xfId="83" xr:uid="{00000000-0005-0000-0000-00001F000000}"/>
    <cellStyle name="0tomatis 38" xfId="84" xr:uid="{00000000-0005-0000-0000-000020000000}"/>
    <cellStyle name="0tomatis 39" xfId="85" xr:uid="{00000000-0005-0000-0000-000021000000}"/>
    <cellStyle name="0tomatis 4" xfId="86" xr:uid="{00000000-0005-0000-0000-000022000000}"/>
    <cellStyle name="0tomatis 40" xfId="87" xr:uid="{00000000-0005-0000-0000-000023000000}"/>
    <cellStyle name="0tomatis 41" xfId="88" xr:uid="{00000000-0005-0000-0000-000024000000}"/>
    <cellStyle name="0tomatis 42" xfId="89" xr:uid="{00000000-0005-0000-0000-000025000000}"/>
    <cellStyle name="0tomatis 43" xfId="90" xr:uid="{00000000-0005-0000-0000-000026000000}"/>
    <cellStyle name="0tomatis 44" xfId="91" xr:uid="{00000000-0005-0000-0000-000027000000}"/>
    <cellStyle name="0tomatis 45" xfId="92" xr:uid="{00000000-0005-0000-0000-000028000000}"/>
    <cellStyle name="0tomatis 46" xfId="93" xr:uid="{00000000-0005-0000-0000-000029000000}"/>
    <cellStyle name="0tomatis 47" xfId="2228" xr:uid="{00000000-0005-0000-0000-00002A000000}"/>
    <cellStyle name="0tomatis 48" xfId="2229" xr:uid="{00000000-0005-0000-0000-00002B000000}"/>
    <cellStyle name="0tomatis 49" xfId="2230" xr:uid="{00000000-0005-0000-0000-00002C000000}"/>
    <cellStyle name="0tomatis 5" xfId="94" xr:uid="{00000000-0005-0000-0000-00002D000000}"/>
    <cellStyle name="0tomatis 50" xfId="2231" xr:uid="{00000000-0005-0000-0000-00002E000000}"/>
    <cellStyle name="0tomatis 51" xfId="2232" xr:uid="{00000000-0005-0000-0000-00002F000000}"/>
    <cellStyle name="0tomatis 52" xfId="2233" xr:uid="{00000000-0005-0000-0000-000030000000}"/>
    <cellStyle name="0tomatis 53" xfId="2234" xr:uid="{00000000-0005-0000-0000-000031000000}"/>
    <cellStyle name="0tomatis 54" xfId="2235" xr:uid="{00000000-0005-0000-0000-000032000000}"/>
    <cellStyle name="0tomatis 55" xfId="2236" xr:uid="{00000000-0005-0000-0000-000033000000}"/>
    <cellStyle name="0tomatis 56" xfId="2237" xr:uid="{00000000-0005-0000-0000-000034000000}"/>
    <cellStyle name="0tomatis 57" xfId="2238" xr:uid="{00000000-0005-0000-0000-000035000000}"/>
    <cellStyle name="0tomatis 58" xfId="2239" xr:uid="{00000000-0005-0000-0000-000036000000}"/>
    <cellStyle name="0tomatis 59" xfId="2240" xr:uid="{00000000-0005-0000-0000-000037000000}"/>
    <cellStyle name="0tomatis 6" xfId="95" xr:uid="{00000000-0005-0000-0000-000038000000}"/>
    <cellStyle name="0tomatis 7" xfId="96" xr:uid="{00000000-0005-0000-0000-000039000000}"/>
    <cellStyle name="0tomatis 8" xfId="97" xr:uid="{00000000-0005-0000-0000-00003A000000}"/>
    <cellStyle name="0tomatis 9" xfId="98" xr:uid="{00000000-0005-0000-0000-00003B000000}"/>
    <cellStyle name="20% - Accent1 10" xfId="99" xr:uid="{00000000-0005-0000-0000-00003C000000}"/>
    <cellStyle name="20% - Accent1 11" xfId="100" xr:uid="{00000000-0005-0000-0000-00003D000000}"/>
    <cellStyle name="20% - Accent1 12" xfId="101" xr:uid="{00000000-0005-0000-0000-00003E000000}"/>
    <cellStyle name="20% - Accent1 13" xfId="102" xr:uid="{00000000-0005-0000-0000-00003F000000}"/>
    <cellStyle name="20% - Accent1 14" xfId="103" xr:uid="{00000000-0005-0000-0000-000040000000}"/>
    <cellStyle name="20% - Accent1 15" xfId="104" xr:uid="{00000000-0005-0000-0000-000041000000}"/>
    <cellStyle name="20% - Accent1 16" xfId="105" xr:uid="{00000000-0005-0000-0000-000042000000}"/>
    <cellStyle name="20% - Accent1 17" xfId="106" xr:uid="{00000000-0005-0000-0000-000043000000}"/>
    <cellStyle name="20% - Accent1 18" xfId="107" xr:uid="{00000000-0005-0000-0000-000044000000}"/>
    <cellStyle name="20% - Accent1 19" xfId="108" xr:uid="{00000000-0005-0000-0000-000045000000}"/>
    <cellStyle name="20% - Accent1 2" xfId="109" xr:uid="{00000000-0005-0000-0000-000046000000}"/>
    <cellStyle name="20% - Accent1 2 10" xfId="110" xr:uid="{00000000-0005-0000-0000-000047000000}"/>
    <cellStyle name="20% - Accent1 2 11" xfId="111" xr:uid="{00000000-0005-0000-0000-000048000000}"/>
    <cellStyle name="20% - Accent1 2 2" xfId="112" xr:uid="{00000000-0005-0000-0000-000049000000}"/>
    <cellStyle name="20% - Accent1 2 3" xfId="113" xr:uid="{00000000-0005-0000-0000-00004A000000}"/>
    <cellStyle name="20% - Accent1 2 4" xfId="114" xr:uid="{00000000-0005-0000-0000-00004B000000}"/>
    <cellStyle name="20% - Accent1 2 5" xfId="115" xr:uid="{00000000-0005-0000-0000-00004C000000}"/>
    <cellStyle name="20% - Accent1 2 6" xfId="116" xr:uid="{00000000-0005-0000-0000-00004D000000}"/>
    <cellStyle name="20% - Accent1 2 7" xfId="117" xr:uid="{00000000-0005-0000-0000-00004E000000}"/>
    <cellStyle name="20% - Accent1 2 8" xfId="118" xr:uid="{00000000-0005-0000-0000-00004F000000}"/>
    <cellStyle name="20% - Accent1 2 9" xfId="119" xr:uid="{00000000-0005-0000-0000-000050000000}"/>
    <cellStyle name="20% - Accent1 2_FormatInvetMutasi2011 - TATA PEM" xfId="120" xr:uid="{00000000-0005-0000-0000-000051000000}"/>
    <cellStyle name="20% - Accent1 20" xfId="121" xr:uid="{00000000-0005-0000-0000-000052000000}"/>
    <cellStyle name="20% - Accent1 21" xfId="122" xr:uid="{00000000-0005-0000-0000-000053000000}"/>
    <cellStyle name="20% - Accent1 22" xfId="123" xr:uid="{00000000-0005-0000-0000-000054000000}"/>
    <cellStyle name="20% - Accent1 23" xfId="124" xr:uid="{00000000-0005-0000-0000-000055000000}"/>
    <cellStyle name="20% - Accent1 24" xfId="125" xr:uid="{00000000-0005-0000-0000-000056000000}"/>
    <cellStyle name="20% - Accent1 25" xfId="126" xr:uid="{00000000-0005-0000-0000-000057000000}"/>
    <cellStyle name="20% - Accent1 26" xfId="127" xr:uid="{00000000-0005-0000-0000-000058000000}"/>
    <cellStyle name="20% - Accent1 27" xfId="128" xr:uid="{00000000-0005-0000-0000-000059000000}"/>
    <cellStyle name="20% - Accent1 28" xfId="129" xr:uid="{00000000-0005-0000-0000-00005A000000}"/>
    <cellStyle name="20% - Accent1 29" xfId="130" xr:uid="{00000000-0005-0000-0000-00005B000000}"/>
    <cellStyle name="20% - Accent1 3" xfId="131" xr:uid="{00000000-0005-0000-0000-00005C000000}"/>
    <cellStyle name="20% - Accent1 30" xfId="132" xr:uid="{00000000-0005-0000-0000-00005D000000}"/>
    <cellStyle name="20% - Accent1 31" xfId="133" xr:uid="{00000000-0005-0000-0000-00005E000000}"/>
    <cellStyle name="20% - Accent1 32" xfId="134" xr:uid="{00000000-0005-0000-0000-00005F000000}"/>
    <cellStyle name="20% - Accent1 33" xfId="135" xr:uid="{00000000-0005-0000-0000-000060000000}"/>
    <cellStyle name="20% - Accent1 34" xfId="136" xr:uid="{00000000-0005-0000-0000-000061000000}"/>
    <cellStyle name="20% - Accent1 35" xfId="137" xr:uid="{00000000-0005-0000-0000-000062000000}"/>
    <cellStyle name="20% - Accent1 36" xfId="138" xr:uid="{00000000-0005-0000-0000-000063000000}"/>
    <cellStyle name="20% - Accent1 37" xfId="139" xr:uid="{00000000-0005-0000-0000-000064000000}"/>
    <cellStyle name="20% - Accent1 4" xfId="140" xr:uid="{00000000-0005-0000-0000-000065000000}"/>
    <cellStyle name="20% - Accent1 5" xfId="141" xr:uid="{00000000-0005-0000-0000-000066000000}"/>
    <cellStyle name="20% - Accent1 6" xfId="142" xr:uid="{00000000-0005-0000-0000-000067000000}"/>
    <cellStyle name="20% - Accent1 7" xfId="143" xr:uid="{00000000-0005-0000-0000-000068000000}"/>
    <cellStyle name="20% - Accent1 8" xfId="144" xr:uid="{00000000-0005-0000-0000-000069000000}"/>
    <cellStyle name="20% - Accent1 9" xfId="145" xr:uid="{00000000-0005-0000-0000-00006A000000}"/>
    <cellStyle name="20% - Accent2 10" xfId="146" xr:uid="{00000000-0005-0000-0000-00006B000000}"/>
    <cellStyle name="20% - Accent2 11" xfId="147" xr:uid="{00000000-0005-0000-0000-00006C000000}"/>
    <cellStyle name="20% - Accent2 12" xfId="148" xr:uid="{00000000-0005-0000-0000-00006D000000}"/>
    <cellStyle name="20% - Accent2 13" xfId="149" xr:uid="{00000000-0005-0000-0000-00006E000000}"/>
    <cellStyle name="20% - Accent2 14" xfId="150" xr:uid="{00000000-0005-0000-0000-00006F000000}"/>
    <cellStyle name="20% - Accent2 15" xfId="151" xr:uid="{00000000-0005-0000-0000-000070000000}"/>
    <cellStyle name="20% - Accent2 16" xfId="152" xr:uid="{00000000-0005-0000-0000-000071000000}"/>
    <cellStyle name="20% - Accent2 17" xfId="153" xr:uid="{00000000-0005-0000-0000-000072000000}"/>
    <cellStyle name="20% - Accent2 18" xfId="154" xr:uid="{00000000-0005-0000-0000-000073000000}"/>
    <cellStyle name="20% - Accent2 19" xfId="155" xr:uid="{00000000-0005-0000-0000-000074000000}"/>
    <cellStyle name="20% - Accent2 2" xfId="156" xr:uid="{00000000-0005-0000-0000-000075000000}"/>
    <cellStyle name="20% - Accent2 2 10" xfId="157" xr:uid="{00000000-0005-0000-0000-000076000000}"/>
    <cellStyle name="20% - Accent2 2 11" xfId="158" xr:uid="{00000000-0005-0000-0000-000077000000}"/>
    <cellStyle name="20% - Accent2 2 2" xfId="159" xr:uid="{00000000-0005-0000-0000-000078000000}"/>
    <cellStyle name="20% - Accent2 2 3" xfId="160" xr:uid="{00000000-0005-0000-0000-000079000000}"/>
    <cellStyle name="20% - Accent2 2 4" xfId="161" xr:uid="{00000000-0005-0000-0000-00007A000000}"/>
    <cellStyle name="20% - Accent2 2 5" xfId="162" xr:uid="{00000000-0005-0000-0000-00007B000000}"/>
    <cellStyle name="20% - Accent2 2 6" xfId="163" xr:uid="{00000000-0005-0000-0000-00007C000000}"/>
    <cellStyle name="20% - Accent2 2 7" xfId="164" xr:uid="{00000000-0005-0000-0000-00007D000000}"/>
    <cellStyle name="20% - Accent2 2 8" xfId="165" xr:uid="{00000000-0005-0000-0000-00007E000000}"/>
    <cellStyle name="20% - Accent2 2 9" xfId="166" xr:uid="{00000000-0005-0000-0000-00007F000000}"/>
    <cellStyle name="20% - Accent2 2_FormatInvetMutasi2011 - TATA PEM" xfId="167" xr:uid="{00000000-0005-0000-0000-000080000000}"/>
    <cellStyle name="20% - Accent2 20" xfId="168" xr:uid="{00000000-0005-0000-0000-000081000000}"/>
    <cellStyle name="20% - Accent2 21" xfId="169" xr:uid="{00000000-0005-0000-0000-000082000000}"/>
    <cellStyle name="20% - Accent2 22" xfId="170" xr:uid="{00000000-0005-0000-0000-000083000000}"/>
    <cellStyle name="20% - Accent2 23" xfId="171" xr:uid="{00000000-0005-0000-0000-000084000000}"/>
    <cellStyle name="20% - Accent2 24" xfId="172" xr:uid="{00000000-0005-0000-0000-000085000000}"/>
    <cellStyle name="20% - Accent2 25" xfId="173" xr:uid="{00000000-0005-0000-0000-000086000000}"/>
    <cellStyle name="20% - Accent2 26" xfId="174" xr:uid="{00000000-0005-0000-0000-000087000000}"/>
    <cellStyle name="20% - Accent2 27" xfId="175" xr:uid="{00000000-0005-0000-0000-000088000000}"/>
    <cellStyle name="20% - Accent2 28" xfId="176" xr:uid="{00000000-0005-0000-0000-000089000000}"/>
    <cellStyle name="20% - Accent2 29" xfId="177" xr:uid="{00000000-0005-0000-0000-00008A000000}"/>
    <cellStyle name="20% - Accent2 3" xfId="178" xr:uid="{00000000-0005-0000-0000-00008B000000}"/>
    <cellStyle name="20% - Accent2 30" xfId="179" xr:uid="{00000000-0005-0000-0000-00008C000000}"/>
    <cellStyle name="20% - Accent2 31" xfId="180" xr:uid="{00000000-0005-0000-0000-00008D000000}"/>
    <cellStyle name="20% - Accent2 32" xfId="181" xr:uid="{00000000-0005-0000-0000-00008E000000}"/>
    <cellStyle name="20% - Accent2 33" xfId="182" xr:uid="{00000000-0005-0000-0000-00008F000000}"/>
    <cellStyle name="20% - Accent2 34" xfId="183" xr:uid="{00000000-0005-0000-0000-000090000000}"/>
    <cellStyle name="20% - Accent2 35" xfId="184" xr:uid="{00000000-0005-0000-0000-000091000000}"/>
    <cellStyle name="20% - Accent2 36" xfId="185" xr:uid="{00000000-0005-0000-0000-000092000000}"/>
    <cellStyle name="20% - Accent2 37" xfId="186" xr:uid="{00000000-0005-0000-0000-000093000000}"/>
    <cellStyle name="20% - Accent2 4" xfId="187" xr:uid="{00000000-0005-0000-0000-000094000000}"/>
    <cellStyle name="20% - Accent2 5" xfId="188" xr:uid="{00000000-0005-0000-0000-000095000000}"/>
    <cellStyle name="20% - Accent2 6" xfId="189" xr:uid="{00000000-0005-0000-0000-000096000000}"/>
    <cellStyle name="20% - Accent2 7" xfId="190" xr:uid="{00000000-0005-0000-0000-000097000000}"/>
    <cellStyle name="20% - Accent2 8" xfId="191" xr:uid="{00000000-0005-0000-0000-000098000000}"/>
    <cellStyle name="20% - Accent2 9" xfId="192" xr:uid="{00000000-0005-0000-0000-000099000000}"/>
    <cellStyle name="20% - Accent3 10" xfId="193" xr:uid="{00000000-0005-0000-0000-00009A000000}"/>
    <cellStyle name="20% - Accent3 11" xfId="194" xr:uid="{00000000-0005-0000-0000-00009B000000}"/>
    <cellStyle name="20% - Accent3 12" xfId="195" xr:uid="{00000000-0005-0000-0000-00009C000000}"/>
    <cellStyle name="20% - Accent3 13" xfId="196" xr:uid="{00000000-0005-0000-0000-00009D000000}"/>
    <cellStyle name="20% - Accent3 14" xfId="197" xr:uid="{00000000-0005-0000-0000-00009E000000}"/>
    <cellStyle name="20% - Accent3 15" xfId="198" xr:uid="{00000000-0005-0000-0000-00009F000000}"/>
    <cellStyle name="20% - Accent3 16" xfId="199" xr:uid="{00000000-0005-0000-0000-0000A0000000}"/>
    <cellStyle name="20% - Accent3 17" xfId="200" xr:uid="{00000000-0005-0000-0000-0000A1000000}"/>
    <cellStyle name="20% - Accent3 18" xfId="201" xr:uid="{00000000-0005-0000-0000-0000A2000000}"/>
    <cellStyle name="20% - Accent3 19" xfId="202" xr:uid="{00000000-0005-0000-0000-0000A3000000}"/>
    <cellStyle name="20% - Accent3 2" xfId="203" xr:uid="{00000000-0005-0000-0000-0000A4000000}"/>
    <cellStyle name="20% - Accent3 2 10" xfId="204" xr:uid="{00000000-0005-0000-0000-0000A5000000}"/>
    <cellStyle name="20% - Accent3 2 11" xfId="205" xr:uid="{00000000-0005-0000-0000-0000A6000000}"/>
    <cellStyle name="20% - Accent3 2 2" xfId="206" xr:uid="{00000000-0005-0000-0000-0000A7000000}"/>
    <cellStyle name="20% - Accent3 2 3" xfId="207" xr:uid="{00000000-0005-0000-0000-0000A8000000}"/>
    <cellStyle name="20% - Accent3 2 4" xfId="208" xr:uid="{00000000-0005-0000-0000-0000A9000000}"/>
    <cellStyle name="20% - Accent3 2 5" xfId="209" xr:uid="{00000000-0005-0000-0000-0000AA000000}"/>
    <cellStyle name="20% - Accent3 2 6" xfId="210" xr:uid="{00000000-0005-0000-0000-0000AB000000}"/>
    <cellStyle name="20% - Accent3 2 7" xfId="211" xr:uid="{00000000-0005-0000-0000-0000AC000000}"/>
    <cellStyle name="20% - Accent3 2 8" xfId="212" xr:uid="{00000000-0005-0000-0000-0000AD000000}"/>
    <cellStyle name="20% - Accent3 2 9" xfId="213" xr:uid="{00000000-0005-0000-0000-0000AE000000}"/>
    <cellStyle name="20% - Accent3 2_FormatInvetMutasi2011 - TATA PEM" xfId="214" xr:uid="{00000000-0005-0000-0000-0000AF000000}"/>
    <cellStyle name="20% - Accent3 20" xfId="215" xr:uid="{00000000-0005-0000-0000-0000B0000000}"/>
    <cellStyle name="20% - Accent3 21" xfId="216" xr:uid="{00000000-0005-0000-0000-0000B1000000}"/>
    <cellStyle name="20% - Accent3 22" xfId="217" xr:uid="{00000000-0005-0000-0000-0000B2000000}"/>
    <cellStyle name="20% - Accent3 23" xfId="218" xr:uid="{00000000-0005-0000-0000-0000B3000000}"/>
    <cellStyle name="20% - Accent3 24" xfId="219" xr:uid="{00000000-0005-0000-0000-0000B4000000}"/>
    <cellStyle name="20% - Accent3 25" xfId="220" xr:uid="{00000000-0005-0000-0000-0000B5000000}"/>
    <cellStyle name="20% - Accent3 26" xfId="221" xr:uid="{00000000-0005-0000-0000-0000B6000000}"/>
    <cellStyle name="20% - Accent3 27" xfId="222" xr:uid="{00000000-0005-0000-0000-0000B7000000}"/>
    <cellStyle name="20% - Accent3 28" xfId="223" xr:uid="{00000000-0005-0000-0000-0000B8000000}"/>
    <cellStyle name="20% - Accent3 29" xfId="224" xr:uid="{00000000-0005-0000-0000-0000B9000000}"/>
    <cellStyle name="20% - Accent3 3" xfId="225" xr:uid="{00000000-0005-0000-0000-0000BA000000}"/>
    <cellStyle name="20% - Accent3 30" xfId="226" xr:uid="{00000000-0005-0000-0000-0000BB000000}"/>
    <cellStyle name="20% - Accent3 31" xfId="227" xr:uid="{00000000-0005-0000-0000-0000BC000000}"/>
    <cellStyle name="20% - Accent3 32" xfId="228" xr:uid="{00000000-0005-0000-0000-0000BD000000}"/>
    <cellStyle name="20% - Accent3 33" xfId="229" xr:uid="{00000000-0005-0000-0000-0000BE000000}"/>
    <cellStyle name="20% - Accent3 34" xfId="230" xr:uid="{00000000-0005-0000-0000-0000BF000000}"/>
    <cellStyle name="20% - Accent3 35" xfId="231" xr:uid="{00000000-0005-0000-0000-0000C0000000}"/>
    <cellStyle name="20% - Accent3 36" xfId="232" xr:uid="{00000000-0005-0000-0000-0000C1000000}"/>
    <cellStyle name="20% - Accent3 37" xfId="233" xr:uid="{00000000-0005-0000-0000-0000C2000000}"/>
    <cellStyle name="20% - Accent3 4" xfId="234" xr:uid="{00000000-0005-0000-0000-0000C3000000}"/>
    <cellStyle name="20% - Accent3 5" xfId="235" xr:uid="{00000000-0005-0000-0000-0000C4000000}"/>
    <cellStyle name="20% - Accent3 6" xfId="236" xr:uid="{00000000-0005-0000-0000-0000C5000000}"/>
    <cellStyle name="20% - Accent3 7" xfId="237" xr:uid="{00000000-0005-0000-0000-0000C6000000}"/>
    <cellStyle name="20% - Accent3 8" xfId="238" xr:uid="{00000000-0005-0000-0000-0000C7000000}"/>
    <cellStyle name="20% - Accent3 9" xfId="239" xr:uid="{00000000-0005-0000-0000-0000C8000000}"/>
    <cellStyle name="20% - Accent4 10" xfId="240" xr:uid="{00000000-0005-0000-0000-0000C9000000}"/>
    <cellStyle name="20% - Accent4 11" xfId="241" xr:uid="{00000000-0005-0000-0000-0000CA000000}"/>
    <cellStyle name="20% - Accent4 12" xfId="242" xr:uid="{00000000-0005-0000-0000-0000CB000000}"/>
    <cellStyle name="20% - Accent4 13" xfId="243" xr:uid="{00000000-0005-0000-0000-0000CC000000}"/>
    <cellStyle name="20% - Accent4 14" xfId="244" xr:uid="{00000000-0005-0000-0000-0000CD000000}"/>
    <cellStyle name="20% - Accent4 15" xfId="245" xr:uid="{00000000-0005-0000-0000-0000CE000000}"/>
    <cellStyle name="20% - Accent4 16" xfId="246" xr:uid="{00000000-0005-0000-0000-0000CF000000}"/>
    <cellStyle name="20% - Accent4 17" xfId="247" xr:uid="{00000000-0005-0000-0000-0000D0000000}"/>
    <cellStyle name="20% - Accent4 18" xfId="248" xr:uid="{00000000-0005-0000-0000-0000D1000000}"/>
    <cellStyle name="20% - Accent4 19" xfId="249" xr:uid="{00000000-0005-0000-0000-0000D2000000}"/>
    <cellStyle name="20% - Accent4 2" xfId="250" xr:uid="{00000000-0005-0000-0000-0000D3000000}"/>
    <cellStyle name="20% - Accent4 2 10" xfId="251" xr:uid="{00000000-0005-0000-0000-0000D4000000}"/>
    <cellStyle name="20% - Accent4 2 11" xfId="252" xr:uid="{00000000-0005-0000-0000-0000D5000000}"/>
    <cellStyle name="20% - Accent4 2 2" xfId="253" xr:uid="{00000000-0005-0000-0000-0000D6000000}"/>
    <cellStyle name="20% - Accent4 2 3" xfId="254" xr:uid="{00000000-0005-0000-0000-0000D7000000}"/>
    <cellStyle name="20% - Accent4 2 4" xfId="255" xr:uid="{00000000-0005-0000-0000-0000D8000000}"/>
    <cellStyle name="20% - Accent4 2 5" xfId="256" xr:uid="{00000000-0005-0000-0000-0000D9000000}"/>
    <cellStyle name="20% - Accent4 2 6" xfId="257" xr:uid="{00000000-0005-0000-0000-0000DA000000}"/>
    <cellStyle name="20% - Accent4 2 7" xfId="258" xr:uid="{00000000-0005-0000-0000-0000DB000000}"/>
    <cellStyle name="20% - Accent4 2 8" xfId="259" xr:uid="{00000000-0005-0000-0000-0000DC000000}"/>
    <cellStyle name="20% - Accent4 2 9" xfId="260" xr:uid="{00000000-0005-0000-0000-0000DD000000}"/>
    <cellStyle name="20% - Accent4 2_FormatInvetMutasi2011 - TATA PEM" xfId="261" xr:uid="{00000000-0005-0000-0000-0000DE000000}"/>
    <cellStyle name="20% - Accent4 20" xfId="262" xr:uid="{00000000-0005-0000-0000-0000DF000000}"/>
    <cellStyle name="20% - Accent4 21" xfId="263" xr:uid="{00000000-0005-0000-0000-0000E0000000}"/>
    <cellStyle name="20% - Accent4 22" xfId="264" xr:uid="{00000000-0005-0000-0000-0000E1000000}"/>
    <cellStyle name="20% - Accent4 23" xfId="265" xr:uid="{00000000-0005-0000-0000-0000E2000000}"/>
    <cellStyle name="20% - Accent4 24" xfId="266" xr:uid="{00000000-0005-0000-0000-0000E3000000}"/>
    <cellStyle name="20% - Accent4 25" xfId="267" xr:uid="{00000000-0005-0000-0000-0000E4000000}"/>
    <cellStyle name="20% - Accent4 26" xfId="268" xr:uid="{00000000-0005-0000-0000-0000E5000000}"/>
    <cellStyle name="20% - Accent4 27" xfId="269" xr:uid="{00000000-0005-0000-0000-0000E6000000}"/>
    <cellStyle name="20% - Accent4 28" xfId="270" xr:uid="{00000000-0005-0000-0000-0000E7000000}"/>
    <cellStyle name="20% - Accent4 29" xfId="271" xr:uid="{00000000-0005-0000-0000-0000E8000000}"/>
    <cellStyle name="20% - Accent4 3" xfId="272" xr:uid="{00000000-0005-0000-0000-0000E9000000}"/>
    <cellStyle name="20% - Accent4 30" xfId="273" xr:uid="{00000000-0005-0000-0000-0000EA000000}"/>
    <cellStyle name="20% - Accent4 31" xfId="274" xr:uid="{00000000-0005-0000-0000-0000EB000000}"/>
    <cellStyle name="20% - Accent4 32" xfId="275" xr:uid="{00000000-0005-0000-0000-0000EC000000}"/>
    <cellStyle name="20% - Accent4 33" xfId="276" xr:uid="{00000000-0005-0000-0000-0000ED000000}"/>
    <cellStyle name="20% - Accent4 34" xfId="277" xr:uid="{00000000-0005-0000-0000-0000EE000000}"/>
    <cellStyle name="20% - Accent4 35" xfId="278" xr:uid="{00000000-0005-0000-0000-0000EF000000}"/>
    <cellStyle name="20% - Accent4 36" xfId="279" xr:uid="{00000000-0005-0000-0000-0000F0000000}"/>
    <cellStyle name="20% - Accent4 37" xfId="280" xr:uid="{00000000-0005-0000-0000-0000F1000000}"/>
    <cellStyle name="20% - Accent4 4" xfId="281" xr:uid="{00000000-0005-0000-0000-0000F2000000}"/>
    <cellStyle name="20% - Accent4 5" xfId="282" xr:uid="{00000000-0005-0000-0000-0000F3000000}"/>
    <cellStyle name="20% - Accent4 6" xfId="283" xr:uid="{00000000-0005-0000-0000-0000F4000000}"/>
    <cellStyle name="20% - Accent4 7" xfId="284" xr:uid="{00000000-0005-0000-0000-0000F5000000}"/>
    <cellStyle name="20% - Accent4 8" xfId="285" xr:uid="{00000000-0005-0000-0000-0000F6000000}"/>
    <cellStyle name="20% - Accent4 9" xfId="286" xr:uid="{00000000-0005-0000-0000-0000F7000000}"/>
    <cellStyle name="20% - Accent5 10" xfId="287" xr:uid="{00000000-0005-0000-0000-0000F8000000}"/>
    <cellStyle name="20% - Accent5 11" xfId="288" xr:uid="{00000000-0005-0000-0000-0000F9000000}"/>
    <cellStyle name="20% - Accent5 12" xfId="289" xr:uid="{00000000-0005-0000-0000-0000FA000000}"/>
    <cellStyle name="20% - Accent5 13" xfId="290" xr:uid="{00000000-0005-0000-0000-0000FB000000}"/>
    <cellStyle name="20% - Accent5 14" xfId="291" xr:uid="{00000000-0005-0000-0000-0000FC000000}"/>
    <cellStyle name="20% - Accent5 15" xfId="292" xr:uid="{00000000-0005-0000-0000-0000FD000000}"/>
    <cellStyle name="20% - Accent5 16" xfId="293" xr:uid="{00000000-0005-0000-0000-0000FE000000}"/>
    <cellStyle name="20% - Accent5 17" xfId="294" xr:uid="{00000000-0005-0000-0000-0000FF000000}"/>
    <cellStyle name="20% - Accent5 18" xfId="295" xr:uid="{00000000-0005-0000-0000-000000010000}"/>
    <cellStyle name="20% - Accent5 19" xfId="296" xr:uid="{00000000-0005-0000-0000-000001010000}"/>
    <cellStyle name="20% - Accent5 2" xfId="297" xr:uid="{00000000-0005-0000-0000-000002010000}"/>
    <cellStyle name="20% - Accent5 2 10" xfId="298" xr:uid="{00000000-0005-0000-0000-000003010000}"/>
    <cellStyle name="20% - Accent5 2 11" xfId="299" xr:uid="{00000000-0005-0000-0000-000004010000}"/>
    <cellStyle name="20% - Accent5 2 2" xfId="300" xr:uid="{00000000-0005-0000-0000-000005010000}"/>
    <cellStyle name="20% - Accent5 2 3" xfId="301" xr:uid="{00000000-0005-0000-0000-000006010000}"/>
    <cellStyle name="20% - Accent5 2 4" xfId="302" xr:uid="{00000000-0005-0000-0000-000007010000}"/>
    <cellStyle name="20% - Accent5 2 5" xfId="303" xr:uid="{00000000-0005-0000-0000-000008010000}"/>
    <cellStyle name="20% - Accent5 2 6" xfId="304" xr:uid="{00000000-0005-0000-0000-000009010000}"/>
    <cellStyle name="20% - Accent5 2 7" xfId="305" xr:uid="{00000000-0005-0000-0000-00000A010000}"/>
    <cellStyle name="20% - Accent5 2 8" xfId="306" xr:uid="{00000000-0005-0000-0000-00000B010000}"/>
    <cellStyle name="20% - Accent5 2 9" xfId="307" xr:uid="{00000000-0005-0000-0000-00000C010000}"/>
    <cellStyle name="20% - Accent5 2_FormatInvetMutasi2011 - TATA PEM" xfId="308" xr:uid="{00000000-0005-0000-0000-00000D010000}"/>
    <cellStyle name="20% - Accent5 20" xfId="309" xr:uid="{00000000-0005-0000-0000-00000E010000}"/>
    <cellStyle name="20% - Accent5 21" xfId="310" xr:uid="{00000000-0005-0000-0000-00000F010000}"/>
    <cellStyle name="20% - Accent5 22" xfId="311" xr:uid="{00000000-0005-0000-0000-000010010000}"/>
    <cellStyle name="20% - Accent5 23" xfId="312" xr:uid="{00000000-0005-0000-0000-000011010000}"/>
    <cellStyle name="20% - Accent5 24" xfId="313" xr:uid="{00000000-0005-0000-0000-000012010000}"/>
    <cellStyle name="20% - Accent5 25" xfId="314" xr:uid="{00000000-0005-0000-0000-000013010000}"/>
    <cellStyle name="20% - Accent5 26" xfId="315" xr:uid="{00000000-0005-0000-0000-000014010000}"/>
    <cellStyle name="20% - Accent5 27" xfId="316" xr:uid="{00000000-0005-0000-0000-000015010000}"/>
    <cellStyle name="20% - Accent5 28" xfId="317" xr:uid="{00000000-0005-0000-0000-000016010000}"/>
    <cellStyle name="20% - Accent5 29" xfId="318" xr:uid="{00000000-0005-0000-0000-000017010000}"/>
    <cellStyle name="20% - Accent5 3" xfId="319" xr:uid="{00000000-0005-0000-0000-000018010000}"/>
    <cellStyle name="20% - Accent5 30" xfId="320" xr:uid="{00000000-0005-0000-0000-000019010000}"/>
    <cellStyle name="20% - Accent5 31" xfId="321" xr:uid="{00000000-0005-0000-0000-00001A010000}"/>
    <cellStyle name="20% - Accent5 32" xfId="322" xr:uid="{00000000-0005-0000-0000-00001B010000}"/>
    <cellStyle name="20% - Accent5 33" xfId="323" xr:uid="{00000000-0005-0000-0000-00001C010000}"/>
    <cellStyle name="20% - Accent5 34" xfId="324" xr:uid="{00000000-0005-0000-0000-00001D010000}"/>
    <cellStyle name="20% - Accent5 35" xfId="325" xr:uid="{00000000-0005-0000-0000-00001E010000}"/>
    <cellStyle name="20% - Accent5 36" xfId="326" xr:uid="{00000000-0005-0000-0000-00001F010000}"/>
    <cellStyle name="20% - Accent5 37" xfId="327" xr:uid="{00000000-0005-0000-0000-000020010000}"/>
    <cellStyle name="20% - Accent5 4" xfId="328" xr:uid="{00000000-0005-0000-0000-000021010000}"/>
    <cellStyle name="20% - Accent5 5" xfId="329" xr:uid="{00000000-0005-0000-0000-000022010000}"/>
    <cellStyle name="20% - Accent5 6" xfId="330" xr:uid="{00000000-0005-0000-0000-000023010000}"/>
    <cellStyle name="20% - Accent5 7" xfId="331" xr:uid="{00000000-0005-0000-0000-000024010000}"/>
    <cellStyle name="20% - Accent5 8" xfId="332" xr:uid="{00000000-0005-0000-0000-000025010000}"/>
    <cellStyle name="20% - Accent5 9" xfId="333" xr:uid="{00000000-0005-0000-0000-000026010000}"/>
    <cellStyle name="20% - Accent6 10" xfId="334" xr:uid="{00000000-0005-0000-0000-000027010000}"/>
    <cellStyle name="20% - Accent6 11" xfId="335" xr:uid="{00000000-0005-0000-0000-000028010000}"/>
    <cellStyle name="20% - Accent6 12" xfId="336" xr:uid="{00000000-0005-0000-0000-000029010000}"/>
    <cellStyle name="20% - Accent6 13" xfId="337" xr:uid="{00000000-0005-0000-0000-00002A010000}"/>
    <cellStyle name="20% - Accent6 14" xfId="338" xr:uid="{00000000-0005-0000-0000-00002B010000}"/>
    <cellStyle name="20% - Accent6 15" xfId="339" xr:uid="{00000000-0005-0000-0000-00002C010000}"/>
    <cellStyle name="20% - Accent6 16" xfId="340" xr:uid="{00000000-0005-0000-0000-00002D010000}"/>
    <cellStyle name="20% - Accent6 17" xfId="341" xr:uid="{00000000-0005-0000-0000-00002E010000}"/>
    <cellStyle name="20% - Accent6 18" xfId="342" xr:uid="{00000000-0005-0000-0000-00002F010000}"/>
    <cellStyle name="20% - Accent6 19" xfId="343" xr:uid="{00000000-0005-0000-0000-000030010000}"/>
    <cellStyle name="20% - Accent6 2" xfId="344" xr:uid="{00000000-0005-0000-0000-000031010000}"/>
    <cellStyle name="20% - Accent6 2 10" xfId="345" xr:uid="{00000000-0005-0000-0000-000032010000}"/>
    <cellStyle name="20% - Accent6 2 11" xfId="346" xr:uid="{00000000-0005-0000-0000-000033010000}"/>
    <cellStyle name="20% - Accent6 2 2" xfId="347" xr:uid="{00000000-0005-0000-0000-000034010000}"/>
    <cellStyle name="20% - Accent6 2 3" xfId="348" xr:uid="{00000000-0005-0000-0000-000035010000}"/>
    <cellStyle name="20% - Accent6 2 4" xfId="349" xr:uid="{00000000-0005-0000-0000-000036010000}"/>
    <cellStyle name="20% - Accent6 2 5" xfId="350" xr:uid="{00000000-0005-0000-0000-000037010000}"/>
    <cellStyle name="20% - Accent6 2 6" xfId="351" xr:uid="{00000000-0005-0000-0000-000038010000}"/>
    <cellStyle name="20% - Accent6 2 7" xfId="352" xr:uid="{00000000-0005-0000-0000-000039010000}"/>
    <cellStyle name="20% - Accent6 2 8" xfId="353" xr:uid="{00000000-0005-0000-0000-00003A010000}"/>
    <cellStyle name="20% - Accent6 2 9" xfId="354" xr:uid="{00000000-0005-0000-0000-00003B010000}"/>
    <cellStyle name="20% - Accent6 2_FormatInvetMutasi2011 - TATA PEM" xfId="355" xr:uid="{00000000-0005-0000-0000-00003C010000}"/>
    <cellStyle name="20% - Accent6 20" xfId="356" xr:uid="{00000000-0005-0000-0000-00003D010000}"/>
    <cellStyle name="20% - Accent6 21" xfId="357" xr:uid="{00000000-0005-0000-0000-00003E010000}"/>
    <cellStyle name="20% - Accent6 22" xfId="358" xr:uid="{00000000-0005-0000-0000-00003F010000}"/>
    <cellStyle name="20% - Accent6 23" xfId="359" xr:uid="{00000000-0005-0000-0000-000040010000}"/>
    <cellStyle name="20% - Accent6 24" xfId="360" xr:uid="{00000000-0005-0000-0000-000041010000}"/>
    <cellStyle name="20% - Accent6 25" xfId="361" xr:uid="{00000000-0005-0000-0000-000042010000}"/>
    <cellStyle name="20% - Accent6 26" xfId="362" xr:uid="{00000000-0005-0000-0000-000043010000}"/>
    <cellStyle name="20% - Accent6 27" xfId="363" xr:uid="{00000000-0005-0000-0000-000044010000}"/>
    <cellStyle name="20% - Accent6 28" xfId="364" xr:uid="{00000000-0005-0000-0000-000045010000}"/>
    <cellStyle name="20% - Accent6 29" xfId="365" xr:uid="{00000000-0005-0000-0000-000046010000}"/>
    <cellStyle name="20% - Accent6 3" xfId="366" xr:uid="{00000000-0005-0000-0000-000047010000}"/>
    <cellStyle name="20% - Accent6 30" xfId="367" xr:uid="{00000000-0005-0000-0000-000048010000}"/>
    <cellStyle name="20% - Accent6 31" xfId="368" xr:uid="{00000000-0005-0000-0000-000049010000}"/>
    <cellStyle name="20% - Accent6 32" xfId="369" xr:uid="{00000000-0005-0000-0000-00004A010000}"/>
    <cellStyle name="20% - Accent6 33" xfId="370" xr:uid="{00000000-0005-0000-0000-00004B010000}"/>
    <cellStyle name="20% - Accent6 34" xfId="371" xr:uid="{00000000-0005-0000-0000-00004C010000}"/>
    <cellStyle name="20% - Accent6 35" xfId="372" xr:uid="{00000000-0005-0000-0000-00004D010000}"/>
    <cellStyle name="20% - Accent6 36" xfId="373" xr:uid="{00000000-0005-0000-0000-00004E010000}"/>
    <cellStyle name="20% - Accent6 37" xfId="374" xr:uid="{00000000-0005-0000-0000-00004F010000}"/>
    <cellStyle name="20% - Accent6 4" xfId="375" xr:uid="{00000000-0005-0000-0000-000050010000}"/>
    <cellStyle name="20% - Accent6 5" xfId="376" xr:uid="{00000000-0005-0000-0000-000051010000}"/>
    <cellStyle name="20% - Accent6 6" xfId="377" xr:uid="{00000000-0005-0000-0000-000052010000}"/>
    <cellStyle name="20% - Accent6 7" xfId="378" xr:uid="{00000000-0005-0000-0000-000053010000}"/>
    <cellStyle name="20% - Accent6 8" xfId="379" xr:uid="{00000000-0005-0000-0000-000054010000}"/>
    <cellStyle name="20% - Accent6 9" xfId="380" xr:uid="{00000000-0005-0000-0000-000055010000}"/>
    <cellStyle name="40% - Accent1 10" xfId="381" xr:uid="{00000000-0005-0000-0000-000056010000}"/>
    <cellStyle name="40% - Accent1 11" xfId="382" xr:uid="{00000000-0005-0000-0000-000057010000}"/>
    <cellStyle name="40% - Accent1 12" xfId="383" xr:uid="{00000000-0005-0000-0000-000058010000}"/>
    <cellStyle name="40% - Accent1 13" xfId="384" xr:uid="{00000000-0005-0000-0000-000059010000}"/>
    <cellStyle name="40% - Accent1 14" xfId="385" xr:uid="{00000000-0005-0000-0000-00005A010000}"/>
    <cellStyle name="40% - Accent1 15" xfId="386" xr:uid="{00000000-0005-0000-0000-00005B010000}"/>
    <cellStyle name="40% - Accent1 16" xfId="387" xr:uid="{00000000-0005-0000-0000-00005C010000}"/>
    <cellStyle name="40% - Accent1 17" xfId="388" xr:uid="{00000000-0005-0000-0000-00005D010000}"/>
    <cellStyle name="40% - Accent1 18" xfId="389" xr:uid="{00000000-0005-0000-0000-00005E010000}"/>
    <cellStyle name="40% - Accent1 19" xfId="390" xr:uid="{00000000-0005-0000-0000-00005F010000}"/>
    <cellStyle name="40% - Accent1 2" xfId="391" xr:uid="{00000000-0005-0000-0000-000060010000}"/>
    <cellStyle name="40% - Accent1 2 10" xfId="392" xr:uid="{00000000-0005-0000-0000-000061010000}"/>
    <cellStyle name="40% - Accent1 2 11" xfId="393" xr:uid="{00000000-0005-0000-0000-000062010000}"/>
    <cellStyle name="40% - Accent1 2 2" xfId="394" xr:uid="{00000000-0005-0000-0000-000063010000}"/>
    <cellStyle name="40% - Accent1 2 3" xfId="395" xr:uid="{00000000-0005-0000-0000-000064010000}"/>
    <cellStyle name="40% - Accent1 2 4" xfId="396" xr:uid="{00000000-0005-0000-0000-000065010000}"/>
    <cellStyle name="40% - Accent1 2 5" xfId="397" xr:uid="{00000000-0005-0000-0000-000066010000}"/>
    <cellStyle name="40% - Accent1 2 6" xfId="398" xr:uid="{00000000-0005-0000-0000-000067010000}"/>
    <cellStyle name="40% - Accent1 2 7" xfId="399" xr:uid="{00000000-0005-0000-0000-000068010000}"/>
    <cellStyle name="40% - Accent1 2 8" xfId="400" xr:uid="{00000000-0005-0000-0000-000069010000}"/>
    <cellStyle name="40% - Accent1 2 9" xfId="401" xr:uid="{00000000-0005-0000-0000-00006A010000}"/>
    <cellStyle name="40% - Accent1 2_FormatInvetMutasi2011 - TATA PEM" xfId="402" xr:uid="{00000000-0005-0000-0000-00006B010000}"/>
    <cellStyle name="40% - Accent1 20" xfId="403" xr:uid="{00000000-0005-0000-0000-00006C010000}"/>
    <cellStyle name="40% - Accent1 21" xfId="404" xr:uid="{00000000-0005-0000-0000-00006D010000}"/>
    <cellStyle name="40% - Accent1 22" xfId="405" xr:uid="{00000000-0005-0000-0000-00006E010000}"/>
    <cellStyle name="40% - Accent1 23" xfId="406" xr:uid="{00000000-0005-0000-0000-00006F010000}"/>
    <cellStyle name="40% - Accent1 24" xfId="407" xr:uid="{00000000-0005-0000-0000-000070010000}"/>
    <cellStyle name="40% - Accent1 25" xfId="408" xr:uid="{00000000-0005-0000-0000-000071010000}"/>
    <cellStyle name="40% - Accent1 26" xfId="409" xr:uid="{00000000-0005-0000-0000-000072010000}"/>
    <cellStyle name="40% - Accent1 27" xfId="410" xr:uid="{00000000-0005-0000-0000-000073010000}"/>
    <cellStyle name="40% - Accent1 28" xfId="411" xr:uid="{00000000-0005-0000-0000-000074010000}"/>
    <cellStyle name="40% - Accent1 29" xfId="412" xr:uid="{00000000-0005-0000-0000-000075010000}"/>
    <cellStyle name="40% - Accent1 3" xfId="413" xr:uid="{00000000-0005-0000-0000-000076010000}"/>
    <cellStyle name="40% - Accent1 30" xfId="414" xr:uid="{00000000-0005-0000-0000-000077010000}"/>
    <cellStyle name="40% - Accent1 31" xfId="415" xr:uid="{00000000-0005-0000-0000-000078010000}"/>
    <cellStyle name="40% - Accent1 32" xfId="416" xr:uid="{00000000-0005-0000-0000-000079010000}"/>
    <cellStyle name="40% - Accent1 33" xfId="417" xr:uid="{00000000-0005-0000-0000-00007A010000}"/>
    <cellStyle name="40% - Accent1 34" xfId="418" xr:uid="{00000000-0005-0000-0000-00007B010000}"/>
    <cellStyle name="40% - Accent1 35" xfId="419" xr:uid="{00000000-0005-0000-0000-00007C010000}"/>
    <cellStyle name="40% - Accent1 36" xfId="420" xr:uid="{00000000-0005-0000-0000-00007D010000}"/>
    <cellStyle name="40% - Accent1 37" xfId="421" xr:uid="{00000000-0005-0000-0000-00007E010000}"/>
    <cellStyle name="40% - Accent1 4" xfId="422" xr:uid="{00000000-0005-0000-0000-00007F010000}"/>
    <cellStyle name="40% - Accent1 5" xfId="423" xr:uid="{00000000-0005-0000-0000-000080010000}"/>
    <cellStyle name="40% - Accent1 6" xfId="424" xr:uid="{00000000-0005-0000-0000-000081010000}"/>
    <cellStyle name="40% - Accent1 7" xfId="425" xr:uid="{00000000-0005-0000-0000-000082010000}"/>
    <cellStyle name="40% - Accent1 8" xfId="426" xr:uid="{00000000-0005-0000-0000-000083010000}"/>
    <cellStyle name="40% - Accent1 9" xfId="427" xr:uid="{00000000-0005-0000-0000-000084010000}"/>
    <cellStyle name="40% - Accent2 10" xfId="428" xr:uid="{00000000-0005-0000-0000-000085010000}"/>
    <cellStyle name="40% - Accent2 11" xfId="429" xr:uid="{00000000-0005-0000-0000-000086010000}"/>
    <cellStyle name="40% - Accent2 12" xfId="430" xr:uid="{00000000-0005-0000-0000-000087010000}"/>
    <cellStyle name="40% - Accent2 13" xfId="431" xr:uid="{00000000-0005-0000-0000-000088010000}"/>
    <cellStyle name="40% - Accent2 14" xfId="432" xr:uid="{00000000-0005-0000-0000-000089010000}"/>
    <cellStyle name="40% - Accent2 15" xfId="433" xr:uid="{00000000-0005-0000-0000-00008A010000}"/>
    <cellStyle name="40% - Accent2 16" xfId="434" xr:uid="{00000000-0005-0000-0000-00008B010000}"/>
    <cellStyle name="40% - Accent2 17" xfId="435" xr:uid="{00000000-0005-0000-0000-00008C010000}"/>
    <cellStyle name="40% - Accent2 18" xfId="436" xr:uid="{00000000-0005-0000-0000-00008D010000}"/>
    <cellStyle name="40% - Accent2 19" xfId="437" xr:uid="{00000000-0005-0000-0000-00008E010000}"/>
    <cellStyle name="40% - Accent2 2" xfId="438" xr:uid="{00000000-0005-0000-0000-00008F010000}"/>
    <cellStyle name="40% - Accent2 2 10" xfId="439" xr:uid="{00000000-0005-0000-0000-000090010000}"/>
    <cellStyle name="40% - Accent2 2 11" xfId="440" xr:uid="{00000000-0005-0000-0000-000091010000}"/>
    <cellStyle name="40% - Accent2 2 2" xfId="441" xr:uid="{00000000-0005-0000-0000-000092010000}"/>
    <cellStyle name="40% - Accent2 2 3" xfId="442" xr:uid="{00000000-0005-0000-0000-000093010000}"/>
    <cellStyle name="40% - Accent2 2 4" xfId="443" xr:uid="{00000000-0005-0000-0000-000094010000}"/>
    <cellStyle name="40% - Accent2 2 5" xfId="444" xr:uid="{00000000-0005-0000-0000-000095010000}"/>
    <cellStyle name="40% - Accent2 2 6" xfId="445" xr:uid="{00000000-0005-0000-0000-000096010000}"/>
    <cellStyle name="40% - Accent2 2 7" xfId="446" xr:uid="{00000000-0005-0000-0000-000097010000}"/>
    <cellStyle name="40% - Accent2 2 8" xfId="447" xr:uid="{00000000-0005-0000-0000-000098010000}"/>
    <cellStyle name="40% - Accent2 2 9" xfId="448" xr:uid="{00000000-0005-0000-0000-000099010000}"/>
    <cellStyle name="40% - Accent2 2_FormatInvetMutasi2011 - TATA PEM" xfId="449" xr:uid="{00000000-0005-0000-0000-00009A010000}"/>
    <cellStyle name="40% - Accent2 20" xfId="450" xr:uid="{00000000-0005-0000-0000-00009B010000}"/>
    <cellStyle name="40% - Accent2 21" xfId="451" xr:uid="{00000000-0005-0000-0000-00009C010000}"/>
    <cellStyle name="40% - Accent2 22" xfId="452" xr:uid="{00000000-0005-0000-0000-00009D010000}"/>
    <cellStyle name="40% - Accent2 23" xfId="453" xr:uid="{00000000-0005-0000-0000-00009E010000}"/>
    <cellStyle name="40% - Accent2 24" xfId="454" xr:uid="{00000000-0005-0000-0000-00009F010000}"/>
    <cellStyle name="40% - Accent2 25" xfId="455" xr:uid="{00000000-0005-0000-0000-0000A0010000}"/>
    <cellStyle name="40% - Accent2 26" xfId="456" xr:uid="{00000000-0005-0000-0000-0000A1010000}"/>
    <cellStyle name="40% - Accent2 27" xfId="457" xr:uid="{00000000-0005-0000-0000-0000A2010000}"/>
    <cellStyle name="40% - Accent2 28" xfId="458" xr:uid="{00000000-0005-0000-0000-0000A3010000}"/>
    <cellStyle name="40% - Accent2 29" xfId="459" xr:uid="{00000000-0005-0000-0000-0000A4010000}"/>
    <cellStyle name="40% - Accent2 3" xfId="460" xr:uid="{00000000-0005-0000-0000-0000A5010000}"/>
    <cellStyle name="40% - Accent2 30" xfId="461" xr:uid="{00000000-0005-0000-0000-0000A6010000}"/>
    <cellStyle name="40% - Accent2 31" xfId="462" xr:uid="{00000000-0005-0000-0000-0000A7010000}"/>
    <cellStyle name="40% - Accent2 32" xfId="463" xr:uid="{00000000-0005-0000-0000-0000A8010000}"/>
    <cellStyle name="40% - Accent2 33" xfId="464" xr:uid="{00000000-0005-0000-0000-0000A9010000}"/>
    <cellStyle name="40% - Accent2 34" xfId="465" xr:uid="{00000000-0005-0000-0000-0000AA010000}"/>
    <cellStyle name="40% - Accent2 35" xfId="466" xr:uid="{00000000-0005-0000-0000-0000AB010000}"/>
    <cellStyle name="40% - Accent2 36" xfId="467" xr:uid="{00000000-0005-0000-0000-0000AC010000}"/>
    <cellStyle name="40% - Accent2 37" xfId="468" xr:uid="{00000000-0005-0000-0000-0000AD010000}"/>
    <cellStyle name="40% - Accent2 4" xfId="469" xr:uid="{00000000-0005-0000-0000-0000AE010000}"/>
    <cellStyle name="40% - Accent2 5" xfId="470" xr:uid="{00000000-0005-0000-0000-0000AF010000}"/>
    <cellStyle name="40% - Accent2 6" xfId="471" xr:uid="{00000000-0005-0000-0000-0000B0010000}"/>
    <cellStyle name="40% - Accent2 7" xfId="472" xr:uid="{00000000-0005-0000-0000-0000B1010000}"/>
    <cellStyle name="40% - Accent2 8" xfId="473" xr:uid="{00000000-0005-0000-0000-0000B2010000}"/>
    <cellStyle name="40% - Accent2 9" xfId="474" xr:uid="{00000000-0005-0000-0000-0000B3010000}"/>
    <cellStyle name="40% - Accent3 10" xfId="475" xr:uid="{00000000-0005-0000-0000-0000B4010000}"/>
    <cellStyle name="40% - Accent3 11" xfId="476" xr:uid="{00000000-0005-0000-0000-0000B5010000}"/>
    <cellStyle name="40% - Accent3 12" xfId="477" xr:uid="{00000000-0005-0000-0000-0000B6010000}"/>
    <cellStyle name="40% - Accent3 13" xfId="478" xr:uid="{00000000-0005-0000-0000-0000B7010000}"/>
    <cellStyle name="40% - Accent3 14" xfId="479" xr:uid="{00000000-0005-0000-0000-0000B8010000}"/>
    <cellStyle name="40% - Accent3 15" xfId="480" xr:uid="{00000000-0005-0000-0000-0000B9010000}"/>
    <cellStyle name="40% - Accent3 16" xfId="481" xr:uid="{00000000-0005-0000-0000-0000BA010000}"/>
    <cellStyle name="40% - Accent3 17" xfId="482" xr:uid="{00000000-0005-0000-0000-0000BB010000}"/>
    <cellStyle name="40% - Accent3 18" xfId="483" xr:uid="{00000000-0005-0000-0000-0000BC010000}"/>
    <cellStyle name="40% - Accent3 19" xfId="484" xr:uid="{00000000-0005-0000-0000-0000BD010000}"/>
    <cellStyle name="40% - Accent3 2" xfId="485" xr:uid="{00000000-0005-0000-0000-0000BE010000}"/>
    <cellStyle name="40% - Accent3 2 10" xfId="486" xr:uid="{00000000-0005-0000-0000-0000BF010000}"/>
    <cellStyle name="40% - Accent3 2 11" xfId="487" xr:uid="{00000000-0005-0000-0000-0000C0010000}"/>
    <cellStyle name="40% - Accent3 2 2" xfId="488" xr:uid="{00000000-0005-0000-0000-0000C1010000}"/>
    <cellStyle name="40% - Accent3 2 3" xfId="489" xr:uid="{00000000-0005-0000-0000-0000C2010000}"/>
    <cellStyle name="40% - Accent3 2 4" xfId="490" xr:uid="{00000000-0005-0000-0000-0000C3010000}"/>
    <cellStyle name="40% - Accent3 2 5" xfId="491" xr:uid="{00000000-0005-0000-0000-0000C4010000}"/>
    <cellStyle name="40% - Accent3 2 6" xfId="492" xr:uid="{00000000-0005-0000-0000-0000C5010000}"/>
    <cellStyle name="40% - Accent3 2 7" xfId="493" xr:uid="{00000000-0005-0000-0000-0000C6010000}"/>
    <cellStyle name="40% - Accent3 2 8" xfId="494" xr:uid="{00000000-0005-0000-0000-0000C7010000}"/>
    <cellStyle name="40% - Accent3 2 9" xfId="495" xr:uid="{00000000-0005-0000-0000-0000C8010000}"/>
    <cellStyle name="40% - Accent3 2_FormatInvetMutasi2011 - TATA PEM" xfId="496" xr:uid="{00000000-0005-0000-0000-0000C9010000}"/>
    <cellStyle name="40% - Accent3 20" xfId="497" xr:uid="{00000000-0005-0000-0000-0000CA010000}"/>
    <cellStyle name="40% - Accent3 21" xfId="498" xr:uid="{00000000-0005-0000-0000-0000CB010000}"/>
    <cellStyle name="40% - Accent3 22" xfId="499" xr:uid="{00000000-0005-0000-0000-0000CC010000}"/>
    <cellStyle name="40% - Accent3 23" xfId="500" xr:uid="{00000000-0005-0000-0000-0000CD010000}"/>
    <cellStyle name="40% - Accent3 24" xfId="501" xr:uid="{00000000-0005-0000-0000-0000CE010000}"/>
    <cellStyle name="40% - Accent3 25" xfId="502" xr:uid="{00000000-0005-0000-0000-0000CF010000}"/>
    <cellStyle name="40% - Accent3 26" xfId="503" xr:uid="{00000000-0005-0000-0000-0000D0010000}"/>
    <cellStyle name="40% - Accent3 27" xfId="504" xr:uid="{00000000-0005-0000-0000-0000D1010000}"/>
    <cellStyle name="40% - Accent3 28" xfId="505" xr:uid="{00000000-0005-0000-0000-0000D2010000}"/>
    <cellStyle name="40% - Accent3 29" xfId="506" xr:uid="{00000000-0005-0000-0000-0000D3010000}"/>
    <cellStyle name="40% - Accent3 3" xfId="507" xr:uid="{00000000-0005-0000-0000-0000D4010000}"/>
    <cellStyle name="40% - Accent3 30" xfId="508" xr:uid="{00000000-0005-0000-0000-0000D5010000}"/>
    <cellStyle name="40% - Accent3 31" xfId="509" xr:uid="{00000000-0005-0000-0000-0000D6010000}"/>
    <cellStyle name="40% - Accent3 32" xfId="510" xr:uid="{00000000-0005-0000-0000-0000D7010000}"/>
    <cellStyle name="40% - Accent3 33" xfId="511" xr:uid="{00000000-0005-0000-0000-0000D8010000}"/>
    <cellStyle name="40% - Accent3 34" xfId="512" xr:uid="{00000000-0005-0000-0000-0000D9010000}"/>
    <cellStyle name="40% - Accent3 35" xfId="513" xr:uid="{00000000-0005-0000-0000-0000DA010000}"/>
    <cellStyle name="40% - Accent3 36" xfId="514" xr:uid="{00000000-0005-0000-0000-0000DB010000}"/>
    <cellStyle name="40% - Accent3 37" xfId="515" xr:uid="{00000000-0005-0000-0000-0000DC010000}"/>
    <cellStyle name="40% - Accent3 4" xfId="516" xr:uid="{00000000-0005-0000-0000-0000DD010000}"/>
    <cellStyle name="40% - Accent3 5" xfId="517" xr:uid="{00000000-0005-0000-0000-0000DE010000}"/>
    <cellStyle name="40% - Accent3 6" xfId="518" xr:uid="{00000000-0005-0000-0000-0000DF010000}"/>
    <cellStyle name="40% - Accent3 7" xfId="519" xr:uid="{00000000-0005-0000-0000-0000E0010000}"/>
    <cellStyle name="40% - Accent3 8" xfId="520" xr:uid="{00000000-0005-0000-0000-0000E1010000}"/>
    <cellStyle name="40% - Accent3 9" xfId="521" xr:uid="{00000000-0005-0000-0000-0000E2010000}"/>
    <cellStyle name="40% - Accent4 10" xfId="522" xr:uid="{00000000-0005-0000-0000-0000E3010000}"/>
    <cellStyle name="40% - Accent4 11" xfId="523" xr:uid="{00000000-0005-0000-0000-0000E4010000}"/>
    <cellStyle name="40% - Accent4 12" xfId="524" xr:uid="{00000000-0005-0000-0000-0000E5010000}"/>
    <cellStyle name="40% - Accent4 13" xfId="525" xr:uid="{00000000-0005-0000-0000-0000E6010000}"/>
    <cellStyle name="40% - Accent4 14" xfId="526" xr:uid="{00000000-0005-0000-0000-0000E7010000}"/>
    <cellStyle name="40% - Accent4 15" xfId="527" xr:uid="{00000000-0005-0000-0000-0000E8010000}"/>
    <cellStyle name="40% - Accent4 16" xfId="528" xr:uid="{00000000-0005-0000-0000-0000E9010000}"/>
    <cellStyle name="40% - Accent4 17" xfId="529" xr:uid="{00000000-0005-0000-0000-0000EA010000}"/>
    <cellStyle name="40% - Accent4 18" xfId="530" xr:uid="{00000000-0005-0000-0000-0000EB010000}"/>
    <cellStyle name="40% - Accent4 19" xfId="531" xr:uid="{00000000-0005-0000-0000-0000EC010000}"/>
    <cellStyle name="40% - Accent4 2" xfId="532" xr:uid="{00000000-0005-0000-0000-0000ED010000}"/>
    <cellStyle name="40% - Accent4 2 10" xfId="533" xr:uid="{00000000-0005-0000-0000-0000EE010000}"/>
    <cellStyle name="40% - Accent4 2 11" xfId="534" xr:uid="{00000000-0005-0000-0000-0000EF010000}"/>
    <cellStyle name="40% - Accent4 2 2" xfId="535" xr:uid="{00000000-0005-0000-0000-0000F0010000}"/>
    <cellStyle name="40% - Accent4 2 3" xfId="536" xr:uid="{00000000-0005-0000-0000-0000F1010000}"/>
    <cellStyle name="40% - Accent4 2 4" xfId="537" xr:uid="{00000000-0005-0000-0000-0000F2010000}"/>
    <cellStyle name="40% - Accent4 2 5" xfId="538" xr:uid="{00000000-0005-0000-0000-0000F3010000}"/>
    <cellStyle name="40% - Accent4 2 6" xfId="539" xr:uid="{00000000-0005-0000-0000-0000F4010000}"/>
    <cellStyle name="40% - Accent4 2 7" xfId="540" xr:uid="{00000000-0005-0000-0000-0000F5010000}"/>
    <cellStyle name="40% - Accent4 2 8" xfId="541" xr:uid="{00000000-0005-0000-0000-0000F6010000}"/>
    <cellStyle name="40% - Accent4 2 9" xfId="542" xr:uid="{00000000-0005-0000-0000-0000F7010000}"/>
    <cellStyle name="40% - Accent4 2_FormatInvetMutasi2011 - TATA PEM" xfId="543" xr:uid="{00000000-0005-0000-0000-0000F8010000}"/>
    <cellStyle name="40% - Accent4 20" xfId="544" xr:uid="{00000000-0005-0000-0000-0000F9010000}"/>
    <cellStyle name="40% - Accent4 21" xfId="545" xr:uid="{00000000-0005-0000-0000-0000FA010000}"/>
    <cellStyle name="40% - Accent4 22" xfId="546" xr:uid="{00000000-0005-0000-0000-0000FB010000}"/>
    <cellStyle name="40% - Accent4 23" xfId="547" xr:uid="{00000000-0005-0000-0000-0000FC010000}"/>
    <cellStyle name="40% - Accent4 24" xfId="548" xr:uid="{00000000-0005-0000-0000-0000FD010000}"/>
    <cellStyle name="40% - Accent4 25" xfId="549" xr:uid="{00000000-0005-0000-0000-0000FE010000}"/>
    <cellStyle name="40% - Accent4 26" xfId="550" xr:uid="{00000000-0005-0000-0000-0000FF010000}"/>
    <cellStyle name="40% - Accent4 27" xfId="551" xr:uid="{00000000-0005-0000-0000-000000020000}"/>
    <cellStyle name="40% - Accent4 28" xfId="552" xr:uid="{00000000-0005-0000-0000-000001020000}"/>
    <cellStyle name="40% - Accent4 29" xfId="553" xr:uid="{00000000-0005-0000-0000-000002020000}"/>
    <cellStyle name="40% - Accent4 3" xfId="554" xr:uid="{00000000-0005-0000-0000-000003020000}"/>
    <cellStyle name="40% - Accent4 30" xfId="555" xr:uid="{00000000-0005-0000-0000-000004020000}"/>
    <cellStyle name="40% - Accent4 31" xfId="556" xr:uid="{00000000-0005-0000-0000-000005020000}"/>
    <cellStyle name="40% - Accent4 32" xfId="557" xr:uid="{00000000-0005-0000-0000-000006020000}"/>
    <cellStyle name="40% - Accent4 33" xfId="558" xr:uid="{00000000-0005-0000-0000-000007020000}"/>
    <cellStyle name="40% - Accent4 34" xfId="559" xr:uid="{00000000-0005-0000-0000-000008020000}"/>
    <cellStyle name="40% - Accent4 35" xfId="560" xr:uid="{00000000-0005-0000-0000-000009020000}"/>
    <cellStyle name="40% - Accent4 36" xfId="561" xr:uid="{00000000-0005-0000-0000-00000A020000}"/>
    <cellStyle name="40% - Accent4 37" xfId="562" xr:uid="{00000000-0005-0000-0000-00000B020000}"/>
    <cellStyle name="40% - Accent4 4" xfId="563" xr:uid="{00000000-0005-0000-0000-00000C020000}"/>
    <cellStyle name="40% - Accent4 5" xfId="564" xr:uid="{00000000-0005-0000-0000-00000D020000}"/>
    <cellStyle name="40% - Accent4 6" xfId="565" xr:uid="{00000000-0005-0000-0000-00000E020000}"/>
    <cellStyle name="40% - Accent4 7" xfId="566" xr:uid="{00000000-0005-0000-0000-00000F020000}"/>
    <cellStyle name="40% - Accent4 8" xfId="567" xr:uid="{00000000-0005-0000-0000-000010020000}"/>
    <cellStyle name="40% - Accent4 9" xfId="568" xr:uid="{00000000-0005-0000-0000-000011020000}"/>
    <cellStyle name="40% - Accent5 10" xfId="569" xr:uid="{00000000-0005-0000-0000-000012020000}"/>
    <cellStyle name="40% - Accent5 11" xfId="570" xr:uid="{00000000-0005-0000-0000-000013020000}"/>
    <cellStyle name="40% - Accent5 12" xfId="571" xr:uid="{00000000-0005-0000-0000-000014020000}"/>
    <cellStyle name="40% - Accent5 13" xfId="572" xr:uid="{00000000-0005-0000-0000-000015020000}"/>
    <cellStyle name="40% - Accent5 14" xfId="573" xr:uid="{00000000-0005-0000-0000-000016020000}"/>
    <cellStyle name="40% - Accent5 15" xfId="574" xr:uid="{00000000-0005-0000-0000-000017020000}"/>
    <cellStyle name="40% - Accent5 16" xfId="575" xr:uid="{00000000-0005-0000-0000-000018020000}"/>
    <cellStyle name="40% - Accent5 17" xfId="576" xr:uid="{00000000-0005-0000-0000-000019020000}"/>
    <cellStyle name="40% - Accent5 18" xfId="577" xr:uid="{00000000-0005-0000-0000-00001A020000}"/>
    <cellStyle name="40% - Accent5 19" xfId="578" xr:uid="{00000000-0005-0000-0000-00001B020000}"/>
    <cellStyle name="40% - Accent5 2" xfId="579" xr:uid="{00000000-0005-0000-0000-00001C020000}"/>
    <cellStyle name="40% - Accent5 2 10" xfId="580" xr:uid="{00000000-0005-0000-0000-00001D020000}"/>
    <cellStyle name="40% - Accent5 2 11" xfId="581" xr:uid="{00000000-0005-0000-0000-00001E020000}"/>
    <cellStyle name="40% - Accent5 2 2" xfId="582" xr:uid="{00000000-0005-0000-0000-00001F020000}"/>
    <cellStyle name="40% - Accent5 2 3" xfId="583" xr:uid="{00000000-0005-0000-0000-000020020000}"/>
    <cellStyle name="40% - Accent5 2 4" xfId="584" xr:uid="{00000000-0005-0000-0000-000021020000}"/>
    <cellStyle name="40% - Accent5 2 5" xfId="585" xr:uid="{00000000-0005-0000-0000-000022020000}"/>
    <cellStyle name="40% - Accent5 2 6" xfId="586" xr:uid="{00000000-0005-0000-0000-000023020000}"/>
    <cellStyle name="40% - Accent5 2 7" xfId="587" xr:uid="{00000000-0005-0000-0000-000024020000}"/>
    <cellStyle name="40% - Accent5 2 8" xfId="588" xr:uid="{00000000-0005-0000-0000-000025020000}"/>
    <cellStyle name="40% - Accent5 2 9" xfId="589" xr:uid="{00000000-0005-0000-0000-000026020000}"/>
    <cellStyle name="40% - Accent5 2_FormatInvetMutasi2011 - TATA PEM" xfId="590" xr:uid="{00000000-0005-0000-0000-000027020000}"/>
    <cellStyle name="40% - Accent5 20" xfId="591" xr:uid="{00000000-0005-0000-0000-000028020000}"/>
    <cellStyle name="40% - Accent5 21" xfId="592" xr:uid="{00000000-0005-0000-0000-000029020000}"/>
    <cellStyle name="40% - Accent5 22" xfId="593" xr:uid="{00000000-0005-0000-0000-00002A020000}"/>
    <cellStyle name="40% - Accent5 23" xfId="594" xr:uid="{00000000-0005-0000-0000-00002B020000}"/>
    <cellStyle name="40% - Accent5 24" xfId="595" xr:uid="{00000000-0005-0000-0000-00002C020000}"/>
    <cellStyle name="40% - Accent5 25" xfId="596" xr:uid="{00000000-0005-0000-0000-00002D020000}"/>
    <cellStyle name="40% - Accent5 26" xfId="597" xr:uid="{00000000-0005-0000-0000-00002E020000}"/>
    <cellStyle name="40% - Accent5 27" xfId="598" xr:uid="{00000000-0005-0000-0000-00002F020000}"/>
    <cellStyle name="40% - Accent5 28" xfId="599" xr:uid="{00000000-0005-0000-0000-000030020000}"/>
    <cellStyle name="40% - Accent5 29" xfId="600" xr:uid="{00000000-0005-0000-0000-000031020000}"/>
    <cellStyle name="40% - Accent5 3" xfId="601" xr:uid="{00000000-0005-0000-0000-000032020000}"/>
    <cellStyle name="40% - Accent5 30" xfId="602" xr:uid="{00000000-0005-0000-0000-000033020000}"/>
    <cellStyle name="40% - Accent5 31" xfId="603" xr:uid="{00000000-0005-0000-0000-000034020000}"/>
    <cellStyle name="40% - Accent5 32" xfId="604" xr:uid="{00000000-0005-0000-0000-000035020000}"/>
    <cellStyle name="40% - Accent5 33" xfId="605" xr:uid="{00000000-0005-0000-0000-000036020000}"/>
    <cellStyle name="40% - Accent5 34" xfId="606" xr:uid="{00000000-0005-0000-0000-000037020000}"/>
    <cellStyle name="40% - Accent5 35" xfId="607" xr:uid="{00000000-0005-0000-0000-000038020000}"/>
    <cellStyle name="40% - Accent5 36" xfId="608" xr:uid="{00000000-0005-0000-0000-000039020000}"/>
    <cellStyle name="40% - Accent5 37" xfId="609" xr:uid="{00000000-0005-0000-0000-00003A020000}"/>
    <cellStyle name="40% - Accent5 4" xfId="610" xr:uid="{00000000-0005-0000-0000-00003B020000}"/>
    <cellStyle name="40% - Accent5 5" xfId="611" xr:uid="{00000000-0005-0000-0000-00003C020000}"/>
    <cellStyle name="40% - Accent5 6" xfId="612" xr:uid="{00000000-0005-0000-0000-00003D020000}"/>
    <cellStyle name="40% - Accent5 7" xfId="613" xr:uid="{00000000-0005-0000-0000-00003E020000}"/>
    <cellStyle name="40% - Accent5 8" xfId="614" xr:uid="{00000000-0005-0000-0000-00003F020000}"/>
    <cellStyle name="40% - Accent5 9" xfId="615" xr:uid="{00000000-0005-0000-0000-000040020000}"/>
    <cellStyle name="40% - Accent6 10" xfId="616" xr:uid="{00000000-0005-0000-0000-000041020000}"/>
    <cellStyle name="40% - Accent6 11" xfId="617" xr:uid="{00000000-0005-0000-0000-000042020000}"/>
    <cellStyle name="40% - Accent6 12" xfId="618" xr:uid="{00000000-0005-0000-0000-000043020000}"/>
    <cellStyle name="40% - Accent6 13" xfId="619" xr:uid="{00000000-0005-0000-0000-000044020000}"/>
    <cellStyle name="40% - Accent6 14" xfId="620" xr:uid="{00000000-0005-0000-0000-000045020000}"/>
    <cellStyle name="40% - Accent6 15" xfId="621" xr:uid="{00000000-0005-0000-0000-000046020000}"/>
    <cellStyle name="40% - Accent6 16" xfId="622" xr:uid="{00000000-0005-0000-0000-000047020000}"/>
    <cellStyle name="40% - Accent6 17" xfId="623" xr:uid="{00000000-0005-0000-0000-000048020000}"/>
    <cellStyle name="40% - Accent6 18" xfId="624" xr:uid="{00000000-0005-0000-0000-000049020000}"/>
    <cellStyle name="40% - Accent6 19" xfId="625" xr:uid="{00000000-0005-0000-0000-00004A020000}"/>
    <cellStyle name="40% - Accent6 2" xfId="626" xr:uid="{00000000-0005-0000-0000-00004B020000}"/>
    <cellStyle name="40% - Accent6 2 10" xfId="627" xr:uid="{00000000-0005-0000-0000-00004C020000}"/>
    <cellStyle name="40% - Accent6 2 11" xfId="628" xr:uid="{00000000-0005-0000-0000-00004D020000}"/>
    <cellStyle name="40% - Accent6 2 2" xfId="629" xr:uid="{00000000-0005-0000-0000-00004E020000}"/>
    <cellStyle name="40% - Accent6 2 3" xfId="630" xr:uid="{00000000-0005-0000-0000-00004F020000}"/>
    <cellStyle name="40% - Accent6 2 4" xfId="631" xr:uid="{00000000-0005-0000-0000-000050020000}"/>
    <cellStyle name="40% - Accent6 2 5" xfId="632" xr:uid="{00000000-0005-0000-0000-000051020000}"/>
    <cellStyle name="40% - Accent6 2 6" xfId="633" xr:uid="{00000000-0005-0000-0000-000052020000}"/>
    <cellStyle name="40% - Accent6 2 7" xfId="634" xr:uid="{00000000-0005-0000-0000-000053020000}"/>
    <cellStyle name="40% - Accent6 2 8" xfId="635" xr:uid="{00000000-0005-0000-0000-000054020000}"/>
    <cellStyle name="40% - Accent6 2 9" xfId="636" xr:uid="{00000000-0005-0000-0000-000055020000}"/>
    <cellStyle name="40% - Accent6 2_FormatInvetMutasi2011 - TATA PEM" xfId="637" xr:uid="{00000000-0005-0000-0000-000056020000}"/>
    <cellStyle name="40% - Accent6 20" xfId="638" xr:uid="{00000000-0005-0000-0000-000057020000}"/>
    <cellStyle name="40% - Accent6 21" xfId="639" xr:uid="{00000000-0005-0000-0000-000058020000}"/>
    <cellStyle name="40% - Accent6 22" xfId="640" xr:uid="{00000000-0005-0000-0000-000059020000}"/>
    <cellStyle name="40% - Accent6 23" xfId="641" xr:uid="{00000000-0005-0000-0000-00005A020000}"/>
    <cellStyle name="40% - Accent6 24" xfId="642" xr:uid="{00000000-0005-0000-0000-00005B020000}"/>
    <cellStyle name="40% - Accent6 25" xfId="643" xr:uid="{00000000-0005-0000-0000-00005C020000}"/>
    <cellStyle name="40% - Accent6 26" xfId="644" xr:uid="{00000000-0005-0000-0000-00005D020000}"/>
    <cellStyle name="40% - Accent6 27" xfId="645" xr:uid="{00000000-0005-0000-0000-00005E020000}"/>
    <cellStyle name="40% - Accent6 28" xfId="646" xr:uid="{00000000-0005-0000-0000-00005F020000}"/>
    <cellStyle name="40% - Accent6 29" xfId="647" xr:uid="{00000000-0005-0000-0000-000060020000}"/>
    <cellStyle name="40% - Accent6 3" xfId="648" xr:uid="{00000000-0005-0000-0000-000061020000}"/>
    <cellStyle name="40% - Accent6 30" xfId="649" xr:uid="{00000000-0005-0000-0000-000062020000}"/>
    <cellStyle name="40% - Accent6 31" xfId="650" xr:uid="{00000000-0005-0000-0000-000063020000}"/>
    <cellStyle name="40% - Accent6 32" xfId="651" xr:uid="{00000000-0005-0000-0000-000064020000}"/>
    <cellStyle name="40% - Accent6 33" xfId="652" xr:uid="{00000000-0005-0000-0000-000065020000}"/>
    <cellStyle name="40% - Accent6 34" xfId="653" xr:uid="{00000000-0005-0000-0000-000066020000}"/>
    <cellStyle name="40% - Accent6 35" xfId="654" xr:uid="{00000000-0005-0000-0000-000067020000}"/>
    <cellStyle name="40% - Accent6 36" xfId="655" xr:uid="{00000000-0005-0000-0000-000068020000}"/>
    <cellStyle name="40% - Accent6 37" xfId="656" xr:uid="{00000000-0005-0000-0000-000069020000}"/>
    <cellStyle name="40% - Accent6 4" xfId="657" xr:uid="{00000000-0005-0000-0000-00006A020000}"/>
    <cellStyle name="40% - Accent6 5" xfId="658" xr:uid="{00000000-0005-0000-0000-00006B020000}"/>
    <cellStyle name="40% - Accent6 6" xfId="659" xr:uid="{00000000-0005-0000-0000-00006C020000}"/>
    <cellStyle name="40% - Accent6 7" xfId="660" xr:uid="{00000000-0005-0000-0000-00006D020000}"/>
    <cellStyle name="40% - Accent6 8" xfId="661" xr:uid="{00000000-0005-0000-0000-00006E020000}"/>
    <cellStyle name="40% - Accent6 9" xfId="662" xr:uid="{00000000-0005-0000-0000-00006F020000}"/>
    <cellStyle name="60% - Accent1 10" xfId="663" xr:uid="{00000000-0005-0000-0000-000070020000}"/>
    <cellStyle name="60% - Accent1 11" xfId="664" xr:uid="{00000000-0005-0000-0000-000071020000}"/>
    <cellStyle name="60% - Accent1 12" xfId="665" xr:uid="{00000000-0005-0000-0000-000072020000}"/>
    <cellStyle name="60% - Accent1 13" xfId="666" xr:uid="{00000000-0005-0000-0000-000073020000}"/>
    <cellStyle name="60% - Accent1 14" xfId="667" xr:uid="{00000000-0005-0000-0000-000074020000}"/>
    <cellStyle name="60% - Accent1 15" xfId="668" xr:uid="{00000000-0005-0000-0000-000075020000}"/>
    <cellStyle name="60% - Accent1 16" xfId="669" xr:uid="{00000000-0005-0000-0000-000076020000}"/>
    <cellStyle name="60% - Accent1 17" xfId="670" xr:uid="{00000000-0005-0000-0000-000077020000}"/>
    <cellStyle name="60% - Accent1 18" xfId="671" xr:uid="{00000000-0005-0000-0000-000078020000}"/>
    <cellStyle name="60% - Accent1 19" xfId="672" xr:uid="{00000000-0005-0000-0000-000079020000}"/>
    <cellStyle name="60% - Accent1 2" xfId="673" xr:uid="{00000000-0005-0000-0000-00007A020000}"/>
    <cellStyle name="60% - Accent1 2 10" xfId="674" xr:uid="{00000000-0005-0000-0000-00007B020000}"/>
    <cellStyle name="60% - Accent1 2 11" xfId="675" xr:uid="{00000000-0005-0000-0000-00007C020000}"/>
    <cellStyle name="60% - Accent1 2 2" xfId="676" xr:uid="{00000000-0005-0000-0000-00007D020000}"/>
    <cellStyle name="60% - Accent1 2 3" xfId="677" xr:uid="{00000000-0005-0000-0000-00007E020000}"/>
    <cellStyle name="60% - Accent1 2 4" xfId="678" xr:uid="{00000000-0005-0000-0000-00007F020000}"/>
    <cellStyle name="60% - Accent1 2 5" xfId="679" xr:uid="{00000000-0005-0000-0000-000080020000}"/>
    <cellStyle name="60% - Accent1 2 6" xfId="680" xr:uid="{00000000-0005-0000-0000-000081020000}"/>
    <cellStyle name="60% - Accent1 2 7" xfId="681" xr:uid="{00000000-0005-0000-0000-000082020000}"/>
    <cellStyle name="60% - Accent1 2 8" xfId="682" xr:uid="{00000000-0005-0000-0000-000083020000}"/>
    <cellStyle name="60% - Accent1 2 9" xfId="683" xr:uid="{00000000-0005-0000-0000-000084020000}"/>
    <cellStyle name="60% - Accent1 20" xfId="684" xr:uid="{00000000-0005-0000-0000-000085020000}"/>
    <cellStyle name="60% - Accent1 21" xfId="685" xr:uid="{00000000-0005-0000-0000-000086020000}"/>
    <cellStyle name="60% - Accent1 22" xfId="686" xr:uid="{00000000-0005-0000-0000-000087020000}"/>
    <cellStyle name="60% - Accent1 23" xfId="687" xr:uid="{00000000-0005-0000-0000-000088020000}"/>
    <cellStyle name="60% - Accent1 24" xfId="688" xr:uid="{00000000-0005-0000-0000-000089020000}"/>
    <cellStyle name="60% - Accent1 25" xfId="689" xr:uid="{00000000-0005-0000-0000-00008A020000}"/>
    <cellStyle name="60% - Accent1 26" xfId="690" xr:uid="{00000000-0005-0000-0000-00008B020000}"/>
    <cellStyle name="60% - Accent1 27" xfId="691" xr:uid="{00000000-0005-0000-0000-00008C020000}"/>
    <cellStyle name="60% - Accent1 28" xfId="692" xr:uid="{00000000-0005-0000-0000-00008D020000}"/>
    <cellStyle name="60% - Accent1 29" xfId="693" xr:uid="{00000000-0005-0000-0000-00008E020000}"/>
    <cellStyle name="60% - Accent1 3" xfId="694" xr:uid="{00000000-0005-0000-0000-00008F020000}"/>
    <cellStyle name="60% - Accent1 30" xfId="695" xr:uid="{00000000-0005-0000-0000-000090020000}"/>
    <cellStyle name="60% - Accent1 31" xfId="696" xr:uid="{00000000-0005-0000-0000-000091020000}"/>
    <cellStyle name="60% - Accent1 32" xfId="697" xr:uid="{00000000-0005-0000-0000-000092020000}"/>
    <cellStyle name="60% - Accent1 33" xfId="698" xr:uid="{00000000-0005-0000-0000-000093020000}"/>
    <cellStyle name="60% - Accent1 34" xfId="699" xr:uid="{00000000-0005-0000-0000-000094020000}"/>
    <cellStyle name="60% - Accent1 35" xfId="700" xr:uid="{00000000-0005-0000-0000-000095020000}"/>
    <cellStyle name="60% - Accent1 36" xfId="701" xr:uid="{00000000-0005-0000-0000-000096020000}"/>
    <cellStyle name="60% - Accent1 37" xfId="702" xr:uid="{00000000-0005-0000-0000-000097020000}"/>
    <cellStyle name="60% - Accent1 4" xfId="703" xr:uid="{00000000-0005-0000-0000-000098020000}"/>
    <cellStyle name="60% - Accent1 5" xfId="704" xr:uid="{00000000-0005-0000-0000-000099020000}"/>
    <cellStyle name="60% - Accent1 6" xfId="705" xr:uid="{00000000-0005-0000-0000-00009A020000}"/>
    <cellStyle name="60% - Accent1 7" xfId="706" xr:uid="{00000000-0005-0000-0000-00009B020000}"/>
    <cellStyle name="60% - Accent1 8" xfId="707" xr:uid="{00000000-0005-0000-0000-00009C020000}"/>
    <cellStyle name="60% - Accent1 9" xfId="708" xr:uid="{00000000-0005-0000-0000-00009D020000}"/>
    <cellStyle name="60% - Accent2 10" xfId="709" xr:uid="{00000000-0005-0000-0000-00009E020000}"/>
    <cellStyle name="60% - Accent2 11" xfId="710" xr:uid="{00000000-0005-0000-0000-00009F020000}"/>
    <cellStyle name="60% - Accent2 12" xfId="711" xr:uid="{00000000-0005-0000-0000-0000A0020000}"/>
    <cellStyle name="60% - Accent2 13" xfId="712" xr:uid="{00000000-0005-0000-0000-0000A1020000}"/>
    <cellStyle name="60% - Accent2 14" xfId="713" xr:uid="{00000000-0005-0000-0000-0000A2020000}"/>
    <cellStyle name="60% - Accent2 15" xfId="714" xr:uid="{00000000-0005-0000-0000-0000A3020000}"/>
    <cellStyle name="60% - Accent2 16" xfId="715" xr:uid="{00000000-0005-0000-0000-0000A4020000}"/>
    <cellStyle name="60% - Accent2 17" xfId="716" xr:uid="{00000000-0005-0000-0000-0000A5020000}"/>
    <cellStyle name="60% - Accent2 18" xfId="717" xr:uid="{00000000-0005-0000-0000-0000A6020000}"/>
    <cellStyle name="60% - Accent2 19" xfId="718" xr:uid="{00000000-0005-0000-0000-0000A7020000}"/>
    <cellStyle name="60% - Accent2 2" xfId="719" xr:uid="{00000000-0005-0000-0000-0000A8020000}"/>
    <cellStyle name="60% - Accent2 2 10" xfId="720" xr:uid="{00000000-0005-0000-0000-0000A9020000}"/>
    <cellStyle name="60% - Accent2 2 11" xfId="721" xr:uid="{00000000-0005-0000-0000-0000AA020000}"/>
    <cellStyle name="60% - Accent2 2 2" xfId="722" xr:uid="{00000000-0005-0000-0000-0000AB020000}"/>
    <cellStyle name="60% - Accent2 2 3" xfId="723" xr:uid="{00000000-0005-0000-0000-0000AC020000}"/>
    <cellStyle name="60% - Accent2 2 4" xfId="724" xr:uid="{00000000-0005-0000-0000-0000AD020000}"/>
    <cellStyle name="60% - Accent2 2 5" xfId="725" xr:uid="{00000000-0005-0000-0000-0000AE020000}"/>
    <cellStyle name="60% - Accent2 2 6" xfId="726" xr:uid="{00000000-0005-0000-0000-0000AF020000}"/>
    <cellStyle name="60% - Accent2 2 7" xfId="727" xr:uid="{00000000-0005-0000-0000-0000B0020000}"/>
    <cellStyle name="60% - Accent2 2 8" xfId="728" xr:uid="{00000000-0005-0000-0000-0000B1020000}"/>
    <cellStyle name="60% - Accent2 2 9" xfId="729" xr:uid="{00000000-0005-0000-0000-0000B2020000}"/>
    <cellStyle name="60% - Accent2 20" xfId="730" xr:uid="{00000000-0005-0000-0000-0000B3020000}"/>
    <cellStyle name="60% - Accent2 21" xfId="731" xr:uid="{00000000-0005-0000-0000-0000B4020000}"/>
    <cellStyle name="60% - Accent2 22" xfId="732" xr:uid="{00000000-0005-0000-0000-0000B5020000}"/>
    <cellStyle name="60% - Accent2 23" xfId="733" xr:uid="{00000000-0005-0000-0000-0000B6020000}"/>
    <cellStyle name="60% - Accent2 24" xfId="734" xr:uid="{00000000-0005-0000-0000-0000B7020000}"/>
    <cellStyle name="60% - Accent2 25" xfId="735" xr:uid="{00000000-0005-0000-0000-0000B8020000}"/>
    <cellStyle name="60% - Accent2 26" xfId="736" xr:uid="{00000000-0005-0000-0000-0000B9020000}"/>
    <cellStyle name="60% - Accent2 27" xfId="737" xr:uid="{00000000-0005-0000-0000-0000BA020000}"/>
    <cellStyle name="60% - Accent2 28" xfId="738" xr:uid="{00000000-0005-0000-0000-0000BB020000}"/>
    <cellStyle name="60% - Accent2 29" xfId="739" xr:uid="{00000000-0005-0000-0000-0000BC020000}"/>
    <cellStyle name="60% - Accent2 3" xfId="740" xr:uid="{00000000-0005-0000-0000-0000BD020000}"/>
    <cellStyle name="60% - Accent2 30" xfId="741" xr:uid="{00000000-0005-0000-0000-0000BE020000}"/>
    <cellStyle name="60% - Accent2 31" xfId="742" xr:uid="{00000000-0005-0000-0000-0000BF020000}"/>
    <cellStyle name="60% - Accent2 32" xfId="743" xr:uid="{00000000-0005-0000-0000-0000C0020000}"/>
    <cellStyle name="60% - Accent2 33" xfId="744" xr:uid="{00000000-0005-0000-0000-0000C1020000}"/>
    <cellStyle name="60% - Accent2 34" xfId="745" xr:uid="{00000000-0005-0000-0000-0000C2020000}"/>
    <cellStyle name="60% - Accent2 35" xfId="746" xr:uid="{00000000-0005-0000-0000-0000C3020000}"/>
    <cellStyle name="60% - Accent2 36" xfId="747" xr:uid="{00000000-0005-0000-0000-0000C4020000}"/>
    <cellStyle name="60% - Accent2 37" xfId="748" xr:uid="{00000000-0005-0000-0000-0000C5020000}"/>
    <cellStyle name="60% - Accent2 4" xfId="749" xr:uid="{00000000-0005-0000-0000-0000C6020000}"/>
    <cellStyle name="60% - Accent2 5" xfId="750" xr:uid="{00000000-0005-0000-0000-0000C7020000}"/>
    <cellStyle name="60% - Accent2 6" xfId="751" xr:uid="{00000000-0005-0000-0000-0000C8020000}"/>
    <cellStyle name="60% - Accent2 7" xfId="752" xr:uid="{00000000-0005-0000-0000-0000C9020000}"/>
    <cellStyle name="60% - Accent2 8" xfId="753" xr:uid="{00000000-0005-0000-0000-0000CA020000}"/>
    <cellStyle name="60% - Accent2 9" xfId="754" xr:uid="{00000000-0005-0000-0000-0000CB020000}"/>
    <cellStyle name="60% - Accent3 10" xfId="755" xr:uid="{00000000-0005-0000-0000-0000CC020000}"/>
    <cellStyle name="60% - Accent3 11" xfId="756" xr:uid="{00000000-0005-0000-0000-0000CD020000}"/>
    <cellStyle name="60% - Accent3 12" xfId="757" xr:uid="{00000000-0005-0000-0000-0000CE020000}"/>
    <cellStyle name="60% - Accent3 13" xfId="758" xr:uid="{00000000-0005-0000-0000-0000CF020000}"/>
    <cellStyle name="60% - Accent3 14" xfId="759" xr:uid="{00000000-0005-0000-0000-0000D0020000}"/>
    <cellStyle name="60% - Accent3 15" xfId="760" xr:uid="{00000000-0005-0000-0000-0000D1020000}"/>
    <cellStyle name="60% - Accent3 16" xfId="761" xr:uid="{00000000-0005-0000-0000-0000D2020000}"/>
    <cellStyle name="60% - Accent3 17" xfId="762" xr:uid="{00000000-0005-0000-0000-0000D3020000}"/>
    <cellStyle name="60% - Accent3 18" xfId="763" xr:uid="{00000000-0005-0000-0000-0000D4020000}"/>
    <cellStyle name="60% - Accent3 19" xfId="764" xr:uid="{00000000-0005-0000-0000-0000D5020000}"/>
    <cellStyle name="60% - Accent3 2" xfId="765" xr:uid="{00000000-0005-0000-0000-0000D6020000}"/>
    <cellStyle name="60% - Accent3 2 10" xfId="766" xr:uid="{00000000-0005-0000-0000-0000D7020000}"/>
    <cellStyle name="60% - Accent3 2 11" xfId="767" xr:uid="{00000000-0005-0000-0000-0000D8020000}"/>
    <cellStyle name="60% - Accent3 2 2" xfId="768" xr:uid="{00000000-0005-0000-0000-0000D9020000}"/>
    <cellStyle name="60% - Accent3 2 3" xfId="769" xr:uid="{00000000-0005-0000-0000-0000DA020000}"/>
    <cellStyle name="60% - Accent3 2 4" xfId="770" xr:uid="{00000000-0005-0000-0000-0000DB020000}"/>
    <cellStyle name="60% - Accent3 2 5" xfId="771" xr:uid="{00000000-0005-0000-0000-0000DC020000}"/>
    <cellStyle name="60% - Accent3 2 6" xfId="772" xr:uid="{00000000-0005-0000-0000-0000DD020000}"/>
    <cellStyle name="60% - Accent3 2 7" xfId="773" xr:uid="{00000000-0005-0000-0000-0000DE020000}"/>
    <cellStyle name="60% - Accent3 2 8" xfId="774" xr:uid="{00000000-0005-0000-0000-0000DF020000}"/>
    <cellStyle name="60% - Accent3 2 9" xfId="775" xr:uid="{00000000-0005-0000-0000-0000E0020000}"/>
    <cellStyle name="60% - Accent3 20" xfId="776" xr:uid="{00000000-0005-0000-0000-0000E1020000}"/>
    <cellStyle name="60% - Accent3 21" xfId="777" xr:uid="{00000000-0005-0000-0000-0000E2020000}"/>
    <cellStyle name="60% - Accent3 22" xfId="778" xr:uid="{00000000-0005-0000-0000-0000E3020000}"/>
    <cellStyle name="60% - Accent3 23" xfId="779" xr:uid="{00000000-0005-0000-0000-0000E4020000}"/>
    <cellStyle name="60% - Accent3 24" xfId="780" xr:uid="{00000000-0005-0000-0000-0000E5020000}"/>
    <cellStyle name="60% - Accent3 25" xfId="781" xr:uid="{00000000-0005-0000-0000-0000E6020000}"/>
    <cellStyle name="60% - Accent3 26" xfId="782" xr:uid="{00000000-0005-0000-0000-0000E7020000}"/>
    <cellStyle name="60% - Accent3 27" xfId="783" xr:uid="{00000000-0005-0000-0000-0000E8020000}"/>
    <cellStyle name="60% - Accent3 28" xfId="784" xr:uid="{00000000-0005-0000-0000-0000E9020000}"/>
    <cellStyle name="60% - Accent3 29" xfId="785" xr:uid="{00000000-0005-0000-0000-0000EA020000}"/>
    <cellStyle name="60% - Accent3 3" xfId="786" xr:uid="{00000000-0005-0000-0000-0000EB020000}"/>
    <cellStyle name="60% - Accent3 30" xfId="787" xr:uid="{00000000-0005-0000-0000-0000EC020000}"/>
    <cellStyle name="60% - Accent3 31" xfId="788" xr:uid="{00000000-0005-0000-0000-0000ED020000}"/>
    <cellStyle name="60% - Accent3 32" xfId="789" xr:uid="{00000000-0005-0000-0000-0000EE020000}"/>
    <cellStyle name="60% - Accent3 33" xfId="790" xr:uid="{00000000-0005-0000-0000-0000EF020000}"/>
    <cellStyle name="60% - Accent3 34" xfId="791" xr:uid="{00000000-0005-0000-0000-0000F0020000}"/>
    <cellStyle name="60% - Accent3 35" xfId="792" xr:uid="{00000000-0005-0000-0000-0000F1020000}"/>
    <cellStyle name="60% - Accent3 36" xfId="793" xr:uid="{00000000-0005-0000-0000-0000F2020000}"/>
    <cellStyle name="60% - Accent3 37" xfId="794" xr:uid="{00000000-0005-0000-0000-0000F3020000}"/>
    <cellStyle name="60% - Accent3 4" xfId="795" xr:uid="{00000000-0005-0000-0000-0000F4020000}"/>
    <cellStyle name="60% - Accent3 5" xfId="796" xr:uid="{00000000-0005-0000-0000-0000F5020000}"/>
    <cellStyle name="60% - Accent3 6" xfId="797" xr:uid="{00000000-0005-0000-0000-0000F6020000}"/>
    <cellStyle name="60% - Accent3 7" xfId="798" xr:uid="{00000000-0005-0000-0000-0000F7020000}"/>
    <cellStyle name="60% - Accent3 8" xfId="799" xr:uid="{00000000-0005-0000-0000-0000F8020000}"/>
    <cellStyle name="60% - Accent3 9" xfId="800" xr:uid="{00000000-0005-0000-0000-0000F9020000}"/>
    <cellStyle name="60% - Accent4 10" xfId="801" xr:uid="{00000000-0005-0000-0000-0000FA020000}"/>
    <cellStyle name="60% - Accent4 11" xfId="802" xr:uid="{00000000-0005-0000-0000-0000FB020000}"/>
    <cellStyle name="60% - Accent4 12" xfId="803" xr:uid="{00000000-0005-0000-0000-0000FC020000}"/>
    <cellStyle name="60% - Accent4 13" xfId="804" xr:uid="{00000000-0005-0000-0000-0000FD020000}"/>
    <cellStyle name="60% - Accent4 14" xfId="805" xr:uid="{00000000-0005-0000-0000-0000FE020000}"/>
    <cellStyle name="60% - Accent4 15" xfId="806" xr:uid="{00000000-0005-0000-0000-0000FF020000}"/>
    <cellStyle name="60% - Accent4 16" xfId="807" xr:uid="{00000000-0005-0000-0000-000000030000}"/>
    <cellStyle name="60% - Accent4 17" xfId="808" xr:uid="{00000000-0005-0000-0000-000001030000}"/>
    <cellStyle name="60% - Accent4 18" xfId="809" xr:uid="{00000000-0005-0000-0000-000002030000}"/>
    <cellStyle name="60% - Accent4 19" xfId="810" xr:uid="{00000000-0005-0000-0000-000003030000}"/>
    <cellStyle name="60% - Accent4 2" xfId="811" xr:uid="{00000000-0005-0000-0000-000004030000}"/>
    <cellStyle name="60% - Accent4 2 10" xfId="812" xr:uid="{00000000-0005-0000-0000-000005030000}"/>
    <cellStyle name="60% - Accent4 2 11" xfId="813" xr:uid="{00000000-0005-0000-0000-000006030000}"/>
    <cellStyle name="60% - Accent4 2 2" xfId="814" xr:uid="{00000000-0005-0000-0000-000007030000}"/>
    <cellStyle name="60% - Accent4 2 3" xfId="815" xr:uid="{00000000-0005-0000-0000-000008030000}"/>
    <cellStyle name="60% - Accent4 2 4" xfId="816" xr:uid="{00000000-0005-0000-0000-000009030000}"/>
    <cellStyle name="60% - Accent4 2 5" xfId="817" xr:uid="{00000000-0005-0000-0000-00000A030000}"/>
    <cellStyle name="60% - Accent4 2 6" xfId="818" xr:uid="{00000000-0005-0000-0000-00000B030000}"/>
    <cellStyle name="60% - Accent4 2 7" xfId="819" xr:uid="{00000000-0005-0000-0000-00000C030000}"/>
    <cellStyle name="60% - Accent4 2 8" xfId="820" xr:uid="{00000000-0005-0000-0000-00000D030000}"/>
    <cellStyle name="60% - Accent4 2 9" xfId="821" xr:uid="{00000000-0005-0000-0000-00000E030000}"/>
    <cellStyle name="60% - Accent4 20" xfId="822" xr:uid="{00000000-0005-0000-0000-00000F030000}"/>
    <cellStyle name="60% - Accent4 21" xfId="823" xr:uid="{00000000-0005-0000-0000-000010030000}"/>
    <cellStyle name="60% - Accent4 22" xfId="824" xr:uid="{00000000-0005-0000-0000-000011030000}"/>
    <cellStyle name="60% - Accent4 23" xfId="825" xr:uid="{00000000-0005-0000-0000-000012030000}"/>
    <cellStyle name="60% - Accent4 24" xfId="826" xr:uid="{00000000-0005-0000-0000-000013030000}"/>
    <cellStyle name="60% - Accent4 25" xfId="827" xr:uid="{00000000-0005-0000-0000-000014030000}"/>
    <cellStyle name="60% - Accent4 26" xfId="828" xr:uid="{00000000-0005-0000-0000-000015030000}"/>
    <cellStyle name="60% - Accent4 27" xfId="829" xr:uid="{00000000-0005-0000-0000-000016030000}"/>
    <cellStyle name="60% - Accent4 28" xfId="830" xr:uid="{00000000-0005-0000-0000-000017030000}"/>
    <cellStyle name="60% - Accent4 29" xfId="831" xr:uid="{00000000-0005-0000-0000-000018030000}"/>
    <cellStyle name="60% - Accent4 3" xfId="832" xr:uid="{00000000-0005-0000-0000-000019030000}"/>
    <cellStyle name="60% - Accent4 30" xfId="833" xr:uid="{00000000-0005-0000-0000-00001A030000}"/>
    <cellStyle name="60% - Accent4 31" xfId="834" xr:uid="{00000000-0005-0000-0000-00001B030000}"/>
    <cellStyle name="60% - Accent4 32" xfId="835" xr:uid="{00000000-0005-0000-0000-00001C030000}"/>
    <cellStyle name="60% - Accent4 33" xfId="836" xr:uid="{00000000-0005-0000-0000-00001D030000}"/>
    <cellStyle name="60% - Accent4 34" xfId="837" xr:uid="{00000000-0005-0000-0000-00001E030000}"/>
    <cellStyle name="60% - Accent4 35" xfId="838" xr:uid="{00000000-0005-0000-0000-00001F030000}"/>
    <cellStyle name="60% - Accent4 36" xfId="839" xr:uid="{00000000-0005-0000-0000-000020030000}"/>
    <cellStyle name="60% - Accent4 37" xfId="840" xr:uid="{00000000-0005-0000-0000-000021030000}"/>
    <cellStyle name="60% - Accent4 4" xfId="841" xr:uid="{00000000-0005-0000-0000-000022030000}"/>
    <cellStyle name="60% - Accent4 5" xfId="842" xr:uid="{00000000-0005-0000-0000-000023030000}"/>
    <cellStyle name="60% - Accent4 6" xfId="843" xr:uid="{00000000-0005-0000-0000-000024030000}"/>
    <cellStyle name="60% - Accent4 7" xfId="844" xr:uid="{00000000-0005-0000-0000-000025030000}"/>
    <cellStyle name="60% - Accent4 8" xfId="845" xr:uid="{00000000-0005-0000-0000-000026030000}"/>
    <cellStyle name="60% - Accent4 9" xfId="846" xr:uid="{00000000-0005-0000-0000-000027030000}"/>
    <cellStyle name="60% - Accent5 10" xfId="847" xr:uid="{00000000-0005-0000-0000-000028030000}"/>
    <cellStyle name="60% - Accent5 11" xfId="848" xr:uid="{00000000-0005-0000-0000-000029030000}"/>
    <cellStyle name="60% - Accent5 12" xfId="849" xr:uid="{00000000-0005-0000-0000-00002A030000}"/>
    <cellStyle name="60% - Accent5 13" xfId="850" xr:uid="{00000000-0005-0000-0000-00002B030000}"/>
    <cellStyle name="60% - Accent5 14" xfId="851" xr:uid="{00000000-0005-0000-0000-00002C030000}"/>
    <cellStyle name="60% - Accent5 15" xfId="852" xr:uid="{00000000-0005-0000-0000-00002D030000}"/>
    <cellStyle name="60% - Accent5 16" xfId="853" xr:uid="{00000000-0005-0000-0000-00002E030000}"/>
    <cellStyle name="60% - Accent5 17" xfId="854" xr:uid="{00000000-0005-0000-0000-00002F030000}"/>
    <cellStyle name="60% - Accent5 18" xfId="855" xr:uid="{00000000-0005-0000-0000-000030030000}"/>
    <cellStyle name="60% - Accent5 19" xfId="856" xr:uid="{00000000-0005-0000-0000-000031030000}"/>
    <cellStyle name="60% - Accent5 2" xfId="857" xr:uid="{00000000-0005-0000-0000-000032030000}"/>
    <cellStyle name="60% - Accent5 2 10" xfId="858" xr:uid="{00000000-0005-0000-0000-000033030000}"/>
    <cellStyle name="60% - Accent5 2 11" xfId="859" xr:uid="{00000000-0005-0000-0000-000034030000}"/>
    <cellStyle name="60% - Accent5 2 2" xfId="860" xr:uid="{00000000-0005-0000-0000-000035030000}"/>
    <cellStyle name="60% - Accent5 2 3" xfId="861" xr:uid="{00000000-0005-0000-0000-000036030000}"/>
    <cellStyle name="60% - Accent5 2 4" xfId="862" xr:uid="{00000000-0005-0000-0000-000037030000}"/>
    <cellStyle name="60% - Accent5 2 5" xfId="863" xr:uid="{00000000-0005-0000-0000-000038030000}"/>
    <cellStyle name="60% - Accent5 2 6" xfId="864" xr:uid="{00000000-0005-0000-0000-000039030000}"/>
    <cellStyle name="60% - Accent5 2 7" xfId="865" xr:uid="{00000000-0005-0000-0000-00003A030000}"/>
    <cellStyle name="60% - Accent5 2 8" xfId="866" xr:uid="{00000000-0005-0000-0000-00003B030000}"/>
    <cellStyle name="60% - Accent5 2 9" xfId="867" xr:uid="{00000000-0005-0000-0000-00003C030000}"/>
    <cellStyle name="60% - Accent5 20" xfId="868" xr:uid="{00000000-0005-0000-0000-00003D030000}"/>
    <cellStyle name="60% - Accent5 21" xfId="869" xr:uid="{00000000-0005-0000-0000-00003E030000}"/>
    <cellStyle name="60% - Accent5 22" xfId="870" xr:uid="{00000000-0005-0000-0000-00003F030000}"/>
    <cellStyle name="60% - Accent5 23" xfId="871" xr:uid="{00000000-0005-0000-0000-000040030000}"/>
    <cellStyle name="60% - Accent5 24" xfId="872" xr:uid="{00000000-0005-0000-0000-000041030000}"/>
    <cellStyle name="60% - Accent5 25" xfId="873" xr:uid="{00000000-0005-0000-0000-000042030000}"/>
    <cellStyle name="60% - Accent5 26" xfId="874" xr:uid="{00000000-0005-0000-0000-000043030000}"/>
    <cellStyle name="60% - Accent5 27" xfId="875" xr:uid="{00000000-0005-0000-0000-000044030000}"/>
    <cellStyle name="60% - Accent5 28" xfId="876" xr:uid="{00000000-0005-0000-0000-000045030000}"/>
    <cellStyle name="60% - Accent5 29" xfId="877" xr:uid="{00000000-0005-0000-0000-000046030000}"/>
    <cellStyle name="60% - Accent5 3" xfId="878" xr:uid="{00000000-0005-0000-0000-000047030000}"/>
    <cellStyle name="60% - Accent5 30" xfId="879" xr:uid="{00000000-0005-0000-0000-000048030000}"/>
    <cellStyle name="60% - Accent5 31" xfId="880" xr:uid="{00000000-0005-0000-0000-000049030000}"/>
    <cellStyle name="60% - Accent5 32" xfId="881" xr:uid="{00000000-0005-0000-0000-00004A030000}"/>
    <cellStyle name="60% - Accent5 33" xfId="882" xr:uid="{00000000-0005-0000-0000-00004B030000}"/>
    <cellStyle name="60% - Accent5 34" xfId="883" xr:uid="{00000000-0005-0000-0000-00004C030000}"/>
    <cellStyle name="60% - Accent5 35" xfId="884" xr:uid="{00000000-0005-0000-0000-00004D030000}"/>
    <cellStyle name="60% - Accent5 36" xfId="885" xr:uid="{00000000-0005-0000-0000-00004E030000}"/>
    <cellStyle name="60% - Accent5 37" xfId="886" xr:uid="{00000000-0005-0000-0000-00004F030000}"/>
    <cellStyle name="60% - Accent5 4" xfId="887" xr:uid="{00000000-0005-0000-0000-000050030000}"/>
    <cellStyle name="60% - Accent5 5" xfId="888" xr:uid="{00000000-0005-0000-0000-000051030000}"/>
    <cellStyle name="60% - Accent5 6" xfId="889" xr:uid="{00000000-0005-0000-0000-000052030000}"/>
    <cellStyle name="60% - Accent5 7" xfId="890" xr:uid="{00000000-0005-0000-0000-000053030000}"/>
    <cellStyle name="60% - Accent5 8" xfId="891" xr:uid="{00000000-0005-0000-0000-000054030000}"/>
    <cellStyle name="60% - Accent5 9" xfId="892" xr:uid="{00000000-0005-0000-0000-000055030000}"/>
    <cellStyle name="60% - Accent6 10" xfId="893" xr:uid="{00000000-0005-0000-0000-000056030000}"/>
    <cellStyle name="60% - Accent6 11" xfId="894" xr:uid="{00000000-0005-0000-0000-000057030000}"/>
    <cellStyle name="60% - Accent6 12" xfId="895" xr:uid="{00000000-0005-0000-0000-000058030000}"/>
    <cellStyle name="60% - Accent6 13" xfId="896" xr:uid="{00000000-0005-0000-0000-000059030000}"/>
    <cellStyle name="60% - Accent6 14" xfId="897" xr:uid="{00000000-0005-0000-0000-00005A030000}"/>
    <cellStyle name="60% - Accent6 15" xfId="898" xr:uid="{00000000-0005-0000-0000-00005B030000}"/>
    <cellStyle name="60% - Accent6 16" xfId="899" xr:uid="{00000000-0005-0000-0000-00005C030000}"/>
    <cellStyle name="60% - Accent6 17" xfId="900" xr:uid="{00000000-0005-0000-0000-00005D030000}"/>
    <cellStyle name="60% - Accent6 18" xfId="901" xr:uid="{00000000-0005-0000-0000-00005E030000}"/>
    <cellStyle name="60% - Accent6 19" xfId="902" xr:uid="{00000000-0005-0000-0000-00005F030000}"/>
    <cellStyle name="60% - Accent6 2" xfId="903" xr:uid="{00000000-0005-0000-0000-000060030000}"/>
    <cellStyle name="60% - Accent6 2 10" xfId="904" xr:uid="{00000000-0005-0000-0000-000061030000}"/>
    <cellStyle name="60% - Accent6 2 11" xfId="905" xr:uid="{00000000-0005-0000-0000-000062030000}"/>
    <cellStyle name="60% - Accent6 2 2" xfId="906" xr:uid="{00000000-0005-0000-0000-000063030000}"/>
    <cellStyle name="60% - Accent6 2 3" xfId="907" xr:uid="{00000000-0005-0000-0000-000064030000}"/>
    <cellStyle name="60% - Accent6 2 4" xfId="908" xr:uid="{00000000-0005-0000-0000-000065030000}"/>
    <cellStyle name="60% - Accent6 2 5" xfId="909" xr:uid="{00000000-0005-0000-0000-000066030000}"/>
    <cellStyle name="60% - Accent6 2 6" xfId="910" xr:uid="{00000000-0005-0000-0000-000067030000}"/>
    <cellStyle name="60% - Accent6 2 7" xfId="911" xr:uid="{00000000-0005-0000-0000-000068030000}"/>
    <cellStyle name="60% - Accent6 2 8" xfId="912" xr:uid="{00000000-0005-0000-0000-000069030000}"/>
    <cellStyle name="60% - Accent6 2 9" xfId="913" xr:uid="{00000000-0005-0000-0000-00006A030000}"/>
    <cellStyle name="60% - Accent6 20" xfId="914" xr:uid="{00000000-0005-0000-0000-00006B030000}"/>
    <cellStyle name="60% - Accent6 21" xfId="915" xr:uid="{00000000-0005-0000-0000-00006C030000}"/>
    <cellStyle name="60% - Accent6 22" xfId="916" xr:uid="{00000000-0005-0000-0000-00006D030000}"/>
    <cellStyle name="60% - Accent6 23" xfId="917" xr:uid="{00000000-0005-0000-0000-00006E030000}"/>
    <cellStyle name="60% - Accent6 24" xfId="918" xr:uid="{00000000-0005-0000-0000-00006F030000}"/>
    <cellStyle name="60% - Accent6 25" xfId="919" xr:uid="{00000000-0005-0000-0000-000070030000}"/>
    <cellStyle name="60% - Accent6 26" xfId="920" xr:uid="{00000000-0005-0000-0000-000071030000}"/>
    <cellStyle name="60% - Accent6 27" xfId="921" xr:uid="{00000000-0005-0000-0000-000072030000}"/>
    <cellStyle name="60% - Accent6 28" xfId="922" xr:uid="{00000000-0005-0000-0000-000073030000}"/>
    <cellStyle name="60% - Accent6 29" xfId="923" xr:uid="{00000000-0005-0000-0000-000074030000}"/>
    <cellStyle name="60% - Accent6 3" xfId="924" xr:uid="{00000000-0005-0000-0000-000075030000}"/>
    <cellStyle name="60% - Accent6 30" xfId="925" xr:uid="{00000000-0005-0000-0000-000076030000}"/>
    <cellStyle name="60% - Accent6 31" xfId="926" xr:uid="{00000000-0005-0000-0000-000077030000}"/>
    <cellStyle name="60% - Accent6 32" xfId="927" xr:uid="{00000000-0005-0000-0000-000078030000}"/>
    <cellStyle name="60% - Accent6 33" xfId="928" xr:uid="{00000000-0005-0000-0000-000079030000}"/>
    <cellStyle name="60% - Accent6 34" xfId="929" xr:uid="{00000000-0005-0000-0000-00007A030000}"/>
    <cellStyle name="60% - Accent6 35" xfId="930" xr:uid="{00000000-0005-0000-0000-00007B030000}"/>
    <cellStyle name="60% - Accent6 36" xfId="931" xr:uid="{00000000-0005-0000-0000-00007C030000}"/>
    <cellStyle name="60% - Accent6 37" xfId="932" xr:uid="{00000000-0005-0000-0000-00007D030000}"/>
    <cellStyle name="60% - Accent6 4" xfId="933" xr:uid="{00000000-0005-0000-0000-00007E030000}"/>
    <cellStyle name="60% - Accent6 5" xfId="934" xr:uid="{00000000-0005-0000-0000-00007F030000}"/>
    <cellStyle name="60% - Accent6 6" xfId="935" xr:uid="{00000000-0005-0000-0000-000080030000}"/>
    <cellStyle name="60% - Accent6 7" xfId="936" xr:uid="{00000000-0005-0000-0000-000081030000}"/>
    <cellStyle name="60% - Accent6 8" xfId="937" xr:uid="{00000000-0005-0000-0000-000082030000}"/>
    <cellStyle name="60% - Accent6 9" xfId="938" xr:uid="{00000000-0005-0000-0000-000083030000}"/>
    <cellStyle name="Accent1 10" xfId="939" xr:uid="{00000000-0005-0000-0000-000084030000}"/>
    <cellStyle name="Accent1 11" xfId="940" xr:uid="{00000000-0005-0000-0000-000085030000}"/>
    <cellStyle name="Accent1 12" xfId="941" xr:uid="{00000000-0005-0000-0000-000086030000}"/>
    <cellStyle name="Accent1 13" xfId="942" xr:uid="{00000000-0005-0000-0000-000087030000}"/>
    <cellStyle name="Accent1 14" xfId="943" xr:uid="{00000000-0005-0000-0000-000088030000}"/>
    <cellStyle name="Accent1 15" xfId="944" xr:uid="{00000000-0005-0000-0000-000089030000}"/>
    <cellStyle name="Accent1 16" xfId="945" xr:uid="{00000000-0005-0000-0000-00008A030000}"/>
    <cellStyle name="Accent1 17" xfId="946" xr:uid="{00000000-0005-0000-0000-00008B030000}"/>
    <cellStyle name="Accent1 18" xfId="947" xr:uid="{00000000-0005-0000-0000-00008C030000}"/>
    <cellStyle name="Accent1 19" xfId="948" xr:uid="{00000000-0005-0000-0000-00008D030000}"/>
    <cellStyle name="Accent1 2" xfId="949" xr:uid="{00000000-0005-0000-0000-00008E030000}"/>
    <cellStyle name="Accent1 2 10" xfId="950" xr:uid="{00000000-0005-0000-0000-00008F030000}"/>
    <cellStyle name="Accent1 2 11" xfId="951" xr:uid="{00000000-0005-0000-0000-000090030000}"/>
    <cellStyle name="Accent1 2 2" xfId="952" xr:uid="{00000000-0005-0000-0000-000091030000}"/>
    <cellStyle name="Accent1 2 3" xfId="953" xr:uid="{00000000-0005-0000-0000-000092030000}"/>
    <cellStyle name="Accent1 2 4" xfId="954" xr:uid="{00000000-0005-0000-0000-000093030000}"/>
    <cellStyle name="Accent1 2 5" xfId="955" xr:uid="{00000000-0005-0000-0000-000094030000}"/>
    <cellStyle name="Accent1 2 6" xfId="956" xr:uid="{00000000-0005-0000-0000-000095030000}"/>
    <cellStyle name="Accent1 2 7" xfId="957" xr:uid="{00000000-0005-0000-0000-000096030000}"/>
    <cellStyle name="Accent1 2 8" xfId="958" xr:uid="{00000000-0005-0000-0000-000097030000}"/>
    <cellStyle name="Accent1 2 9" xfId="959" xr:uid="{00000000-0005-0000-0000-000098030000}"/>
    <cellStyle name="Accent1 20" xfId="960" xr:uid="{00000000-0005-0000-0000-000099030000}"/>
    <cellStyle name="Accent1 21" xfId="961" xr:uid="{00000000-0005-0000-0000-00009A030000}"/>
    <cellStyle name="Accent1 22" xfId="962" xr:uid="{00000000-0005-0000-0000-00009B030000}"/>
    <cellStyle name="Accent1 23" xfId="963" xr:uid="{00000000-0005-0000-0000-00009C030000}"/>
    <cellStyle name="Accent1 24" xfId="964" xr:uid="{00000000-0005-0000-0000-00009D030000}"/>
    <cellStyle name="Accent1 25" xfId="965" xr:uid="{00000000-0005-0000-0000-00009E030000}"/>
    <cellStyle name="Accent1 26" xfId="966" xr:uid="{00000000-0005-0000-0000-00009F030000}"/>
    <cellStyle name="Accent1 27" xfId="967" xr:uid="{00000000-0005-0000-0000-0000A0030000}"/>
    <cellStyle name="Accent1 28" xfId="968" xr:uid="{00000000-0005-0000-0000-0000A1030000}"/>
    <cellStyle name="Accent1 29" xfId="969" xr:uid="{00000000-0005-0000-0000-0000A2030000}"/>
    <cellStyle name="Accent1 3" xfId="970" xr:uid="{00000000-0005-0000-0000-0000A3030000}"/>
    <cellStyle name="Accent1 30" xfId="971" xr:uid="{00000000-0005-0000-0000-0000A4030000}"/>
    <cellStyle name="Accent1 31" xfId="972" xr:uid="{00000000-0005-0000-0000-0000A5030000}"/>
    <cellStyle name="Accent1 32" xfId="973" xr:uid="{00000000-0005-0000-0000-0000A6030000}"/>
    <cellStyle name="Accent1 33" xfId="974" xr:uid="{00000000-0005-0000-0000-0000A7030000}"/>
    <cellStyle name="Accent1 34" xfId="975" xr:uid="{00000000-0005-0000-0000-0000A8030000}"/>
    <cellStyle name="Accent1 35" xfId="976" xr:uid="{00000000-0005-0000-0000-0000A9030000}"/>
    <cellStyle name="Accent1 36" xfId="977" xr:uid="{00000000-0005-0000-0000-0000AA030000}"/>
    <cellStyle name="Accent1 37" xfId="978" xr:uid="{00000000-0005-0000-0000-0000AB030000}"/>
    <cellStyle name="Accent1 4" xfId="979" xr:uid="{00000000-0005-0000-0000-0000AC030000}"/>
    <cellStyle name="Accent1 5" xfId="980" xr:uid="{00000000-0005-0000-0000-0000AD030000}"/>
    <cellStyle name="Accent1 6" xfId="981" xr:uid="{00000000-0005-0000-0000-0000AE030000}"/>
    <cellStyle name="Accent1 7" xfId="982" xr:uid="{00000000-0005-0000-0000-0000AF030000}"/>
    <cellStyle name="Accent1 8" xfId="983" xr:uid="{00000000-0005-0000-0000-0000B0030000}"/>
    <cellStyle name="Accent1 9" xfId="984" xr:uid="{00000000-0005-0000-0000-0000B1030000}"/>
    <cellStyle name="Accent2 10" xfId="985" xr:uid="{00000000-0005-0000-0000-0000B2030000}"/>
    <cellStyle name="Accent2 11" xfId="986" xr:uid="{00000000-0005-0000-0000-0000B3030000}"/>
    <cellStyle name="Accent2 12" xfId="987" xr:uid="{00000000-0005-0000-0000-0000B4030000}"/>
    <cellStyle name="Accent2 13" xfId="988" xr:uid="{00000000-0005-0000-0000-0000B5030000}"/>
    <cellStyle name="Accent2 14" xfId="989" xr:uid="{00000000-0005-0000-0000-0000B6030000}"/>
    <cellStyle name="Accent2 15" xfId="990" xr:uid="{00000000-0005-0000-0000-0000B7030000}"/>
    <cellStyle name="Accent2 16" xfId="991" xr:uid="{00000000-0005-0000-0000-0000B8030000}"/>
    <cellStyle name="Accent2 17" xfId="992" xr:uid="{00000000-0005-0000-0000-0000B9030000}"/>
    <cellStyle name="Accent2 18" xfId="993" xr:uid="{00000000-0005-0000-0000-0000BA030000}"/>
    <cellStyle name="Accent2 19" xfId="994" xr:uid="{00000000-0005-0000-0000-0000BB030000}"/>
    <cellStyle name="Accent2 2" xfId="995" xr:uid="{00000000-0005-0000-0000-0000BC030000}"/>
    <cellStyle name="Accent2 2 10" xfId="996" xr:uid="{00000000-0005-0000-0000-0000BD030000}"/>
    <cellStyle name="Accent2 2 11" xfId="997" xr:uid="{00000000-0005-0000-0000-0000BE030000}"/>
    <cellStyle name="Accent2 2 2" xfId="998" xr:uid="{00000000-0005-0000-0000-0000BF030000}"/>
    <cellStyle name="Accent2 2 3" xfId="999" xr:uid="{00000000-0005-0000-0000-0000C0030000}"/>
    <cellStyle name="Accent2 2 4" xfId="1000" xr:uid="{00000000-0005-0000-0000-0000C1030000}"/>
    <cellStyle name="Accent2 2 5" xfId="1001" xr:uid="{00000000-0005-0000-0000-0000C2030000}"/>
    <cellStyle name="Accent2 2 6" xfId="1002" xr:uid="{00000000-0005-0000-0000-0000C3030000}"/>
    <cellStyle name="Accent2 2 7" xfId="1003" xr:uid="{00000000-0005-0000-0000-0000C4030000}"/>
    <cellStyle name="Accent2 2 8" xfId="1004" xr:uid="{00000000-0005-0000-0000-0000C5030000}"/>
    <cellStyle name="Accent2 2 9" xfId="1005" xr:uid="{00000000-0005-0000-0000-0000C6030000}"/>
    <cellStyle name="Accent2 20" xfId="1006" xr:uid="{00000000-0005-0000-0000-0000C7030000}"/>
    <cellStyle name="Accent2 21" xfId="1007" xr:uid="{00000000-0005-0000-0000-0000C8030000}"/>
    <cellStyle name="Accent2 22" xfId="1008" xr:uid="{00000000-0005-0000-0000-0000C9030000}"/>
    <cellStyle name="Accent2 23" xfId="1009" xr:uid="{00000000-0005-0000-0000-0000CA030000}"/>
    <cellStyle name="Accent2 24" xfId="1010" xr:uid="{00000000-0005-0000-0000-0000CB030000}"/>
    <cellStyle name="Accent2 25" xfId="1011" xr:uid="{00000000-0005-0000-0000-0000CC030000}"/>
    <cellStyle name="Accent2 26" xfId="1012" xr:uid="{00000000-0005-0000-0000-0000CD030000}"/>
    <cellStyle name="Accent2 27" xfId="1013" xr:uid="{00000000-0005-0000-0000-0000CE030000}"/>
    <cellStyle name="Accent2 28" xfId="1014" xr:uid="{00000000-0005-0000-0000-0000CF030000}"/>
    <cellStyle name="Accent2 29" xfId="1015" xr:uid="{00000000-0005-0000-0000-0000D0030000}"/>
    <cellStyle name="Accent2 3" xfId="1016" xr:uid="{00000000-0005-0000-0000-0000D1030000}"/>
    <cellStyle name="Accent2 30" xfId="1017" xr:uid="{00000000-0005-0000-0000-0000D2030000}"/>
    <cellStyle name="Accent2 31" xfId="1018" xr:uid="{00000000-0005-0000-0000-0000D3030000}"/>
    <cellStyle name="Accent2 32" xfId="1019" xr:uid="{00000000-0005-0000-0000-0000D4030000}"/>
    <cellStyle name="Accent2 33" xfId="1020" xr:uid="{00000000-0005-0000-0000-0000D5030000}"/>
    <cellStyle name="Accent2 34" xfId="1021" xr:uid="{00000000-0005-0000-0000-0000D6030000}"/>
    <cellStyle name="Accent2 35" xfId="1022" xr:uid="{00000000-0005-0000-0000-0000D7030000}"/>
    <cellStyle name="Accent2 36" xfId="1023" xr:uid="{00000000-0005-0000-0000-0000D8030000}"/>
    <cellStyle name="Accent2 37" xfId="1024" xr:uid="{00000000-0005-0000-0000-0000D9030000}"/>
    <cellStyle name="Accent2 4" xfId="1025" xr:uid="{00000000-0005-0000-0000-0000DA030000}"/>
    <cellStyle name="Accent2 5" xfId="1026" xr:uid="{00000000-0005-0000-0000-0000DB030000}"/>
    <cellStyle name="Accent2 6" xfId="1027" xr:uid="{00000000-0005-0000-0000-0000DC030000}"/>
    <cellStyle name="Accent2 7" xfId="1028" xr:uid="{00000000-0005-0000-0000-0000DD030000}"/>
    <cellStyle name="Accent2 8" xfId="1029" xr:uid="{00000000-0005-0000-0000-0000DE030000}"/>
    <cellStyle name="Accent2 9" xfId="1030" xr:uid="{00000000-0005-0000-0000-0000DF030000}"/>
    <cellStyle name="Accent3 10" xfId="1031" xr:uid="{00000000-0005-0000-0000-0000E0030000}"/>
    <cellStyle name="Accent3 11" xfId="1032" xr:uid="{00000000-0005-0000-0000-0000E1030000}"/>
    <cellStyle name="Accent3 12" xfId="1033" xr:uid="{00000000-0005-0000-0000-0000E2030000}"/>
    <cellStyle name="Accent3 13" xfId="1034" xr:uid="{00000000-0005-0000-0000-0000E3030000}"/>
    <cellStyle name="Accent3 14" xfId="1035" xr:uid="{00000000-0005-0000-0000-0000E4030000}"/>
    <cellStyle name="Accent3 15" xfId="1036" xr:uid="{00000000-0005-0000-0000-0000E5030000}"/>
    <cellStyle name="Accent3 16" xfId="1037" xr:uid="{00000000-0005-0000-0000-0000E6030000}"/>
    <cellStyle name="Accent3 17" xfId="1038" xr:uid="{00000000-0005-0000-0000-0000E7030000}"/>
    <cellStyle name="Accent3 18" xfId="1039" xr:uid="{00000000-0005-0000-0000-0000E8030000}"/>
    <cellStyle name="Accent3 19" xfId="1040" xr:uid="{00000000-0005-0000-0000-0000E9030000}"/>
    <cellStyle name="Accent3 2" xfId="1041" xr:uid="{00000000-0005-0000-0000-0000EA030000}"/>
    <cellStyle name="Accent3 2 10" xfId="1042" xr:uid="{00000000-0005-0000-0000-0000EB030000}"/>
    <cellStyle name="Accent3 2 11" xfId="1043" xr:uid="{00000000-0005-0000-0000-0000EC030000}"/>
    <cellStyle name="Accent3 2 2" xfId="1044" xr:uid="{00000000-0005-0000-0000-0000ED030000}"/>
    <cellStyle name="Accent3 2 3" xfId="1045" xr:uid="{00000000-0005-0000-0000-0000EE030000}"/>
    <cellStyle name="Accent3 2 4" xfId="1046" xr:uid="{00000000-0005-0000-0000-0000EF030000}"/>
    <cellStyle name="Accent3 2 5" xfId="1047" xr:uid="{00000000-0005-0000-0000-0000F0030000}"/>
    <cellStyle name="Accent3 2 6" xfId="1048" xr:uid="{00000000-0005-0000-0000-0000F1030000}"/>
    <cellStyle name="Accent3 2 7" xfId="1049" xr:uid="{00000000-0005-0000-0000-0000F2030000}"/>
    <cellStyle name="Accent3 2 8" xfId="1050" xr:uid="{00000000-0005-0000-0000-0000F3030000}"/>
    <cellStyle name="Accent3 2 9" xfId="1051" xr:uid="{00000000-0005-0000-0000-0000F4030000}"/>
    <cellStyle name="Accent3 20" xfId="1052" xr:uid="{00000000-0005-0000-0000-0000F5030000}"/>
    <cellStyle name="Accent3 21" xfId="1053" xr:uid="{00000000-0005-0000-0000-0000F6030000}"/>
    <cellStyle name="Accent3 22" xfId="1054" xr:uid="{00000000-0005-0000-0000-0000F7030000}"/>
    <cellStyle name="Accent3 23" xfId="1055" xr:uid="{00000000-0005-0000-0000-0000F8030000}"/>
    <cellStyle name="Accent3 24" xfId="1056" xr:uid="{00000000-0005-0000-0000-0000F9030000}"/>
    <cellStyle name="Accent3 25" xfId="1057" xr:uid="{00000000-0005-0000-0000-0000FA030000}"/>
    <cellStyle name="Accent3 26" xfId="1058" xr:uid="{00000000-0005-0000-0000-0000FB030000}"/>
    <cellStyle name="Accent3 27" xfId="1059" xr:uid="{00000000-0005-0000-0000-0000FC030000}"/>
    <cellStyle name="Accent3 28" xfId="1060" xr:uid="{00000000-0005-0000-0000-0000FD030000}"/>
    <cellStyle name="Accent3 29" xfId="1061" xr:uid="{00000000-0005-0000-0000-0000FE030000}"/>
    <cellStyle name="Accent3 3" xfId="1062" xr:uid="{00000000-0005-0000-0000-0000FF030000}"/>
    <cellStyle name="Accent3 30" xfId="1063" xr:uid="{00000000-0005-0000-0000-000000040000}"/>
    <cellStyle name="Accent3 31" xfId="1064" xr:uid="{00000000-0005-0000-0000-000001040000}"/>
    <cellStyle name="Accent3 32" xfId="1065" xr:uid="{00000000-0005-0000-0000-000002040000}"/>
    <cellStyle name="Accent3 33" xfId="1066" xr:uid="{00000000-0005-0000-0000-000003040000}"/>
    <cellStyle name="Accent3 34" xfId="1067" xr:uid="{00000000-0005-0000-0000-000004040000}"/>
    <cellStyle name="Accent3 35" xfId="1068" xr:uid="{00000000-0005-0000-0000-000005040000}"/>
    <cellStyle name="Accent3 36" xfId="1069" xr:uid="{00000000-0005-0000-0000-000006040000}"/>
    <cellStyle name="Accent3 37" xfId="1070" xr:uid="{00000000-0005-0000-0000-000007040000}"/>
    <cellStyle name="Accent3 4" xfId="1071" xr:uid="{00000000-0005-0000-0000-000008040000}"/>
    <cellStyle name="Accent3 5" xfId="1072" xr:uid="{00000000-0005-0000-0000-000009040000}"/>
    <cellStyle name="Accent3 6" xfId="1073" xr:uid="{00000000-0005-0000-0000-00000A040000}"/>
    <cellStyle name="Accent3 7" xfId="1074" xr:uid="{00000000-0005-0000-0000-00000B040000}"/>
    <cellStyle name="Accent3 8" xfId="1075" xr:uid="{00000000-0005-0000-0000-00000C040000}"/>
    <cellStyle name="Accent3 9" xfId="1076" xr:uid="{00000000-0005-0000-0000-00000D040000}"/>
    <cellStyle name="Accent4 10" xfId="1077" xr:uid="{00000000-0005-0000-0000-00000E040000}"/>
    <cellStyle name="Accent4 11" xfId="1078" xr:uid="{00000000-0005-0000-0000-00000F040000}"/>
    <cellStyle name="Accent4 12" xfId="1079" xr:uid="{00000000-0005-0000-0000-000010040000}"/>
    <cellStyle name="Accent4 13" xfId="1080" xr:uid="{00000000-0005-0000-0000-000011040000}"/>
    <cellStyle name="Accent4 14" xfId="1081" xr:uid="{00000000-0005-0000-0000-000012040000}"/>
    <cellStyle name="Accent4 15" xfId="1082" xr:uid="{00000000-0005-0000-0000-000013040000}"/>
    <cellStyle name="Accent4 16" xfId="1083" xr:uid="{00000000-0005-0000-0000-000014040000}"/>
    <cellStyle name="Accent4 17" xfId="1084" xr:uid="{00000000-0005-0000-0000-000015040000}"/>
    <cellStyle name="Accent4 18" xfId="1085" xr:uid="{00000000-0005-0000-0000-000016040000}"/>
    <cellStyle name="Accent4 19" xfId="1086" xr:uid="{00000000-0005-0000-0000-000017040000}"/>
    <cellStyle name="Accent4 2" xfId="1087" xr:uid="{00000000-0005-0000-0000-000018040000}"/>
    <cellStyle name="Accent4 2 10" xfId="1088" xr:uid="{00000000-0005-0000-0000-000019040000}"/>
    <cellStyle name="Accent4 2 11" xfId="1089" xr:uid="{00000000-0005-0000-0000-00001A040000}"/>
    <cellStyle name="Accent4 2 2" xfId="1090" xr:uid="{00000000-0005-0000-0000-00001B040000}"/>
    <cellStyle name="Accent4 2 3" xfId="1091" xr:uid="{00000000-0005-0000-0000-00001C040000}"/>
    <cellStyle name="Accent4 2 4" xfId="1092" xr:uid="{00000000-0005-0000-0000-00001D040000}"/>
    <cellStyle name="Accent4 2 5" xfId="1093" xr:uid="{00000000-0005-0000-0000-00001E040000}"/>
    <cellStyle name="Accent4 2 6" xfId="1094" xr:uid="{00000000-0005-0000-0000-00001F040000}"/>
    <cellStyle name="Accent4 2 7" xfId="1095" xr:uid="{00000000-0005-0000-0000-000020040000}"/>
    <cellStyle name="Accent4 2 8" xfId="1096" xr:uid="{00000000-0005-0000-0000-000021040000}"/>
    <cellStyle name="Accent4 2 9" xfId="1097" xr:uid="{00000000-0005-0000-0000-000022040000}"/>
    <cellStyle name="Accent4 20" xfId="1098" xr:uid="{00000000-0005-0000-0000-000023040000}"/>
    <cellStyle name="Accent4 21" xfId="1099" xr:uid="{00000000-0005-0000-0000-000024040000}"/>
    <cellStyle name="Accent4 22" xfId="1100" xr:uid="{00000000-0005-0000-0000-000025040000}"/>
    <cellStyle name="Accent4 23" xfId="1101" xr:uid="{00000000-0005-0000-0000-000026040000}"/>
    <cellStyle name="Accent4 24" xfId="1102" xr:uid="{00000000-0005-0000-0000-000027040000}"/>
    <cellStyle name="Accent4 25" xfId="1103" xr:uid="{00000000-0005-0000-0000-000028040000}"/>
    <cellStyle name="Accent4 26" xfId="1104" xr:uid="{00000000-0005-0000-0000-000029040000}"/>
    <cellStyle name="Accent4 27" xfId="1105" xr:uid="{00000000-0005-0000-0000-00002A040000}"/>
    <cellStyle name="Accent4 28" xfId="1106" xr:uid="{00000000-0005-0000-0000-00002B040000}"/>
    <cellStyle name="Accent4 29" xfId="1107" xr:uid="{00000000-0005-0000-0000-00002C040000}"/>
    <cellStyle name="Accent4 3" xfId="1108" xr:uid="{00000000-0005-0000-0000-00002D040000}"/>
    <cellStyle name="Accent4 30" xfId="1109" xr:uid="{00000000-0005-0000-0000-00002E040000}"/>
    <cellStyle name="Accent4 31" xfId="1110" xr:uid="{00000000-0005-0000-0000-00002F040000}"/>
    <cellStyle name="Accent4 32" xfId="1111" xr:uid="{00000000-0005-0000-0000-000030040000}"/>
    <cellStyle name="Accent4 33" xfId="1112" xr:uid="{00000000-0005-0000-0000-000031040000}"/>
    <cellStyle name="Accent4 34" xfId="1113" xr:uid="{00000000-0005-0000-0000-000032040000}"/>
    <cellStyle name="Accent4 35" xfId="1114" xr:uid="{00000000-0005-0000-0000-000033040000}"/>
    <cellStyle name="Accent4 36" xfId="1115" xr:uid="{00000000-0005-0000-0000-000034040000}"/>
    <cellStyle name="Accent4 37" xfId="1116" xr:uid="{00000000-0005-0000-0000-000035040000}"/>
    <cellStyle name="Accent4 4" xfId="1117" xr:uid="{00000000-0005-0000-0000-000036040000}"/>
    <cellStyle name="Accent4 5" xfId="1118" xr:uid="{00000000-0005-0000-0000-000037040000}"/>
    <cellStyle name="Accent4 6" xfId="1119" xr:uid="{00000000-0005-0000-0000-000038040000}"/>
    <cellStyle name="Accent4 7" xfId="1120" xr:uid="{00000000-0005-0000-0000-000039040000}"/>
    <cellStyle name="Accent4 8" xfId="1121" xr:uid="{00000000-0005-0000-0000-00003A040000}"/>
    <cellStyle name="Accent4 9" xfId="1122" xr:uid="{00000000-0005-0000-0000-00003B040000}"/>
    <cellStyle name="Accent5 10" xfId="1123" xr:uid="{00000000-0005-0000-0000-00003C040000}"/>
    <cellStyle name="Accent5 11" xfId="1124" xr:uid="{00000000-0005-0000-0000-00003D040000}"/>
    <cellStyle name="Accent5 12" xfId="1125" xr:uid="{00000000-0005-0000-0000-00003E040000}"/>
    <cellStyle name="Accent5 13" xfId="1126" xr:uid="{00000000-0005-0000-0000-00003F040000}"/>
    <cellStyle name="Accent5 14" xfId="1127" xr:uid="{00000000-0005-0000-0000-000040040000}"/>
    <cellStyle name="Accent5 15" xfId="1128" xr:uid="{00000000-0005-0000-0000-000041040000}"/>
    <cellStyle name="Accent5 16" xfId="1129" xr:uid="{00000000-0005-0000-0000-000042040000}"/>
    <cellStyle name="Accent5 17" xfId="1130" xr:uid="{00000000-0005-0000-0000-000043040000}"/>
    <cellStyle name="Accent5 18" xfId="1131" xr:uid="{00000000-0005-0000-0000-000044040000}"/>
    <cellStyle name="Accent5 19" xfId="1132" xr:uid="{00000000-0005-0000-0000-000045040000}"/>
    <cellStyle name="Accent5 2" xfId="1133" xr:uid="{00000000-0005-0000-0000-000046040000}"/>
    <cellStyle name="Accent5 2 10" xfId="1134" xr:uid="{00000000-0005-0000-0000-000047040000}"/>
    <cellStyle name="Accent5 2 11" xfId="1135" xr:uid="{00000000-0005-0000-0000-000048040000}"/>
    <cellStyle name="Accent5 2 2" xfId="1136" xr:uid="{00000000-0005-0000-0000-000049040000}"/>
    <cellStyle name="Accent5 2 3" xfId="1137" xr:uid="{00000000-0005-0000-0000-00004A040000}"/>
    <cellStyle name="Accent5 2 4" xfId="1138" xr:uid="{00000000-0005-0000-0000-00004B040000}"/>
    <cellStyle name="Accent5 2 5" xfId="1139" xr:uid="{00000000-0005-0000-0000-00004C040000}"/>
    <cellStyle name="Accent5 2 6" xfId="1140" xr:uid="{00000000-0005-0000-0000-00004D040000}"/>
    <cellStyle name="Accent5 2 7" xfId="1141" xr:uid="{00000000-0005-0000-0000-00004E040000}"/>
    <cellStyle name="Accent5 2 8" xfId="1142" xr:uid="{00000000-0005-0000-0000-00004F040000}"/>
    <cellStyle name="Accent5 2 9" xfId="1143" xr:uid="{00000000-0005-0000-0000-000050040000}"/>
    <cellStyle name="Accent5 20" xfId="1144" xr:uid="{00000000-0005-0000-0000-000051040000}"/>
    <cellStyle name="Accent5 21" xfId="1145" xr:uid="{00000000-0005-0000-0000-000052040000}"/>
    <cellStyle name="Accent5 22" xfId="1146" xr:uid="{00000000-0005-0000-0000-000053040000}"/>
    <cellStyle name="Accent5 23" xfId="1147" xr:uid="{00000000-0005-0000-0000-000054040000}"/>
    <cellStyle name="Accent5 24" xfId="1148" xr:uid="{00000000-0005-0000-0000-000055040000}"/>
    <cellStyle name="Accent5 25" xfId="1149" xr:uid="{00000000-0005-0000-0000-000056040000}"/>
    <cellStyle name="Accent5 26" xfId="1150" xr:uid="{00000000-0005-0000-0000-000057040000}"/>
    <cellStyle name="Accent5 27" xfId="1151" xr:uid="{00000000-0005-0000-0000-000058040000}"/>
    <cellStyle name="Accent5 28" xfId="1152" xr:uid="{00000000-0005-0000-0000-000059040000}"/>
    <cellStyle name="Accent5 29" xfId="1153" xr:uid="{00000000-0005-0000-0000-00005A040000}"/>
    <cellStyle name="Accent5 3" xfId="1154" xr:uid="{00000000-0005-0000-0000-00005B040000}"/>
    <cellStyle name="Accent5 30" xfId="1155" xr:uid="{00000000-0005-0000-0000-00005C040000}"/>
    <cellStyle name="Accent5 31" xfId="1156" xr:uid="{00000000-0005-0000-0000-00005D040000}"/>
    <cellStyle name="Accent5 32" xfId="1157" xr:uid="{00000000-0005-0000-0000-00005E040000}"/>
    <cellStyle name="Accent5 33" xfId="1158" xr:uid="{00000000-0005-0000-0000-00005F040000}"/>
    <cellStyle name="Accent5 34" xfId="1159" xr:uid="{00000000-0005-0000-0000-000060040000}"/>
    <cellStyle name="Accent5 35" xfId="1160" xr:uid="{00000000-0005-0000-0000-000061040000}"/>
    <cellStyle name="Accent5 36" xfId="1161" xr:uid="{00000000-0005-0000-0000-000062040000}"/>
    <cellStyle name="Accent5 37" xfId="1162" xr:uid="{00000000-0005-0000-0000-000063040000}"/>
    <cellStyle name="Accent5 4" xfId="1163" xr:uid="{00000000-0005-0000-0000-000064040000}"/>
    <cellStyle name="Accent5 5" xfId="1164" xr:uid="{00000000-0005-0000-0000-000065040000}"/>
    <cellStyle name="Accent5 6" xfId="1165" xr:uid="{00000000-0005-0000-0000-000066040000}"/>
    <cellStyle name="Accent5 7" xfId="1166" xr:uid="{00000000-0005-0000-0000-000067040000}"/>
    <cellStyle name="Accent5 8" xfId="1167" xr:uid="{00000000-0005-0000-0000-000068040000}"/>
    <cellStyle name="Accent5 9" xfId="1168" xr:uid="{00000000-0005-0000-0000-000069040000}"/>
    <cellStyle name="Accent6 10" xfId="1169" xr:uid="{00000000-0005-0000-0000-00006A040000}"/>
    <cellStyle name="Accent6 11" xfId="1170" xr:uid="{00000000-0005-0000-0000-00006B040000}"/>
    <cellStyle name="Accent6 12" xfId="1171" xr:uid="{00000000-0005-0000-0000-00006C040000}"/>
    <cellStyle name="Accent6 13" xfId="1172" xr:uid="{00000000-0005-0000-0000-00006D040000}"/>
    <cellStyle name="Accent6 14" xfId="1173" xr:uid="{00000000-0005-0000-0000-00006E040000}"/>
    <cellStyle name="Accent6 15" xfId="1174" xr:uid="{00000000-0005-0000-0000-00006F040000}"/>
    <cellStyle name="Accent6 16" xfId="1175" xr:uid="{00000000-0005-0000-0000-000070040000}"/>
    <cellStyle name="Accent6 17" xfId="1176" xr:uid="{00000000-0005-0000-0000-000071040000}"/>
    <cellStyle name="Accent6 18" xfId="1177" xr:uid="{00000000-0005-0000-0000-000072040000}"/>
    <cellStyle name="Accent6 19" xfId="1178" xr:uid="{00000000-0005-0000-0000-000073040000}"/>
    <cellStyle name="Accent6 2" xfId="1179" xr:uid="{00000000-0005-0000-0000-000074040000}"/>
    <cellStyle name="Accent6 2 10" xfId="1180" xr:uid="{00000000-0005-0000-0000-000075040000}"/>
    <cellStyle name="Accent6 2 11" xfId="1181" xr:uid="{00000000-0005-0000-0000-000076040000}"/>
    <cellStyle name="Accent6 2 2" xfId="1182" xr:uid="{00000000-0005-0000-0000-000077040000}"/>
    <cellStyle name="Accent6 2 3" xfId="1183" xr:uid="{00000000-0005-0000-0000-000078040000}"/>
    <cellStyle name="Accent6 2 4" xfId="1184" xr:uid="{00000000-0005-0000-0000-000079040000}"/>
    <cellStyle name="Accent6 2 5" xfId="1185" xr:uid="{00000000-0005-0000-0000-00007A040000}"/>
    <cellStyle name="Accent6 2 6" xfId="1186" xr:uid="{00000000-0005-0000-0000-00007B040000}"/>
    <cellStyle name="Accent6 2 7" xfId="1187" xr:uid="{00000000-0005-0000-0000-00007C040000}"/>
    <cellStyle name="Accent6 2 8" xfId="1188" xr:uid="{00000000-0005-0000-0000-00007D040000}"/>
    <cellStyle name="Accent6 2 9" xfId="1189" xr:uid="{00000000-0005-0000-0000-00007E040000}"/>
    <cellStyle name="Accent6 20" xfId="1190" xr:uid="{00000000-0005-0000-0000-00007F040000}"/>
    <cellStyle name="Accent6 21" xfId="1191" xr:uid="{00000000-0005-0000-0000-000080040000}"/>
    <cellStyle name="Accent6 22" xfId="1192" xr:uid="{00000000-0005-0000-0000-000081040000}"/>
    <cellStyle name="Accent6 23" xfId="1193" xr:uid="{00000000-0005-0000-0000-000082040000}"/>
    <cellStyle name="Accent6 24" xfId="1194" xr:uid="{00000000-0005-0000-0000-000083040000}"/>
    <cellStyle name="Accent6 25" xfId="1195" xr:uid="{00000000-0005-0000-0000-000084040000}"/>
    <cellStyle name="Accent6 26" xfId="1196" xr:uid="{00000000-0005-0000-0000-000085040000}"/>
    <cellStyle name="Accent6 27" xfId="1197" xr:uid="{00000000-0005-0000-0000-000086040000}"/>
    <cellStyle name="Accent6 28" xfId="1198" xr:uid="{00000000-0005-0000-0000-000087040000}"/>
    <cellStyle name="Accent6 29" xfId="1199" xr:uid="{00000000-0005-0000-0000-000088040000}"/>
    <cellStyle name="Accent6 3" xfId="1200" xr:uid="{00000000-0005-0000-0000-000089040000}"/>
    <cellStyle name="Accent6 30" xfId="1201" xr:uid="{00000000-0005-0000-0000-00008A040000}"/>
    <cellStyle name="Accent6 31" xfId="1202" xr:uid="{00000000-0005-0000-0000-00008B040000}"/>
    <cellStyle name="Accent6 32" xfId="1203" xr:uid="{00000000-0005-0000-0000-00008C040000}"/>
    <cellStyle name="Accent6 33" xfId="1204" xr:uid="{00000000-0005-0000-0000-00008D040000}"/>
    <cellStyle name="Accent6 34" xfId="1205" xr:uid="{00000000-0005-0000-0000-00008E040000}"/>
    <cellStyle name="Accent6 35" xfId="1206" xr:uid="{00000000-0005-0000-0000-00008F040000}"/>
    <cellStyle name="Accent6 36" xfId="1207" xr:uid="{00000000-0005-0000-0000-000090040000}"/>
    <cellStyle name="Accent6 37" xfId="1208" xr:uid="{00000000-0005-0000-0000-000091040000}"/>
    <cellStyle name="Accent6 4" xfId="1209" xr:uid="{00000000-0005-0000-0000-000092040000}"/>
    <cellStyle name="Accent6 5" xfId="1210" xr:uid="{00000000-0005-0000-0000-000093040000}"/>
    <cellStyle name="Accent6 6" xfId="1211" xr:uid="{00000000-0005-0000-0000-000094040000}"/>
    <cellStyle name="Accent6 7" xfId="1212" xr:uid="{00000000-0005-0000-0000-000095040000}"/>
    <cellStyle name="Accent6 8" xfId="1213" xr:uid="{00000000-0005-0000-0000-000096040000}"/>
    <cellStyle name="Accent6 9" xfId="1214" xr:uid="{00000000-0005-0000-0000-000097040000}"/>
    <cellStyle name="BAB" xfId="4057" xr:uid="{00000000-0005-0000-0000-000098040000}"/>
    <cellStyle name="Bad 10" xfId="1215" xr:uid="{00000000-0005-0000-0000-000099040000}"/>
    <cellStyle name="Bad 11" xfId="1216" xr:uid="{00000000-0005-0000-0000-00009A040000}"/>
    <cellStyle name="Bad 12" xfId="1217" xr:uid="{00000000-0005-0000-0000-00009B040000}"/>
    <cellStyle name="Bad 13" xfId="1218" xr:uid="{00000000-0005-0000-0000-00009C040000}"/>
    <cellStyle name="Bad 14" xfId="1219" xr:uid="{00000000-0005-0000-0000-00009D040000}"/>
    <cellStyle name="Bad 15" xfId="1220" xr:uid="{00000000-0005-0000-0000-00009E040000}"/>
    <cellStyle name="Bad 16" xfId="1221" xr:uid="{00000000-0005-0000-0000-00009F040000}"/>
    <cellStyle name="Bad 17" xfId="1222" xr:uid="{00000000-0005-0000-0000-0000A0040000}"/>
    <cellStyle name="Bad 18" xfId="1223" xr:uid="{00000000-0005-0000-0000-0000A1040000}"/>
    <cellStyle name="Bad 19" xfId="1224" xr:uid="{00000000-0005-0000-0000-0000A2040000}"/>
    <cellStyle name="Bad 2" xfId="1225" xr:uid="{00000000-0005-0000-0000-0000A3040000}"/>
    <cellStyle name="Bad 2 10" xfId="1226" xr:uid="{00000000-0005-0000-0000-0000A4040000}"/>
    <cellStyle name="Bad 2 11" xfId="1227" xr:uid="{00000000-0005-0000-0000-0000A5040000}"/>
    <cellStyle name="Bad 2 2" xfId="1228" xr:uid="{00000000-0005-0000-0000-0000A6040000}"/>
    <cellStyle name="Bad 2 3" xfId="1229" xr:uid="{00000000-0005-0000-0000-0000A7040000}"/>
    <cellStyle name="Bad 2 4" xfId="1230" xr:uid="{00000000-0005-0000-0000-0000A8040000}"/>
    <cellStyle name="Bad 2 5" xfId="1231" xr:uid="{00000000-0005-0000-0000-0000A9040000}"/>
    <cellStyle name="Bad 2 6" xfId="1232" xr:uid="{00000000-0005-0000-0000-0000AA040000}"/>
    <cellStyle name="Bad 2 7" xfId="1233" xr:uid="{00000000-0005-0000-0000-0000AB040000}"/>
    <cellStyle name="Bad 2 8" xfId="1234" xr:uid="{00000000-0005-0000-0000-0000AC040000}"/>
    <cellStyle name="Bad 2 9" xfId="1235" xr:uid="{00000000-0005-0000-0000-0000AD040000}"/>
    <cellStyle name="Bad 20" xfId="1236" xr:uid="{00000000-0005-0000-0000-0000AE040000}"/>
    <cellStyle name="Bad 21" xfId="1237" xr:uid="{00000000-0005-0000-0000-0000AF040000}"/>
    <cellStyle name="Bad 22" xfId="1238" xr:uid="{00000000-0005-0000-0000-0000B0040000}"/>
    <cellStyle name="Bad 23" xfId="1239" xr:uid="{00000000-0005-0000-0000-0000B1040000}"/>
    <cellStyle name="Bad 24" xfId="1240" xr:uid="{00000000-0005-0000-0000-0000B2040000}"/>
    <cellStyle name="Bad 25" xfId="1241" xr:uid="{00000000-0005-0000-0000-0000B3040000}"/>
    <cellStyle name="Bad 26" xfId="1242" xr:uid="{00000000-0005-0000-0000-0000B4040000}"/>
    <cellStyle name="Bad 27" xfId="1243" xr:uid="{00000000-0005-0000-0000-0000B5040000}"/>
    <cellStyle name="Bad 28" xfId="1244" xr:uid="{00000000-0005-0000-0000-0000B6040000}"/>
    <cellStyle name="Bad 29" xfId="1245" xr:uid="{00000000-0005-0000-0000-0000B7040000}"/>
    <cellStyle name="Bad 3" xfId="1246" xr:uid="{00000000-0005-0000-0000-0000B8040000}"/>
    <cellStyle name="Bad 30" xfId="1247" xr:uid="{00000000-0005-0000-0000-0000B9040000}"/>
    <cellStyle name="Bad 31" xfId="1248" xr:uid="{00000000-0005-0000-0000-0000BA040000}"/>
    <cellStyle name="Bad 32" xfId="1249" xr:uid="{00000000-0005-0000-0000-0000BB040000}"/>
    <cellStyle name="Bad 33" xfId="1250" xr:uid="{00000000-0005-0000-0000-0000BC040000}"/>
    <cellStyle name="Bad 34" xfId="1251" xr:uid="{00000000-0005-0000-0000-0000BD040000}"/>
    <cellStyle name="Bad 35" xfId="1252" xr:uid="{00000000-0005-0000-0000-0000BE040000}"/>
    <cellStyle name="Bad 36" xfId="1253" xr:uid="{00000000-0005-0000-0000-0000BF040000}"/>
    <cellStyle name="Bad 37" xfId="1254" xr:uid="{00000000-0005-0000-0000-0000C0040000}"/>
    <cellStyle name="Bad 4" xfId="1255" xr:uid="{00000000-0005-0000-0000-0000C1040000}"/>
    <cellStyle name="Bad 5" xfId="1256" xr:uid="{00000000-0005-0000-0000-0000C2040000}"/>
    <cellStyle name="Bad 6" xfId="1257" xr:uid="{00000000-0005-0000-0000-0000C3040000}"/>
    <cellStyle name="Bad 7" xfId="1258" xr:uid="{00000000-0005-0000-0000-0000C4040000}"/>
    <cellStyle name="Bad 8" xfId="1259" xr:uid="{00000000-0005-0000-0000-0000C5040000}"/>
    <cellStyle name="Bad 9" xfId="1260" xr:uid="{00000000-0005-0000-0000-0000C6040000}"/>
    <cellStyle name="Calculation 10" xfId="1261" xr:uid="{00000000-0005-0000-0000-0000C7040000}"/>
    <cellStyle name="Calculation 11" xfId="1262" xr:uid="{00000000-0005-0000-0000-0000C8040000}"/>
    <cellStyle name="Calculation 12" xfId="1263" xr:uid="{00000000-0005-0000-0000-0000C9040000}"/>
    <cellStyle name="Calculation 13" xfId="1264" xr:uid="{00000000-0005-0000-0000-0000CA040000}"/>
    <cellStyle name="Calculation 14" xfId="1265" xr:uid="{00000000-0005-0000-0000-0000CB040000}"/>
    <cellStyle name="Calculation 15" xfId="1266" xr:uid="{00000000-0005-0000-0000-0000CC040000}"/>
    <cellStyle name="Calculation 16" xfId="1267" xr:uid="{00000000-0005-0000-0000-0000CD040000}"/>
    <cellStyle name="Calculation 17" xfId="1268" xr:uid="{00000000-0005-0000-0000-0000CE040000}"/>
    <cellStyle name="Calculation 18" xfId="1269" xr:uid="{00000000-0005-0000-0000-0000CF040000}"/>
    <cellStyle name="Calculation 19" xfId="1270" xr:uid="{00000000-0005-0000-0000-0000D0040000}"/>
    <cellStyle name="Calculation 2" xfId="1271" xr:uid="{00000000-0005-0000-0000-0000D1040000}"/>
    <cellStyle name="Calculation 2 10" xfId="1272" xr:uid="{00000000-0005-0000-0000-0000D2040000}"/>
    <cellStyle name="Calculation 2 11" xfId="1273" xr:uid="{00000000-0005-0000-0000-0000D3040000}"/>
    <cellStyle name="Calculation 2 12" xfId="2241" xr:uid="{00000000-0005-0000-0000-0000D4040000}"/>
    <cellStyle name="Calculation 2 13" xfId="2242" xr:uid="{00000000-0005-0000-0000-0000D5040000}"/>
    <cellStyle name="Calculation 2 14" xfId="2243" xr:uid="{00000000-0005-0000-0000-0000D6040000}"/>
    <cellStyle name="Calculation 2 15" xfId="2244" xr:uid="{00000000-0005-0000-0000-0000D7040000}"/>
    <cellStyle name="Calculation 2 16" xfId="2245" xr:uid="{00000000-0005-0000-0000-0000D8040000}"/>
    <cellStyle name="Calculation 2 17" xfId="2246" xr:uid="{00000000-0005-0000-0000-0000D9040000}"/>
    <cellStyle name="Calculation 2 18" xfId="2247" xr:uid="{00000000-0005-0000-0000-0000DA040000}"/>
    <cellStyle name="Calculation 2 2" xfId="1274" xr:uid="{00000000-0005-0000-0000-0000DB040000}"/>
    <cellStyle name="Calculation 2 3" xfId="1275" xr:uid="{00000000-0005-0000-0000-0000DC040000}"/>
    <cellStyle name="Calculation 2 4" xfId="1276" xr:uid="{00000000-0005-0000-0000-0000DD040000}"/>
    <cellStyle name="Calculation 2 5" xfId="1277" xr:uid="{00000000-0005-0000-0000-0000DE040000}"/>
    <cellStyle name="Calculation 2 6" xfId="1278" xr:uid="{00000000-0005-0000-0000-0000DF040000}"/>
    <cellStyle name="Calculation 2 7" xfId="1279" xr:uid="{00000000-0005-0000-0000-0000E0040000}"/>
    <cellStyle name="Calculation 2 8" xfId="1280" xr:uid="{00000000-0005-0000-0000-0000E1040000}"/>
    <cellStyle name="Calculation 2 9" xfId="1281" xr:uid="{00000000-0005-0000-0000-0000E2040000}"/>
    <cellStyle name="Calculation 20" xfId="1282" xr:uid="{00000000-0005-0000-0000-0000E3040000}"/>
    <cellStyle name="Calculation 21" xfId="1283" xr:uid="{00000000-0005-0000-0000-0000E4040000}"/>
    <cellStyle name="Calculation 22" xfId="1284" xr:uid="{00000000-0005-0000-0000-0000E5040000}"/>
    <cellStyle name="Calculation 23" xfId="1285" xr:uid="{00000000-0005-0000-0000-0000E6040000}"/>
    <cellStyle name="Calculation 24" xfId="1286" xr:uid="{00000000-0005-0000-0000-0000E7040000}"/>
    <cellStyle name="Calculation 25" xfId="1287" xr:uid="{00000000-0005-0000-0000-0000E8040000}"/>
    <cellStyle name="Calculation 26" xfId="1288" xr:uid="{00000000-0005-0000-0000-0000E9040000}"/>
    <cellStyle name="Calculation 27" xfId="1289" xr:uid="{00000000-0005-0000-0000-0000EA040000}"/>
    <cellStyle name="Calculation 28" xfId="1290" xr:uid="{00000000-0005-0000-0000-0000EB040000}"/>
    <cellStyle name="Calculation 29" xfId="1291" xr:uid="{00000000-0005-0000-0000-0000EC040000}"/>
    <cellStyle name="Calculation 3" xfId="1292" xr:uid="{00000000-0005-0000-0000-0000ED040000}"/>
    <cellStyle name="Calculation 30" xfId="1293" xr:uid="{00000000-0005-0000-0000-0000EE040000}"/>
    <cellStyle name="Calculation 31" xfId="1294" xr:uid="{00000000-0005-0000-0000-0000EF040000}"/>
    <cellStyle name="Calculation 32" xfId="1295" xr:uid="{00000000-0005-0000-0000-0000F0040000}"/>
    <cellStyle name="Calculation 33" xfId="1296" xr:uid="{00000000-0005-0000-0000-0000F1040000}"/>
    <cellStyle name="Calculation 34" xfId="1297" xr:uid="{00000000-0005-0000-0000-0000F2040000}"/>
    <cellStyle name="Calculation 35" xfId="1298" xr:uid="{00000000-0005-0000-0000-0000F3040000}"/>
    <cellStyle name="Calculation 36" xfId="1299" xr:uid="{00000000-0005-0000-0000-0000F4040000}"/>
    <cellStyle name="Calculation 37" xfId="1300" xr:uid="{00000000-0005-0000-0000-0000F5040000}"/>
    <cellStyle name="Calculation 4" xfId="1301" xr:uid="{00000000-0005-0000-0000-0000F6040000}"/>
    <cellStyle name="Calculation 5" xfId="1302" xr:uid="{00000000-0005-0000-0000-0000F7040000}"/>
    <cellStyle name="Calculation 6" xfId="1303" xr:uid="{00000000-0005-0000-0000-0000F8040000}"/>
    <cellStyle name="Calculation 7" xfId="1304" xr:uid="{00000000-0005-0000-0000-0000F9040000}"/>
    <cellStyle name="Calculation 8" xfId="1305" xr:uid="{00000000-0005-0000-0000-0000FA040000}"/>
    <cellStyle name="Calculation 9" xfId="1306" xr:uid="{00000000-0005-0000-0000-0000FB040000}"/>
    <cellStyle name="Check Cell 10" xfId="1307" xr:uid="{00000000-0005-0000-0000-0000FC040000}"/>
    <cellStyle name="Check Cell 11" xfId="1308" xr:uid="{00000000-0005-0000-0000-0000FD040000}"/>
    <cellStyle name="Check Cell 12" xfId="1309" xr:uid="{00000000-0005-0000-0000-0000FE040000}"/>
    <cellStyle name="Check Cell 13" xfId="1310" xr:uid="{00000000-0005-0000-0000-0000FF040000}"/>
    <cellStyle name="Check Cell 14" xfId="1311" xr:uid="{00000000-0005-0000-0000-000000050000}"/>
    <cellStyle name="Check Cell 15" xfId="1312" xr:uid="{00000000-0005-0000-0000-000001050000}"/>
    <cellStyle name="Check Cell 16" xfId="1313" xr:uid="{00000000-0005-0000-0000-000002050000}"/>
    <cellStyle name="Check Cell 17" xfId="1314" xr:uid="{00000000-0005-0000-0000-000003050000}"/>
    <cellStyle name="Check Cell 18" xfId="1315" xr:uid="{00000000-0005-0000-0000-000004050000}"/>
    <cellStyle name="Check Cell 19" xfId="1316" xr:uid="{00000000-0005-0000-0000-000005050000}"/>
    <cellStyle name="Check Cell 2" xfId="1317" xr:uid="{00000000-0005-0000-0000-000006050000}"/>
    <cellStyle name="Check Cell 2 10" xfId="1318" xr:uid="{00000000-0005-0000-0000-000007050000}"/>
    <cellStyle name="Check Cell 2 11" xfId="1319" xr:uid="{00000000-0005-0000-0000-000008050000}"/>
    <cellStyle name="Check Cell 2 2" xfId="1320" xr:uid="{00000000-0005-0000-0000-000009050000}"/>
    <cellStyle name="Check Cell 2 3" xfId="1321" xr:uid="{00000000-0005-0000-0000-00000A050000}"/>
    <cellStyle name="Check Cell 2 4" xfId="1322" xr:uid="{00000000-0005-0000-0000-00000B050000}"/>
    <cellStyle name="Check Cell 2 5" xfId="1323" xr:uid="{00000000-0005-0000-0000-00000C050000}"/>
    <cellStyle name="Check Cell 2 6" xfId="1324" xr:uid="{00000000-0005-0000-0000-00000D050000}"/>
    <cellStyle name="Check Cell 2 7" xfId="1325" xr:uid="{00000000-0005-0000-0000-00000E050000}"/>
    <cellStyle name="Check Cell 2 8" xfId="1326" xr:uid="{00000000-0005-0000-0000-00000F050000}"/>
    <cellStyle name="Check Cell 2 9" xfId="1327" xr:uid="{00000000-0005-0000-0000-000010050000}"/>
    <cellStyle name="Check Cell 20" xfId="1328" xr:uid="{00000000-0005-0000-0000-000011050000}"/>
    <cellStyle name="Check Cell 21" xfId="1329" xr:uid="{00000000-0005-0000-0000-000012050000}"/>
    <cellStyle name="Check Cell 22" xfId="1330" xr:uid="{00000000-0005-0000-0000-000013050000}"/>
    <cellStyle name="Check Cell 23" xfId="1331" xr:uid="{00000000-0005-0000-0000-000014050000}"/>
    <cellStyle name="Check Cell 24" xfId="1332" xr:uid="{00000000-0005-0000-0000-000015050000}"/>
    <cellStyle name="Check Cell 25" xfId="1333" xr:uid="{00000000-0005-0000-0000-000016050000}"/>
    <cellStyle name="Check Cell 26" xfId="1334" xr:uid="{00000000-0005-0000-0000-000017050000}"/>
    <cellStyle name="Check Cell 27" xfId="1335" xr:uid="{00000000-0005-0000-0000-000018050000}"/>
    <cellStyle name="Check Cell 28" xfId="1336" xr:uid="{00000000-0005-0000-0000-000019050000}"/>
    <cellStyle name="Check Cell 29" xfId="1337" xr:uid="{00000000-0005-0000-0000-00001A050000}"/>
    <cellStyle name="Check Cell 3" xfId="1338" xr:uid="{00000000-0005-0000-0000-00001B050000}"/>
    <cellStyle name="Check Cell 30" xfId="1339" xr:uid="{00000000-0005-0000-0000-00001C050000}"/>
    <cellStyle name="Check Cell 31" xfId="1340" xr:uid="{00000000-0005-0000-0000-00001D050000}"/>
    <cellStyle name="Check Cell 32" xfId="1341" xr:uid="{00000000-0005-0000-0000-00001E050000}"/>
    <cellStyle name="Check Cell 33" xfId="1342" xr:uid="{00000000-0005-0000-0000-00001F050000}"/>
    <cellStyle name="Check Cell 34" xfId="1343" xr:uid="{00000000-0005-0000-0000-000020050000}"/>
    <cellStyle name="Check Cell 35" xfId="1344" xr:uid="{00000000-0005-0000-0000-000021050000}"/>
    <cellStyle name="Check Cell 36" xfId="1345" xr:uid="{00000000-0005-0000-0000-000022050000}"/>
    <cellStyle name="Check Cell 37" xfId="1346" xr:uid="{00000000-0005-0000-0000-000023050000}"/>
    <cellStyle name="Check Cell 4" xfId="1347" xr:uid="{00000000-0005-0000-0000-000024050000}"/>
    <cellStyle name="Check Cell 5" xfId="1348" xr:uid="{00000000-0005-0000-0000-000025050000}"/>
    <cellStyle name="Check Cell 6" xfId="1349" xr:uid="{00000000-0005-0000-0000-000026050000}"/>
    <cellStyle name="Check Cell 7" xfId="1350" xr:uid="{00000000-0005-0000-0000-000027050000}"/>
    <cellStyle name="Check Cell 8" xfId="1351" xr:uid="{00000000-0005-0000-0000-000028050000}"/>
    <cellStyle name="Check Cell 9" xfId="1352" xr:uid="{00000000-0005-0000-0000-000029050000}"/>
    <cellStyle name="Comma" xfId="4090" builtinId="3"/>
    <cellStyle name="Comma [0] 10" xfId="1353" xr:uid="{00000000-0005-0000-0000-00002B050000}"/>
    <cellStyle name="Comma [0] 10 2" xfId="1354" xr:uid="{00000000-0005-0000-0000-00002C050000}"/>
    <cellStyle name="Comma [0] 10 3" xfId="4085" xr:uid="{00000000-0005-0000-0000-00002D050000}"/>
    <cellStyle name="Comma [0] 11" xfId="1355" xr:uid="{00000000-0005-0000-0000-00002E050000}"/>
    <cellStyle name="Comma [0] 12" xfId="2248" xr:uid="{00000000-0005-0000-0000-00002F050000}"/>
    <cellStyle name="Comma [0] 13" xfId="2249" xr:uid="{00000000-0005-0000-0000-000030050000}"/>
    <cellStyle name="Comma [0] 14" xfId="2250" xr:uid="{00000000-0005-0000-0000-000031050000}"/>
    <cellStyle name="Comma [0] 15" xfId="1356" xr:uid="{00000000-0005-0000-0000-000032050000}"/>
    <cellStyle name="Comma [0] 15 2" xfId="3527" xr:uid="{00000000-0005-0000-0000-000033050000}"/>
    <cellStyle name="Comma [0] 16" xfId="2251" xr:uid="{00000000-0005-0000-0000-000034050000}"/>
    <cellStyle name="Comma [0] 17" xfId="3530" xr:uid="{00000000-0005-0000-0000-000035050000}"/>
    <cellStyle name="Comma [0] 18" xfId="4086" xr:uid="{00000000-0005-0000-0000-000036050000}"/>
    <cellStyle name="Comma [0] 2" xfId="2" xr:uid="{00000000-0005-0000-0000-000037050000}"/>
    <cellStyle name="Comma [0] 2 10" xfId="2252" xr:uid="{00000000-0005-0000-0000-000038050000}"/>
    <cellStyle name="Comma [0] 2 11" xfId="2253" xr:uid="{00000000-0005-0000-0000-000039050000}"/>
    <cellStyle name="Comma [0] 2 12" xfId="2254" xr:uid="{00000000-0005-0000-0000-00003A050000}"/>
    <cellStyle name="Comma [0] 2 13" xfId="2255" xr:uid="{00000000-0005-0000-0000-00003B050000}"/>
    <cellStyle name="Comma [0] 2 14" xfId="2256" xr:uid="{00000000-0005-0000-0000-00003C050000}"/>
    <cellStyle name="Comma [0] 2 15" xfId="2257" xr:uid="{00000000-0005-0000-0000-00003D050000}"/>
    <cellStyle name="Comma [0] 2 16" xfId="2258" xr:uid="{00000000-0005-0000-0000-00003E050000}"/>
    <cellStyle name="Comma [0] 2 17" xfId="2259" xr:uid="{00000000-0005-0000-0000-00003F050000}"/>
    <cellStyle name="Comma [0] 2 18" xfId="2260" xr:uid="{00000000-0005-0000-0000-000040050000}"/>
    <cellStyle name="Comma [0] 2 19" xfId="2261" xr:uid="{00000000-0005-0000-0000-000041050000}"/>
    <cellStyle name="Comma [0] 2 2" xfId="10" xr:uid="{00000000-0005-0000-0000-000042050000}"/>
    <cellStyle name="Comma [0] 2 2 10" xfId="1357" xr:uid="{00000000-0005-0000-0000-000043050000}"/>
    <cellStyle name="Comma [0] 2 2 11" xfId="2262" xr:uid="{00000000-0005-0000-0000-000044050000}"/>
    <cellStyle name="Comma [0] 2 2 12" xfId="2263" xr:uid="{00000000-0005-0000-0000-000045050000}"/>
    <cellStyle name="Comma [0] 2 2 13" xfId="2264" xr:uid="{00000000-0005-0000-0000-000046050000}"/>
    <cellStyle name="Comma [0] 2 2 14" xfId="2265" xr:uid="{00000000-0005-0000-0000-000047050000}"/>
    <cellStyle name="Comma [0] 2 2 15" xfId="2266" xr:uid="{00000000-0005-0000-0000-000048050000}"/>
    <cellStyle name="Comma [0] 2 2 16" xfId="2267" xr:uid="{00000000-0005-0000-0000-000049050000}"/>
    <cellStyle name="Comma [0] 2 2 17" xfId="3529" xr:uid="{00000000-0005-0000-0000-00004A050000}"/>
    <cellStyle name="Comma [0] 2 2 2" xfId="1358" xr:uid="{00000000-0005-0000-0000-00004B050000}"/>
    <cellStyle name="Comma [0] 2 2 2 2" xfId="2268" xr:uid="{00000000-0005-0000-0000-00004C050000}"/>
    <cellStyle name="Comma [0] 2 2 2 2 2" xfId="2269" xr:uid="{00000000-0005-0000-0000-00004D050000}"/>
    <cellStyle name="Comma [0] 2 2 2 2 3" xfId="2270" xr:uid="{00000000-0005-0000-0000-00004E050000}"/>
    <cellStyle name="Comma [0] 2 2 2 2 4" xfId="2271" xr:uid="{00000000-0005-0000-0000-00004F050000}"/>
    <cellStyle name="Comma [0] 2 2 2 2 5" xfId="3534" xr:uid="{00000000-0005-0000-0000-000050050000}"/>
    <cellStyle name="Comma [0] 2 2 2 3" xfId="2272" xr:uid="{00000000-0005-0000-0000-000051050000}"/>
    <cellStyle name="Comma [0] 2 2 2 4" xfId="2273" xr:uid="{00000000-0005-0000-0000-000052050000}"/>
    <cellStyle name="Comma [0] 2 2 2 5" xfId="2274" xr:uid="{00000000-0005-0000-0000-000053050000}"/>
    <cellStyle name="Comma [0] 2 2 2 6" xfId="2275" xr:uid="{00000000-0005-0000-0000-000054050000}"/>
    <cellStyle name="Comma [0] 2 2 2 7" xfId="2276" xr:uid="{00000000-0005-0000-0000-000055050000}"/>
    <cellStyle name="Comma [0] 2 2 2 8" xfId="2277" xr:uid="{00000000-0005-0000-0000-000056050000}"/>
    <cellStyle name="Comma [0] 2 2 3" xfId="1359" xr:uid="{00000000-0005-0000-0000-000057050000}"/>
    <cellStyle name="Comma [0] 2 2 4" xfId="1360" xr:uid="{00000000-0005-0000-0000-000058050000}"/>
    <cellStyle name="Comma [0] 2 2 5" xfId="1361" xr:uid="{00000000-0005-0000-0000-000059050000}"/>
    <cellStyle name="Comma [0] 2 2 6" xfId="1362" xr:uid="{00000000-0005-0000-0000-00005A050000}"/>
    <cellStyle name="Comma [0] 2 2 7" xfId="1363" xr:uid="{00000000-0005-0000-0000-00005B050000}"/>
    <cellStyle name="Comma [0] 2 2 8" xfId="1364" xr:uid="{00000000-0005-0000-0000-00005C050000}"/>
    <cellStyle name="Comma [0] 2 2 9" xfId="1365" xr:uid="{00000000-0005-0000-0000-00005D050000}"/>
    <cellStyle name="Comma [0] 2 20" xfId="2278" xr:uid="{00000000-0005-0000-0000-00005E050000}"/>
    <cellStyle name="Comma [0] 2 21" xfId="2279" xr:uid="{00000000-0005-0000-0000-00005F050000}"/>
    <cellStyle name="Comma [0] 2 22" xfId="2280" xr:uid="{00000000-0005-0000-0000-000060050000}"/>
    <cellStyle name="Comma [0] 2 23" xfId="2281" xr:uid="{00000000-0005-0000-0000-000061050000}"/>
    <cellStyle name="Comma [0] 2 24" xfId="2282" xr:uid="{00000000-0005-0000-0000-000062050000}"/>
    <cellStyle name="Comma [0] 2 25" xfId="2283" xr:uid="{00000000-0005-0000-0000-000063050000}"/>
    <cellStyle name="Comma [0] 2 26" xfId="2284" xr:uid="{00000000-0005-0000-0000-000064050000}"/>
    <cellStyle name="Comma [0] 2 26 2" xfId="2285" xr:uid="{00000000-0005-0000-0000-000065050000}"/>
    <cellStyle name="Comma [0] 2 26 3" xfId="2286" xr:uid="{00000000-0005-0000-0000-000066050000}"/>
    <cellStyle name="Comma [0] 2 26 4" xfId="2287" xr:uid="{00000000-0005-0000-0000-000067050000}"/>
    <cellStyle name="Comma [0] 2 26 5" xfId="2288" xr:uid="{00000000-0005-0000-0000-000068050000}"/>
    <cellStyle name="Comma [0] 2 26 6" xfId="2289" xr:uid="{00000000-0005-0000-0000-000069050000}"/>
    <cellStyle name="Comma [0] 2 27" xfId="2290" xr:uid="{00000000-0005-0000-0000-00006A050000}"/>
    <cellStyle name="Comma [0] 2 28" xfId="2291" xr:uid="{00000000-0005-0000-0000-00006B050000}"/>
    <cellStyle name="Comma [0] 2 29" xfId="2292" xr:uid="{00000000-0005-0000-0000-00006C050000}"/>
    <cellStyle name="Comma [0] 2 3" xfId="2293" xr:uid="{00000000-0005-0000-0000-00006D050000}"/>
    <cellStyle name="Comma [0] 2 3 2" xfId="2294" xr:uid="{00000000-0005-0000-0000-00006E050000}"/>
    <cellStyle name="Comma [0] 2 3 2 2" xfId="2295" xr:uid="{00000000-0005-0000-0000-00006F050000}"/>
    <cellStyle name="Comma [0] 2 3 3" xfId="2296" xr:uid="{00000000-0005-0000-0000-000070050000}"/>
    <cellStyle name="Comma [0] 2 3 4" xfId="2297" xr:uid="{00000000-0005-0000-0000-000071050000}"/>
    <cellStyle name="Comma [0] 2 3 5" xfId="2298" xr:uid="{00000000-0005-0000-0000-000072050000}"/>
    <cellStyle name="Comma [0] 2 3 6" xfId="2299" xr:uid="{00000000-0005-0000-0000-000073050000}"/>
    <cellStyle name="Comma [0] 2 3 7" xfId="2300" xr:uid="{00000000-0005-0000-0000-000074050000}"/>
    <cellStyle name="Comma [0] 2 3 8" xfId="2301" xr:uid="{00000000-0005-0000-0000-000075050000}"/>
    <cellStyle name="Comma [0] 2 3 9" xfId="2302" xr:uid="{00000000-0005-0000-0000-000076050000}"/>
    <cellStyle name="Comma [0] 2 30" xfId="2303" xr:uid="{00000000-0005-0000-0000-000077050000}"/>
    <cellStyle name="Comma [0] 2 31" xfId="2304" xr:uid="{00000000-0005-0000-0000-000078050000}"/>
    <cellStyle name="Comma [0] 2 32" xfId="2305" xr:uid="{00000000-0005-0000-0000-000079050000}"/>
    <cellStyle name="Comma [0] 2 33" xfId="2306" xr:uid="{00000000-0005-0000-0000-00007A050000}"/>
    <cellStyle name="Comma [0] 2 34" xfId="2307" xr:uid="{00000000-0005-0000-0000-00007B050000}"/>
    <cellStyle name="Comma [0] 2 35" xfId="2308" xr:uid="{00000000-0005-0000-0000-00007C050000}"/>
    <cellStyle name="Comma [0] 2 36" xfId="2309" xr:uid="{00000000-0005-0000-0000-00007D050000}"/>
    <cellStyle name="Comma [0] 2 37" xfId="2310" xr:uid="{00000000-0005-0000-0000-00007E050000}"/>
    <cellStyle name="Comma [0] 2 38" xfId="2311" xr:uid="{00000000-0005-0000-0000-00007F050000}"/>
    <cellStyle name="Comma [0] 2 39" xfId="2312" xr:uid="{00000000-0005-0000-0000-000080050000}"/>
    <cellStyle name="Comma [0] 2 4" xfId="2313" xr:uid="{00000000-0005-0000-0000-000081050000}"/>
    <cellStyle name="Comma [0] 2 4 2" xfId="2314" xr:uid="{00000000-0005-0000-0000-000082050000}"/>
    <cellStyle name="Comma [0] 2 4 3" xfId="2315" xr:uid="{00000000-0005-0000-0000-000083050000}"/>
    <cellStyle name="Comma [0] 2 4 4" xfId="2316" xr:uid="{00000000-0005-0000-0000-000084050000}"/>
    <cellStyle name="Comma [0] 2 4 5" xfId="2317" xr:uid="{00000000-0005-0000-0000-000085050000}"/>
    <cellStyle name="Comma [0] 2 4 6" xfId="2318" xr:uid="{00000000-0005-0000-0000-000086050000}"/>
    <cellStyle name="Comma [0] 2 40" xfId="2319" xr:uid="{00000000-0005-0000-0000-000087050000}"/>
    <cellStyle name="Comma [0] 2 41" xfId="2320" xr:uid="{00000000-0005-0000-0000-000088050000}"/>
    <cellStyle name="Comma [0] 2 42" xfId="2321" xr:uid="{00000000-0005-0000-0000-000089050000}"/>
    <cellStyle name="Comma [0] 2 43" xfId="2322" xr:uid="{00000000-0005-0000-0000-00008A050000}"/>
    <cellStyle name="Comma [0] 2 44" xfId="2323" xr:uid="{00000000-0005-0000-0000-00008B050000}"/>
    <cellStyle name="Comma [0] 2 45" xfId="2324" xr:uid="{00000000-0005-0000-0000-00008C050000}"/>
    <cellStyle name="Comma [0] 2 46" xfId="2325" xr:uid="{00000000-0005-0000-0000-00008D050000}"/>
    <cellStyle name="Comma [0] 2 47" xfId="2326" xr:uid="{00000000-0005-0000-0000-00008E050000}"/>
    <cellStyle name="Comma [0] 2 48" xfId="4058" xr:uid="{00000000-0005-0000-0000-00008F050000}"/>
    <cellStyle name="Comma [0] 2 5" xfId="2327" xr:uid="{00000000-0005-0000-0000-000090050000}"/>
    <cellStyle name="Comma [0] 2 5 2" xfId="2328" xr:uid="{00000000-0005-0000-0000-000091050000}"/>
    <cellStyle name="Comma [0] 2 5 3" xfId="2329" xr:uid="{00000000-0005-0000-0000-000092050000}"/>
    <cellStyle name="Comma [0] 2 5 4" xfId="2330" xr:uid="{00000000-0005-0000-0000-000093050000}"/>
    <cellStyle name="Comma [0] 2 5 5" xfId="2331" xr:uid="{00000000-0005-0000-0000-000094050000}"/>
    <cellStyle name="Comma [0] 2 5 6" xfId="2332" xr:uid="{00000000-0005-0000-0000-000095050000}"/>
    <cellStyle name="Comma [0] 2 6" xfId="2333" xr:uid="{00000000-0005-0000-0000-000096050000}"/>
    <cellStyle name="Comma [0] 2 6 2" xfId="2334" xr:uid="{00000000-0005-0000-0000-000097050000}"/>
    <cellStyle name="Comma [0] 2 6 3" xfId="2335" xr:uid="{00000000-0005-0000-0000-000098050000}"/>
    <cellStyle name="Comma [0] 2 6 4" xfId="2336" xr:uid="{00000000-0005-0000-0000-000099050000}"/>
    <cellStyle name="Comma [0] 2 6 5" xfId="2337" xr:uid="{00000000-0005-0000-0000-00009A050000}"/>
    <cellStyle name="Comma [0] 2 6 6" xfId="2338" xr:uid="{00000000-0005-0000-0000-00009B050000}"/>
    <cellStyle name="Comma [0] 2 7" xfId="2339" xr:uid="{00000000-0005-0000-0000-00009C050000}"/>
    <cellStyle name="Comma [0] 2 8" xfId="2340" xr:uid="{00000000-0005-0000-0000-00009D050000}"/>
    <cellStyle name="Comma [0] 2 9" xfId="2341" xr:uid="{00000000-0005-0000-0000-00009E050000}"/>
    <cellStyle name="Comma [0] 25" xfId="2342" xr:uid="{00000000-0005-0000-0000-00009F050000}"/>
    <cellStyle name="Comma [0] 3" xfId="13" xr:uid="{00000000-0005-0000-0000-0000A0050000}"/>
    <cellStyle name="Comma [0] 3 10" xfId="1366" xr:uid="{00000000-0005-0000-0000-0000A1050000}"/>
    <cellStyle name="Comma [0] 3 11" xfId="1367" xr:uid="{00000000-0005-0000-0000-0000A2050000}"/>
    <cellStyle name="Comma [0] 3 12" xfId="1368" xr:uid="{00000000-0005-0000-0000-0000A3050000}"/>
    <cellStyle name="Comma [0] 3 13" xfId="1369" xr:uid="{00000000-0005-0000-0000-0000A4050000}"/>
    <cellStyle name="Comma [0] 3 14" xfId="1370" xr:uid="{00000000-0005-0000-0000-0000A5050000}"/>
    <cellStyle name="Comma [0] 3 15" xfId="1371" xr:uid="{00000000-0005-0000-0000-0000A6050000}"/>
    <cellStyle name="Comma [0] 3 16" xfId="1372" xr:uid="{00000000-0005-0000-0000-0000A7050000}"/>
    <cellStyle name="Comma [0] 3 17" xfId="1373" xr:uid="{00000000-0005-0000-0000-0000A8050000}"/>
    <cellStyle name="Comma [0] 3 18" xfId="1374" xr:uid="{00000000-0005-0000-0000-0000A9050000}"/>
    <cellStyle name="Comma [0] 3 19" xfId="1375" xr:uid="{00000000-0005-0000-0000-0000AA050000}"/>
    <cellStyle name="Comma [0] 3 2" xfId="14" xr:uid="{00000000-0005-0000-0000-0000AB050000}"/>
    <cellStyle name="Comma [0] 3 2 10" xfId="1376" xr:uid="{00000000-0005-0000-0000-0000AC050000}"/>
    <cellStyle name="Comma [0] 3 2 10 2" xfId="2343" xr:uid="{00000000-0005-0000-0000-0000AD050000}"/>
    <cellStyle name="Comma [0] 3 2 10 3" xfId="2344" xr:uid="{00000000-0005-0000-0000-0000AE050000}"/>
    <cellStyle name="Comma [0] 3 2 10 4" xfId="2345" xr:uid="{00000000-0005-0000-0000-0000AF050000}"/>
    <cellStyle name="Comma [0] 3 2 10 5" xfId="2346" xr:uid="{00000000-0005-0000-0000-0000B0050000}"/>
    <cellStyle name="Comma [0] 3 2 10 6" xfId="2347" xr:uid="{00000000-0005-0000-0000-0000B1050000}"/>
    <cellStyle name="Comma [0] 3 2 11" xfId="1377" xr:uid="{00000000-0005-0000-0000-0000B2050000}"/>
    <cellStyle name="Comma [0] 3 2 11 2" xfId="2348" xr:uid="{00000000-0005-0000-0000-0000B3050000}"/>
    <cellStyle name="Comma [0] 3 2 11 3" xfId="2349" xr:uid="{00000000-0005-0000-0000-0000B4050000}"/>
    <cellStyle name="Comma [0] 3 2 11 4" xfId="2350" xr:uid="{00000000-0005-0000-0000-0000B5050000}"/>
    <cellStyle name="Comma [0] 3 2 11 5" xfId="2351" xr:uid="{00000000-0005-0000-0000-0000B6050000}"/>
    <cellStyle name="Comma [0] 3 2 11 6" xfId="2352" xr:uid="{00000000-0005-0000-0000-0000B7050000}"/>
    <cellStyle name="Comma [0] 3 2 12" xfId="2353" xr:uid="{00000000-0005-0000-0000-0000B8050000}"/>
    <cellStyle name="Comma [0] 3 2 12 2" xfId="2354" xr:uid="{00000000-0005-0000-0000-0000B9050000}"/>
    <cellStyle name="Comma [0] 3 2 12 3" xfId="2355" xr:uid="{00000000-0005-0000-0000-0000BA050000}"/>
    <cellStyle name="Comma [0] 3 2 12 4" xfId="2356" xr:uid="{00000000-0005-0000-0000-0000BB050000}"/>
    <cellStyle name="Comma [0] 3 2 12 5" xfId="2357" xr:uid="{00000000-0005-0000-0000-0000BC050000}"/>
    <cellStyle name="Comma [0] 3 2 12 6" xfId="2358" xr:uid="{00000000-0005-0000-0000-0000BD050000}"/>
    <cellStyle name="Comma [0] 3 2 13" xfId="2359" xr:uid="{00000000-0005-0000-0000-0000BE050000}"/>
    <cellStyle name="Comma [0] 3 2 14" xfId="2360" xr:uid="{00000000-0005-0000-0000-0000BF050000}"/>
    <cellStyle name="Comma [0] 3 2 15" xfId="2361" xr:uid="{00000000-0005-0000-0000-0000C0050000}"/>
    <cellStyle name="Comma [0] 3 2 16" xfId="2362" xr:uid="{00000000-0005-0000-0000-0000C1050000}"/>
    <cellStyle name="Comma [0] 3 2 17" xfId="2363" xr:uid="{00000000-0005-0000-0000-0000C2050000}"/>
    <cellStyle name="Comma [0] 3 2 18" xfId="2364" xr:uid="{00000000-0005-0000-0000-0000C3050000}"/>
    <cellStyle name="Comma [0] 3 2 19" xfId="2365" xr:uid="{00000000-0005-0000-0000-0000C4050000}"/>
    <cellStyle name="Comma [0] 3 2 2" xfId="15" xr:uid="{00000000-0005-0000-0000-0000C5050000}"/>
    <cellStyle name="Comma [0] 3 2 2 10" xfId="1378" xr:uid="{00000000-0005-0000-0000-0000C6050000}"/>
    <cellStyle name="Comma [0] 3 2 2 11" xfId="1379" xr:uid="{00000000-0005-0000-0000-0000C7050000}"/>
    <cellStyle name="Comma [0] 3 2 2 12" xfId="2366" xr:uid="{00000000-0005-0000-0000-0000C8050000}"/>
    <cellStyle name="Comma [0] 3 2 2 13" xfId="2367" xr:uid="{00000000-0005-0000-0000-0000C9050000}"/>
    <cellStyle name="Comma [0] 3 2 2 14" xfId="2368" xr:uid="{00000000-0005-0000-0000-0000CA050000}"/>
    <cellStyle name="Comma [0] 3 2 2 15" xfId="2369" xr:uid="{00000000-0005-0000-0000-0000CB050000}"/>
    <cellStyle name="Comma [0] 3 2 2 16" xfId="2370" xr:uid="{00000000-0005-0000-0000-0000CC050000}"/>
    <cellStyle name="Comma [0] 3 2 2 17" xfId="2371" xr:uid="{00000000-0005-0000-0000-0000CD050000}"/>
    <cellStyle name="Comma [0] 3 2 2 18" xfId="2372" xr:uid="{00000000-0005-0000-0000-0000CE050000}"/>
    <cellStyle name="Comma [0] 3 2 2 19" xfId="2373" xr:uid="{00000000-0005-0000-0000-0000CF050000}"/>
    <cellStyle name="Comma [0] 3 2 2 2" xfId="1380" xr:uid="{00000000-0005-0000-0000-0000D0050000}"/>
    <cellStyle name="Comma [0] 3 2 2 2 2" xfId="2374" xr:uid="{00000000-0005-0000-0000-0000D1050000}"/>
    <cellStyle name="Comma [0] 3 2 2 2 3" xfId="2375" xr:uid="{00000000-0005-0000-0000-0000D2050000}"/>
    <cellStyle name="Comma [0] 3 2 2 2 4" xfId="2376" xr:uid="{00000000-0005-0000-0000-0000D3050000}"/>
    <cellStyle name="Comma [0] 3 2 2 2 5" xfId="2377" xr:uid="{00000000-0005-0000-0000-0000D4050000}"/>
    <cellStyle name="Comma [0] 3 2 2 2 6" xfId="2378" xr:uid="{00000000-0005-0000-0000-0000D5050000}"/>
    <cellStyle name="Comma [0] 3 2 2 20" xfId="2379" xr:uid="{00000000-0005-0000-0000-0000D6050000}"/>
    <cellStyle name="Comma [0] 3 2 2 21" xfId="2380" xr:uid="{00000000-0005-0000-0000-0000D7050000}"/>
    <cellStyle name="Comma [0] 3 2 2 22" xfId="2381" xr:uid="{00000000-0005-0000-0000-0000D8050000}"/>
    <cellStyle name="Comma [0] 3 2 2 23" xfId="2382" xr:uid="{00000000-0005-0000-0000-0000D9050000}"/>
    <cellStyle name="Comma [0] 3 2 2 24" xfId="2383" xr:uid="{00000000-0005-0000-0000-0000DA050000}"/>
    <cellStyle name="Comma [0] 3 2 2 25" xfId="2384" xr:uid="{00000000-0005-0000-0000-0000DB050000}"/>
    <cellStyle name="Comma [0] 3 2 2 26" xfId="2385" xr:uid="{00000000-0005-0000-0000-0000DC050000}"/>
    <cellStyle name="Comma [0] 3 2 2 27" xfId="2386" xr:uid="{00000000-0005-0000-0000-0000DD050000}"/>
    <cellStyle name="Comma [0] 3 2 2 3" xfId="1381" xr:uid="{00000000-0005-0000-0000-0000DE050000}"/>
    <cellStyle name="Comma [0] 3 2 2 4" xfId="1382" xr:uid="{00000000-0005-0000-0000-0000DF050000}"/>
    <cellStyle name="Comma [0] 3 2 2 5" xfId="1383" xr:uid="{00000000-0005-0000-0000-0000E0050000}"/>
    <cellStyle name="Comma [0] 3 2 2 6" xfId="1384" xr:uid="{00000000-0005-0000-0000-0000E1050000}"/>
    <cellStyle name="Comma [0] 3 2 2 7" xfId="1385" xr:uid="{00000000-0005-0000-0000-0000E2050000}"/>
    <cellStyle name="Comma [0] 3 2 2 7 2" xfId="2387" xr:uid="{00000000-0005-0000-0000-0000E3050000}"/>
    <cellStyle name="Comma [0] 3 2 2 7 3" xfId="2388" xr:uid="{00000000-0005-0000-0000-0000E4050000}"/>
    <cellStyle name="Comma [0] 3 2 2 7 4" xfId="2389" xr:uid="{00000000-0005-0000-0000-0000E5050000}"/>
    <cellStyle name="Comma [0] 3 2 2 7 5" xfId="2390" xr:uid="{00000000-0005-0000-0000-0000E6050000}"/>
    <cellStyle name="Comma [0] 3 2 2 7 6" xfId="2391" xr:uid="{00000000-0005-0000-0000-0000E7050000}"/>
    <cellStyle name="Comma [0] 3 2 2 8" xfId="1386" xr:uid="{00000000-0005-0000-0000-0000E8050000}"/>
    <cellStyle name="Comma [0] 3 2 2 9" xfId="1387" xr:uid="{00000000-0005-0000-0000-0000E9050000}"/>
    <cellStyle name="Comma [0] 3 2 20" xfId="2392" xr:uid="{00000000-0005-0000-0000-0000EA050000}"/>
    <cellStyle name="Comma [0] 3 2 21" xfId="2393" xr:uid="{00000000-0005-0000-0000-0000EB050000}"/>
    <cellStyle name="Comma [0] 3 2 22" xfId="2394" xr:uid="{00000000-0005-0000-0000-0000EC050000}"/>
    <cellStyle name="Comma [0] 3 2 23" xfId="2395" xr:uid="{00000000-0005-0000-0000-0000ED050000}"/>
    <cellStyle name="Comma [0] 3 2 24" xfId="2396" xr:uid="{00000000-0005-0000-0000-0000EE050000}"/>
    <cellStyle name="Comma [0] 3 2 25" xfId="2397" xr:uid="{00000000-0005-0000-0000-0000EF050000}"/>
    <cellStyle name="Comma [0] 3 2 26" xfId="2398" xr:uid="{00000000-0005-0000-0000-0000F0050000}"/>
    <cellStyle name="Comma [0] 3 2 27" xfId="2399" xr:uid="{00000000-0005-0000-0000-0000F1050000}"/>
    <cellStyle name="Comma [0] 3 2 28" xfId="2400" xr:uid="{00000000-0005-0000-0000-0000F2050000}"/>
    <cellStyle name="Comma [0] 3 2 29" xfId="2401" xr:uid="{00000000-0005-0000-0000-0000F3050000}"/>
    <cellStyle name="Comma [0] 3 2 3" xfId="1388" xr:uid="{00000000-0005-0000-0000-0000F4050000}"/>
    <cellStyle name="Comma [0] 3 2 3 2" xfId="2402" xr:uid="{00000000-0005-0000-0000-0000F5050000}"/>
    <cellStyle name="Comma [0] 3 2 3 3" xfId="2403" xr:uid="{00000000-0005-0000-0000-0000F6050000}"/>
    <cellStyle name="Comma [0] 3 2 3 4" xfId="2404" xr:uid="{00000000-0005-0000-0000-0000F7050000}"/>
    <cellStyle name="Comma [0] 3 2 3 5" xfId="2405" xr:uid="{00000000-0005-0000-0000-0000F8050000}"/>
    <cellStyle name="Comma [0] 3 2 3 6" xfId="2406" xr:uid="{00000000-0005-0000-0000-0000F9050000}"/>
    <cellStyle name="Comma [0] 3 2 30" xfId="2407" xr:uid="{00000000-0005-0000-0000-0000FA050000}"/>
    <cellStyle name="Comma [0] 3 2 31" xfId="2408" xr:uid="{00000000-0005-0000-0000-0000FB050000}"/>
    <cellStyle name="Comma [0] 3 2 32" xfId="2409" xr:uid="{00000000-0005-0000-0000-0000FC050000}"/>
    <cellStyle name="Comma [0] 3 2 4" xfId="1389" xr:uid="{00000000-0005-0000-0000-0000FD050000}"/>
    <cellStyle name="Comma [0] 3 2 4 2" xfId="2410" xr:uid="{00000000-0005-0000-0000-0000FE050000}"/>
    <cellStyle name="Comma [0] 3 2 4 3" xfId="2411" xr:uid="{00000000-0005-0000-0000-0000FF050000}"/>
    <cellStyle name="Comma [0] 3 2 4 4" xfId="2412" xr:uid="{00000000-0005-0000-0000-000000060000}"/>
    <cellStyle name="Comma [0] 3 2 4 5" xfId="2413" xr:uid="{00000000-0005-0000-0000-000001060000}"/>
    <cellStyle name="Comma [0] 3 2 4 6" xfId="2414" xr:uid="{00000000-0005-0000-0000-000002060000}"/>
    <cellStyle name="Comma [0] 3 2 5" xfId="1390" xr:uid="{00000000-0005-0000-0000-000003060000}"/>
    <cellStyle name="Comma [0] 3 2 5 2" xfId="2415" xr:uid="{00000000-0005-0000-0000-000004060000}"/>
    <cellStyle name="Comma [0] 3 2 5 3" xfId="2416" xr:uid="{00000000-0005-0000-0000-000005060000}"/>
    <cellStyle name="Comma [0] 3 2 5 4" xfId="2417" xr:uid="{00000000-0005-0000-0000-000006060000}"/>
    <cellStyle name="Comma [0] 3 2 5 5" xfId="2418" xr:uid="{00000000-0005-0000-0000-000007060000}"/>
    <cellStyle name="Comma [0] 3 2 5 6" xfId="2419" xr:uid="{00000000-0005-0000-0000-000008060000}"/>
    <cellStyle name="Comma [0] 3 2 6" xfId="1391" xr:uid="{00000000-0005-0000-0000-000009060000}"/>
    <cellStyle name="Comma [0] 3 2 6 2" xfId="2420" xr:uid="{00000000-0005-0000-0000-00000A060000}"/>
    <cellStyle name="Comma [0] 3 2 6 3" xfId="2421" xr:uid="{00000000-0005-0000-0000-00000B060000}"/>
    <cellStyle name="Comma [0] 3 2 6 4" xfId="2422" xr:uid="{00000000-0005-0000-0000-00000C060000}"/>
    <cellStyle name="Comma [0] 3 2 6 5" xfId="2423" xr:uid="{00000000-0005-0000-0000-00000D060000}"/>
    <cellStyle name="Comma [0] 3 2 6 6" xfId="2424" xr:uid="{00000000-0005-0000-0000-00000E060000}"/>
    <cellStyle name="Comma [0] 3 2 7" xfId="1392" xr:uid="{00000000-0005-0000-0000-00000F060000}"/>
    <cellStyle name="Comma [0] 3 2 7 2" xfId="2425" xr:uid="{00000000-0005-0000-0000-000010060000}"/>
    <cellStyle name="Comma [0] 3 2 7 3" xfId="2426" xr:uid="{00000000-0005-0000-0000-000011060000}"/>
    <cellStyle name="Comma [0] 3 2 7 4" xfId="2427" xr:uid="{00000000-0005-0000-0000-000012060000}"/>
    <cellStyle name="Comma [0] 3 2 7 5" xfId="2428" xr:uid="{00000000-0005-0000-0000-000013060000}"/>
    <cellStyle name="Comma [0] 3 2 7 6" xfId="2429" xr:uid="{00000000-0005-0000-0000-000014060000}"/>
    <cellStyle name="Comma [0] 3 2 8" xfId="1393" xr:uid="{00000000-0005-0000-0000-000015060000}"/>
    <cellStyle name="Comma [0] 3 2 8 2" xfId="2430" xr:uid="{00000000-0005-0000-0000-000016060000}"/>
    <cellStyle name="Comma [0] 3 2 8 3" xfId="2431" xr:uid="{00000000-0005-0000-0000-000017060000}"/>
    <cellStyle name="Comma [0] 3 2 8 4" xfId="2432" xr:uid="{00000000-0005-0000-0000-000018060000}"/>
    <cellStyle name="Comma [0] 3 2 8 5" xfId="2433" xr:uid="{00000000-0005-0000-0000-000019060000}"/>
    <cellStyle name="Comma [0] 3 2 8 6" xfId="2434" xr:uid="{00000000-0005-0000-0000-00001A060000}"/>
    <cellStyle name="Comma [0] 3 2 9" xfId="1394" xr:uid="{00000000-0005-0000-0000-00001B060000}"/>
    <cellStyle name="Comma [0] 3 2 9 2" xfId="2435" xr:uid="{00000000-0005-0000-0000-00001C060000}"/>
    <cellStyle name="Comma [0] 3 2 9 3" xfId="2436" xr:uid="{00000000-0005-0000-0000-00001D060000}"/>
    <cellStyle name="Comma [0] 3 2 9 4" xfId="2437" xr:uid="{00000000-0005-0000-0000-00001E060000}"/>
    <cellStyle name="Comma [0] 3 2 9 5" xfId="2438" xr:uid="{00000000-0005-0000-0000-00001F060000}"/>
    <cellStyle name="Comma [0] 3 2 9 6" xfId="2439" xr:uid="{00000000-0005-0000-0000-000020060000}"/>
    <cellStyle name="Comma [0] 3 20" xfId="1395" xr:uid="{00000000-0005-0000-0000-000021060000}"/>
    <cellStyle name="Comma [0] 3 21" xfId="2440" xr:uid="{00000000-0005-0000-0000-000022060000}"/>
    <cellStyle name="Comma [0] 3 22" xfId="2441" xr:uid="{00000000-0005-0000-0000-000023060000}"/>
    <cellStyle name="Comma [0] 3 23" xfId="2442" xr:uid="{00000000-0005-0000-0000-000024060000}"/>
    <cellStyle name="Comma [0] 3 24" xfId="2443" xr:uid="{00000000-0005-0000-0000-000025060000}"/>
    <cellStyle name="Comma [0] 3 25" xfId="2444" xr:uid="{00000000-0005-0000-0000-000026060000}"/>
    <cellStyle name="Comma [0] 3 26" xfId="2445" xr:uid="{00000000-0005-0000-0000-000027060000}"/>
    <cellStyle name="Comma [0] 3 27" xfId="2446" xr:uid="{00000000-0005-0000-0000-000028060000}"/>
    <cellStyle name="Comma [0] 3 28" xfId="2447" xr:uid="{00000000-0005-0000-0000-000029060000}"/>
    <cellStyle name="Comma [0] 3 29" xfId="2448" xr:uid="{00000000-0005-0000-0000-00002A060000}"/>
    <cellStyle name="Comma [0] 3 3" xfId="1396" xr:uid="{00000000-0005-0000-0000-00002B060000}"/>
    <cellStyle name="Comma [0] 3 3 2" xfId="2449" xr:uid="{00000000-0005-0000-0000-00002C060000}"/>
    <cellStyle name="Comma [0] 3 3 3" xfId="2450" xr:uid="{00000000-0005-0000-0000-00002D060000}"/>
    <cellStyle name="Comma [0] 3 3 4" xfId="2451" xr:uid="{00000000-0005-0000-0000-00002E060000}"/>
    <cellStyle name="Comma [0] 3 3 5" xfId="2452" xr:uid="{00000000-0005-0000-0000-00002F060000}"/>
    <cellStyle name="Comma [0] 3 3 6" xfId="2453" xr:uid="{00000000-0005-0000-0000-000030060000}"/>
    <cellStyle name="Comma [0] 3 30" xfId="2454" xr:uid="{00000000-0005-0000-0000-000031060000}"/>
    <cellStyle name="Comma [0] 3 31" xfId="2455" xr:uid="{00000000-0005-0000-0000-000032060000}"/>
    <cellStyle name="Comma [0] 3 32" xfId="2456" xr:uid="{00000000-0005-0000-0000-000033060000}"/>
    <cellStyle name="Comma [0] 3 33" xfId="2457" xr:uid="{00000000-0005-0000-0000-000034060000}"/>
    <cellStyle name="Comma [0] 3 34" xfId="2458" xr:uid="{00000000-0005-0000-0000-000035060000}"/>
    <cellStyle name="Comma [0] 3 34 2" xfId="4080" xr:uid="{00000000-0005-0000-0000-000036060000}"/>
    <cellStyle name="Comma [0] 3 4" xfId="1397" xr:uid="{00000000-0005-0000-0000-000037060000}"/>
    <cellStyle name="Comma [0] 3 4 2" xfId="2459" xr:uid="{00000000-0005-0000-0000-000038060000}"/>
    <cellStyle name="Comma [0] 3 4 3" xfId="2460" xr:uid="{00000000-0005-0000-0000-000039060000}"/>
    <cellStyle name="Comma [0] 3 4 4" xfId="2461" xr:uid="{00000000-0005-0000-0000-00003A060000}"/>
    <cellStyle name="Comma [0] 3 4 5" xfId="2462" xr:uid="{00000000-0005-0000-0000-00003B060000}"/>
    <cellStyle name="Comma [0] 3 4 6" xfId="2463" xr:uid="{00000000-0005-0000-0000-00003C060000}"/>
    <cellStyle name="Comma [0] 3 5" xfId="1398" xr:uid="{00000000-0005-0000-0000-00003D060000}"/>
    <cellStyle name="Comma [0] 3 5 2" xfId="2464" xr:uid="{00000000-0005-0000-0000-00003E060000}"/>
    <cellStyle name="Comma [0] 3 5 3" xfId="2465" xr:uid="{00000000-0005-0000-0000-00003F060000}"/>
    <cellStyle name="Comma [0] 3 5 4" xfId="2466" xr:uid="{00000000-0005-0000-0000-000040060000}"/>
    <cellStyle name="Comma [0] 3 5 5" xfId="2467" xr:uid="{00000000-0005-0000-0000-000041060000}"/>
    <cellStyle name="Comma [0] 3 5 6" xfId="2468" xr:uid="{00000000-0005-0000-0000-000042060000}"/>
    <cellStyle name="Comma [0] 3 6" xfId="1399" xr:uid="{00000000-0005-0000-0000-000043060000}"/>
    <cellStyle name="Comma [0] 3 6 2" xfId="2469" xr:uid="{00000000-0005-0000-0000-000044060000}"/>
    <cellStyle name="Comma [0] 3 6 3" xfId="2470" xr:uid="{00000000-0005-0000-0000-000045060000}"/>
    <cellStyle name="Comma [0] 3 6 4" xfId="2471" xr:uid="{00000000-0005-0000-0000-000046060000}"/>
    <cellStyle name="Comma [0] 3 6 5" xfId="2472" xr:uid="{00000000-0005-0000-0000-000047060000}"/>
    <cellStyle name="Comma [0] 3 6 6" xfId="2473" xr:uid="{00000000-0005-0000-0000-000048060000}"/>
    <cellStyle name="Comma [0] 3 7" xfId="1400" xr:uid="{00000000-0005-0000-0000-000049060000}"/>
    <cellStyle name="Comma [0] 3 8" xfId="1401" xr:uid="{00000000-0005-0000-0000-00004A060000}"/>
    <cellStyle name="Comma [0] 3 9" xfId="1402" xr:uid="{00000000-0005-0000-0000-00004B060000}"/>
    <cellStyle name="Comma [0] 34" xfId="2474" xr:uid="{00000000-0005-0000-0000-00004C060000}"/>
    <cellStyle name="Comma [0] 34 2" xfId="2475" xr:uid="{00000000-0005-0000-0000-00004D060000}"/>
    <cellStyle name="Comma [0] 34 3" xfId="2476" xr:uid="{00000000-0005-0000-0000-00004E060000}"/>
    <cellStyle name="Comma [0] 34 4" xfId="2477" xr:uid="{00000000-0005-0000-0000-00004F060000}"/>
    <cellStyle name="Comma [0] 34 5" xfId="2478" xr:uid="{00000000-0005-0000-0000-000050060000}"/>
    <cellStyle name="Comma [0] 4" xfId="16" xr:uid="{00000000-0005-0000-0000-000051060000}"/>
    <cellStyle name="Comma [0] 4 10" xfId="1403" xr:uid="{00000000-0005-0000-0000-000052060000}"/>
    <cellStyle name="Comma [0] 4 11" xfId="1404" xr:uid="{00000000-0005-0000-0000-000053060000}"/>
    <cellStyle name="Comma [0] 4 12" xfId="2479" xr:uid="{00000000-0005-0000-0000-000054060000}"/>
    <cellStyle name="Comma [0] 4 13" xfId="2480" xr:uid="{00000000-0005-0000-0000-000055060000}"/>
    <cellStyle name="Comma [0] 4 14" xfId="2481" xr:uid="{00000000-0005-0000-0000-000056060000}"/>
    <cellStyle name="Comma [0] 4 15" xfId="2482" xr:uid="{00000000-0005-0000-0000-000057060000}"/>
    <cellStyle name="Comma [0] 4 16" xfId="2483" xr:uid="{00000000-0005-0000-0000-000058060000}"/>
    <cellStyle name="Comma [0] 4 17" xfId="2484" xr:uid="{00000000-0005-0000-0000-000059060000}"/>
    <cellStyle name="Comma [0] 4 18" xfId="2485" xr:uid="{00000000-0005-0000-0000-00005A060000}"/>
    <cellStyle name="Comma [0] 4 19" xfId="2486" xr:uid="{00000000-0005-0000-0000-00005B060000}"/>
    <cellStyle name="Comma [0] 4 2" xfId="17" xr:uid="{00000000-0005-0000-0000-00005C060000}"/>
    <cellStyle name="Comma [0] 4 2 10" xfId="2487" xr:uid="{00000000-0005-0000-0000-00005D060000}"/>
    <cellStyle name="Comma [0] 4 2 2" xfId="2488" xr:uid="{00000000-0005-0000-0000-00005E060000}"/>
    <cellStyle name="Comma [0] 4 2 3" xfId="2489" xr:uid="{00000000-0005-0000-0000-00005F060000}"/>
    <cellStyle name="Comma [0] 4 2 4" xfId="2490" xr:uid="{00000000-0005-0000-0000-000060060000}"/>
    <cellStyle name="Comma [0] 4 2 5" xfId="2491" xr:uid="{00000000-0005-0000-0000-000061060000}"/>
    <cellStyle name="Comma [0] 4 2 6" xfId="2492" xr:uid="{00000000-0005-0000-0000-000062060000}"/>
    <cellStyle name="Comma [0] 4 2 7" xfId="2493" xr:uid="{00000000-0005-0000-0000-000063060000}"/>
    <cellStyle name="Comma [0] 4 2 8" xfId="2494" xr:uid="{00000000-0005-0000-0000-000064060000}"/>
    <cellStyle name="Comma [0] 4 2 9" xfId="2495" xr:uid="{00000000-0005-0000-0000-000065060000}"/>
    <cellStyle name="Comma [0] 4 20" xfId="2496" xr:uid="{00000000-0005-0000-0000-000066060000}"/>
    <cellStyle name="Comma [0] 4 21" xfId="2497" xr:uid="{00000000-0005-0000-0000-000067060000}"/>
    <cellStyle name="Comma [0] 4 22" xfId="2498" xr:uid="{00000000-0005-0000-0000-000068060000}"/>
    <cellStyle name="Comma [0] 4 23" xfId="2499" xr:uid="{00000000-0005-0000-0000-000069060000}"/>
    <cellStyle name="Comma [0] 4 24" xfId="2500" xr:uid="{00000000-0005-0000-0000-00006A060000}"/>
    <cellStyle name="Comma [0] 4 25" xfId="2501" xr:uid="{00000000-0005-0000-0000-00006B060000}"/>
    <cellStyle name="Comma [0] 4 26" xfId="2502" xr:uid="{00000000-0005-0000-0000-00006C060000}"/>
    <cellStyle name="Comma [0] 4 27" xfId="2503" xr:uid="{00000000-0005-0000-0000-00006D060000}"/>
    <cellStyle name="Comma [0] 4 28" xfId="2504" xr:uid="{00000000-0005-0000-0000-00006E060000}"/>
    <cellStyle name="Comma [0] 4 29" xfId="2505" xr:uid="{00000000-0005-0000-0000-00006F060000}"/>
    <cellStyle name="Comma [0] 4 3" xfId="1405" xr:uid="{00000000-0005-0000-0000-000070060000}"/>
    <cellStyle name="Comma [0] 4 3 2" xfId="2506" xr:uid="{00000000-0005-0000-0000-000071060000}"/>
    <cellStyle name="Comma [0] 4 3 3" xfId="2507" xr:uid="{00000000-0005-0000-0000-000072060000}"/>
    <cellStyle name="Comma [0] 4 3 4" xfId="2508" xr:uid="{00000000-0005-0000-0000-000073060000}"/>
    <cellStyle name="Comma [0] 4 3 5" xfId="2509" xr:uid="{00000000-0005-0000-0000-000074060000}"/>
    <cellStyle name="Comma [0] 4 3 6" xfId="2510" xr:uid="{00000000-0005-0000-0000-000075060000}"/>
    <cellStyle name="Comma [0] 4 30" xfId="2511" xr:uid="{00000000-0005-0000-0000-000076060000}"/>
    <cellStyle name="Comma [0] 4 31" xfId="2512" xr:uid="{00000000-0005-0000-0000-000077060000}"/>
    <cellStyle name="Comma [0] 4 4" xfId="1406" xr:uid="{00000000-0005-0000-0000-000078060000}"/>
    <cellStyle name="Comma [0] 4 4 2" xfId="2513" xr:uid="{00000000-0005-0000-0000-000079060000}"/>
    <cellStyle name="Comma [0] 4 4 3" xfId="2514" xr:uid="{00000000-0005-0000-0000-00007A060000}"/>
    <cellStyle name="Comma [0] 4 4 4" xfId="2515" xr:uid="{00000000-0005-0000-0000-00007B060000}"/>
    <cellStyle name="Comma [0] 4 4 5" xfId="2516" xr:uid="{00000000-0005-0000-0000-00007C060000}"/>
    <cellStyle name="Comma [0] 4 4 6" xfId="2517" xr:uid="{00000000-0005-0000-0000-00007D060000}"/>
    <cellStyle name="Comma [0] 4 5" xfId="1407" xr:uid="{00000000-0005-0000-0000-00007E060000}"/>
    <cellStyle name="Comma [0] 4 5 2" xfId="2518" xr:uid="{00000000-0005-0000-0000-00007F060000}"/>
    <cellStyle name="Comma [0] 4 5 3" xfId="2519" xr:uid="{00000000-0005-0000-0000-000080060000}"/>
    <cellStyle name="Comma [0] 4 5 4" xfId="2520" xr:uid="{00000000-0005-0000-0000-000081060000}"/>
    <cellStyle name="Comma [0] 4 5 5" xfId="2521" xr:uid="{00000000-0005-0000-0000-000082060000}"/>
    <cellStyle name="Comma [0] 4 5 6" xfId="2522" xr:uid="{00000000-0005-0000-0000-000083060000}"/>
    <cellStyle name="Comma [0] 4 6" xfId="1408" xr:uid="{00000000-0005-0000-0000-000084060000}"/>
    <cellStyle name="Comma [0] 4 7" xfId="1409" xr:uid="{00000000-0005-0000-0000-000085060000}"/>
    <cellStyle name="Comma [0] 4 8" xfId="1410" xr:uid="{00000000-0005-0000-0000-000086060000}"/>
    <cellStyle name="Comma [0] 4 9" xfId="1411" xr:uid="{00000000-0005-0000-0000-000087060000}"/>
    <cellStyle name="Comma [0] 4 9 2" xfId="2523" xr:uid="{00000000-0005-0000-0000-000088060000}"/>
    <cellStyle name="Comma [0] 4 9 3" xfId="2524" xr:uid="{00000000-0005-0000-0000-000089060000}"/>
    <cellStyle name="Comma [0] 4 9 4" xfId="2525" xr:uid="{00000000-0005-0000-0000-00008A060000}"/>
    <cellStyle name="Comma [0] 4 9 5" xfId="2526" xr:uid="{00000000-0005-0000-0000-00008B060000}"/>
    <cellStyle name="Comma [0] 4 9 6" xfId="2527" xr:uid="{00000000-0005-0000-0000-00008C060000}"/>
    <cellStyle name="Comma [0] 5" xfId="18" xr:uid="{00000000-0005-0000-0000-00008D060000}"/>
    <cellStyle name="Comma [0] 5 10" xfId="2528" xr:uid="{00000000-0005-0000-0000-00008E060000}"/>
    <cellStyle name="Comma [0] 5 11" xfId="2529" xr:uid="{00000000-0005-0000-0000-00008F060000}"/>
    <cellStyle name="Comma [0] 5 12" xfId="2530" xr:uid="{00000000-0005-0000-0000-000090060000}"/>
    <cellStyle name="Comma [0] 5 13" xfId="2531" xr:uid="{00000000-0005-0000-0000-000091060000}"/>
    <cellStyle name="Comma [0] 5 14" xfId="2532" xr:uid="{00000000-0005-0000-0000-000092060000}"/>
    <cellStyle name="Comma [0] 5 15" xfId="2533" xr:uid="{00000000-0005-0000-0000-000093060000}"/>
    <cellStyle name="Comma [0] 5 16" xfId="2534" xr:uid="{00000000-0005-0000-0000-000094060000}"/>
    <cellStyle name="Comma [0] 5 17" xfId="2535" xr:uid="{00000000-0005-0000-0000-000095060000}"/>
    <cellStyle name="Comma [0] 5 18" xfId="2536" xr:uid="{00000000-0005-0000-0000-000096060000}"/>
    <cellStyle name="Comma [0] 5 19" xfId="2537" xr:uid="{00000000-0005-0000-0000-000097060000}"/>
    <cellStyle name="Comma [0] 5 2" xfId="2538" xr:uid="{00000000-0005-0000-0000-000098060000}"/>
    <cellStyle name="Comma [0] 5 20" xfId="2539" xr:uid="{00000000-0005-0000-0000-000099060000}"/>
    <cellStyle name="Comma [0] 5 21" xfId="2540" xr:uid="{00000000-0005-0000-0000-00009A060000}"/>
    <cellStyle name="Comma [0] 5 22" xfId="2541" xr:uid="{00000000-0005-0000-0000-00009B060000}"/>
    <cellStyle name="Comma [0] 5 23" xfId="2542" xr:uid="{00000000-0005-0000-0000-00009C060000}"/>
    <cellStyle name="Comma [0] 5 24" xfId="2543" xr:uid="{00000000-0005-0000-0000-00009D060000}"/>
    <cellStyle name="Comma [0] 5 25" xfId="2544" xr:uid="{00000000-0005-0000-0000-00009E060000}"/>
    <cellStyle name="Comma [0] 5 26" xfId="2545" xr:uid="{00000000-0005-0000-0000-00009F060000}"/>
    <cellStyle name="Comma [0] 5 27" xfId="2546" xr:uid="{00000000-0005-0000-0000-0000A0060000}"/>
    <cellStyle name="Comma [0] 5 3" xfId="2547" xr:uid="{00000000-0005-0000-0000-0000A1060000}"/>
    <cellStyle name="Comma [0] 5 4" xfId="2548" xr:uid="{00000000-0005-0000-0000-0000A2060000}"/>
    <cellStyle name="Comma [0] 5 5" xfId="2549" xr:uid="{00000000-0005-0000-0000-0000A3060000}"/>
    <cellStyle name="Comma [0] 5 6" xfId="2550" xr:uid="{00000000-0005-0000-0000-0000A4060000}"/>
    <cellStyle name="Comma [0] 5 6 2" xfId="2551" xr:uid="{00000000-0005-0000-0000-0000A5060000}"/>
    <cellStyle name="Comma [0] 5 6 3" xfId="2552" xr:uid="{00000000-0005-0000-0000-0000A6060000}"/>
    <cellStyle name="Comma [0] 5 6 4" xfId="2553" xr:uid="{00000000-0005-0000-0000-0000A7060000}"/>
    <cellStyle name="Comma [0] 5 6 5" xfId="2554" xr:uid="{00000000-0005-0000-0000-0000A8060000}"/>
    <cellStyle name="Comma [0] 5 6 6" xfId="2555" xr:uid="{00000000-0005-0000-0000-0000A9060000}"/>
    <cellStyle name="Comma [0] 5 7" xfId="2556" xr:uid="{00000000-0005-0000-0000-0000AA060000}"/>
    <cellStyle name="Comma [0] 5 8" xfId="2557" xr:uid="{00000000-0005-0000-0000-0000AB060000}"/>
    <cellStyle name="Comma [0] 5 9" xfId="2558" xr:uid="{00000000-0005-0000-0000-0000AC060000}"/>
    <cellStyle name="Comma [0] 6" xfId="19" xr:uid="{00000000-0005-0000-0000-0000AD060000}"/>
    <cellStyle name="Comma [0] 6 10" xfId="2559" xr:uid="{00000000-0005-0000-0000-0000AE060000}"/>
    <cellStyle name="Comma [0] 6 2" xfId="2560" xr:uid="{00000000-0005-0000-0000-0000AF060000}"/>
    <cellStyle name="Comma [0] 6 3" xfId="2561" xr:uid="{00000000-0005-0000-0000-0000B0060000}"/>
    <cellStyle name="Comma [0] 6 4" xfId="2562" xr:uid="{00000000-0005-0000-0000-0000B1060000}"/>
    <cellStyle name="Comma [0] 6 5" xfId="2563" xr:uid="{00000000-0005-0000-0000-0000B2060000}"/>
    <cellStyle name="Comma [0] 6 6" xfId="2564" xr:uid="{00000000-0005-0000-0000-0000B3060000}"/>
    <cellStyle name="Comma [0] 6 7" xfId="2565" xr:uid="{00000000-0005-0000-0000-0000B4060000}"/>
    <cellStyle name="Comma [0] 6 8" xfId="2566" xr:uid="{00000000-0005-0000-0000-0000B5060000}"/>
    <cellStyle name="Comma [0] 6 9" xfId="2567" xr:uid="{00000000-0005-0000-0000-0000B6060000}"/>
    <cellStyle name="Comma [0] 7" xfId="20" xr:uid="{00000000-0005-0000-0000-0000B7060000}"/>
    <cellStyle name="Comma [0] 7 2" xfId="2568" xr:uid="{00000000-0005-0000-0000-0000B8060000}"/>
    <cellStyle name="Comma [0] 7 2 2" xfId="3536" xr:uid="{00000000-0005-0000-0000-0000B9060000}"/>
    <cellStyle name="Comma [0] 7 2 3" xfId="3537" xr:uid="{00000000-0005-0000-0000-0000BA060000}"/>
    <cellStyle name="Comma [0] 77" xfId="2569" xr:uid="{00000000-0005-0000-0000-0000BB060000}"/>
    <cellStyle name="Comma [0] 8" xfId="1412" xr:uid="{00000000-0005-0000-0000-0000BC060000}"/>
    <cellStyle name="Comma [0] 8 2" xfId="2570" xr:uid="{00000000-0005-0000-0000-0000BD060000}"/>
    <cellStyle name="Comma [0] 9" xfId="2571" xr:uid="{00000000-0005-0000-0000-0000BE060000}"/>
    <cellStyle name="Comma [0] 9 2" xfId="3533" xr:uid="{00000000-0005-0000-0000-0000BF060000}"/>
    <cellStyle name="Comma 10" xfId="21" xr:uid="{00000000-0005-0000-0000-0000C0060000}"/>
    <cellStyle name="Comma 10 2" xfId="2572" xr:uid="{00000000-0005-0000-0000-0000C1060000}"/>
    <cellStyle name="Comma 10 4 2" xfId="4077" xr:uid="{00000000-0005-0000-0000-0000C2060000}"/>
    <cellStyle name="Comma 11" xfId="1413" xr:uid="{00000000-0005-0000-0000-0000C3060000}"/>
    <cellStyle name="Comma 11 2" xfId="1414" xr:uid="{00000000-0005-0000-0000-0000C4060000}"/>
    <cellStyle name="Comma 12" xfId="4079" xr:uid="{00000000-0005-0000-0000-0000C5060000}"/>
    <cellStyle name="Comma 13" xfId="4083" xr:uid="{00000000-0005-0000-0000-0000C6060000}"/>
    <cellStyle name="Comma 14" xfId="4084" xr:uid="{00000000-0005-0000-0000-0000C7060000}"/>
    <cellStyle name="Comma 14 2" xfId="4089" xr:uid="{00000000-0005-0000-0000-0000C8060000}"/>
    <cellStyle name="Comma 15" xfId="4088" xr:uid="{00000000-0005-0000-0000-0000C9060000}"/>
    <cellStyle name="Comma 16" xfId="2573" xr:uid="{00000000-0005-0000-0000-0000CA060000}"/>
    <cellStyle name="Comma 18" xfId="2574" xr:uid="{00000000-0005-0000-0000-0000CB060000}"/>
    <cellStyle name="Comma 18 2" xfId="2575" xr:uid="{00000000-0005-0000-0000-0000CC060000}"/>
    <cellStyle name="Comma 18 3" xfId="2576" xr:uid="{00000000-0005-0000-0000-0000CD060000}"/>
    <cellStyle name="Comma 18 4" xfId="2577" xr:uid="{00000000-0005-0000-0000-0000CE060000}"/>
    <cellStyle name="Comma 18 5" xfId="2578" xr:uid="{00000000-0005-0000-0000-0000CF060000}"/>
    <cellStyle name="Comma 18 6" xfId="2579" xr:uid="{00000000-0005-0000-0000-0000D0060000}"/>
    <cellStyle name="Comma 2" xfId="22" xr:uid="{00000000-0005-0000-0000-0000D1060000}"/>
    <cellStyle name="Comma 2 10" xfId="1415" xr:uid="{00000000-0005-0000-0000-0000D2060000}"/>
    <cellStyle name="Comma 2 10 2" xfId="2580" xr:uid="{00000000-0005-0000-0000-0000D3060000}"/>
    <cellStyle name="Comma 2 10 3" xfId="2581" xr:uid="{00000000-0005-0000-0000-0000D4060000}"/>
    <cellStyle name="Comma 2 10 4" xfId="2582" xr:uid="{00000000-0005-0000-0000-0000D5060000}"/>
    <cellStyle name="Comma 2 10 5" xfId="2583" xr:uid="{00000000-0005-0000-0000-0000D6060000}"/>
    <cellStyle name="Comma 2 10 6" xfId="2584" xr:uid="{00000000-0005-0000-0000-0000D7060000}"/>
    <cellStyle name="Comma 2 100" xfId="2585" xr:uid="{00000000-0005-0000-0000-0000D8060000}"/>
    <cellStyle name="Comma 2 101" xfId="2586" xr:uid="{00000000-0005-0000-0000-0000D9060000}"/>
    <cellStyle name="Comma 2 102" xfId="2587" xr:uid="{00000000-0005-0000-0000-0000DA060000}"/>
    <cellStyle name="Comma 2 103" xfId="2588" xr:uid="{00000000-0005-0000-0000-0000DB060000}"/>
    <cellStyle name="Comma 2 104" xfId="2589" xr:uid="{00000000-0005-0000-0000-0000DC060000}"/>
    <cellStyle name="Comma 2 105" xfId="2590" xr:uid="{00000000-0005-0000-0000-0000DD060000}"/>
    <cellStyle name="Comma 2 106" xfId="2591" xr:uid="{00000000-0005-0000-0000-0000DE060000}"/>
    <cellStyle name="Comma 2 107" xfId="2592" xr:uid="{00000000-0005-0000-0000-0000DF060000}"/>
    <cellStyle name="Comma 2 108" xfId="2593" xr:uid="{00000000-0005-0000-0000-0000E0060000}"/>
    <cellStyle name="Comma 2 109" xfId="2594" xr:uid="{00000000-0005-0000-0000-0000E1060000}"/>
    <cellStyle name="Comma 2 11" xfId="1416" xr:uid="{00000000-0005-0000-0000-0000E2060000}"/>
    <cellStyle name="Comma 2 110" xfId="2595" xr:uid="{00000000-0005-0000-0000-0000E3060000}"/>
    <cellStyle name="Comma 2 111" xfId="2596" xr:uid="{00000000-0005-0000-0000-0000E4060000}"/>
    <cellStyle name="Comma 2 112" xfId="2597" xr:uid="{00000000-0005-0000-0000-0000E5060000}"/>
    <cellStyle name="Comma 2 113" xfId="2598" xr:uid="{00000000-0005-0000-0000-0000E6060000}"/>
    <cellStyle name="Comma 2 114" xfId="2599" xr:uid="{00000000-0005-0000-0000-0000E7060000}"/>
    <cellStyle name="Comma 2 115" xfId="2600" xr:uid="{00000000-0005-0000-0000-0000E8060000}"/>
    <cellStyle name="Comma 2 12" xfId="1417" xr:uid="{00000000-0005-0000-0000-0000E9060000}"/>
    <cellStyle name="Comma 2 13" xfId="1418" xr:uid="{00000000-0005-0000-0000-0000EA060000}"/>
    <cellStyle name="Comma 2 14" xfId="1419" xr:uid="{00000000-0005-0000-0000-0000EB060000}"/>
    <cellStyle name="Comma 2 15" xfId="1420" xr:uid="{00000000-0005-0000-0000-0000EC060000}"/>
    <cellStyle name="Comma 2 16" xfId="1421" xr:uid="{00000000-0005-0000-0000-0000ED060000}"/>
    <cellStyle name="Comma 2 17" xfId="1422" xr:uid="{00000000-0005-0000-0000-0000EE060000}"/>
    <cellStyle name="Comma 2 18" xfId="1423" xr:uid="{00000000-0005-0000-0000-0000EF060000}"/>
    <cellStyle name="Comma 2 19" xfId="1424" xr:uid="{00000000-0005-0000-0000-0000F0060000}"/>
    <cellStyle name="Comma 2 2" xfId="23" xr:uid="{00000000-0005-0000-0000-0000F1060000}"/>
    <cellStyle name="Comma 2 2 10" xfId="2601" xr:uid="{00000000-0005-0000-0000-0000F2060000}"/>
    <cellStyle name="Comma 2 2 11" xfId="2602" xr:uid="{00000000-0005-0000-0000-0000F3060000}"/>
    <cellStyle name="Comma 2 2 12" xfId="2603" xr:uid="{00000000-0005-0000-0000-0000F4060000}"/>
    <cellStyle name="Comma 2 2 13" xfId="2604" xr:uid="{00000000-0005-0000-0000-0000F5060000}"/>
    <cellStyle name="Comma 2 2 14" xfId="2605" xr:uid="{00000000-0005-0000-0000-0000F6060000}"/>
    <cellStyle name="Comma 2 2 15" xfId="2606" xr:uid="{00000000-0005-0000-0000-0000F7060000}"/>
    <cellStyle name="Comma 2 2 16" xfId="2607" xr:uid="{00000000-0005-0000-0000-0000F8060000}"/>
    <cellStyle name="Comma 2 2 2" xfId="24" xr:uid="{00000000-0005-0000-0000-0000F9060000}"/>
    <cellStyle name="Comma 2 2 2 2" xfId="2608" xr:uid="{00000000-0005-0000-0000-0000FA060000}"/>
    <cellStyle name="Comma 2 2 3" xfId="2609" xr:uid="{00000000-0005-0000-0000-0000FB060000}"/>
    <cellStyle name="Comma 2 2 4" xfId="2610" xr:uid="{00000000-0005-0000-0000-0000FC060000}"/>
    <cellStyle name="Comma 2 2 5" xfId="2611" xr:uid="{00000000-0005-0000-0000-0000FD060000}"/>
    <cellStyle name="Comma 2 2 6" xfId="2612" xr:uid="{00000000-0005-0000-0000-0000FE060000}"/>
    <cellStyle name="Comma 2 2 7" xfId="2613" xr:uid="{00000000-0005-0000-0000-0000FF060000}"/>
    <cellStyle name="Comma 2 2 8" xfId="2614" xr:uid="{00000000-0005-0000-0000-000000070000}"/>
    <cellStyle name="Comma 2 2 9" xfId="2615" xr:uid="{00000000-0005-0000-0000-000001070000}"/>
    <cellStyle name="Comma 2 20" xfId="1425" xr:uid="{00000000-0005-0000-0000-000002070000}"/>
    <cellStyle name="Comma 2 21" xfId="1426" xr:uid="{00000000-0005-0000-0000-000003070000}"/>
    <cellStyle name="Comma 2 22" xfId="1427" xr:uid="{00000000-0005-0000-0000-000004070000}"/>
    <cellStyle name="Comma 2 23" xfId="1428" xr:uid="{00000000-0005-0000-0000-000005070000}"/>
    <cellStyle name="Comma 2 24" xfId="1429" xr:uid="{00000000-0005-0000-0000-000006070000}"/>
    <cellStyle name="Comma 2 25" xfId="1430" xr:uid="{00000000-0005-0000-0000-000007070000}"/>
    <cellStyle name="Comma 2 26" xfId="1431" xr:uid="{00000000-0005-0000-0000-000008070000}"/>
    <cellStyle name="Comma 2 27" xfId="1432" xr:uid="{00000000-0005-0000-0000-000009070000}"/>
    <cellStyle name="Comma 2 28" xfId="1433" xr:uid="{00000000-0005-0000-0000-00000A070000}"/>
    <cellStyle name="Comma 2 29" xfId="1434" xr:uid="{00000000-0005-0000-0000-00000B070000}"/>
    <cellStyle name="Comma 2 3" xfId="25" xr:uid="{00000000-0005-0000-0000-00000C070000}"/>
    <cellStyle name="Comma 2 3 10" xfId="2616" xr:uid="{00000000-0005-0000-0000-00000D070000}"/>
    <cellStyle name="Comma 2 3 11" xfId="2617" xr:uid="{00000000-0005-0000-0000-00000E070000}"/>
    <cellStyle name="Comma 2 3 12" xfId="2618" xr:uid="{00000000-0005-0000-0000-00000F070000}"/>
    <cellStyle name="Comma 2 3 13" xfId="2619" xr:uid="{00000000-0005-0000-0000-000010070000}"/>
    <cellStyle name="Comma 2 3 14" xfId="3535" xr:uid="{00000000-0005-0000-0000-000011070000}"/>
    <cellStyle name="Comma 2 3 2" xfId="2620" xr:uid="{00000000-0005-0000-0000-000012070000}"/>
    <cellStyle name="Comma 2 3 2 2" xfId="2621" xr:uid="{00000000-0005-0000-0000-000013070000}"/>
    <cellStyle name="Comma 2 3 3" xfId="2622" xr:uid="{00000000-0005-0000-0000-000014070000}"/>
    <cellStyle name="Comma 2 3 4" xfId="2623" xr:uid="{00000000-0005-0000-0000-000015070000}"/>
    <cellStyle name="Comma 2 3 5" xfId="2624" xr:uid="{00000000-0005-0000-0000-000016070000}"/>
    <cellStyle name="Comma 2 3 6" xfId="2625" xr:uid="{00000000-0005-0000-0000-000017070000}"/>
    <cellStyle name="Comma 2 3 7" xfId="2626" xr:uid="{00000000-0005-0000-0000-000018070000}"/>
    <cellStyle name="Comma 2 3 8" xfId="2627" xr:uid="{00000000-0005-0000-0000-000019070000}"/>
    <cellStyle name="Comma 2 3 9" xfId="2628" xr:uid="{00000000-0005-0000-0000-00001A070000}"/>
    <cellStyle name="Comma 2 30" xfId="1435" xr:uid="{00000000-0005-0000-0000-00001B070000}"/>
    <cellStyle name="Comma 2 31" xfId="1436" xr:uid="{00000000-0005-0000-0000-00001C070000}"/>
    <cellStyle name="Comma 2 32" xfId="1437" xr:uid="{00000000-0005-0000-0000-00001D070000}"/>
    <cellStyle name="Comma 2 33" xfId="1438" xr:uid="{00000000-0005-0000-0000-00001E070000}"/>
    <cellStyle name="Comma 2 34" xfId="1439" xr:uid="{00000000-0005-0000-0000-00001F070000}"/>
    <cellStyle name="Comma 2 35" xfId="1440" xr:uid="{00000000-0005-0000-0000-000020070000}"/>
    <cellStyle name="Comma 2 36" xfId="1441" xr:uid="{00000000-0005-0000-0000-000021070000}"/>
    <cellStyle name="Comma 2 37" xfId="1442" xr:uid="{00000000-0005-0000-0000-000022070000}"/>
    <cellStyle name="Comma 2 38" xfId="1443" xr:uid="{00000000-0005-0000-0000-000023070000}"/>
    <cellStyle name="Comma 2 39" xfId="1444" xr:uid="{00000000-0005-0000-0000-000024070000}"/>
    <cellStyle name="Comma 2 4" xfId="26" xr:uid="{00000000-0005-0000-0000-000025070000}"/>
    <cellStyle name="Comma 2 4 2" xfId="2629" xr:uid="{00000000-0005-0000-0000-000026070000}"/>
    <cellStyle name="Comma 2 4 3" xfId="2630" xr:uid="{00000000-0005-0000-0000-000027070000}"/>
    <cellStyle name="Comma 2 4 4" xfId="2631" xr:uid="{00000000-0005-0000-0000-000028070000}"/>
    <cellStyle name="Comma 2 4 5" xfId="2632" xr:uid="{00000000-0005-0000-0000-000029070000}"/>
    <cellStyle name="Comma 2 4 6" xfId="2633" xr:uid="{00000000-0005-0000-0000-00002A070000}"/>
    <cellStyle name="Comma 2 40" xfId="1445" xr:uid="{00000000-0005-0000-0000-00002B070000}"/>
    <cellStyle name="Comma 2 41" xfId="1446" xr:uid="{00000000-0005-0000-0000-00002C070000}"/>
    <cellStyle name="Comma 2 42" xfId="1447" xr:uid="{00000000-0005-0000-0000-00002D070000}"/>
    <cellStyle name="Comma 2 43" xfId="1448" xr:uid="{00000000-0005-0000-0000-00002E070000}"/>
    <cellStyle name="Comma 2 44" xfId="1449" xr:uid="{00000000-0005-0000-0000-00002F070000}"/>
    <cellStyle name="Comma 2 45" xfId="1450" xr:uid="{00000000-0005-0000-0000-000030070000}"/>
    <cellStyle name="Comma 2 46" xfId="1451" xr:uid="{00000000-0005-0000-0000-000031070000}"/>
    <cellStyle name="Comma 2 47" xfId="1452" xr:uid="{00000000-0005-0000-0000-000032070000}"/>
    <cellStyle name="Comma 2 48" xfId="1453" xr:uid="{00000000-0005-0000-0000-000033070000}"/>
    <cellStyle name="Comma 2 49" xfId="1454" xr:uid="{00000000-0005-0000-0000-000034070000}"/>
    <cellStyle name="Comma 2 5" xfId="1455" xr:uid="{00000000-0005-0000-0000-000035070000}"/>
    <cellStyle name="Comma 2 5 2" xfId="2634" xr:uid="{00000000-0005-0000-0000-000036070000}"/>
    <cellStyle name="Comma 2 5 3" xfId="2635" xr:uid="{00000000-0005-0000-0000-000037070000}"/>
    <cellStyle name="Comma 2 5 4" xfId="2636" xr:uid="{00000000-0005-0000-0000-000038070000}"/>
    <cellStyle name="Comma 2 5 5" xfId="2637" xr:uid="{00000000-0005-0000-0000-000039070000}"/>
    <cellStyle name="Comma 2 5 6" xfId="2638" xr:uid="{00000000-0005-0000-0000-00003A070000}"/>
    <cellStyle name="Comma 2 50" xfId="1456" xr:uid="{00000000-0005-0000-0000-00003B070000}"/>
    <cellStyle name="Comma 2 51" xfId="1457" xr:uid="{00000000-0005-0000-0000-00003C070000}"/>
    <cellStyle name="Comma 2 52" xfId="1458" xr:uid="{00000000-0005-0000-0000-00003D070000}"/>
    <cellStyle name="Comma 2 53" xfId="1459" xr:uid="{00000000-0005-0000-0000-00003E070000}"/>
    <cellStyle name="Comma 2 54" xfId="1460" xr:uid="{00000000-0005-0000-0000-00003F070000}"/>
    <cellStyle name="Comma 2 55" xfId="1461" xr:uid="{00000000-0005-0000-0000-000040070000}"/>
    <cellStyle name="Comma 2 56" xfId="2639" xr:uid="{00000000-0005-0000-0000-000041070000}"/>
    <cellStyle name="Comma 2 57" xfId="2640" xr:uid="{00000000-0005-0000-0000-000042070000}"/>
    <cellStyle name="Comma 2 58" xfId="2641" xr:uid="{00000000-0005-0000-0000-000043070000}"/>
    <cellStyle name="Comma 2 59" xfId="2642" xr:uid="{00000000-0005-0000-0000-000044070000}"/>
    <cellStyle name="Comma 2 6" xfId="1462" xr:uid="{00000000-0005-0000-0000-000045070000}"/>
    <cellStyle name="Comma 2 6 2" xfId="2643" xr:uid="{00000000-0005-0000-0000-000046070000}"/>
    <cellStyle name="Comma 2 6 3" xfId="2644" xr:uid="{00000000-0005-0000-0000-000047070000}"/>
    <cellStyle name="Comma 2 6 4" xfId="2645" xr:uid="{00000000-0005-0000-0000-000048070000}"/>
    <cellStyle name="Comma 2 6 5" xfId="2646" xr:uid="{00000000-0005-0000-0000-000049070000}"/>
    <cellStyle name="Comma 2 6 6" xfId="2647" xr:uid="{00000000-0005-0000-0000-00004A070000}"/>
    <cellStyle name="Comma 2 60" xfId="2648" xr:uid="{00000000-0005-0000-0000-00004B070000}"/>
    <cellStyle name="Comma 2 61" xfId="2649" xr:uid="{00000000-0005-0000-0000-00004C070000}"/>
    <cellStyle name="Comma 2 62" xfId="2650" xr:uid="{00000000-0005-0000-0000-00004D070000}"/>
    <cellStyle name="Comma 2 63" xfId="2651" xr:uid="{00000000-0005-0000-0000-00004E070000}"/>
    <cellStyle name="Comma 2 64" xfId="2652" xr:uid="{00000000-0005-0000-0000-00004F070000}"/>
    <cellStyle name="Comma 2 65" xfId="2653" xr:uid="{00000000-0005-0000-0000-000050070000}"/>
    <cellStyle name="Comma 2 66" xfId="2654" xr:uid="{00000000-0005-0000-0000-000051070000}"/>
    <cellStyle name="Comma 2 67" xfId="2655" xr:uid="{00000000-0005-0000-0000-000052070000}"/>
    <cellStyle name="Comma 2 68" xfId="2656" xr:uid="{00000000-0005-0000-0000-000053070000}"/>
    <cellStyle name="Comma 2 69" xfId="2657" xr:uid="{00000000-0005-0000-0000-000054070000}"/>
    <cellStyle name="Comma 2 7" xfId="1463" xr:uid="{00000000-0005-0000-0000-000055070000}"/>
    <cellStyle name="Comma 2 7 2" xfId="2658" xr:uid="{00000000-0005-0000-0000-000056070000}"/>
    <cellStyle name="Comma 2 7 3" xfId="2659" xr:uid="{00000000-0005-0000-0000-000057070000}"/>
    <cellStyle name="Comma 2 7 4" xfId="2660" xr:uid="{00000000-0005-0000-0000-000058070000}"/>
    <cellStyle name="Comma 2 7 5" xfId="2661" xr:uid="{00000000-0005-0000-0000-000059070000}"/>
    <cellStyle name="Comma 2 7 6" xfId="2662" xr:uid="{00000000-0005-0000-0000-00005A070000}"/>
    <cellStyle name="Comma 2 70" xfId="2663" xr:uid="{00000000-0005-0000-0000-00005B070000}"/>
    <cellStyle name="Comma 2 71" xfId="2664" xr:uid="{00000000-0005-0000-0000-00005C070000}"/>
    <cellStyle name="Comma 2 72" xfId="2665" xr:uid="{00000000-0005-0000-0000-00005D070000}"/>
    <cellStyle name="Comma 2 73" xfId="2666" xr:uid="{00000000-0005-0000-0000-00005E070000}"/>
    <cellStyle name="Comma 2 74" xfId="2667" xr:uid="{00000000-0005-0000-0000-00005F070000}"/>
    <cellStyle name="Comma 2 75" xfId="2668" xr:uid="{00000000-0005-0000-0000-000060070000}"/>
    <cellStyle name="Comma 2 76" xfId="2669" xr:uid="{00000000-0005-0000-0000-000061070000}"/>
    <cellStyle name="Comma 2 77" xfId="2670" xr:uid="{00000000-0005-0000-0000-000062070000}"/>
    <cellStyle name="Comma 2 78" xfId="2671" xr:uid="{00000000-0005-0000-0000-000063070000}"/>
    <cellStyle name="Comma 2 79" xfId="2672" xr:uid="{00000000-0005-0000-0000-000064070000}"/>
    <cellStyle name="Comma 2 8" xfId="1464" xr:uid="{00000000-0005-0000-0000-000065070000}"/>
    <cellStyle name="Comma 2 8 2" xfId="2673" xr:uid="{00000000-0005-0000-0000-000066070000}"/>
    <cellStyle name="Comma 2 8 3" xfId="2674" xr:uid="{00000000-0005-0000-0000-000067070000}"/>
    <cellStyle name="Comma 2 8 4" xfId="2675" xr:uid="{00000000-0005-0000-0000-000068070000}"/>
    <cellStyle name="Comma 2 8 5" xfId="2676" xr:uid="{00000000-0005-0000-0000-000069070000}"/>
    <cellStyle name="Comma 2 8 6" xfId="2677" xr:uid="{00000000-0005-0000-0000-00006A070000}"/>
    <cellStyle name="Comma 2 80" xfId="2678" xr:uid="{00000000-0005-0000-0000-00006B070000}"/>
    <cellStyle name="Comma 2 81" xfId="2679" xr:uid="{00000000-0005-0000-0000-00006C070000}"/>
    <cellStyle name="Comma 2 82" xfId="2680" xr:uid="{00000000-0005-0000-0000-00006D070000}"/>
    <cellStyle name="Comma 2 83" xfId="2681" xr:uid="{00000000-0005-0000-0000-00006E070000}"/>
    <cellStyle name="Comma 2 84" xfId="2682" xr:uid="{00000000-0005-0000-0000-00006F070000}"/>
    <cellStyle name="Comma 2 85" xfId="2683" xr:uid="{00000000-0005-0000-0000-000070070000}"/>
    <cellStyle name="Comma 2 86" xfId="2684" xr:uid="{00000000-0005-0000-0000-000071070000}"/>
    <cellStyle name="Comma 2 87" xfId="2685" xr:uid="{00000000-0005-0000-0000-000072070000}"/>
    <cellStyle name="Comma 2 88" xfId="2686" xr:uid="{00000000-0005-0000-0000-000073070000}"/>
    <cellStyle name="Comma 2 89" xfId="2687" xr:uid="{00000000-0005-0000-0000-000074070000}"/>
    <cellStyle name="Comma 2 9" xfId="1465" xr:uid="{00000000-0005-0000-0000-000075070000}"/>
    <cellStyle name="Comma 2 9 2" xfId="2688" xr:uid="{00000000-0005-0000-0000-000076070000}"/>
    <cellStyle name="Comma 2 9 3" xfId="2689" xr:uid="{00000000-0005-0000-0000-000077070000}"/>
    <cellStyle name="Comma 2 9 4" xfId="2690" xr:uid="{00000000-0005-0000-0000-000078070000}"/>
    <cellStyle name="Comma 2 9 5" xfId="2691" xr:uid="{00000000-0005-0000-0000-000079070000}"/>
    <cellStyle name="Comma 2 9 6" xfId="2692" xr:uid="{00000000-0005-0000-0000-00007A070000}"/>
    <cellStyle name="Comma 2 90" xfId="2693" xr:uid="{00000000-0005-0000-0000-00007B070000}"/>
    <cellStyle name="Comma 2 91" xfId="2694" xr:uid="{00000000-0005-0000-0000-00007C070000}"/>
    <cellStyle name="Comma 2 92" xfId="2695" xr:uid="{00000000-0005-0000-0000-00007D070000}"/>
    <cellStyle name="Comma 2 93" xfId="2696" xr:uid="{00000000-0005-0000-0000-00007E070000}"/>
    <cellStyle name="Comma 2 94" xfId="2697" xr:uid="{00000000-0005-0000-0000-00007F070000}"/>
    <cellStyle name="Comma 2 95" xfId="2698" xr:uid="{00000000-0005-0000-0000-000080070000}"/>
    <cellStyle name="Comma 2 96" xfId="2699" xr:uid="{00000000-0005-0000-0000-000081070000}"/>
    <cellStyle name="Comma 2 97" xfId="2700" xr:uid="{00000000-0005-0000-0000-000082070000}"/>
    <cellStyle name="Comma 2 98" xfId="2701" xr:uid="{00000000-0005-0000-0000-000083070000}"/>
    <cellStyle name="Comma 2 99" xfId="2702" xr:uid="{00000000-0005-0000-0000-000084070000}"/>
    <cellStyle name="Comma 3" xfId="27" xr:uid="{00000000-0005-0000-0000-000085070000}"/>
    <cellStyle name="Comma 3 10" xfId="2703" xr:uid="{00000000-0005-0000-0000-000086070000}"/>
    <cellStyle name="Comma 3 10 2" xfId="2704" xr:uid="{00000000-0005-0000-0000-000087070000}"/>
    <cellStyle name="Comma 3 10 3" xfId="2705" xr:uid="{00000000-0005-0000-0000-000088070000}"/>
    <cellStyle name="Comma 3 10 4" xfId="2706" xr:uid="{00000000-0005-0000-0000-000089070000}"/>
    <cellStyle name="Comma 3 10 5" xfId="2707" xr:uid="{00000000-0005-0000-0000-00008A070000}"/>
    <cellStyle name="Comma 3 10 6" xfId="2708" xr:uid="{00000000-0005-0000-0000-00008B070000}"/>
    <cellStyle name="Comma 3 11" xfId="2709" xr:uid="{00000000-0005-0000-0000-00008C070000}"/>
    <cellStyle name="Comma 3 11 2" xfId="2710" xr:uid="{00000000-0005-0000-0000-00008D070000}"/>
    <cellStyle name="Comma 3 11 3" xfId="2711" xr:uid="{00000000-0005-0000-0000-00008E070000}"/>
    <cellStyle name="Comma 3 11 4" xfId="2712" xr:uid="{00000000-0005-0000-0000-00008F070000}"/>
    <cellStyle name="Comma 3 11 5" xfId="2713" xr:uid="{00000000-0005-0000-0000-000090070000}"/>
    <cellStyle name="Comma 3 11 6" xfId="2714" xr:uid="{00000000-0005-0000-0000-000091070000}"/>
    <cellStyle name="Comma 3 12" xfId="2715" xr:uid="{00000000-0005-0000-0000-000092070000}"/>
    <cellStyle name="Comma 3 12 2" xfId="2716" xr:uid="{00000000-0005-0000-0000-000093070000}"/>
    <cellStyle name="Comma 3 12 3" xfId="2717" xr:uid="{00000000-0005-0000-0000-000094070000}"/>
    <cellStyle name="Comma 3 12 4" xfId="2718" xr:uid="{00000000-0005-0000-0000-000095070000}"/>
    <cellStyle name="Comma 3 12 5" xfId="2719" xr:uid="{00000000-0005-0000-0000-000096070000}"/>
    <cellStyle name="Comma 3 12 6" xfId="2720" xr:uid="{00000000-0005-0000-0000-000097070000}"/>
    <cellStyle name="Comma 3 13" xfId="2721" xr:uid="{00000000-0005-0000-0000-000098070000}"/>
    <cellStyle name="Comma 3 13 2" xfId="2722" xr:uid="{00000000-0005-0000-0000-000099070000}"/>
    <cellStyle name="Comma 3 13 3" xfId="2723" xr:uid="{00000000-0005-0000-0000-00009A070000}"/>
    <cellStyle name="Comma 3 13 4" xfId="2724" xr:uid="{00000000-0005-0000-0000-00009B070000}"/>
    <cellStyle name="Comma 3 13 5" xfId="2725" xr:uid="{00000000-0005-0000-0000-00009C070000}"/>
    <cellStyle name="Comma 3 13 6" xfId="2726" xr:uid="{00000000-0005-0000-0000-00009D070000}"/>
    <cellStyle name="Comma 3 14" xfId="2727" xr:uid="{00000000-0005-0000-0000-00009E070000}"/>
    <cellStyle name="Comma 3 15" xfId="2728" xr:uid="{00000000-0005-0000-0000-00009F070000}"/>
    <cellStyle name="Comma 3 16" xfId="2729" xr:uid="{00000000-0005-0000-0000-0000A0070000}"/>
    <cellStyle name="Comma 3 17" xfId="2730" xr:uid="{00000000-0005-0000-0000-0000A1070000}"/>
    <cellStyle name="Comma 3 18" xfId="2731" xr:uid="{00000000-0005-0000-0000-0000A2070000}"/>
    <cellStyle name="Comma 3 19" xfId="2732" xr:uid="{00000000-0005-0000-0000-0000A3070000}"/>
    <cellStyle name="Comma 3 2" xfId="1466" xr:uid="{00000000-0005-0000-0000-0000A4070000}"/>
    <cellStyle name="Comma 3 2 10" xfId="2733" xr:uid="{00000000-0005-0000-0000-0000A5070000}"/>
    <cellStyle name="Comma 3 2 11" xfId="2734" xr:uid="{00000000-0005-0000-0000-0000A6070000}"/>
    <cellStyle name="Comma 3 2 12" xfId="2735" xr:uid="{00000000-0005-0000-0000-0000A7070000}"/>
    <cellStyle name="Comma 3 2 13" xfId="2736" xr:uid="{00000000-0005-0000-0000-0000A8070000}"/>
    <cellStyle name="Comma 3 2 14" xfId="2737" xr:uid="{00000000-0005-0000-0000-0000A9070000}"/>
    <cellStyle name="Comma 3 2 15" xfId="2738" xr:uid="{00000000-0005-0000-0000-0000AA070000}"/>
    <cellStyle name="Comma 3 2 16" xfId="2739" xr:uid="{00000000-0005-0000-0000-0000AB070000}"/>
    <cellStyle name="Comma 3 2 17" xfId="2740" xr:uid="{00000000-0005-0000-0000-0000AC070000}"/>
    <cellStyle name="Comma 3 2 18" xfId="2741" xr:uid="{00000000-0005-0000-0000-0000AD070000}"/>
    <cellStyle name="Comma 3 2 19" xfId="2742" xr:uid="{00000000-0005-0000-0000-0000AE070000}"/>
    <cellStyle name="Comma 3 2 2" xfId="2743" xr:uid="{00000000-0005-0000-0000-0000AF070000}"/>
    <cellStyle name="Comma 3 2 2 2" xfId="2744" xr:uid="{00000000-0005-0000-0000-0000B0070000}"/>
    <cellStyle name="Comma 3 2 2 3" xfId="2745" xr:uid="{00000000-0005-0000-0000-0000B1070000}"/>
    <cellStyle name="Comma 3 2 2 4" xfId="2746" xr:uid="{00000000-0005-0000-0000-0000B2070000}"/>
    <cellStyle name="Comma 3 2 2 5" xfId="2747" xr:uid="{00000000-0005-0000-0000-0000B3070000}"/>
    <cellStyle name="Comma 3 2 2 6" xfId="2748" xr:uid="{00000000-0005-0000-0000-0000B4070000}"/>
    <cellStyle name="Comma 3 2 20" xfId="2749" xr:uid="{00000000-0005-0000-0000-0000B5070000}"/>
    <cellStyle name="Comma 3 2 21" xfId="2750" xr:uid="{00000000-0005-0000-0000-0000B6070000}"/>
    <cellStyle name="Comma 3 2 22" xfId="2751" xr:uid="{00000000-0005-0000-0000-0000B7070000}"/>
    <cellStyle name="Comma 3 2 23" xfId="2752" xr:uid="{00000000-0005-0000-0000-0000B8070000}"/>
    <cellStyle name="Comma 3 2 24" xfId="2753" xr:uid="{00000000-0005-0000-0000-0000B9070000}"/>
    <cellStyle name="Comma 3 2 25" xfId="2754" xr:uid="{00000000-0005-0000-0000-0000BA070000}"/>
    <cellStyle name="Comma 3 2 26" xfId="2755" xr:uid="{00000000-0005-0000-0000-0000BB070000}"/>
    <cellStyle name="Comma 3 2 27" xfId="2756" xr:uid="{00000000-0005-0000-0000-0000BC070000}"/>
    <cellStyle name="Comma 3 2 3" xfId="2757" xr:uid="{00000000-0005-0000-0000-0000BD070000}"/>
    <cellStyle name="Comma 3 2 4" xfId="2758" xr:uid="{00000000-0005-0000-0000-0000BE070000}"/>
    <cellStyle name="Comma 3 2 5" xfId="2759" xr:uid="{00000000-0005-0000-0000-0000BF070000}"/>
    <cellStyle name="Comma 3 2 6" xfId="2760" xr:uid="{00000000-0005-0000-0000-0000C0070000}"/>
    <cellStyle name="Comma 3 2 7" xfId="2761" xr:uid="{00000000-0005-0000-0000-0000C1070000}"/>
    <cellStyle name="Comma 3 2 8" xfId="2762" xr:uid="{00000000-0005-0000-0000-0000C2070000}"/>
    <cellStyle name="Comma 3 2 9" xfId="2763" xr:uid="{00000000-0005-0000-0000-0000C3070000}"/>
    <cellStyle name="Comma 3 20" xfId="2764" xr:uid="{00000000-0005-0000-0000-0000C4070000}"/>
    <cellStyle name="Comma 3 21" xfId="2765" xr:uid="{00000000-0005-0000-0000-0000C5070000}"/>
    <cellStyle name="Comma 3 22" xfId="2766" xr:uid="{00000000-0005-0000-0000-0000C6070000}"/>
    <cellStyle name="Comma 3 23" xfId="2767" xr:uid="{00000000-0005-0000-0000-0000C7070000}"/>
    <cellStyle name="Comma 3 24" xfId="2768" xr:uid="{00000000-0005-0000-0000-0000C8070000}"/>
    <cellStyle name="Comma 3 25" xfId="2769" xr:uid="{00000000-0005-0000-0000-0000C9070000}"/>
    <cellStyle name="Comma 3 26" xfId="2770" xr:uid="{00000000-0005-0000-0000-0000CA070000}"/>
    <cellStyle name="Comma 3 27" xfId="2771" xr:uid="{00000000-0005-0000-0000-0000CB070000}"/>
    <cellStyle name="Comma 3 28" xfId="2772" xr:uid="{00000000-0005-0000-0000-0000CC070000}"/>
    <cellStyle name="Comma 3 29" xfId="2773" xr:uid="{00000000-0005-0000-0000-0000CD070000}"/>
    <cellStyle name="Comma 3 3" xfId="2774" xr:uid="{00000000-0005-0000-0000-0000CE070000}"/>
    <cellStyle name="Comma 3 3 2" xfId="2775" xr:uid="{00000000-0005-0000-0000-0000CF070000}"/>
    <cellStyle name="Comma 3 3 2 2" xfId="3538" xr:uid="{00000000-0005-0000-0000-0000D0070000}"/>
    <cellStyle name="Comma 3 3 2 2 2" xfId="3539" xr:uid="{00000000-0005-0000-0000-0000D1070000}"/>
    <cellStyle name="Comma 3 3 2 2 3" xfId="3540" xr:uid="{00000000-0005-0000-0000-0000D2070000}"/>
    <cellStyle name="Comma 3 3 2 3" xfId="3541" xr:uid="{00000000-0005-0000-0000-0000D3070000}"/>
    <cellStyle name="Comma 3 3 2 4" xfId="3542" xr:uid="{00000000-0005-0000-0000-0000D4070000}"/>
    <cellStyle name="Comma 3 3 3" xfId="2776" xr:uid="{00000000-0005-0000-0000-0000D5070000}"/>
    <cellStyle name="Comma 3 3 3 2" xfId="3543" xr:uid="{00000000-0005-0000-0000-0000D6070000}"/>
    <cellStyle name="Comma 3 3 3 3" xfId="3544" xr:uid="{00000000-0005-0000-0000-0000D7070000}"/>
    <cellStyle name="Comma 3 3 4" xfId="2777" xr:uid="{00000000-0005-0000-0000-0000D8070000}"/>
    <cellStyle name="Comma 3 3 5" xfId="2778" xr:uid="{00000000-0005-0000-0000-0000D9070000}"/>
    <cellStyle name="Comma 3 3 6" xfId="2779" xr:uid="{00000000-0005-0000-0000-0000DA070000}"/>
    <cellStyle name="Comma 3 30" xfId="2780" xr:uid="{00000000-0005-0000-0000-0000DB070000}"/>
    <cellStyle name="Comma 3 4" xfId="2781" xr:uid="{00000000-0005-0000-0000-0000DC070000}"/>
    <cellStyle name="Comma 3 4 2" xfId="2782" xr:uid="{00000000-0005-0000-0000-0000DD070000}"/>
    <cellStyle name="Comma 3 4 3" xfId="2783" xr:uid="{00000000-0005-0000-0000-0000DE070000}"/>
    <cellStyle name="Comma 3 4 4" xfId="2784" xr:uid="{00000000-0005-0000-0000-0000DF070000}"/>
    <cellStyle name="Comma 3 4 5" xfId="2785" xr:uid="{00000000-0005-0000-0000-0000E0070000}"/>
    <cellStyle name="Comma 3 4 6" xfId="2786" xr:uid="{00000000-0005-0000-0000-0000E1070000}"/>
    <cellStyle name="Comma 3 5" xfId="2787" xr:uid="{00000000-0005-0000-0000-0000E2070000}"/>
    <cellStyle name="Comma 3 6" xfId="2788" xr:uid="{00000000-0005-0000-0000-0000E3070000}"/>
    <cellStyle name="Comma 3 7" xfId="2789" xr:uid="{00000000-0005-0000-0000-0000E4070000}"/>
    <cellStyle name="Comma 3 8" xfId="2790" xr:uid="{00000000-0005-0000-0000-0000E5070000}"/>
    <cellStyle name="Comma 3 9" xfId="2791" xr:uid="{00000000-0005-0000-0000-0000E6070000}"/>
    <cellStyle name="Comma 3 9 2" xfId="2792" xr:uid="{00000000-0005-0000-0000-0000E7070000}"/>
    <cellStyle name="Comma 3 9 3" xfId="2793" xr:uid="{00000000-0005-0000-0000-0000E8070000}"/>
    <cellStyle name="Comma 3 9 4" xfId="2794" xr:uid="{00000000-0005-0000-0000-0000E9070000}"/>
    <cellStyle name="Comma 3 9 5" xfId="2795" xr:uid="{00000000-0005-0000-0000-0000EA070000}"/>
    <cellStyle name="Comma 3 9 6" xfId="2796" xr:uid="{00000000-0005-0000-0000-0000EB070000}"/>
    <cellStyle name="Comma 37" xfId="1467" xr:uid="{00000000-0005-0000-0000-0000EC070000}"/>
    <cellStyle name="Comma 4" xfId="28" xr:uid="{00000000-0005-0000-0000-0000ED070000}"/>
    <cellStyle name="Comma 4 10" xfId="2797" xr:uid="{00000000-0005-0000-0000-0000EE070000}"/>
    <cellStyle name="Comma 4 2" xfId="2798" xr:uid="{00000000-0005-0000-0000-0000EF070000}"/>
    <cellStyle name="Comma 4 3" xfId="2799" xr:uid="{00000000-0005-0000-0000-0000F0070000}"/>
    <cellStyle name="Comma 4 4" xfId="2800" xr:uid="{00000000-0005-0000-0000-0000F1070000}"/>
    <cellStyle name="Comma 4 5" xfId="2801" xr:uid="{00000000-0005-0000-0000-0000F2070000}"/>
    <cellStyle name="Comma 4 6" xfId="2802" xr:uid="{00000000-0005-0000-0000-0000F3070000}"/>
    <cellStyle name="Comma 4 7" xfId="2803" xr:uid="{00000000-0005-0000-0000-0000F4070000}"/>
    <cellStyle name="Comma 4 8" xfId="2804" xr:uid="{00000000-0005-0000-0000-0000F5070000}"/>
    <cellStyle name="Comma 4 9" xfId="2805" xr:uid="{00000000-0005-0000-0000-0000F6070000}"/>
    <cellStyle name="Comma 43" xfId="2806" xr:uid="{00000000-0005-0000-0000-0000F7070000}"/>
    <cellStyle name="Comma 44" xfId="2807" xr:uid="{00000000-0005-0000-0000-0000F8070000}"/>
    <cellStyle name="Comma 45" xfId="2808" xr:uid="{00000000-0005-0000-0000-0000F9070000}"/>
    <cellStyle name="Comma 46" xfId="2809" xr:uid="{00000000-0005-0000-0000-0000FA070000}"/>
    <cellStyle name="Comma 47" xfId="2810" xr:uid="{00000000-0005-0000-0000-0000FB070000}"/>
    <cellStyle name="Comma 48" xfId="2811" xr:uid="{00000000-0005-0000-0000-0000FC070000}"/>
    <cellStyle name="Comma 49" xfId="2812" xr:uid="{00000000-0005-0000-0000-0000FD070000}"/>
    <cellStyle name="Comma 5" xfId="29" xr:uid="{00000000-0005-0000-0000-0000FE070000}"/>
    <cellStyle name="Comma 5 10" xfId="2813" xr:uid="{00000000-0005-0000-0000-0000FF070000}"/>
    <cellStyle name="Comma 5 11" xfId="2814" xr:uid="{00000000-0005-0000-0000-000000080000}"/>
    <cellStyle name="Comma 5 12" xfId="2815" xr:uid="{00000000-0005-0000-0000-000001080000}"/>
    <cellStyle name="Comma 5 13" xfId="2816" xr:uid="{00000000-0005-0000-0000-000002080000}"/>
    <cellStyle name="Comma 5 14" xfId="2817" xr:uid="{00000000-0005-0000-0000-000003080000}"/>
    <cellStyle name="Comma 5 15" xfId="2818" xr:uid="{00000000-0005-0000-0000-000004080000}"/>
    <cellStyle name="Comma 5 16" xfId="2819" xr:uid="{00000000-0005-0000-0000-000005080000}"/>
    <cellStyle name="Comma 5 17" xfId="2820" xr:uid="{00000000-0005-0000-0000-000006080000}"/>
    <cellStyle name="Comma 5 18" xfId="2821" xr:uid="{00000000-0005-0000-0000-000007080000}"/>
    <cellStyle name="Comma 5 19" xfId="2822" xr:uid="{00000000-0005-0000-0000-000008080000}"/>
    <cellStyle name="Comma 5 2" xfId="2823" xr:uid="{00000000-0005-0000-0000-000009080000}"/>
    <cellStyle name="Comma 5 20" xfId="2824" xr:uid="{00000000-0005-0000-0000-00000A080000}"/>
    <cellStyle name="Comma 5 21" xfId="2825" xr:uid="{00000000-0005-0000-0000-00000B080000}"/>
    <cellStyle name="Comma 5 22" xfId="2826" xr:uid="{00000000-0005-0000-0000-00000C080000}"/>
    <cellStyle name="Comma 5 23" xfId="2827" xr:uid="{00000000-0005-0000-0000-00000D080000}"/>
    <cellStyle name="Comma 5 3" xfId="2828" xr:uid="{00000000-0005-0000-0000-00000E080000}"/>
    <cellStyle name="Comma 5 4" xfId="2829" xr:uid="{00000000-0005-0000-0000-00000F080000}"/>
    <cellStyle name="Comma 5 5" xfId="2830" xr:uid="{00000000-0005-0000-0000-000010080000}"/>
    <cellStyle name="Comma 5 6" xfId="2831" xr:uid="{00000000-0005-0000-0000-000011080000}"/>
    <cellStyle name="Comma 5 7" xfId="2832" xr:uid="{00000000-0005-0000-0000-000012080000}"/>
    <cellStyle name="Comma 5 8" xfId="2833" xr:uid="{00000000-0005-0000-0000-000013080000}"/>
    <cellStyle name="Comma 5 9" xfId="2834" xr:uid="{00000000-0005-0000-0000-000014080000}"/>
    <cellStyle name="Comma 50" xfId="2835" xr:uid="{00000000-0005-0000-0000-000015080000}"/>
    <cellStyle name="Comma 51" xfId="2836" xr:uid="{00000000-0005-0000-0000-000016080000}"/>
    <cellStyle name="Comma 52" xfId="2837" xr:uid="{00000000-0005-0000-0000-000017080000}"/>
    <cellStyle name="Comma 53" xfId="2838" xr:uid="{00000000-0005-0000-0000-000018080000}"/>
    <cellStyle name="Comma 54" xfId="2839" xr:uid="{00000000-0005-0000-0000-000019080000}"/>
    <cellStyle name="Comma 55" xfId="2840" xr:uid="{00000000-0005-0000-0000-00001A080000}"/>
    <cellStyle name="Comma 56" xfId="2841" xr:uid="{00000000-0005-0000-0000-00001B080000}"/>
    <cellStyle name="Comma 58" xfId="2842" xr:uid="{00000000-0005-0000-0000-00001C080000}"/>
    <cellStyle name="Comma 59" xfId="2843" xr:uid="{00000000-0005-0000-0000-00001D080000}"/>
    <cellStyle name="Comma 6" xfId="30" xr:uid="{00000000-0005-0000-0000-00001E080000}"/>
    <cellStyle name="Comma 6 2" xfId="2844" xr:uid="{00000000-0005-0000-0000-00001F080000}"/>
    <cellStyle name="Comma 6 3" xfId="2845" xr:uid="{00000000-0005-0000-0000-000020080000}"/>
    <cellStyle name="Comma 6 4" xfId="2846" xr:uid="{00000000-0005-0000-0000-000021080000}"/>
    <cellStyle name="Comma 6 5" xfId="2847" xr:uid="{00000000-0005-0000-0000-000022080000}"/>
    <cellStyle name="Comma 60" xfId="2848" xr:uid="{00000000-0005-0000-0000-000023080000}"/>
    <cellStyle name="Comma 61" xfId="2849" xr:uid="{00000000-0005-0000-0000-000024080000}"/>
    <cellStyle name="Comma 62" xfId="2850" xr:uid="{00000000-0005-0000-0000-000025080000}"/>
    <cellStyle name="Comma 63" xfId="2851" xr:uid="{00000000-0005-0000-0000-000026080000}"/>
    <cellStyle name="Comma 64" xfId="2852" xr:uid="{00000000-0005-0000-0000-000027080000}"/>
    <cellStyle name="Comma 65" xfId="2853" xr:uid="{00000000-0005-0000-0000-000028080000}"/>
    <cellStyle name="Comma 66" xfId="2854" xr:uid="{00000000-0005-0000-0000-000029080000}"/>
    <cellStyle name="Comma 67" xfId="2855" xr:uid="{00000000-0005-0000-0000-00002A080000}"/>
    <cellStyle name="Comma 68" xfId="2856" xr:uid="{00000000-0005-0000-0000-00002B080000}"/>
    <cellStyle name="Comma 69" xfId="2857" xr:uid="{00000000-0005-0000-0000-00002C080000}"/>
    <cellStyle name="Comma 7" xfId="31" xr:uid="{00000000-0005-0000-0000-00002D080000}"/>
    <cellStyle name="Comma 7 2" xfId="2858" xr:uid="{00000000-0005-0000-0000-00002E080000}"/>
    <cellStyle name="Comma 7 3" xfId="2859" xr:uid="{00000000-0005-0000-0000-00002F080000}"/>
    <cellStyle name="Comma 7 4" xfId="2860" xr:uid="{00000000-0005-0000-0000-000030080000}"/>
    <cellStyle name="Comma 7 5" xfId="2861" xr:uid="{00000000-0005-0000-0000-000031080000}"/>
    <cellStyle name="Comma 70" xfId="2862" xr:uid="{00000000-0005-0000-0000-000032080000}"/>
    <cellStyle name="Comma 71" xfId="2863" xr:uid="{00000000-0005-0000-0000-000033080000}"/>
    <cellStyle name="Comma 72" xfId="2864" xr:uid="{00000000-0005-0000-0000-000034080000}"/>
    <cellStyle name="Comma 73" xfId="2865" xr:uid="{00000000-0005-0000-0000-000035080000}"/>
    <cellStyle name="Comma 8" xfId="5" xr:uid="{00000000-0005-0000-0000-000036080000}"/>
    <cellStyle name="Comma 8 2" xfId="32" xr:uid="{00000000-0005-0000-0000-000037080000}"/>
    <cellStyle name="Comma 8 2 2" xfId="1468" xr:uid="{00000000-0005-0000-0000-000038080000}"/>
    <cellStyle name="Comma 8 3" xfId="33" xr:uid="{00000000-0005-0000-0000-000039080000}"/>
    <cellStyle name="Comma 9" xfId="34" xr:uid="{00000000-0005-0000-0000-00003A080000}"/>
    <cellStyle name="Comma 9 2" xfId="35" xr:uid="{00000000-0005-0000-0000-00003B080000}"/>
    <cellStyle name="Comma 9 2 2" xfId="1469" xr:uid="{00000000-0005-0000-0000-00003C080000}"/>
    <cellStyle name="Comma 9 3" xfId="3545" xr:uid="{00000000-0005-0000-0000-00003D080000}"/>
    <cellStyle name="Comma 9 4" xfId="3546" xr:uid="{00000000-0005-0000-0000-00003E080000}"/>
    <cellStyle name="Comma0" xfId="4059" xr:uid="{00000000-0005-0000-0000-00003F080000}"/>
    <cellStyle name="Currency [0] 2" xfId="4060" xr:uid="{00000000-0005-0000-0000-000040080000}"/>
    <cellStyle name="Currency [0] 3" xfId="4061" xr:uid="{00000000-0005-0000-0000-000041080000}"/>
    <cellStyle name="Currency [0] 4" xfId="4062" xr:uid="{00000000-0005-0000-0000-000042080000}"/>
    <cellStyle name="Currency 2" xfId="3547" xr:uid="{00000000-0005-0000-0000-000043080000}"/>
    <cellStyle name="Currency 3" xfId="3548" xr:uid="{00000000-0005-0000-0000-000044080000}"/>
    <cellStyle name="Currency0" xfId="4063" xr:uid="{00000000-0005-0000-0000-000045080000}"/>
    <cellStyle name="Date" xfId="4064" xr:uid="{00000000-0005-0000-0000-000046080000}"/>
    <cellStyle name="Euro" xfId="4065" xr:uid="{00000000-0005-0000-0000-000047080000}"/>
    <cellStyle name="Explanatory Text 10" xfId="1470" xr:uid="{00000000-0005-0000-0000-000048080000}"/>
    <cellStyle name="Explanatory Text 11" xfId="1471" xr:uid="{00000000-0005-0000-0000-000049080000}"/>
    <cellStyle name="Explanatory Text 12" xfId="1472" xr:uid="{00000000-0005-0000-0000-00004A080000}"/>
    <cellStyle name="Explanatory Text 13" xfId="1473" xr:uid="{00000000-0005-0000-0000-00004B080000}"/>
    <cellStyle name="Explanatory Text 14" xfId="1474" xr:uid="{00000000-0005-0000-0000-00004C080000}"/>
    <cellStyle name="Explanatory Text 15" xfId="1475" xr:uid="{00000000-0005-0000-0000-00004D080000}"/>
    <cellStyle name="Explanatory Text 16" xfId="1476" xr:uid="{00000000-0005-0000-0000-00004E080000}"/>
    <cellStyle name="Explanatory Text 17" xfId="1477" xr:uid="{00000000-0005-0000-0000-00004F080000}"/>
    <cellStyle name="Explanatory Text 18" xfId="1478" xr:uid="{00000000-0005-0000-0000-000050080000}"/>
    <cellStyle name="Explanatory Text 19" xfId="1479" xr:uid="{00000000-0005-0000-0000-000051080000}"/>
    <cellStyle name="Explanatory Text 2" xfId="1480" xr:uid="{00000000-0005-0000-0000-000052080000}"/>
    <cellStyle name="Explanatory Text 2 10" xfId="1481" xr:uid="{00000000-0005-0000-0000-000053080000}"/>
    <cellStyle name="Explanatory Text 2 11" xfId="1482" xr:uid="{00000000-0005-0000-0000-000054080000}"/>
    <cellStyle name="Explanatory Text 2 2" xfId="1483" xr:uid="{00000000-0005-0000-0000-000055080000}"/>
    <cellStyle name="Explanatory Text 2 3" xfId="1484" xr:uid="{00000000-0005-0000-0000-000056080000}"/>
    <cellStyle name="Explanatory Text 2 4" xfId="1485" xr:uid="{00000000-0005-0000-0000-000057080000}"/>
    <cellStyle name="Explanatory Text 2 5" xfId="1486" xr:uid="{00000000-0005-0000-0000-000058080000}"/>
    <cellStyle name="Explanatory Text 2 6" xfId="1487" xr:uid="{00000000-0005-0000-0000-000059080000}"/>
    <cellStyle name="Explanatory Text 2 7" xfId="1488" xr:uid="{00000000-0005-0000-0000-00005A080000}"/>
    <cellStyle name="Explanatory Text 2 8" xfId="1489" xr:uid="{00000000-0005-0000-0000-00005B080000}"/>
    <cellStyle name="Explanatory Text 2 9" xfId="1490" xr:uid="{00000000-0005-0000-0000-00005C080000}"/>
    <cellStyle name="Explanatory Text 20" xfId="1491" xr:uid="{00000000-0005-0000-0000-00005D080000}"/>
    <cellStyle name="Explanatory Text 21" xfId="1492" xr:uid="{00000000-0005-0000-0000-00005E080000}"/>
    <cellStyle name="Explanatory Text 22" xfId="1493" xr:uid="{00000000-0005-0000-0000-00005F080000}"/>
    <cellStyle name="Explanatory Text 23" xfId="1494" xr:uid="{00000000-0005-0000-0000-000060080000}"/>
    <cellStyle name="Explanatory Text 24" xfId="1495" xr:uid="{00000000-0005-0000-0000-000061080000}"/>
    <cellStyle name="Explanatory Text 25" xfId="1496" xr:uid="{00000000-0005-0000-0000-000062080000}"/>
    <cellStyle name="Explanatory Text 26" xfId="1497" xr:uid="{00000000-0005-0000-0000-000063080000}"/>
    <cellStyle name="Explanatory Text 27" xfId="1498" xr:uid="{00000000-0005-0000-0000-000064080000}"/>
    <cellStyle name="Explanatory Text 28" xfId="1499" xr:uid="{00000000-0005-0000-0000-000065080000}"/>
    <cellStyle name="Explanatory Text 29" xfId="1500" xr:uid="{00000000-0005-0000-0000-000066080000}"/>
    <cellStyle name="Explanatory Text 3" xfId="1501" xr:uid="{00000000-0005-0000-0000-000067080000}"/>
    <cellStyle name="Explanatory Text 30" xfId="1502" xr:uid="{00000000-0005-0000-0000-000068080000}"/>
    <cellStyle name="Explanatory Text 31" xfId="1503" xr:uid="{00000000-0005-0000-0000-000069080000}"/>
    <cellStyle name="Explanatory Text 32" xfId="1504" xr:uid="{00000000-0005-0000-0000-00006A080000}"/>
    <cellStyle name="Explanatory Text 33" xfId="1505" xr:uid="{00000000-0005-0000-0000-00006B080000}"/>
    <cellStyle name="Explanatory Text 34" xfId="1506" xr:uid="{00000000-0005-0000-0000-00006C080000}"/>
    <cellStyle name="Explanatory Text 35" xfId="1507" xr:uid="{00000000-0005-0000-0000-00006D080000}"/>
    <cellStyle name="Explanatory Text 36" xfId="1508" xr:uid="{00000000-0005-0000-0000-00006E080000}"/>
    <cellStyle name="Explanatory Text 37" xfId="1509" xr:uid="{00000000-0005-0000-0000-00006F080000}"/>
    <cellStyle name="Explanatory Text 4" xfId="1510" xr:uid="{00000000-0005-0000-0000-000070080000}"/>
    <cellStyle name="Explanatory Text 5" xfId="1511" xr:uid="{00000000-0005-0000-0000-000071080000}"/>
    <cellStyle name="Explanatory Text 6" xfId="1512" xr:uid="{00000000-0005-0000-0000-000072080000}"/>
    <cellStyle name="Explanatory Text 7" xfId="1513" xr:uid="{00000000-0005-0000-0000-000073080000}"/>
    <cellStyle name="Explanatory Text 8" xfId="1514" xr:uid="{00000000-0005-0000-0000-000074080000}"/>
    <cellStyle name="Explanatory Text 9" xfId="1515" xr:uid="{00000000-0005-0000-0000-000075080000}"/>
    <cellStyle name="Fixed" xfId="4066" xr:uid="{00000000-0005-0000-0000-000076080000}"/>
    <cellStyle name="Good 10" xfId="1516" xr:uid="{00000000-0005-0000-0000-000077080000}"/>
    <cellStyle name="Good 11" xfId="1517" xr:uid="{00000000-0005-0000-0000-000078080000}"/>
    <cellStyle name="Good 12" xfId="1518" xr:uid="{00000000-0005-0000-0000-000079080000}"/>
    <cellStyle name="Good 13" xfId="1519" xr:uid="{00000000-0005-0000-0000-00007A080000}"/>
    <cellStyle name="Good 14" xfId="1520" xr:uid="{00000000-0005-0000-0000-00007B080000}"/>
    <cellStyle name="Good 15" xfId="1521" xr:uid="{00000000-0005-0000-0000-00007C080000}"/>
    <cellStyle name="Good 16" xfId="1522" xr:uid="{00000000-0005-0000-0000-00007D080000}"/>
    <cellStyle name="Good 17" xfId="1523" xr:uid="{00000000-0005-0000-0000-00007E080000}"/>
    <cellStyle name="Good 18" xfId="1524" xr:uid="{00000000-0005-0000-0000-00007F080000}"/>
    <cellStyle name="Good 19" xfId="1525" xr:uid="{00000000-0005-0000-0000-000080080000}"/>
    <cellStyle name="Good 2" xfId="1526" xr:uid="{00000000-0005-0000-0000-000081080000}"/>
    <cellStyle name="Good 2 10" xfId="1527" xr:uid="{00000000-0005-0000-0000-000082080000}"/>
    <cellStyle name="Good 2 11" xfId="1528" xr:uid="{00000000-0005-0000-0000-000083080000}"/>
    <cellStyle name="Good 2 2" xfId="1529" xr:uid="{00000000-0005-0000-0000-000084080000}"/>
    <cellStyle name="Good 2 3" xfId="1530" xr:uid="{00000000-0005-0000-0000-000085080000}"/>
    <cellStyle name="Good 2 4" xfId="1531" xr:uid="{00000000-0005-0000-0000-000086080000}"/>
    <cellStyle name="Good 2 5" xfId="1532" xr:uid="{00000000-0005-0000-0000-000087080000}"/>
    <cellStyle name="Good 2 6" xfId="1533" xr:uid="{00000000-0005-0000-0000-000088080000}"/>
    <cellStyle name="Good 2 7" xfId="1534" xr:uid="{00000000-0005-0000-0000-000089080000}"/>
    <cellStyle name="Good 2 8" xfId="1535" xr:uid="{00000000-0005-0000-0000-00008A080000}"/>
    <cellStyle name="Good 2 9" xfId="1536" xr:uid="{00000000-0005-0000-0000-00008B080000}"/>
    <cellStyle name="Good 20" xfId="1537" xr:uid="{00000000-0005-0000-0000-00008C080000}"/>
    <cellStyle name="Good 21" xfId="1538" xr:uid="{00000000-0005-0000-0000-00008D080000}"/>
    <cellStyle name="Good 22" xfId="1539" xr:uid="{00000000-0005-0000-0000-00008E080000}"/>
    <cellStyle name="Good 23" xfId="1540" xr:uid="{00000000-0005-0000-0000-00008F080000}"/>
    <cellStyle name="Good 24" xfId="1541" xr:uid="{00000000-0005-0000-0000-000090080000}"/>
    <cellStyle name="Good 25" xfId="1542" xr:uid="{00000000-0005-0000-0000-000091080000}"/>
    <cellStyle name="Good 26" xfId="1543" xr:uid="{00000000-0005-0000-0000-000092080000}"/>
    <cellStyle name="Good 27" xfId="1544" xr:uid="{00000000-0005-0000-0000-000093080000}"/>
    <cellStyle name="Good 28" xfId="1545" xr:uid="{00000000-0005-0000-0000-000094080000}"/>
    <cellStyle name="Good 29" xfId="1546" xr:uid="{00000000-0005-0000-0000-000095080000}"/>
    <cellStyle name="Good 3" xfId="1547" xr:uid="{00000000-0005-0000-0000-000096080000}"/>
    <cellStyle name="Good 30" xfId="1548" xr:uid="{00000000-0005-0000-0000-000097080000}"/>
    <cellStyle name="Good 31" xfId="1549" xr:uid="{00000000-0005-0000-0000-000098080000}"/>
    <cellStyle name="Good 32" xfId="1550" xr:uid="{00000000-0005-0000-0000-000099080000}"/>
    <cellStyle name="Good 33" xfId="1551" xr:uid="{00000000-0005-0000-0000-00009A080000}"/>
    <cellStyle name="Good 34" xfId="1552" xr:uid="{00000000-0005-0000-0000-00009B080000}"/>
    <cellStyle name="Good 35" xfId="1553" xr:uid="{00000000-0005-0000-0000-00009C080000}"/>
    <cellStyle name="Good 36" xfId="1554" xr:uid="{00000000-0005-0000-0000-00009D080000}"/>
    <cellStyle name="Good 37" xfId="1555" xr:uid="{00000000-0005-0000-0000-00009E080000}"/>
    <cellStyle name="Good 4" xfId="1556" xr:uid="{00000000-0005-0000-0000-00009F080000}"/>
    <cellStyle name="Good 5" xfId="1557" xr:uid="{00000000-0005-0000-0000-0000A0080000}"/>
    <cellStyle name="Good 6" xfId="1558" xr:uid="{00000000-0005-0000-0000-0000A1080000}"/>
    <cellStyle name="Good 7" xfId="1559" xr:uid="{00000000-0005-0000-0000-0000A2080000}"/>
    <cellStyle name="Good 8" xfId="1560" xr:uid="{00000000-0005-0000-0000-0000A3080000}"/>
    <cellStyle name="Good 9" xfId="1561" xr:uid="{00000000-0005-0000-0000-0000A4080000}"/>
    <cellStyle name="Heading 1 10" xfId="1562" xr:uid="{00000000-0005-0000-0000-0000A5080000}"/>
    <cellStyle name="Heading 1 11" xfId="1563" xr:uid="{00000000-0005-0000-0000-0000A6080000}"/>
    <cellStyle name="Heading 1 12" xfId="1564" xr:uid="{00000000-0005-0000-0000-0000A7080000}"/>
    <cellStyle name="Heading 1 13" xfId="1565" xr:uid="{00000000-0005-0000-0000-0000A8080000}"/>
    <cellStyle name="Heading 1 14" xfId="1566" xr:uid="{00000000-0005-0000-0000-0000A9080000}"/>
    <cellStyle name="Heading 1 15" xfId="1567" xr:uid="{00000000-0005-0000-0000-0000AA080000}"/>
    <cellStyle name="Heading 1 16" xfId="1568" xr:uid="{00000000-0005-0000-0000-0000AB080000}"/>
    <cellStyle name="Heading 1 17" xfId="1569" xr:uid="{00000000-0005-0000-0000-0000AC080000}"/>
    <cellStyle name="Heading 1 18" xfId="1570" xr:uid="{00000000-0005-0000-0000-0000AD080000}"/>
    <cellStyle name="Heading 1 19" xfId="1571" xr:uid="{00000000-0005-0000-0000-0000AE080000}"/>
    <cellStyle name="Heading 1 2" xfId="1572" xr:uid="{00000000-0005-0000-0000-0000AF080000}"/>
    <cellStyle name="Heading 1 2 10" xfId="1573" xr:uid="{00000000-0005-0000-0000-0000B0080000}"/>
    <cellStyle name="Heading 1 2 11" xfId="1574" xr:uid="{00000000-0005-0000-0000-0000B1080000}"/>
    <cellStyle name="Heading 1 2 2" xfId="1575" xr:uid="{00000000-0005-0000-0000-0000B2080000}"/>
    <cellStyle name="Heading 1 2 3" xfId="1576" xr:uid="{00000000-0005-0000-0000-0000B3080000}"/>
    <cellStyle name="Heading 1 2 4" xfId="1577" xr:uid="{00000000-0005-0000-0000-0000B4080000}"/>
    <cellStyle name="Heading 1 2 5" xfId="1578" xr:uid="{00000000-0005-0000-0000-0000B5080000}"/>
    <cellStyle name="Heading 1 2 6" xfId="1579" xr:uid="{00000000-0005-0000-0000-0000B6080000}"/>
    <cellStyle name="Heading 1 2 7" xfId="1580" xr:uid="{00000000-0005-0000-0000-0000B7080000}"/>
    <cellStyle name="Heading 1 2 8" xfId="1581" xr:uid="{00000000-0005-0000-0000-0000B8080000}"/>
    <cellStyle name="Heading 1 2 9" xfId="1582" xr:uid="{00000000-0005-0000-0000-0000B9080000}"/>
    <cellStyle name="Heading 1 20" xfId="1583" xr:uid="{00000000-0005-0000-0000-0000BA080000}"/>
    <cellStyle name="Heading 1 21" xfId="1584" xr:uid="{00000000-0005-0000-0000-0000BB080000}"/>
    <cellStyle name="Heading 1 22" xfId="1585" xr:uid="{00000000-0005-0000-0000-0000BC080000}"/>
    <cellStyle name="Heading 1 23" xfId="1586" xr:uid="{00000000-0005-0000-0000-0000BD080000}"/>
    <cellStyle name="Heading 1 24" xfId="1587" xr:uid="{00000000-0005-0000-0000-0000BE080000}"/>
    <cellStyle name="Heading 1 25" xfId="1588" xr:uid="{00000000-0005-0000-0000-0000BF080000}"/>
    <cellStyle name="Heading 1 26" xfId="1589" xr:uid="{00000000-0005-0000-0000-0000C0080000}"/>
    <cellStyle name="Heading 1 27" xfId="1590" xr:uid="{00000000-0005-0000-0000-0000C1080000}"/>
    <cellStyle name="Heading 1 28" xfId="1591" xr:uid="{00000000-0005-0000-0000-0000C2080000}"/>
    <cellStyle name="Heading 1 29" xfId="1592" xr:uid="{00000000-0005-0000-0000-0000C3080000}"/>
    <cellStyle name="Heading 1 3" xfId="1593" xr:uid="{00000000-0005-0000-0000-0000C4080000}"/>
    <cellStyle name="Heading 1 30" xfId="1594" xr:uid="{00000000-0005-0000-0000-0000C5080000}"/>
    <cellStyle name="Heading 1 31" xfId="1595" xr:uid="{00000000-0005-0000-0000-0000C6080000}"/>
    <cellStyle name="Heading 1 32" xfId="1596" xr:uid="{00000000-0005-0000-0000-0000C7080000}"/>
    <cellStyle name="Heading 1 33" xfId="1597" xr:uid="{00000000-0005-0000-0000-0000C8080000}"/>
    <cellStyle name="Heading 1 34" xfId="1598" xr:uid="{00000000-0005-0000-0000-0000C9080000}"/>
    <cellStyle name="Heading 1 35" xfId="1599" xr:uid="{00000000-0005-0000-0000-0000CA080000}"/>
    <cellStyle name="Heading 1 36" xfId="1600" xr:uid="{00000000-0005-0000-0000-0000CB080000}"/>
    <cellStyle name="Heading 1 37" xfId="1601" xr:uid="{00000000-0005-0000-0000-0000CC080000}"/>
    <cellStyle name="Heading 1 4" xfId="1602" xr:uid="{00000000-0005-0000-0000-0000CD080000}"/>
    <cellStyle name="Heading 1 5" xfId="1603" xr:uid="{00000000-0005-0000-0000-0000CE080000}"/>
    <cellStyle name="Heading 1 6" xfId="1604" xr:uid="{00000000-0005-0000-0000-0000CF080000}"/>
    <cellStyle name="Heading 1 7" xfId="1605" xr:uid="{00000000-0005-0000-0000-0000D0080000}"/>
    <cellStyle name="Heading 1 8" xfId="1606" xr:uid="{00000000-0005-0000-0000-0000D1080000}"/>
    <cellStyle name="Heading 1 9" xfId="1607" xr:uid="{00000000-0005-0000-0000-0000D2080000}"/>
    <cellStyle name="Heading 2 10" xfId="1608" xr:uid="{00000000-0005-0000-0000-0000D3080000}"/>
    <cellStyle name="Heading 2 11" xfId="1609" xr:uid="{00000000-0005-0000-0000-0000D4080000}"/>
    <cellStyle name="Heading 2 12" xfId="1610" xr:uid="{00000000-0005-0000-0000-0000D5080000}"/>
    <cellStyle name="Heading 2 13" xfId="1611" xr:uid="{00000000-0005-0000-0000-0000D6080000}"/>
    <cellStyle name="Heading 2 14" xfId="1612" xr:uid="{00000000-0005-0000-0000-0000D7080000}"/>
    <cellStyle name="Heading 2 15" xfId="1613" xr:uid="{00000000-0005-0000-0000-0000D8080000}"/>
    <cellStyle name="Heading 2 16" xfId="1614" xr:uid="{00000000-0005-0000-0000-0000D9080000}"/>
    <cellStyle name="Heading 2 17" xfId="1615" xr:uid="{00000000-0005-0000-0000-0000DA080000}"/>
    <cellStyle name="Heading 2 18" xfId="1616" xr:uid="{00000000-0005-0000-0000-0000DB080000}"/>
    <cellStyle name="Heading 2 19" xfId="1617" xr:uid="{00000000-0005-0000-0000-0000DC080000}"/>
    <cellStyle name="Heading 2 2" xfId="1618" xr:uid="{00000000-0005-0000-0000-0000DD080000}"/>
    <cellStyle name="Heading 2 2 10" xfId="1619" xr:uid="{00000000-0005-0000-0000-0000DE080000}"/>
    <cellStyle name="Heading 2 2 11" xfId="1620" xr:uid="{00000000-0005-0000-0000-0000DF080000}"/>
    <cellStyle name="Heading 2 2 2" xfId="1621" xr:uid="{00000000-0005-0000-0000-0000E0080000}"/>
    <cellStyle name="Heading 2 2 3" xfId="1622" xr:uid="{00000000-0005-0000-0000-0000E1080000}"/>
    <cellStyle name="Heading 2 2 4" xfId="1623" xr:uid="{00000000-0005-0000-0000-0000E2080000}"/>
    <cellStyle name="Heading 2 2 5" xfId="1624" xr:uid="{00000000-0005-0000-0000-0000E3080000}"/>
    <cellStyle name="Heading 2 2 6" xfId="1625" xr:uid="{00000000-0005-0000-0000-0000E4080000}"/>
    <cellStyle name="Heading 2 2 7" xfId="1626" xr:uid="{00000000-0005-0000-0000-0000E5080000}"/>
    <cellStyle name="Heading 2 2 8" xfId="1627" xr:uid="{00000000-0005-0000-0000-0000E6080000}"/>
    <cellStyle name="Heading 2 2 9" xfId="1628" xr:uid="{00000000-0005-0000-0000-0000E7080000}"/>
    <cellStyle name="Heading 2 20" xfId="1629" xr:uid="{00000000-0005-0000-0000-0000E8080000}"/>
    <cellStyle name="Heading 2 21" xfId="1630" xr:uid="{00000000-0005-0000-0000-0000E9080000}"/>
    <cellStyle name="Heading 2 22" xfId="1631" xr:uid="{00000000-0005-0000-0000-0000EA080000}"/>
    <cellStyle name="Heading 2 23" xfId="1632" xr:uid="{00000000-0005-0000-0000-0000EB080000}"/>
    <cellStyle name="Heading 2 24" xfId="1633" xr:uid="{00000000-0005-0000-0000-0000EC080000}"/>
    <cellStyle name="Heading 2 25" xfId="1634" xr:uid="{00000000-0005-0000-0000-0000ED080000}"/>
    <cellStyle name="Heading 2 26" xfId="1635" xr:uid="{00000000-0005-0000-0000-0000EE080000}"/>
    <cellStyle name="Heading 2 27" xfId="1636" xr:uid="{00000000-0005-0000-0000-0000EF080000}"/>
    <cellStyle name="Heading 2 28" xfId="1637" xr:uid="{00000000-0005-0000-0000-0000F0080000}"/>
    <cellStyle name="Heading 2 29" xfId="1638" xr:uid="{00000000-0005-0000-0000-0000F1080000}"/>
    <cellStyle name="Heading 2 3" xfId="1639" xr:uid="{00000000-0005-0000-0000-0000F2080000}"/>
    <cellStyle name="Heading 2 30" xfId="1640" xr:uid="{00000000-0005-0000-0000-0000F3080000}"/>
    <cellStyle name="Heading 2 31" xfId="1641" xr:uid="{00000000-0005-0000-0000-0000F4080000}"/>
    <cellStyle name="Heading 2 32" xfId="1642" xr:uid="{00000000-0005-0000-0000-0000F5080000}"/>
    <cellStyle name="Heading 2 33" xfId="1643" xr:uid="{00000000-0005-0000-0000-0000F6080000}"/>
    <cellStyle name="Heading 2 34" xfId="1644" xr:uid="{00000000-0005-0000-0000-0000F7080000}"/>
    <cellStyle name="Heading 2 35" xfId="1645" xr:uid="{00000000-0005-0000-0000-0000F8080000}"/>
    <cellStyle name="Heading 2 36" xfId="1646" xr:uid="{00000000-0005-0000-0000-0000F9080000}"/>
    <cellStyle name="Heading 2 37" xfId="1647" xr:uid="{00000000-0005-0000-0000-0000FA080000}"/>
    <cellStyle name="Heading 2 4" xfId="1648" xr:uid="{00000000-0005-0000-0000-0000FB080000}"/>
    <cellStyle name="Heading 2 5" xfId="1649" xr:uid="{00000000-0005-0000-0000-0000FC080000}"/>
    <cellStyle name="Heading 2 6" xfId="1650" xr:uid="{00000000-0005-0000-0000-0000FD080000}"/>
    <cellStyle name="Heading 2 7" xfId="1651" xr:uid="{00000000-0005-0000-0000-0000FE080000}"/>
    <cellStyle name="Heading 2 8" xfId="1652" xr:uid="{00000000-0005-0000-0000-0000FF080000}"/>
    <cellStyle name="Heading 2 9" xfId="1653" xr:uid="{00000000-0005-0000-0000-000000090000}"/>
    <cellStyle name="Heading 3 10" xfId="1654" xr:uid="{00000000-0005-0000-0000-000001090000}"/>
    <cellStyle name="Heading 3 11" xfId="1655" xr:uid="{00000000-0005-0000-0000-000002090000}"/>
    <cellStyle name="Heading 3 12" xfId="1656" xr:uid="{00000000-0005-0000-0000-000003090000}"/>
    <cellStyle name="Heading 3 13" xfId="1657" xr:uid="{00000000-0005-0000-0000-000004090000}"/>
    <cellStyle name="Heading 3 14" xfId="1658" xr:uid="{00000000-0005-0000-0000-000005090000}"/>
    <cellStyle name="Heading 3 15" xfId="1659" xr:uid="{00000000-0005-0000-0000-000006090000}"/>
    <cellStyle name="Heading 3 16" xfId="1660" xr:uid="{00000000-0005-0000-0000-000007090000}"/>
    <cellStyle name="Heading 3 17" xfId="1661" xr:uid="{00000000-0005-0000-0000-000008090000}"/>
    <cellStyle name="Heading 3 18" xfId="1662" xr:uid="{00000000-0005-0000-0000-000009090000}"/>
    <cellStyle name="Heading 3 19" xfId="1663" xr:uid="{00000000-0005-0000-0000-00000A090000}"/>
    <cellStyle name="Heading 3 2" xfId="1664" xr:uid="{00000000-0005-0000-0000-00000B090000}"/>
    <cellStyle name="Heading 3 2 10" xfId="1665" xr:uid="{00000000-0005-0000-0000-00000C090000}"/>
    <cellStyle name="Heading 3 2 11" xfId="1666" xr:uid="{00000000-0005-0000-0000-00000D090000}"/>
    <cellStyle name="Heading 3 2 2" xfId="1667" xr:uid="{00000000-0005-0000-0000-00000E090000}"/>
    <cellStyle name="Heading 3 2 3" xfId="1668" xr:uid="{00000000-0005-0000-0000-00000F090000}"/>
    <cellStyle name="Heading 3 2 4" xfId="1669" xr:uid="{00000000-0005-0000-0000-000010090000}"/>
    <cellStyle name="Heading 3 2 5" xfId="1670" xr:uid="{00000000-0005-0000-0000-000011090000}"/>
    <cellStyle name="Heading 3 2 6" xfId="1671" xr:uid="{00000000-0005-0000-0000-000012090000}"/>
    <cellStyle name="Heading 3 2 7" xfId="1672" xr:uid="{00000000-0005-0000-0000-000013090000}"/>
    <cellStyle name="Heading 3 2 8" xfId="1673" xr:uid="{00000000-0005-0000-0000-000014090000}"/>
    <cellStyle name="Heading 3 2 9" xfId="1674" xr:uid="{00000000-0005-0000-0000-000015090000}"/>
    <cellStyle name="Heading 3 20" xfId="1675" xr:uid="{00000000-0005-0000-0000-000016090000}"/>
    <cellStyle name="Heading 3 21" xfId="1676" xr:uid="{00000000-0005-0000-0000-000017090000}"/>
    <cellStyle name="Heading 3 22" xfId="1677" xr:uid="{00000000-0005-0000-0000-000018090000}"/>
    <cellStyle name="Heading 3 23" xfId="1678" xr:uid="{00000000-0005-0000-0000-000019090000}"/>
    <cellStyle name="Heading 3 24" xfId="1679" xr:uid="{00000000-0005-0000-0000-00001A090000}"/>
    <cellStyle name="Heading 3 25" xfId="1680" xr:uid="{00000000-0005-0000-0000-00001B090000}"/>
    <cellStyle name="Heading 3 26" xfId="1681" xr:uid="{00000000-0005-0000-0000-00001C090000}"/>
    <cellStyle name="Heading 3 27" xfId="1682" xr:uid="{00000000-0005-0000-0000-00001D090000}"/>
    <cellStyle name="Heading 3 28" xfId="1683" xr:uid="{00000000-0005-0000-0000-00001E090000}"/>
    <cellStyle name="Heading 3 29" xfId="1684" xr:uid="{00000000-0005-0000-0000-00001F090000}"/>
    <cellStyle name="Heading 3 3" xfId="1685" xr:uid="{00000000-0005-0000-0000-000020090000}"/>
    <cellStyle name="Heading 3 30" xfId="1686" xr:uid="{00000000-0005-0000-0000-000021090000}"/>
    <cellStyle name="Heading 3 31" xfId="1687" xr:uid="{00000000-0005-0000-0000-000022090000}"/>
    <cellStyle name="Heading 3 32" xfId="1688" xr:uid="{00000000-0005-0000-0000-000023090000}"/>
    <cellStyle name="Heading 3 33" xfId="1689" xr:uid="{00000000-0005-0000-0000-000024090000}"/>
    <cellStyle name="Heading 3 34" xfId="1690" xr:uid="{00000000-0005-0000-0000-000025090000}"/>
    <cellStyle name="Heading 3 35" xfId="1691" xr:uid="{00000000-0005-0000-0000-000026090000}"/>
    <cellStyle name="Heading 3 36" xfId="1692" xr:uid="{00000000-0005-0000-0000-000027090000}"/>
    <cellStyle name="Heading 3 37" xfId="1693" xr:uid="{00000000-0005-0000-0000-000028090000}"/>
    <cellStyle name="Heading 3 4" xfId="1694" xr:uid="{00000000-0005-0000-0000-000029090000}"/>
    <cellStyle name="Heading 3 5" xfId="1695" xr:uid="{00000000-0005-0000-0000-00002A090000}"/>
    <cellStyle name="Heading 3 6" xfId="1696" xr:uid="{00000000-0005-0000-0000-00002B090000}"/>
    <cellStyle name="Heading 3 7" xfId="1697" xr:uid="{00000000-0005-0000-0000-00002C090000}"/>
    <cellStyle name="Heading 3 8" xfId="1698" xr:uid="{00000000-0005-0000-0000-00002D090000}"/>
    <cellStyle name="Heading 3 9" xfId="1699" xr:uid="{00000000-0005-0000-0000-00002E090000}"/>
    <cellStyle name="Heading 4 10" xfId="1700" xr:uid="{00000000-0005-0000-0000-00002F090000}"/>
    <cellStyle name="Heading 4 11" xfId="1701" xr:uid="{00000000-0005-0000-0000-000030090000}"/>
    <cellStyle name="Heading 4 12" xfId="1702" xr:uid="{00000000-0005-0000-0000-000031090000}"/>
    <cellStyle name="Heading 4 13" xfId="1703" xr:uid="{00000000-0005-0000-0000-000032090000}"/>
    <cellStyle name="Heading 4 14" xfId="1704" xr:uid="{00000000-0005-0000-0000-000033090000}"/>
    <cellStyle name="Heading 4 15" xfId="1705" xr:uid="{00000000-0005-0000-0000-000034090000}"/>
    <cellStyle name="Heading 4 16" xfId="1706" xr:uid="{00000000-0005-0000-0000-000035090000}"/>
    <cellStyle name="Heading 4 17" xfId="1707" xr:uid="{00000000-0005-0000-0000-000036090000}"/>
    <cellStyle name="Heading 4 18" xfId="1708" xr:uid="{00000000-0005-0000-0000-000037090000}"/>
    <cellStyle name="Heading 4 19" xfId="1709" xr:uid="{00000000-0005-0000-0000-000038090000}"/>
    <cellStyle name="Heading 4 2" xfId="1710" xr:uid="{00000000-0005-0000-0000-000039090000}"/>
    <cellStyle name="Heading 4 2 10" xfId="1711" xr:uid="{00000000-0005-0000-0000-00003A090000}"/>
    <cellStyle name="Heading 4 2 11" xfId="1712" xr:uid="{00000000-0005-0000-0000-00003B090000}"/>
    <cellStyle name="Heading 4 2 2" xfId="1713" xr:uid="{00000000-0005-0000-0000-00003C090000}"/>
    <cellStyle name="Heading 4 2 3" xfId="1714" xr:uid="{00000000-0005-0000-0000-00003D090000}"/>
    <cellStyle name="Heading 4 2 4" xfId="1715" xr:uid="{00000000-0005-0000-0000-00003E090000}"/>
    <cellStyle name="Heading 4 2 5" xfId="1716" xr:uid="{00000000-0005-0000-0000-00003F090000}"/>
    <cellStyle name="Heading 4 2 6" xfId="1717" xr:uid="{00000000-0005-0000-0000-000040090000}"/>
    <cellStyle name="Heading 4 2 7" xfId="1718" xr:uid="{00000000-0005-0000-0000-000041090000}"/>
    <cellStyle name="Heading 4 2 8" xfId="1719" xr:uid="{00000000-0005-0000-0000-000042090000}"/>
    <cellStyle name="Heading 4 2 9" xfId="1720" xr:uid="{00000000-0005-0000-0000-000043090000}"/>
    <cellStyle name="Heading 4 20" xfId="1721" xr:uid="{00000000-0005-0000-0000-000044090000}"/>
    <cellStyle name="Heading 4 21" xfId="1722" xr:uid="{00000000-0005-0000-0000-000045090000}"/>
    <cellStyle name="Heading 4 22" xfId="1723" xr:uid="{00000000-0005-0000-0000-000046090000}"/>
    <cellStyle name="Heading 4 23" xfId="1724" xr:uid="{00000000-0005-0000-0000-000047090000}"/>
    <cellStyle name="Heading 4 24" xfId="1725" xr:uid="{00000000-0005-0000-0000-000048090000}"/>
    <cellStyle name="Heading 4 25" xfId="1726" xr:uid="{00000000-0005-0000-0000-000049090000}"/>
    <cellStyle name="Heading 4 26" xfId="1727" xr:uid="{00000000-0005-0000-0000-00004A090000}"/>
    <cellStyle name="Heading 4 27" xfId="1728" xr:uid="{00000000-0005-0000-0000-00004B090000}"/>
    <cellStyle name="Heading 4 28" xfId="1729" xr:uid="{00000000-0005-0000-0000-00004C090000}"/>
    <cellStyle name="Heading 4 29" xfId="1730" xr:uid="{00000000-0005-0000-0000-00004D090000}"/>
    <cellStyle name="Heading 4 3" xfId="1731" xr:uid="{00000000-0005-0000-0000-00004E090000}"/>
    <cellStyle name="Heading 4 30" xfId="1732" xr:uid="{00000000-0005-0000-0000-00004F090000}"/>
    <cellStyle name="Heading 4 31" xfId="1733" xr:uid="{00000000-0005-0000-0000-000050090000}"/>
    <cellStyle name="Heading 4 32" xfId="1734" xr:uid="{00000000-0005-0000-0000-000051090000}"/>
    <cellStyle name="Heading 4 33" xfId="1735" xr:uid="{00000000-0005-0000-0000-000052090000}"/>
    <cellStyle name="Heading 4 34" xfId="1736" xr:uid="{00000000-0005-0000-0000-000053090000}"/>
    <cellStyle name="Heading 4 35" xfId="1737" xr:uid="{00000000-0005-0000-0000-000054090000}"/>
    <cellStyle name="Heading 4 36" xfId="1738" xr:uid="{00000000-0005-0000-0000-000055090000}"/>
    <cellStyle name="Heading 4 37" xfId="1739" xr:uid="{00000000-0005-0000-0000-000056090000}"/>
    <cellStyle name="Heading 4 4" xfId="1740" xr:uid="{00000000-0005-0000-0000-000057090000}"/>
    <cellStyle name="Heading 4 5" xfId="1741" xr:uid="{00000000-0005-0000-0000-000058090000}"/>
    <cellStyle name="Heading 4 6" xfId="1742" xr:uid="{00000000-0005-0000-0000-000059090000}"/>
    <cellStyle name="Heading 4 7" xfId="1743" xr:uid="{00000000-0005-0000-0000-00005A090000}"/>
    <cellStyle name="Heading 4 8" xfId="1744" xr:uid="{00000000-0005-0000-0000-00005B090000}"/>
    <cellStyle name="Heading 4 9" xfId="1745" xr:uid="{00000000-0005-0000-0000-00005C090000}"/>
    <cellStyle name="Hyperlink 2" xfId="3549" xr:uid="{00000000-0005-0000-0000-00005D090000}"/>
    <cellStyle name="Hyperlink 2 2" xfId="3550" xr:uid="{00000000-0005-0000-0000-00005E090000}"/>
    <cellStyle name="Hyperlink 2 3" xfId="3551" xr:uid="{00000000-0005-0000-0000-00005F090000}"/>
    <cellStyle name="Hyperlink 3" xfId="3552" xr:uid="{00000000-0005-0000-0000-000060090000}"/>
    <cellStyle name="Infut" xfId="4067" xr:uid="{00000000-0005-0000-0000-000061090000}"/>
    <cellStyle name="Input 10" xfId="1746" xr:uid="{00000000-0005-0000-0000-000062090000}"/>
    <cellStyle name="Input 11" xfId="1747" xr:uid="{00000000-0005-0000-0000-000063090000}"/>
    <cellStyle name="Input 12" xfId="1748" xr:uid="{00000000-0005-0000-0000-000064090000}"/>
    <cellStyle name="Input 13" xfId="1749" xr:uid="{00000000-0005-0000-0000-000065090000}"/>
    <cellStyle name="Input 14" xfId="1750" xr:uid="{00000000-0005-0000-0000-000066090000}"/>
    <cellStyle name="Input 15" xfId="1751" xr:uid="{00000000-0005-0000-0000-000067090000}"/>
    <cellStyle name="Input 16" xfId="1752" xr:uid="{00000000-0005-0000-0000-000068090000}"/>
    <cellStyle name="Input 17" xfId="1753" xr:uid="{00000000-0005-0000-0000-000069090000}"/>
    <cellStyle name="Input 18" xfId="1754" xr:uid="{00000000-0005-0000-0000-00006A090000}"/>
    <cellStyle name="Input 19" xfId="1755" xr:uid="{00000000-0005-0000-0000-00006B090000}"/>
    <cellStyle name="Input 2" xfId="1756" xr:uid="{00000000-0005-0000-0000-00006C090000}"/>
    <cellStyle name="Input 2 10" xfId="1757" xr:uid="{00000000-0005-0000-0000-00006D090000}"/>
    <cellStyle name="Input 2 11" xfId="1758" xr:uid="{00000000-0005-0000-0000-00006E090000}"/>
    <cellStyle name="Input 2 12" xfId="2866" xr:uid="{00000000-0005-0000-0000-00006F090000}"/>
    <cellStyle name="Input 2 13" xfId="2867" xr:uid="{00000000-0005-0000-0000-000070090000}"/>
    <cellStyle name="Input 2 14" xfId="2868" xr:uid="{00000000-0005-0000-0000-000071090000}"/>
    <cellStyle name="Input 2 15" xfId="2869" xr:uid="{00000000-0005-0000-0000-000072090000}"/>
    <cellStyle name="Input 2 16" xfId="2870" xr:uid="{00000000-0005-0000-0000-000073090000}"/>
    <cellStyle name="Input 2 17" xfId="2871" xr:uid="{00000000-0005-0000-0000-000074090000}"/>
    <cellStyle name="Input 2 18" xfId="2872" xr:uid="{00000000-0005-0000-0000-000075090000}"/>
    <cellStyle name="Input 2 2" xfId="1759" xr:uid="{00000000-0005-0000-0000-000076090000}"/>
    <cellStyle name="Input 2 3" xfId="1760" xr:uid="{00000000-0005-0000-0000-000077090000}"/>
    <cellStyle name="Input 2 4" xfId="1761" xr:uid="{00000000-0005-0000-0000-000078090000}"/>
    <cellStyle name="Input 2 5" xfId="1762" xr:uid="{00000000-0005-0000-0000-000079090000}"/>
    <cellStyle name="Input 2 6" xfId="1763" xr:uid="{00000000-0005-0000-0000-00007A090000}"/>
    <cellStyle name="Input 2 7" xfId="1764" xr:uid="{00000000-0005-0000-0000-00007B090000}"/>
    <cellStyle name="Input 2 8" xfId="1765" xr:uid="{00000000-0005-0000-0000-00007C090000}"/>
    <cellStyle name="Input 2 9" xfId="1766" xr:uid="{00000000-0005-0000-0000-00007D090000}"/>
    <cellStyle name="Input 20" xfId="1767" xr:uid="{00000000-0005-0000-0000-00007E090000}"/>
    <cellStyle name="Input 21" xfId="1768" xr:uid="{00000000-0005-0000-0000-00007F090000}"/>
    <cellStyle name="Input 22" xfId="1769" xr:uid="{00000000-0005-0000-0000-000080090000}"/>
    <cellStyle name="Input 23" xfId="1770" xr:uid="{00000000-0005-0000-0000-000081090000}"/>
    <cellStyle name="Input 24" xfId="1771" xr:uid="{00000000-0005-0000-0000-000082090000}"/>
    <cellStyle name="Input 25" xfId="1772" xr:uid="{00000000-0005-0000-0000-000083090000}"/>
    <cellStyle name="Input 26" xfId="1773" xr:uid="{00000000-0005-0000-0000-000084090000}"/>
    <cellStyle name="Input 27" xfId="1774" xr:uid="{00000000-0005-0000-0000-000085090000}"/>
    <cellStyle name="Input 28" xfId="1775" xr:uid="{00000000-0005-0000-0000-000086090000}"/>
    <cellStyle name="Input 29" xfId="1776" xr:uid="{00000000-0005-0000-0000-000087090000}"/>
    <cellStyle name="Input 3" xfId="1777" xr:uid="{00000000-0005-0000-0000-000088090000}"/>
    <cellStyle name="Input 30" xfId="1778" xr:uid="{00000000-0005-0000-0000-000089090000}"/>
    <cellStyle name="Input 31" xfId="1779" xr:uid="{00000000-0005-0000-0000-00008A090000}"/>
    <cellStyle name="Input 32" xfId="1780" xr:uid="{00000000-0005-0000-0000-00008B090000}"/>
    <cellStyle name="Input 33" xfId="1781" xr:uid="{00000000-0005-0000-0000-00008C090000}"/>
    <cellStyle name="Input 34" xfId="1782" xr:uid="{00000000-0005-0000-0000-00008D090000}"/>
    <cellStyle name="Input 35" xfId="1783" xr:uid="{00000000-0005-0000-0000-00008E090000}"/>
    <cellStyle name="Input 36" xfId="1784" xr:uid="{00000000-0005-0000-0000-00008F090000}"/>
    <cellStyle name="Input 37" xfId="1785" xr:uid="{00000000-0005-0000-0000-000090090000}"/>
    <cellStyle name="Input 4" xfId="1786" xr:uid="{00000000-0005-0000-0000-000091090000}"/>
    <cellStyle name="Input 5" xfId="1787" xr:uid="{00000000-0005-0000-0000-000092090000}"/>
    <cellStyle name="Input 6" xfId="1788" xr:uid="{00000000-0005-0000-0000-000093090000}"/>
    <cellStyle name="Input 7" xfId="1789" xr:uid="{00000000-0005-0000-0000-000094090000}"/>
    <cellStyle name="Input 8" xfId="1790" xr:uid="{00000000-0005-0000-0000-000095090000}"/>
    <cellStyle name="Input 9" xfId="1791" xr:uid="{00000000-0005-0000-0000-000096090000}"/>
    <cellStyle name="Linked Cell 10" xfId="1792" xr:uid="{00000000-0005-0000-0000-000097090000}"/>
    <cellStyle name="Linked Cell 11" xfId="1793" xr:uid="{00000000-0005-0000-0000-000098090000}"/>
    <cellStyle name="Linked Cell 12" xfId="1794" xr:uid="{00000000-0005-0000-0000-000099090000}"/>
    <cellStyle name="Linked Cell 13" xfId="1795" xr:uid="{00000000-0005-0000-0000-00009A090000}"/>
    <cellStyle name="Linked Cell 14" xfId="1796" xr:uid="{00000000-0005-0000-0000-00009B090000}"/>
    <cellStyle name="Linked Cell 15" xfId="1797" xr:uid="{00000000-0005-0000-0000-00009C090000}"/>
    <cellStyle name="Linked Cell 16" xfId="1798" xr:uid="{00000000-0005-0000-0000-00009D090000}"/>
    <cellStyle name="Linked Cell 17" xfId="1799" xr:uid="{00000000-0005-0000-0000-00009E090000}"/>
    <cellStyle name="Linked Cell 18" xfId="1800" xr:uid="{00000000-0005-0000-0000-00009F090000}"/>
    <cellStyle name="Linked Cell 19" xfId="1801" xr:uid="{00000000-0005-0000-0000-0000A0090000}"/>
    <cellStyle name="Linked Cell 2" xfId="1802" xr:uid="{00000000-0005-0000-0000-0000A1090000}"/>
    <cellStyle name="Linked Cell 2 10" xfId="1803" xr:uid="{00000000-0005-0000-0000-0000A2090000}"/>
    <cellStyle name="Linked Cell 2 11" xfId="1804" xr:uid="{00000000-0005-0000-0000-0000A3090000}"/>
    <cellStyle name="Linked Cell 2 2" xfId="1805" xr:uid="{00000000-0005-0000-0000-0000A4090000}"/>
    <cellStyle name="Linked Cell 2 3" xfId="1806" xr:uid="{00000000-0005-0000-0000-0000A5090000}"/>
    <cellStyle name="Linked Cell 2 4" xfId="1807" xr:uid="{00000000-0005-0000-0000-0000A6090000}"/>
    <cellStyle name="Linked Cell 2 5" xfId="1808" xr:uid="{00000000-0005-0000-0000-0000A7090000}"/>
    <cellStyle name="Linked Cell 2 6" xfId="1809" xr:uid="{00000000-0005-0000-0000-0000A8090000}"/>
    <cellStyle name="Linked Cell 2 7" xfId="1810" xr:uid="{00000000-0005-0000-0000-0000A9090000}"/>
    <cellStyle name="Linked Cell 2 8" xfId="1811" xr:uid="{00000000-0005-0000-0000-0000AA090000}"/>
    <cellStyle name="Linked Cell 2 9" xfId="1812" xr:uid="{00000000-0005-0000-0000-0000AB090000}"/>
    <cellStyle name="Linked Cell 20" xfId="1813" xr:uid="{00000000-0005-0000-0000-0000AC090000}"/>
    <cellStyle name="Linked Cell 21" xfId="1814" xr:uid="{00000000-0005-0000-0000-0000AD090000}"/>
    <cellStyle name="Linked Cell 22" xfId="1815" xr:uid="{00000000-0005-0000-0000-0000AE090000}"/>
    <cellStyle name="Linked Cell 23" xfId="1816" xr:uid="{00000000-0005-0000-0000-0000AF090000}"/>
    <cellStyle name="Linked Cell 24" xfId="1817" xr:uid="{00000000-0005-0000-0000-0000B0090000}"/>
    <cellStyle name="Linked Cell 25" xfId="1818" xr:uid="{00000000-0005-0000-0000-0000B1090000}"/>
    <cellStyle name="Linked Cell 26" xfId="1819" xr:uid="{00000000-0005-0000-0000-0000B2090000}"/>
    <cellStyle name="Linked Cell 27" xfId="1820" xr:uid="{00000000-0005-0000-0000-0000B3090000}"/>
    <cellStyle name="Linked Cell 28" xfId="1821" xr:uid="{00000000-0005-0000-0000-0000B4090000}"/>
    <cellStyle name="Linked Cell 29" xfId="1822" xr:uid="{00000000-0005-0000-0000-0000B5090000}"/>
    <cellStyle name="Linked Cell 3" xfId="1823" xr:uid="{00000000-0005-0000-0000-0000B6090000}"/>
    <cellStyle name="Linked Cell 30" xfId="1824" xr:uid="{00000000-0005-0000-0000-0000B7090000}"/>
    <cellStyle name="Linked Cell 31" xfId="1825" xr:uid="{00000000-0005-0000-0000-0000B8090000}"/>
    <cellStyle name="Linked Cell 32" xfId="1826" xr:uid="{00000000-0005-0000-0000-0000B9090000}"/>
    <cellStyle name="Linked Cell 33" xfId="1827" xr:uid="{00000000-0005-0000-0000-0000BA090000}"/>
    <cellStyle name="Linked Cell 34" xfId="1828" xr:uid="{00000000-0005-0000-0000-0000BB090000}"/>
    <cellStyle name="Linked Cell 35" xfId="1829" xr:uid="{00000000-0005-0000-0000-0000BC090000}"/>
    <cellStyle name="Linked Cell 36" xfId="1830" xr:uid="{00000000-0005-0000-0000-0000BD090000}"/>
    <cellStyle name="Linked Cell 37" xfId="1831" xr:uid="{00000000-0005-0000-0000-0000BE090000}"/>
    <cellStyle name="Linked Cell 4" xfId="1832" xr:uid="{00000000-0005-0000-0000-0000BF090000}"/>
    <cellStyle name="Linked Cell 5" xfId="1833" xr:uid="{00000000-0005-0000-0000-0000C0090000}"/>
    <cellStyle name="Linked Cell 6" xfId="1834" xr:uid="{00000000-0005-0000-0000-0000C1090000}"/>
    <cellStyle name="Linked Cell 7" xfId="1835" xr:uid="{00000000-0005-0000-0000-0000C2090000}"/>
    <cellStyle name="Linked Cell 8" xfId="1836" xr:uid="{00000000-0005-0000-0000-0000C3090000}"/>
    <cellStyle name="Linked Cell 9" xfId="1837" xr:uid="{00000000-0005-0000-0000-0000C4090000}"/>
    <cellStyle name="Neutral 10" xfId="1838" xr:uid="{00000000-0005-0000-0000-0000C5090000}"/>
    <cellStyle name="Neutral 11" xfId="1839" xr:uid="{00000000-0005-0000-0000-0000C6090000}"/>
    <cellStyle name="Neutral 12" xfId="1840" xr:uid="{00000000-0005-0000-0000-0000C7090000}"/>
    <cellStyle name="Neutral 13" xfId="1841" xr:uid="{00000000-0005-0000-0000-0000C8090000}"/>
    <cellStyle name="Neutral 14" xfId="1842" xr:uid="{00000000-0005-0000-0000-0000C9090000}"/>
    <cellStyle name="Neutral 15" xfId="1843" xr:uid="{00000000-0005-0000-0000-0000CA090000}"/>
    <cellStyle name="Neutral 16" xfId="1844" xr:uid="{00000000-0005-0000-0000-0000CB090000}"/>
    <cellStyle name="Neutral 17" xfId="1845" xr:uid="{00000000-0005-0000-0000-0000CC090000}"/>
    <cellStyle name="Neutral 18" xfId="1846" xr:uid="{00000000-0005-0000-0000-0000CD090000}"/>
    <cellStyle name="Neutral 19" xfId="1847" xr:uid="{00000000-0005-0000-0000-0000CE090000}"/>
    <cellStyle name="Neutral 2" xfId="1848" xr:uid="{00000000-0005-0000-0000-0000CF090000}"/>
    <cellStyle name="Neutral 2 10" xfId="1849" xr:uid="{00000000-0005-0000-0000-0000D0090000}"/>
    <cellStyle name="Neutral 2 11" xfId="1850" xr:uid="{00000000-0005-0000-0000-0000D1090000}"/>
    <cellStyle name="Neutral 2 2" xfId="1851" xr:uid="{00000000-0005-0000-0000-0000D2090000}"/>
    <cellStyle name="Neutral 2 3" xfId="1852" xr:uid="{00000000-0005-0000-0000-0000D3090000}"/>
    <cellStyle name="Neutral 2 4" xfId="1853" xr:uid="{00000000-0005-0000-0000-0000D4090000}"/>
    <cellStyle name="Neutral 2 5" xfId="1854" xr:uid="{00000000-0005-0000-0000-0000D5090000}"/>
    <cellStyle name="Neutral 2 6" xfId="1855" xr:uid="{00000000-0005-0000-0000-0000D6090000}"/>
    <cellStyle name="Neutral 2 7" xfId="1856" xr:uid="{00000000-0005-0000-0000-0000D7090000}"/>
    <cellStyle name="Neutral 2 8" xfId="1857" xr:uid="{00000000-0005-0000-0000-0000D8090000}"/>
    <cellStyle name="Neutral 2 9" xfId="1858" xr:uid="{00000000-0005-0000-0000-0000D9090000}"/>
    <cellStyle name="Neutral 20" xfId="1859" xr:uid="{00000000-0005-0000-0000-0000DA090000}"/>
    <cellStyle name="Neutral 21" xfId="1860" xr:uid="{00000000-0005-0000-0000-0000DB090000}"/>
    <cellStyle name="Neutral 22" xfId="1861" xr:uid="{00000000-0005-0000-0000-0000DC090000}"/>
    <cellStyle name="Neutral 23" xfId="1862" xr:uid="{00000000-0005-0000-0000-0000DD090000}"/>
    <cellStyle name="Neutral 24" xfId="1863" xr:uid="{00000000-0005-0000-0000-0000DE090000}"/>
    <cellStyle name="Neutral 25" xfId="1864" xr:uid="{00000000-0005-0000-0000-0000DF090000}"/>
    <cellStyle name="Neutral 26" xfId="1865" xr:uid="{00000000-0005-0000-0000-0000E0090000}"/>
    <cellStyle name="Neutral 27" xfId="1866" xr:uid="{00000000-0005-0000-0000-0000E1090000}"/>
    <cellStyle name="Neutral 28" xfId="1867" xr:uid="{00000000-0005-0000-0000-0000E2090000}"/>
    <cellStyle name="Neutral 29" xfId="1868" xr:uid="{00000000-0005-0000-0000-0000E3090000}"/>
    <cellStyle name="Neutral 3" xfId="1869" xr:uid="{00000000-0005-0000-0000-0000E4090000}"/>
    <cellStyle name="Neutral 30" xfId="1870" xr:uid="{00000000-0005-0000-0000-0000E5090000}"/>
    <cellStyle name="Neutral 31" xfId="1871" xr:uid="{00000000-0005-0000-0000-0000E6090000}"/>
    <cellStyle name="Neutral 32" xfId="1872" xr:uid="{00000000-0005-0000-0000-0000E7090000}"/>
    <cellStyle name="Neutral 33" xfId="1873" xr:uid="{00000000-0005-0000-0000-0000E8090000}"/>
    <cellStyle name="Neutral 34" xfId="1874" xr:uid="{00000000-0005-0000-0000-0000E9090000}"/>
    <cellStyle name="Neutral 35" xfId="1875" xr:uid="{00000000-0005-0000-0000-0000EA090000}"/>
    <cellStyle name="Neutral 36" xfId="1876" xr:uid="{00000000-0005-0000-0000-0000EB090000}"/>
    <cellStyle name="Neutral 37" xfId="1877" xr:uid="{00000000-0005-0000-0000-0000EC090000}"/>
    <cellStyle name="Neutral 4" xfId="1878" xr:uid="{00000000-0005-0000-0000-0000ED090000}"/>
    <cellStyle name="Neutral 5" xfId="1879" xr:uid="{00000000-0005-0000-0000-0000EE090000}"/>
    <cellStyle name="Neutral 6" xfId="1880" xr:uid="{00000000-0005-0000-0000-0000EF090000}"/>
    <cellStyle name="Neutral 7" xfId="1881" xr:uid="{00000000-0005-0000-0000-0000F0090000}"/>
    <cellStyle name="Neutral 8" xfId="1882" xr:uid="{00000000-0005-0000-0000-0000F1090000}"/>
    <cellStyle name="Neutral 9" xfId="1883" xr:uid="{00000000-0005-0000-0000-0000F2090000}"/>
    <cellStyle name="Normal" xfId="0" builtinId="0"/>
    <cellStyle name="Normal - Style1" xfId="4068" xr:uid="{00000000-0005-0000-0000-0000F4090000}"/>
    <cellStyle name="Normal 10" xfId="36" xr:uid="{00000000-0005-0000-0000-0000F5090000}"/>
    <cellStyle name="Normal 10 2" xfId="1884" xr:uid="{00000000-0005-0000-0000-0000F6090000}"/>
    <cellStyle name="Normal 10 2 2" xfId="1885" xr:uid="{00000000-0005-0000-0000-0000F7090000}"/>
    <cellStyle name="Normal 10 2 2 2" xfId="1886" xr:uid="{00000000-0005-0000-0000-0000F8090000}"/>
    <cellStyle name="Normal 10 2 2 2 2" xfId="2227" xr:uid="{00000000-0005-0000-0000-0000F9090000}"/>
    <cellStyle name="Normal 10 2 2 2 2 2" xfId="2873" xr:uid="{00000000-0005-0000-0000-0000FA090000}"/>
    <cellStyle name="Normal 10 2 2 3" xfId="1887" xr:uid="{00000000-0005-0000-0000-0000FB090000}"/>
    <cellStyle name="Normal 10 2 3" xfId="1888" xr:uid="{00000000-0005-0000-0000-0000FC090000}"/>
    <cellStyle name="Normal 10 2 3 2" xfId="2874" xr:uid="{00000000-0005-0000-0000-0000FD090000}"/>
    <cellStyle name="Normal 10 2 3 2 2" xfId="2875" xr:uid="{00000000-0005-0000-0000-0000FE090000}"/>
    <cellStyle name="Normal 10 2 3 2 3" xfId="4081" xr:uid="{00000000-0005-0000-0000-0000FF090000}"/>
    <cellStyle name="Normal 10 2 4" xfId="1889" xr:uid="{00000000-0005-0000-0000-0000000A0000}"/>
    <cellStyle name="Normal 10 2 5" xfId="1890" xr:uid="{00000000-0005-0000-0000-0000010A0000}"/>
    <cellStyle name="Normal 10 2 6" xfId="1891" xr:uid="{00000000-0005-0000-0000-0000020A0000}"/>
    <cellStyle name="Normal 10 2 7" xfId="2876" xr:uid="{00000000-0005-0000-0000-0000030A0000}"/>
    <cellStyle name="Normal 10 3" xfId="2877" xr:uid="{00000000-0005-0000-0000-0000040A0000}"/>
    <cellStyle name="Normal 10 4" xfId="2878" xr:uid="{00000000-0005-0000-0000-0000050A0000}"/>
    <cellStyle name="Normal 10 5" xfId="2879" xr:uid="{00000000-0005-0000-0000-0000060A0000}"/>
    <cellStyle name="Normal 10 6" xfId="2880" xr:uid="{00000000-0005-0000-0000-0000070A0000}"/>
    <cellStyle name="Normal 11" xfId="1892" xr:uid="{00000000-0005-0000-0000-0000080A0000}"/>
    <cellStyle name="Normal 11 2" xfId="2881" xr:uid="{00000000-0005-0000-0000-0000090A0000}"/>
    <cellStyle name="Normal 11 3" xfId="2882" xr:uid="{00000000-0005-0000-0000-00000A0A0000}"/>
    <cellStyle name="Normal 11 4" xfId="2883" xr:uid="{00000000-0005-0000-0000-00000B0A0000}"/>
    <cellStyle name="Normal 11 5" xfId="2884" xr:uid="{00000000-0005-0000-0000-00000C0A0000}"/>
    <cellStyle name="Normal 11 6" xfId="2885" xr:uid="{00000000-0005-0000-0000-00000D0A0000}"/>
    <cellStyle name="Normal 12" xfId="1893" xr:uid="{00000000-0005-0000-0000-00000E0A0000}"/>
    <cellStyle name="Normal 13" xfId="2886" xr:uid="{00000000-0005-0000-0000-00000F0A0000}"/>
    <cellStyle name="Normal 13 10" xfId="3553" xr:uid="{00000000-0005-0000-0000-0000100A0000}"/>
    <cellStyle name="Normal 13 10 10" xfId="3554" xr:uid="{00000000-0005-0000-0000-0000110A0000}"/>
    <cellStyle name="Normal 13 10 2" xfId="3555" xr:uid="{00000000-0005-0000-0000-0000120A0000}"/>
    <cellStyle name="Normal 13 10 3" xfId="3556" xr:uid="{00000000-0005-0000-0000-0000130A0000}"/>
    <cellStyle name="Normal 13 10 4" xfId="3557" xr:uid="{00000000-0005-0000-0000-0000140A0000}"/>
    <cellStyle name="Normal 13 10 5" xfId="3558" xr:uid="{00000000-0005-0000-0000-0000150A0000}"/>
    <cellStyle name="Normal 13 10 6" xfId="3559" xr:uid="{00000000-0005-0000-0000-0000160A0000}"/>
    <cellStyle name="Normal 13 10 7" xfId="3560" xr:uid="{00000000-0005-0000-0000-0000170A0000}"/>
    <cellStyle name="Normal 13 10 8" xfId="3561" xr:uid="{00000000-0005-0000-0000-0000180A0000}"/>
    <cellStyle name="Normal 13 10 9" xfId="3562" xr:uid="{00000000-0005-0000-0000-0000190A0000}"/>
    <cellStyle name="Normal 13 10 9 2" xfId="3563" xr:uid="{00000000-0005-0000-0000-00001A0A0000}"/>
    <cellStyle name="Normal 13 11" xfId="3564" xr:uid="{00000000-0005-0000-0000-00001B0A0000}"/>
    <cellStyle name="Normal 13 11 2" xfId="3565" xr:uid="{00000000-0005-0000-0000-00001C0A0000}"/>
    <cellStyle name="Normal 13 11 3" xfId="3566" xr:uid="{00000000-0005-0000-0000-00001D0A0000}"/>
    <cellStyle name="Normal 13 11 4" xfId="3567" xr:uid="{00000000-0005-0000-0000-00001E0A0000}"/>
    <cellStyle name="Normal 13 11 5" xfId="3568" xr:uid="{00000000-0005-0000-0000-00001F0A0000}"/>
    <cellStyle name="Normal 13 11 6" xfId="3569" xr:uid="{00000000-0005-0000-0000-0000200A0000}"/>
    <cellStyle name="Normal 13 11 7" xfId="3570" xr:uid="{00000000-0005-0000-0000-0000210A0000}"/>
    <cellStyle name="Normal 13 11 8" xfId="3571" xr:uid="{00000000-0005-0000-0000-0000220A0000}"/>
    <cellStyle name="Normal 13 12" xfId="3572" xr:uid="{00000000-0005-0000-0000-0000230A0000}"/>
    <cellStyle name="Normal 13 13" xfId="3573" xr:uid="{00000000-0005-0000-0000-0000240A0000}"/>
    <cellStyle name="Normal 13 14" xfId="3574" xr:uid="{00000000-0005-0000-0000-0000250A0000}"/>
    <cellStyle name="Normal 13 15" xfId="3575" xr:uid="{00000000-0005-0000-0000-0000260A0000}"/>
    <cellStyle name="Normal 13 16" xfId="3576" xr:uid="{00000000-0005-0000-0000-0000270A0000}"/>
    <cellStyle name="Normal 13 17" xfId="3577" xr:uid="{00000000-0005-0000-0000-0000280A0000}"/>
    <cellStyle name="Normal 13 18" xfId="3578" xr:uid="{00000000-0005-0000-0000-0000290A0000}"/>
    <cellStyle name="Normal 13 19" xfId="3579" xr:uid="{00000000-0005-0000-0000-00002A0A0000}"/>
    <cellStyle name="Normal 13 2" xfId="2887" xr:uid="{00000000-0005-0000-0000-00002B0A0000}"/>
    <cellStyle name="Normal 13 2 10" xfId="3580" xr:uid="{00000000-0005-0000-0000-00002C0A0000}"/>
    <cellStyle name="Normal 13 2 11" xfId="3581" xr:uid="{00000000-0005-0000-0000-00002D0A0000}"/>
    <cellStyle name="Normal 13 2 2" xfId="3582" xr:uid="{00000000-0005-0000-0000-00002E0A0000}"/>
    <cellStyle name="Normal 13 2 3" xfId="3583" xr:uid="{00000000-0005-0000-0000-00002F0A0000}"/>
    <cellStyle name="Normal 13 2 4" xfId="3584" xr:uid="{00000000-0005-0000-0000-0000300A0000}"/>
    <cellStyle name="Normal 13 2 5" xfId="3585" xr:uid="{00000000-0005-0000-0000-0000310A0000}"/>
    <cellStyle name="Normal 13 2 6" xfId="3586" xr:uid="{00000000-0005-0000-0000-0000320A0000}"/>
    <cellStyle name="Normal 13 2 7" xfId="3587" xr:uid="{00000000-0005-0000-0000-0000330A0000}"/>
    <cellStyle name="Normal 13 2 8" xfId="3588" xr:uid="{00000000-0005-0000-0000-0000340A0000}"/>
    <cellStyle name="Normal 13 2 9" xfId="3589" xr:uid="{00000000-0005-0000-0000-0000350A0000}"/>
    <cellStyle name="Normal 13 20" xfId="3590" xr:uid="{00000000-0005-0000-0000-0000360A0000}"/>
    <cellStyle name="Normal 13 21" xfId="3591" xr:uid="{00000000-0005-0000-0000-0000370A0000}"/>
    <cellStyle name="Normal 13 22" xfId="3592" xr:uid="{00000000-0005-0000-0000-0000380A0000}"/>
    <cellStyle name="Normal 13 3" xfId="2888" xr:uid="{00000000-0005-0000-0000-0000390A0000}"/>
    <cellStyle name="Normal 13 3 2" xfId="3593" xr:uid="{00000000-0005-0000-0000-00003A0A0000}"/>
    <cellStyle name="Normal 13 3 3" xfId="3594" xr:uid="{00000000-0005-0000-0000-00003B0A0000}"/>
    <cellStyle name="Normal 13 3 4" xfId="3595" xr:uid="{00000000-0005-0000-0000-00003C0A0000}"/>
    <cellStyle name="Normal 13 3 5" xfId="3596" xr:uid="{00000000-0005-0000-0000-00003D0A0000}"/>
    <cellStyle name="Normal 13 3 6" xfId="3597" xr:uid="{00000000-0005-0000-0000-00003E0A0000}"/>
    <cellStyle name="Normal 13 3 7" xfId="3598" xr:uid="{00000000-0005-0000-0000-00003F0A0000}"/>
    <cellStyle name="Normal 13 3 8" xfId="3599" xr:uid="{00000000-0005-0000-0000-0000400A0000}"/>
    <cellStyle name="Normal 13 4" xfId="2889" xr:uid="{00000000-0005-0000-0000-0000410A0000}"/>
    <cellStyle name="Normal 13 4 2" xfId="3600" xr:uid="{00000000-0005-0000-0000-0000420A0000}"/>
    <cellStyle name="Normal 13 4 3" xfId="3601" xr:uid="{00000000-0005-0000-0000-0000430A0000}"/>
    <cellStyle name="Normal 13 4 4" xfId="3602" xr:uid="{00000000-0005-0000-0000-0000440A0000}"/>
    <cellStyle name="Normal 13 4 5" xfId="3603" xr:uid="{00000000-0005-0000-0000-0000450A0000}"/>
    <cellStyle name="Normal 13 4 6" xfId="3604" xr:uid="{00000000-0005-0000-0000-0000460A0000}"/>
    <cellStyle name="Normal 13 4 7" xfId="3605" xr:uid="{00000000-0005-0000-0000-0000470A0000}"/>
    <cellStyle name="Normal 13 4 8" xfId="3606" xr:uid="{00000000-0005-0000-0000-0000480A0000}"/>
    <cellStyle name="Normal 13 5" xfId="2890" xr:uid="{00000000-0005-0000-0000-0000490A0000}"/>
    <cellStyle name="Normal 13 5 2" xfId="3607" xr:uid="{00000000-0005-0000-0000-00004A0A0000}"/>
    <cellStyle name="Normal 13 5 3" xfId="3608" xr:uid="{00000000-0005-0000-0000-00004B0A0000}"/>
    <cellStyle name="Normal 13 5 4" xfId="3609" xr:uid="{00000000-0005-0000-0000-00004C0A0000}"/>
    <cellStyle name="Normal 13 5 5" xfId="3610" xr:uid="{00000000-0005-0000-0000-00004D0A0000}"/>
    <cellStyle name="Normal 13 5 6" xfId="3611" xr:uid="{00000000-0005-0000-0000-00004E0A0000}"/>
    <cellStyle name="Normal 13 5 7" xfId="3612" xr:uid="{00000000-0005-0000-0000-00004F0A0000}"/>
    <cellStyle name="Normal 13 5 8" xfId="3613" xr:uid="{00000000-0005-0000-0000-0000500A0000}"/>
    <cellStyle name="Normal 13 6" xfId="2891" xr:uid="{00000000-0005-0000-0000-0000510A0000}"/>
    <cellStyle name="Normal 13 6 2" xfId="3614" xr:uid="{00000000-0005-0000-0000-0000520A0000}"/>
    <cellStyle name="Normal 13 6 3" xfId="3615" xr:uid="{00000000-0005-0000-0000-0000530A0000}"/>
    <cellStyle name="Normal 13 6 4" xfId="3616" xr:uid="{00000000-0005-0000-0000-0000540A0000}"/>
    <cellStyle name="Normal 13 6 5" xfId="3617" xr:uid="{00000000-0005-0000-0000-0000550A0000}"/>
    <cellStyle name="Normal 13 6 6" xfId="3618" xr:uid="{00000000-0005-0000-0000-0000560A0000}"/>
    <cellStyle name="Normal 13 6 7" xfId="3619" xr:uid="{00000000-0005-0000-0000-0000570A0000}"/>
    <cellStyle name="Normal 13 6 8" xfId="3620" xr:uid="{00000000-0005-0000-0000-0000580A0000}"/>
    <cellStyle name="Normal 13 7" xfId="3621" xr:uid="{00000000-0005-0000-0000-0000590A0000}"/>
    <cellStyle name="Normal 13 7 2" xfId="3622" xr:uid="{00000000-0005-0000-0000-00005A0A0000}"/>
    <cellStyle name="Normal 13 7 3" xfId="3623" xr:uid="{00000000-0005-0000-0000-00005B0A0000}"/>
    <cellStyle name="Normal 13 7 4" xfId="3624" xr:uid="{00000000-0005-0000-0000-00005C0A0000}"/>
    <cellStyle name="Normal 13 7 5" xfId="3625" xr:uid="{00000000-0005-0000-0000-00005D0A0000}"/>
    <cellStyle name="Normal 13 7 6" xfId="3626" xr:uid="{00000000-0005-0000-0000-00005E0A0000}"/>
    <cellStyle name="Normal 13 7 7" xfId="3627" xr:uid="{00000000-0005-0000-0000-00005F0A0000}"/>
    <cellStyle name="Normal 13 7 8" xfId="3628" xr:uid="{00000000-0005-0000-0000-0000600A0000}"/>
    <cellStyle name="Normal 13 8" xfId="3629" xr:uid="{00000000-0005-0000-0000-0000610A0000}"/>
    <cellStyle name="Normal 13 8 2" xfId="3630" xr:uid="{00000000-0005-0000-0000-0000620A0000}"/>
    <cellStyle name="Normal 13 8 3" xfId="3631" xr:uid="{00000000-0005-0000-0000-0000630A0000}"/>
    <cellStyle name="Normal 13 8 4" xfId="3632" xr:uid="{00000000-0005-0000-0000-0000640A0000}"/>
    <cellStyle name="Normal 13 8 5" xfId="3633" xr:uid="{00000000-0005-0000-0000-0000650A0000}"/>
    <cellStyle name="Normal 13 8 6" xfId="3634" xr:uid="{00000000-0005-0000-0000-0000660A0000}"/>
    <cellStyle name="Normal 13 8 7" xfId="3635" xr:uid="{00000000-0005-0000-0000-0000670A0000}"/>
    <cellStyle name="Normal 13 8 8" xfId="3636" xr:uid="{00000000-0005-0000-0000-0000680A0000}"/>
    <cellStyle name="Normal 13 9" xfId="3637" xr:uid="{00000000-0005-0000-0000-0000690A0000}"/>
    <cellStyle name="Normal 13 9 2" xfId="3638" xr:uid="{00000000-0005-0000-0000-00006A0A0000}"/>
    <cellStyle name="Normal 13 9 3" xfId="3639" xr:uid="{00000000-0005-0000-0000-00006B0A0000}"/>
    <cellStyle name="Normal 13 9 4" xfId="3640" xr:uid="{00000000-0005-0000-0000-00006C0A0000}"/>
    <cellStyle name="Normal 13 9 5" xfId="3641" xr:uid="{00000000-0005-0000-0000-00006D0A0000}"/>
    <cellStyle name="Normal 13 9 6" xfId="3642" xr:uid="{00000000-0005-0000-0000-00006E0A0000}"/>
    <cellStyle name="Normal 13 9 7" xfId="3643" xr:uid="{00000000-0005-0000-0000-00006F0A0000}"/>
    <cellStyle name="Normal 13 9 8" xfId="3644" xr:uid="{00000000-0005-0000-0000-0000700A0000}"/>
    <cellStyle name="Normal 14" xfId="2892" xr:uid="{00000000-0005-0000-0000-0000710A0000}"/>
    <cellStyle name="Normal 14 2" xfId="2893" xr:uid="{00000000-0005-0000-0000-0000720A0000}"/>
    <cellStyle name="Normal 14 3" xfId="2894" xr:uid="{00000000-0005-0000-0000-0000730A0000}"/>
    <cellStyle name="Normal 14 4" xfId="2895" xr:uid="{00000000-0005-0000-0000-0000740A0000}"/>
    <cellStyle name="Normal 14 5" xfId="2896" xr:uid="{00000000-0005-0000-0000-0000750A0000}"/>
    <cellStyle name="Normal 14 6" xfId="2897" xr:uid="{00000000-0005-0000-0000-0000760A0000}"/>
    <cellStyle name="Normal 15" xfId="1894" xr:uid="{00000000-0005-0000-0000-0000770A0000}"/>
    <cellStyle name="Normal 15 2" xfId="2898" xr:uid="{00000000-0005-0000-0000-0000780A0000}"/>
    <cellStyle name="Normal 15 3" xfId="2899" xr:uid="{00000000-0005-0000-0000-0000790A0000}"/>
    <cellStyle name="Normal 15 4" xfId="2900" xr:uid="{00000000-0005-0000-0000-00007A0A0000}"/>
    <cellStyle name="Normal 15 5" xfId="2901" xr:uid="{00000000-0005-0000-0000-00007B0A0000}"/>
    <cellStyle name="Normal 15 6" xfId="2902" xr:uid="{00000000-0005-0000-0000-00007C0A0000}"/>
    <cellStyle name="Normal 16" xfId="3645" xr:uid="{00000000-0005-0000-0000-00007D0A0000}"/>
    <cellStyle name="Normal 16 2" xfId="2903" xr:uid="{00000000-0005-0000-0000-00007E0A0000}"/>
    <cellStyle name="Normal 16 3" xfId="2904" xr:uid="{00000000-0005-0000-0000-00007F0A0000}"/>
    <cellStyle name="Normal 16 4" xfId="2905" xr:uid="{00000000-0005-0000-0000-0000800A0000}"/>
    <cellStyle name="Normal 16 5" xfId="2906" xr:uid="{00000000-0005-0000-0000-0000810A0000}"/>
    <cellStyle name="Normal 16 6" xfId="2907" xr:uid="{00000000-0005-0000-0000-0000820A0000}"/>
    <cellStyle name="Normal 17" xfId="3646" xr:uid="{00000000-0005-0000-0000-0000830A0000}"/>
    <cellStyle name="Normal 17 2" xfId="2908" xr:uid="{00000000-0005-0000-0000-0000840A0000}"/>
    <cellStyle name="Normal 17 3" xfId="2909" xr:uid="{00000000-0005-0000-0000-0000850A0000}"/>
    <cellStyle name="Normal 17 4" xfId="2910" xr:uid="{00000000-0005-0000-0000-0000860A0000}"/>
    <cellStyle name="Normal 17 5" xfId="2911" xr:uid="{00000000-0005-0000-0000-0000870A0000}"/>
    <cellStyle name="Normal 17 6" xfId="2912" xr:uid="{00000000-0005-0000-0000-0000880A0000}"/>
    <cellStyle name="Normal 18" xfId="2913" xr:uid="{00000000-0005-0000-0000-0000890A0000}"/>
    <cellStyle name="Normal 18 2" xfId="2914" xr:uid="{00000000-0005-0000-0000-00008A0A0000}"/>
    <cellStyle name="Normal 18 3" xfId="2915" xr:uid="{00000000-0005-0000-0000-00008B0A0000}"/>
    <cellStyle name="Normal 18 4" xfId="2916" xr:uid="{00000000-0005-0000-0000-00008C0A0000}"/>
    <cellStyle name="Normal 18 5" xfId="2917" xr:uid="{00000000-0005-0000-0000-00008D0A0000}"/>
    <cellStyle name="Normal 18 6" xfId="2918" xr:uid="{00000000-0005-0000-0000-00008E0A0000}"/>
    <cellStyle name="Normal 19" xfId="3647" xr:uid="{00000000-0005-0000-0000-00008F0A0000}"/>
    <cellStyle name="Normal 19 2" xfId="2919" xr:uid="{00000000-0005-0000-0000-0000900A0000}"/>
    <cellStyle name="Normal 19 3" xfId="2920" xr:uid="{00000000-0005-0000-0000-0000910A0000}"/>
    <cellStyle name="Normal 19 4" xfId="2921" xr:uid="{00000000-0005-0000-0000-0000920A0000}"/>
    <cellStyle name="Normal 19 5" xfId="2922" xr:uid="{00000000-0005-0000-0000-0000930A0000}"/>
    <cellStyle name="Normal 19 6" xfId="2923" xr:uid="{00000000-0005-0000-0000-0000940A0000}"/>
    <cellStyle name="Normal 2" xfId="1" xr:uid="{00000000-0005-0000-0000-0000950A0000}"/>
    <cellStyle name="Normal 2 10" xfId="2924" xr:uid="{00000000-0005-0000-0000-0000960A0000}"/>
    <cellStyle name="Normal 2 11" xfId="2925" xr:uid="{00000000-0005-0000-0000-0000970A0000}"/>
    <cellStyle name="Normal 2 12" xfId="2926" xr:uid="{00000000-0005-0000-0000-0000980A0000}"/>
    <cellStyle name="Normal 2 13" xfId="2927" xr:uid="{00000000-0005-0000-0000-0000990A0000}"/>
    <cellStyle name="Normal 2 14" xfId="2928" xr:uid="{00000000-0005-0000-0000-00009A0A0000}"/>
    <cellStyle name="Normal 2 15" xfId="2929" xr:uid="{00000000-0005-0000-0000-00009B0A0000}"/>
    <cellStyle name="Normal 2 16" xfId="2930" xr:uid="{00000000-0005-0000-0000-00009C0A0000}"/>
    <cellStyle name="Normal 2 17" xfId="2931" xr:uid="{00000000-0005-0000-0000-00009D0A0000}"/>
    <cellStyle name="Normal 2 18" xfId="2932" xr:uid="{00000000-0005-0000-0000-00009E0A0000}"/>
    <cellStyle name="Normal 2 19" xfId="2933" xr:uid="{00000000-0005-0000-0000-00009F0A0000}"/>
    <cellStyle name="Normal 2 2" xfId="4" xr:uid="{00000000-0005-0000-0000-0000A00A0000}"/>
    <cellStyle name="Normal 2 2 10" xfId="2934" xr:uid="{00000000-0005-0000-0000-0000A10A0000}"/>
    <cellStyle name="Normal 2 2 11" xfId="2935" xr:uid="{00000000-0005-0000-0000-0000A20A0000}"/>
    <cellStyle name="Normal 2 2 12" xfId="2936" xr:uid="{00000000-0005-0000-0000-0000A30A0000}"/>
    <cellStyle name="Normal 2 2 13" xfId="2937" xr:uid="{00000000-0005-0000-0000-0000A40A0000}"/>
    <cellStyle name="Normal 2 2 14" xfId="2938" xr:uid="{00000000-0005-0000-0000-0000A50A0000}"/>
    <cellStyle name="Normal 2 2 15" xfId="2939" xr:uid="{00000000-0005-0000-0000-0000A60A0000}"/>
    <cellStyle name="Normal 2 2 16" xfId="2940" xr:uid="{00000000-0005-0000-0000-0000A70A0000}"/>
    <cellStyle name="Normal 2 2 17" xfId="2941" xr:uid="{00000000-0005-0000-0000-0000A80A0000}"/>
    <cellStyle name="Normal 2 2 18" xfId="2942" xr:uid="{00000000-0005-0000-0000-0000A90A0000}"/>
    <cellStyle name="Normal 2 2 19" xfId="2943" xr:uid="{00000000-0005-0000-0000-0000AA0A0000}"/>
    <cellStyle name="Normal 2 2 2" xfId="11" xr:uid="{00000000-0005-0000-0000-0000AB0A0000}"/>
    <cellStyle name="Normal 2 2 2 10" xfId="2944" xr:uid="{00000000-0005-0000-0000-0000AC0A0000}"/>
    <cellStyle name="Normal 2 2 2 11" xfId="2945" xr:uid="{00000000-0005-0000-0000-0000AD0A0000}"/>
    <cellStyle name="Normal 2 2 2 12" xfId="3528" xr:uid="{00000000-0005-0000-0000-0000AE0A0000}"/>
    <cellStyle name="Normal 2 2 2 13" xfId="4075" xr:uid="{00000000-0005-0000-0000-0000AF0A0000}"/>
    <cellStyle name="Normal 2 2 2 2" xfId="37" xr:uid="{00000000-0005-0000-0000-0000B00A0000}"/>
    <cellStyle name="Normal 2 2 2 2 2" xfId="2946" xr:uid="{00000000-0005-0000-0000-0000B10A0000}"/>
    <cellStyle name="Normal 2 2 2 2 2 2" xfId="2947" xr:uid="{00000000-0005-0000-0000-0000B20A0000}"/>
    <cellStyle name="Normal 2 2 2 2 2 2 2" xfId="2948" xr:uid="{00000000-0005-0000-0000-0000B30A0000}"/>
    <cellStyle name="Normal 2 2 2 2 2 2 2 2" xfId="2949" xr:uid="{00000000-0005-0000-0000-0000B40A0000}"/>
    <cellStyle name="Normal 2 2 2 2 2 2 2 2 2" xfId="2950" xr:uid="{00000000-0005-0000-0000-0000B50A0000}"/>
    <cellStyle name="Normal 2 2 2 2 2 2 2 2 2 2" xfId="2951" xr:uid="{00000000-0005-0000-0000-0000B60A0000}"/>
    <cellStyle name="Normal 2 2 2 2 2 2 2 2 2 3" xfId="2952" xr:uid="{00000000-0005-0000-0000-0000B70A0000}"/>
    <cellStyle name="Normal 2 2 2 2 2 2 2 2 2 4" xfId="2953" xr:uid="{00000000-0005-0000-0000-0000B80A0000}"/>
    <cellStyle name="Normal 2 2 2 2 2 2 2 2 2 5" xfId="2954" xr:uid="{00000000-0005-0000-0000-0000B90A0000}"/>
    <cellStyle name="Normal 2 2 2 2 2 2 2 2 2 6" xfId="2955" xr:uid="{00000000-0005-0000-0000-0000BA0A0000}"/>
    <cellStyle name="Normal 2 2 2 2 2 2 2 2 3" xfId="2956" xr:uid="{00000000-0005-0000-0000-0000BB0A0000}"/>
    <cellStyle name="Normal 2 2 2 2 2 2 2 2 4" xfId="2957" xr:uid="{00000000-0005-0000-0000-0000BC0A0000}"/>
    <cellStyle name="Normal 2 2 2 2 2 2 2 2 5" xfId="2958" xr:uid="{00000000-0005-0000-0000-0000BD0A0000}"/>
    <cellStyle name="Normal 2 2 2 2 2 2 2 2 6" xfId="2959" xr:uid="{00000000-0005-0000-0000-0000BE0A0000}"/>
    <cellStyle name="Normal 2 2 2 2 2 2 2 3" xfId="2960" xr:uid="{00000000-0005-0000-0000-0000BF0A0000}"/>
    <cellStyle name="Normal 2 2 2 2 2 2 2 4" xfId="2961" xr:uid="{00000000-0005-0000-0000-0000C00A0000}"/>
    <cellStyle name="Normal 2 2 2 2 2 2 2 5" xfId="2962" xr:uid="{00000000-0005-0000-0000-0000C10A0000}"/>
    <cellStyle name="Normal 2 2 2 2 2 2 2 6" xfId="2963" xr:uid="{00000000-0005-0000-0000-0000C20A0000}"/>
    <cellStyle name="Normal 2 2 2 2 2 2 2 7" xfId="2964" xr:uid="{00000000-0005-0000-0000-0000C30A0000}"/>
    <cellStyle name="Normal 2 2 2 2 2 2 2 8" xfId="2965" xr:uid="{00000000-0005-0000-0000-0000C40A0000}"/>
    <cellStyle name="Normal 2 2 2 2 2 2 3" xfId="2966" xr:uid="{00000000-0005-0000-0000-0000C50A0000}"/>
    <cellStyle name="Normal 2 2 2 2 2 2 3 2" xfId="2967" xr:uid="{00000000-0005-0000-0000-0000C60A0000}"/>
    <cellStyle name="Normal 2 2 2 2 2 2 4" xfId="2968" xr:uid="{00000000-0005-0000-0000-0000C70A0000}"/>
    <cellStyle name="Normal 2 2 2 2 2 2 5" xfId="2969" xr:uid="{00000000-0005-0000-0000-0000C80A0000}"/>
    <cellStyle name="Normal 2 2 2 2 2 2 6" xfId="2970" xr:uid="{00000000-0005-0000-0000-0000C90A0000}"/>
    <cellStyle name="Normal 2 2 2 2 2 2 7" xfId="2971" xr:uid="{00000000-0005-0000-0000-0000CA0A0000}"/>
    <cellStyle name="Normal 2 2 2 2 2 2 8" xfId="2972" xr:uid="{00000000-0005-0000-0000-0000CB0A0000}"/>
    <cellStyle name="Normal 2 2 2 2 2 3" xfId="2973" xr:uid="{00000000-0005-0000-0000-0000CC0A0000}"/>
    <cellStyle name="Normal 2 2 2 2 2 3 2" xfId="2974" xr:uid="{00000000-0005-0000-0000-0000CD0A0000}"/>
    <cellStyle name="Normal 2 2 2 2 2 4" xfId="2975" xr:uid="{00000000-0005-0000-0000-0000CE0A0000}"/>
    <cellStyle name="Normal 2 2 2 2 2 5" xfId="2976" xr:uid="{00000000-0005-0000-0000-0000CF0A0000}"/>
    <cellStyle name="Normal 2 2 2 2 2 6" xfId="2977" xr:uid="{00000000-0005-0000-0000-0000D00A0000}"/>
    <cellStyle name="Normal 2 2 2 2 2 7" xfId="2978" xr:uid="{00000000-0005-0000-0000-0000D10A0000}"/>
    <cellStyle name="Normal 2 2 2 2 2 8" xfId="2979" xr:uid="{00000000-0005-0000-0000-0000D20A0000}"/>
    <cellStyle name="Normal 2 2 2 2 3" xfId="2980" xr:uid="{00000000-0005-0000-0000-0000D30A0000}"/>
    <cellStyle name="Normal 2 2 2 2 4" xfId="2981" xr:uid="{00000000-0005-0000-0000-0000D40A0000}"/>
    <cellStyle name="Normal 2 2 2 2 4 2" xfId="2982" xr:uid="{00000000-0005-0000-0000-0000D50A0000}"/>
    <cellStyle name="Normal 2 2 2 2 5" xfId="2983" xr:uid="{00000000-0005-0000-0000-0000D60A0000}"/>
    <cellStyle name="Normal 2 2 2 2 6" xfId="2984" xr:uid="{00000000-0005-0000-0000-0000D70A0000}"/>
    <cellStyle name="Normal 2 2 2 2 7" xfId="2985" xr:uid="{00000000-0005-0000-0000-0000D80A0000}"/>
    <cellStyle name="Normal 2 2 2 2 8" xfId="2986" xr:uid="{00000000-0005-0000-0000-0000D90A0000}"/>
    <cellStyle name="Normal 2 2 2 2 9" xfId="2987" xr:uid="{00000000-0005-0000-0000-0000DA0A0000}"/>
    <cellStyle name="Normal 2 2 2 3" xfId="1895" xr:uid="{00000000-0005-0000-0000-0000DB0A0000}"/>
    <cellStyle name="Normal 2 2 2 4" xfId="1896" xr:uid="{00000000-0005-0000-0000-0000DC0A0000}"/>
    <cellStyle name="Normal 2 2 2 5" xfId="2988" xr:uid="{00000000-0005-0000-0000-0000DD0A0000}"/>
    <cellStyle name="Normal 2 2 2 5 2" xfId="2989" xr:uid="{00000000-0005-0000-0000-0000DE0A0000}"/>
    <cellStyle name="Normal 2 2 2 6" xfId="2990" xr:uid="{00000000-0005-0000-0000-0000DF0A0000}"/>
    <cellStyle name="Normal 2 2 2 6 2" xfId="2991" xr:uid="{00000000-0005-0000-0000-0000E00A0000}"/>
    <cellStyle name="Normal 2 2 2 7" xfId="2992" xr:uid="{00000000-0005-0000-0000-0000E10A0000}"/>
    <cellStyle name="Normal 2 2 2 8" xfId="2993" xr:uid="{00000000-0005-0000-0000-0000E20A0000}"/>
    <cellStyle name="Normal 2 2 2 9" xfId="2994" xr:uid="{00000000-0005-0000-0000-0000E30A0000}"/>
    <cellStyle name="Normal 2 2 20" xfId="2995" xr:uid="{00000000-0005-0000-0000-0000E40A0000}"/>
    <cellStyle name="Normal 2 2 21" xfId="2996" xr:uid="{00000000-0005-0000-0000-0000E50A0000}"/>
    <cellStyle name="Normal 2 2 22" xfId="2997" xr:uid="{00000000-0005-0000-0000-0000E60A0000}"/>
    <cellStyle name="Normal 2 2 23" xfId="2998" xr:uid="{00000000-0005-0000-0000-0000E70A0000}"/>
    <cellStyle name="Normal 2 2 24" xfId="2999" xr:uid="{00000000-0005-0000-0000-0000E80A0000}"/>
    <cellStyle name="Normal 2 2 25" xfId="3000" xr:uid="{00000000-0005-0000-0000-0000E90A0000}"/>
    <cellStyle name="Normal 2 2 26" xfId="3001" xr:uid="{00000000-0005-0000-0000-0000EA0A0000}"/>
    <cellStyle name="Normal 2 2 27" xfId="3002" xr:uid="{00000000-0005-0000-0000-0000EB0A0000}"/>
    <cellStyle name="Normal 2 2 28" xfId="3003" xr:uid="{00000000-0005-0000-0000-0000EC0A0000}"/>
    <cellStyle name="Normal 2 2 29" xfId="3004" xr:uid="{00000000-0005-0000-0000-0000ED0A0000}"/>
    <cellStyle name="Normal 2 2 3" xfId="1897" xr:uid="{00000000-0005-0000-0000-0000EE0A0000}"/>
    <cellStyle name="Normal 2 2 3 2" xfId="3531" xr:uid="{00000000-0005-0000-0000-0000EF0A0000}"/>
    <cellStyle name="Normal 2 2 4" xfId="1898" xr:uid="{00000000-0005-0000-0000-0000F00A0000}"/>
    <cellStyle name="Normal 2 2 5" xfId="1899" xr:uid="{00000000-0005-0000-0000-0000F10A0000}"/>
    <cellStyle name="Normal 2 2 6" xfId="1900" xr:uid="{00000000-0005-0000-0000-0000F20A0000}"/>
    <cellStyle name="Normal 2 2 7" xfId="1901" xr:uid="{00000000-0005-0000-0000-0000F30A0000}"/>
    <cellStyle name="Normal 2 2 8" xfId="3005" xr:uid="{00000000-0005-0000-0000-0000F40A0000}"/>
    <cellStyle name="Normal 2 2 8 2" xfId="3006" xr:uid="{00000000-0005-0000-0000-0000F50A0000}"/>
    <cellStyle name="Normal 2 2 9" xfId="3007" xr:uid="{00000000-0005-0000-0000-0000F60A0000}"/>
    <cellStyle name="Normal 2 2 9 2" xfId="3008" xr:uid="{00000000-0005-0000-0000-0000F70A0000}"/>
    <cellStyle name="Normal 2 20" xfId="3009" xr:uid="{00000000-0005-0000-0000-0000F80A0000}"/>
    <cellStyle name="Normal 2 21" xfId="3010" xr:uid="{00000000-0005-0000-0000-0000F90A0000}"/>
    <cellStyle name="Normal 2 22" xfId="3011" xr:uid="{00000000-0005-0000-0000-0000FA0A0000}"/>
    <cellStyle name="Normal 2 23" xfId="3012" xr:uid="{00000000-0005-0000-0000-0000FB0A0000}"/>
    <cellStyle name="Normal 2 24" xfId="3013" xr:uid="{00000000-0005-0000-0000-0000FC0A0000}"/>
    <cellStyle name="Normal 2 25" xfId="3014" xr:uid="{00000000-0005-0000-0000-0000FD0A0000}"/>
    <cellStyle name="Normal 2 26" xfId="3015" xr:uid="{00000000-0005-0000-0000-0000FE0A0000}"/>
    <cellStyle name="Normal 2 27" xfId="3016" xr:uid="{00000000-0005-0000-0000-0000FF0A0000}"/>
    <cellStyle name="Normal 2 28" xfId="3017" xr:uid="{00000000-0005-0000-0000-0000000B0000}"/>
    <cellStyle name="Normal 2 29" xfId="3018" xr:uid="{00000000-0005-0000-0000-0000010B0000}"/>
    <cellStyle name="Normal 2 3" xfId="9" xr:uid="{00000000-0005-0000-0000-0000020B0000}"/>
    <cellStyle name="Normal 2 3 2" xfId="4069" xr:uid="{00000000-0005-0000-0000-0000030B0000}"/>
    <cellStyle name="Normal 2 3 3" xfId="4078" xr:uid="{00000000-0005-0000-0000-0000040B0000}"/>
    <cellStyle name="Normal 2 30" xfId="3019" xr:uid="{00000000-0005-0000-0000-0000050B0000}"/>
    <cellStyle name="Normal 2 31" xfId="3020" xr:uid="{00000000-0005-0000-0000-0000060B0000}"/>
    <cellStyle name="Normal 2 32" xfId="3021" xr:uid="{00000000-0005-0000-0000-0000070B0000}"/>
    <cellStyle name="Normal 2 33" xfId="3022" xr:uid="{00000000-0005-0000-0000-0000080B0000}"/>
    <cellStyle name="Normal 2 34" xfId="3023" xr:uid="{00000000-0005-0000-0000-0000090B0000}"/>
    <cellStyle name="Normal 2 35" xfId="3024" xr:uid="{00000000-0005-0000-0000-00000A0B0000}"/>
    <cellStyle name="Normal 2 36" xfId="3025" xr:uid="{00000000-0005-0000-0000-00000B0B0000}"/>
    <cellStyle name="Normal 2 37" xfId="3026" xr:uid="{00000000-0005-0000-0000-00000C0B0000}"/>
    <cellStyle name="Normal 2 38" xfId="3027" xr:uid="{00000000-0005-0000-0000-00000D0B0000}"/>
    <cellStyle name="Normal 2 39" xfId="3028" xr:uid="{00000000-0005-0000-0000-00000E0B0000}"/>
    <cellStyle name="Normal 2 4" xfId="3029" xr:uid="{00000000-0005-0000-0000-00000F0B0000}"/>
    <cellStyle name="Normal 2 4 10" xfId="3030" xr:uid="{00000000-0005-0000-0000-0000100B0000}"/>
    <cellStyle name="Normal 2 4 11" xfId="3031" xr:uid="{00000000-0005-0000-0000-0000110B0000}"/>
    <cellStyle name="Normal 2 4 2" xfId="3032" xr:uid="{00000000-0005-0000-0000-0000120B0000}"/>
    <cellStyle name="Normal 2 4 2 2" xfId="3033" xr:uid="{00000000-0005-0000-0000-0000130B0000}"/>
    <cellStyle name="Normal 2 4 2 3" xfId="3034" xr:uid="{00000000-0005-0000-0000-0000140B0000}"/>
    <cellStyle name="Normal 2 4 2 4" xfId="3035" xr:uid="{00000000-0005-0000-0000-0000150B0000}"/>
    <cellStyle name="Normal 2 4 2 5" xfId="3036" xr:uid="{00000000-0005-0000-0000-0000160B0000}"/>
    <cellStyle name="Normal 2 4 2 6" xfId="3037" xr:uid="{00000000-0005-0000-0000-0000170B0000}"/>
    <cellStyle name="Normal 2 4 2 7" xfId="3038" xr:uid="{00000000-0005-0000-0000-0000180B0000}"/>
    <cellStyle name="Normal 2 4 3" xfId="3039" xr:uid="{00000000-0005-0000-0000-0000190B0000}"/>
    <cellStyle name="Normal 2 4 4" xfId="3040" xr:uid="{00000000-0005-0000-0000-00001A0B0000}"/>
    <cellStyle name="Normal 2 4 5" xfId="3041" xr:uid="{00000000-0005-0000-0000-00001B0B0000}"/>
    <cellStyle name="Normal 2 4 5 2" xfId="3042" xr:uid="{00000000-0005-0000-0000-00001C0B0000}"/>
    <cellStyle name="Normal 2 4 5 3" xfId="3043" xr:uid="{00000000-0005-0000-0000-00001D0B0000}"/>
    <cellStyle name="Normal 2 4 5 4" xfId="3044" xr:uid="{00000000-0005-0000-0000-00001E0B0000}"/>
    <cellStyle name="Normal 2 4 5 5" xfId="3045" xr:uid="{00000000-0005-0000-0000-00001F0B0000}"/>
    <cellStyle name="Normal 2 4 5 6" xfId="3046" xr:uid="{00000000-0005-0000-0000-0000200B0000}"/>
    <cellStyle name="Normal 2 4 6" xfId="3047" xr:uid="{00000000-0005-0000-0000-0000210B0000}"/>
    <cellStyle name="Normal 2 4 7" xfId="3048" xr:uid="{00000000-0005-0000-0000-0000220B0000}"/>
    <cellStyle name="Normal 2 4 8" xfId="3049" xr:uid="{00000000-0005-0000-0000-0000230B0000}"/>
    <cellStyle name="Normal 2 4 9" xfId="3050" xr:uid="{00000000-0005-0000-0000-0000240B0000}"/>
    <cellStyle name="Normal 2 40" xfId="3051" xr:uid="{00000000-0005-0000-0000-0000250B0000}"/>
    <cellStyle name="Normal 2 41" xfId="3052" xr:uid="{00000000-0005-0000-0000-0000260B0000}"/>
    <cellStyle name="Normal 2 42" xfId="3053" xr:uid="{00000000-0005-0000-0000-0000270B0000}"/>
    <cellStyle name="Normal 2 43" xfId="3054" xr:uid="{00000000-0005-0000-0000-0000280B0000}"/>
    <cellStyle name="Normal 2 44" xfId="3055" xr:uid="{00000000-0005-0000-0000-0000290B0000}"/>
    <cellStyle name="Normal 2 45" xfId="3056" xr:uid="{00000000-0005-0000-0000-00002A0B0000}"/>
    <cellStyle name="Normal 2 46" xfId="3057" xr:uid="{00000000-0005-0000-0000-00002B0B0000}"/>
    <cellStyle name="Normal 2 47" xfId="3058" xr:uid="{00000000-0005-0000-0000-00002C0B0000}"/>
    <cellStyle name="Normal 2 48" xfId="3059" xr:uid="{00000000-0005-0000-0000-00002D0B0000}"/>
    <cellStyle name="Normal 2 49" xfId="4076" xr:uid="{00000000-0005-0000-0000-00002E0B0000}"/>
    <cellStyle name="Normal 2 5" xfId="3060" xr:uid="{00000000-0005-0000-0000-00002F0B0000}"/>
    <cellStyle name="Normal 2 5 10" xfId="3061" xr:uid="{00000000-0005-0000-0000-0000300B0000}"/>
    <cellStyle name="Normal 2 5 11" xfId="3062" xr:uid="{00000000-0005-0000-0000-0000310B0000}"/>
    <cellStyle name="Normal 2 5 2" xfId="3063" xr:uid="{00000000-0005-0000-0000-0000320B0000}"/>
    <cellStyle name="Normal 2 5 2 2" xfId="3064" xr:uid="{00000000-0005-0000-0000-0000330B0000}"/>
    <cellStyle name="Normal 2 5 2 3" xfId="3065" xr:uid="{00000000-0005-0000-0000-0000340B0000}"/>
    <cellStyle name="Normal 2 5 2 4" xfId="3066" xr:uid="{00000000-0005-0000-0000-0000350B0000}"/>
    <cellStyle name="Normal 2 5 2 5" xfId="3067" xr:uid="{00000000-0005-0000-0000-0000360B0000}"/>
    <cellStyle name="Normal 2 5 2 6" xfId="3068" xr:uid="{00000000-0005-0000-0000-0000370B0000}"/>
    <cellStyle name="Normal 2 5 3" xfId="3069" xr:uid="{00000000-0005-0000-0000-0000380B0000}"/>
    <cellStyle name="Normal 2 5 4" xfId="3070" xr:uid="{00000000-0005-0000-0000-0000390B0000}"/>
    <cellStyle name="Normal 2 5 5" xfId="3071" xr:uid="{00000000-0005-0000-0000-00003A0B0000}"/>
    <cellStyle name="Normal 2 5 6" xfId="3072" xr:uid="{00000000-0005-0000-0000-00003B0B0000}"/>
    <cellStyle name="Normal 2 5 7" xfId="3073" xr:uid="{00000000-0005-0000-0000-00003C0B0000}"/>
    <cellStyle name="Normal 2 5 8" xfId="3074" xr:uid="{00000000-0005-0000-0000-00003D0B0000}"/>
    <cellStyle name="Normal 2 5 9" xfId="3075" xr:uid="{00000000-0005-0000-0000-00003E0B0000}"/>
    <cellStyle name="Normal 2 6" xfId="3076" xr:uid="{00000000-0005-0000-0000-00003F0B0000}"/>
    <cellStyle name="Normal 2 6 2" xfId="3077" xr:uid="{00000000-0005-0000-0000-0000400B0000}"/>
    <cellStyle name="Normal 2 6 2 2" xfId="3078" xr:uid="{00000000-0005-0000-0000-0000410B0000}"/>
    <cellStyle name="Normal 2 6 2 3" xfId="3079" xr:uid="{00000000-0005-0000-0000-0000420B0000}"/>
    <cellStyle name="Normal 2 6 3" xfId="3080" xr:uid="{00000000-0005-0000-0000-0000430B0000}"/>
    <cellStyle name="Normal 2 7" xfId="3081" xr:uid="{00000000-0005-0000-0000-0000440B0000}"/>
    <cellStyle name="Normal 2 7 2" xfId="3082" xr:uid="{00000000-0005-0000-0000-0000450B0000}"/>
    <cellStyle name="Normal 2 7 3" xfId="3083" xr:uid="{00000000-0005-0000-0000-0000460B0000}"/>
    <cellStyle name="Normal 2 7 4" xfId="3084" xr:uid="{00000000-0005-0000-0000-0000470B0000}"/>
    <cellStyle name="Normal 2 7 5" xfId="3085" xr:uid="{00000000-0005-0000-0000-0000480B0000}"/>
    <cellStyle name="Normal 2 7 6" xfId="3086" xr:uid="{00000000-0005-0000-0000-0000490B0000}"/>
    <cellStyle name="Normal 2 7 7" xfId="3087" xr:uid="{00000000-0005-0000-0000-00004A0B0000}"/>
    <cellStyle name="Normal 2 8" xfId="3088" xr:uid="{00000000-0005-0000-0000-00004B0B0000}"/>
    <cellStyle name="Normal 2 8 2" xfId="3089" xr:uid="{00000000-0005-0000-0000-00004C0B0000}"/>
    <cellStyle name="Normal 2 8 3" xfId="3090" xr:uid="{00000000-0005-0000-0000-00004D0B0000}"/>
    <cellStyle name="Normal 2 8 4" xfId="3091" xr:uid="{00000000-0005-0000-0000-00004E0B0000}"/>
    <cellStyle name="Normal 2 8 5" xfId="3092" xr:uid="{00000000-0005-0000-0000-00004F0B0000}"/>
    <cellStyle name="Normal 2 8 6" xfId="3093" xr:uid="{00000000-0005-0000-0000-0000500B0000}"/>
    <cellStyle name="Normal 2 9" xfId="3094" xr:uid="{00000000-0005-0000-0000-0000510B0000}"/>
    <cellStyle name="Normal 2 9 2" xfId="3095" xr:uid="{00000000-0005-0000-0000-0000520B0000}"/>
    <cellStyle name="Normal 2 9 3" xfId="3096" xr:uid="{00000000-0005-0000-0000-0000530B0000}"/>
    <cellStyle name="Normal 2 9 4" xfId="3097" xr:uid="{00000000-0005-0000-0000-0000540B0000}"/>
    <cellStyle name="Normal 2 9 5" xfId="3098" xr:uid="{00000000-0005-0000-0000-0000550B0000}"/>
    <cellStyle name="Normal 2 9 6" xfId="3099" xr:uid="{00000000-0005-0000-0000-0000560B0000}"/>
    <cellStyle name="Normal 2_Copy of Copy of Copy of RAB CK..........tender 2010 BANGUN PERSADA dukung" xfId="4070" xr:uid="{00000000-0005-0000-0000-0000570B0000}"/>
    <cellStyle name="Normal 20" xfId="3648" xr:uid="{00000000-0005-0000-0000-0000580B0000}"/>
    <cellStyle name="Normal 20 2" xfId="3100" xr:uid="{00000000-0005-0000-0000-0000590B0000}"/>
    <cellStyle name="Normal 20 2 3" xfId="4082" xr:uid="{00000000-0005-0000-0000-00005A0B0000}"/>
    <cellStyle name="Normal 20 3" xfId="3101" xr:uid="{00000000-0005-0000-0000-00005B0B0000}"/>
    <cellStyle name="Normal 20 4" xfId="3102" xr:uid="{00000000-0005-0000-0000-00005C0B0000}"/>
    <cellStyle name="Normal 20 5" xfId="3103" xr:uid="{00000000-0005-0000-0000-00005D0B0000}"/>
    <cellStyle name="Normal 20 6" xfId="3104" xr:uid="{00000000-0005-0000-0000-00005E0B0000}"/>
    <cellStyle name="Normal 21" xfId="3649" xr:uid="{00000000-0005-0000-0000-00005F0B0000}"/>
    <cellStyle name="Normal 21 2" xfId="3105" xr:uid="{00000000-0005-0000-0000-0000600B0000}"/>
    <cellStyle name="Normal 21 3" xfId="3106" xr:uid="{00000000-0005-0000-0000-0000610B0000}"/>
    <cellStyle name="Normal 21 4" xfId="3107" xr:uid="{00000000-0005-0000-0000-0000620B0000}"/>
    <cellStyle name="Normal 21 5" xfId="3108" xr:uid="{00000000-0005-0000-0000-0000630B0000}"/>
    <cellStyle name="Normal 21 6" xfId="3109" xr:uid="{00000000-0005-0000-0000-0000640B0000}"/>
    <cellStyle name="Normal 22" xfId="3110" xr:uid="{00000000-0005-0000-0000-0000650B0000}"/>
    <cellStyle name="Normal 22 2" xfId="3111" xr:uid="{00000000-0005-0000-0000-0000660B0000}"/>
    <cellStyle name="Normal 22 3" xfId="3112" xr:uid="{00000000-0005-0000-0000-0000670B0000}"/>
    <cellStyle name="Normal 22 4" xfId="3113" xr:uid="{00000000-0005-0000-0000-0000680B0000}"/>
    <cellStyle name="Normal 22 5" xfId="3114" xr:uid="{00000000-0005-0000-0000-0000690B0000}"/>
    <cellStyle name="Normal 22 6" xfId="3115" xr:uid="{00000000-0005-0000-0000-00006A0B0000}"/>
    <cellStyle name="Normal 23" xfId="3116" xr:uid="{00000000-0005-0000-0000-00006B0B0000}"/>
    <cellStyle name="Normal 23 2" xfId="3117" xr:uid="{00000000-0005-0000-0000-00006C0B0000}"/>
    <cellStyle name="Normal 23 3" xfId="3118" xr:uid="{00000000-0005-0000-0000-00006D0B0000}"/>
    <cellStyle name="Normal 23 4" xfId="3119" xr:uid="{00000000-0005-0000-0000-00006E0B0000}"/>
    <cellStyle name="Normal 23 5" xfId="3120" xr:uid="{00000000-0005-0000-0000-00006F0B0000}"/>
    <cellStyle name="Normal 23 6" xfId="3121" xr:uid="{00000000-0005-0000-0000-0000700B0000}"/>
    <cellStyle name="Normal 24" xfId="3122" xr:uid="{00000000-0005-0000-0000-0000710B0000}"/>
    <cellStyle name="Normal 25" xfId="1902" xr:uid="{00000000-0005-0000-0000-0000720B0000}"/>
    <cellStyle name="Normal 26" xfId="1903" xr:uid="{00000000-0005-0000-0000-0000730B0000}"/>
    <cellStyle name="Normal 26 2 2" xfId="3123" xr:uid="{00000000-0005-0000-0000-0000740B0000}"/>
    <cellStyle name="Normal 27" xfId="1904" xr:uid="{00000000-0005-0000-0000-0000750B0000}"/>
    <cellStyle name="Normal 27 2" xfId="3124" xr:uid="{00000000-0005-0000-0000-0000760B0000}"/>
    <cellStyle name="Normal 28" xfId="3125" xr:uid="{00000000-0005-0000-0000-0000770B0000}"/>
    <cellStyle name="Normal 29" xfId="3126" xr:uid="{00000000-0005-0000-0000-0000780B0000}"/>
    <cellStyle name="Normal 3" xfId="8" xr:uid="{00000000-0005-0000-0000-0000790B0000}"/>
    <cellStyle name="Normal 3 10" xfId="1905" xr:uid="{00000000-0005-0000-0000-00007A0B0000}"/>
    <cellStyle name="Normal 3 11" xfId="1906" xr:uid="{00000000-0005-0000-0000-00007B0B0000}"/>
    <cellStyle name="Normal 3 12" xfId="1907" xr:uid="{00000000-0005-0000-0000-00007C0B0000}"/>
    <cellStyle name="Normal 3 13" xfId="1908" xr:uid="{00000000-0005-0000-0000-00007D0B0000}"/>
    <cellStyle name="Normal 3 14" xfId="1909" xr:uid="{00000000-0005-0000-0000-00007E0B0000}"/>
    <cellStyle name="Normal 3 15" xfId="1910" xr:uid="{00000000-0005-0000-0000-00007F0B0000}"/>
    <cellStyle name="Normal 3 16" xfId="1911" xr:uid="{00000000-0005-0000-0000-0000800B0000}"/>
    <cellStyle name="Normal 3 17" xfId="1912" xr:uid="{00000000-0005-0000-0000-0000810B0000}"/>
    <cellStyle name="Normal 3 18" xfId="1913" xr:uid="{00000000-0005-0000-0000-0000820B0000}"/>
    <cellStyle name="Normal 3 19" xfId="1914" xr:uid="{00000000-0005-0000-0000-0000830B0000}"/>
    <cellStyle name="Normal 3 2" xfId="38" xr:uid="{00000000-0005-0000-0000-0000840B0000}"/>
    <cellStyle name="Normal 3 2 10" xfId="3127" xr:uid="{00000000-0005-0000-0000-0000850B0000}"/>
    <cellStyle name="Normal 3 2 10 2" xfId="3128" xr:uid="{00000000-0005-0000-0000-0000860B0000}"/>
    <cellStyle name="Normal 3 2 10 3" xfId="3129" xr:uid="{00000000-0005-0000-0000-0000870B0000}"/>
    <cellStyle name="Normal 3 2 10 4" xfId="3130" xr:uid="{00000000-0005-0000-0000-0000880B0000}"/>
    <cellStyle name="Normal 3 2 10 5" xfId="3131" xr:uid="{00000000-0005-0000-0000-0000890B0000}"/>
    <cellStyle name="Normal 3 2 10 6" xfId="3132" xr:uid="{00000000-0005-0000-0000-00008A0B0000}"/>
    <cellStyle name="Normal 3 2 11" xfId="3133" xr:uid="{00000000-0005-0000-0000-00008B0B0000}"/>
    <cellStyle name="Normal 3 2 11 2" xfId="3134" xr:uid="{00000000-0005-0000-0000-00008C0B0000}"/>
    <cellStyle name="Normal 3 2 11 3" xfId="3135" xr:uid="{00000000-0005-0000-0000-00008D0B0000}"/>
    <cellStyle name="Normal 3 2 11 4" xfId="3136" xr:uid="{00000000-0005-0000-0000-00008E0B0000}"/>
    <cellStyle name="Normal 3 2 11 5" xfId="3137" xr:uid="{00000000-0005-0000-0000-00008F0B0000}"/>
    <cellStyle name="Normal 3 2 11 6" xfId="3138" xr:uid="{00000000-0005-0000-0000-0000900B0000}"/>
    <cellStyle name="Normal 3 2 12" xfId="3139" xr:uid="{00000000-0005-0000-0000-0000910B0000}"/>
    <cellStyle name="Normal 3 2 12 2" xfId="3140" xr:uid="{00000000-0005-0000-0000-0000920B0000}"/>
    <cellStyle name="Normal 3 2 12 3" xfId="3141" xr:uid="{00000000-0005-0000-0000-0000930B0000}"/>
    <cellStyle name="Normal 3 2 12 4" xfId="3142" xr:uid="{00000000-0005-0000-0000-0000940B0000}"/>
    <cellStyle name="Normal 3 2 12 5" xfId="3143" xr:uid="{00000000-0005-0000-0000-0000950B0000}"/>
    <cellStyle name="Normal 3 2 12 6" xfId="3144" xr:uid="{00000000-0005-0000-0000-0000960B0000}"/>
    <cellStyle name="Normal 3 2 13" xfId="3145" xr:uid="{00000000-0005-0000-0000-0000970B0000}"/>
    <cellStyle name="Normal 3 2 13 2" xfId="3146" xr:uid="{00000000-0005-0000-0000-0000980B0000}"/>
    <cellStyle name="Normal 3 2 13 3" xfId="3147" xr:uid="{00000000-0005-0000-0000-0000990B0000}"/>
    <cellStyle name="Normal 3 2 13 4" xfId="3148" xr:uid="{00000000-0005-0000-0000-00009A0B0000}"/>
    <cellStyle name="Normal 3 2 13 5" xfId="3149" xr:uid="{00000000-0005-0000-0000-00009B0B0000}"/>
    <cellStyle name="Normal 3 2 13 6" xfId="3150" xr:uid="{00000000-0005-0000-0000-00009C0B0000}"/>
    <cellStyle name="Normal 3 2 14" xfId="3151" xr:uid="{00000000-0005-0000-0000-00009D0B0000}"/>
    <cellStyle name="Normal 3 2 14 2" xfId="3152" xr:uid="{00000000-0005-0000-0000-00009E0B0000}"/>
    <cellStyle name="Normal 3 2 14 3" xfId="3153" xr:uid="{00000000-0005-0000-0000-00009F0B0000}"/>
    <cellStyle name="Normal 3 2 14 4" xfId="3154" xr:uid="{00000000-0005-0000-0000-0000A00B0000}"/>
    <cellStyle name="Normal 3 2 14 5" xfId="3155" xr:uid="{00000000-0005-0000-0000-0000A10B0000}"/>
    <cellStyle name="Normal 3 2 14 6" xfId="3156" xr:uid="{00000000-0005-0000-0000-0000A20B0000}"/>
    <cellStyle name="Normal 3 2 15" xfId="3157" xr:uid="{00000000-0005-0000-0000-0000A30B0000}"/>
    <cellStyle name="Normal 3 2 15 2" xfId="3158" xr:uid="{00000000-0005-0000-0000-0000A40B0000}"/>
    <cellStyle name="Normal 3 2 15 3" xfId="3159" xr:uid="{00000000-0005-0000-0000-0000A50B0000}"/>
    <cellStyle name="Normal 3 2 15 4" xfId="3160" xr:uid="{00000000-0005-0000-0000-0000A60B0000}"/>
    <cellStyle name="Normal 3 2 15 5" xfId="3161" xr:uid="{00000000-0005-0000-0000-0000A70B0000}"/>
    <cellStyle name="Normal 3 2 15 6" xfId="3162" xr:uid="{00000000-0005-0000-0000-0000A80B0000}"/>
    <cellStyle name="Normal 3 2 16" xfId="3163" xr:uid="{00000000-0005-0000-0000-0000A90B0000}"/>
    <cellStyle name="Normal 3 2 17" xfId="3164" xr:uid="{00000000-0005-0000-0000-0000AA0B0000}"/>
    <cellStyle name="Normal 3 2 18" xfId="3165" xr:uid="{00000000-0005-0000-0000-0000AB0B0000}"/>
    <cellStyle name="Normal 3 2 19" xfId="3166" xr:uid="{00000000-0005-0000-0000-0000AC0B0000}"/>
    <cellStyle name="Normal 3 2 2" xfId="1915" xr:uid="{00000000-0005-0000-0000-0000AD0B0000}"/>
    <cellStyle name="Normal 3 2 2 10" xfId="3167" xr:uid="{00000000-0005-0000-0000-0000AE0B0000}"/>
    <cellStyle name="Normal 3 2 2 11" xfId="3168" xr:uid="{00000000-0005-0000-0000-0000AF0B0000}"/>
    <cellStyle name="Normal 3 2 2 12" xfId="3169" xr:uid="{00000000-0005-0000-0000-0000B00B0000}"/>
    <cellStyle name="Normal 3 2 2 13" xfId="3170" xr:uid="{00000000-0005-0000-0000-0000B10B0000}"/>
    <cellStyle name="Normal 3 2 2 14" xfId="3171" xr:uid="{00000000-0005-0000-0000-0000B20B0000}"/>
    <cellStyle name="Normal 3 2 2 15" xfId="3172" xr:uid="{00000000-0005-0000-0000-0000B30B0000}"/>
    <cellStyle name="Normal 3 2 2 2" xfId="3173" xr:uid="{00000000-0005-0000-0000-0000B40B0000}"/>
    <cellStyle name="Normal 3 2 2 2 2" xfId="3174" xr:uid="{00000000-0005-0000-0000-0000B50B0000}"/>
    <cellStyle name="Normal 3 2 2 2 2 2" xfId="3175" xr:uid="{00000000-0005-0000-0000-0000B60B0000}"/>
    <cellStyle name="Normal 3 2 2 2 2 2 2" xfId="3176" xr:uid="{00000000-0005-0000-0000-0000B70B0000}"/>
    <cellStyle name="Normal 3 2 2 2 2 2 3" xfId="3177" xr:uid="{00000000-0005-0000-0000-0000B80B0000}"/>
    <cellStyle name="Normal 3 2 2 2 2 2 4" xfId="3178" xr:uid="{00000000-0005-0000-0000-0000B90B0000}"/>
    <cellStyle name="Normal 3 2 2 2 2 2 5" xfId="3179" xr:uid="{00000000-0005-0000-0000-0000BA0B0000}"/>
    <cellStyle name="Normal 3 2 2 2 2 2 6" xfId="3180" xr:uid="{00000000-0005-0000-0000-0000BB0B0000}"/>
    <cellStyle name="Normal 3 2 2 2 2 3" xfId="3181" xr:uid="{00000000-0005-0000-0000-0000BC0B0000}"/>
    <cellStyle name="Normal 3 2 2 2 2 4" xfId="3182" xr:uid="{00000000-0005-0000-0000-0000BD0B0000}"/>
    <cellStyle name="Normal 3 2 2 2 2 5" xfId="3183" xr:uid="{00000000-0005-0000-0000-0000BE0B0000}"/>
    <cellStyle name="Normal 3 2 2 2 2 6" xfId="3184" xr:uid="{00000000-0005-0000-0000-0000BF0B0000}"/>
    <cellStyle name="Normal 3 2 2 2 3" xfId="3185" xr:uid="{00000000-0005-0000-0000-0000C00B0000}"/>
    <cellStyle name="Normal 3 2 2 2 4" xfId="3186" xr:uid="{00000000-0005-0000-0000-0000C10B0000}"/>
    <cellStyle name="Normal 3 2 2 2 5" xfId="3187" xr:uid="{00000000-0005-0000-0000-0000C20B0000}"/>
    <cellStyle name="Normal 3 2 2 2 6" xfId="3188" xr:uid="{00000000-0005-0000-0000-0000C30B0000}"/>
    <cellStyle name="Normal 3 2 2 2 7" xfId="3189" xr:uid="{00000000-0005-0000-0000-0000C40B0000}"/>
    <cellStyle name="Normal 3 2 2 2 8" xfId="3190" xr:uid="{00000000-0005-0000-0000-0000C50B0000}"/>
    <cellStyle name="Normal 3 2 2 3" xfId="3191" xr:uid="{00000000-0005-0000-0000-0000C60B0000}"/>
    <cellStyle name="Normal 3 2 2 4" xfId="3192" xr:uid="{00000000-0005-0000-0000-0000C70B0000}"/>
    <cellStyle name="Normal 3 2 2 5" xfId="3193" xr:uid="{00000000-0005-0000-0000-0000C80B0000}"/>
    <cellStyle name="Normal 3 2 2 6" xfId="3194" xr:uid="{00000000-0005-0000-0000-0000C90B0000}"/>
    <cellStyle name="Normal 3 2 2 6 2" xfId="3195" xr:uid="{00000000-0005-0000-0000-0000CA0B0000}"/>
    <cellStyle name="Normal 3 2 2 7" xfId="3196" xr:uid="{00000000-0005-0000-0000-0000CB0B0000}"/>
    <cellStyle name="Normal 3 2 2 8" xfId="3197" xr:uid="{00000000-0005-0000-0000-0000CC0B0000}"/>
    <cellStyle name="Normal 3 2 2 9" xfId="3198" xr:uid="{00000000-0005-0000-0000-0000CD0B0000}"/>
    <cellStyle name="Normal 3 2 20" xfId="3199" xr:uid="{00000000-0005-0000-0000-0000CE0B0000}"/>
    <cellStyle name="Normal 3 2 21" xfId="3200" xr:uid="{00000000-0005-0000-0000-0000CF0B0000}"/>
    <cellStyle name="Normal 3 2 22" xfId="3201" xr:uid="{00000000-0005-0000-0000-0000D00B0000}"/>
    <cellStyle name="Normal 3 2 23" xfId="3202" xr:uid="{00000000-0005-0000-0000-0000D10B0000}"/>
    <cellStyle name="Normal 3 2 24" xfId="3203" xr:uid="{00000000-0005-0000-0000-0000D20B0000}"/>
    <cellStyle name="Normal 3 2 25" xfId="3204" xr:uid="{00000000-0005-0000-0000-0000D30B0000}"/>
    <cellStyle name="Normal 3 2 26" xfId="3205" xr:uid="{00000000-0005-0000-0000-0000D40B0000}"/>
    <cellStyle name="Normal 3 2 27" xfId="3206" xr:uid="{00000000-0005-0000-0000-0000D50B0000}"/>
    <cellStyle name="Normal 3 2 28" xfId="3207" xr:uid="{00000000-0005-0000-0000-0000D60B0000}"/>
    <cellStyle name="Normal 3 2 29" xfId="3208" xr:uid="{00000000-0005-0000-0000-0000D70B0000}"/>
    <cellStyle name="Normal 3 2 3" xfId="1916" xr:uid="{00000000-0005-0000-0000-0000D80B0000}"/>
    <cellStyle name="Normal 3 2 3 2" xfId="3209" xr:uid="{00000000-0005-0000-0000-0000D90B0000}"/>
    <cellStyle name="Normal 3 2 3 3" xfId="3210" xr:uid="{00000000-0005-0000-0000-0000DA0B0000}"/>
    <cellStyle name="Normal 3 2 3 4" xfId="3211" xr:uid="{00000000-0005-0000-0000-0000DB0B0000}"/>
    <cellStyle name="Normal 3 2 3 5" xfId="3212" xr:uid="{00000000-0005-0000-0000-0000DC0B0000}"/>
    <cellStyle name="Normal 3 2 3 6" xfId="3213" xr:uid="{00000000-0005-0000-0000-0000DD0B0000}"/>
    <cellStyle name="Normal 3 2 4" xfId="1917" xr:uid="{00000000-0005-0000-0000-0000DE0B0000}"/>
    <cellStyle name="Normal 3 2 4 2" xfId="3214" xr:uid="{00000000-0005-0000-0000-0000DF0B0000}"/>
    <cellStyle name="Normal 3 2 4 3" xfId="3215" xr:uid="{00000000-0005-0000-0000-0000E00B0000}"/>
    <cellStyle name="Normal 3 2 4 4" xfId="3216" xr:uid="{00000000-0005-0000-0000-0000E10B0000}"/>
    <cellStyle name="Normal 3 2 4 5" xfId="3217" xr:uid="{00000000-0005-0000-0000-0000E20B0000}"/>
    <cellStyle name="Normal 3 2 4 6" xfId="3218" xr:uid="{00000000-0005-0000-0000-0000E30B0000}"/>
    <cellStyle name="Normal 3 2 5" xfId="3219" xr:uid="{00000000-0005-0000-0000-0000E40B0000}"/>
    <cellStyle name="Normal 3 2 6" xfId="3220" xr:uid="{00000000-0005-0000-0000-0000E50B0000}"/>
    <cellStyle name="Normal 3 2 7" xfId="3221" xr:uid="{00000000-0005-0000-0000-0000E60B0000}"/>
    <cellStyle name="Normal 3 2 8" xfId="3222" xr:uid="{00000000-0005-0000-0000-0000E70B0000}"/>
    <cellStyle name="Normal 3 2 8 2" xfId="3223" xr:uid="{00000000-0005-0000-0000-0000E80B0000}"/>
    <cellStyle name="Normal 3 2 8 3" xfId="3224" xr:uid="{00000000-0005-0000-0000-0000E90B0000}"/>
    <cellStyle name="Normal 3 2 8 4" xfId="3225" xr:uid="{00000000-0005-0000-0000-0000EA0B0000}"/>
    <cellStyle name="Normal 3 2 8 5" xfId="3226" xr:uid="{00000000-0005-0000-0000-0000EB0B0000}"/>
    <cellStyle name="Normal 3 2 8 6" xfId="3227" xr:uid="{00000000-0005-0000-0000-0000EC0B0000}"/>
    <cellStyle name="Normal 3 2 8 7" xfId="3228" xr:uid="{00000000-0005-0000-0000-0000ED0B0000}"/>
    <cellStyle name="Normal 3 2 9" xfId="3229" xr:uid="{00000000-0005-0000-0000-0000EE0B0000}"/>
    <cellStyle name="Normal 3 2 9 2" xfId="3230" xr:uid="{00000000-0005-0000-0000-0000EF0B0000}"/>
    <cellStyle name="Normal 3 2 9 3" xfId="3231" xr:uid="{00000000-0005-0000-0000-0000F00B0000}"/>
    <cellStyle name="Normal 3 2 9 4" xfId="3232" xr:uid="{00000000-0005-0000-0000-0000F10B0000}"/>
    <cellStyle name="Normal 3 2 9 5" xfId="3233" xr:uid="{00000000-0005-0000-0000-0000F20B0000}"/>
    <cellStyle name="Normal 3 2 9 6" xfId="3234" xr:uid="{00000000-0005-0000-0000-0000F30B0000}"/>
    <cellStyle name="Normal 3 20" xfId="1918" xr:uid="{00000000-0005-0000-0000-0000F40B0000}"/>
    <cellStyle name="Normal 3 21" xfId="1919" xr:uid="{00000000-0005-0000-0000-0000F50B0000}"/>
    <cellStyle name="Normal 3 22" xfId="1920" xr:uid="{00000000-0005-0000-0000-0000F60B0000}"/>
    <cellStyle name="Normal 3 23" xfId="1921" xr:uid="{00000000-0005-0000-0000-0000F70B0000}"/>
    <cellStyle name="Normal 3 23 2" xfId="3235" xr:uid="{00000000-0005-0000-0000-0000F80B0000}"/>
    <cellStyle name="Normal 3 24" xfId="1922" xr:uid="{00000000-0005-0000-0000-0000F90B0000}"/>
    <cellStyle name="Normal 3 24 2" xfId="3236" xr:uid="{00000000-0005-0000-0000-0000FA0B0000}"/>
    <cellStyle name="Normal 3 25" xfId="1923" xr:uid="{00000000-0005-0000-0000-0000FB0B0000}"/>
    <cellStyle name="Normal 3 25 2" xfId="3237" xr:uid="{00000000-0005-0000-0000-0000FC0B0000}"/>
    <cellStyle name="Normal 3 26" xfId="1924" xr:uid="{00000000-0005-0000-0000-0000FD0B0000}"/>
    <cellStyle name="Normal 3 27" xfId="1925" xr:uid="{00000000-0005-0000-0000-0000FE0B0000}"/>
    <cellStyle name="Normal 3 28" xfId="1926" xr:uid="{00000000-0005-0000-0000-0000FF0B0000}"/>
    <cellStyle name="Normal 3 29" xfId="1927" xr:uid="{00000000-0005-0000-0000-0000000C0000}"/>
    <cellStyle name="Normal 3 3" xfId="39" xr:uid="{00000000-0005-0000-0000-0000010C0000}"/>
    <cellStyle name="Normal 3 3 2" xfId="3238" xr:uid="{00000000-0005-0000-0000-0000020C0000}"/>
    <cellStyle name="Normal 3 3 2 2" xfId="3650" xr:uid="{00000000-0005-0000-0000-0000030C0000}"/>
    <cellStyle name="Normal 3 3 3" xfId="3239" xr:uid="{00000000-0005-0000-0000-0000040C0000}"/>
    <cellStyle name="Normal 3 3 4" xfId="3240" xr:uid="{00000000-0005-0000-0000-0000050C0000}"/>
    <cellStyle name="Normal 3 3 5" xfId="3241" xr:uid="{00000000-0005-0000-0000-0000060C0000}"/>
    <cellStyle name="Normal 3 3 6" xfId="3242" xr:uid="{00000000-0005-0000-0000-0000070C0000}"/>
    <cellStyle name="Normal 3 30" xfId="1928" xr:uid="{00000000-0005-0000-0000-0000080C0000}"/>
    <cellStyle name="Normal 3 31" xfId="1929" xr:uid="{00000000-0005-0000-0000-0000090C0000}"/>
    <cellStyle name="Normal 3 32" xfId="1930" xr:uid="{00000000-0005-0000-0000-00000A0C0000}"/>
    <cellStyle name="Normal 3 33" xfId="1931" xr:uid="{00000000-0005-0000-0000-00000B0C0000}"/>
    <cellStyle name="Normal 3 34" xfId="1932" xr:uid="{00000000-0005-0000-0000-00000C0C0000}"/>
    <cellStyle name="Normal 3 35" xfId="1933" xr:uid="{00000000-0005-0000-0000-00000D0C0000}"/>
    <cellStyle name="Normal 3 36" xfId="1934" xr:uid="{00000000-0005-0000-0000-00000E0C0000}"/>
    <cellStyle name="Normal 3 37" xfId="1935" xr:uid="{00000000-0005-0000-0000-00000F0C0000}"/>
    <cellStyle name="Normal 3 38" xfId="3243" xr:uid="{00000000-0005-0000-0000-0000100C0000}"/>
    <cellStyle name="Normal 3 39" xfId="3244" xr:uid="{00000000-0005-0000-0000-0000110C0000}"/>
    <cellStyle name="Normal 3 4" xfId="53" xr:uid="{00000000-0005-0000-0000-0000120C0000}"/>
    <cellStyle name="Normal 3 4 2" xfId="3245" xr:uid="{00000000-0005-0000-0000-0000130C0000}"/>
    <cellStyle name="Normal 3 4 3" xfId="3246" xr:uid="{00000000-0005-0000-0000-0000140C0000}"/>
    <cellStyle name="Normal 3 4 4" xfId="3247" xr:uid="{00000000-0005-0000-0000-0000150C0000}"/>
    <cellStyle name="Normal 3 4 5" xfId="3248" xr:uid="{00000000-0005-0000-0000-0000160C0000}"/>
    <cellStyle name="Normal 3 4 6" xfId="3249" xr:uid="{00000000-0005-0000-0000-0000170C0000}"/>
    <cellStyle name="Normal 3 40" xfId="3250" xr:uid="{00000000-0005-0000-0000-0000180C0000}"/>
    <cellStyle name="Normal 3 41" xfId="3251" xr:uid="{00000000-0005-0000-0000-0000190C0000}"/>
    <cellStyle name="Normal 3 42" xfId="3252" xr:uid="{00000000-0005-0000-0000-00001A0C0000}"/>
    <cellStyle name="Normal 3 43" xfId="3253" xr:uid="{00000000-0005-0000-0000-00001B0C0000}"/>
    <cellStyle name="Normal 3 5" xfId="1936" xr:uid="{00000000-0005-0000-0000-00001C0C0000}"/>
    <cellStyle name="Normal 3 6" xfId="1937" xr:uid="{00000000-0005-0000-0000-00001D0C0000}"/>
    <cellStyle name="Normal 3 7" xfId="1938" xr:uid="{00000000-0005-0000-0000-00001E0C0000}"/>
    <cellStyle name="Normal 3 8" xfId="1939" xr:uid="{00000000-0005-0000-0000-00001F0C0000}"/>
    <cellStyle name="Normal 3 9" xfId="1940" xr:uid="{00000000-0005-0000-0000-0000200C0000}"/>
    <cellStyle name="Normal 3_Format Aset 2010_bag Pemb" xfId="40" xr:uid="{00000000-0005-0000-0000-0000210C0000}"/>
    <cellStyle name="Normal 30" xfId="1941" xr:uid="{00000000-0005-0000-0000-0000220C0000}"/>
    <cellStyle name="Normal 31" xfId="3254" xr:uid="{00000000-0005-0000-0000-0000230C0000}"/>
    <cellStyle name="Normal 32" xfId="1942" xr:uid="{00000000-0005-0000-0000-0000240C0000}"/>
    <cellStyle name="Normal 33" xfId="1943" xr:uid="{00000000-0005-0000-0000-0000250C0000}"/>
    <cellStyle name="Normal 34" xfId="1944" xr:uid="{00000000-0005-0000-0000-0000260C0000}"/>
    <cellStyle name="Normal 35" xfId="3255" xr:uid="{00000000-0005-0000-0000-0000270C0000}"/>
    <cellStyle name="Normal 37" xfId="1945" xr:uid="{00000000-0005-0000-0000-0000280C0000}"/>
    <cellStyle name="Normal 4" xfId="41" xr:uid="{00000000-0005-0000-0000-0000290C0000}"/>
    <cellStyle name="Normal 4 10" xfId="3256" xr:uid="{00000000-0005-0000-0000-00002A0C0000}"/>
    <cellStyle name="Normal 4 11" xfId="3257" xr:uid="{00000000-0005-0000-0000-00002B0C0000}"/>
    <cellStyle name="Normal 4 12" xfId="3258" xr:uid="{00000000-0005-0000-0000-00002C0C0000}"/>
    <cellStyle name="Normal 4 13" xfId="3259" xr:uid="{00000000-0005-0000-0000-00002D0C0000}"/>
    <cellStyle name="Normal 4 14" xfId="3260" xr:uid="{00000000-0005-0000-0000-00002E0C0000}"/>
    <cellStyle name="Normal 4 15" xfId="3261" xr:uid="{00000000-0005-0000-0000-00002F0C0000}"/>
    <cellStyle name="Normal 4 16" xfId="3262" xr:uid="{00000000-0005-0000-0000-0000300C0000}"/>
    <cellStyle name="Normal 4 17" xfId="3263" xr:uid="{00000000-0005-0000-0000-0000310C0000}"/>
    <cellStyle name="Normal 4 17 2" xfId="3264" xr:uid="{00000000-0005-0000-0000-0000320C0000}"/>
    <cellStyle name="Normal 4 18" xfId="3265" xr:uid="{00000000-0005-0000-0000-0000330C0000}"/>
    <cellStyle name="Normal 4 18 2" xfId="3266" xr:uid="{00000000-0005-0000-0000-0000340C0000}"/>
    <cellStyle name="Normal 4 19" xfId="3267" xr:uid="{00000000-0005-0000-0000-0000350C0000}"/>
    <cellStyle name="Normal 4 19 2" xfId="3268" xr:uid="{00000000-0005-0000-0000-0000360C0000}"/>
    <cellStyle name="Normal 4 2" xfId="1946" xr:uid="{00000000-0005-0000-0000-0000370C0000}"/>
    <cellStyle name="Normal 4 2 2" xfId="3269" xr:uid="{00000000-0005-0000-0000-0000380C0000}"/>
    <cellStyle name="Normal 4 2 2 2" xfId="3270" xr:uid="{00000000-0005-0000-0000-0000390C0000}"/>
    <cellStyle name="Normal 4 2 2 2 2" xfId="3271" xr:uid="{00000000-0005-0000-0000-00003A0C0000}"/>
    <cellStyle name="Normal 4 2 2 2 2 2" xfId="3272" xr:uid="{00000000-0005-0000-0000-00003B0C0000}"/>
    <cellStyle name="Normal 4 2 2 2 3" xfId="3273" xr:uid="{00000000-0005-0000-0000-00003C0C0000}"/>
    <cellStyle name="Normal 4 2 2 2 4" xfId="3274" xr:uid="{00000000-0005-0000-0000-00003D0C0000}"/>
    <cellStyle name="Normal 4 2 2 3" xfId="3275" xr:uid="{00000000-0005-0000-0000-00003E0C0000}"/>
    <cellStyle name="Normal 4 2 2 4" xfId="3276" xr:uid="{00000000-0005-0000-0000-00003F0C0000}"/>
    <cellStyle name="Normal 4 2 2 5" xfId="3277" xr:uid="{00000000-0005-0000-0000-0000400C0000}"/>
    <cellStyle name="Normal 4 2 2 5 2" xfId="3278" xr:uid="{00000000-0005-0000-0000-0000410C0000}"/>
    <cellStyle name="Normal 4 2 2 6" xfId="3279" xr:uid="{00000000-0005-0000-0000-0000420C0000}"/>
    <cellStyle name="Normal 4 2 3" xfId="3280" xr:uid="{00000000-0005-0000-0000-0000430C0000}"/>
    <cellStyle name="Normal 4 2 4" xfId="3281" xr:uid="{00000000-0005-0000-0000-0000440C0000}"/>
    <cellStyle name="Normal 4 2 5" xfId="3282" xr:uid="{00000000-0005-0000-0000-0000450C0000}"/>
    <cellStyle name="Normal 4 2 6" xfId="3283" xr:uid="{00000000-0005-0000-0000-0000460C0000}"/>
    <cellStyle name="Normal 4 2 6 2" xfId="3284" xr:uid="{00000000-0005-0000-0000-0000470C0000}"/>
    <cellStyle name="Normal 4 2 7" xfId="3285" xr:uid="{00000000-0005-0000-0000-0000480C0000}"/>
    <cellStyle name="Normal 4 2 7 2" xfId="3286" xr:uid="{00000000-0005-0000-0000-0000490C0000}"/>
    <cellStyle name="Normal 4 2 8" xfId="3287" xr:uid="{00000000-0005-0000-0000-00004A0C0000}"/>
    <cellStyle name="Normal 4 2 8 2" xfId="3288" xr:uid="{00000000-0005-0000-0000-00004B0C0000}"/>
    <cellStyle name="Normal 4 2 9" xfId="3289" xr:uid="{00000000-0005-0000-0000-00004C0C0000}"/>
    <cellStyle name="Normal 4 20" xfId="3290" xr:uid="{00000000-0005-0000-0000-00004D0C0000}"/>
    <cellStyle name="Normal 4 21" xfId="3291" xr:uid="{00000000-0005-0000-0000-00004E0C0000}"/>
    <cellStyle name="Normal 4 22" xfId="3292" xr:uid="{00000000-0005-0000-0000-00004F0C0000}"/>
    <cellStyle name="Normal 4 23" xfId="3293" xr:uid="{00000000-0005-0000-0000-0000500C0000}"/>
    <cellStyle name="Normal 4 24" xfId="3294" xr:uid="{00000000-0005-0000-0000-0000510C0000}"/>
    <cellStyle name="Normal 4 25" xfId="3295" xr:uid="{00000000-0005-0000-0000-0000520C0000}"/>
    <cellStyle name="Normal 4 26" xfId="3296" xr:uid="{00000000-0005-0000-0000-0000530C0000}"/>
    <cellStyle name="Normal 4 27" xfId="3297" xr:uid="{00000000-0005-0000-0000-0000540C0000}"/>
    <cellStyle name="Normal 4 28" xfId="3298" xr:uid="{00000000-0005-0000-0000-0000550C0000}"/>
    <cellStyle name="Normal 4 29" xfId="3299" xr:uid="{00000000-0005-0000-0000-0000560C0000}"/>
    <cellStyle name="Normal 4 3" xfId="1947" xr:uid="{00000000-0005-0000-0000-0000570C0000}"/>
    <cellStyle name="Normal 4 30" xfId="3300" xr:uid="{00000000-0005-0000-0000-0000580C0000}"/>
    <cellStyle name="Normal 4 31" xfId="3301" xr:uid="{00000000-0005-0000-0000-0000590C0000}"/>
    <cellStyle name="Normal 4 32" xfId="3302" xr:uid="{00000000-0005-0000-0000-00005A0C0000}"/>
    <cellStyle name="Normal 4 33" xfId="3303" xr:uid="{00000000-0005-0000-0000-00005B0C0000}"/>
    <cellStyle name="Normal 4 34" xfId="3304" xr:uid="{00000000-0005-0000-0000-00005C0C0000}"/>
    <cellStyle name="Normal 4 35" xfId="3305" xr:uid="{00000000-0005-0000-0000-00005D0C0000}"/>
    <cellStyle name="Normal 4 36" xfId="3306" xr:uid="{00000000-0005-0000-0000-00005E0C0000}"/>
    <cellStyle name="Normal 4 37" xfId="3307" xr:uid="{00000000-0005-0000-0000-00005F0C0000}"/>
    <cellStyle name="Normal 4 38" xfId="3308" xr:uid="{00000000-0005-0000-0000-0000600C0000}"/>
    <cellStyle name="Normal 4 39" xfId="3309" xr:uid="{00000000-0005-0000-0000-0000610C0000}"/>
    <cellStyle name="Normal 4 4" xfId="1948" xr:uid="{00000000-0005-0000-0000-0000620C0000}"/>
    <cellStyle name="Normal 4 4 2" xfId="3532" xr:uid="{00000000-0005-0000-0000-0000630C0000}"/>
    <cellStyle name="Normal 4 40" xfId="4071" xr:uid="{00000000-0005-0000-0000-0000640C0000}"/>
    <cellStyle name="Normal 4 5" xfId="3310" xr:uid="{00000000-0005-0000-0000-0000650C0000}"/>
    <cellStyle name="Normal 4 6" xfId="3311" xr:uid="{00000000-0005-0000-0000-0000660C0000}"/>
    <cellStyle name="Normal 4 7" xfId="3312" xr:uid="{00000000-0005-0000-0000-0000670C0000}"/>
    <cellStyle name="Normal 4 8" xfId="3313" xr:uid="{00000000-0005-0000-0000-0000680C0000}"/>
    <cellStyle name="Normal 4 9" xfId="3314" xr:uid="{00000000-0005-0000-0000-0000690C0000}"/>
    <cellStyle name="Normal 40" xfId="1949" xr:uid="{00000000-0005-0000-0000-00006A0C0000}"/>
    <cellStyle name="Normal 41" xfId="1950" xr:uid="{00000000-0005-0000-0000-00006B0C0000}"/>
    <cellStyle name="Normal 42" xfId="1951" xr:uid="{00000000-0005-0000-0000-00006C0C0000}"/>
    <cellStyle name="Normal 46" xfId="1952" xr:uid="{00000000-0005-0000-0000-00006D0C0000}"/>
    <cellStyle name="Normal 47" xfId="1953" xr:uid="{00000000-0005-0000-0000-00006E0C0000}"/>
    <cellStyle name="Normal 48" xfId="1954" xr:uid="{00000000-0005-0000-0000-00006F0C0000}"/>
    <cellStyle name="Normal 5" xfId="42" xr:uid="{00000000-0005-0000-0000-0000700C0000}"/>
    <cellStyle name="Normal 5 10" xfId="3315" xr:uid="{00000000-0005-0000-0000-0000710C0000}"/>
    <cellStyle name="Normal 5 10 2" xfId="3651" xr:uid="{00000000-0005-0000-0000-0000720C0000}"/>
    <cellStyle name="Normal 5 10 3" xfId="3652" xr:uid="{00000000-0005-0000-0000-0000730C0000}"/>
    <cellStyle name="Normal 5 10 4" xfId="3653" xr:uid="{00000000-0005-0000-0000-0000740C0000}"/>
    <cellStyle name="Normal 5 10 5" xfId="3654" xr:uid="{00000000-0005-0000-0000-0000750C0000}"/>
    <cellStyle name="Normal 5 10 6" xfId="3655" xr:uid="{00000000-0005-0000-0000-0000760C0000}"/>
    <cellStyle name="Normal 5 10 7" xfId="3656" xr:uid="{00000000-0005-0000-0000-0000770C0000}"/>
    <cellStyle name="Normal 5 10 8" xfId="3657" xr:uid="{00000000-0005-0000-0000-0000780C0000}"/>
    <cellStyle name="Normal 5 11" xfId="3316" xr:uid="{00000000-0005-0000-0000-0000790C0000}"/>
    <cellStyle name="Normal 5 11 2" xfId="3658" xr:uid="{00000000-0005-0000-0000-00007A0C0000}"/>
    <cellStyle name="Normal 5 11 3" xfId="3659" xr:uid="{00000000-0005-0000-0000-00007B0C0000}"/>
    <cellStyle name="Normal 5 11 4" xfId="3660" xr:uid="{00000000-0005-0000-0000-00007C0C0000}"/>
    <cellStyle name="Normal 5 11 5" xfId="3661" xr:uid="{00000000-0005-0000-0000-00007D0C0000}"/>
    <cellStyle name="Normal 5 11 6" xfId="3662" xr:uid="{00000000-0005-0000-0000-00007E0C0000}"/>
    <cellStyle name="Normal 5 11 7" xfId="3663" xr:uid="{00000000-0005-0000-0000-00007F0C0000}"/>
    <cellStyle name="Normal 5 11 8" xfId="3664" xr:uid="{00000000-0005-0000-0000-0000800C0000}"/>
    <cellStyle name="Normal 5 12" xfId="3317" xr:uid="{00000000-0005-0000-0000-0000810C0000}"/>
    <cellStyle name="Normal 5 12 2" xfId="3665" xr:uid="{00000000-0005-0000-0000-0000820C0000}"/>
    <cellStyle name="Normal 5 12 3" xfId="3666" xr:uid="{00000000-0005-0000-0000-0000830C0000}"/>
    <cellStyle name="Normal 5 12 4" xfId="3667" xr:uid="{00000000-0005-0000-0000-0000840C0000}"/>
    <cellStyle name="Normal 5 12 5" xfId="3668" xr:uid="{00000000-0005-0000-0000-0000850C0000}"/>
    <cellStyle name="Normal 5 12 6" xfId="3669" xr:uid="{00000000-0005-0000-0000-0000860C0000}"/>
    <cellStyle name="Normal 5 12 7" xfId="3670" xr:uid="{00000000-0005-0000-0000-0000870C0000}"/>
    <cellStyle name="Normal 5 12 8" xfId="3671" xr:uid="{00000000-0005-0000-0000-0000880C0000}"/>
    <cellStyle name="Normal 5 13" xfId="3318" xr:uid="{00000000-0005-0000-0000-0000890C0000}"/>
    <cellStyle name="Normal 5 13 2" xfId="3672" xr:uid="{00000000-0005-0000-0000-00008A0C0000}"/>
    <cellStyle name="Normal 5 13 3" xfId="3673" xr:uid="{00000000-0005-0000-0000-00008B0C0000}"/>
    <cellStyle name="Normal 5 13 4" xfId="3674" xr:uid="{00000000-0005-0000-0000-00008C0C0000}"/>
    <cellStyle name="Normal 5 13 5" xfId="3675" xr:uid="{00000000-0005-0000-0000-00008D0C0000}"/>
    <cellStyle name="Normal 5 13 6" xfId="3676" xr:uid="{00000000-0005-0000-0000-00008E0C0000}"/>
    <cellStyle name="Normal 5 13 7" xfId="3677" xr:uid="{00000000-0005-0000-0000-00008F0C0000}"/>
    <cellStyle name="Normal 5 13 8" xfId="3678" xr:uid="{00000000-0005-0000-0000-0000900C0000}"/>
    <cellStyle name="Normal 5 14" xfId="3319" xr:uid="{00000000-0005-0000-0000-0000910C0000}"/>
    <cellStyle name="Normal 5 14 2" xfId="3679" xr:uid="{00000000-0005-0000-0000-0000920C0000}"/>
    <cellStyle name="Normal 5 14 3" xfId="3680" xr:uid="{00000000-0005-0000-0000-0000930C0000}"/>
    <cellStyle name="Normal 5 14 4" xfId="3681" xr:uid="{00000000-0005-0000-0000-0000940C0000}"/>
    <cellStyle name="Normal 5 14 5" xfId="3682" xr:uid="{00000000-0005-0000-0000-0000950C0000}"/>
    <cellStyle name="Normal 5 14 6" xfId="3683" xr:uid="{00000000-0005-0000-0000-0000960C0000}"/>
    <cellStyle name="Normal 5 14 7" xfId="3684" xr:uid="{00000000-0005-0000-0000-0000970C0000}"/>
    <cellStyle name="Normal 5 14 8" xfId="3685" xr:uid="{00000000-0005-0000-0000-0000980C0000}"/>
    <cellStyle name="Normal 5 15" xfId="3320" xr:uid="{00000000-0005-0000-0000-0000990C0000}"/>
    <cellStyle name="Normal 5 16" xfId="3321" xr:uid="{00000000-0005-0000-0000-00009A0C0000}"/>
    <cellStyle name="Normal 5 17" xfId="3322" xr:uid="{00000000-0005-0000-0000-00009B0C0000}"/>
    <cellStyle name="Normal 5 17 2" xfId="3323" xr:uid="{00000000-0005-0000-0000-00009C0C0000}"/>
    <cellStyle name="Normal 5 17 3" xfId="3324" xr:uid="{00000000-0005-0000-0000-00009D0C0000}"/>
    <cellStyle name="Normal 5 17 4" xfId="3325" xr:uid="{00000000-0005-0000-0000-00009E0C0000}"/>
    <cellStyle name="Normal 5 17 5" xfId="3326" xr:uid="{00000000-0005-0000-0000-00009F0C0000}"/>
    <cellStyle name="Normal 5 17 6" xfId="3327" xr:uid="{00000000-0005-0000-0000-0000A00C0000}"/>
    <cellStyle name="Normal 5 17 7" xfId="3328" xr:uid="{00000000-0005-0000-0000-0000A10C0000}"/>
    <cellStyle name="Normal 5 18" xfId="3329" xr:uid="{00000000-0005-0000-0000-0000A20C0000}"/>
    <cellStyle name="Normal 5 18 2" xfId="3330" xr:uid="{00000000-0005-0000-0000-0000A30C0000}"/>
    <cellStyle name="Normal 5 18 3" xfId="3331" xr:uid="{00000000-0005-0000-0000-0000A40C0000}"/>
    <cellStyle name="Normal 5 18 4" xfId="3332" xr:uid="{00000000-0005-0000-0000-0000A50C0000}"/>
    <cellStyle name="Normal 5 18 5" xfId="3333" xr:uid="{00000000-0005-0000-0000-0000A60C0000}"/>
    <cellStyle name="Normal 5 18 6" xfId="3334" xr:uid="{00000000-0005-0000-0000-0000A70C0000}"/>
    <cellStyle name="Normal 5 18 7" xfId="3335" xr:uid="{00000000-0005-0000-0000-0000A80C0000}"/>
    <cellStyle name="Normal 5 19" xfId="3336" xr:uid="{00000000-0005-0000-0000-0000A90C0000}"/>
    <cellStyle name="Normal 5 19 2" xfId="3337" xr:uid="{00000000-0005-0000-0000-0000AA0C0000}"/>
    <cellStyle name="Normal 5 19 3" xfId="3338" xr:uid="{00000000-0005-0000-0000-0000AB0C0000}"/>
    <cellStyle name="Normal 5 19 4" xfId="3339" xr:uid="{00000000-0005-0000-0000-0000AC0C0000}"/>
    <cellStyle name="Normal 5 19 5" xfId="3340" xr:uid="{00000000-0005-0000-0000-0000AD0C0000}"/>
    <cellStyle name="Normal 5 19 6" xfId="3341" xr:uid="{00000000-0005-0000-0000-0000AE0C0000}"/>
    <cellStyle name="Normal 5 19 7" xfId="3342" xr:uid="{00000000-0005-0000-0000-0000AF0C0000}"/>
    <cellStyle name="Normal 5 2" xfId="1955" xr:uid="{00000000-0005-0000-0000-0000B00C0000}"/>
    <cellStyle name="Normal 5 2 10" xfId="3343" xr:uid="{00000000-0005-0000-0000-0000B10C0000}"/>
    <cellStyle name="Normal 5 2 11" xfId="3344" xr:uid="{00000000-0005-0000-0000-0000B20C0000}"/>
    <cellStyle name="Normal 5 2 12" xfId="3345" xr:uid="{00000000-0005-0000-0000-0000B30C0000}"/>
    <cellStyle name="Normal 5 2 2" xfId="3346" xr:uid="{00000000-0005-0000-0000-0000B40C0000}"/>
    <cellStyle name="Normal 5 2 2 2" xfId="3347" xr:uid="{00000000-0005-0000-0000-0000B50C0000}"/>
    <cellStyle name="Normal 5 2 2 2 2" xfId="3348" xr:uid="{00000000-0005-0000-0000-0000B60C0000}"/>
    <cellStyle name="Normal 5 2 2 3" xfId="3349" xr:uid="{00000000-0005-0000-0000-0000B70C0000}"/>
    <cellStyle name="Normal 5 2 2 4" xfId="3350" xr:uid="{00000000-0005-0000-0000-0000B80C0000}"/>
    <cellStyle name="Normal 5 2 3" xfId="3351" xr:uid="{00000000-0005-0000-0000-0000B90C0000}"/>
    <cellStyle name="Normal 5 2 4" xfId="3352" xr:uid="{00000000-0005-0000-0000-0000BA0C0000}"/>
    <cellStyle name="Normal 5 2 5" xfId="3353" xr:uid="{00000000-0005-0000-0000-0000BB0C0000}"/>
    <cellStyle name="Normal 5 2 6" xfId="3354" xr:uid="{00000000-0005-0000-0000-0000BC0C0000}"/>
    <cellStyle name="Normal 5 2 6 2" xfId="3355" xr:uid="{00000000-0005-0000-0000-0000BD0C0000}"/>
    <cellStyle name="Normal 5 2 7" xfId="3356" xr:uid="{00000000-0005-0000-0000-0000BE0C0000}"/>
    <cellStyle name="Normal 5 2 8" xfId="3357" xr:uid="{00000000-0005-0000-0000-0000BF0C0000}"/>
    <cellStyle name="Normal 5 2 9" xfId="3358" xr:uid="{00000000-0005-0000-0000-0000C00C0000}"/>
    <cellStyle name="Normal 5 20" xfId="3359" xr:uid="{00000000-0005-0000-0000-0000C10C0000}"/>
    <cellStyle name="Normal 5 21" xfId="3360" xr:uid="{00000000-0005-0000-0000-0000C20C0000}"/>
    <cellStyle name="Normal 5 22" xfId="3361" xr:uid="{00000000-0005-0000-0000-0000C30C0000}"/>
    <cellStyle name="Normal 5 22 2" xfId="3362" xr:uid="{00000000-0005-0000-0000-0000C40C0000}"/>
    <cellStyle name="Normal 5 22 3" xfId="3363" xr:uid="{00000000-0005-0000-0000-0000C50C0000}"/>
    <cellStyle name="Normal 5 22 4" xfId="3364" xr:uid="{00000000-0005-0000-0000-0000C60C0000}"/>
    <cellStyle name="Normal 5 22 5" xfId="3365" xr:uid="{00000000-0005-0000-0000-0000C70C0000}"/>
    <cellStyle name="Normal 5 22 6" xfId="3366" xr:uid="{00000000-0005-0000-0000-0000C80C0000}"/>
    <cellStyle name="Normal 5 23" xfId="3367" xr:uid="{00000000-0005-0000-0000-0000C90C0000}"/>
    <cellStyle name="Normal 5 24" xfId="3368" xr:uid="{00000000-0005-0000-0000-0000CA0C0000}"/>
    <cellStyle name="Normal 5 25" xfId="3369" xr:uid="{00000000-0005-0000-0000-0000CB0C0000}"/>
    <cellStyle name="Normal 5 26" xfId="3370" xr:uid="{00000000-0005-0000-0000-0000CC0C0000}"/>
    <cellStyle name="Normal 5 27" xfId="3371" xr:uid="{00000000-0005-0000-0000-0000CD0C0000}"/>
    <cellStyle name="Normal 5 28" xfId="3372" xr:uid="{00000000-0005-0000-0000-0000CE0C0000}"/>
    <cellStyle name="Normal 5 3" xfId="1956" xr:uid="{00000000-0005-0000-0000-0000CF0C0000}"/>
    <cellStyle name="Normal 5 3 10" xfId="3686" xr:uid="{00000000-0005-0000-0000-0000D00C0000}"/>
    <cellStyle name="Normal 5 3 10 2" xfId="3687" xr:uid="{00000000-0005-0000-0000-0000D10C0000}"/>
    <cellStyle name="Normal 5 3 10 3" xfId="3688" xr:uid="{00000000-0005-0000-0000-0000D20C0000}"/>
    <cellStyle name="Normal 5 3 10 4" xfId="3689" xr:uid="{00000000-0005-0000-0000-0000D30C0000}"/>
    <cellStyle name="Normal 5 3 10 5" xfId="3690" xr:uid="{00000000-0005-0000-0000-0000D40C0000}"/>
    <cellStyle name="Normal 5 3 10 6" xfId="3691" xr:uid="{00000000-0005-0000-0000-0000D50C0000}"/>
    <cellStyle name="Normal 5 3 10 7" xfId="3692" xr:uid="{00000000-0005-0000-0000-0000D60C0000}"/>
    <cellStyle name="Normal 5 3 10 8" xfId="3693" xr:uid="{00000000-0005-0000-0000-0000D70C0000}"/>
    <cellStyle name="Normal 5 3 11" xfId="3694" xr:uid="{00000000-0005-0000-0000-0000D80C0000}"/>
    <cellStyle name="Normal 5 3 11 2" xfId="3695" xr:uid="{00000000-0005-0000-0000-0000D90C0000}"/>
    <cellStyle name="Normal 5 3 11 3" xfId="3696" xr:uid="{00000000-0005-0000-0000-0000DA0C0000}"/>
    <cellStyle name="Normal 5 3 11 4" xfId="3697" xr:uid="{00000000-0005-0000-0000-0000DB0C0000}"/>
    <cellStyle name="Normal 5 3 11 5" xfId="3698" xr:uid="{00000000-0005-0000-0000-0000DC0C0000}"/>
    <cellStyle name="Normal 5 3 11 6" xfId="3699" xr:uid="{00000000-0005-0000-0000-0000DD0C0000}"/>
    <cellStyle name="Normal 5 3 11 7" xfId="3700" xr:uid="{00000000-0005-0000-0000-0000DE0C0000}"/>
    <cellStyle name="Normal 5 3 11 8" xfId="3701" xr:uid="{00000000-0005-0000-0000-0000DF0C0000}"/>
    <cellStyle name="Normal 5 3 12" xfId="3702" xr:uid="{00000000-0005-0000-0000-0000E00C0000}"/>
    <cellStyle name="Normal 5 3 13" xfId="3703" xr:uid="{00000000-0005-0000-0000-0000E10C0000}"/>
    <cellStyle name="Normal 5 3 14" xfId="3704" xr:uid="{00000000-0005-0000-0000-0000E20C0000}"/>
    <cellStyle name="Normal 5 3 15" xfId="3705" xr:uid="{00000000-0005-0000-0000-0000E30C0000}"/>
    <cellStyle name="Normal 5 3 16" xfId="3706" xr:uid="{00000000-0005-0000-0000-0000E40C0000}"/>
    <cellStyle name="Normal 5 3 17" xfId="3707" xr:uid="{00000000-0005-0000-0000-0000E50C0000}"/>
    <cellStyle name="Normal 5 3 18" xfId="3708" xr:uid="{00000000-0005-0000-0000-0000E60C0000}"/>
    <cellStyle name="Normal 5 3 19" xfId="3709" xr:uid="{00000000-0005-0000-0000-0000E70C0000}"/>
    <cellStyle name="Normal 5 3 2" xfId="3710" xr:uid="{00000000-0005-0000-0000-0000E80C0000}"/>
    <cellStyle name="Normal 5 3 2 2" xfId="3711" xr:uid="{00000000-0005-0000-0000-0000E90C0000}"/>
    <cellStyle name="Normal 5 3 2 3" xfId="3712" xr:uid="{00000000-0005-0000-0000-0000EA0C0000}"/>
    <cellStyle name="Normal 5 3 2 4" xfId="3713" xr:uid="{00000000-0005-0000-0000-0000EB0C0000}"/>
    <cellStyle name="Normal 5 3 2 5" xfId="3714" xr:uid="{00000000-0005-0000-0000-0000EC0C0000}"/>
    <cellStyle name="Normal 5 3 2 6" xfId="3715" xr:uid="{00000000-0005-0000-0000-0000ED0C0000}"/>
    <cellStyle name="Normal 5 3 2 7" xfId="3716" xr:uid="{00000000-0005-0000-0000-0000EE0C0000}"/>
    <cellStyle name="Normal 5 3 2 8" xfId="3717" xr:uid="{00000000-0005-0000-0000-0000EF0C0000}"/>
    <cellStyle name="Normal 5 3 20" xfId="3718" xr:uid="{00000000-0005-0000-0000-0000F00C0000}"/>
    <cellStyle name="Normal 5 3 21" xfId="3719" xr:uid="{00000000-0005-0000-0000-0000F10C0000}"/>
    <cellStyle name="Normal 5 3 3" xfId="3720" xr:uid="{00000000-0005-0000-0000-0000F20C0000}"/>
    <cellStyle name="Normal 5 3 3 2" xfId="3721" xr:uid="{00000000-0005-0000-0000-0000F30C0000}"/>
    <cellStyle name="Normal 5 3 3 3" xfId="3722" xr:uid="{00000000-0005-0000-0000-0000F40C0000}"/>
    <cellStyle name="Normal 5 3 3 4" xfId="3723" xr:uid="{00000000-0005-0000-0000-0000F50C0000}"/>
    <cellStyle name="Normal 5 3 3 5" xfId="3724" xr:uid="{00000000-0005-0000-0000-0000F60C0000}"/>
    <cellStyle name="Normal 5 3 3 6" xfId="3725" xr:uid="{00000000-0005-0000-0000-0000F70C0000}"/>
    <cellStyle name="Normal 5 3 3 7" xfId="3726" xr:uid="{00000000-0005-0000-0000-0000F80C0000}"/>
    <cellStyle name="Normal 5 3 3 8" xfId="3727" xr:uid="{00000000-0005-0000-0000-0000F90C0000}"/>
    <cellStyle name="Normal 5 3 4" xfId="3728" xr:uid="{00000000-0005-0000-0000-0000FA0C0000}"/>
    <cellStyle name="Normal 5 3 4 2" xfId="3729" xr:uid="{00000000-0005-0000-0000-0000FB0C0000}"/>
    <cellStyle name="Normal 5 3 4 3" xfId="3730" xr:uid="{00000000-0005-0000-0000-0000FC0C0000}"/>
    <cellStyle name="Normal 5 3 4 4" xfId="3731" xr:uid="{00000000-0005-0000-0000-0000FD0C0000}"/>
    <cellStyle name="Normal 5 3 4 5" xfId="3732" xr:uid="{00000000-0005-0000-0000-0000FE0C0000}"/>
    <cellStyle name="Normal 5 3 4 6" xfId="3733" xr:uid="{00000000-0005-0000-0000-0000FF0C0000}"/>
    <cellStyle name="Normal 5 3 4 7" xfId="3734" xr:uid="{00000000-0005-0000-0000-0000000D0000}"/>
    <cellStyle name="Normal 5 3 4 8" xfId="3735" xr:uid="{00000000-0005-0000-0000-0000010D0000}"/>
    <cellStyle name="Normal 5 3 5" xfId="3736" xr:uid="{00000000-0005-0000-0000-0000020D0000}"/>
    <cellStyle name="Normal 5 3 5 2" xfId="3737" xr:uid="{00000000-0005-0000-0000-0000030D0000}"/>
    <cellStyle name="Normal 5 3 5 3" xfId="3738" xr:uid="{00000000-0005-0000-0000-0000040D0000}"/>
    <cellStyle name="Normal 5 3 5 4" xfId="3739" xr:uid="{00000000-0005-0000-0000-0000050D0000}"/>
    <cellStyle name="Normal 5 3 5 5" xfId="3740" xr:uid="{00000000-0005-0000-0000-0000060D0000}"/>
    <cellStyle name="Normal 5 3 5 6" xfId="3741" xr:uid="{00000000-0005-0000-0000-0000070D0000}"/>
    <cellStyle name="Normal 5 3 5 7" xfId="3742" xr:uid="{00000000-0005-0000-0000-0000080D0000}"/>
    <cellStyle name="Normal 5 3 5 8" xfId="3743" xr:uid="{00000000-0005-0000-0000-0000090D0000}"/>
    <cellStyle name="Normal 5 3 6" xfId="3744" xr:uid="{00000000-0005-0000-0000-00000A0D0000}"/>
    <cellStyle name="Normal 5 3 6 2" xfId="3745" xr:uid="{00000000-0005-0000-0000-00000B0D0000}"/>
    <cellStyle name="Normal 5 3 6 3" xfId="3746" xr:uid="{00000000-0005-0000-0000-00000C0D0000}"/>
    <cellStyle name="Normal 5 3 6 4" xfId="3747" xr:uid="{00000000-0005-0000-0000-00000D0D0000}"/>
    <cellStyle name="Normal 5 3 6 5" xfId="3748" xr:uid="{00000000-0005-0000-0000-00000E0D0000}"/>
    <cellStyle name="Normal 5 3 6 6" xfId="3749" xr:uid="{00000000-0005-0000-0000-00000F0D0000}"/>
    <cellStyle name="Normal 5 3 6 7" xfId="3750" xr:uid="{00000000-0005-0000-0000-0000100D0000}"/>
    <cellStyle name="Normal 5 3 6 8" xfId="3751" xr:uid="{00000000-0005-0000-0000-0000110D0000}"/>
    <cellStyle name="Normal 5 3 7" xfId="3752" xr:uid="{00000000-0005-0000-0000-0000120D0000}"/>
    <cellStyle name="Normal 5 3 7 2" xfId="3753" xr:uid="{00000000-0005-0000-0000-0000130D0000}"/>
    <cellStyle name="Normal 5 3 7 3" xfId="3754" xr:uid="{00000000-0005-0000-0000-0000140D0000}"/>
    <cellStyle name="Normal 5 3 7 4" xfId="3755" xr:uid="{00000000-0005-0000-0000-0000150D0000}"/>
    <cellStyle name="Normal 5 3 7 5" xfId="3756" xr:uid="{00000000-0005-0000-0000-0000160D0000}"/>
    <cellStyle name="Normal 5 3 7 6" xfId="3757" xr:uid="{00000000-0005-0000-0000-0000170D0000}"/>
    <cellStyle name="Normal 5 3 7 7" xfId="3758" xr:uid="{00000000-0005-0000-0000-0000180D0000}"/>
    <cellStyle name="Normal 5 3 7 8" xfId="3759" xr:uid="{00000000-0005-0000-0000-0000190D0000}"/>
    <cellStyle name="Normal 5 3 8" xfId="3760" xr:uid="{00000000-0005-0000-0000-00001A0D0000}"/>
    <cellStyle name="Normal 5 3 8 2" xfId="3761" xr:uid="{00000000-0005-0000-0000-00001B0D0000}"/>
    <cellStyle name="Normal 5 3 8 3" xfId="3762" xr:uid="{00000000-0005-0000-0000-00001C0D0000}"/>
    <cellStyle name="Normal 5 3 8 4" xfId="3763" xr:uid="{00000000-0005-0000-0000-00001D0D0000}"/>
    <cellStyle name="Normal 5 3 8 5" xfId="3764" xr:uid="{00000000-0005-0000-0000-00001E0D0000}"/>
    <cellStyle name="Normal 5 3 8 6" xfId="3765" xr:uid="{00000000-0005-0000-0000-00001F0D0000}"/>
    <cellStyle name="Normal 5 3 8 7" xfId="3766" xr:uid="{00000000-0005-0000-0000-0000200D0000}"/>
    <cellStyle name="Normal 5 3 8 8" xfId="3767" xr:uid="{00000000-0005-0000-0000-0000210D0000}"/>
    <cellStyle name="Normal 5 3 9" xfId="3768" xr:uid="{00000000-0005-0000-0000-0000220D0000}"/>
    <cellStyle name="Normal 5 3 9 2" xfId="3769" xr:uid="{00000000-0005-0000-0000-0000230D0000}"/>
    <cellStyle name="Normal 5 3 9 3" xfId="3770" xr:uid="{00000000-0005-0000-0000-0000240D0000}"/>
    <cellStyle name="Normal 5 3 9 4" xfId="3771" xr:uid="{00000000-0005-0000-0000-0000250D0000}"/>
    <cellStyle name="Normal 5 3 9 5" xfId="3772" xr:uid="{00000000-0005-0000-0000-0000260D0000}"/>
    <cellStyle name="Normal 5 3 9 6" xfId="3773" xr:uid="{00000000-0005-0000-0000-0000270D0000}"/>
    <cellStyle name="Normal 5 3 9 7" xfId="3774" xr:uid="{00000000-0005-0000-0000-0000280D0000}"/>
    <cellStyle name="Normal 5 3 9 8" xfId="3775" xr:uid="{00000000-0005-0000-0000-0000290D0000}"/>
    <cellStyle name="Normal 5 4" xfId="43" xr:uid="{00000000-0005-0000-0000-00002A0D0000}"/>
    <cellStyle name="Normal 5 4 10" xfId="3373" xr:uid="{00000000-0005-0000-0000-00002B0D0000}"/>
    <cellStyle name="Normal 5 4 11" xfId="3374" xr:uid="{00000000-0005-0000-0000-00002C0D0000}"/>
    <cellStyle name="Normal 5 4 12" xfId="3375" xr:uid="{00000000-0005-0000-0000-00002D0D0000}"/>
    <cellStyle name="Normal 5 4 13" xfId="3376" xr:uid="{00000000-0005-0000-0000-00002E0D0000}"/>
    <cellStyle name="Normal 5 4 14" xfId="3377" xr:uid="{00000000-0005-0000-0000-00002F0D0000}"/>
    <cellStyle name="Normal 5 4 15" xfId="3378" xr:uid="{00000000-0005-0000-0000-0000300D0000}"/>
    <cellStyle name="Normal 5 4 16" xfId="3379" xr:uid="{00000000-0005-0000-0000-0000310D0000}"/>
    <cellStyle name="Normal 5 4 2" xfId="3380" xr:uid="{00000000-0005-0000-0000-0000320D0000}"/>
    <cellStyle name="Normal 5 4 3" xfId="3381" xr:uid="{00000000-0005-0000-0000-0000330D0000}"/>
    <cellStyle name="Normal 5 4 4" xfId="3382" xr:uid="{00000000-0005-0000-0000-0000340D0000}"/>
    <cellStyle name="Normal 5 4 5" xfId="3383" xr:uid="{00000000-0005-0000-0000-0000350D0000}"/>
    <cellStyle name="Normal 5 4 6" xfId="3384" xr:uid="{00000000-0005-0000-0000-0000360D0000}"/>
    <cellStyle name="Normal 5 4 7" xfId="3385" xr:uid="{00000000-0005-0000-0000-0000370D0000}"/>
    <cellStyle name="Normal 5 4 8" xfId="3386" xr:uid="{00000000-0005-0000-0000-0000380D0000}"/>
    <cellStyle name="Normal 5 4 9" xfId="3387" xr:uid="{00000000-0005-0000-0000-0000390D0000}"/>
    <cellStyle name="Normal 5 5" xfId="3388" xr:uid="{00000000-0005-0000-0000-00003A0D0000}"/>
    <cellStyle name="Normal 5 5 2" xfId="3776" xr:uid="{00000000-0005-0000-0000-00003B0D0000}"/>
    <cellStyle name="Normal 5 5 3" xfId="3777" xr:uid="{00000000-0005-0000-0000-00003C0D0000}"/>
    <cellStyle name="Normal 5 5 4" xfId="3778" xr:uid="{00000000-0005-0000-0000-00003D0D0000}"/>
    <cellStyle name="Normal 5 5 5" xfId="3779" xr:uid="{00000000-0005-0000-0000-00003E0D0000}"/>
    <cellStyle name="Normal 5 5 6" xfId="3780" xr:uid="{00000000-0005-0000-0000-00003F0D0000}"/>
    <cellStyle name="Normal 5 5 7" xfId="3781" xr:uid="{00000000-0005-0000-0000-0000400D0000}"/>
    <cellStyle name="Normal 5 5 8" xfId="3782" xr:uid="{00000000-0005-0000-0000-0000410D0000}"/>
    <cellStyle name="Normal 5 6" xfId="3389" xr:uid="{00000000-0005-0000-0000-0000420D0000}"/>
    <cellStyle name="Normal 5 6 2" xfId="3783" xr:uid="{00000000-0005-0000-0000-0000430D0000}"/>
    <cellStyle name="Normal 5 6 3" xfId="3784" xr:uid="{00000000-0005-0000-0000-0000440D0000}"/>
    <cellStyle name="Normal 5 6 4" xfId="3785" xr:uid="{00000000-0005-0000-0000-0000450D0000}"/>
    <cellStyle name="Normal 5 6 5" xfId="3786" xr:uid="{00000000-0005-0000-0000-0000460D0000}"/>
    <cellStyle name="Normal 5 6 6" xfId="3787" xr:uid="{00000000-0005-0000-0000-0000470D0000}"/>
    <cellStyle name="Normal 5 6 7" xfId="3788" xr:uid="{00000000-0005-0000-0000-0000480D0000}"/>
    <cellStyle name="Normal 5 6 8" xfId="3789" xr:uid="{00000000-0005-0000-0000-0000490D0000}"/>
    <cellStyle name="Normal 5 7" xfId="3390" xr:uid="{00000000-0005-0000-0000-00004A0D0000}"/>
    <cellStyle name="Normal 5 7 2" xfId="3790" xr:uid="{00000000-0005-0000-0000-00004B0D0000}"/>
    <cellStyle name="Normal 5 7 3" xfId="3791" xr:uid="{00000000-0005-0000-0000-00004C0D0000}"/>
    <cellStyle name="Normal 5 7 4" xfId="3792" xr:uid="{00000000-0005-0000-0000-00004D0D0000}"/>
    <cellStyle name="Normal 5 7 5" xfId="3793" xr:uid="{00000000-0005-0000-0000-00004E0D0000}"/>
    <cellStyle name="Normal 5 7 6" xfId="3794" xr:uid="{00000000-0005-0000-0000-00004F0D0000}"/>
    <cellStyle name="Normal 5 7 7" xfId="3795" xr:uid="{00000000-0005-0000-0000-0000500D0000}"/>
    <cellStyle name="Normal 5 7 8" xfId="3796" xr:uid="{00000000-0005-0000-0000-0000510D0000}"/>
    <cellStyle name="Normal 5 8" xfId="3391" xr:uid="{00000000-0005-0000-0000-0000520D0000}"/>
    <cellStyle name="Normal 5 8 2" xfId="3797" xr:uid="{00000000-0005-0000-0000-0000530D0000}"/>
    <cellStyle name="Normal 5 8 3" xfId="3798" xr:uid="{00000000-0005-0000-0000-0000540D0000}"/>
    <cellStyle name="Normal 5 8 4" xfId="3799" xr:uid="{00000000-0005-0000-0000-0000550D0000}"/>
    <cellStyle name="Normal 5 8 5" xfId="3800" xr:uid="{00000000-0005-0000-0000-0000560D0000}"/>
    <cellStyle name="Normal 5 8 6" xfId="3801" xr:uid="{00000000-0005-0000-0000-0000570D0000}"/>
    <cellStyle name="Normal 5 8 7" xfId="3802" xr:uid="{00000000-0005-0000-0000-0000580D0000}"/>
    <cellStyle name="Normal 5 8 8" xfId="3803" xr:uid="{00000000-0005-0000-0000-0000590D0000}"/>
    <cellStyle name="Normal 5 9" xfId="3392" xr:uid="{00000000-0005-0000-0000-00005A0D0000}"/>
    <cellStyle name="Normal 5 9 2" xfId="3804" xr:uid="{00000000-0005-0000-0000-00005B0D0000}"/>
    <cellStyle name="Normal 5 9 3" xfId="3805" xr:uid="{00000000-0005-0000-0000-00005C0D0000}"/>
    <cellStyle name="Normal 5 9 4" xfId="3806" xr:uid="{00000000-0005-0000-0000-00005D0D0000}"/>
    <cellStyle name="Normal 5 9 5" xfId="3807" xr:uid="{00000000-0005-0000-0000-00005E0D0000}"/>
    <cellStyle name="Normal 5 9 6" xfId="3808" xr:uid="{00000000-0005-0000-0000-00005F0D0000}"/>
    <cellStyle name="Normal 5 9 7" xfId="3809" xr:uid="{00000000-0005-0000-0000-0000600D0000}"/>
    <cellStyle name="Normal 5 9 8" xfId="3810" xr:uid="{00000000-0005-0000-0000-0000610D0000}"/>
    <cellStyle name="Normal 5_2a 2008 Peralatan &amp; Mesin (SAP)(SB saja)" xfId="44" xr:uid="{00000000-0005-0000-0000-0000620D0000}"/>
    <cellStyle name="Normal 52" xfId="1957" xr:uid="{00000000-0005-0000-0000-0000630D0000}"/>
    <cellStyle name="Normal 53" xfId="1958" xr:uid="{00000000-0005-0000-0000-0000640D0000}"/>
    <cellStyle name="Normal 54" xfId="1959" xr:uid="{00000000-0005-0000-0000-0000650D0000}"/>
    <cellStyle name="Normal 55" xfId="1960" xr:uid="{00000000-0005-0000-0000-0000660D0000}"/>
    <cellStyle name="Normal 56" xfId="1961" xr:uid="{00000000-0005-0000-0000-0000670D0000}"/>
    <cellStyle name="Normal 57" xfId="1962" xr:uid="{00000000-0005-0000-0000-0000680D0000}"/>
    <cellStyle name="Normal 58" xfId="1963" xr:uid="{00000000-0005-0000-0000-0000690D0000}"/>
    <cellStyle name="Normal 6" xfId="45" xr:uid="{00000000-0005-0000-0000-00006A0D0000}"/>
    <cellStyle name="Normal 6 10" xfId="3393" xr:uid="{00000000-0005-0000-0000-00006B0D0000}"/>
    <cellStyle name="Normal 6 10 2" xfId="3811" xr:uid="{00000000-0005-0000-0000-00006C0D0000}"/>
    <cellStyle name="Normal 6 10 3" xfId="3812" xr:uid="{00000000-0005-0000-0000-00006D0D0000}"/>
    <cellStyle name="Normal 6 10 4" xfId="3813" xr:uid="{00000000-0005-0000-0000-00006E0D0000}"/>
    <cellStyle name="Normal 6 10 5" xfId="3814" xr:uid="{00000000-0005-0000-0000-00006F0D0000}"/>
    <cellStyle name="Normal 6 10 6" xfId="3815" xr:uid="{00000000-0005-0000-0000-0000700D0000}"/>
    <cellStyle name="Normal 6 10 7" xfId="3816" xr:uid="{00000000-0005-0000-0000-0000710D0000}"/>
    <cellStyle name="Normal 6 10 8" xfId="3817" xr:uid="{00000000-0005-0000-0000-0000720D0000}"/>
    <cellStyle name="Normal 6 11" xfId="3394" xr:uid="{00000000-0005-0000-0000-0000730D0000}"/>
    <cellStyle name="Normal 6 11 2" xfId="3818" xr:uid="{00000000-0005-0000-0000-0000740D0000}"/>
    <cellStyle name="Normal 6 11 3" xfId="3819" xr:uid="{00000000-0005-0000-0000-0000750D0000}"/>
    <cellStyle name="Normal 6 11 4" xfId="3820" xr:uid="{00000000-0005-0000-0000-0000760D0000}"/>
    <cellStyle name="Normal 6 11 5" xfId="3821" xr:uid="{00000000-0005-0000-0000-0000770D0000}"/>
    <cellStyle name="Normal 6 11 6" xfId="3822" xr:uid="{00000000-0005-0000-0000-0000780D0000}"/>
    <cellStyle name="Normal 6 11 7" xfId="3823" xr:uid="{00000000-0005-0000-0000-0000790D0000}"/>
    <cellStyle name="Normal 6 11 8" xfId="3824" xr:uid="{00000000-0005-0000-0000-00007A0D0000}"/>
    <cellStyle name="Normal 6 12" xfId="3395" xr:uid="{00000000-0005-0000-0000-00007B0D0000}"/>
    <cellStyle name="Normal 6 12 2" xfId="3825" xr:uid="{00000000-0005-0000-0000-00007C0D0000}"/>
    <cellStyle name="Normal 6 12 3" xfId="3826" xr:uid="{00000000-0005-0000-0000-00007D0D0000}"/>
    <cellStyle name="Normal 6 12 4" xfId="3827" xr:uid="{00000000-0005-0000-0000-00007E0D0000}"/>
    <cellStyle name="Normal 6 12 5" xfId="3828" xr:uid="{00000000-0005-0000-0000-00007F0D0000}"/>
    <cellStyle name="Normal 6 12 6" xfId="3829" xr:uid="{00000000-0005-0000-0000-0000800D0000}"/>
    <cellStyle name="Normal 6 12 7" xfId="3830" xr:uid="{00000000-0005-0000-0000-0000810D0000}"/>
    <cellStyle name="Normal 6 12 8" xfId="3831" xr:uid="{00000000-0005-0000-0000-0000820D0000}"/>
    <cellStyle name="Normal 6 13" xfId="3396" xr:uid="{00000000-0005-0000-0000-0000830D0000}"/>
    <cellStyle name="Normal 6 13 2" xfId="3832" xr:uid="{00000000-0005-0000-0000-0000840D0000}"/>
    <cellStyle name="Normal 6 13 3" xfId="3833" xr:uid="{00000000-0005-0000-0000-0000850D0000}"/>
    <cellStyle name="Normal 6 13 4" xfId="3834" xr:uid="{00000000-0005-0000-0000-0000860D0000}"/>
    <cellStyle name="Normal 6 13 5" xfId="3835" xr:uid="{00000000-0005-0000-0000-0000870D0000}"/>
    <cellStyle name="Normal 6 13 6" xfId="3836" xr:uid="{00000000-0005-0000-0000-0000880D0000}"/>
    <cellStyle name="Normal 6 13 7" xfId="3837" xr:uid="{00000000-0005-0000-0000-0000890D0000}"/>
    <cellStyle name="Normal 6 13 8" xfId="3838" xr:uid="{00000000-0005-0000-0000-00008A0D0000}"/>
    <cellStyle name="Normal 6 14" xfId="3397" xr:uid="{00000000-0005-0000-0000-00008B0D0000}"/>
    <cellStyle name="Normal 6 15" xfId="3398" xr:uid="{00000000-0005-0000-0000-00008C0D0000}"/>
    <cellStyle name="Normal 6 16" xfId="3399" xr:uid="{00000000-0005-0000-0000-00008D0D0000}"/>
    <cellStyle name="Normal 6 17" xfId="3400" xr:uid="{00000000-0005-0000-0000-00008E0D0000}"/>
    <cellStyle name="Normal 6 18" xfId="3401" xr:uid="{00000000-0005-0000-0000-00008F0D0000}"/>
    <cellStyle name="Normal 6 19" xfId="3402" xr:uid="{00000000-0005-0000-0000-0000900D0000}"/>
    <cellStyle name="Normal 6 2" xfId="46" xr:uid="{00000000-0005-0000-0000-0000910D0000}"/>
    <cellStyle name="Normal 6 2 10" xfId="3839" xr:uid="{00000000-0005-0000-0000-0000920D0000}"/>
    <cellStyle name="Normal 6 2 10 2" xfId="3840" xr:uid="{00000000-0005-0000-0000-0000930D0000}"/>
    <cellStyle name="Normal 6 2 10 3" xfId="3841" xr:uid="{00000000-0005-0000-0000-0000940D0000}"/>
    <cellStyle name="Normal 6 2 10 4" xfId="3842" xr:uid="{00000000-0005-0000-0000-0000950D0000}"/>
    <cellStyle name="Normal 6 2 10 5" xfId="3843" xr:uid="{00000000-0005-0000-0000-0000960D0000}"/>
    <cellStyle name="Normal 6 2 10 6" xfId="3844" xr:uid="{00000000-0005-0000-0000-0000970D0000}"/>
    <cellStyle name="Normal 6 2 10 7" xfId="3845" xr:uid="{00000000-0005-0000-0000-0000980D0000}"/>
    <cellStyle name="Normal 6 2 10 8" xfId="3846" xr:uid="{00000000-0005-0000-0000-0000990D0000}"/>
    <cellStyle name="Normal 6 2 11" xfId="3847" xr:uid="{00000000-0005-0000-0000-00009A0D0000}"/>
    <cellStyle name="Normal 6 2 11 2" xfId="3848" xr:uid="{00000000-0005-0000-0000-00009B0D0000}"/>
    <cellStyle name="Normal 6 2 11 3" xfId="3849" xr:uid="{00000000-0005-0000-0000-00009C0D0000}"/>
    <cellStyle name="Normal 6 2 11 4" xfId="3850" xr:uid="{00000000-0005-0000-0000-00009D0D0000}"/>
    <cellStyle name="Normal 6 2 11 5" xfId="3851" xr:uid="{00000000-0005-0000-0000-00009E0D0000}"/>
    <cellStyle name="Normal 6 2 11 6" xfId="3852" xr:uid="{00000000-0005-0000-0000-00009F0D0000}"/>
    <cellStyle name="Normal 6 2 11 7" xfId="3853" xr:uid="{00000000-0005-0000-0000-0000A00D0000}"/>
    <cellStyle name="Normal 6 2 11 8" xfId="3854" xr:uid="{00000000-0005-0000-0000-0000A10D0000}"/>
    <cellStyle name="Normal 6 2 12" xfId="3855" xr:uid="{00000000-0005-0000-0000-0000A20D0000}"/>
    <cellStyle name="Normal 6 2 13" xfId="3856" xr:uid="{00000000-0005-0000-0000-0000A30D0000}"/>
    <cellStyle name="Normal 6 2 14" xfId="3857" xr:uid="{00000000-0005-0000-0000-0000A40D0000}"/>
    <cellStyle name="Normal 6 2 15" xfId="3858" xr:uid="{00000000-0005-0000-0000-0000A50D0000}"/>
    <cellStyle name="Normal 6 2 16" xfId="3859" xr:uid="{00000000-0005-0000-0000-0000A60D0000}"/>
    <cellStyle name="Normal 6 2 17" xfId="3860" xr:uid="{00000000-0005-0000-0000-0000A70D0000}"/>
    <cellStyle name="Normal 6 2 18" xfId="3861" xr:uid="{00000000-0005-0000-0000-0000A80D0000}"/>
    <cellStyle name="Normal 6 2 19" xfId="3862" xr:uid="{00000000-0005-0000-0000-0000A90D0000}"/>
    <cellStyle name="Normal 6 2 2" xfId="3403" xr:uid="{00000000-0005-0000-0000-0000AA0D0000}"/>
    <cellStyle name="Normal 6 2 2 2" xfId="3404" xr:uid="{00000000-0005-0000-0000-0000AB0D0000}"/>
    <cellStyle name="Normal 6 2 2 2 2" xfId="3405" xr:uid="{00000000-0005-0000-0000-0000AC0D0000}"/>
    <cellStyle name="Normal 6 2 2 3" xfId="3406" xr:uid="{00000000-0005-0000-0000-0000AD0D0000}"/>
    <cellStyle name="Normal 6 2 2 4" xfId="3407" xr:uid="{00000000-0005-0000-0000-0000AE0D0000}"/>
    <cellStyle name="Normal 6 2 2 5" xfId="3863" xr:uid="{00000000-0005-0000-0000-0000AF0D0000}"/>
    <cellStyle name="Normal 6 2 2 6" xfId="3864" xr:uid="{00000000-0005-0000-0000-0000B00D0000}"/>
    <cellStyle name="Normal 6 2 2 7" xfId="3865" xr:uid="{00000000-0005-0000-0000-0000B10D0000}"/>
    <cellStyle name="Normal 6 2 2 8" xfId="3866" xr:uid="{00000000-0005-0000-0000-0000B20D0000}"/>
    <cellStyle name="Normal 6 2 20" xfId="3867" xr:uid="{00000000-0005-0000-0000-0000B30D0000}"/>
    <cellStyle name="Normal 6 2 21" xfId="3868" xr:uid="{00000000-0005-0000-0000-0000B40D0000}"/>
    <cellStyle name="Normal 6 2 3" xfId="3408" xr:uid="{00000000-0005-0000-0000-0000B50D0000}"/>
    <cellStyle name="Normal 6 2 3 2" xfId="3869" xr:uid="{00000000-0005-0000-0000-0000B60D0000}"/>
    <cellStyle name="Normal 6 2 3 3" xfId="3870" xr:uid="{00000000-0005-0000-0000-0000B70D0000}"/>
    <cellStyle name="Normal 6 2 3 4" xfId="3871" xr:uid="{00000000-0005-0000-0000-0000B80D0000}"/>
    <cellStyle name="Normal 6 2 3 5" xfId="3872" xr:uid="{00000000-0005-0000-0000-0000B90D0000}"/>
    <cellStyle name="Normal 6 2 3 6" xfId="3873" xr:uid="{00000000-0005-0000-0000-0000BA0D0000}"/>
    <cellStyle name="Normal 6 2 3 7" xfId="3874" xr:uid="{00000000-0005-0000-0000-0000BB0D0000}"/>
    <cellStyle name="Normal 6 2 3 8" xfId="3875" xr:uid="{00000000-0005-0000-0000-0000BC0D0000}"/>
    <cellStyle name="Normal 6 2 4" xfId="3409" xr:uid="{00000000-0005-0000-0000-0000BD0D0000}"/>
    <cellStyle name="Normal 6 2 4 2" xfId="3876" xr:uid="{00000000-0005-0000-0000-0000BE0D0000}"/>
    <cellStyle name="Normal 6 2 4 3" xfId="3877" xr:uid="{00000000-0005-0000-0000-0000BF0D0000}"/>
    <cellStyle name="Normal 6 2 4 4" xfId="3878" xr:uid="{00000000-0005-0000-0000-0000C00D0000}"/>
    <cellStyle name="Normal 6 2 4 5" xfId="3879" xr:uid="{00000000-0005-0000-0000-0000C10D0000}"/>
    <cellStyle name="Normal 6 2 4 6" xfId="3880" xr:uid="{00000000-0005-0000-0000-0000C20D0000}"/>
    <cellStyle name="Normal 6 2 4 7" xfId="3881" xr:uid="{00000000-0005-0000-0000-0000C30D0000}"/>
    <cellStyle name="Normal 6 2 4 8" xfId="3882" xr:uid="{00000000-0005-0000-0000-0000C40D0000}"/>
    <cellStyle name="Normal 6 2 5" xfId="3410" xr:uid="{00000000-0005-0000-0000-0000C50D0000}"/>
    <cellStyle name="Normal 6 2 5 2" xfId="3883" xr:uid="{00000000-0005-0000-0000-0000C60D0000}"/>
    <cellStyle name="Normal 6 2 5 3" xfId="3884" xr:uid="{00000000-0005-0000-0000-0000C70D0000}"/>
    <cellStyle name="Normal 6 2 5 4" xfId="3885" xr:uid="{00000000-0005-0000-0000-0000C80D0000}"/>
    <cellStyle name="Normal 6 2 5 5" xfId="3886" xr:uid="{00000000-0005-0000-0000-0000C90D0000}"/>
    <cellStyle name="Normal 6 2 5 6" xfId="3887" xr:uid="{00000000-0005-0000-0000-0000CA0D0000}"/>
    <cellStyle name="Normal 6 2 5 7" xfId="3888" xr:uid="{00000000-0005-0000-0000-0000CB0D0000}"/>
    <cellStyle name="Normal 6 2 5 8" xfId="3889" xr:uid="{00000000-0005-0000-0000-0000CC0D0000}"/>
    <cellStyle name="Normal 6 2 6" xfId="3411" xr:uid="{00000000-0005-0000-0000-0000CD0D0000}"/>
    <cellStyle name="Normal 6 2 6 2" xfId="3412" xr:uid="{00000000-0005-0000-0000-0000CE0D0000}"/>
    <cellStyle name="Normal 6 2 6 3" xfId="3890" xr:uid="{00000000-0005-0000-0000-0000CF0D0000}"/>
    <cellStyle name="Normal 6 2 6 4" xfId="3891" xr:uid="{00000000-0005-0000-0000-0000D00D0000}"/>
    <cellStyle name="Normal 6 2 6 5" xfId="3892" xr:uid="{00000000-0005-0000-0000-0000D10D0000}"/>
    <cellStyle name="Normal 6 2 6 6" xfId="3893" xr:uid="{00000000-0005-0000-0000-0000D20D0000}"/>
    <cellStyle name="Normal 6 2 6 7" xfId="3894" xr:uid="{00000000-0005-0000-0000-0000D30D0000}"/>
    <cellStyle name="Normal 6 2 6 8" xfId="3895" xr:uid="{00000000-0005-0000-0000-0000D40D0000}"/>
    <cellStyle name="Normal 6 2 7" xfId="3413" xr:uid="{00000000-0005-0000-0000-0000D50D0000}"/>
    <cellStyle name="Normal 6 2 7 2" xfId="3896" xr:uid="{00000000-0005-0000-0000-0000D60D0000}"/>
    <cellStyle name="Normal 6 2 7 3" xfId="3897" xr:uid="{00000000-0005-0000-0000-0000D70D0000}"/>
    <cellStyle name="Normal 6 2 7 4" xfId="3898" xr:uid="{00000000-0005-0000-0000-0000D80D0000}"/>
    <cellStyle name="Normal 6 2 7 5" xfId="3899" xr:uid="{00000000-0005-0000-0000-0000D90D0000}"/>
    <cellStyle name="Normal 6 2 7 6" xfId="3900" xr:uid="{00000000-0005-0000-0000-0000DA0D0000}"/>
    <cellStyle name="Normal 6 2 7 7" xfId="3901" xr:uid="{00000000-0005-0000-0000-0000DB0D0000}"/>
    <cellStyle name="Normal 6 2 7 8" xfId="3902" xr:uid="{00000000-0005-0000-0000-0000DC0D0000}"/>
    <cellStyle name="Normal 6 2 8" xfId="3903" xr:uid="{00000000-0005-0000-0000-0000DD0D0000}"/>
    <cellStyle name="Normal 6 2 8 2" xfId="3904" xr:uid="{00000000-0005-0000-0000-0000DE0D0000}"/>
    <cellStyle name="Normal 6 2 8 3" xfId="3905" xr:uid="{00000000-0005-0000-0000-0000DF0D0000}"/>
    <cellStyle name="Normal 6 2 8 4" xfId="3906" xr:uid="{00000000-0005-0000-0000-0000E00D0000}"/>
    <cellStyle name="Normal 6 2 8 5" xfId="3907" xr:uid="{00000000-0005-0000-0000-0000E10D0000}"/>
    <cellStyle name="Normal 6 2 8 6" xfId="3908" xr:uid="{00000000-0005-0000-0000-0000E20D0000}"/>
    <cellStyle name="Normal 6 2 8 7" xfId="3909" xr:uid="{00000000-0005-0000-0000-0000E30D0000}"/>
    <cellStyle name="Normal 6 2 8 8" xfId="3910" xr:uid="{00000000-0005-0000-0000-0000E40D0000}"/>
    <cellStyle name="Normal 6 2 9" xfId="3911" xr:uid="{00000000-0005-0000-0000-0000E50D0000}"/>
    <cellStyle name="Normal 6 2 9 2" xfId="3912" xr:uid="{00000000-0005-0000-0000-0000E60D0000}"/>
    <cellStyle name="Normal 6 2 9 3" xfId="3913" xr:uid="{00000000-0005-0000-0000-0000E70D0000}"/>
    <cellStyle name="Normal 6 2 9 4" xfId="3914" xr:uid="{00000000-0005-0000-0000-0000E80D0000}"/>
    <cellStyle name="Normal 6 2 9 5" xfId="3915" xr:uid="{00000000-0005-0000-0000-0000E90D0000}"/>
    <cellStyle name="Normal 6 2 9 6" xfId="3916" xr:uid="{00000000-0005-0000-0000-0000EA0D0000}"/>
    <cellStyle name="Normal 6 2 9 7" xfId="3917" xr:uid="{00000000-0005-0000-0000-0000EB0D0000}"/>
    <cellStyle name="Normal 6 2 9 8" xfId="3918" xr:uid="{00000000-0005-0000-0000-0000EC0D0000}"/>
    <cellStyle name="Normal 6 20" xfId="3919" xr:uid="{00000000-0005-0000-0000-0000ED0D0000}"/>
    <cellStyle name="Normal 6 21" xfId="3920" xr:uid="{00000000-0005-0000-0000-0000EE0D0000}"/>
    <cellStyle name="Normal 6 22" xfId="3921" xr:uid="{00000000-0005-0000-0000-0000EF0D0000}"/>
    <cellStyle name="Normal 6 23" xfId="3922" xr:uid="{00000000-0005-0000-0000-0000F00D0000}"/>
    <cellStyle name="Normal 6 24" xfId="3923" xr:uid="{00000000-0005-0000-0000-0000F10D0000}"/>
    <cellStyle name="Normal 6 3" xfId="3414" xr:uid="{00000000-0005-0000-0000-0000F20D0000}"/>
    <cellStyle name="Normal 6 4" xfId="3415" xr:uid="{00000000-0005-0000-0000-0000F30D0000}"/>
    <cellStyle name="Normal 6 4 2" xfId="3924" xr:uid="{00000000-0005-0000-0000-0000F40D0000}"/>
    <cellStyle name="Normal 6 4 3" xfId="3925" xr:uid="{00000000-0005-0000-0000-0000F50D0000}"/>
    <cellStyle name="Normal 6 4 4" xfId="3926" xr:uid="{00000000-0005-0000-0000-0000F60D0000}"/>
    <cellStyle name="Normal 6 4 5" xfId="3927" xr:uid="{00000000-0005-0000-0000-0000F70D0000}"/>
    <cellStyle name="Normal 6 4 6" xfId="3928" xr:uid="{00000000-0005-0000-0000-0000F80D0000}"/>
    <cellStyle name="Normal 6 4 7" xfId="3929" xr:uid="{00000000-0005-0000-0000-0000F90D0000}"/>
    <cellStyle name="Normal 6 4 8" xfId="3930" xr:uid="{00000000-0005-0000-0000-0000FA0D0000}"/>
    <cellStyle name="Normal 6 5" xfId="3416" xr:uid="{00000000-0005-0000-0000-0000FB0D0000}"/>
    <cellStyle name="Normal 6 5 2" xfId="3931" xr:uid="{00000000-0005-0000-0000-0000FC0D0000}"/>
    <cellStyle name="Normal 6 5 3" xfId="3932" xr:uid="{00000000-0005-0000-0000-0000FD0D0000}"/>
    <cellStyle name="Normal 6 5 4" xfId="3933" xr:uid="{00000000-0005-0000-0000-0000FE0D0000}"/>
    <cellStyle name="Normal 6 5 5" xfId="3934" xr:uid="{00000000-0005-0000-0000-0000FF0D0000}"/>
    <cellStyle name="Normal 6 5 6" xfId="3935" xr:uid="{00000000-0005-0000-0000-0000000E0000}"/>
    <cellStyle name="Normal 6 5 7" xfId="3936" xr:uid="{00000000-0005-0000-0000-0000010E0000}"/>
    <cellStyle name="Normal 6 5 8" xfId="3937" xr:uid="{00000000-0005-0000-0000-0000020E0000}"/>
    <cellStyle name="Normal 6 6" xfId="3417" xr:uid="{00000000-0005-0000-0000-0000030E0000}"/>
    <cellStyle name="Normal 6 6 2" xfId="3938" xr:uid="{00000000-0005-0000-0000-0000040E0000}"/>
    <cellStyle name="Normal 6 6 3" xfId="3939" xr:uid="{00000000-0005-0000-0000-0000050E0000}"/>
    <cellStyle name="Normal 6 6 4" xfId="3940" xr:uid="{00000000-0005-0000-0000-0000060E0000}"/>
    <cellStyle name="Normal 6 6 5" xfId="3941" xr:uid="{00000000-0005-0000-0000-0000070E0000}"/>
    <cellStyle name="Normal 6 6 6" xfId="3942" xr:uid="{00000000-0005-0000-0000-0000080E0000}"/>
    <cellStyle name="Normal 6 6 7" xfId="3943" xr:uid="{00000000-0005-0000-0000-0000090E0000}"/>
    <cellStyle name="Normal 6 6 8" xfId="3944" xr:uid="{00000000-0005-0000-0000-00000A0E0000}"/>
    <cellStyle name="Normal 6 7" xfId="3418" xr:uid="{00000000-0005-0000-0000-00000B0E0000}"/>
    <cellStyle name="Normal 6 7 2" xfId="3945" xr:uid="{00000000-0005-0000-0000-00000C0E0000}"/>
    <cellStyle name="Normal 6 7 3" xfId="3946" xr:uid="{00000000-0005-0000-0000-00000D0E0000}"/>
    <cellStyle name="Normal 6 7 4" xfId="3947" xr:uid="{00000000-0005-0000-0000-00000E0E0000}"/>
    <cellStyle name="Normal 6 7 5" xfId="3948" xr:uid="{00000000-0005-0000-0000-00000F0E0000}"/>
    <cellStyle name="Normal 6 7 6" xfId="3949" xr:uid="{00000000-0005-0000-0000-0000100E0000}"/>
    <cellStyle name="Normal 6 7 7" xfId="3950" xr:uid="{00000000-0005-0000-0000-0000110E0000}"/>
    <cellStyle name="Normal 6 7 8" xfId="3951" xr:uid="{00000000-0005-0000-0000-0000120E0000}"/>
    <cellStyle name="Normal 6 8" xfId="3419" xr:uid="{00000000-0005-0000-0000-0000130E0000}"/>
    <cellStyle name="Normal 6 8 2" xfId="3952" xr:uid="{00000000-0005-0000-0000-0000140E0000}"/>
    <cellStyle name="Normal 6 8 3" xfId="3953" xr:uid="{00000000-0005-0000-0000-0000150E0000}"/>
    <cellStyle name="Normal 6 8 4" xfId="3954" xr:uid="{00000000-0005-0000-0000-0000160E0000}"/>
    <cellStyle name="Normal 6 8 5" xfId="3955" xr:uid="{00000000-0005-0000-0000-0000170E0000}"/>
    <cellStyle name="Normal 6 8 6" xfId="3956" xr:uid="{00000000-0005-0000-0000-0000180E0000}"/>
    <cellStyle name="Normal 6 8 7" xfId="3957" xr:uid="{00000000-0005-0000-0000-0000190E0000}"/>
    <cellStyle name="Normal 6 8 8" xfId="3958" xr:uid="{00000000-0005-0000-0000-00001A0E0000}"/>
    <cellStyle name="Normal 6 9" xfId="3420" xr:uid="{00000000-0005-0000-0000-00001B0E0000}"/>
    <cellStyle name="Normal 6 9 2" xfId="3959" xr:uid="{00000000-0005-0000-0000-00001C0E0000}"/>
    <cellStyle name="Normal 6 9 3" xfId="3960" xr:uid="{00000000-0005-0000-0000-00001D0E0000}"/>
    <cellStyle name="Normal 6 9 4" xfId="3961" xr:uid="{00000000-0005-0000-0000-00001E0E0000}"/>
    <cellStyle name="Normal 6 9 5" xfId="3962" xr:uid="{00000000-0005-0000-0000-00001F0E0000}"/>
    <cellStyle name="Normal 6 9 6" xfId="3963" xr:uid="{00000000-0005-0000-0000-0000200E0000}"/>
    <cellStyle name="Normal 6 9 7" xfId="3964" xr:uid="{00000000-0005-0000-0000-0000210E0000}"/>
    <cellStyle name="Normal 6 9 8" xfId="3965" xr:uid="{00000000-0005-0000-0000-0000220E0000}"/>
    <cellStyle name="Normal 7" xfId="6" xr:uid="{00000000-0005-0000-0000-0000230E0000}"/>
    <cellStyle name="Normal 7 2" xfId="47" xr:uid="{00000000-0005-0000-0000-0000240E0000}"/>
    <cellStyle name="Normal 7 2 10" xfId="3966" xr:uid="{00000000-0005-0000-0000-0000250E0000}"/>
    <cellStyle name="Normal 7 2 10 2" xfId="3967" xr:uid="{00000000-0005-0000-0000-0000260E0000}"/>
    <cellStyle name="Normal 7 2 10 3" xfId="3968" xr:uid="{00000000-0005-0000-0000-0000270E0000}"/>
    <cellStyle name="Normal 7 2 10 4" xfId="3969" xr:uid="{00000000-0005-0000-0000-0000280E0000}"/>
    <cellStyle name="Normal 7 2 10 5" xfId="3970" xr:uid="{00000000-0005-0000-0000-0000290E0000}"/>
    <cellStyle name="Normal 7 2 10 6" xfId="3971" xr:uid="{00000000-0005-0000-0000-00002A0E0000}"/>
    <cellStyle name="Normal 7 2 10 7" xfId="3972" xr:uid="{00000000-0005-0000-0000-00002B0E0000}"/>
    <cellStyle name="Normal 7 2 10 8" xfId="3973" xr:uid="{00000000-0005-0000-0000-00002C0E0000}"/>
    <cellStyle name="Normal 7 2 11" xfId="3974" xr:uid="{00000000-0005-0000-0000-00002D0E0000}"/>
    <cellStyle name="Normal 7 2 11 2" xfId="3975" xr:uid="{00000000-0005-0000-0000-00002E0E0000}"/>
    <cellStyle name="Normal 7 2 11 3" xfId="3976" xr:uid="{00000000-0005-0000-0000-00002F0E0000}"/>
    <cellStyle name="Normal 7 2 11 4" xfId="3977" xr:uid="{00000000-0005-0000-0000-0000300E0000}"/>
    <cellStyle name="Normal 7 2 11 5" xfId="3978" xr:uid="{00000000-0005-0000-0000-0000310E0000}"/>
    <cellStyle name="Normal 7 2 11 6" xfId="3979" xr:uid="{00000000-0005-0000-0000-0000320E0000}"/>
    <cellStyle name="Normal 7 2 11 7" xfId="3980" xr:uid="{00000000-0005-0000-0000-0000330E0000}"/>
    <cellStyle name="Normal 7 2 11 8" xfId="3981" xr:uid="{00000000-0005-0000-0000-0000340E0000}"/>
    <cellStyle name="Normal 7 2 12" xfId="3982" xr:uid="{00000000-0005-0000-0000-0000350E0000}"/>
    <cellStyle name="Normal 7 2 13" xfId="3983" xr:uid="{00000000-0005-0000-0000-0000360E0000}"/>
    <cellStyle name="Normal 7 2 14" xfId="3984" xr:uid="{00000000-0005-0000-0000-0000370E0000}"/>
    <cellStyle name="Normal 7 2 15" xfId="3985" xr:uid="{00000000-0005-0000-0000-0000380E0000}"/>
    <cellStyle name="Normal 7 2 16" xfId="3986" xr:uid="{00000000-0005-0000-0000-0000390E0000}"/>
    <cellStyle name="Normal 7 2 17" xfId="3987" xr:uid="{00000000-0005-0000-0000-00003A0E0000}"/>
    <cellStyle name="Normal 7 2 18" xfId="3988" xr:uid="{00000000-0005-0000-0000-00003B0E0000}"/>
    <cellStyle name="Normal 7 2 19" xfId="3989" xr:uid="{00000000-0005-0000-0000-00003C0E0000}"/>
    <cellStyle name="Normal 7 2 2" xfId="1964" xr:uid="{00000000-0005-0000-0000-00003D0E0000}"/>
    <cellStyle name="Normal 7 2 2 2" xfId="3990" xr:uid="{00000000-0005-0000-0000-00003E0E0000}"/>
    <cellStyle name="Normal 7 2 2 3" xfId="3991" xr:uid="{00000000-0005-0000-0000-00003F0E0000}"/>
    <cellStyle name="Normal 7 2 2 4" xfId="3992" xr:uid="{00000000-0005-0000-0000-0000400E0000}"/>
    <cellStyle name="Normal 7 2 2 5" xfId="3993" xr:uid="{00000000-0005-0000-0000-0000410E0000}"/>
    <cellStyle name="Normal 7 2 2 6" xfId="3994" xr:uid="{00000000-0005-0000-0000-0000420E0000}"/>
    <cellStyle name="Normal 7 2 2 7" xfId="3995" xr:uid="{00000000-0005-0000-0000-0000430E0000}"/>
    <cellStyle name="Normal 7 2 2 8" xfId="3996" xr:uid="{00000000-0005-0000-0000-0000440E0000}"/>
    <cellStyle name="Normal 7 2 20" xfId="3997" xr:uid="{00000000-0005-0000-0000-0000450E0000}"/>
    <cellStyle name="Normal 7 2 21" xfId="3998" xr:uid="{00000000-0005-0000-0000-0000460E0000}"/>
    <cellStyle name="Normal 7 2 3" xfId="3999" xr:uid="{00000000-0005-0000-0000-0000470E0000}"/>
    <cellStyle name="Normal 7 2 3 2" xfId="4000" xr:uid="{00000000-0005-0000-0000-0000480E0000}"/>
    <cellStyle name="Normal 7 2 3 3" xfId="4001" xr:uid="{00000000-0005-0000-0000-0000490E0000}"/>
    <cellStyle name="Normal 7 2 3 4" xfId="4002" xr:uid="{00000000-0005-0000-0000-00004A0E0000}"/>
    <cellStyle name="Normal 7 2 3 5" xfId="4003" xr:uid="{00000000-0005-0000-0000-00004B0E0000}"/>
    <cellStyle name="Normal 7 2 3 6" xfId="4004" xr:uid="{00000000-0005-0000-0000-00004C0E0000}"/>
    <cellStyle name="Normal 7 2 3 7" xfId="4005" xr:uid="{00000000-0005-0000-0000-00004D0E0000}"/>
    <cellStyle name="Normal 7 2 3 8" xfId="4006" xr:uid="{00000000-0005-0000-0000-00004E0E0000}"/>
    <cellStyle name="Normal 7 2 4" xfId="4007" xr:uid="{00000000-0005-0000-0000-00004F0E0000}"/>
    <cellStyle name="Normal 7 2 4 2" xfId="4008" xr:uid="{00000000-0005-0000-0000-0000500E0000}"/>
    <cellStyle name="Normal 7 2 4 3" xfId="4009" xr:uid="{00000000-0005-0000-0000-0000510E0000}"/>
    <cellStyle name="Normal 7 2 4 4" xfId="4010" xr:uid="{00000000-0005-0000-0000-0000520E0000}"/>
    <cellStyle name="Normal 7 2 4 5" xfId="4011" xr:uid="{00000000-0005-0000-0000-0000530E0000}"/>
    <cellStyle name="Normal 7 2 4 6" xfId="4012" xr:uid="{00000000-0005-0000-0000-0000540E0000}"/>
    <cellStyle name="Normal 7 2 4 7" xfId="4013" xr:uid="{00000000-0005-0000-0000-0000550E0000}"/>
    <cellStyle name="Normal 7 2 4 8" xfId="4014" xr:uid="{00000000-0005-0000-0000-0000560E0000}"/>
    <cellStyle name="Normal 7 2 5" xfId="4015" xr:uid="{00000000-0005-0000-0000-0000570E0000}"/>
    <cellStyle name="Normal 7 2 5 2" xfId="4016" xr:uid="{00000000-0005-0000-0000-0000580E0000}"/>
    <cellStyle name="Normal 7 2 5 3" xfId="4017" xr:uid="{00000000-0005-0000-0000-0000590E0000}"/>
    <cellStyle name="Normal 7 2 5 4" xfId="4018" xr:uid="{00000000-0005-0000-0000-00005A0E0000}"/>
    <cellStyle name="Normal 7 2 5 5" xfId="4019" xr:uid="{00000000-0005-0000-0000-00005B0E0000}"/>
    <cellStyle name="Normal 7 2 5 6" xfId="4020" xr:uid="{00000000-0005-0000-0000-00005C0E0000}"/>
    <cellStyle name="Normal 7 2 5 7" xfId="4021" xr:uid="{00000000-0005-0000-0000-00005D0E0000}"/>
    <cellStyle name="Normal 7 2 5 8" xfId="4022" xr:uid="{00000000-0005-0000-0000-00005E0E0000}"/>
    <cellStyle name="Normal 7 2 6" xfId="4023" xr:uid="{00000000-0005-0000-0000-00005F0E0000}"/>
    <cellStyle name="Normal 7 2 6 2" xfId="4024" xr:uid="{00000000-0005-0000-0000-0000600E0000}"/>
    <cellStyle name="Normal 7 2 6 3" xfId="4025" xr:uid="{00000000-0005-0000-0000-0000610E0000}"/>
    <cellStyle name="Normal 7 2 6 4" xfId="4026" xr:uid="{00000000-0005-0000-0000-0000620E0000}"/>
    <cellStyle name="Normal 7 2 6 5" xfId="4027" xr:uid="{00000000-0005-0000-0000-0000630E0000}"/>
    <cellStyle name="Normal 7 2 6 6" xfId="4028" xr:uid="{00000000-0005-0000-0000-0000640E0000}"/>
    <cellStyle name="Normal 7 2 6 7" xfId="4029" xr:uid="{00000000-0005-0000-0000-0000650E0000}"/>
    <cellStyle name="Normal 7 2 6 8" xfId="4030" xr:uid="{00000000-0005-0000-0000-0000660E0000}"/>
    <cellStyle name="Normal 7 2 7" xfId="4031" xr:uid="{00000000-0005-0000-0000-0000670E0000}"/>
    <cellStyle name="Normal 7 2 7 2" xfId="4032" xr:uid="{00000000-0005-0000-0000-0000680E0000}"/>
    <cellStyle name="Normal 7 2 7 3" xfId="4033" xr:uid="{00000000-0005-0000-0000-0000690E0000}"/>
    <cellStyle name="Normal 7 2 7 4" xfId="4034" xr:uid="{00000000-0005-0000-0000-00006A0E0000}"/>
    <cellStyle name="Normal 7 2 7 5" xfId="4035" xr:uid="{00000000-0005-0000-0000-00006B0E0000}"/>
    <cellStyle name="Normal 7 2 7 6" xfId="4036" xr:uid="{00000000-0005-0000-0000-00006C0E0000}"/>
    <cellStyle name="Normal 7 2 7 7" xfId="4037" xr:uid="{00000000-0005-0000-0000-00006D0E0000}"/>
    <cellStyle name="Normal 7 2 7 8" xfId="4038" xr:uid="{00000000-0005-0000-0000-00006E0E0000}"/>
    <cellStyle name="Normal 7 2 8" xfId="4039" xr:uid="{00000000-0005-0000-0000-00006F0E0000}"/>
    <cellStyle name="Normal 7 2 8 2" xfId="4040" xr:uid="{00000000-0005-0000-0000-0000700E0000}"/>
    <cellStyle name="Normal 7 2 8 3" xfId="4041" xr:uid="{00000000-0005-0000-0000-0000710E0000}"/>
    <cellStyle name="Normal 7 2 8 4" xfId="4042" xr:uid="{00000000-0005-0000-0000-0000720E0000}"/>
    <cellStyle name="Normal 7 2 8 5" xfId="4043" xr:uid="{00000000-0005-0000-0000-0000730E0000}"/>
    <cellStyle name="Normal 7 2 8 6" xfId="4044" xr:uid="{00000000-0005-0000-0000-0000740E0000}"/>
    <cellStyle name="Normal 7 2 8 7" xfId="4045" xr:uid="{00000000-0005-0000-0000-0000750E0000}"/>
    <cellStyle name="Normal 7 2 8 8" xfId="4046" xr:uid="{00000000-0005-0000-0000-0000760E0000}"/>
    <cellStyle name="Normal 7 2 9" xfId="4047" xr:uid="{00000000-0005-0000-0000-0000770E0000}"/>
    <cellStyle name="Normal 7 2 9 2" xfId="4048" xr:uid="{00000000-0005-0000-0000-0000780E0000}"/>
    <cellStyle name="Normal 7 2 9 3" xfId="4049" xr:uid="{00000000-0005-0000-0000-0000790E0000}"/>
    <cellStyle name="Normal 7 2 9 4" xfId="4050" xr:uid="{00000000-0005-0000-0000-00007A0E0000}"/>
    <cellStyle name="Normal 7 2 9 5" xfId="4051" xr:uid="{00000000-0005-0000-0000-00007B0E0000}"/>
    <cellStyle name="Normal 7 2 9 6" xfId="4052" xr:uid="{00000000-0005-0000-0000-00007C0E0000}"/>
    <cellStyle name="Normal 7 2 9 7" xfId="4053" xr:uid="{00000000-0005-0000-0000-00007D0E0000}"/>
    <cellStyle name="Normal 7 2 9 8" xfId="4054" xr:uid="{00000000-0005-0000-0000-00007E0E0000}"/>
    <cellStyle name="Normal 7 3" xfId="48" xr:uid="{00000000-0005-0000-0000-00007F0E0000}"/>
    <cellStyle name="Normal 7 3 2" xfId="1965" xr:uid="{00000000-0005-0000-0000-0000800E0000}"/>
    <cellStyle name="Normal 7 4" xfId="1966" xr:uid="{00000000-0005-0000-0000-0000810E0000}"/>
    <cellStyle name="Normal 7 5" xfId="3421" xr:uid="{00000000-0005-0000-0000-0000820E0000}"/>
    <cellStyle name="Normal 7 6" xfId="3422" xr:uid="{00000000-0005-0000-0000-0000830E0000}"/>
    <cellStyle name="Normal 7 7" xfId="3423" xr:uid="{00000000-0005-0000-0000-0000840E0000}"/>
    <cellStyle name="Normal 7 8" xfId="3424" xr:uid="{00000000-0005-0000-0000-0000850E0000}"/>
    <cellStyle name="Normal 7 9" xfId="3425" xr:uid="{00000000-0005-0000-0000-0000860E0000}"/>
    <cellStyle name="Normal 74" xfId="4087" xr:uid="{00000000-0005-0000-0000-0000870E0000}"/>
    <cellStyle name="Normal 75" xfId="3426" xr:uid="{00000000-0005-0000-0000-0000880E0000}"/>
    <cellStyle name="Normal 76" xfId="3427" xr:uid="{00000000-0005-0000-0000-0000890E0000}"/>
    <cellStyle name="Normal 78" xfId="3428" xr:uid="{00000000-0005-0000-0000-00008A0E0000}"/>
    <cellStyle name="Normal 8" xfId="7" xr:uid="{00000000-0005-0000-0000-00008B0E0000}"/>
    <cellStyle name="Normal 8 2" xfId="49" xr:uid="{00000000-0005-0000-0000-00008C0E0000}"/>
    <cellStyle name="Normal 8 2 2" xfId="1967" xr:uid="{00000000-0005-0000-0000-00008D0E0000}"/>
    <cellStyle name="Normal 8 2 3" xfId="3429" xr:uid="{00000000-0005-0000-0000-00008E0E0000}"/>
    <cellStyle name="Normal 8 3" xfId="50" xr:uid="{00000000-0005-0000-0000-00008F0E0000}"/>
    <cellStyle name="Normal 8 3 2" xfId="1968" xr:uid="{00000000-0005-0000-0000-0000900E0000}"/>
    <cellStyle name="Normal 8 4" xfId="3430" xr:uid="{00000000-0005-0000-0000-0000910E0000}"/>
    <cellStyle name="Normal 8 5" xfId="3431" xr:uid="{00000000-0005-0000-0000-0000920E0000}"/>
    <cellStyle name="Normal 8 6" xfId="3432" xr:uid="{00000000-0005-0000-0000-0000930E0000}"/>
    <cellStyle name="Normal 8 7" xfId="3433" xr:uid="{00000000-0005-0000-0000-0000940E0000}"/>
    <cellStyle name="Normal 8 8" xfId="3434" xr:uid="{00000000-0005-0000-0000-0000950E0000}"/>
    <cellStyle name="Normal 8 9" xfId="3435" xr:uid="{00000000-0005-0000-0000-0000960E0000}"/>
    <cellStyle name="Normal 9" xfId="3" xr:uid="{00000000-0005-0000-0000-0000970E0000}"/>
    <cellStyle name="Normal 9 2" xfId="3436" xr:uid="{00000000-0005-0000-0000-0000980E0000}"/>
    <cellStyle name="Normal 9 3" xfId="3437" xr:uid="{00000000-0005-0000-0000-0000990E0000}"/>
    <cellStyle name="Normal 9 4" xfId="3438" xr:uid="{00000000-0005-0000-0000-00009A0E0000}"/>
    <cellStyle name="Normal 9 5" xfId="3439" xr:uid="{00000000-0005-0000-0000-00009B0E0000}"/>
    <cellStyle name="Normal 9 6" xfId="3440" xr:uid="{00000000-0005-0000-0000-00009C0E0000}"/>
    <cellStyle name="Normal 9 7" xfId="3441" xr:uid="{00000000-0005-0000-0000-00009D0E0000}"/>
    <cellStyle name="Note 10" xfId="1969" xr:uid="{00000000-0005-0000-0000-00009E0E0000}"/>
    <cellStyle name="Note 11" xfId="1970" xr:uid="{00000000-0005-0000-0000-00009F0E0000}"/>
    <cellStyle name="Note 12" xfId="1971" xr:uid="{00000000-0005-0000-0000-0000A00E0000}"/>
    <cellStyle name="Note 13" xfId="1972" xr:uid="{00000000-0005-0000-0000-0000A10E0000}"/>
    <cellStyle name="Note 14" xfId="1973" xr:uid="{00000000-0005-0000-0000-0000A20E0000}"/>
    <cellStyle name="Note 15" xfId="1974" xr:uid="{00000000-0005-0000-0000-0000A30E0000}"/>
    <cellStyle name="Note 16" xfId="1975" xr:uid="{00000000-0005-0000-0000-0000A40E0000}"/>
    <cellStyle name="Note 17" xfId="1976" xr:uid="{00000000-0005-0000-0000-0000A50E0000}"/>
    <cellStyle name="Note 18" xfId="1977" xr:uid="{00000000-0005-0000-0000-0000A60E0000}"/>
    <cellStyle name="Note 19" xfId="1978" xr:uid="{00000000-0005-0000-0000-0000A70E0000}"/>
    <cellStyle name="Note 2" xfId="1979" xr:uid="{00000000-0005-0000-0000-0000A80E0000}"/>
    <cellStyle name="Note 2 10" xfId="1980" xr:uid="{00000000-0005-0000-0000-0000A90E0000}"/>
    <cellStyle name="Note 2 11" xfId="1981" xr:uid="{00000000-0005-0000-0000-0000AA0E0000}"/>
    <cellStyle name="Note 2 12" xfId="3442" xr:uid="{00000000-0005-0000-0000-0000AB0E0000}"/>
    <cellStyle name="Note 2 13" xfId="3443" xr:uid="{00000000-0005-0000-0000-0000AC0E0000}"/>
    <cellStyle name="Note 2 14" xfId="3444" xr:uid="{00000000-0005-0000-0000-0000AD0E0000}"/>
    <cellStyle name="Note 2 15" xfId="3445" xr:uid="{00000000-0005-0000-0000-0000AE0E0000}"/>
    <cellStyle name="Note 2 16" xfId="3446" xr:uid="{00000000-0005-0000-0000-0000AF0E0000}"/>
    <cellStyle name="Note 2 17" xfId="3447" xr:uid="{00000000-0005-0000-0000-0000B00E0000}"/>
    <cellStyle name="Note 2 18" xfId="3448" xr:uid="{00000000-0005-0000-0000-0000B10E0000}"/>
    <cellStyle name="Note 2 2" xfId="1982" xr:uid="{00000000-0005-0000-0000-0000B20E0000}"/>
    <cellStyle name="Note 2 3" xfId="1983" xr:uid="{00000000-0005-0000-0000-0000B30E0000}"/>
    <cellStyle name="Note 2 4" xfId="1984" xr:uid="{00000000-0005-0000-0000-0000B40E0000}"/>
    <cellStyle name="Note 2 5" xfId="1985" xr:uid="{00000000-0005-0000-0000-0000B50E0000}"/>
    <cellStyle name="Note 2 6" xfId="1986" xr:uid="{00000000-0005-0000-0000-0000B60E0000}"/>
    <cellStyle name="Note 2 7" xfId="1987" xr:uid="{00000000-0005-0000-0000-0000B70E0000}"/>
    <cellStyle name="Note 2 8" xfId="1988" xr:uid="{00000000-0005-0000-0000-0000B80E0000}"/>
    <cellStyle name="Note 2 9" xfId="1989" xr:uid="{00000000-0005-0000-0000-0000B90E0000}"/>
    <cellStyle name="Note 20" xfId="1990" xr:uid="{00000000-0005-0000-0000-0000BA0E0000}"/>
    <cellStyle name="Note 21" xfId="1991" xr:uid="{00000000-0005-0000-0000-0000BB0E0000}"/>
    <cellStyle name="Note 22" xfId="1992" xr:uid="{00000000-0005-0000-0000-0000BC0E0000}"/>
    <cellStyle name="Note 23" xfId="1993" xr:uid="{00000000-0005-0000-0000-0000BD0E0000}"/>
    <cellStyle name="Note 24" xfId="1994" xr:uid="{00000000-0005-0000-0000-0000BE0E0000}"/>
    <cellStyle name="Note 25" xfId="1995" xr:uid="{00000000-0005-0000-0000-0000BF0E0000}"/>
    <cellStyle name="Note 26" xfId="1996" xr:uid="{00000000-0005-0000-0000-0000C00E0000}"/>
    <cellStyle name="Note 27" xfId="1997" xr:uid="{00000000-0005-0000-0000-0000C10E0000}"/>
    <cellStyle name="Note 28" xfId="1998" xr:uid="{00000000-0005-0000-0000-0000C20E0000}"/>
    <cellStyle name="Note 29" xfId="1999" xr:uid="{00000000-0005-0000-0000-0000C30E0000}"/>
    <cellStyle name="Note 3" xfId="2000" xr:uid="{00000000-0005-0000-0000-0000C40E0000}"/>
    <cellStyle name="Note 30" xfId="2001" xr:uid="{00000000-0005-0000-0000-0000C50E0000}"/>
    <cellStyle name="Note 31" xfId="2002" xr:uid="{00000000-0005-0000-0000-0000C60E0000}"/>
    <cellStyle name="Note 32" xfId="2003" xr:uid="{00000000-0005-0000-0000-0000C70E0000}"/>
    <cellStyle name="Note 33" xfId="2004" xr:uid="{00000000-0005-0000-0000-0000C80E0000}"/>
    <cellStyle name="Note 34" xfId="2005" xr:uid="{00000000-0005-0000-0000-0000C90E0000}"/>
    <cellStyle name="Note 35" xfId="2006" xr:uid="{00000000-0005-0000-0000-0000CA0E0000}"/>
    <cellStyle name="Note 36" xfId="2007" xr:uid="{00000000-0005-0000-0000-0000CB0E0000}"/>
    <cellStyle name="Note 37" xfId="2008" xr:uid="{00000000-0005-0000-0000-0000CC0E0000}"/>
    <cellStyle name="Note 4" xfId="2009" xr:uid="{00000000-0005-0000-0000-0000CD0E0000}"/>
    <cellStyle name="Note 5" xfId="2010" xr:uid="{00000000-0005-0000-0000-0000CE0E0000}"/>
    <cellStyle name="Note 6" xfId="2011" xr:uid="{00000000-0005-0000-0000-0000CF0E0000}"/>
    <cellStyle name="Note 7" xfId="2012" xr:uid="{00000000-0005-0000-0000-0000D00E0000}"/>
    <cellStyle name="Note 8" xfId="2013" xr:uid="{00000000-0005-0000-0000-0000D10E0000}"/>
    <cellStyle name="Note 9" xfId="2014" xr:uid="{00000000-0005-0000-0000-0000D20E0000}"/>
    <cellStyle name="Output 10" xfId="2015" xr:uid="{00000000-0005-0000-0000-0000D30E0000}"/>
    <cellStyle name="Output 11" xfId="2016" xr:uid="{00000000-0005-0000-0000-0000D40E0000}"/>
    <cellStyle name="Output 12" xfId="2017" xr:uid="{00000000-0005-0000-0000-0000D50E0000}"/>
    <cellStyle name="Output 13" xfId="2018" xr:uid="{00000000-0005-0000-0000-0000D60E0000}"/>
    <cellStyle name="Output 14" xfId="2019" xr:uid="{00000000-0005-0000-0000-0000D70E0000}"/>
    <cellStyle name="Output 15" xfId="2020" xr:uid="{00000000-0005-0000-0000-0000D80E0000}"/>
    <cellStyle name="Output 16" xfId="2021" xr:uid="{00000000-0005-0000-0000-0000D90E0000}"/>
    <cellStyle name="Output 17" xfId="2022" xr:uid="{00000000-0005-0000-0000-0000DA0E0000}"/>
    <cellStyle name="Output 18" xfId="2023" xr:uid="{00000000-0005-0000-0000-0000DB0E0000}"/>
    <cellStyle name="Output 19" xfId="2024" xr:uid="{00000000-0005-0000-0000-0000DC0E0000}"/>
    <cellStyle name="Output 2" xfId="2025" xr:uid="{00000000-0005-0000-0000-0000DD0E0000}"/>
    <cellStyle name="Output 2 10" xfId="2026" xr:uid="{00000000-0005-0000-0000-0000DE0E0000}"/>
    <cellStyle name="Output 2 11" xfId="2027" xr:uid="{00000000-0005-0000-0000-0000DF0E0000}"/>
    <cellStyle name="Output 2 12" xfId="3449" xr:uid="{00000000-0005-0000-0000-0000E00E0000}"/>
    <cellStyle name="Output 2 13" xfId="3450" xr:uid="{00000000-0005-0000-0000-0000E10E0000}"/>
    <cellStyle name="Output 2 14" xfId="3451" xr:uid="{00000000-0005-0000-0000-0000E20E0000}"/>
    <cellStyle name="Output 2 15" xfId="3452" xr:uid="{00000000-0005-0000-0000-0000E30E0000}"/>
    <cellStyle name="Output 2 16" xfId="3453" xr:uid="{00000000-0005-0000-0000-0000E40E0000}"/>
    <cellStyle name="Output 2 17" xfId="3454" xr:uid="{00000000-0005-0000-0000-0000E50E0000}"/>
    <cellStyle name="Output 2 18" xfId="3455" xr:uid="{00000000-0005-0000-0000-0000E60E0000}"/>
    <cellStyle name="Output 2 2" xfId="2028" xr:uid="{00000000-0005-0000-0000-0000E70E0000}"/>
    <cellStyle name="Output 2 3" xfId="2029" xr:uid="{00000000-0005-0000-0000-0000E80E0000}"/>
    <cellStyle name="Output 2 4" xfId="2030" xr:uid="{00000000-0005-0000-0000-0000E90E0000}"/>
    <cellStyle name="Output 2 5" xfId="2031" xr:uid="{00000000-0005-0000-0000-0000EA0E0000}"/>
    <cellStyle name="Output 2 6" xfId="2032" xr:uid="{00000000-0005-0000-0000-0000EB0E0000}"/>
    <cellStyle name="Output 2 7" xfId="2033" xr:uid="{00000000-0005-0000-0000-0000EC0E0000}"/>
    <cellStyle name="Output 2 8" xfId="2034" xr:uid="{00000000-0005-0000-0000-0000ED0E0000}"/>
    <cellStyle name="Output 2 9" xfId="2035" xr:uid="{00000000-0005-0000-0000-0000EE0E0000}"/>
    <cellStyle name="Output 20" xfId="2036" xr:uid="{00000000-0005-0000-0000-0000EF0E0000}"/>
    <cellStyle name="Output 21" xfId="2037" xr:uid="{00000000-0005-0000-0000-0000F00E0000}"/>
    <cellStyle name="Output 22" xfId="2038" xr:uid="{00000000-0005-0000-0000-0000F10E0000}"/>
    <cellStyle name="Output 23" xfId="2039" xr:uid="{00000000-0005-0000-0000-0000F20E0000}"/>
    <cellStyle name="Output 24" xfId="2040" xr:uid="{00000000-0005-0000-0000-0000F30E0000}"/>
    <cellStyle name="Output 25" xfId="2041" xr:uid="{00000000-0005-0000-0000-0000F40E0000}"/>
    <cellStyle name="Output 26" xfId="2042" xr:uid="{00000000-0005-0000-0000-0000F50E0000}"/>
    <cellStyle name="Output 27" xfId="2043" xr:uid="{00000000-0005-0000-0000-0000F60E0000}"/>
    <cellStyle name="Output 28" xfId="2044" xr:uid="{00000000-0005-0000-0000-0000F70E0000}"/>
    <cellStyle name="Output 29" xfId="2045" xr:uid="{00000000-0005-0000-0000-0000F80E0000}"/>
    <cellStyle name="Output 3" xfId="2046" xr:uid="{00000000-0005-0000-0000-0000F90E0000}"/>
    <cellStyle name="Output 30" xfId="2047" xr:uid="{00000000-0005-0000-0000-0000FA0E0000}"/>
    <cellStyle name="Output 31" xfId="2048" xr:uid="{00000000-0005-0000-0000-0000FB0E0000}"/>
    <cellStyle name="Output 32" xfId="2049" xr:uid="{00000000-0005-0000-0000-0000FC0E0000}"/>
    <cellStyle name="Output 33" xfId="2050" xr:uid="{00000000-0005-0000-0000-0000FD0E0000}"/>
    <cellStyle name="Output 34" xfId="2051" xr:uid="{00000000-0005-0000-0000-0000FE0E0000}"/>
    <cellStyle name="Output 35" xfId="2052" xr:uid="{00000000-0005-0000-0000-0000FF0E0000}"/>
    <cellStyle name="Output 36" xfId="2053" xr:uid="{00000000-0005-0000-0000-0000000F0000}"/>
    <cellStyle name="Output 37" xfId="2054" xr:uid="{00000000-0005-0000-0000-0000010F0000}"/>
    <cellStyle name="Output 4" xfId="2055" xr:uid="{00000000-0005-0000-0000-0000020F0000}"/>
    <cellStyle name="Output 5" xfId="2056" xr:uid="{00000000-0005-0000-0000-0000030F0000}"/>
    <cellStyle name="Output 6" xfId="2057" xr:uid="{00000000-0005-0000-0000-0000040F0000}"/>
    <cellStyle name="Output 7" xfId="2058" xr:uid="{00000000-0005-0000-0000-0000050F0000}"/>
    <cellStyle name="Output 8" xfId="2059" xr:uid="{00000000-0005-0000-0000-0000060F0000}"/>
    <cellStyle name="Output 9" xfId="2060" xr:uid="{00000000-0005-0000-0000-0000070F0000}"/>
    <cellStyle name="Paten 2" xfId="4072" xr:uid="{00000000-0005-0000-0000-0000080F0000}"/>
    <cellStyle name="Percent 2" xfId="51" xr:uid="{00000000-0005-0000-0000-0000090F0000}"/>
    <cellStyle name="Percent 2 10" xfId="2061" xr:uid="{00000000-0005-0000-0000-00000A0F0000}"/>
    <cellStyle name="Percent 2 11" xfId="2062" xr:uid="{00000000-0005-0000-0000-00000B0F0000}"/>
    <cellStyle name="Percent 2 12" xfId="2063" xr:uid="{00000000-0005-0000-0000-00000C0F0000}"/>
    <cellStyle name="Percent 2 13" xfId="2064" xr:uid="{00000000-0005-0000-0000-00000D0F0000}"/>
    <cellStyle name="Percent 2 14" xfId="2065" xr:uid="{00000000-0005-0000-0000-00000E0F0000}"/>
    <cellStyle name="Percent 2 15" xfId="2066" xr:uid="{00000000-0005-0000-0000-00000F0F0000}"/>
    <cellStyle name="Percent 2 16" xfId="2067" xr:uid="{00000000-0005-0000-0000-0000100F0000}"/>
    <cellStyle name="Percent 2 17" xfId="2068" xr:uid="{00000000-0005-0000-0000-0000110F0000}"/>
    <cellStyle name="Percent 2 18" xfId="2069" xr:uid="{00000000-0005-0000-0000-0000120F0000}"/>
    <cellStyle name="Percent 2 19" xfId="2070" xr:uid="{00000000-0005-0000-0000-0000130F0000}"/>
    <cellStyle name="Percent 2 2" xfId="52" xr:uid="{00000000-0005-0000-0000-0000140F0000}"/>
    <cellStyle name="Percent 2 2 10" xfId="2071" xr:uid="{00000000-0005-0000-0000-0000150F0000}"/>
    <cellStyle name="Percent 2 2 11" xfId="2072" xr:uid="{00000000-0005-0000-0000-0000160F0000}"/>
    <cellStyle name="Percent 2 2 12" xfId="3456" xr:uid="{00000000-0005-0000-0000-0000170F0000}"/>
    <cellStyle name="Percent 2 2 13" xfId="3457" xr:uid="{00000000-0005-0000-0000-0000180F0000}"/>
    <cellStyle name="Percent 2 2 14" xfId="3458" xr:uid="{00000000-0005-0000-0000-0000190F0000}"/>
    <cellStyle name="Percent 2 2 15" xfId="3459" xr:uid="{00000000-0005-0000-0000-00001A0F0000}"/>
    <cellStyle name="Percent 2 2 16" xfId="3460" xr:uid="{00000000-0005-0000-0000-00001B0F0000}"/>
    <cellStyle name="Percent 2 2 17" xfId="3461" xr:uid="{00000000-0005-0000-0000-00001C0F0000}"/>
    <cellStyle name="Percent 2 2 18" xfId="3462" xr:uid="{00000000-0005-0000-0000-00001D0F0000}"/>
    <cellStyle name="Percent 2 2 19" xfId="3463" xr:uid="{00000000-0005-0000-0000-00001E0F0000}"/>
    <cellStyle name="Percent 2 2 2" xfId="2073" xr:uid="{00000000-0005-0000-0000-00001F0F0000}"/>
    <cellStyle name="Percent 2 2 2 2" xfId="3464" xr:uid="{00000000-0005-0000-0000-0000200F0000}"/>
    <cellStyle name="Percent 2 2 2 3" xfId="3465" xr:uid="{00000000-0005-0000-0000-0000210F0000}"/>
    <cellStyle name="Percent 2 2 2 4" xfId="3466" xr:uid="{00000000-0005-0000-0000-0000220F0000}"/>
    <cellStyle name="Percent 2 2 2 5" xfId="3467" xr:uid="{00000000-0005-0000-0000-0000230F0000}"/>
    <cellStyle name="Percent 2 2 2 6" xfId="3468" xr:uid="{00000000-0005-0000-0000-0000240F0000}"/>
    <cellStyle name="Percent 2 2 20" xfId="3469" xr:uid="{00000000-0005-0000-0000-0000250F0000}"/>
    <cellStyle name="Percent 2 2 21" xfId="3470" xr:uid="{00000000-0005-0000-0000-0000260F0000}"/>
    <cellStyle name="Percent 2 2 22" xfId="3471" xr:uid="{00000000-0005-0000-0000-0000270F0000}"/>
    <cellStyle name="Percent 2 2 23" xfId="3472" xr:uid="{00000000-0005-0000-0000-0000280F0000}"/>
    <cellStyle name="Percent 2 2 24" xfId="3473" xr:uid="{00000000-0005-0000-0000-0000290F0000}"/>
    <cellStyle name="Percent 2 2 25" xfId="3474" xr:uid="{00000000-0005-0000-0000-00002A0F0000}"/>
    <cellStyle name="Percent 2 2 26" xfId="3475" xr:uid="{00000000-0005-0000-0000-00002B0F0000}"/>
    <cellStyle name="Percent 2 2 27" xfId="3476" xr:uid="{00000000-0005-0000-0000-00002C0F0000}"/>
    <cellStyle name="Percent 2 2 3" xfId="2074" xr:uid="{00000000-0005-0000-0000-00002D0F0000}"/>
    <cellStyle name="Percent 2 2 3 2" xfId="3477" xr:uid="{00000000-0005-0000-0000-00002E0F0000}"/>
    <cellStyle name="Percent 2 2 3 3" xfId="3478" xr:uid="{00000000-0005-0000-0000-00002F0F0000}"/>
    <cellStyle name="Percent 2 2 3 4" xfId="3479" xr:uid="{00000000-0005-0000-0000-0000300F0000}"/>
    <cellStyle name="Percent 2 2 3 5" xfId="3480" xr:uid="{00000000-0005-0000-0000-0000310F0000}"/>
    <cellStyle name="Percent 2 2 3 6" xfId="3481" xr:uid="{00000000-0005-0000-0000-0000320F0000}"/>
    <cellStyle name="Percent 2 2 4" xfId="2075" xr:uid="{00000000-0005-0000-0000-0000330F0000}"/>
    <cellStyle name="Percent 2 2 4 2" xfId="3482" xr:uid="{00000000-0005-0000-0000-0000340F0000}"/>
    <cellStyle name="Percent 2 2 4 3" xfId="3483" xr:uid="{00000000-0005-0000-0000-0000350F0000}"/>
    <cellStyle name="Percent 2 2 4 4" xfId="3484" xr:uid="{00000000-0005-0000-0000-0000360F0000}"/>
    <cellStyle name="Percent 2 2 4 5" xfId="3485" xr:uid="{00000000-0005-0000-0000-0000370F0000}"/>
    <cellStyle name="Percent 2 2 4 6" xfId="3486" xr:uid="{00000000-0005-0000-0000-0000380F0000}"/>
    <cellStyle name="Percent 2 2 5" xfId="2076" xr:uid="{00000000-0005-0000-0000-0000390F0000}"/>
    <cellStyle name="Percent 2 2 5 2" xfId="3487" xr:uid="{00000000-0005-0000-0000-00003A0F0000}"/>
    <cellStyle name="Percent 2 2 5 3" xfId="3488" xr:uid="{00000000-0005-0000-0000-00003B0F0000}"/>
    <cellStyle name="Percent 2 2 5 4" xfId="3489" xr:uid="{00000000-0005-0000-0000-00003C0F0000}"/>
    <cellStyle name="Percent 2 2 5 5" xfId="3490" xr:uid="{00000000-0005-0000-0000-00003D0F0000}"/>
    <cellStyle name="Percent 2 2 5 6" xfId="3491" xr:uid="{00000000-0005-0000-0000-00003E0F0000}"/>
    <cellStyle name="Percent 2 2 6" xfId="2077" xr:uid="{00000000-0005-0000-0000-00003F0F0000}"/>
    <cellStyle name="Percent 2 2 6 2" xfId="3492" xr:uid="{00000000-0005-0000-0000-0000400F0000}"/>
    <cellStyle name="Percent 2 2 6 3" xfId="3493" xr:uid="{00000000-0005-0000-0000-0000410F0000}"/>
    <cellStyle name="Percent 2 2 6 4" xfId="3494" xr:uid="{00000000-0005-0000-0000-0000420F0000}"/>
    <cellStyle name="Percent 2 2 6 5" xfId="3495" xr:uid="{00000000-0005-0000-0000-0000430F0000}"/>
    <cellStyle name="Percent 2 2 6 6" xfId="3496" xr:uid="{00000000-0005-0000-0000-0000440F0000}"/>
    <cellStyle name="Percent 2 2 7" xfId="2078" xr:uid="{00000000-0005-0000-0000-0000450F0000}"/>
    <cellStyle name="Percent 2 2 8" xfId="2079" xr:uid="{00000000-0005-0000-0000-0000460F0000}"/>
    <cellStyle name="Percent 2 2 9" xfId="2080" xr:uid="{00000000-0005-0000-0000-0000470F0000}"/>
    <cellStyle name="Percent 2 20" xfId="3497" xr:uid="{00000000-0005-0000-0000-0000480F0000}"/>
    <cellStyle name="Percent 2 21" xfId="3498" xr:uid="{00000000-0005-0000-0000-0000490F0000}"/>
    <cellStyle name="Percent 2 22" xfId="3499" xr:uid="{00000000-0005-0000-0000-00004A0F0000}"/>
    <cellStyle name="Percent 2 23" xfId="3500" xr:uid="{00000000-0005-0000-0000-00004B0F0000}"/>
    <cellStyle name="Percent 2 24" xfId="3501" xr:uid="{00000000-0005-0000-0000-00004C0F0000}"/>
    <cellStyle name="Percent 2 25" xfId="3502" xr:uid="{00000000-0005-0000-0000-00004D0F0000}"/>
    <cellStyle name="Percent 2 26" xfId="3503" xr:uid="{00000000-0005-0000-0000-00004E0F0000}"/>
    <cellStyle name="Percent 2 27" xfId="3504" xr:uid="{00000000-0005-0000-0000-00004F0F0000}"/>
    <cellStyle name="Percent 2 28" xfId="3505" xr:uid="{00000000-0005-0000-0000-0000500F0000}"/>
    <cellStyle name="Percent 2 29" xfId="3506" xr:uid="{00000000-0005-0000-0000-0000510F0000}"/>
    <cellStyle name="Percent 2 3" xfId="2081" xr:uid="{00000000-0005-0000-0000-0000520F0000}"/>
    <cellStyle name="Percent 2 3 2" xfId="3507" xr:uid="{00000000-0005-0000-0000-0000530F0000}"/>
    <cellStyle name="Percent 2 3 3" xfId="3508" xr:uid="{00000000-0005-0000-0000-0000540F0000}"/>
    <cellStyle name="Percent 2 3 4" xfId="3509" xr:uid="{00000000-0005-0000-0000-0000550F0000}"/>
    <cellStyle name="Percent 2 3 5" xfId="3510" xr:uid="{00000000-0005-0000-0000-0000560F0000}"/>
    <cellStyle name="Percent 2 3 6" xfId="3511" xr:uid="{00000000-0005-0000-0000-0000570F0000}"/>
    <cellStyle name="Percent 2 30" xfId="3512" xr:uid="{00000000-0005-0000-0000-0000580F0000}"/>
    <cellStyle name="Percent 2 31" xfId="3513" xr:uid="{00000000-0005-0000-0000-0000590F0000}"/>
    <cellStyle name="Percent 2 32" xfId="3514" xr:uid="{00000000-0005-0000-0000-00005A0F0000}"/>
    <cellStyle name="Percent 2 4" xfId="2082" xr:uid="{00000000-0005-0000-0000-00005B0F0000}"/>
    <cellStyle name="Percent 2 4 2" xfId="3515" xr:uid="{00000000-0005-0000-0000-00005C0F0000}"/>
    <cellStyle name="Percent 2 4 3" xfId="3516" xr:uid="{00000000-0005-0000-0000-00005D0F0000}"/>
    <cellStyle name="Percent 2 4 4" xfId="3517" xr:uid="{00000000-0005-0000-0000-00005E0F0000}"/>
    <cellStyle name="Percent 2 4 5" xfId="3518" xr:uid="{00000000-0005-0000-0000-00005F0F0000}"/>
    <cellStyle name="Percent 2 4 6" xfId="3519" xr:uid="{00000000-0005-0000-0000-0000600F0000}"/>
    <cellStyle name="Percent 2 5" xfId="2083" xr:uid="{00000000-0005-0000-0000-0000610F0000}"/>
    <cellStyle name="Percent 2 6" xfId="2084" xr:uid="{00000000-0005-0000-0000-0000620F0000}"/>
    <cellStyle name="Percent 2 7" xfId="2085" xr:uid="{00000000-0005-0000-0000-0000630F0000}"/>
    <cellStyle name="Percent 2 8" xfId="2086" xr:uid="{00000000-0005-0000-0000-0000640F0000}"/>
    <cellStyle name="Percent 2 9" xfId="2087" xr:uid="{00000000-0005-0000-0000-0000650F0000}"/>
    <cellStyle name="Percent 3" xfId="4055" xr:uid="{00000000-0005-0000-0000-0000660F0000}"/>
    <cellStyle name="Rupiah" xfId="4073" xr:uid="{00000000-0005-0000-0000-0000670F0000}"/>
    <cellStyle name="t" xfId="4074" xr:uid="{00000000-0005-0000-0000-0000680F0000}"/>
    <cellStyle name="Title 10" xfId="2088" xr:uid="{00000000-0005-0000-0000-0000690F0000}"/>
    <cellStyle name="Title 11" xfId="2089" xr:uid="{00000000-0005-0000-0000-00006A0F0000}"/>
    <cellStyle name="Title 12" xfId="2090" xr:uid="{00000000-0005-0000-0000-00006B0F0000}"/>
    <cellStyle name="Title 13" xfId="2091" xr:uid="{00000000-0005-0000-0000-00006C0F0000}"/>
    <cellStyle name="Title 14" xfId="2092" xr:uid="{00000000-0005-0000-0000-00006D0F0000}"/>
    <cellStyle name="Title 15" xfId="2093" xr:uid="{00000000-0005-0000-0000-00006E0F0000}"/>
    <cellStyle name="Title 16" xfId="2094" xr:uid="{00000000-0005-0000-0000-00006F0F0000}"/>
    <cellStyle name="Title 17" xfId="2095" xr:uid="{00000000-0005-0000-0000-0000700F0000}"/>
    <cellStyle name="Title 18" xfId="2096" xr:uid="{00000000-0005-0000-0000-0000710F0000}"/>
    <cellStyle name="Title 19" xfId="2097" xr:uid="{00000000-0005-0000-0000-0000720F0000}"/>
    <cellStyle name="Title 2" xfId="2098" xr:uid="{00000000-0005-0000-0000-0000730F0000}"/>
    <cellStyle name="Title 2 10" xfId="2099" xr:uid="{00000000-0005-0000-0000-0000740F0000}"/>
    <cellStyle name="Title 2 11" xfId="2100" xr:uid="{00000000-0005-0000-0000-0000750F0000}"/>
    <cellStyle name="Title 2 2" xfId="2101" xr:uid="{00000000-0005-0000-0000-0000760F0000}"/>
    <cellStyle name="Title 2 3" xfId="2102" xr:uid="{00000000-0005-0000-0000-0000770F0000}"/>
    <cellStyle name="Title 2 4" xfId="2103" xr:uid="{00000000-0005-0000-0000-0000780F0000}"/>
    <cellStyle name="Title 2 5" xfId="2104" xr:uid="{00000000-0005-0000-0000-0000790F0000}"/>
    <cellStyle name="Title 2 6" xfId="2105" xr:uid="{00000000-0005-0000-0000-00007A0F0000}"/>
    <cellStyle name="Title 2 7" xfId="2106" xr:uid="{00000000-0005-0000-0000-00007B0F0000}"/>
    <cellStyle name="Title 2 8" xfId="2107" xr:uid="{00000000-0005-0000-0000-00007C0F0000}"/>
    <cellStyle name="Title 2 9" xfId="2108" xr:uid="{00000000-0005-0000-0000-00007D0F0000}"/>
    <cellStyle name="Title 20" xfId="2109" xr:uid="{00000000-0005-0000-0000-00007E0F0000}"/>
    <cellStyle name="Title 21" xfId="2110" xr:uid="{00000000-0005-0000-0000-00007F0F0000}"/>
    <cellStyle name="Title 22" xfId="2111" xr:uid="{00000000-0005-0000-0000-0000800F0000}"/>
    <cellStyle name="Title 23" xfId="2112" xr:uid="{00000000-0005-0000-0000-0000810F0000}"/>
    <cellStyle name="Title 24" xfId="2113" xr:uid="{00000000-0005-0000-0000-0000820F0000}"/>
    <cellStyle name="Title 25" xfId="2114" xr:uid="{00000000-0005-0000-0000-0000830F0000}"/>
    <cellStyle name="Title 26" xfId="2115" xr:uid="{00000000-0005-0000-0000-0000840F0000}"/>
    <cellStyle name="Title 27" xfId="2116" xr:uid="{00000000-0005-0000-0000-0000850F0000}"/>
    <cellStyle name="Title 28" xfId="2117" xr:uid="{00000000-0005-0000-0000-0000860F0000}"/>
    <cellStyle name="Title 29" xfId="2118" xr:uid="{00000000-0005-0000-0000-0000870F0000}"/>
    <cellStyle name="Title 3" xfId="2119" xr:uid="{00000000-0005-0000-0000-0000880F0000}"/>
    <cellStyle name="Title 30" xfId="2120" xr:uid="{00000000-0005-0000-0000-0000890F0000}"/>
    <cellStyle name="Title 31" xfId="2121" xr:uid="{00000000-0005-0000-0000-00008A0F0000}"/>
    <cellStyle name="Title 32" xfId="2122" xr:uid="{00000000-0005-0000-0000-00008B0F0000}"/>
    <cellStyle name="Title 33" xfId="2123" xr:uid="{00000000-0005-0000-0000-00008C0F0000}"/>
    <cellStyle name="Title 34" xfId="2124" xr:uid="{00000000-0005-0000-0000-00008D0F0000}"/>
    <cellStyle name="Title 35" xfId="2125" xr:uid="{00000000-0005-0000-0000-00008E0F0000}"/>
    <cellStyle name="Title 36" xfId="2126" xr:uid="{00000000-0005-0000-0000-00008F0F0000}"/>
    <cellStyle name="Title 37" xfId="2127" xr:uid="{00000000-0005-0000-0000-0000900F0000}"/>
    <cellStyle name="Title 4" xfId="2128" xr:uid="{00000000-0005-0000-0000-0000910F0000}"/>
    <cellStyle name="Title 5" xfId="2129" xr:uid="{00000000-0005-0000-0000-0000920F0000}"/>
    <cellStyle name="Title 6" xfId="2130" xr:uid="{00000000-0005-0000-0000-0000930F0000}"/>
    <cellStyle name="Title 7" xfId="2131" xr:uid="{00000000-0005-0000-0000-0000940F0000}"/>
    <cellStyle name="Title 8" xfId="2132" xr:uid="{00000000-0005-0000-0000-0000950F0000}"/>
    <cellStyle name="Title 9" xfId="2133" xr:uid="{00000000-0005-0000-0000-0000960F0000}"/>
    <cellStyle name="Total 10" xfId="2134" xr:uid="{00000000-0005-0000-0000-0000970F0000}"/>
    <cellStyle name="Total 11" xfId="2135" xr:uid="{00000000-0005-0000-0000-0000980F0000}"/>
    <cellStyle name="Total 12" xfId="2136" xr:uid="{00000000-0005-0000-0000-0000990F0000}"/>
    <cellStyle name="Total 13" xfId="2137" xr:uid="{00000000-0005-0000-0000-00009A0F0000}"/>
    <cellStyle name="Total 14" xfId="2138" xr:uid="{00000000-0005-0000-0000-00009B0F0000}"/>
    <cellStyle name="Total 15" xfId="2139" xr:uid="{00000000-0005-0000-0000-00009C0F0000}"/>
    <cellStyle name="Total 16" xfId="2140" xr:uid="{00000000-0005-0000-0000-00009D0F0000}"/>
    <cellStyle name="Total 17" xfId="2141" xr:uid="{00000000-0005-0000-0000-00009E0F0000}"/>
    <cellStyle name="Total 18" xfId="2142" xr:uid="{00000000-0005-0000-0000-00009F0F0000}"/>
    <cellStyle name="Total 19" xfId="2143" xr:uid="{00000000-0005-0000-0000-0000A00F0000}"/>
    <cellStyle name="Total 2" xfId="2144" xr:uid="{00000000-0005-0000-0000-0000A10F0000}"/>
    <cellStyle name="Total 2 10" xfId="2145" xr:uid="{00000000-0005-0000-0000-0000A20F0000}"/>
    <cellStyle name="Total 2 11" xfId="2146" xr:uid="{00000000-0005-0000-0000-0000A30F0000}"/>
    <cellStyle name="Total 2 12" xfId="3520" xr:uid="{00000000-0005-0000-0000-0000A40F0000}"/>
    <cellStyle name="Total 2 13" xfId="3521" xr:uid="{00000000-0005-0000-0000-0000A50F0000}"/>
    <cellStyle name="Total 2 14" xfId="3522" xr:uid="{00000000-0005-0000-0000-0000A60F0000}"/>
    <cellStyle name="Total 2 15" xfId="3523" xr:uid="{00000000-0005-0000-0000-0000A70F0000}"/>
    <cellStyle name="Total 2 16" xfId="3524" xr:uid="{00000000-0005-0000-0000-0000A80F0000}"/>
    <cellStyle name="Total 2 17" xfId="3525" xr:uid="{00000000-0005-0000-0000-0000A90F0000}"/>
    <cellStyle name="Total 2 18" xfId="3526" xr:uid="{00000000-0005-0000-0000-0000AA0F0000}"/>
    <cellStyle name="Total 2 2" xfId="2147" xr:uid="{00000000-0005-0000-0000-0000AB0F0000}"/>
    <cellStyle name="Total 2 3" xfId="2148" xr:uid="{00000000-0005-0000-0000-0000AC0F0000}"/>
    <cellStyle name="Total 2 4" xfId="2149" xr:uid="{00000000-0005-0000-0000-0000AD0F0000}"/>
    <cellStyle name="Total 2 5" xfId="2150" xr:uid="{00000000-0005-0000-0000-0000AE0F0000}"/>
    <cellStyle name="Total 2 6" xfId="2151" xr:uid="{00000000-0005-0000-0000-0000AF0F0000}"/>
    <cellStyle name="Total 2 7" xfId="2152" xr:uid="{00000000-0005-0000-0000-0000B00F0000}"/>
    <cellStyle name="Total 2 8" xfId="2153" xr:uid="{00000000-0005-0000-0000-0000B10F0000}"/>
    <cellStyle name="Total 2 9" xfId="2154" xr:uid="{00000000-0005-0000-0000-0000B20F0000}"/>
    <cellStyle name="Total 2_FormatInvetMutasi2011 - TATA PEM" xfId="2155" xr:uid="{00000000-0005-0000-0000-0000B30F0000}"/>
    <cellStyle name="Total 20" xfId="2156" xr:uid="{00000000-0005-0000-0000-0000B40F0000}"/>
    <cellStyle name="Total 21" xfId="2157" xr:uid="{00000000-0005-0000-0000-0000B50F0000}"/>
    <cellStyle name="Total 22" xfId="2158" xr:uid="{00000000-0005-0000-0000-0000B60F0000}"/>
    <cellStyle name="Total 23" xfId="2159" xr:uid="{00000000-0005-0000-0000-0000B70F0000}"/>
    <cellStyle name="Total 24" xfId="2160" xr:uid="{00000000-0005-0000-0000-0000B80F0000}"/>
    <cellStyle name="Total 25" xfId="2161" xr:uid="{00000000-0005-0000-0000-0000B90F0000}"/>
    <cellStyle name="Total 26" xfId="2162" xr:uid="{00000000-0005-0000-0000-0000BA0F0000}"/>
    <cellStyle name="Total 27" xfId="2163" xr:uid="{00000000-0005-0000-0000-0000BB0F0000}"/>
    <cellStyle name="Total 28" xfId="2164" xr:uid="{00000000-0005-0000-0000-0000BC0F0000}"/>
    <cellStyle name="Total 29" xfId="2165" xr:uid="{00000000-0005-0000-0000-0000BD0F0000}"/>
    <cellStyle name="Total 3" xfId="2166" xr:uid="{00000000-0005-0000-0000-0000BE0F0000}"/>
    <cellStyle name="Total 30" xfId="2167" xr:uid="{00000000-0005-0000-0000-0000BF0F0000}"/>
    <cellStyle name="Total 31" xfId="2168" xr:uid="{00000000-0005-0000-0000-0000C00F0000}"/>
    <cellStyle name="Total 32" xfId="2169" xr:uid="{00000000-0005-0000-0000-0000C10F0000}"/>
    <cellStyle name="Total 33" xfId="2170" xr:uid="{00000000-0005-0000-0000-0000C20F0000}"/>
    <cellStyle name="Total 34" xfId="2171" xr:uid="{00000000-0005-0000-0000-0000C30F0000}"/>
    <cellStyle name="Total 35" xfId="2172" xr:uid="{00000000-0005-0000-0000-0000C40F0000}"/>
    <cellStyle name="Total 36" xfId="2173" xr:uid="{00000000-0005-0000-0000-0000C50F0000}"/>
    <cellStyle name="Total 37" xfId="2174" xr:uid="{00000000-0005-0000-0000-0000C60F0000}"/>
    <cellStyle name="Total 4" xfId="2175" xr:uid="{00000000-0005-0000-0000-0000C70F0000}"/>
    <cellStyle name="Total 5" xfId="2176" xr:uid="{00000000-0005-0000-0000-0000C80F0000}"/>
    <cellStyle name="Total 6" xfId="2177" xr:uid="{00000000-0005-0000-0000-0000C90F0000}"/>
    <cellStyle name="Total 7" xfId="2178" xr:uid="{00000000-0005-0000-0000-0000CA0F0000}"/>
    <cellStyle name="Total 8" xfId="2179" xr:uid="{00000000-0005-0000-0000-0000CB0F0000}"/>
    <cellStyle name="Total 9" xfId="2180" xr:uid="{00000000-0005-0000-0000-0000CC0F0000}"/>
    <cellStyle name="Warning Text 10" xfId="2181" xr:uid="{00000000-0005-0000-0000-0000CD0F0000}"/>
    <cellStyle name="Warning Text 11" xfId="2182" xr:uid="{00000000-0005-0000-0000-0000CE0F0000}"/>
    <cellStyle name="Warning Text 12" xfId="2183" xr:uid="{00000000-0005-0000-0000-0000CF0F0000}"/>
    <cellStyle name="Warning Text 13" xfId="2184" xr:uid="{00000000-0005-0000-0000-0000D00F0000}"/>
    <cellStyle name="Warning Text 14" xfId="2185" xr:uid="{00000000-0005-0000-0000-0000D10F0000}"/>
    <cellStyle name="Warning Text 15" xfId="2186" xr:uid="{00000000-0005-0000-0000-0000D20F0000}"/>
    <cellStyle name="Warning Text 16" xfId="2187" xr:uid="{00000000-0005-0000-0000-0000D30F0000}"/>
    <cellStyle name="Warning Text 17" xfId="2188" xr:uid="{00000000-0005-0000-0000-0000D40F0000}"/>
    <cellStyle name="Warning Text 18" xfId="2189" xr:uid="{00000000-0005-0000-0000-0000D50F0000}"/>
    <cellStyle name="Warning Text 19" xfId="2190" xr:uid="{00000000-0005-0000-0000-0000D60F0000}"/>
    <cellStyle name="Warning Text 2" xfId="2191" xr:uid="{00000000-0005-0000-0000-0000D70F0000}"/>
    <cellStyle name="Warning Text 2 10" xfId="2192" xr:uid="{00000000-0005-0000-0000-0000D80F0000}"/>
    <cellStyle name="Warning Text 2 11" xfId="2193" xr:uid="{00000000-0005-0000-0000-0000D90F0000}"/>
    <cellStyle name="Warning Text 2 2" xfId="2194" xr:uid="{00000000-0005-0000-0000-0000DA0F0000}"/>
    <cellStyle name="Warning Text 2 3" xfId="2195" xr:uid="{00000000-0005-0000-0000-0000DB0F0000}"/>
    <cellStyle name="Warning Text 2 4" xfId="2196" xr:uid="{00000000-0005-0000-0000-0000DC0F0000}"/>
    <cellStyle name="Warning Text 2 5" xfId="2197" xr:uid="{00000000-0005-0000-0000-0000DD0F0000}"/>
    <cellStyle name="Warning Text 2 6" xfId="2198" xr:uid="{00000000-0005-0000-0000-0000DE0F0000}"/>
    <cellStyle name="Warning Text 2 7" xfId="2199" xr:uid="{00000000-0005-0000-0000-0000DF0F0000}"/>
    <cellStyle name="Warning Text 2 8" xfId="2200" xr:uid="{00000000-0005-0000-0000-0000E00F0000}"/>
    <cellStyle name="Warning Text 2 9" xfId="2201" xr:uid="{00000000-0005-0000-0000-0000E10F0000}"/>
    <cellStyle name="Warning Text 20" xfId="2202" xr:uid="{00000000-0005-0000-0000-0000E20F0000}"/>
    <cellStyle name="Warning Text 21" xfId="2203" xr:uid="{00000000-0005-0000-0000-0000E30F0000}"/>
    <cellStyle name="Warning Text 22" xfId="2204" xr:uid="{00000000-0005-0000-0000-0000E40F0000}"/>
    <cellStyle name="Warning Text 23" xfId="2205" xr:uid="{00000000-0005-0000-0000-0000E50F0000}"/>
    <cellStyle name="Warning Text 24" xfId="2206" xr:uid="{00000000-0005-0000-0000-0000E60F0000}"/>
    <cellStyle name="Warning Text 25" xfId="2207" xr:uid="{00000000-0005-0000-0000-0000E70F0000}"/>
    <cellStyle name="Warning Text 26" xfId="2208" xr:uid="{00000000-0005-0000-0000-0000E80F0000}"/>
    <cellStyle name="Warning Text 27" xfId="2209" xr:uid="{00000000-0005-0000-0000-0000E90F0000}"/>
    <cellStyle name="Warning Text 28" xfId="2210" xr:uid="{00000000-0005-0000-0000-0000EA0F0000}"/>
    <cellStyle name="Warning Text 29" xfId="2211" xr:uid="{00000000-0005-0000-0000-0000EB0F0000}"/>
    <cellStyle name="Warning Text 3" xfId="2212" xr:uid="{00000000-0005-0000-0000-0000EC0F0000}"/>
    <cellStyle name="Warning Text 30" xfId="2213" xr:uid="{00000000-0005-0000-0000-0000ED0F0000}"/>
    <cellStyle name="Warning Text 31" xfId="2214" xr:uid="{00000000-0005-0000-0000-0000EE0F0000}"/>
    <cellStyle name="Warning Text 32" xfId="2215" xr:uid="{00000000-0005-0000-0000-0000EF0F0000}"/>
    <cellStyle name="Warning Text 33" xfId="2216" xr:uid="{00000000-0005-0000-0000-0000F00F0000}"/>
    <cellStyle name="Warning Text 34" xfId="2217" xr:uid="{00000000-0005-0000-0000-0000F10F0000}"/>
    <cellStyle name="Warning Text 35" xfId="2218" xr:uid="{00000000-0005-0000-0000-0000F20F0000}"/>
    <cellStyle name="Warning Text 36" xfId="2219" xr:uid="{00000000-0005-0000-0000-0000F30F0000}"/>
    <cellStyle name="Warning Text 37" xfId="2220" xr:uid="{00000000-0005-0000-0000-0000F40F0000}"/>
    <cellStyle name="Warning Text 4" xfId="2221" xr:uid="{00000000-0005-0000-0000-0000F50F0000}"/>
    <cellStyle name="Warning Text 5" xfId="2222" xr:uid="{00000000-0005-0000-0000-0000F60F0000}"/>
    <cellStyle name="Warning Text 6" xfId="2223" xr:uid="{00000000-0005-0000-0000-0000F70F0000}"/>
    <cellStyle name="Warning Text 7" xfId="2224" xr:uid="{00000000-0005-0000-0000-0000F80F0000}"/>
    <cellStyle name="Warning Text 8" xfId="2225" xr:uid="{00000000-0005-0000-0000-0000F90F0000}"/>
    <cellStyle name="Warning Text 9" xfId="2226" xr:uid="{00000000-0005-0000-0000-0000FA0F0000}"/>
  </cellStyles>
  <dxfs count="0"/>
  <tableStyles count="0" defaultTableStyle="TableStyleMedium9" defaultPivotStyle="PivotStyleLight16"/>
  <colors>
    <mruColors>
      <color rgb="FF9EF12F"/>
      <color rgb="FFFFFF99"/>
      <color rgb="FFDDDD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externalLink" Target="externalLinks/externalLink59.xml"/><Relationship Id="rId84" Type="http://schemas.openxmlformats.org/officeDocument/2006/relationships/externalLink" Target="externalLinks/externalLink75.xml"/><Relationship Id="rId89" Type="http://schemas.openxmlformats.org/officeDocument/2006/relationships/externalLink" Target="externalLinks/externalLink80.xml"/><Relationship Id="rId16" Type="http://schemas.openxmlformats.org/officeDocument/2006/relationships/externalLink" Target="externalLinks/externalLink7.xml"/><Relationship Id="rId107" Type="http://schemas.openxmlformats.org/officeDocument/2006/relationships/styles" Target="styles.xml"/><Relationship Id="rId11" Type="http://schemas.openxmlformats.org/officeDocument/2006/relationships/externalLink" Target="externalLinks/externalLink2.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74" Type="http://schemas.openxmlformats.org/officeDocument/2006/relationships/externalLink" Target="externalLinks/externalLink65.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5" Type="http://schemas.openxmlformats.org/officeDocument/2006/relationships/worksheet" Target="worksheets/sheet5.xml"/><Relationship Id="rId90" Type="http://schemas.openxmlformats.org/officeDocument/2006/relationships/externalLink" Target="externalLinks/externalLink81.xml"/><Relationship Id="rId95" Type="http://schemas.openxmlformats.org/officeDocument/2006/relationships/externalLink" Target="externalLinks/externalLink86.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64" Type="http://schemas.openxmlformats.org/officeDocument/2006/relationships/externalLink" Target="externalLinks/externalLink55.xml"/><Relationship Id="rId69" Type="http://schemas.openxmlformats.org/officeDocument/2006/relationships/externalLink" Target="externalLinks/externalLink60.xml"/><Relationship Id="rId80" Type="http://schemas.openxmlformats.org/officeDocument/2006/relationships/externalLink" Target="externalLinks/externalLink71.xml"/><Relationship Id="rId85" Type="http://schemas.openxmlformats.org/officeDocument/2006/relationships/externalLink" Target="externalLinks/externalLink76.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08" Type="http://schemas.openxmlformats.org/officeDocument/2006/relationships/sharedStrings" Target="sharedStrings.xml"/><Relationship Id="rId54" Type="http://schemas.openxmlformats.org/officeDocument/2006/relationships/externalLink" Target="externalLinks/externalLink45.xml"/><Relationship Id="rId70" Type="http://schemas.openxmlformats.org/officeDocument/2006/relationships/externalLink" Target="externalLinks/externalLink61.xml"/><Relationship Id="rId75" Type="http://schemas.openxmlformats.org/officeDocument/2006/relationships/externalLink" Target="externalLinks/externalLink66.xml"/><Relationship Id="rId91" Type="http://schemas.openxmlformats.org/officeDocument/2006/relationships/externalLink" Target="externalLinks/externalLink82.xml"/><Relationship Id="rId96" Type="http://schemas.openxmlformats.org/officeDocument/2006/relationships/externalLink" Target="externalLinks/externalLink8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6" Type="http://schemas.openxmlformats.org/officeDocument/2006/relationships/theme" Target="theme/theme1.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73" Type="http://schemas.openxmlformats.org/officeDocument/2006/relationships/externalLink" Target="externalLinks/externalLink64.xml"/><Relationship Id="rId78" Type="http://schemas.openxmlformats.org/officeDocument/2006/relationships/externalLink" Target="externalLinks/externalLink69.xml"/><Relationship Id="rId81" Type="http://schemas.openxmlformats.org/officeDocument/2006/relationships/externalLink" Target="externalLinks/externalLink72.xml"/><Relationship Id="rId86" Type="http://schemas.openxmlformats.org/officeDocument/2006/relationships/externalLink" Target="externalLinks/externalLink77.xml"/><Relationship Id="rId94" Type="http://schemas.openxmlformats.org/officeDocument/2006/relationships/externalLink" Target="externalLinks/externalLink85.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109" Type="http://schemas.openxmlformats.org/officeDocument/2006/relationships/calcChain" Target="calcChain.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76" Type="http://schemas.openxmlformats.org/officeDocument/2006/relationships/externalLink" Target="externalLinks/externalLink67.xml"/><Relationship Id="rId97" Type="http://schemas.openxmlformats.org/officeDocument/2006/relationships/externalLink" Target="externalLinks/externalLink88.xml"/><Relationship Id="rId104" Type="http://schemas.openxmlformats.org/officeDocument/2006/relationships/externalLink" Target="externalLinks/externalLink95.xml"/><Relationship Id="rId7" Type="http://schemas.openxmlformats.org/officeDocument/2006/relationships/worksheet" Target="worksheets/sheet7.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 Type="http://schemas.openxmlformats.org/officeDocument/2006/relationships/worksheet" Target="worksheets/sheet2.xml"/><Relationship Id="rId29" Type="http://schemas.openxmlformats.org/officeDocument/2006/relationships/externalLink" Target="externalLinks/externalLink20.xml"/><Relationship Id="rId24" Type="http://schemas.openxmlformats.org/officeDocument/2006/relationships/externalLink" Target="externalLinks/externalLink15.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105" Type="http://schemas.openxmlformats.org/officeDocument/2006/relationships/externalLink" Target="externalLinks/externalLink96.xml"/><Relationship Id="rId8" Type="http://schemas.openxmlformats.org/officeDocument/2006/relationships/worksheet" Target="worksheets/sheet8.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98" Type="http://schemas.openxmlformats.org/officeDocument/2006/relationships/externalLink" Target="externalLinks/externalLink89.xml"/><Relationship Id="rId3" Type="http://schemas.openxmlformats.org/officeDocument/2006/relationships/worksheet" Target="worksheets/sheet3.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88" Type="http://schemas.openxmlformats.org/officeDocument/2006/relationships/externalLink" Target="externalLinks/externalLink7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409575</xdr:colOff>
      <xdr:row>0</xdr:row>
      <xdr:rowOff>47625</xdr:rowOff>
    </xdr:from>
    <xdr:to>
      <xdr:col>6</xdr:col>
      <xdr:colOff>582168</xdr:colOff>
      <xdr:row>0</xdr:row>
      <xdr:rowOff>48387</xdr:rowOff>
    </xdr:to>
    <xdr:pic>
      <xdr:nvPicPr>
        <xdr:cNvPr id="2" name="Picture 1">
          <a:extLst>
            <a:ext uri="{FF2B5EF4-FFF2-40B4-BE49-F238E27FC236}">
              <a16:creationId xmlns:a16="http://schemas.microsoft.com/office/drawing/2014/main" id="{318BC293-CB8C-435D-953F-1557719489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482715" y="47625"/>
          <a:ext cx="172593" cy="762"/>
        </a:xfrm>
        <a:prstGeom prst="rect">
          <a:avLst/>
        </a:prstGeom>
        <a:noFill/>
        <a:ln w="9525">
          <a:noFill/>
          <a:miter lim="800000"/>
          <a:headEnd/>
          <a:tailEnd/>
        </a:ln>
      </xdr:spPr>
    </xdr:pic>
    <xdr:clientData/>
  </xdr:twoCellAnchor>
  <xdr:twoCellAnchor editAs="oneCell">
    <xdr:from>
      <xdr:col>7</xdr:col>
      <xdr:colOff>133350</xdr:colOff>
      <xdr:row>0</xdr:row>
      <xdr:rowOff>28575</xdr:rowOff>
    </xdr:from>
    <xdr:to>
      <xdr:col>8</xdr:col>
      <xdr:colOff>19050</xdr:colOff>
      <xdr:row>1</xdr:row>
      <xdr:rowOff>153643</xdr:rowOff>
    </xdr:to>
    <xdr:pic>
      <xdr:nvPicPr>
        <xdr:cNvPr id="3" name="Picture 2">
          <a:extLst>
            <a:ext uri="{FF2B5EF4-FFF2-40B4-BE49-F238E27FC236}">
              <a16:creationId xmlns:a16="http://schemas.microsoft.com/office/drawing/2014/main" id="{8DA91AA3-D30C-411A-AE49-1D4E511C2F3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7550" y="28575"/>
          <a:ext cx="746760" cy="30032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409575</xdr:colOff>
      <xdr:row>0</xdr:row>
      <xdr:rowOff>47625</xdr:rowOff>
    </xdr:from>
    <xdr:to>
      <xdr:col>15</xdr:col>
      <xdr:colOff>172593</xdr:colOff>
      <xdr:row>0</xdr:row>
      <xdr:rowOff>48387</xdr:rowOff>
    </xdr:to>
    <xdr:pic>
      <xdr:nvPicPr>
        <xdr:cNvPr id="2" name="Picture 1">
          <a:extLst>
            <a:ext uri="{FF2B5EF4-FFF2-40B4-BE49-F238E27FC236}">
              <a16:creationId xmlns:a16="http://schemas.microsoft.com/office/drawing/2014/main" id="{97C69C5A-E364-4DC0-A25E-CAE9339587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482715" y="47625"/>
          <a:ext cx="172593" cy="762"/>
        </a:xfrm>
        <a:prstGeom prst="rect">
          <a:avLst/>
        </a:prstGeom>
        <a:noFill/>
        <a:ln w="9525">
          <a:noFill/>
          <a:miter lim="800000"/>
          <a:headEnd/>
          <a:tailEnd/>
        </a:ln>
      </xdr:spPr>
    </xdr:pic>
    <xdr:clientData/>
  </xdr:twoCellAnchor>
  <xdr:twoCellAnchor editAs="oneCell">
    <xdr:from>
      <xdr:col>7</xdr:col>
      <xdr:colOff>133350</xdr:colOff>
      <xdr:row>0</xdr:row>
      <xdr:rowOff>28575</xdr:rowOff>
    </xdr:from>
    <xdr:to>
      <xdr:col>15</xdr:col>
      <xdr:colOff>743953</xdr:colOff>
      <xdr:row>1</xdr:row>
      <xdr:rowOff>153643</xdr:rowOff>
    </xdr:to>
    <xdr:pic>
      <xdr:nvPicPr>
        <xdr:cNvPr id="3" name="Picture 2">
          <a:extLst>
            <a:ext uri="{FF2B5EF4-FFF2-40B4-BE49-F238E27FC236}">
              <a16:creationId xmlns:a16="http://schemas.microsoft.com/office/drawing/2014/main" id="{C2D3EC86-B96F-48B9-9025-5279DFC228A6}"/>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7550" y="28575"/>
          <a:ext cx="746760" cy="300328"/>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D06AD7C\2-UMUM.WK3"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cuments%20and%20Settings\SUMBA%20OFFSET\Local%20Settings\Temp\Temporary%20Directory%201%20for%20Keg%202005.zip\Keg%202005\Bunga%20Tanjung\RAB%20KH%20Wg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PROYEK%20tender%202009%20....&amp;........%202010\tender%20cipta%20karya%20cv.%20pelangi%20kasih%202010\data%20file%20dari%20hengki\EDWIN\WINDOWS\TEMP\2-UMUM.WK3"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EE%20FISIK\Flores\SUMBA\Subdit\Boss\Jembatan\Ternate-JBT-AkeTabobo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My%20Documents\Peningkatan%20Jalan-KW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Jalan_Poltek\Rab_Jln_Poltek.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KASUBAG%202024\BAPPELITBANGDA%20%20SMTR%201%202024%20REKON\Jalan_Poltek\Rab_Jln_Poltek.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ENDER%20JUNI%202005\CV.LAHAIROI\PENAWARAN%20JEMBATAN%20UPT%20NUATAUS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My%20Documents\02%20Kristh\2006\Atambua%20Penawaran%202006\RAB_JL_LING_ATB_2006\1-BOQ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KASUBAG%202024\BAPPELITBANGDA%20%20SMTR%201%202024%20REKON\My%20Documents\02%20Kristh\2006\Atambua%20Penawaran%202006\RAB_JL_LING_ATB_2006\1-BOQ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TENDER%20KUPANG\PROYEK%202007\JEMBATAN\Waeboleng,%20Cs%20SJT\MASTER%20%20RAB%20JA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TENDER%20KUPANG/PROYEK%202007/JEMBATAN/Waeboleng,%20Cs%20SJT/MASTER%20%20RAB%20JALA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MR%20JACOB\Laporan%20100%25%20SMK\SMK%20DANA%20PUSAT%202007\KWIT%20DP%20100B%2020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YUS_BARA\TENDER%20JUNI%202005\cv%20philips\RAB%20IRIGASI_TAEKSORUK_20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KASUBAG%202024\BAPPELITBANGDA%20%20SMTR%201%202024%20REKON\YUS_BARA\TENDER%20JUNI%202005\cv%20philips\RAB%20IRIGASI_TAEKSORUK_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KUMEN%20LHO\DIKNAS\LAP%20FISIK%20SD%20DAU%202006\17.FORMAT%20MINGGU%20CONTOH.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DOKUMEN%20LHO/DIKNAS/LAP%20FISIK%20SD%20DAU%202006/17.FORMAT%20MINGGU%20CONTOH.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Jalan%20Gunung%20Mutis%2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HPS_PEMB%20BPP%20WANOKAK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DOKUMEN%20LHO\DIKNAS\BOBOT%20BLOCKGRANT\I.SD%20POM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9F5B909\Rab%20IKK%20Elopad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32B0E0D0\Rab%20IKK%20Elopada.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KUALIFIKASI%20PANJI%20KENCANA-Pagar-2007\los%20pasar%20maderi-tende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FOLDER%20ALHAPzE\KJ%20PENAWARAN%20URG\PQ%20DOCS\UKB\PQ%20UKB%20KURUBOK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FOLDER%20ALHAPzE/KJ%20PENAWARAN%20URG/PQ%20DOCS/UKB/PQ%20UKB%20KURUBOKO.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JUTHECK2008%20(J)\OE%202008\OE-RSU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JUTHECK2008%20(J)/OE%202008/OE-RSU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MR%20JACOB\MY%20DATA\ARSIP%20BETA\PUSKESMAS%20GAURA\PUSTU%20GAURA\KUALIFIKASI%20PUSTU%20AI%20200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TENDER%20JUNI%202005\CV.LAHAIROI\RAB_IRIGASI_HAEKESAK_20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TENDER%20JUNI%202005/CV.LAHAIROI/RAB_IRIGASI_HAEKESAK_20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My%20Documents\02%20Kristh\2007\pitoby\Type_2_08_perhubungan\aaaaaaaaa\RAB_Distamben_antek.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K\AKU%202008\PPO\PPO%202009\PPO%20ST\KUALIFIKASI%20SMP%20Kr%20BARABNJ%20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MR%20JACOB\Laporan%20100%25%20SMK\SMK%20DANA%20PUSAT%202007\BAK%2050%25%20SMK%20DP-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2015\KIB_2014_ok.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8C44B31\DI.%20Kuruboko%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50C23F3\DI.%20Kuruboko%2020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KUALIFIKASI%20PANJI%20KENCANA-Pagar-2007/los%20pasar%20maderi-tender.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WINDOWS\TEMP\AEGELA-GAKO-rev-dokte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WINDOWS/TEMP/AEGELA-GAKO-rev-dokte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cuments%20and%20Settings\bahrul\Local%20Settings\Temp\AEGELA-GAKO-rev-dokte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Documents%20and%20Settings/bahrul/Local%20Settings/Temp/AEGELA-GAKO-rev-dokte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cuments%20and%20Settings\User\My%20Documents\tender%20pipa%20waingapu\valentino%20Rosi"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TAHUNAN\KIB%20%20KABUPATEN%20AUDITED%20280622\Bendahara\Bendahara%20Barang\BEND._BARANG\ASET%202015%20SBW\Aset%20Sobawawi%20%202015\Bendahara%20Barang\Laporan_Keuangan%20Wee%20Dabo\KIR%20KIB%20201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PROYEK%20tender%202009%20....&amp;........%202010\tender%20cipta%20karya%20cv.%20pelangi%20kasih%202010\data%20file%20dari%20hengki\EDWIN\Tosang%202007\Tosang.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MR%20JACOB\CV.%20CEMARA%20INDAH\KAMTOR%20CAMAT%20ST%202008\KUALIFIKASI%20UNGGUL%20JAYA%20PUSTU%20GD%20A%202008.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ATA%202017\00%202022\Laporan%20Barang%20BAPENDA%202022\&#160;\ASET%20PERPSTAKAAN%202014%20OKKKK\ASET%20PERPUSTAKAAN%202014.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K\AKU%202008\PPO%202008\LAMPIRAN2\RINCIAN.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K\DATA%20UMUM\LAPANG%20BLN\ANALISA%20BAHA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PROYEK%20tender%202009%20....&amp;........%202010\TENDER%20CIPTA%20KARYA%20KADU%20WATU%202010\data%20file%20dari%20hengki\EDWIN\WINDOWS\TEMP\2-UMUM.WK3"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ata\PROYEK\Ancol\Opname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PRIMA%20ARTISTIKA%202006%20&amp;%202007\RAB%20DAN%20KONTRAK\dari%20c\DATA%202007\RAB%20KESEHATAN%202007\18.%20RAB%20PEMBANGUNAN%20BAK%20PENAMPUNG%20AIR%20200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ata\DATA%20PENAWARAN.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KASUBAG%202024\BAPPELITBANGDA%20%20SMTR%201%202024%20REKON\Data\DATA%20PENAWARAN.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PRIMA%20ARTISTIKA%202006%20&amp;%202007/RAB%20DAN%20KONTRAK/dari%20c/DATA%202007/RAB%20KESEHATAN%202007/18.%20RAB%20PEMBANGUNAN%20BAK%20PENAMPUNG%20AIR%20200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PROYEK%20tender%202009%20....&amp;........%202010/TENDER%20CIPTA%20KARYA%20KADU%20WATU%202010/data%20file%20dari%20hengki/EDWIN/WINDOWS/TEMP/2-UMUM.WK3"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907F24AE\D%20SDM%20HAMONGGOLELE%20200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PRIMA%20ARTISTIKA%202006%20&amp;%202007\RAB%20DAN%20KONTRAK\dari%20c\INA\DOKUMEN%20PRIMA%20ARTISTIKA\KONTRAK%20TAHUN%202006\DIKNAS%20TAHUN%202006\RAB\D%20SDM%20HAMONGGOLELE%202006.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A4EC3E0\METODE%20SMA%20N1%20WAIBAKUL.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F59077A\METODE%20SMA%20N1%20WAIBAKU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LAP.%20SMK%202007\LAP.%20SMK%20PUSAT%202007%20t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DATA%202017\00%202022\Laporan%20Barang%20BAPENDA%202022\DATA%20LAPORAN%20KEUANGAN%20FINIS%2015%20APRIL%202014\LAP.%20KEUANGAN%20YG%20SDH%20DI%20EDIT\DINAS\ASET%20PPO%20(FIX)%20201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FILE%20BENDAHARA%20BPBD\TAHUN%202016\DATA\LUSIA%20FILE\BPBD\LAPORAN%20KEUANGAN%20BPBD\SPP%20KESRA%202012\SPP%20LS%20PIHAK%20KETIGA\LAPT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LAPORAN%20KEUANGAN%20BPBD/SPP%20KESRA%202012/SPP%20LS%20PIHAK%20KETIGA/LAPTO.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cuments%20and%20Settings\TOSHIBA\My%20Documents\karno\PEB.%20JEMB.%20KALI%20ASIN%20I.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YUS_BARA\TENDER%20JUNI%202005\5.%20CV%20EDMON%20DRAINASE%20TORO\DATA%20ADMINISTRASI%20PERUSHAAN%20TORO.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PROYEK%20tender%202009\tende%20cipta%20karya%20cv.%20citra%20nusantara%202010\kualifikasi%20migu%20kiuk\data%20file%20dari%20hengki\EDWIN\Tosang%202007\Tosang.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AU%202008\PEN%20KAB.%20SUMBA%20BARAT%20DAYA\PEN%20PELI%20-%20WEELIMA%20MAGHU%20ATE.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DAU%202008/PEN%20KAB.%20SUMBA%20BARAT%20DAYA/PEN%20PELI%20-%20WEELIMA%20MAGHU%20ATE.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PROYEK%20tender%202009%20....&amp;........%202010\tender%20cipta%20karya%20cv.%20pelangi%20kasih%202010\achom%20simpan\ACHOM%20TENDER\Tosang%202007\Tosang.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A4EC3E0\PNWR%20SD%20ISLAM%20WAIKABUBAK'0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F59077A\PNWR%20SD%20ISLAM%20WAIKABUBAK'0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CV.%20MANDIRI%20KARYA\Rab\Rab%20PLP\PLP-OleAt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CV.%20MANDIRI%20KARYA/Rab/Rab%20PLP/PLP-OleAte.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Ipoenk\Data%20Exel\Lap%20Anakalang\Rekap%20Pajak%20Revisi.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DATA%20BARANG%202014\BAGIAN%20UMUM%20sensus%202013%20(Autosaved).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Data%202005\Bina%20Marga\Jembatan%20Nunsono-soliu.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FOLDER%20ALHAPzE\KJ%20PENAWARAN%20URG\PQ%20DOCS\UKB\PQ%20NJ%20PANONDIWA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FOLDER%20ALHAPzE/KJ%20PENAWARAN%20URG/PQ%20DOCS/UKB/PQ%20NJ%20PANONDIWA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KASUBAG%202024\BAPPELITBANGDA%20%20SMTR%201%202024%20REKON\My%20Documents\02%20Kristh\2007\pitoby\Type_2_08_perhubungan\aaaaaaaaa\RAB_Distamben_ante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FOLDER%20NORA\PROYEK%202009\RAB%20%20SATRIA%20(%20PK%2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KUMEN%20LHO\DIKNAS\LAP%20FISIK%20SD%20DAU%202006\7.MINGGU%20SD%20W%20TANA.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DOKUMEN%20LHO/DIKNAS/LAP%20FISIK%20SD%20DAU%202006/7.MINGGU%20SD%20W%20TAN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DATA%202017\00%202022\Laporan%20Barang%20BAPENDA%202022\data%20d\aset%202017\24%20MACAM%20ASET%202017\lap%20aset%202016\PU,%20TAMBEN%202013.REKON%2019%20PEBRUARI%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DATA%202017\00%202022\Laporan%20Barang%20BAPENDA%202022\data%20d\aset%202017\24%20MACAM%20ASET%202017\Users\perl\Documents\PU,%20TAMBEN%202013.REKON%2019%20PEBRUARI%2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PROYEK%20tender%202009%20....&amp;........%202010\tender%20cipta%20karya%20cv.%20pelangi%20kasih%202010\Jalan%20Tanarara%20Dinkes.XL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PROYEK%20tender%202009%20....&amp;........%202010/tender%20cipta%20karya%20cv.%20pelangi%20kasih%202010/Jalan%20Tanarara%20Dinkes.XLS..........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DF42100\04.SD.INPRES%20GOKATA.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302AC844\04.SD.INPRES%20GOKATA.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TAHUNAN\KIB%20%20KABUPATEN%20AUDITED%20280622\DKIPS%20OK\BAGIAN%20INFORMATIKA%20%202014~UNTUK%20LAPORAN%20KEUANGAN.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68B62C0B\-----------------------------Kota%20WKB%20HRS.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OK\AKU%202008\PPO\PPO%202009\PPO%20ST\SMP%20Kr.%20BARA%20BANJA.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Data\Yus%20Bara\Tender_2005\CV.Palapa%20Jaya%20dll\RAB%20JL.KIMTAR%20Cmrlang.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d.docs.live.net/DATA%202020/00.%20PENGURUS%20BARANG%20BKAPD%202020/SPK%20dan%20NP%20Bel.%20Modal%202020/Data/Yus%20Bara/Tender_2005/CV.Palapa%20Jaya%20dll/RAB%20JL.KIMTAR%20Cmrlang.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MR%20JACOB\Laporan%20100%25%20SMK\SMK%20DANA%20PUSAT%202007\TAHAP%20II\SMK%20DP%2034.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D:\DATA%202020\00.%20PENGURUS%20BARANG%20BKAPD%202020\SPK%20dan%20NP%20Bel.%20Modal%202020\Subdit\Boss\Jembatan\Ternate-JBT-AkeTabobol.XLS"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file:///D:\BAPELITBANGDA%202025\BAPELITBANGDA%202025\Kode%20Barang.xlsx" TargetMode="External"/><Relationship Id="rId1" Type="http://schemas.openxmlformats.org/officeDocument/2006/relationships/externalLinkPath" Target="Kode%20Bara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REF"/>
    </sheetNames>
    <sheetDataSet>
      <sheetData sheetId="0" refreshError="1">
        <row r="1">
          <cell r="A1" t="str">
            <v>INFORMASI UMUM</v>
          </cell>
        </row>
        <row r="2">
          <cell r="L2" t="str">
            <v>\s</v>
          </cell>
          <cell r="M2" t="str">
            <v>{indicate SIMPAN}{paneloff}/wgpe{home}/fs{edit}~r{indicate}</v>
          </cell>
        </row>
        <row r="4">
          <cell r="A4" t="str">
            <v>No.</v>
          </cell>
          <cell r="C4" t="str">
            <v>U R A I A N</v>
          </cell>
          <cell r="F4" t="str">
            <v>I N F O R M A S I</v>
          </cell>
          <cell r="L4" t="str">
            <v>\p</v>
          </cell>
          <cell r="M4" t="str">
            <v>{menubranch menuin}</v>
          </cell>
        </row>
        <row r="7">
          <cell r="A7" t="str">
            <v>1.</v>
          </cell>
          <cell r="C7" t="str">
            <v>Nama Bagian Proyek</v>
          </cell>
          <cell r="H7" t="str">
            <v>REHABILITASI/PEMELIHARAAN JALAN DAN</v>
          </cell>
        </row>
        <row r="8">
          <cell r="H8" t="str">
            <v>JEMBATAN SEKSI TIMOR TENGAH UTARA</v>
          </cell>
          <cell r="L8" t="str">
            <v>menuin</v>
          </cell>
          <cell r="M8" t="str">
            <v>Info-Umum</v>
          </cell>
          <cell r="N8" t="str">
            <v>Break</v>
          </cell>
          <cell r="O8" t="str">
            <v>Quit</v>
          </cell>
        </row>
        <row r="9">
          <cell r="A9" t="str">
            <v>2.</v>
          </cell>
          <cell r="C9" t="str">
            <v>Nama Paket</v>
          </cell>
          <cell r="H9" t="str">
            <v>OEL OH - AYOTUPAS - WANIBESAK (1)</v>
          </cell>
          <cell r="M9" t="str">
            <v>Mencetak Informasi Umum</v>
          </cell>
          <cell r="N9" t="str">
            <v>Menghentikan pencetakan yang sedang berlangsung (printer non-laser)</v>
          </cell>
          <cell r="O9" t="str">
            <v>Batal/Selesai</v>
          </cell>
        </row>
        <row r="10">
          <cell r="M10" t="str">
            <v>{goto}info1~</v>
          </cell>
          <cell r="N10" t="str">
            <v>/pcq{branch \p}</v>
          </cell>
          <cell r="O10" t="str">
            <v>{quit}</v>
          </cell>
        </row>
        <row r="11">
          <cell r="A11" t="str">
            <v>3.</v>
          </cell>
          <cell r="C11" t="str">
            <v>Nomor Paket</v>
          </cell>
          <cell r="H11" t="str">
            <v>003</v>
          </cell>
          <cell r="M11" t="str">
            <v>{indicate CETAK INFO UMUM}</v>
          </cell>
        </row>
        <row r="12">
          <cell r="M12" t="str">
            <v>{paneloff}{windowsoff}</v>
          </cell>
        </row>
        <row r="13">
          <cell r="M13" t="str">
            <v>:pilca</v>
          </cell>
        </row>
        <row r="14">
          <cell r="A14" t="str">
            <v>4.</v>
          </cell>
          <cell r="C14" t="str">
            <v>Lokasi pekerjaan</v>
          </cell>
          <cell r="H14" t="str">
            <v>Periksa peta lokasi pekerjaan</v>
          </cell>
          <cell r="M14" t="str">
            <v>tf{CE}</v>
          </cell>
        </row>
        <row r="15">
          <cell r="M15" t="str">
            <v>[2-UMUM.WK</v>
          </cell>
        </row>
        <row r="16">
          <cell r="A16" t="str">
            <v>5.</v>
          </cell>
          <cell r="C16" t="str">
            <v>Kondisi jalan lama</v>
          </cell>
          <cell r="H16" t="str">
            <v>Sebagian Retak dan bergelombang</v>
          </cell>
          <cell r="M16" t="str">
            <v>3]~qqc</v>
          </cell>
        </row>
        <row r="17">
          <cell r="M17" t="str">
            <v>i1oprfbsq</v>
          </cell>
        </row>
        <row r="18">
          <cell r="A18" t="str">
            <v>6.</v>
          </cell>
          <cell r="C18" t="str">
            <v>Panjang efektif</v>
          </cell>
          <cell r="D18" t="str">
            <v>( lihat sketsa di bawah )</v>
          </cell>
          <cell r="H18">
            <v>40</v>
          </cell>
          <cell r="I18" t="str">
            <v xml:space="preserve"> Kilometer</v>
          </cell>
          <cell r="J18" t="str">
            <v>(Leff = a + b)</v>
          </cell>
          <cell r="M18" t="str">
            <v>sb1{CE}1~</v>
          </cell>
        </row>
        <row r="19">
          <cell r="M19" t="str">
            <v>e9{CE}</v>
          </cell>
        </row>
        <row r="20">
          <cell r="A20" t="str">
            <v>7.</v>
          </cell>
          <cell r="C20" t="str">
            <v>Lebar jalan lama</v>
          </cell>
          <cell r="D20" t="str">
            <v>( bahu + perkerasan + bahu )</v>
          </cell>
          <cell r="H20" t="str">
            <v>(  . . . . + . . . . . + . . . .  )</v>
          </cell>
          <cell r="J20" t="str">
            <v xml:space="preserve"> dalam meter</v>
          </cell>
          <cell r="M20" t="str">
            <v>9999~s1</v>
          </cell>
        </row>
        <row r="21">
          <cell r="M21" t="str">
            <v>{CE}1~</v>
          </cell>
        </row>
        <row r="22">
          <cell r="A22" t="str">
            <v>8.</v>
          </cell>
          <cell r="C22" t="str">
            <v>Lebar Rencana</v>
          </cell>
          <cell r="D22" t="str">
            <v>( bahu + perkerasan + bahu )</v>
          </cell>
          <cell r="H22" t="str">
            <v>(  . . . . + . . . . . + . . . .  )</v>
          </cell>
          <cell r="J22" t="str">
            <v xml:space="preserve"> dalam meter</v>
          </cell>
          <cell r="M22" t="str">
            <v>c1{CE}1~</v>
          </cell>
        </row>
        <row r="23">
          <cell r="M23" t="str">
            <v>wngnfnrqr</v>
          </cell>
        </row>
        <row r="24">
          <cell r="A24" t="str">
            <v>9.</v>
          </cell>
          <cell r="C24" t="str">
            <v>Penampang jalan, jenis dan volume pekerjaan pokok</v>
          </cell>
          <cell r="H24" t="str">
            <v>Lihat lampiran.</v>
          </cell>
          <cell r="M24" t="str">
            <v>crs{CE}</v>
          </cell>
        </row>
        <row r="25">
          <cell r="M25" t="str">
            <v>info1~g</v>
          </cell>
        </row>
        <row r="26">
          <cell r="A26" t="str">
            <v>10.</v>
          </cell>
          <cell r="C26" t="str">
            <v>Jangka waktu pelaksanaan pekerjaan</v>
          </cell>
          <cell r="H26">
            <v>120</v>
          </cell>
          <cell r="I26" t="str">
            <v xml:space="preserve"> hari kalender</v>
          </cell>
          <cell r="M26" t="str">
            <v>{indicate}</v>
          </cell>
        </row>
        <row r="27">
          <cell r="G27" t="str">
            <v>Atau :</v>
          </cell>
          <cell r="H27">
            <v>4</v>
          </cell>
          <cell r="I27" t="str">
            <v xml:space="preserve"> bulan</v>
          </cell>
          <cell r="M27" t="str">
            <v>{branch \p}</v>
          </cell>
        </row>
        <row r="30">
          <cell r="A30" t="str">
            <v>11.</v>
          </cell>
          <cell r="C30" t="str">
            <v>Jarak rata-rata Base Camp ke lokasi pekerjaan  ---&gt;</v>
          </cell>
          <cell r="G30" t="str">
            <v xml:space="preserve">L = </v>
          </cell>
          <cell r="H30">
            <v>10.625</v>
          </cell>
          <cell r="I30" t="str">
            <v xml:space="preserve"> Kilometer</v>
          </cell>
        </row>
        <row r="31">
          <cell r="C31" t="str">
            <v>Perhitungan didasarkan pada sketsa di bawah ini :</v>
          </cell>
          <cell r="G31" t="str">
            <v xml:space="preserve">   L = {(c+a/2)*a + (c+b/2)*b} / (a+b)</v>
          </cell>
        </row>
        <row r="32">
          <cell r="D32">
            <v>15</v>
          </cell>
          <cell r="E32" t="str">
            <v xml:space="preserve"> Km = a</v>
          </cell>
          <cell r="G32" t="str">
            <v>C</v>
          </cell>
          <cell r="H32">
            <v>25</v>
          </cell>
          <cell r="I32" t="str">
            <v xml:space="preserve"> Km = b</v>
          </cell>
        </row>
        <row r="34">
          <cell r="C34" t="str">
            <v>A</v>
          </cell>
          <cell r="G34">
            <v>0</v>
          </cell>
          <cell r="H34" t="str">
            <v xml:space="preserve"> Km = c</v>
          </cell>
          <cell r="J34" t="str">
            <v>B</v>
          </cell>
        </row>
        <row r="35">
          <cell r="E35" t="str">
            <v>Base Camp --&gt;</v>
          </cell>
          <cell r="G35" t="str">
            <v>D</v>
          </cell>
          <cell r="L35" t="str">
            <v>utama</v>
          </cell>
          <cell r="M35" t="str">
            <v>Edit</v>
          </cell>
          <cell r="N35" t="str">
            <v>Cetak</v>
          </cell>
          <cell r="O35" t="str">
            <v>Simpan</v>
          </cell>
          <cell r="P35" t="str">
            <v>Quit</v>
          </cell>
        </row>
        <row r="36">
          <cell r="M36" t="str">
            <v>Melepaskan proteksi seluruh sel</v>
          </cell>
          <cell r="N36" t="str">
            <v>Mencetak URAIAN ANALISA dan FORMULIR STANDAR Harga Satuan</v>
          </cell>
          <cell r="O36" t="str">
            <v>Memproteksi dan menyimpan kembali seluruh isi worksheet</v>
          </cell>
          <cell r="P36" t="str">
            <v>Batal/Selesai</v>
          </cell>
        </row>
        <row r="37">
          <cell r="M37" t="str">
            <v>/wgpd</v>
          </cell>
          <cell r="N37" t="str">
            <v>{branch \p}</v>
          </cell>
          <cell r="O37" t="str">
            <v>{branch \s}</v>
          </cell>
          <cell r="P37" t="str">
            <v>{quit}</v>
          </cell>
        </row>
        <row r="38">
          <cell r="A38" t="str">
            <v>12.</v>
          </cell>
          <cell r="C38" t="str">
            <v>Jam kerja efektif dalam 1 hari</v>
          </cell>
          <cell r="H38">
            <v>7</v>
          </cell>
          <cell r="I38" t="str">
            <v xml:space="preserve"> jam</v>
          </cell>
        </row>
        <row r="39">
          <cell r="A39" t="str">
            <v>13.</v>
          </cell>
          <cell r="C39" t="str">
            <v>Asuransi, Pajak, dsb. untuk Peralatan</v>
          </cell>
          <cell r="H39">
            <v>5.0000000000000001E-3</v>
          </cell>
          <cell r="I39" t="str">
            <v xml:space="preserve"> x  Harga Pokok Alat</v>
          </cell>
          <cell r="L39" t="str">
            <v>\m</v>
          </cell>
          <cell r="M39" t="str">
            <v>{menubranch utama}</v>
          </cell>
        </row>
        <row r="40">
          <cell r="A40" t="str">
            <v>14.</v>
          </cell>
          <cell r="C40" t="str">
            <v>Tingkat Suku Bunga Investasi Alat</v>
          </cell>
          <cell r="H40">
            <v>20</v>
          </cell>
          <cell r="I40" t="str">
            <v xml:space="preserve"> %</v>
          </cell>
        </row>
        <row r="41">
          <cell r="A41" t="str">
            <v>15.</v>
          </cell>
          <cell r="C41" t="str">
            <v>Biaya Umum dan Keuntungan</v>
          </cell>
          <cell r="H41">
            <v>10</v>
          </cell>
          <cell r="I41" t="str">
            <v xml:space="preserve"> % x Biaya Langsung</v>
          </cell>
        </row>
        <row r="44">
          <cell r="A44" t="str">
            <v>16.</v>
          </cell>
          <cell r="C44" t="str">
            <v>METHODE PELAKSANAAN</v>
          </cell>
        </row>
        <row r="45">
          <cell r="A45" t="str">
            <v xml:space="preserve">16.a. </v>
          </cell>
          <cell r="C45" t="str">
            <v>Mobilisasi dilaksanakan sesuai ketentuan yang tercantum dalam Dokumen Tender.</v>
          </cell>
        </row>
        <row r="46">
          <cell r="A46" t="str">
            <v xml:space="preserve">16.b. </v>
          </cell>
          <cell r="C46" t="str">
            <v>Pekerjaan Tanah dilaksanakan untuk penyiapan badan jalan</v>
          </cell>
        </row>
        <row r="47">
          <cell r="C47" t="str">
            <v>. . . . . . . . . . . . . . . . . . . . . . . . . . . . . . . . . . . . . . . . . . . . . . . . . . . . . . . . . . . . . . . . . . . . . . . . . . .</v>
          </cell>
        </row>
        <row r="48">
          <cell r="A48" t="str">
            <v xml:space="preserve">16.c. </v>
          </cell>
          <cell r="C48" t="str">
            <v xml:space="preserve">Pekerjaan Lapis Pondasi Agregat dilaksanakan untuk  penyiapan pondasi jalan yang terdiri </v>
          </cell>
        </row>
        <row r="49">
          <cell r="C49" t="str">
            <v>dari agregat Class A dan Class B</v>
          </cell>
        </row>
        <row r="50">
          <cell r="A50" t="str">
            <v xml:space="preserve">16.d. </v>
          </cell>
          <cell r="C50" t="str">
            <v>Pekerjaan Campuran Aspal Panas dilaksanakan untuk  konstruksi lapis permukaan jalan yang</v>
          </cell>
        </row>
        <row r="51">
          <cell r="C51" t="str">
            <v>terdiri dari lapis ATB dan HRS</v>
          </cell>
        </row>
        <row r="52">
          <cell r="A52" t="str">
            <v xml:space="preserve">16.e. </v>
          </cell>
          <cell r="C52" t="str">
            <v>Pekerjaan Pasangan Batu dilaksanakan untuk . . . . . . . . . . . . . . . . . . . . . . . . . . . . . . . . . . . . .</v>
          </cell>
        </row>
        <row r="53">
          <cell r="C53" t="str">
            <v>. . . . . . . . . . . . . . . . . . . . . . . . . . . . . . . . . . . . . . . . . . . . . . . . . . . . . . . . . . . . . . . . . . . . . . . . . . .</v>
          </cell>
        </row>
        <row r="56">
          <cell r="A56" t="str">
            <v>17.</v>
          </cell>
          <cell r="C56" t="str">
            <v>Lokasi Quarry</v>
          </cell>
          <cell r="H56" t="str">
            <v>Periksa lampiran.</v>
          </cell>
        </row>
        <row r="58">
          <cell r="A58" t="str">
            <v>18.</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Penw"/>
      <sheetName val="Tawar"/>
      <sheetName val="rekap umum"/>
      <sheetName val="RAB KANDANG"/>
      <sheetName val="Schedul"/>
      <sheetName val="RAB LAB"/>
      <sheetName val="RAB PAGAR"/>
      <sheetName val="Jdw Personil"/>
      <sheetName val="jadwal alat"/>
      <sheetName val="jadwal bhn"/>
      <sheetName val="kebutuhan bahan"/>
      <sheetName val="bag alir"/>
      <sheetName val="Metode"/>
      <sheetName val="BAHAN 2"/>
      <sheetName val="ANAL 2"/>
      <sheetName val="rabJalan"/>
      <sheetName val="S"/>
      <sheetName val="A"/>
      <sheetName val="ANGKUT"/>
      <sheetName val="alat"/>
      <sheetName val="QUAR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row r="1">
          <cell r="A1" t="str">
            <v>INFORMASI UMUM</v>
          </cell>
        </row>
        <row r="2">
          <cell r="L2" t="str">
            <v>\s</v>
          </cell>
          <cell r="M2" t="str">
            <v>{indicate SIMPAN}{paneloff}/wgpe{home}/fs{edit}~r{indicate}</v>
          </cell>
        </row>
        <row r="4">
          <cell r="A4" t="str">
            <v>No.</v>
          </cell>
          <cell r="C4" t="str">
            <v>U R A I A N</v>
          </cell>
          <cell r="F4" t="str">
            <v>I N F O R M A S I</v>
          </cell>
          <cell r="L4" t="str">
            <v>\p</v>
          </cell>
          <cell r="M4" t="str">
            <v>{menubranch menuin}</v>
          </cell>
        </row>
        <row r="7">
          <cell r="A7" t="str">
            <v>1.</v>
          </cell>
          <cell r="C7" t="str">
            <v>Nama Bagian Proyek</v>
          </cell>
          <cell r="H7" t="str">
            <v>REHABILITASI/PEMELIHARAAN JALAN DAN</v>
          </cell>
        </row>
        <row r="8">
          <cell r="H8" t="str">
            <v>JEMBATAN SEKSI TIMOR TENGAH UTARA</v>
          </cell>
          <cell r="L8" t="str">
            <v>menuin</v>
          </cell>
          <cell r="M8" t="str">
            <v>Info-Umum</v>
          </cell>
          <cell r="N8" t="str">
            <v>Break</v>
          </cell>
          <cell r="O8" t="str">
            <v>Quit</v>
          </cell>
        </row>
        <row r="9">
          <cell r="A9" t="str">
            <v>2.</v>
          </cell>
          <cell r="C9" t="str">
            <v>Nama Paket</v>
          </cell>
          <cell r="H9" t="str">
            <v>OEL OH - AYOTUPAS - WANIBESAK (1)</v>
          </cell>
          <cell r="M9" t="str">
            <v>Mencetak Informasi Umum</v>
          </cell>
          <cell r="N9" t="str">
            <v>Menghentikan pencetakan yang sedang berlangsung (printer non-laser)</v>
          </cell>
          <cell r="O9" t="str">
            <v>Batal/Selesai</v>
          </cell>
        </row>
        <row r="10">
          <cell r="M10" t="str">
            <v>{goto}info1~</v>
          </cell>
          <cell r="N10" t="str">
            <v>/pcq{branch \p}</v>
          </cell>
          <cell r="O10" t="str">
            <v>{quit}</v>
          </cell>
        </row>
        <row r="11">
          <cell r="A11" t="str">
            <v>3.</v>
          </cell>
          <cell r="C11" t="str">
            <v>Nomor Paket</v>
          </cell>
          <cell r="H11" t="str">
            <v>003</v>
          </cell>
          <cell r="M11" t="str">
            <v>{indicate CETAK INFO UMUM}</v>
          </cell>
        </row>
        <row r="12">
          <cell r="M12" t="str">
            <v>{paneloff}{windowsoff}</v>
          </cell>
        </row>
        <row r="13">
          <cell r="M13" t="str">
            <v>:pilca</v>
          </cell>
        </row>
        <row r="14">
          <cell r="A14" t="str">
            <v>4.</v>
          </cell>
          <cell r="C14" t="str">
            <v>Lokasi pekerjaan</v>
          </cell>
          <cell r="H14" t="str">
            <v>Periksa peta lokasi pekerjaan</v>
          </cell>
          <cell r="M14" t="str">
            <v>tf{CE}</v>
          </cell>
        </row>
        <row r="15">
          <cell r="M15" t="str">
            <v>[2-UMUM.WK</v>
          </cell>
        </row>
        <row r="16">
          <cell r="A16" t="str">
            <v>5.</v>
          </cell>
          <cell r="C16" t="str">
            <v>Kondisi jalan lama</v>
          </cell>
          <cell r="H16" t="str">
            <v>Sebagian Retak dan bergelombang</v>
          </cell>
          <cell r="M16" t="str">
            <v>3]~qqc</v>
          </cell>
        </row>
        <row r="17">
          <cell r="M17" t="str">
            <v>i1oprfbsq</v>
          </cell>
        </row>
        <row r="18">
          <cell r="A18" t="str">
            <v>6.</v>
          </cell>
          <cell r="C18" t="str">
            <v>Panjang efektif</v>
          </cell>
          <cell r="D18" t="str">
            <v>( lihat sketsa di bawah )</v>
          </cell>
          <cell r="H18">
            <v>40</v>
          </cell>
          <cell r="I18" t="str">
            <v xml:space="preserve"> Kilometer</v>
          </cell>
          <cell r="J18" t="str">
            <v>(Leff = a + b)</v>
          </cell>
          <cell r="M18" t="str">
            <v>sb1{CE}1~</v>
          </cell>
        </row>
        <row r="19">
          <cell r="M19" t="str">
            <v>e9{CE}</v>
          </cell>
        </row>
        <row r="20">
          <cell r="A20" t="str">
            <v>7.</v>
          </cell>
          <cell r="C20" t="str">
            <v>Lebar jalan lama</v>
          </cell>
          <cell r="D20" t="str">
            <v>( bahu + perkerasan + bahu )</v>
          </cell>
          <cell r="H20" t="str">
            <v>(  . . . . + . . . . . + . . . .  )</v>
          </cell>
          <cell r="J20" t="str">
            <v xml:space="preserve"> dalam meter</v>
          </cell>
          <cell r="M20" t="str">
            <v>9999~s1</v>
          </cell>
        </row>
        <row r="21">
          <cell r="M21" t="str">
            <v>{CE}1~</v>
          </cell>
        </row>
        <row r="22">
          <cell r="A22" t="str">
            <v>8.</v>
          </cell>
          <cell r="C22" t="str">
            <v>Lebar Rencana</v>
          </cell>
          <cell r="D22" t="str">
            <v>( bahu + perkerasan + bahu )</v>
          </cell>
          <cell r="H22" t="str">
            <v>(  . . . . + . . . . . + . . . .  )</v>
          </cell>
          <cell r="J22" t="str">
            <v xml:space="preserve"> dalam meter</v>
          </cell>
          <cell r="M22" t="str">
            <v>c1{CE}1~</v>
          </cell>
        </row>
        <row r="23">
          <cell r="M23" t="str">
            <v>wngnfnrqr</v>
          </cell>
        </row>
        <row r="24">
          <cell r="A24" t="str">
            <v>9.</v>
          </cell>
          <cell r="C24" t="str">
            <v>Penampang jalan, jenis dan volume pekerjaan pokok</v>
          </cell>
          <cell r="H24" t="str">
            <v>Lihat lampiran.</v>
          </cell>
          <cell r="M24" t="str">
            <v>crs{CE}</v>
          </cell>
        </row>
        <row r="25">
          <cell r="M25" t="str">
            <v>info1~g</v>
          </cell>
        </row>
        <row r="26">
          <cell r="A26" t="str">
            <v>10.</v>
          </cell>
          <cell r="C26" t="str">
            <v>Jangka waktu pelaksanaan pekerjaan</v>
          </cell>
          <cell r="H26">
            <v>120</v>
          </cell>
          <cell r="I26" t="str">
            <v xml:space="preserve"> hari kalender</v>
          </cell>
          <cell r="M26" t="str">
            <v>{indicate}</v>
          </cell>
        </row>
        <row r="27">
          <cell r="G27" t="str">
            <v>Atau :</v>
          </cell>
          <cell r="H27">
            <v>4</v>
          </cell>
          <cell r="I27" t="str">
            <v xml:space="preserve"> bulan</v>
          </cell>
          <cell r="M27" t="str">
            <v>{branch \p}</v>
          </cell>
        </row>
        <row r="30">
          <cell r="A30" t="str">
            <v>11.</v>
          </cell>
          <cell r="C30" t="str">
            <v>Jarak rata-rata Base Camp ke lokasi pekerjaan  ---&gt;</v>
          </cell>
          <cell r="G30" t="str">
            <v xml:space="preserve">L = </v>
          </cell>
          <cell r="H30">
            <v>10.625</v>
          </cell>
          <cell r="I30" t="str">
            <v xml:space="preserve"> Kilometer</v>
          </cell>
        </row>
        <row r="31">
          <cell r="C31" t="str">
            <v>Perhitungan didasarkan pada sketsa di bawah ini :</v>
          </cell>
          <cell r="G31" t="str">
            <v xml:space="preserve">   L = {(c+a/2)*a + (c+b/2)*b} / (a+b)</v>
          </cell>
        </row>
        <row r="32">
          <cell r="D32">
            <v>15</v>
          </cell>
          <cell r="E32" t="str">
            <v xml:space="preserve"> Km = a</v>
          </cell>
          <cell r="G32" t="str">
            <v>C</v>
          </cell>
          <cell r="H32">
            <v>25</v>
          </cell>
          <cell r="I32" t="str">
            <v xml:space="preserve"> Km = b</v>
          </cell>
        </row>
        <row r="34">
          <cell r="C34" t="str">
            <v>A</v>
          </cell>
          <cell r="G34">
            <v>0</v>
          </cell>
          <cell r="H34" t="str">
            <v xml:space="preserve"> Km = c</v>
          </cell>
          <cell r="J34" t="str">
            <v>B</v>
          </cell>
        </row>
        <row r="35">
          <cell r="E35" t="str">
            <v>Base Camp --&gt;</v>
          </cell>
          <cell r="G35" t="str">
            <v>D</v>
          </cell>
          <cell r="L35" t="str">
            <v>utama</v>
          </cell>
          <cell r="M35" t="str">
            <v>Edit</v>
          </cell>
          <cell r="N35" t="str">
            <v>Cetak</v>
          </cell>
          <cell r="O35" t="str">
            <v>Simpan</v>
          </cell>
          <cell r="P35" t="str">
            <v>Quit</v>
          </cell>
        </row>
        <row r="36">
          <cell r="M36" t="str">
            <v>Melepaskan proteksi seluruh sel</v>
          </cell>
          <cell r="N36" t="str">
            <v>Mencetak URAIAN ANALISA dan FORMULIR STANDAR Harga Satuan</v>
          </cell>
          <cell r="O36" t="str">
            <v>Memproteksi dan menyimpan kembali seluruh isi worksheet</v>
          </cell>
          <cell r="P36" t="str">
            <v>Batal/Selesai</v>
          </cell>
        </row>
        <row r="37">
          <cell r="M37" t="str">
            <v>/wgpd</v>
          </cell>
          <cell r="N37" t="str">
            <v>{branch \p}</v>
          </cell>
          <cell r="O37" t="str">
            <v>{branch \s}</v>
          </cell>
          <cell r="P37" t="str">
            <v>{quit}</v>
          </cell>
        </row>
        <row r="38">
          <cell r="A38" t="str">
            <v>12.</v>
          </cell>
          <cell r="C38" t="str">
            <v>Jam kerja efektif dalam 1 hari</v>
          </cell>
          <cell r="H38">
            <v>7</v>
          </cell>
          <cell r="I38" t="str">
            <v xml:space="preserve"> jam</v>
          </cell>
        </row>
        <row r="39">
          <cell r="A39" t="str">
            <v>13.</v>
          </cell>
          <cell r="C39" t="str">
            <v>Asuransi, Pajak, dsb. untuk Peralatan</v>
          </cell>
          <cell r="H39">
            <v>5.0000000000000001E-3</v>
          </cell>
          <cell r="I39" t="str">
            <v xml:space="preserve"> x  Harga Pokok Alat</v>
          </cell>
          <cell r="L39" t="str">
            <v>\m</v>
          </cell>
          <cell r="M39" t="str">
            <v>{menubranch utama}</v>
          </cell>
        </row>
        <row r="40">
          <cell r="A40" t="str">
            <v>14.</v>
          </cell>
          <cell r="C40" t="str">
            <v>Tingkat Suku Bunga Investasi Alat</v>
          </cell>
          <cell r="H40">
            <v>20</v>
          </cell>
          <cell r="I40" t="str">
            <v xml:space="preserve"> %</v>
          </cell>
        </row>
        <row r="41">
          <cell r="A41" t="str">
            <v>15.</v>
          </cell>
          <cell r="C41" t="str">
            <v>Biaya Umum dan Keuntungan</v>
          </cell>
          <cell r="H41">
            <v>10</v>
          </cell>
          <cell r="I41" t="str">
            <v xml:space="preserve"> % x Biaya Langsung</v>
          </cell>
        </row>
        <row r="44">
          <cell r="A44" t="str">
            <v>16.</v>
          </cell>
          <cell r="C44" t="str">
            <v>METHODE PELAKSANAAN</v>
          </cell>
        </row>
        <row r="45">
          <cell r="A45" t="str">
            <v xml:space="preserve">16.a. </v>
          </cell>
          <cell r="C45" t="str">
            <v>Mobilisasi dilaksanakan sesuai ketentuan yang tercantum dalam Dokumen Tender.</v>
          </cell>
        </row>
        <row r="46">
          <cell r="A46" t="str">
            <v xml:space="preserve">16.b. </v>
          </cell>
          <cell r="C46" t="str">
            <v>Pekerjaan Tanah dilaksanakan untuk penyiapan badan jalan</v>
          </cell>
        </row>
        <row r="47">
          <cell r="C47" t="str">
            <v>. . . . . . . . . . . . . . . . . . . . . . . . . . . . . . . . . . . . . . . . . . . . . . . . . . . . . . . . . . . . . . . . . . . . . . . . . . .</v>
          </cell>
        </row>
        <row r="48">
          <cell r="A48" t="str">
            <v xml:space="preserve">16.c. </v>
          </cell>
          <cell r="C48" t="str">
            <v xml:space="preserve">Pekerjaan Lapis Pondasi Agregat dilaksanakan untuk  penyiapan pondasi jalan yang terdiri </v>
          </cell>
        </row>
        <row r="49">
          <cell r="C49" t="str">
            <v>dari agregat Class A dan Class B</v>
          </cell>
        </row>
        <row r="50">
          <cell r="A50" t="str">
            <v xml:space="preserve">16.d. </v>
          </cell>
          <cell r="C50" t="str">
            <v>Pekerjaan Campuran Aspal Panas dilaksanakan untuk  konstruksi lapis permukaan jalan yang</v>
          </cell>
        </row>
        <row r="51">
          <cell r="C51" t="str">
            <v>terdiri dari lapis ATB dan HRS</v>
          </cell>
        </row>
        <row r="52">
          <cell r="A52" t="str">
            <v xml:space="preserve">16.e. </v>
          </cell>
          <cell r="C52" t="str">
            <v>Pekerjaan Pasangan Batu dilaksanakan untuk . . . . . . . . . . . . . . . . . . . . . . . . . . . . . . . . . . . . .</v>
          </cell>
        </row>
        <row r="53">
          <cell r="C53" t="str">
            <v>. . . . . . . . . . . . . . . . . . . . . . . . . . . . . . . . . . . . . . . . . . . . . . . . . . . . . . . . . . . . . . . . . . . . . . . . . . .</v>
          </cell>
        </row>
        <row r="56">
          <cell r="A56" t="str">
            <v>17.</v>
          </cell>
          <cell r="C56" t="str">
            <v>Lokasi Quarry</v>
          </cell>
          <cell r="H56" t="str">
            <v>Periksa lampiran.</v>
          </cell>
        </row>
        <row r="58">
          <cell r="A58" t="str">
            <v>18.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ver"/>
      <sheetName val="Info"/>
      <sheetName val="Rekap"/>
      <sheetName val="Volume"/>
      <sheetName val="MOB"/>
      <sheetName val="RAB"/>
      <sheetName val="Koef"/>
      <sheetName val="Rangka"/>
      <sheetName val="Daf.Harga Sat."/>
      <sheetName val="Hardas"/>
      <sheetName val="Peralatan"/>
      <sheetName val="NP"/>
      <sheetName val="Additio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2)"/>
      <sheetName val="onil"/>
      <sheetName val="umum"/>
      <sheetName val="us-alat"/>
      <sheetName val="boq"/>
      <sheetName val="Sheet1"/>
      <sheetName val="bab2"/>
      <sheetName val="bab3"/>
      <sheetName val="bab5"/>
      <sheetName val="bab6"/>
      <sheetName val="bab7"/>
      <sheetName val="bab8"/>
      <sheetName val="BASIC"/>
      <sheetName val="alat"/>
      <sheetName val="Konf"/>
      <sheetName val="sub-kon"/>
      <sheetName val="TI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owchart"/>
      <sheetName val="TS"/>
      <sheetName val="JAD MAT"/>
      <sheetName val="jdwl alat"/>
      <sheetName val="analisa teknik"/>
      <sheetName val="JAD PERSON"/>
      <sheetName val="DATA"/>
      <sheetName val="SP"/>
      <sheetName val="Rekap"/>
      <sheetName val="BOQ"/>
      <sheetName val="Mobilisasi"/>
      <sheetName val="Analisa"/>
      <sheetName val="HS"/>
      <sheetName val="formulir harga"/>
      <sheetName val="mos"/>
      <sheetName val="Peralatan"/>
      <sheetName val="Agregat"/>
    </sheetNames>
    <sheetDataSet>
      <sheetData sheetId="0" refreshError="1"/>
      <sheetData sheetId="1" refreshError="1"/>
      <sheetData sheetId="2" refreshError="1"/>
      <sheetData sheetId="3" refreshError="1"/>
      <sheetData sheetId="4" refreshError="1"/>
      <sheetData sheetId="5" refreshError="1"/>
      <sheetData sheetId="6">
        <row r="4">
          <cell r="F4" t="str">
            <v>Kupang, 26 Juni 2007</v>
          </cell>
        </row>
        <row r="6">
          <cell r="F6" t="str">
            <v>Hermanus Umpenawani, ST</v>
          </cell>
        </row>
        <row r="7">
          <cell r="F7" t="str">
            <v>Direktur</v>
          </cell>
        </row>
        <row r="8">
          <cell r="F8" t="str">
            <v>-</v>
          </cell>
        </row>
      </sheetData>
      <sheetData sheetId="7" refreshError="1"/>
      <sheetData sheetId="8"/>
      <sheetData sheetId="9"/>
      <sheetData sheetId="10"/>
      <sheetData sheetId="11" refreshError="1"/>
      <sheetData sheetId="12" refreshError="1"/>
      <sheetData sheetId="13" refreshError="1"/>
      <sheetData sheetId="14" refreshError="1"/>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owchart"/>
      <sheetName val="TS"/>
      <sheetName val="JAD MAT"/>
      <sheetName val="jdwl alat"/>
      <sheetName val="analisa teknik"/>
      <sheetName val="JAD PERSON"/>
      <sheetName val="DATA"/>
      <sheetName val="SP"/>
      <sheetName val="Rekap"/>
      <sheetName val="BOQ"/>
      <sheetName val="Mobilisasi"/>
      <sheetName val="Analisa"/>
      <sheetName val="HS"/>
      <sheetName val="formulir harga"/>
      <sheetName val="mos"/>
      <sheetName val="Peralatan"/>
      <sheetName val="Agregat"/>
    </sheetNames>
    <sheetDataSet>
      <sheetData sheetId="0" refreshError="1"/>
      <sheetData sheetId="1" refreshError="1"/>
      <sheetData sheetId="2" refreshError="1"/>
      <sheetData sheetId="3" refreshError="1"/>
      <sheetData sheetId="4" refreshError="1"/>
      <sheetData sheetId="5" refreshError="1"/>
      <sheetData sheetId="6">
        <row r="4">
          <cell r="F4" t="str">
            <v>Kupang, 26 Juni 2007</v>
          </cell>
        </row>
        <row r="6">
          <cell r="F6" t="str">
            <v>Hermanus Umpenawani, ST</v>
          </cell>
        </row>
        <row r="7">
          <cell r="F7" t="str">
            <v>Direktur</v>
          </cell>
        </row>
        <row r="8">
          <cell r="F8" t="str">
            <v>-</v>
          </cell>
        </row>
      </sheetData>
      <sheetData sheetId="7" refreshError="1"/>
      <sheetData sheetId="8"/>
      <sheetData sheetId="9"/>
      <sheetData sheetId="10"/>
      <sheetData sheetId="11" refreshError="1"/>
      <sheetData sheetId="12" refreshError="1"/>
      <sheetData sheetId="13" refreshError="1"/>
      <sheetData sheetId="14" refreshError="1"/>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UMUM (2)"/>
      <sheetName val="SURAT_PENAWARAN"/>
      <sheetName val="REKAP"/>
      <sheetName val="RAB"/>
      <sheetName val="HSD"/>
      <sheetName val="ANALISA"/>
      <sheetName val="BUTUH BHN"/>
      <sheetName val="JAD PERSON"/>
      <sheetName val="Sheet1"/>
      <sheetName val="S BHN"/>
      <sheetName val="jdwl alat"/>
      <sheetName val="TS"/>
    </sheetNames>
    <sheetDataSet>
      <sheetData sheetId="0">
        <row r="4">
          <cell r="E4" t="str">
            <v xml:space="preserve">Kefamenanu, 01 Juni 2005 </v>
          </cell>
        </row>
        <row r="5">
          <cell r="E5" t="str">
            <v>CV. SINAR YAVA</v>
          </cell>
        </row>
        <row r="6">
          <cell r="E6" t="str">
            <v>Marshel Yap</v>
          </cell>
        </row>
        <row r="7">
          <cell r="E7" t="str">
            <v>Direktur</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_PENAWARAN"/>
      <sheetName val="METODE"/>
      <sheetName val="METODE (2)"/>
      <sheetName val="Rekap Biaya"/>
      <sheetName val="Kuantitas &amp; Harga"/>
      <sheetName val="KOEF TENAGA DAN ALAT"/>
      <sheetName val="TS"/>
      <sheetName val="JAD MAT"/>
      <sheetName val="JAD UPAH"/>
      <sheetName val="jdwl alat"/>
      <sheetName val="JAD PERSON"/>
      <sheetName val="Pekerjaan Utama"/>
      <sheetName val="%"/>
      <sheetName val="RMK"/>
      <sheetName val="Milyard"/>
      <sheetName val="Kwitansi"/>
    </sheetNames>
    <sheetDataSet>
      <sheetData sheetId="0"/>
      <sheetData sheetId="1"/>
      <sheetData sheetId="2"/>
      <sheetData sheetId="3"/>
      <sheetData sheetId="4">
        <row r="2">
          <cell r="A2" t="str">
            <v>DAFTAR  KUANTITAS DAN HARGA</v>
          </cell>
        </row>
        <row r="4">
          <cell r="A4" t="str">
            <v>Program</v>
          </cell>
          <cell r="D4" t="str">
            <v>:  Peningkatan Kualitas Lingkungan</v>
          </cell>
        </row>
        <row r="5">
          <cell r="A5" t="str">
            <v>Kegiatan</v>
          </cell>
          <cell r="D5" t="str">
            <v>:  Pembangunan Prasarana Penyehatan Lingkungan Pemukiman</v>
          </cell>
        </row>
        <row r="6">
          <cell r="A6" t="str">
            <v>Pekerjaan</v>
          </cell>
          <cell r="D6" t="str">
            <v>:  Pembangunan Jalan Lingkungan</v>
          </cell>
        </row>
        <row r="7">
          <cell r="A7" t="str">
            <v>Lokasi</v>
          </cell>
          <cell r="D7" t="str">
            <v>:  Kelurahan Manumutin (Nakafehan-Kuneru)</v>
          </cell>
        </row>
        <row r="9">
          <cell r="E9" t="str">
            <v/>
          </cell>
          <cell r="F9" t="str">
            <v/>
          </cell>
        </row>
        <row r="10">
          <cell r="A10" t="str">
            <v>No. Mata</v>
          </cell>
          <cell r="B10" t="str">
            <v>Uraian</v>
          </cell>
          <cell r="E10" t="str">
            <v>Satuan</v>
          </cell>
          <cell r="F10" t="str">
            <v>Perkiraan</v>
          </cell>
          <cell r="G10" t="str">
            <v>Harga</v>
          </cell>
          <cell r="H10" t="str">
            <v>Jumlah</v>
          </cell>
        </row>
        <row r="11">
          <cell r="A11" t="str">
            <v>Pembayaran</v>
          </cell>
          <cell r="F11" t="str">
            <v>Kuantitas</v>
          </cell>
          <cell r="G11" t="str">
            <v>Satuan</v>
          </cell>
          <cell r="H11" t="str">
            <v>Harga-Harga</v>
          </cell>
        </row>
        <row r="12">
          <cell r="G12" t="str">
            <v>(Rupiah)</v>
          </cell>
          <cell r="H12" t="str">
            <v>(Rupiah)</v>
          </cell>
        </row>
        <row r="13">
          <cell r="A13" t="str">
            <v>a</v>
          </cell>
          <cell r="C13" t="str">
            <v>b</v>
          </cell>
          <cell r="E13" t="str">
            <v>c</v>
          </cell>
          <cell r="F13" t="str">
            <v>d</v>
          </cell>
          <cell r="G13" t="str">
            <v>e</v>
          </cell>
          <cell r="H13" t="str">
            <v>f = (d x e)</v>
          </cell>
        </row>
        <row r="15">
          <cell r="C15" t="str">
            <v>DIVISI 1. UMUM</v>
          </cell>
        </row>
        <row r="17">
          <cell r="A17" t="str">
            <v>1.1</v>
          </cell>
          <cell r="C17" t="str">
            <v>Mobilisasi</v>
          </cell>
          <cell r="E17" t="str">
            <v>LS</v>
          </cell>
          <cell r="F17">
            <v>1</v>
          </cell>
          <cell r="G17">
            <v>2850000</v>
          </cell>
          <cell r="H17">
            <v>2850000</v>
          </cell>
        </row>
        <row r="18">
          <cell r="A18" t="str">
            <v>1.2</v>
          </cell>
          <cell r="C18" t="str">
            <v>Pemeriksaan Laboratorium</v>
          </cell>
          <cell r="E18" t="str">
            <v>LS</v>
          </cell>
          <cell r="F18">
            <v>1</v>
          </cell>
          <cell r="G18">
            <v>9475000</v>
          </cell>
          <cell r="H18">
            <v>9475000</v>
          </cell>
        </row>
        <row r="19">
          <cell r="A19" t="str">
            <v>1.8 (1)</v>
          </cell>
          <cell r="C19" t="str">
            <v>Pemeliharaan dan Perlindungan Lalu Lintas</v>
          </cell>
          <cell r="E19" t="str">
            <v>LS</v>
          </cell>
          <cell r="F19">
            <v>0</v>
          </cell>
          <cell r="G19">
            <v>0</v>
          </cell>
          <cell r="H19">
            <v>0</v>
          </cell>
        </row>
        <row r="20">
          <cell r="A20" t="str">
            <v>1.8 (2)</v>
          </cell>
          <cell r="C20" t="str">
            <v>Pemasangan dan Pemeliharaan Jembatan Sementara</v>
          </cell>
          <cell r="E20" t="str">
            <v>LS</v>
          </cell>
          <cell r="F20">
            <v>0</v>
          </cell>
          <cell r="G20">
            <v>0</v>
          </cell>
          <cell r="H20">
            <v>0</v>
          </cell>
        </row>
        <row r="24">
          <cell r="C24" t="str">
            <v>Jumlah Harga Pekerjaan DIVISI 1  (masuk pada Rekapitulasi Perkiraan Harga Pekerjaan)</v>
          </cell>
          <cell r="H24">
            <v>12325000</v>
          </cell>
        </row>
        <row r="27">
          <cell r="C27" t="str">
            <v>DIVISI 2. DRAINASE</v>
          </cell>
        </row>
        <row r="29">
          <cell r="A29" t="str">
            <v>2.1</v>
          </cell>
          <cell r="C29" t="str">
            <v xml:space="preserve">Galian untuk Selokan Drainase dan Saluran Air </v>
          </cell>
          <cell r="E29" t="str">
            <v>M3</v>
          </cell>
          <cell r="F29">
            <v>69.8</v>
          </cell>
          <cell r="G29">
            <v>17758.27</v>
          </cell>
          <cell r="H29">
            <v>1239527.246</v>
          </cell>
        </row>
        <row r="31">
          <cell r="A31" t="str">
            <v>2.2</v>
          </cell>
          <cell r="C31" t="str">
            <v>Pasangan Batu dengan Mortar</v>
          </cell>
          <cell r="E31" t="str">
            <v>M3</v>
          </cell>
          <cell r="F31">
            <v>0</v>
          </cell>
          <cell r="G31">
            <v>305914.64</v>
          </cell>
          <cell r="H31">
            <v>0</v>
          </cell>
        </row>
        <row r="33">
          <cell r="A33" t="str">
            <v>2.3 (1)</v>
          </cell>
          <cell r="C33" t="str">
            <v>Gorong-Gorong Pipa Beton Bertulang, Diameter Dalam &lt; 45 cm</v>
          </cell>
          <cell r="E33" t="str">
            <v>M1</v>
          </cell>
          <cell r="F33">
            <v>0</v>
          </cell>
          <cell r="G33">
            <v>260184.53</v>
          </cell>
          <cell r="H33">
            <v>0</v>
          </cell>
        </row>
        <row r="34">
          <cell r="A34" t="str">
            <v>2.3 (2)</v>
          </cell>
          <cell r="C34" t="str">
            <v>Gorong-Gorong Pipa Beton Bertulang, Diameter Dalam 45-&lt;75 cm</v>
          </cell>
          <cell r="E34" t="str">
            <v>M1</v>
          </cell>
          <cell r="F34">
            <v>0</v>
          </cell>
          <cell r="G34">
            <v>372156.07</v>
          </cell>
          <cell r="H34">
            <v>0</v>
          </cell>
        </row>
        <row r="35">
          <cell r="A35" t="str">
            <v>2.3 (3)</v>
          </cell>
          <cell r="C35" t="str">
            <v xml:space="preserve">Gorong-Gorong Pipa Beton Bertulang, Diameter Dalam 75-&lt;95 cm </v>
          </cell>
          <cell r="E35" t="str">
            <v>M1</v>
          </cell>
          <cell r="F35">
            <v>0</v>
          </cell>
          <cell r="G35">
            <v>578493.04</v>
          </cell>
          <cell r="H35">
            <v>0</v>
          </cell>
        </row>
        <row r="36">
          <cell r="A36" t="str">
            <v>2.3 (4)</v>
          </cell>
          <cell r="C36" t="str">
            <v xml:space="preserve">Gorong-Gorong Pipa Beton Bertulang, Diameter Dalam 95-120 cm </v>
          </cell>
          <cell r="E36" t="str">
            <v>M1</v>
          </cell>
          <cell r="F36">
            <v>0</v>
          </cell>
          <cell r="G36">
            <v>776721.88</v>
          </cell>
          <cell r="H36">
            <v>0</v>
          </cell>
        </row>
        <row r="37">
          <cell r="A37" t="str">
            <v>2.3 (5)</v>
          </cell>
          <cell r="C37" t="str">
            <v>Gorong-Gorong Beton Tanpa Tulang Diameter Dalam 20-30 Cm</v>
          </cell>
          <cell r="E37" t="str">
            <v>M1</v>
          </cell>
          <cell r="F37">
            <v>0</v>
          </cell>
          <cell r="G37">
            <v>63648.27</v>
          </cell>
          <cell r="H37">
            <v>0</v>
          </cell>
        </row>
        <row r="38">
          <cell r="A38" t="str">
            <v>2.3 (6)</v>
          </cell>
          <cell r="C38" t="str">
            <v>Gorong-Gorong Pipa Baja Bergelombang</v>
          </cell>
          <cell r="E38" t="str">
            <v>Ton</v>
          </cell>
          <cell r="F38">
            <v>0</v>
          </cell>
          <cell r="G38">
            <v>9863644.0700000003</v>
          </cell>
          <cell r="H38">
            <v>0</v>
          </cell>
        </row>
        <row r="40">
          <cell r="A40" t="str">
            <v>2.4 (1)</v>
          </cell>
          <cell r="C40" t="str">
            <v>Timbunan Porus atau Bahan Penyaring</v>
          </cell>
          <cell r="E40" t="str">
            <v>M3</v>
          </cell>
          <cell r="F40">
            <v>0</v>
          </cell>
          <cell r="G40">
            <v>116895.84</v>
          </cell>
          <cell r="H40">
            <v>0</v>
          </cell>
        </row>
        <row r="41">
          <cell r="A41" t="str">
            <v>2.4 (2)</v>
          </cell>
          <cell r="C41" t="str">
            <v>Anyaman Filter Plastik</v>
          </cell>
          <cell r="E41" t="str">
            <v>M2</v>
          </cell>
          <cell r="F41">
            <v>0</v>
          </cell>
          <cell r="G41">
            <v>16876.2</v>
          </cell>
          <cell r="H41">
            <v>0</v>
          </cell>
        </row>
        <row r="42">
          <cell r="A42" t="str">
            <v>2.4 (3)</v>
          </cell>
          <cell r="C42" t="str">
            <v>Pipa Berlubang Banyak Untuk Pek. Drainase di Bawah Permukaan</v>
          </cell>
          <cell r="E42" t="str">
            <v>M1</v>
          </cell>
          <cell r="F42">
            <v>0</v>
          </cell>
          <cell r="G42">
            <v>27142.560000000001</v>
          </cell>
          <cell r="H42">
            <v>0</v>
          </cell>
        </row>
        <row r="46">
          <cell r="B46" t="str">
            <v>Jumlah Harga Pekerjaan DIVISI 2  (masuk pada Rekapitulasi Perkiraan Harga Pekerjaan)</v>
          </cell>
          <cell r="H46">
            <v>1239527.246</v>
          </cell>
        </row>
        <row r="49">
          <cell r="C49" t="str">
            <v>DIVISI  3.  PEKERJAAN  TANAH</v>
          </cell>
        </row>
        <row r="51">
          <cell r="A51" t="str">
            <v>3.4 (9)</v>
          </cell>
          <cell r="C51" t="str">
            <v>Pembersihan Semak pada Damija</v>
          </cell>
          <cell r="E51" t="str">
            <v>M2</v>
          </cell>
          <cell r="F51">
            <v>0</v>
          </cell>
          <cell r="H51">
            <v>0</v>
          </cell>
        </row>
        <row r="52">
          <cell r="A52" t="str">
            <v>3.1 (1)</v>
          </cell>
          <cell r="C52" t="str">
            <v>Galian Biasa</v>
          </cell>
          <cell r="E52" t="str">
            <v>M3</v>
          </cell>
          <cell r="F52">
            <v>0</v>
          </cell>
          <cell r="G52">
            <v>22161.96</v>
          </cell>
          <cell r="H52">
            <v>0</v>
          </cell>
        </row>
        <row r="53">
          <cell r="A53" t="str">
            <v>3.1 (2)</v>
          </cell>
          <cell r="C53" t="str">
            <v>Galian Batu</v>
          </cell>
          <cell r="E53" t="str">
            <v>M3</v>
          </cell>
          <cell r="F53">
            <v>0</v>
          </cell>
          <cell r="G53">
            <v>77782.83</v>
          </cell>
          <cell r="H53">
            <v>0</v>
          </cell>
        </row>
        <row r="54">
          <cell r="A54" t="str">
            <v>3.1</v>
          </cell>
          <cell r="C54" t="str">
            <v>Galian Struktur dengan Kedalaman 0 - 2 meter</v>
          </cell>
          <cell r="E54" t="str">
            <v>M3</v>
          </cell>
          <cell r="F54">
            <v>9.6</v>
          </cell>
          <cell r="G54">
            <v>44389.61</v>
          </cell>
          <cell r="H54">
            <v>426140.25599999999</v>
          </cell>
        </row>
        <row r="55">
          <cell r="A55" t="str">
            <v>3.1 (4)</v>
          </cell>
          <cell r="C55" t="str">
            <v>Galian Struktur dengan Kedalaman 2 - 4 meter</v>
          </cell>
          <cell r="E55" t="str">
            <v>M3</v>
          </cell>
          <cell r="F55">
            <v>0</v>
          </cell>
          <cell r="G55">
            <v>49530.94</v>
          </cell>
          <cell r="H55">
            <v>0</v>
          </cell>
        </row>
        <row r="56">
          <cell r="A56" t="str">
            <v>3.1 (5)</v>
          </cell>
          <cell r="C56" t="str">
            <v>Galian Struktur dengan Kedalaman 4 - 6 meter</v>
          </cell>
          <cell r="E56" t="str">
            <v>M3</v>
          </cell>
          <cell r="F56">
            <v>0</v>
          </cell>
          <cell r="G56">
            <v>52185.05</v>
          </cell>
          <cell r="H56">
            <v>0</v>
          </cell>
        </row>
        <row r="57">
          <cell r="A57" t="str">
            <v>3.1 (6)</v>
          </cell>
          <cell r="C57" t="str">
            <v>Cofferdam, Penyokong, Pengaku dan Pekerjaan yang Berkaitan</v>
          </cell>
          <cell r="E57" t="str">
            <v>LS</v>
          </cell>
          <cell r="H57">
            <v>0</v>
          </cell>
        </row>
        <row r="58">
          <cell r="A58" t="str">
            <v>3.1 (7)</v>
          </cell>
          <cell r="C58" t="str">
            <v xml:space="preserve">Galian Perkerasan Beraspal Dengan Cold Milling Machine </v>
          </cell>
          <cell r="E58" t="str">
            <v>M3</v>
          </cell>
          <cell r="H58">
            <v>0</v>
          </cell>
        </row>
        <row r="59">
          <cell r="A59" t="str">
            <v>3.1 (8)</v>
          </cell>
          <cell r="C59" t="str">
            <v xml:space="preserve">Galian Perkerasan Beraspal Tanpa Cold Milling Machine </v>
          </cell>
          <cell r="E59" t="str">
            <v>M3</v>
          </cell>
          <cell r="H59">
            <v>0</v>
          </cell>
        </row>
        <row r="60">
          <cell r="A60" t="str">
            <v>3.1 (9)</v>
          </cell>
          <cell r="C60" t="str">
            <v>Biaya Tambahan Utk. Pengangkutan yang Melebihi 5 Km.</v>
          </cell>
          <cell r="E60" t="str">
            <v>M3/Km</v>
          </cell>
          <cell r="F60">
            <v>0</v>
          </cell>
          <cell r="G60">
            <v>961.63</v>
          </cell>
          <cell r="H60">
            <v>0</v>
          </cell>
        </row>
        <row r="62">
          <cell r="A62" t="str">
            <v>3.2 (1)</v>
          </cell>
          <cell r="C62" t="str">
            <v>Timbunan Biasa dari Selain Galian Sumber Bahan</v>
          </cell>
          <cell r="E62" t="str">
            <v>M3</v>
          </cell>
          <cell r="F62">
            <v>0</v>
          </cell>
          <cell r="G62">
            <v>32034.080000000002</v>
          </cell>
          <cell r="H62">
            <v>0</v>
          </cell>
        </row>
        <row r="63">
          <cell r="A63" t="str">
            <v>3.2 (1)a</v>
          </cell>
          <cell r="C63" t="str">
            <v>Timbunan Biasa</v>
          </cell>
          <cell r="E63" t="str">
            <v>M3</v>
          </cell>
          <cell r="H63">
            <v>0</v>
          </cell>
        </row>
        <row r="64">
          <cell r="A64" t="str">
            <v>3.2 (2)</v>
          </cell>
          <cell r="C64" t="str">
            <v>Timbunan Pilihan</v>
          </cell>
          <cell r="E64" t="str">
            <v>M3</v>
          </cell>
          <cell r="F64">
            <v>0</v>
          </cell>
          <cell r="G64">
            <v>56981.07</v>
          </cell>
          <cell r="H64">
            <v>0</v>
          </cell>
        </row>
        <row r="65">
          <cell r="A65" t="str">
            <v>3.2 (3)</v>
          </cell>
          <cell r="C65" t="str">
            <v>Timbunan Pilihan di Atas Tanah Rawa (diukur di atas bak truk)</v>
          </cell>
          <cell r="E65" t="str">
            <v>M3</v>
          </cell>
          <cell r="F65">
            <v>0</v>
          </cell>
          <cell r="G65">
            <v>46604.242026200634</v>
          </cell>
          <cell r="H65">
            <v>0</v>
          </cell>
        </row>
        <row r="67">
          <cell r="A67" t="str">
            <v>3.2</v>
          </cell>
          <cell r="C67" t="str">
            <v>Penyiapan Badan Jalan Galian Biasa</v>
          </cell>
          <cell r="E67" t="str">
            <v>M2</v>
          </cell>
          <cell r="F67">
            <v>440</v>
          </cell>
          <cell r="G67">
            <v>1170.3900000000001</v>
          </cell>
          <cell r="H67">
            <v>514971.60000000003</v>
          </cell>
        </row>
        <row r="68">
          <cell r="A68" t="str">
            <v>3.3 (1)</v>
          </cell>
          <cell r="C68" t="str">
            <v xml:space="preserve">Penyiapan Badan Jalan pada Galian </v>
          </cell>
          <cell r="E68" t="str">
            <v>M2</v>
          </cell>
        </row>
        <row r="70">
          <cell r="A70" t="str">
            <v>3.4 (1)</v>
          </cell>
          <cell r="C70" t="str">
            <v>Pemotongan Pohon Diameter &lt;10 Cm</v>
          </cell>
          <cell r="E70" t="str">
            <v>Buah</v>
          </cell>
          <cell r="H70">
            <v>0</v>
          </cell>
        </row>
        <row r="71">
          <cell r="A71" t="str">
            <v>3.4 (2)</v>
          </cell>
          <cell r="C71" t="str">
            <v>Pemotongan Pohon Diameter 10 - &lt;30 Cm</v>
          </cell>
          <cell r="E71" t="str">
            <v>Buah</v>
          </cell>
          <cell r="H71">
            <v>0</v>
          </cell>
        </row>
        <row r="72">
          <cell r="A72" t="str">
            <v>3.4 (3)</v>
          </cell>
          <cell r="C72" t="str">
            <v>Pemotongan Pohon Diameter 30 - &lt;50 Cm</v>
          </cell>
          <cell r="E72" t="str">
            <v>Buah</v>
          </cell>
          <cell r="H72">
            <v>0</v>
          </cell>
        </row>
        <row r="73">
          <cell r="A73" t="str">
            <v>3.4 (4)</v>
          </cell>
          <cell r="C73" t="str">
            <v>Pemotongan Pohon Diameter 50 - &lt;75 Cm</v>
          </cell>
          <cell r="E73" t="str">
            <v>Buah</v>
          </cell>
          <cell r="H73">
            <v>0</v>
          </cell>
        </row>
        <row r="74">
          <cell r="A74" t="str">
            <v>3.4 (5)</v>
          </cell>
          <cell r="C74" t="str">
            <v>Pemotongan Pohon Diameter &gt;75 Cm</v>
          </cell>
          <cell r="E74" t="str">
            <v>Buah</v>
          </cell>
          <cell r="H74">
            <v>0</v>
          </cell>
        </row>
        <row r="75">
          <cell r="A75" t="str">
            <v>3.4 (6)</v>
          </cell>
          <cell r="C75" t="str">
            <v>Stabilisasi Lereng dengan Gebalan Rumput</v>
          </cell>
          <cell r="E75" t="str">
            <v>M2</v>
          </cell>
          <cell r="F75">
            <v>0</v>
          </cell>
          <cell r="G75">
            <v>8330.2999999999993</v>
          </cell>
          <cell r="H75">
            <v>0</v>
          </cell>
        </row>
        <row r="76">
          <cell r="A76" t="str">
            <v>3.4 (7)</v>
          </cell>
          <cell r="C76" t="str">
            <v>Penanaman Perdu</v>
          </cell>
          <cell r="E76" t="str">
            <v>M2</v>
          </cell>
          <cell r="H76">
            <v>0</v>
          </cell>
        </row>
        <row r="77">
          <cell r="A77" t="str">
            <v>3.4 (8)</v>
          </cell>
          <cell r="C77" t="str">
            <v>Penanaman Pohon</v>
          </cell>
          <cell r="E77" t="str">
            <v>Buah</v>
          </cell>
          <cell r="H77">
            <v>0</v>
          </cell>
        </row>
        <row r="81">
          <cell r="B81" t="str">
            <v>Jumlah Harga Pekerjaan DIVISI 3  (masuk pada Rekapitulasi Perkiraan Harga Pekerjaan)</v>
          </cell>
          <cell r="H81">
            <v>941111.85600000003</v>
          </cell>
        </row>
        <row r="84">
          <cell r="C84" t="str">
            <v>DIVISI  4.  PELEBARAN PERKERASAN DAN BAHU JALAN</v>
          </cell>
        </row>
        <row r="86">
          <cell r="A86" t="str">
            <v>4.2 (1)</v>
          </cell>
          <cell r="C86" t="str">
            <v>Lapis Pondasi Agregat Kelas A</v>
          </cell>
          <cell r="E86" t="str">
            <v>M3</v>
          </cell>
          <cell r="F86">
            <v>0</v>
          </cell>
          <cell r="G86">
            <v>134968.57999999999</v>
          </cell>
          <cell r="H86">
            <v>0</v>
          </cell>
        </row>
        <row r="87">
          <cell r="A87" t="str">
            <v>4.2 (2)</v>
          </cell>
          <cell r="C87" t="str">
            <v>Lapis Pondasi Agregat Kelas B</v>
          </cell>
          <cell r="E87" t="str">
            <v>M3</v>
          </cell>
          <cell r="F87">
            <v>0</v>
          </cell>
          <cell r="G87">
            <v>127370.74</v>
          </cell>
          <cell r="H87">
            <v>0</v>
          </cell>
        </row>
        <row r="88">
          <cell r="A88" t="str">
            <v>4.2 (3)</v>
          </cell>
          <cell r="C88" t="str">
            <v>Lapis Pondasi Semen Tanah</v>
          </cell>
          <cell r="E88" t="str">
            <v>M3</v>
          </cell>
          <cell r="F88">
            <v>0</v>
          </cell>
          <cell r="G88">
            <v>37683.9</v>
          </cell>
          <cell r="H88">
            <v>0</v>
          </cell>
        </row>
        <row r="89">
          <cell r="A89" t="str">
            <v>4.2 (4)</v>
          </cell>
          <cell r="C89" t="str">
            <v>Semen Untuk Lapis Pondasi Semen Tanah</v>
          </cell>
          <cell r="E89" t="str">
            <v>Ton</v>
          </cell>
          <cell r="F89">
            <v>0</v>
          </cell>
          <cell r="G89">
            <v>1031804.68</v>
          </cell>
          <cell r="H89">
            <v>0</v>
          </cell>
        </row>
        <row r="90">
          <cell r="A90" t="str">
            <v>4.2 (5)</v>
          </cell>
          <cell r="C90" t="str">
            <v>Laburan Aspal Satu Lapis (BURTU)</v>
          </cell>
          <cell r="E90" t="str">
            <v>M2</v>
          </cell>
          <cell r="F90">
            <v>0</v>
          </cell>
          <cell r="G90">
            <v>5807.7</v>
          </cell>
          <cell r="H90">
            <v>0</v>
          </cell>
        </row>
        <row r="91">
          <cell r="A91" t="str">
            <v>4.2 (6)</v>
          </cell>
          <cell r="C91" t="str">
            <v>Bahan Aspal Untuk Pekerjaan Pelaburan</v>
          </cell>
          <cell r="E91" t="str">
            <v>Liter</v>
          </cell>
          <cell r="F91">
            <v>0</v>
          </cell>
          <cell r="G91">
            <v>6967.47</v>
          </cell>
          <cell r="H91">
            <v>0</v>
          </cell>
        </row>
        <row r="92">
          <cell r="A92" t="str">
            <v>4.2 (7)</v>
          </cell>
          <cell r="C92" t="str">
            <v>Lapis Resap Pengikat</v>
          </cell>
          <cell r="E92" t="str">
            <v>Liter</v>
          </cell>
          <cell r="F92">
            <v>0</v>
          </cell>
          <cell r="G92">
            <v>5237.17</v>
          </cell>
          <cell r="H92">
            <v>0</v>
          </cell>
        </row>
        <row r="96">
          <cell r="B96" t="str">
            <v>Jumlah Harga Pekerjaan DIVISI 4  (masuk pada Rekapitulasi Perkiraan Harga Pekerjaan)</v>
          </cell>
          <cell r="H96">
            <v>0</v>
          </cell>
        </row>
        <row r="99">
          <cell r="C99" t="str">
            <v>DIVISI  5.  PERKERASAN  BERBUTIR</v>
          </cell>
        </row>
        <row r="101">
          <cell r="A101" t="str">
            <v>5.1</v>
          </cell>
          <cell r="C101" t="str">
            <v>Lapis Pondasi Agregat Kelas B (t = 10 cm)</v>
          </cell>
          <cell r="E101" t="str">
            <v>M3</v>
          </cell>
          <cell r="F101">
            <v>228.7</v>
          </cell>
          <cell r="G101">
            <v>118298.16</v>
          </cell>
          <cell r="H101">
            <v>27054789.191999998</v>
          </cell>
        </row>
        <row r="102">
          <cell r="A102" t="str">
            <v>5.2</v>
          </cell>
          <cell r="C102" t="str">
            <v>Lapis Pondasi Agregat Kelas C</v>
          </cell>
          <cell r="E102" t="str">
            <v>M3</v>
          </cell>
          <cell r="F102">
            <v>52.8</v>
          </cell>
          <cell r="G102">
            <v>81859.990000000005</v>
          </cell>
          <cell r="H102">
            <v>4322207.4720000001</v>
          </cell>
        </row>
        <row r="105">
          <cell r="A105" t="str">
            <v>5.3 (1)</v>
          </cell>
          <cell r="C105" t="str">
            <v>Cement Treated Base (CTB)</v>
          </cell>
          <cell r="E105" t="str">
            <v>M3</v>
          </cell>
          <cell r="H105">
            <v>0</v>
          </cell>
        </row>
        <row r="106">
          <cell r="A106" t="str">
            <v>5.3 (2)</v>
          </cell>
          <cell r="C106" t="str">
            <v>Cement Treated Sub Base (CTSB)</v>
          </cell>
          <cell r="E106" t="str">
            <v>M3</v>
          </cell>
          <cell r="H106">
            <v>0</v>
          </cell>
        </row>
        <row r="108">
          <cell r="A108" t="str">
            <v>5.4 (1)</v>
          </cell>
          <cell r="C108" t="str">
            <v>Semen Untuk Lapis Pondasi Semen Tanah</v>
          </cell>
          <cell r="E108" t="str">
            <v>Ton</v>
          </cell>
          <cell r="F108">
            <v>0</v>
          </cell>
          <cell r="G108">
            <v>1031804.68</v>
          </cell>
          <cell r="H108">
            <v>0</v>
          </cell>
        </row>
        <row r="109">
          <cell r="A109" t="str">
            <v>5.4 (2)</v>
          </cell>
          <cell r="C109" t="str">
            <v>Lapis Pondasi Semen Tanah</v>
          </cell>
          <cell r="E109" t="str">
            <v>M3</v>
          </cell>
          <cell r="F109">
            <v>0</v>
          </cell>
          <cell r="G109">
            <v>38360.51</v>
          </cell>
          <cell r="H109">
            <v>0</v>
          </cell>
        </row>
        <row r="111">
          <cell r="A111" t="str">
            <v>5.5</v>
          </cell>
          <cell r="C111" t="str">
            <v>Perkerasan Beton</v>
          </cell>
          <cell r="E111" t="str">
            <v>M3</v>
          </cell>
          <cell r="H111">
            <v>0</v>
          </cell>
        </row>
        <row r="115">
          <cell r="B115" t="str">
            <v>Jumlah Harga Pekerjaan DIVISI 5  (masuk pada Rekapitulasi Perkiraan Harga Pekerjaan)</v>
          </cell>
          <cell r="H115">
            <v>31376996.663999997</v>
          </cell>
        </row>
        <row r="118">
          <cell r="C118" t="str">
            <v>DIVISI  6.  PERKERASAN  ASPAL</v>
          </cell>
        </row>
        <row r="120">
          <cell r="A120" t="str">
            <v>6.1 (1)</v>
          </cell>
          <cell r="C120" t="str">
            <v>Lapis Resap Pengikat</v>
          </cell>
          <cell r="E120" t="str">
            <v>Liter</v>
          </cell>
          <cell r="F120">
            <v>0</v>
          </cell>
          <cell r="G120">
            <v>4804.24</v>
          </cell>
          <cell r="H120">
            <v>0</v>
          </cell>
        </row>
        <row r="121">
          <cell r="A121" t="str">
            <v>6.1 (2)</v>
          </cell>
          <cell r="C121" t="str">
            <v>Lapis Perekat</v>
          </cell>
          <cell r="E121" t="str">
            <v>Liter</v>
          </cell>
          <cell r="F121">
            <v>0</v>
          </cell>
          <cell r="G121">
            <v>6378.44</v>
          </cell>
          <cell r="H121">
            <v>0</v>
          </cell>
        </row>
        <row r="123">
          <cell r="A123" t="str">
            <v>6.2 (1)</v>
          </cell>
          <cell r="C123" t="str">
            <v>Agregat Penutup BURTU</v>
          </cell>
          <cell r="E123" t="str">
            <v>M2</v>
          </cell>
          <cell r="F123">
            <v>0</v>
          </cell>
          <cell r="G123">
            <v>2893150.13</v>
          </cell>
          <cell r="H123">
            <v>0</v>
          </cell>
        </row>
        <row r="124">
          <cell r="A124" t="str">
            <v>6.2 (2)</v>
          </cell>
          <cell r="C124" t="str">
            <v>Agregat Penutup BURDA</v>
          </cell>
          <cell r="E124" t="str">
            <v>M2</v>
          </cell>
          <cell r="F124">
            <v>0</v>
          </cell>
          <cell r="G124">
            <v>3069046.61</v>
          </cell>
          <cell r="H124">
            <v>0</v>
          </cell>
        </row>
        <row r="125">
          <cell r="A125" t="str">
            <v>6.2 (3)</v>
          </cell>
          <cell r="C125" t="str">
            <v>Bahan Aspal untuk Pekerjaan Laburan</v>
          </cell>
          <cell r="E125" t="str">
            <v>Liter</v>
          </cell>
          <cell r="F125">
            <v>0</v>
          </cell>
          <cell r="G125">
            <v>6866.42</v>
          </cell>
          <cell r="H125">
            <v>0</v>
          </cell>
        </row>
        <row r="128">
          <cell r="A128" t="str">
            <v>6.3 (1)</v>
          </cell>
          <cell r="C128" t="str">
            <v>Latasir (SS) Kelas A</v>
          </cell>
          <cell r="E128" t="str">
            <v>M2</v>
          </cell>
          <cell r="F128">
            <v>0</v>
          </cell>
          <cell r="G128">
            <v>26795.279999999999</v>
          </cell>
          <cell r="H128">
            <v>0</v>
          </cell>
        </row>
        <row r="129">
          <cell r="A129" t="str">
            <v>6.3 (2)</v>
          </cell>
          <cell r="C129" t="str">
            <v>Latasir (SS) Kelas B</v>
          </cell>
          <cell r="E129" t="str">
            <v>M2</v>
          </cell>
          <cell r="F129">
            <v>0</v>
          </cell>
          <cell r="G129">
            <v>21993.97</v>
          </cell>
          <cell r="H129">
            <v>0</v>
          </cell>
        </row>
        <row r="130">
          <cell r="A130" t="str">
            <v>6.3 (3)</v>
          </cell>
          <cell r="C130" t="str">
            <v>Lataston (HRS)</v>
          </cell>
          <cell r="E130" t="str">
            <v>M2</v>
          </cell>
          <cell r="F130">
            <v>0</v>
          </cell>
          <cell r="G130">
            <v>37828.71</v>
          </cell>
          <cell r="H130">
            <v>0</v>
          </cell>
        </row>
        <row r="131">
          <cell r="A131" t="str">
            <v>6.3 (4)</v>
          </cell>
          <cell r="C131" t="str">
            <v>Asphalt Treated Base (ATB)</v>
          </cell>
          <cell r="E131" t="str">
            <v>M3</v>
          </cell>
          <cell r="F131">
            <v>0</v>
          </cell>
          <cell r="G131">
            <v>1180994.8999999999</v>
          </cell>
          <cell r="H131">
            <v>0</v>
          </cell>
        </row>
        <row r="132">
          <cell r="A132" t="str">
            <v>6.3 (5)</v>
          </cell>
          <cell r="C132" t="str">
            <v>Lapis Aus Aspal Beton (AC-WC) t = 5 cm</v>
          </cell>
          <cell r="E132" t="str">
            <v>M2</v>
          </cell>
          <cell r="F132">
            <v>0</v>
          </cell>
          <cell r="G132">
            <v>44853.36</v>
          </cell>
          <cell r="H132">
            <v>0</v>
          </cell>
        </row>
        <row r="133">
          <cell r="A133" t="str">
            <v>6.3 (6)</v>
          </cell>
          <cell r="C133" t="str">
            <v>Lapis Pengikat Aspal Beton (AC-BC) t = 5 cm</v>
          </cell>
          <cell r="E133" t="str">
            <v>M3</v>
          </cell>
          <cell r="F133">
            <v>0</v>
          </cell>
          <cell r="G133">
            <v>1048266.94</v>
          </cell>
          <cell r="H133">
            <v>0</v>
          </cell>
        </row>
        <row r="134">
          <cell r="A134" t="str">
            <v>6.3 (6)a</v>
          </cell>
          <cell r="F134">
            <v>0</v>
          </cell>
        </row>
        <row r="135">
          <cell r="A135" t="str">
            <v>6.3 (7)</v>
          </cell>
          <cell r="F135">
            <v>0</v>
          </cell>
        </row>
        <row r="136">
          <cell r="F136">
            <v>0</v>
          </cell>
        </row>
        <row r="137">
          <cell r="A137" t="str">
            <v>6.4 (1)</v>
          </cell>
          <cell r="C137" t="str">
            <v>Lasbutag</v>
          </cell>
          <cell r="E137" t="str">
            <v>M2</v>
          </cell>
          <cell r="F137">
            <v>0</v>
          </cell>
          <cell r="G137">
            <v>4783.12</v>
          </cell>
          <cell r="H137">
            <v>0</v>
          </cell>
        </row>
        <row r="138">
          <cell r="A138" t="str">
            <v>6.4 (2)</v>
          </cell>
          <cell r="C138" t="str">
            <v>Latasbusir Kelas A</v>
          </cell>
          <cell r="E138" t="str">
            <v>M2</v>
          </cell>
          <cell r="F138">
            <v>0</v>
          </cell>
          <cell r="G138">
            <v>2144.38</v>
          </cell>
          <cell r="H138">
            <v>0</v>
          </cell>
        </row>
        <row r="139">
          <cell r="A139" t="str">
            <v>6.4 (3)</v>
          </cell>
          <cell r="C139" t="str">
            <v>Latasbusir Kelas B</v>
          </cell>
          <cell r="E139" t="str">
            <v>M2</v>
          </cell>
          <cell r="F139">
            <v>0</v>
          </cell>
          <cell r="G139">
            <v>2723.14</v>
          </cell>
          <cell r="H139">
            <v>0</v>
          </cell>
        </row>
        <row r="140">
          <cell r="A140" t="str">
            <v>6.4 (4)</v>
          </cell>
          <cell r="C140" t="str">
            <v>Bitumen Asbuton</v>
          </cell>
          <cell r="E140" t="str">
            <v>Ton</v>
          </cell>
          <cell r="F140">
            <v>0</v>
          </cell>
          <cell r="G140">
            <v>0</v>
          </cell>
          <cell r="H140">
            <v>0</v>
          </cell>
        </row>
        <row r="141">
          <cell r="A141" t="str">
            <v>6.4 (5)</v>
          </cell>
          <cell r="C141" t="str">
            <v>Bitumen Bahan Peremaja</v>
          </cell>
          <cell r="E141" t="str">
            <v>Ton</v>
          </cell>
          <cell r="F141">
            <v>0</v>
          </cell>
          <cell r="G141">
            <v>3470223.8932785052</v>
          </cell>
          <cell r="H141">
            <v>0</v>
          </cell>
        </row>
        <row r="142">
          <cell r="A142" t="str">
            <v>6.4 (6)</v>
          </cell>
          <cell r="C142" t="str">
            <v>Bahan Anti-Stripping</v>
          </cell>
          <cell r="E142" t="str">
            <v>Liter</v>
          </cell>
          <cell r="H142">
            <v>0</v>
          </cell>
        </row>
        <row r="144">
          <cell r="A144" t="str">
            <v>6.5 (1)</v>
          </cell>
          <cell r="C144" t="str">
            <v>Campuran Aspal Dingin Untuk Pelapisan Kembali</v>
          </cell>
          <cell r="E144" t="str">
            <v>M3</v>
          </cell>
          <cell r="F144">
            <v>0</v>
          </cell>
          <cell r="G144">
            <v>641065.01</v>
          </cell>
          <cell r="H144">
            <v>0</v>
          </cell>
        </row>
        <row r="146">
          <cell r="A146" t="str">
            <v>6.1</v>
          </cell>
          <cell r="C146" t="str">
            <v>Lapis Penetrasi Macadam (Permukaan)</v>
          </cell>
          <cell r="E146" t="str">
            <v>M3</v>
          </cell>
          <cell r="F146">
            <v>126.2</v>
          </cell>
          <cell r="G146">
            <v>805686.07</v>
          </cell>
          <cell r="H146">
            <v>101677582.03399999</v>
          </cell>
        </row>
        <row r="150">
          <cell r="B150" t="str">
            <v>Jumlah Harga Pekerjaan DIVISI 6  (masuk pada Rekapitulasi Perkiraan Harga Pekerjaan)</v>
          </cell>
          <cell r="H150">
            <v>101677582.03399999</v>
          </cell>
        </row>
        <row r="153">
          <cell r="C153" t="str">
            <v>DIVISI  7.  STRUKTUR</v>
          </cell>
        </row>
        <row r="155">
          <cell r="C155" t="str">
            <v>a. Pekerjaan Talud</v>
          </cell>
        </row>
        <row r="156">
          <cell r="A156" t="str">
            <v>7.1 (1)</v>
          </cell>
          <cell r="C156" t="str">
            <v>Beton K500</v>
          </cell>
          <cell r="E156" t="str">
            <v>M3</v>
          </cell>
          <cell r="F156">
            <v>0</v>
          </cell>
          <cell r="G156">
            <v>774387.84</v>
          </cell>
          <cell r="H156">
            <v>0</v>
          </cell>
        </row>
        <row r="157">
          <cell r="A157" t="str">
            <v>7.1 (2)</v>
          </cell>
          <cell r="C157" t="str">
            <v>Beton K400</v>
          </cell>
          <cell r="E157" t="str">
            <v>M3</v>
          </cell>
          <cell r="F157">
            <v>0</v>
          </cell>
          <cell r="G157">
            <v>722413.61</v>
          </cell>
          <cell r="H157">
            <v>0</v>
          </cell>
        </row>
        <row r="158">
          <cell r="A158" t="str">
            <v>7.1 (3)</v>
          </cell>
          <cell r="C158" t="str">
            <v>Beton K350</v>
          </cell>
          <cell r="E158" t="str">
            <v>M3</v>
          </cell>
          <cell r="F158">
            <v>0</v>
          </cell>
          <cell r="G158">
            <v>697890.55</v>
          </cell>
          <cell r="H158">
            <v>0</v>
          </cell>
        </row>
        <row r="159">
          <cell r="A159" t="str">
            <v>7.1 (4)</v>
          </cell>
          <cell r="C159" t="str">
            <v>Beton K300</v>
          </cell>
          <cell r="E159" t="str">
            <v>M3</v>
          </cell>
          <cell r="F159">
            <v>0</v>
          </cell>
          <cell r="G159">
            <v>633934.56000000006</v>
          </cell>
          <cell r="H159">
            <v>0</v>
          </cell>
        </row>
        <row r="160">
          <cell r="A160" t="str">
            <v>7.1</v>
          </cell>
          <cell r="C160" t="str">
            <v>Beton K250</v>
          </cell>
          <cell r="E160" t="str">
            <v>M3</v>
          </cell>
          <cell r="F160">
            <v>1.7</v>
          </cell>
          <cell r="G160">
            <v>583381.54</v>
          </cell>
          <cell r="H160">
            <v>991748.61800000002</v>
          </cell>
        </row>
        <row r="161">
          <cell r="A161" t="str">
            <v>7.1 (6)</v>
          </cell>
          <cell r="C161" t="str">
            <v>Beton K175</v>
          </cell>
          <cell r="E161" t="str">
            <v>M3</v>
          </cell>
          <cell r="F161">
            <v>0</v>
          </cell>
          <cell r="G161">
            <v>523472.46</v>
          </cell>
          <cell r="H161">
            <v>0</v>
          </cell>
        </row>
        <row r="162">
          <cell r="A162" t="str">
            <v>7.1 (7)</v>
          </cell>
          <cell r="C162" t="str">
            <v>Beton Siklop K175</v>
          </cell>
          <cell r="E162" t="str">
            <v>M3</v>
          </cell>
          <cell r="F162">
            <v>0</v>
          </cell>
          <cell r="G162">
            <v>501392.61</v>
          </cell>
          <cell r="H162">
            <v>0</v>
          </cell>
        </row>
        <row r="163">
          <cell r="A163" t="str">
            <v>7.1 (8)</v>
          </cell>
          <cell r="C163" t="str">
            <v>Beton K125</v>
          </cell>
          <cell r="E163" t="str">
            <v>M3</v>
          </cell>
          <cell r="F163">
            <v>0</v>
          </cell>
          <cell r="G163">
            <v>442884.52</v>
          </cell>
          <cell r="H163">
            <v>0</v>
          </cell>
        </row>
        <row r="164">
          <cell r="A164" t="str">
            <v>7.2 (1) a</v>
          </cell>
          <cell r="C164" t="str">
            <v>Unit Pracetak Gelagar Tipe I Bentang ...31.60.... meter</v>
          </cell>
          <cell r="E164" t="str">
            <v>Buah</v>
          </cell>
          <cell r="F164">
            <v>0</v>
          </cell>
          <cell r="G164">
            <v>59899943.887792617</v>
          </cell>
          <cell r="H164">
            <v>0</v>
          </cell>
        </row>
        <row r="165">
          <cell r="A165" t="str">
            <v>7.2 (1) b</v>
          </cell>
          <cell r="C165" t="str">
            <v>Unit Pracetak Gelagar Tipe I Bentang ......... meter</v>
          </cell>
          <cell r="E165" t="str">
            <v>Buah</v>
          </cell>
          <cell r="H165">
            <v>0</v>
          </cell>
        </row>
        <row r="166">
          <cell r="A166" t="str">
            <v>7.2 (2) a</v>
          </cell>
          <cell r="C166" t="str">
            <v>Unit Pracetak Gelagar Tipe T Bentang ......... meter</v>
          </cell>
          <cell r="E166" t="str">
            <v>Buah</v>
          </cell>
          <cell r="H166">
            <v>0</v>
          </cell>
        </row>
        <row r="167">
          <cell r="A167" t="str">
            <v>7.2 (2) b</v>
          </cell>
          <cell r="C167" t="str">
            <v>Unit Pracetak Gelagar Tipe T Bentang ......... meter</v>
          </cell>
          <cell r="E167" t="str">
            <v>Buah</v>
          </cell>
          <cell r="H167">
            <v>0</v>
          </cell>
        </row>
        <row r="168">
          <cell r="A168" t="str">
            <v>7.2 (3) a</v>
          </cell>
          <cell r="C168" t="str">
            <v>Unit Pracetak Gelagar Tipe U Bentang ......... meter</v>
          </cell>
          <cell r="E168" t="str">
            <v>Buah</v>
          </cell>
          <cell r="H168">
            <v>0</v>
          </cell>
        </row>
        <row r="169">
          <cell r="A169" t="str">
            <v>7.2 (3) b</v>
          </cell>
          <cell r="C169" t="str">
            <v>Unit Pracetak Gelagar Tipe U Bentang ......... meter</v>
          </cell>
          <cell r="E169" t="str">
            <v>Buah</v>
          </cell>
          <cell r="H169">
            <v>0</v>
          </cell>
        </row>
        <row r="170">
          <cell r="A170" t="str">
            <v>7.2 (4) a</v>
          </cell>
          <cell r="C170" t="str">
            <v>Unit Pracetak Gelagar Tipe Y Bentang ......... meter</v>
          </cell>
          <cell r="E170" t="str">
            <v>Buah</v>
          </cell>
          <cell r="H170">
            <v>0</v>
          </cell>
        </row>
        <row r="171">
          <cell r="A171" t="str">
            <v>7.2 (4) b</v>
          </cell>
          <cell r="C171" t="str">
            <v>Unit Pracetak Gelagar Tipe Y Bentang ......... meter</v>
          </cell>
          <cell r="E171" t="str">
            <v>Buah</v>
          </cell>
          <cell r="H171">
            <v>0</v>
          </cell>
        </row>
        <row r="172">
          <cell r="A172" t="str">
            <v>7.2 (5) a</v>
          </cell>
          <cell r="C172" t="str">
            <v>Unit Pracetak Gelagar Tipe  Bentang ......... meter</v>
          </cell>
          <cell r="E172" t="str">
            <v>Buah</v>
          </cell>
          <cell r="H172">
            <v>0</v>
          </cell>
        </row>
        <row r="173">
          <cell r="A173" t="str">
            <v>7.2 (5) b</v>
          </cell>
          <cell r="C173" t="str">
            <v>Unit Pracetak Gelagar Tipe  Bentang ......... meter</v>
          </cell>
          <cell r="E173" t="str">
            <v>Buah</v>
          </cell>
          <cell r="H173">
            <v>0</v>
          </cell>
        </row>
        <row r="174">
          <cell r="A174" t="str">
            <v>7.2 (6) a</v>
          </cell>
          <cell r="C174" t="str">
            <v>Unit Pracetak Voided Slab Bentang ......... meter</v>
          </cell>
          <cell r="E174" t="str">
            <v>Buah</v>
          </cell>
          <cell r="H174">
            <v>0</v>
          </cell>
        </row>
        <row r="175">
          <cell r="A175" t="str">
            <v>7.2 (6) b</v>
          </cell>
          <cell r="C175" t="str">
            <v>Unit Pracetak Voided Slab Bentang ......... meter</v>
          </cell>
          <cell r="E175" t="str">
            <v>Buah</v>
          </cell>
          <cell r="H175">
            <v>0</v>
          </cell>
        </row>
        <row r="176">
          <cell r="A176" t="str">
            <v>7.2 (7) a</v>
          </cell>
          <cell r="C176" t="str">
            <v>Unit Pracetak Flat Slab Bentang ......... meter</v>
          </cell>
          <cell r="E176" t="str">
            <v>Buah</v>
          </cell>
          <cell r="H176">
            <v>0</v>
          </cell>
        </row>
        <row r="177">
          <cell r="A177" t="str">
            <v>7.2 (7) b</v>
          </cell>
          <cell r="C177" t="str">
            <v>Unit Pracetak Flat Slab Bentang ......... meter</v>
          </cell>
          <cell r="E177" t="str">
            <v>Buah</v>
          </cell>
          <cell r="H177">
            <v>0</v>
          </cell>
        </row>
        <row r="178">
          <cell r="A178" t="str">
            <v>7.2 (8) a</v>
          </cell>
          <cell r="C178" t="str">
            <v>Unit Pracetak Diafragma Bentang ......... meter</v>
          </cell>
          <cell r="E178" t="str">
            <v>Buah</v>
          </cell>
          <cell r="H178">
            <v>0</v>
          </cell>
        </row>
        <row r="179">
          <cell r="A179" t="str">
            <v>7.2 (8) b</v>
          </cell>
          <cell r="C179" t="str">
            <v>Unit Pracetak Diafragma Bentang ......... meter</v>
          </cell>
          <cell r="E179" t="str">
            <v>Buah</v>
          </cell>
          <cell r="H179">
            <v>0</v>
          </cell>
        </row>
        <row r="180">
          <cell r="A180" t="str">
            <v>7.2 (9)</v>
          </cell>
          <cell r="C180" t="str">
            <v>Unit Pracetak Panel Deck</v>
          </cell>
          <cell r="E180" t="str">
            <v>M2</v>
          </cell>
          <cell r="H180">
            <v>0</v>
          </cell>
        </row>
        <row r="181">
          <cell r="A181" t="str">
            <v>7.2 (10)</v>
          </cell>
          <cell r="C181" t="str">
            <v>Kabel Pra Tegang, Pengadaan dan Penarikan</v>
          </cell>
          <cell r="E181" t="str">
            <v>Kg</v>
          </cell>
          <cell r="H181">
            <v>0</v>
          </cell>
        </row>
        <row r="182">
          <cell r="A182" t="str">
            <v>7.2 (11) a</v>
          </cell>
          <cell r="C182" t="str">
            <v>Pemasangan Unit Pracetak Gelagar Tipe I Bentang ......... meter</v>
          </cell>
          <cell r="E182" t="str">
            <v>Buah</v>
          </cell>
          <cell r="H182">
            <v>0</v>
          </cell>
        </row>
        <row r="183">
          <cell r="A183" t="str">
            <v>7.2 (11) b</v>
          </cell>
          <cell r="C183" t="str">
            <v>Pemasangan Unit Pracetak Gelagar Tipe I Bentang ......... meter</v>
          </cell>
          <cell r="E183" t="str">
            <v>Buah</v>
          </cell>
          <cell r="H183">
            <v>0</v>
          </cell>
        </row>
        <row r="184">
          <cell r="A184" t="str">
            <v>7.2 (12) a</v>
          </cell>
          <cell r="C184" t="str">
            <v>Pemasangan Unit Pracetak Gelagar Tipe T Bentang ......... meter</v>
          </cell>
          <cell r="E184" t="str">
            <v>Buah</v>
          </cell>
          <cell r="H184">
            <v>0</v>
          </cell>
        </row>
        <row r="185">
          <cell r="A185" t="str">
            <v>7.2 (12) b</v>
          </cell>
          <cell r="C185" t="str">
            <v>Pemasangan Unit Pracetak Gelagar Tipe T Bentang ......... meter</v>
          </cell>
          <cell r="E185" t="str">
            <v>Buah</v>
          </cell>
          <cell r="H185">
            <v>0</v>
          </cell>
        </row>
        <row r="186">
          <cell r="A186" t="str">
            <v>7.2 (13) a</v>
          </cell>
          <cell r="C186" t="str">
            <v>Pemasangan Unit Pracetak Gelagar Tipe U Bentang ......... meter</v>
          </cell>
          <cell r="E186" t="str">
            <v>Buah</v>
          </cell>
          <cell r="H186">
            <v>0</v>
          </cell>
        </row>
        <row r="187">
          <cell r="A187" t="str">
            <v>7.2 (13) b</v>
          </cell>
          <cell r="C187" t="str">
            <v>Pemasangan Unit Pracetak Gelagar Tipe U Bentang ......... meter</v>
          </cell>
          <cell r="E187" t="str">
            <v>Buah</v>
          </cell>
          <cell r="H187">
            <v>0</v>
          </cell>
        </row>
        <row r="188">
          <cell r="A188" t="str">
            <v>7.2 (14) a</v>
          </cell>
          <cell r="C188" t="str">
            <v>Pemasangan Unit Pracetak Gelagar Tipe Y Bentang ......... meter</v>
          </cell>
          <cell r="E188" t="str">
            <v>Buah</v>
          </cell>
          <cell r="H188">
            <v>0</v>
          </cell>
        </row>
        <row r="189">
          <cell r="A189" t="str">
            <v>7.2 (14) b</v>
          </cell>
          <cell r="C189" t="str">
            <v>Pemasangan Unit Pracetak Gelagar Tipe Y Bentang ......... meter</v>
          </cell>
          <cell r="E189" t="str">
            <v>Buah</v>
          </cell>
          <cell r="H189">
            <v>0</v>
          </cell>
        </row>
        <row r="190">
          <cell r="A190" t="str">
            <v>7.2 (15) a</v>
          </cell>
          <cell r="C190" t="str">
            <v>Pemasangan Unit Pracetak Gelagar Tipe  Bentang ......... meter</v>
          </cell>
          <cell r="E190" t="str">
            <v>Buah</v>
          </cell>
          <cell r="H190">
            <v>0</v>
          </cell>
        </row>
        <row r="191">
          <cell r="A191" t="str">
            <v>7.2 (15) b</v>
          </cell>
          <cell r="C191" t="str">
            <v>Pemasangan Unit Pracetak Gelagar Tipe  Bentang ......... meter</v>
          </cell>
          <cell r="E191" t="str">
            <v>Buah</v>
          </cell>
          <cell r="H191">
            <v>0</v>
          </cell>
        </row>
        <row r="192">
          <cell r="A192" t="str">
            <v>7.2 (16) a</v>
          </cell>
          <cell r="C192" t="str">
            <v>Pemasangan Unit Pracetak Voided Slab Bentang ......... meter</v>
          </cell>
          <cell r="E192" t="str">
            <v>Buah</v>
          </cell>
          <cell r="H192">
            <v>0</v>
          </cell>
        </row>
        <row r="193">
          <cell r="A193" t="str">
            <v>7.2 (16) b</v>
          </cell>
          <cell r="C193" t="str">
            <v>Pemasangan Unit Pracetak Voided Slab Bentang ......... meter</v>
          </cell>
          <cell r="E193" t="str">
            <v>Buah</v>
          </cell>
          <cell r="H193">
            <v>0</v>
          </cell>
        </row>
        <row r="194">
          <cell r="A194" t="str">
            <v>7.2 (17) a</v>
          </cell>
          <cell r="C194" t="str">
            <v>Pemasangan Unit Pracetak Flat Slab Bentang ......... meter</v>
          </cell>
          <cell r="E194" t="str">
            <v>Buah</v>
          </cell>
          <cell r="H194">
            <v>0</v>
          </cell>
        </row>
        <row r="195">
          <cell r="A195" t="str">
            <v>7.2 (17) b</v>
          </cell>
          <cell r="C195" t="str">
            <v>Pemasangan Unit Pracetak Flat Slab Bentang ......... meter</v>
          </cell>
          <cell r="E195" t="str">
            <v>Buah</v>
          </cell>
          <cell r="H195">
            <v>0</v>
          </cell>
        </row>
        <row r="203">
          <cell r="I203" t="str">
            <v xml:space="preserve">DIVISI 7 berlanjut ke halaman berikut.  </v>
          </cell>
        </row>
        <row r="206">
          <cell r="A206" t="str">
            <v>7.2</v>
          </cell>
          <cell r="C206" t="str">
            <v>Pasangan Batu Manual</v>
          </cell>
          <cell r="E206" t="str">
            <v>M3</v>
          </cell>
          <cell r="F206">
            <v>33.1</v>
          </cell>
          <cell r="G206">
            <v>290463.49</v>
          </cell>
          <cell r="H206">
            <v>9614341.5189999994</v>
          </cell>
        </row>
        <row r="207">
          <cell r="A207" t="str">
            <v>7.3</v>
          </cell>
          <cell r="C207" t="str">
            <v>Penulangan Dengan Besi Polos U-24</v>
          </cell>
          <cell r="E207" t="str">
            <v>Kg</v>
          </cell>
          <cell r="F207">
            <v>88.6</v>
          </cell>
          <cell r="G207">
            <v>15385.425000000003</v>
          </cell>
          <cell r="H207">
            <v>1363148.6550000003</v>
          </cell>
        </row>
        <row r="208">
          <cell r="A208" t="str">
            <v>7.3 (2)</v>
          </cell>
          <cell r="C208" t="str">
            <v>Baja Tulangan U32 Polos</v>
          </cell>
          <cell r="E208" t="str">
            <v>Kg</v>
          </cell>
          <cell r="F208">
            <v>0</v>
          </cell>
          <cell r="G208">
            <v>15385.425000000003</v>
          </cell>
          <cell r="H208">
            <v>0</v>
          </cell>
        </row>
        <row r="209">
          <cell r="A209" t="str">
            <v>7.3 (3)</v>
          </cell>
          <cell r="C209" t="str">
            <v>Baja Tulangan D32 Ulir</v>
          </cell>
          <cell r="E209" t="str">
            <v>Kg</v>
          </cell>
          <cell r="F209">
            <v>0</v>
          </cell>
          <cell r="G209">
            <v>16320.425000000003</v>
          </cell>
          <cell r="H209">
            <v>0</v>
          </cell>
        </row>
        <row r="210">
          <cell r="A210" t="str">
            <v>7.3 (4)</v>
          </cell>
          <cell r="C210" t="str">
            <v>Baja Tulangan D39 Ulir</v>
          </cell>
          <cell r="E210" t="str">
            <v>Kg</v>
          </cell>
          <cell r="F210">
            <v>0</v>
          </cell>
          <cell r="G210">
            <v>15412.925000000003</v>
          </cell>
          <cell r="H210">
            <v>0</v>
          </cell>
        </row>
        <row r="211">
          <cell r="A211" t="str">
            <v>7.3 (5)</v>
          </cell>
          <cell r="C211" t="str">
            <v>Baja Tulangan D48 Ulir</v>
          </cell>
          <cell r="E211" t="str">
            <v>Kg</v>
          </cell>
          <cell r="F211">
            <v>0</v>
          </cell>
          <cell r="G211">
            <v>16320.425000000003</v>
          </cell>
          <cell r="H211">
            <v>0</v>
          </cell>
        </row>
        <row r="212">
          <cell r="A212" t="str">
            <v>7.4</v>
          </cell>
          <cell r="C212" t="str">
            <v>Pekerjaan Plesteran Saluran; 1 PC : 4 Psr</v>
          </cell>
          <cell r="E212" t="str">
            <v>M2</v>
          </cell>
          <cell r="F212">
            <v>10</v>
          </cell>
          <cell r="G212">
            <v>32406.709843775785</v>
          </cell>
          <cell r="H212">
            <v>324067.09843775787</v>
          </cell>
        </row>
        <row r="213">
          <cell r="A213" t="str">
            <v>7.5</v>
          </cell>
          <cell r="C213" t="str">
            <v>Pekerjaan Acian Saluran Dengan Saus Semen</v>
          </cell>
          <cell r="E213" t="str">
            <v>M2</v>
          </cell>
          <cell r="F213">
            <v>10</v>
          </cell>
          <cell r="G213">
            <v>18892.5</v>
          </cell>
          <cell r="H213">
            <v>188925</v>
          </cell>
        </row>
        <row r="215">
          <cell r="A215" t="str">
            <v>7.4 (1)</v>
          </cell>
          <cell r="C215" t="str">
            <v>Baja Struktur Ttk.Leleh 2500 kg/cm2, pengadaan &amp; pemasangan</v>
          </cell>
          <cell r="E215" t="str">
            <v>Kg</v>
          </cell>
          <cell r="H215">
            <v>0</v>
          </cell>
        </row>
        <row r="216">
          <cell r="A216" t="str">
            <v>7.4 (2)</v>
          </cell>
          <cell r="C216" t="str">
            <v>Baja Struktur Ttk.Leleh 2800 kg/cm2, pengadaan &amp; pemasangan</v>
          </cell>
          <cell r="E216" t="str">
            <v>Kg</v>
          </cell>
          <cell r="F216">
            <v>0</v>
          </cell>
          <cell r="G216">
            <v>25000</v>
          </cell>
          <cell r="H216">
            <v>0</v>
          </cell>
        </row>
        <row r="217">
          <cell r="A217" t="str">
            <v>7.4 (3)</v>
          </cell>
          <cell r="C217" t="str">
            <v>Baja Struktur Ttk.Leleh 3500 kg/cm2, pengadaan &amp; pemasangan</v>
          </cell>
          <cell r="E217" t="str">
            <v>Kg</v>
          </cell>
          <cell r="H217">
            <v>0</v>
          </cell>
        </row>
        <row r="218">
          <cell r="A218" t="str">
            <v>7.4 (4)</v>
          </cell>
          <cell r="C218" t="str">
            <v>Pemasangan Jembatan Baja</v>
          </cell>
          <cell r="E218" t="str">
            <v>Kg</v>
          </cell>
          <cell r="F218">
            <v>0</v>
          </cell>
          <cell r="G218">
            <v>428.59</v>
          </cell>
          <cell r="H218">
            <v>0</v>
          </cell>
        </row>
        <row r="219">
          <cell r="A219" t="str">
            <v>7.4 (5)</v>
          </cell>
          <cell r="C219" t="str">
            <v>Pengangkutan Bahan Jembatan</v>
          </cell>
          <cell r="E219" t="str">
            <v>Kg</v>
          </cell>
          <cell r="F219">
            <v>0</v>
          </cell>
          <cell r="G219">
            <v>600.97</v>
          </cell>
          <cell r="H219">
            <v>0</v>
          </cell>
        </row>
        <row r="220">
          <cell r="A220" t="str">
            <v>7.5 (1)</v>
          </cell>
          <cell r="C220" t="str">
            <v>Lantai Kayu Jembatan</v>
          </cell>
          <cell r="E220" t="str">
            <v>M3</v>
          </cell>
          <cell r="H220">
            <v>0</v>
          </cell>
        </row>
        <row r="221">
          <cell r="A221" t="str">
            <v>7.5 (2)</v>
          </cell>
          <cell r="C221" t="str">
            <v>Struktur Kayu Jembatan</v>
          </cell>
          <cell r="E221" t="str">
            <v>M3</v>
          </cell>
          <cell r="H221">
            <v>0</v>
          </cell>
        </row>
        <row r="222">
          <cell r="A222" t="str">
            <v>7.6 (1)</v>
          </cell>
          <cell r="C222" t="str">
            <v>Pondasi Cerucuk, Pengadaan dan Pemancangan</v>
          </cell>
          <cell r="E222" t="str">
            <v>M1</v>
          </cell>
          <cell r="H222">
            <v>0</v>
          </cell>
        </row>
        <row r="223">
          <cell r="A223" t="str">
            <v>7.6 (2)</v>
          </cell>
          <cell r="C223" t="str">
            <v>Dinding Turap Kayu Tanpa Pengawetan</v>
          </cell>
          <cell r="E223" t="str">
            <v>M2</v>
          </cell>
          <cell r="H223">
            <v>0</v>
          </cell>
        </row>
        <row r="224">
          <cell r="A224" t="str">
            <v>7.6 (3)</v>
          </cell>
          <cell r="C224" t="str">
            <v>Dinding Turap Kayu Dengan Pengawetan</v>
          </cell>
          <cell r="E224" t="str">
            <v>M2</v>
          </cell>
          <cell r="H224">
            <v>0</v>
          </cell>
        </row>
        <row r="225">
          <cell r="A225" t="str">
            <v>7.6 (4)</v>
          </cell>
          <cell r="C225" t="str">
            <v>Dinding Turap Baja</v>
          </cell>
          <cell r="E225" t="str">
            <v>M2</v>
          </cell>
          <cell r="H225">
            <v>0</v>
          </cell>
        </row>
        <row r="226">
          <cell r="A226" t="str">
            <v>7.6 (5)</v>
          </cell>
          <cell r="C226" t="str">
            <v>Dinding Turap Beton</v>
          </cell>
          <cell r="E226" t="str">
            <v>M2</v>
          </cell>
          <cell r="H226">
            <v>0</v>
          </cell>
        </row>
        <row r="227">
          <cell r="A227" t="str">
            <v>7.6 (6)</v>
          </cell>
          <cell r="C227" t="str">
            <v>Pengadaan Tiang Pancang Kayu Tanpa Pengawetan</v>
          </cell>
          <cell r="E227" t="str">
            <v>M3</v>
          </cell>
          <cell r="H227">
            <v>0</v>
          </cell>
        </row>
        <row r="228">
          <cell r="A228" t="str">
            <v>7.6 (7)</v>
          </cell>
          <cell r="C228" t="str">
            <v>Pengadaan Tiang Pancang Kayu Dengan Pengawetan</v>
          </cell>
          <cell r="E228" t="str">
            <v>M3</v>
          </cell>
          <cell r="H228">
            <v>0</v>
          </cell>
        </row>
        <row r="229">
          <cell r="A229" t="str">
            <v>7.6 (8)</v>
          </cell>
          <cell r="C229" t="str">
            <v>Pengadaan Tiang Pancang Baja</v>
          </cell>
          <cell r="E229" t="str">
            <v>Kg</v>
          </cell>
          <cell r="F229">
            <v>0</v>
          </cell>
          <cell r="G229">
            <v>10826.11</v>
          </cell>
          <cell r="H229">
            <v>0</v>
          </cell>
        </row>
        <row r="230">
          <cell r="A230" t="str">
            <v>7.6 (9) a</v>
          </cell>
          <cell r="C230" t="str">
            <v>Pengadaan Tiang Pnc. Beton Bertulang Pracetak Ukuran 40x40cm</v>
          </cell>
          <cell r="E230" t="str">
            <v>M3</v>
          </cell>
          <cell r="F230">
            <v>0</v>
          </cell>
          <cell r="G230">
            <v>4695090.28</v>
          </cell>
          <cell r="H230">
            <v>0</v>
          </cell>
        </row>
        <row r="231">
          <cell r="A231" t="str">
            <v>7.6 (9) b</v>
          </cell>
          <cell r="C231" t="str">
            <v>Pengadaan Tiang Pnc. Beton Bertulang Pracetak Ukuran ..........</v>
          </cell>
          <cell r="E231" t="str">
            <v>M3</v>
          </cell>
          <cell r="H231">
            <v>0</v>
          </cell>
        </row>
        <row r="232">
          <cell r="A232" t="str">
            <v>7.6 (10) a</v>
          </cell>
          <cell r="C232" t="str">
            <v>Pengadaan Tiang Pnc. Beton Pratekan Pracetak Ukuran Dia.40cm</v>
          </cell>
          <cell r="E232" t="str">
            <v>M3</v>
          </cell>
          <cell r="F232">
            <v>0</v>
          </cell>
          <cell r="G232">
            <v>1789385.57</v>
          </cell>
          <cell r="H232">
            <v>0</v>
          </cell>
        </row>
        <row r="233">
          <cell r="A233" t="str">
            <v>7.6 (10) b</v>
          </cell>
          <cell r="C233" t="str">
            <v>Pengadaan Tiang Pnc. Beton Pratekan Pracetak Ukuran ..........</v>
          </cell>
          <cell r="E233" t="str">
            <v>M3</v>
          </cell>
          <cell r="H233">
            <v>0</v>
          </cell>
        </row>
        <row r="234">
          <cell r="A234" t="str">
            <v>7.6 (11) a</v>
          </cell>
          <cell r="C234" t="str">
            <v>Pemancangan Tiang Pancang Kayu Ukuran ..........</v>
          </cell>
          <cell r="E234" t="str">
            <v>M1</v>
          </cell>
          <cell r="H234">
            <v>0</v>
          </cell>
        </row>
        <row r="235">
          <cell r="A235" t="str">
            <v>7.6 (11) b</v>
          </cell>
          <cell r="C235" t="str">
            <v>Pemancangan Tiang Pancang Kayu Ukuran ..........</v>
          </cell>
          <cell r="E235" t="str">
            <v>M1</v>
          </cell>
          <cell r="H235">
            <v>0</v>
          </cell>
        </row>
        <row r="236">
          <cell r="A236" t="str">
            <v>7.6 (12) a</v>
          </cell>
          <cell r="C236" t="str">
            <v>Pemancangan Tiang Pancang Beton Kayu Ukuran 40x40cm</v>
          </cell>
          <cell r="E236" t="str">
            <v>M1</v>
          </cell>
          <cell r="F236">
            <v>0</v>
          </cell>
          <cell r="G236">
            <v>30181.38</v>
          </cell>
          <cell r="H236">
            <v>0</v>
          </cell>
        </row>
        <row r="237">
          <cell r="A237" t="str">
            <v>7.6 (12) b</v>
          </cell>
          <cell r="C237" t="str">
            <v>Pemancangan Tiang Pancang Beton Kayu Ukuran ..........</v>
          </cell>
          <cell r="E237" t="str">
            <v>M1</v>
          </cell>
          <cell r="H237">
            <v>0</v>
          </cell>
        </row>
        <row r="238">
          <cell r="A238" t="str">
            <v>7.6 (13) a</v>
          </cell>
          <cell r="C238" t="str">
            <v>Pemancangan Tiang Pancang Pipa Baja : Diameter 40cm</v>
          </cell>
          <cell r="E238" t="str">
            <v>M1</v>
          </cell>
          <cell r="F238">
            <v>0</v>
          </cell>
          <cell r="G238">
            <v>29172.16</v>
          </cell>
          <cell r="H238">
            <v>0</v>
          </cell>
        </row>
        <row r="239">
          <cell r="A239" t="str">
            <v>7.6 (13) b</v>
          </cell>
          <cell r="C239" t="str">
            <v>Pemancangan Tiang Pancang Pipa Baja : Diameter .............</v>
          </cell>
          <cell r="E239" t="str">
            <v>M1</v>
          </cell>
          <cell r="H239">
            <v>0</v>
          </cell>
        </row>
        <row r="240">
          <cell r="A240" t="str">
            <v>7.6 (14) a</v>
          </cell>
          <cell r="C240" t="str">
            <v>Tiang Bor Beton, Diameter 600mm</v>
          </cell>
          <cell r="E240" t="str">
            <v>M1</v>
          </cell>
          <cell r="F240">
            <v>0</v>
          </cell>
          <cell r="G240">
            <v>874075.27</v>
          </cell>
          <cell r="H240">
            <v>0</v>
          </cell>
        </row>
        <row r="241">
          <cell r="A241" t="str">
            <v>7.6 (14) b</v>
          </cell>
          <cell r="C241" t="str">
            <v>Tiang Bor Beton, Diameter .............</v>
          </cell>
          <cell r="E241" t="str">
            <v>M1</v>
          </cell>
          <cell r="H241">
            <v>0</v>
          </cell>
        </row>
        <row r="242">
          <cell r="A242" t="str">
            <v>7.6 (15)</v>
          </cell>
          <cell r="C242" t="str">
            <v>Tambahan Biaya untuk Nomor Mata Pembayaran 7.6 (11) s/d</v>
          </cell>
          <cell r="E242" t="str">
            <v>M1</v>
          </cell>
          <cell r="H242">
            <v>0</v>
          </cell>
        </row>
        <row r="243">
          <cell r="C243" t="str">
            <v>7.6 (13) bila Tiang Pancang Dikerjakan di Tempat Berair</v>
          </cell>
        </row>
        <row r="244">
          <cell r="A244" t="str">
            <v>7.6 (16)</v>
          </cell>
          <cell r="C244" t="str">
            <v>Tambahan Biaya untuk Nomor Mata Pembayaran 7.6 (14)</v>
          </cell>
          <cell r="E244" t="str">
            <v>M1</v>
          </cell>
          <cell r="H244">
            <v>0</v>
          </cell>
        </row>
        <row r="245">
          <cell r="C245" t="str">
            <v>bila Tiang Bor Beton Dikerjakan di Tempat Berair</v>
          </cell>
        </row>
        <row r="246">
          <cell r="A246" t="str">
            <v>7.6 (17) a</v>
          </cell>
          <cell r="C246" t="str">
            <v>Tiang Uji Ukuran ............</v>
          </cell>
          <cell r="E246" t="str">
            <v>M1</v>
          </cell>
          <cell r="H246">
            <v>0</v>
          </cell>
        </row>
        <row r="247">
          <cell r="A247" t="str">
            <v>7.6 (17) b</v>
          </cell>
          <cell r="C247" t="str">
            <v>Tiang Uji Ukuran ............</v>
          </cell>
          <cell r="E247" t="str">
            <v>M1</v>
          </cell>
          <cell r="H247">
            <v>0</v>
          </cell>
        </row>
        <row r="248">
          <cell r="A248" t="str">
            <v>7.6 (18)</v>
          </cell>
          <cell r="C248" t="str">
            <v>Pengujian Pembebanan Statis Pada Tiang dgn. Dia. s/d 600 mm</v>
          </cell>
          <cell r="E248" t="str">
            <v>Buah</v>
          </cell>
          <cell r="F248">
            <v>0</v>
          </cell>
          <cell r="G248">
            <v>10626961.4</v>
          </cell>
          <cell r="H248">
            <v>0</v>
          </cell>
        </row>
        <row r="249">
          <cell r="A249" t="str">
            <v>7.6 (19)</v>
          </cell>
          <cell r="C249" t="str">
            <v>Pengujian Pembebanan Statis Pada Tiang dgn. Dia. &gt; 600 mm</v>
          </cell>
          <cell r="E249" t="str">
            <v>Buah</v>
          </cell>
          <cell r="F249">
            <v>0</v>
          </cell>
          <cell r="G249">
            <v>14702870.59</v>
          </cell>
          <cell r="H249">
            <v>0</v>
          </cell>
        </row>
        <row r="250">
          <cell r="A250" t="str">
            <v>7.6 (20)</v>
          </cell>
          <cell r="C250" t="str">
            <v>Pengujian Pembebanan Dinamis Pada Tiang dgn. Dia. s/d 600 mm</v>
          </cell>
          <cell r="E250" t="str">
            <v>Buah</v>
          </cell>
          <cell r="H250">
            <v>0</v>
          </cell>
        </row>
        <row r="251">
          <cell r="A251" t="str">
            <v>7.6 (21)</v>
          </cell>
          <cell r="C251" t="str">
            <v>Pengujian Pembebanan Dinamis Pada Tiang dgn. Dia. &gt; 600 mm</v>
          </cell>
          <cell r="E251" t="str">
            <v>Buah</v>
          </cell>
          <cell r="H251">
            <v>0</v>
          </cell>
        </row>
        <row r="255">
          <cell r="I255" t="str">
            <v xml:space="preserve">DIVISI 7 berlanjut ke halaman berikut.  </v>
          </cell>
        </row>
        <row r="258">
          <cell r="A258" t="str">
            <v>7.7 (1) a</v>
          </cell>
          <cell r="C258" t="str">
            <v>Penyediaan Dinding Sumuran Silinder, Diameter 250cm</v>
          </cell>
          <cell r="E258" t="str">
            <v>M1</v>
          </cell>
          <cell r="F258">
            <v>0</v>
          </cell>
          <cell r="G258">
            <v>290463.49</v>
          </cell>
          <cell r="H258">
            <v>0</v>
          </cell>
        </row>
        <row r="259">
          <cell r="A259" t="str">
            <v>7.7 (1) b</v>
          </cell>
          <cell r="C259" t="str">
            <v>Penyediaan Dinding Sumuran Silinder, Diameter ..........</v>
          </cell>
          <cell r="E259" t="str">
            <v>M1</v>
          </cell>
          <cell r="H259">
            <v>0</v>
          </cell>
        </row>
        <row r="260">
          <cell r="A260" t="str">
            <v>7.7 (2) a</v>
          </cell>
          <cell r="C260" t="str">
            <v>Penurunan Dinding Sumuran Silinder, Diameter 250cm</v>
          </cell>
          <cell r="E260" t="str">
            <v>M1</v>
          </cell>
          <cell r="F260">
            <v>0</v>
          </cell>
          <cell r="G260">
            <v>372789.85</v>
          </cell>
          <cell r="H260">
            <v>0</v>
          </cell>
        </row>
        <row r="261">
          <cell r="A261" t="str">
            <v>7.7 (2) b</v>
          </cell>
          <cell r="C261" t="str">
            <v>Penurunan Dinding Sumuran Silinder, Diameter ..........</v>
          </cell>
          <cell r="E261" t="str">
            <v>M1</v>
          </cell>
          <cell r="H261">
            <v>0</v>
          </cell>
        </row>
        <row r="264">
          <cell r="A264" t="str">
            <v>7.10 (1)</v>
          </cell>
          <cell r="C264" t="str">
            <v>Pasangan Batu Kosong Yang Diisi Adukan</v>
          </cell>
          <cell r="E264" t="str">
            <v>M3</v>
          </cell>
          <cell r="F264">
            <v>0</v>
          </cell>
          <cell r="G264">
            <v>226338.76</v>
          </cell>
          <cell r="H264">
            <v>0</v>
          </cell>
        </row>
        <row r="265">
          <cell r="A265" t="str">
            <v>7.10 (2)</v>
          </cell>
          <cell r="C265" t="str">
            <v>Pasangan Batu Kosong</v>
          </cell>
          <cell r="E265" t="str">
            <v>M3</v>
          </cell>
          <cell r="F265">
            <v>0</v>
          </cell>
          <cell r="G265">
            <v>30607.56</v>
          </cell>
          <cell r="H265">
            <v>0</v>
          </cell>
        </row>
        <row r="266">
          <cell r="A266" t="str">
            <v>7.10 (3)</v>
          </cell>
          <cell r="C266" t="str">
            <v>Bronjong</v>
          </cell>
          <cell r="E266" t="str">
            <v>M3</v>
          </cell>
          <cell r="F266">
            <v>0</v>
          </cell>
          <cell r="G266">
            <v>277338.88</v>
          </cell>
          <cell r="H266">
            <v>0</v>
          </cell>
        </row>
        <row r="268">
          <cell r="A268" t="str">
            <v>7.11 (1) a</v>
          </cell>
          <cell r="C268" t="str">
            <v>Expansion Joint Tipe Tertutup, Tipe ..............</v>
          </cell>
          <cell r="E268" t="str">
            <v>M1</v>
          </cell>
          <cell r="H268">
            <v>0</v>
          </cell>
        </row>
        <row r="269">
          <cell r="A269" t="str">
            <v>7.11 (1) b</v>
          </cell>
          <cell r="C269" t="str">
            <v>Expansion Joint Tipe Tertutup, Tipe ..............</v>
          </cell>
          <cell r="E269" t="str">
            <v>M1</v>
          </cell>
          <cell r="H269">
            <v>0</v>
          </cell>
        </row>
        <row r="270">
          <cell r="A270" t="str">
            <v>7.11 (2) a</v>
          </cell>
          <cell r="C270" t="str">
            <v>Expansion Joint Tipe Terbuka, Tipe ..............</v>
          </cell>
          <cell r="E270" t="str">
            <v>M1</v>
          </cell>
          <cell r="H270">
            <v>0</v>
          </cell>
        </row>
        <row r="271">
          <cell r="A271" t="str">
            <v>7.11 (2) b</v>
          </cell>
          <cell r="C271" t="str">
            <v>Expansion Joint Tipe Terbuka, Tipe ..............</v>
          </cell>
          <cell r="E271" t="str">
            <v>M1</v>
          </cell>
          <cell r="H271">
            <v>0</v>
          </cell>
        </row>
        <row r="272">
          <cell r="A272" t="str">
            <v>7.11 (3)</v>
          </cell>
          <cell r="C272" t="str">
            <v>Joint Filler untuk Expansion Joint</v>
          </cell>
          <cell r="E272" t="str">
            <v>M1</v>
          </cell>
          <cell r="H272">
            <v>0</v>
          </cell>
        </row>
        <row r="273">
          <cell r="A273" t="str">
            <v>7.12 (1) a</v>
          </cell>
          <cell r="C273" t="str">
            <v>Perletakan Logam Tipe ............</v>
          </cell>
          <cell r="E273" t="str">
            <v>Buah</v>
          </cell>
          <cell r="H273">
            <v>0</v>
          </cell>
        </row>
        <row r="274">
          <cell r="A274" t="str">
            <v>7.12 (1) b</v>
          </cell>
          <cell r="C274" t="str">
            <v>Perletakan Logam Tipe ............</v>
          </cell>
          <cell r="E274" t="str">
            <v>Buah</v>
          </cell>
          <cell r="H274">
            <v>0</v>
          </cell>
        </row>
        <row r="275">
          <cell r="A275" t="str">
            <v>7.12 (2) a</v>
          </cell>
          <cell r="C275" t="str">
            <v>Perletakan Elastomer Alam Tipe ........</v>
          </cell>
          <cell r="E275" t="str">
            <v>Buah</v>
          </cell>
          <cell r="H275">
            <v>0</v>
          </cell>
        </row>
        <row r="276">
          <cell r="A276" t="str">
            <v>7.12 (2) b</v>
          </cell>
          <cell r="C276" t="str">
            <v>Perletakan Elastomer Alam Tipe ........</v>
          </cell>
          <cell r="E276" t="str">
            <v>Buah</v>
          </cell>
          <cell r="H276">
            <v>0</v>
          </cell>
        </row>
        <row r="277">
          <cell r="A277" t="str">
            <v>7.12 (3) a</v>
          </cell>
          <cell r="C277" t="str">
            <v>Perletakan Elastomer Neoprene Tipe ........</v>
          </cell>
          <cell r="E277" t="str">
            <v>Buah</v>
          </cell>
          <cell r="H277">
            <v>0</v>
          </cell>
        </row>
        <row r="278">
          <cell r="A278" t="str">
            <v>7.12 (3) b</v>
          </cell>
          <cell r="C278" t="str">
            <v>Perletakan Elastomer Neoprene Tipe ........</v>
          </cell>
          <cell r="E278" t="str">
            <v>Buah</v>
          </cell>
          <cell r="H278">
            <v>0</v>
          </cell>
        </row>
        <row r="279">
          <cell r="A279" t="str">
            <v>7.12 (4) a</v>
          </cell>
          <cell r="C279" t="str">
            <v>Perletakan Strip Tipe .........</v>
          </cell>
          <cell r="E279" t="str">
            <v>M1</v>
          </cell>
          <cell r="H279">
            <v>0</v>
          </cell>
        </row>
        <row r="280">
          <cell r="A280" t="str">
            <v>7.12 (4) b</v>
          </cell>
          <cell r="C280" t="str">
            <v>Perletakan Strip Tipe .........</v>
          </cell>
          <cell r="E280" t="str">
            <v>M1</v>
          </cell>
          <cell r="H280">
            <v>0</v>
          </cell>
        </row>
        <row r="281">
          <cell r="A281" t="str">
            <v>7.12 (5) a</v>
          </cell>
          <cell r="C281" t="str">
            <v>Perletakan Jenis Khusus Tipe ............</v>
          </cell>
          <cell r="E281" t="str">
            <v>M1</v>
          </cell>
          <cell r="H281">
            <v>0</v>
          </cell>
        </row>
        <row r="282">
          <cell r="A282" t="str">
            <v>7.12 (5) b</v>
          </cell>
          <cell r="C282" t="str">
            <v>Perletakan Jenis Khusus Tipe ............</v>
          </cell>
          <cell r="E282" t="str">
            <v>M1</v>
          </cell>
          <cell r="H282">
            <v>0</v>
          </cell>
        </row>
        <row r="284">
          <cell r="A284" t="str">
            <v>7.13</v>
          </cell>
          <cell r="C284" t="str">
            <v>Sandaran Jembatan Baja</v>
          </cell>
          <cell r="E284" t="str">
            <v>M1</v>
          </cell>
          <cell r="H284">
            <v>0</v>
          </cell>
        </row>
        <row r="286">
          <cell r="A286" t="str">
            <v>7.14 (1)</v>
          </cell>
          <cell r="C286" t="str">
            <v>Pembongkaran Pasangan Batu</v>
          </cell>
          <cell r="E286" t="str">
            <v>M2</v>
          </cell>
          <cell r="H286">
            <v>0</v>
          </cell>
        </row>
        <row r="287">
          <cell r="A287" t="str">
            <v>7.14 (2)</v>
          </cell>
          <cell r="C287" t="str">
            <v>Pembongkaran Beton</v>
          </cell>
          <cell r="E287" t="str">
            <v>M3</v>
          </cell>
          <cell r="H287">
            <v>0</v>
          </cell>
        </row>
        <row r="288">
          <cell r="A288" t="str">
            <v>7.14 (3)</v>
          </cell>
          <cell r="C288" t="str">
            <v>Pembongkaran Beton Pratekan</v>
          </cell>
          <cell r="E288" t="str">
            <v>M3</v>
          </cell>
          <cell r="H288">
            <v>0</v>
          </cell>
        </row>
        <row r="289">
          <cell r="A289" t="str">
            <v>7.14 (4)</v>
          </cell>
          <cell r="C289" t="str">
            <v>Pembongkaran Bangunan Gedung</v>
          </cell>
          <cell r="E289" t="str">
            <v>M2</v>
          </cell>
          <cell r="H289">
            <v>0</v>
          </cell>
        </row>
        <row r="290">
          <cell r="A290" t="str">
            <v>7.14 (5)</v>
          </cell>
          <cell r="C290" t="str">
            <v>Pembongkaran Rangka Baja</v>
          </cell>
          <cell r="E290" t="str">
            <v>M2</v>
          </cell>
          <cell r="H290">
            <v>0</v>
          </cell>
        </row>
        <row r="291">
          <cell r="A291" t="str">
            <v>7.14 (6)</v>
          </cell>
          <cell r="C291" t="str">
            <v>Pembongkaran Balok Baja (Steel Stringers)</v>
          </cell>
          <cell r="E291" t="str">
            <v>M1</v>
          </cell>
          <cell r="H291">
            <v>0</v>
          </cell>
        </row>
        <row r="292">
          <cell r="A292" t="str">
            <v>7.14 (7)</v>
          </cell>
          <cell r="C292" t="str">
            <v>Pembongkaran Lantai Jembatan Kayu</v>
          </cell>
          <cell r="E292" t="str">
            <v>M2</v>
          </cell>
          <cell r="H292">
            <v>0</v>
          </cell>
        </row>
        <row r="293">
          <cell r="A293" t="str">
            <v>7.14 (8)</v>
          </cell>
          <cell r="C293" t="str">
            <v>Pembongkaran Jembatan Kayu</v>
          </cell>
          <cell r="E293" t="str">
            <v>M2</v>
          </cell>
          <cell r="H293">
            <v>0</v>
          </cell>
        </row>
        <row r="294">
          <cell r="A294" t="str">
            <v>7.14 (8)</v>
          </cell>
          <cell r="C294" t="str">
            <v>Pengangkutan Hasil Bongkaran yang Melebihi 5 Km.</v>
          </cell>
          <cell r="E294" t="str">
            <v>M3/Km</v>
          </cell>
          <cell r="H294">
            <v>0</v>
          </cell>
        </row>
        <row r="298">
          <cell r="B298" t="str">
            <v>Jumlah Harga Pekerjaan DIVISI 7  (masuk pada Rekapitulasi Perkiraan Harga Pekerjaan)</v>
          </cell>
          <cell r="H298">
            <v>12482230.890437758</v>
          </cell>
        </row>
        <row r="301">
          <cell r="C301" t="str">
            <v>DIVISI  8.  PENGEMBALIAN  KONDISI  DAN  PEKERJAAN  MINOR</v>
          </cell>
        </row>
        <row r="303">
          <cell r="A303" t="str">
            <v>8.1 (1)</v>
          </cell>
          <cell r="C303" t="str">
            <v>Lapis Pondasi agregat Kelas A untuk Pekerjaan Minor</v>
          </cell>
          <cell r="E303" t="str">
            <v>M3</v>
          </cell>
          <cell r="F303">
            <v>0</v>
          </cell>
          <cell r="G303">
            <v>151157.32</v>
          </cell>
          <cell r="H303">
            <v>0</v>
          </cell>
        </row>
        <row r="304">
          <cell r="A304" t="str">
            <v>8.1 (2)</v>
          </cell>
          <cell r="C304" t="str">
            <v>Lapis Pondasi agregat Kelas B untuk Pekerjaan Minor</v>
          </cell>
          <cell r="E304" t="str">
            <v>M3</v>
          </cell>
          <cell r="F304">
            <v>0</v>
          </cell>
          <cell r="G304">
            <v>143197.35</v>
          </cell>
          <cell r="H304">
            <v>0</v>
          </cell>
        </row>
        <row r="305">
          <cell r="A305" t="str">
            <v>8.1 (3)</v>
          </cell>
          <cell r="C305" t="str">
            <v>Agregat utk.Lapis Pondasi Jalan Tanpa Penutup utk. Pek. Minor</v>
          </cell>
          <cell r="E305" t="str">
            <v>M3</v>
          </cell>
          <cell r="F305">
            <v>0</v>
          </cell>
          <cell r="G305">
            <v>103125.47</v>
          </cell>
          <cell r="H305">
            <v>0</v>
          </cell>
        </row>
        <row r="306">
          <cell r="A306" t="str">
            <v>8.1 (4)</v>
          </cell>
          <cell r="C306" t="str">
            <v>Waterbound Macadam untuk Pekerjaan Minor</v>
          </cell>
          <cell r="E306" t="str">
            <v>M3</v>
          </cell>
          <cell r="F306">
            <v>0</v>
          </cell>
          <cell r="G306">
            <v>122826.17</v>
          </cell>
          <cell r="H306">
            <v>0</v>
          </cell>
        </row>
        <row r="307">
          <cell r="A307" t="str">
            <v>8.1 (5)</v>
          </cell>
          <cell r="C307" t="str">
            <v>Campuran Aspal Panas untuk Pekerjaan Minor</v>
          </cell>
          <cell r="E307" t="str">
            <v>M3</v>
          </cell>
          <cell r="F307">
            <v>0</v>
          </cell>
          <cell r="G307">
            <v>1210091.74</v>
          </cell>
          <cell r="H307">
            <v>0</v>
          </cell>
        </row>
        <row r="308">
          <cell r="A308" t="str">
            <v>8.1 (6)</v>
          </cell>
          <cell r="C308" t="str">
            <v>Lasbutag atau Latasbusir untuk Pekerjaan minor</v>
          </cell>
          <cell r="E308" t="str">
            <v>M3</v>
          </cell>
          <cell r="H308">
            <v>0</v>
          </cell>
        </row>
        <row r="309">
          <cell r="A309" t="str">
            <v>8.1 (7)</v>
          </cell>
          <cell r="C309" t="str">
            <v>Penetrasi Macadam untuk Pekerjaan Minor</v>
          </cell>
          <cell r="E309" t="str">
            <v>M3</v>
          </cell>
          <cell r="F309">
            <v>0</v>
          </cell>
          <cell r="G309">
            <v>772237.25</v>
          </cell>
          <cell r="H309">
            <v>0</v>
          </cell>
        </row>
        <row r="310">
          <cell r="A310" t="str">
            <v>8.1 (8)</v>
          </cell>
          <cell r="C310" t="str">
            <v>Campuran Aspal Dingin untuk Pekerjaan Minor</v>
          </cell>
          <cell r="E310" t="str">
            <v>M3</v>
          </cell>
          <cell r="F310">
            <v>0</v>
          </cell>
          <cell r="G310">
            <v>675784.55</v>
          </cell>
          <cell r="H310">
            <v>0</v>
          </cell>
        </row>
        <row r="311">
          <cell r="A311" t="str">
            <v>8.1 (9)</v>
          </cell>
          <cell r="C311" t="str">
            <v>Bitumen Residual untuk Pekerjaan Minor</v>
          </cell>
          <cell r="E311" t="str">
            <v>Liter</v>
          </cell>
          <cell r="F311">
            <v>0</v>
          </cell>
          <cell r="G311">
            <v>6587.69</v>
          </cell>
          <cell r="H311">
            <v>0</v>
          </cell>
        </row>
        <row r="313">
          <cell r="A313" t="str">
            <v>8.2 (1)</v>
          </cell>
          <cell r="C313" t="str">
            <v>Perbaikan Pada Bahu Jalan dan Pekerjaan Minor Lainnya</v>
          </cell>
          <cell r="E313" t="str">
            <v>M2</v>
          </cell>
          <cell r="F313">
            <v>0</v>
          </cell>
          <cell r="G313">
            <v>18049.330000000002</v>
          </cell>
          <cell r="H313">
            <v>0</v>
          </cell>
        </row>
        <row r="315">
          <cell r="A315" t="str">
            <v>8.4 (1)</v>
          </cell>
          <cell r="C315" t="str">
            <v>Marka Jalan Thermoplastic</v>
          </cell>
          <cell r="E315" t="str">
            <v>M2</v>
          </cell>
          <cell r="F315">
            <v>0</v>
          </cell>
          <cell r="G315">
            <v>114959.91</v>
          </cell>
          <cell r="H315">
            <v>0</v>
          </cell>
        </row>
        <row r="316">
          <cell r="A316" t="str">
            <v>8.4 (2)</v>
          </cell>
          <cell r="C316" t="str">
            <v>Marka Jalan Bukan Thermoplastic</v>
          </cell>
          <cell r="E316" t="str">
            <v>M2</v>
          </cell>
          <cell r="F316">
            <v>0</v>
          </cell>
          <cell r="G316">
            <v>104234.91</v>
          </cell>
          <cell r="H316">
            <v>0</v>
          </cell>
        </row>
        <row r="317">
          <cell r="A317" t="str">
            <v>8.4 (3)</v>
          </cell>
          <cell r="C317" t="str">
            <v>Rumble Strip</v>
          </cell>
          <cell r="E317" t="str">
            <v>M2</v>
          </cell>
        </row>
        <row r="318">
          <cell r="A318" t="str">
            <v>8.4 (4) a</v>
          </cell>
          <cell r="C318" t="str">
            <v>Rambu Jalan dgn. Permukaan Pantul Engineering Grade Tipe .......</v>
          </cell>
          <cell r="E318" t="str">
            <v>Buah</v>
          </cell>
          <cell r="F318">
            <v>0</v>
          </cell>
          <cell r="G318">
            <v>380253.95</v>
          </cell>
          <cell r="H318">
            <v>0</v>
          </cell>
        </row>
        <row r="319">
          <cell r="A319" t="str">
            <v>8.4 (4) b</v>
          </cell>
          <cell r="C319" t="str">
            <v>Rambu Jalan dgn. Permukaan Pantul Engineering Grade Tipe .......</v>
          </cell>
          <cell r="E319" t="str">
            <v>Buah</v>
          </cell>
          <cell r="H319">
            <v>0</v>
          </cell>
        </row>
        <row r="320">
          <cell r="A320" t="str">
            <v>8.4 (5) a</v>
          </cell>
          <cell r="C320" t="str">
            <v>Rambu Jalan dgn. Permukaan Pantul High Intensity Grade Tipe ......</v>
          </cell>
          <cell r="E320" t="str">
            <v>Buah</v>
          </cell>
          <cell r="F320">
            <v>0</v>
          </cell>
          <cell r="G320">
            <v>407643.95</v>
          </cell>
          <cell r="H320">
            <v>0</v>
          </cell>
        </row>
        <row r="321">
          <cell r="A321" t="str">
            <v>8.4 (5) b</v>
          </cell>
          <cell r="C321" t="str">
            <v>Rambu Jalan dgn. Permukaan Pantul High Intensity Grade Tipe ......</v>
          </cell>
          <cell r="E321" t="str">
            <v>Buah</v>
          </cell>
          <cell r="H321">
            <v>0</v>
          </cell>
        </row>
        <row r="322">
          <cell r="A322" t="str">
            <v>8.4 (6) a</v>
          </cell>
          <cell r="C322" t="str">
            <v>Patok Pengarah Tipe ..............</v>
          </cell>
          <cell r="E322" t="str">
            <v>Buah</v>
          </cell>
          <cell r="F322">
            <v>0</v>
          </cell>
          <cell r="G322">
            <v>90833.18</v>
          </cell>
          <cell r="H322">
            <v>0</v>
          </cell>
        </row>
        <row r="323">
          <cell r="A323" t="str">
            <v>8.4 (6) b</v>
          </cell>
          <cell r="C323" t="str">
            <v>Patok Pengarah Tipe ..............</v>
          </cell>
          <cell r="E323" t="str">
            <v>Buah</v>
          </cell>
          <cell r="H323">
            <v>0</v>
          </cell>
        </row>
        <row r="324">
          <cell r="A324" t="str">
            <v>8.4 (7)</v>
          </cell>
          <cell r="C324" t="str">
            <v>Patok Kilometer</v>
          </cell>
          <cell r="E324" t="str">
            <v>Buah</v>
          </cell>
          <cell r="F324">
            <v>0</v>
          </cell>
          <cell r="G324">
            <v>349807.72</v>
          </cell>
          <cell r="H324">
            <v>0</v>
          </cell>
        </row>
        <row r="325">
          <cell r="A325" t="str">
            <v>8.4 (8)</v>
          </cell>
          <cell r="C325" t="str">
            <v>Patok Hektometer</v>
          </cell>
          <cell r="E325" t="str">
            <v>Buah</v>
          </cell>
          <cell r="H325">
            <v>0</v>
          </cell>
        </row>
        <row r="326">
          <cell r="A326" t="str">
            <v>8.4 (9)</v>
          </cell>
          <cell r="C326" t="str">
            <v>Patok Damija</v>
          </cell>
          <cell r="E326" t="str">
            <v>Buah</v>
          </cell>
          <cell r="H326">
            <v>0</v>
          </cell>
        </row>
        <row r="327">
          <cell r="A327" t="str">
            <v>8.4 (10)</v>
          </cell>
          <cell r="C327" t="str">
            <v>Rel Pengaman</v>
          </cell>
          <cell r="E327" t="str">
            <v>M1</v>
          </cell>
          <cell r="F327">
            <v>0</v>
          </cell>
          <cell r="G327">
            <v>195312.53</v>
          </cell>
          <cell r="H327">
            <v>0</v>
          </cell>
        </row>
        <row r="328">
          <cell r="A328" t="str">
            <v>8.4 (11) a</v>
          </cell>
          <cell r="C328" t="str">
            <v>Paku Jalan (Road Stud) Tipe .........</v>
          </cell>
          <cell r="E328" t="str">
            <v>Buah</v>
          </cell>
          <cell r="H328">
            <v>0</v>
          </cell>
        </row>
        <row r="329">
          <cell r="A329" t="str">
            <v>8.4 (11) b</v>
          </cell>
          <cell r="C329" t="str">
            <v>Paku Jalan (Road Stud) Tipe .........</v>
          </cell>
          <cell r="E329" t="str">
            <v>Buah</v>
          </cell>
          <cell r="H329">
            <v>0</v>
          </cell>
        </row>
        <row r="330">
          <cell r="A330" t="str">
            <v>8.4 (12) a</v>
          </cell>
          <cell r="C330" t="str">
            <v>Mata Kucing (Cat Eyes) Tipe .........</v>
          </cell>
          <cell r="E330" t="str">
            <v>Buah</v>
          </cell>
          <cell r="H330">
            <v>0</v>
          </cell>
        </row>
        <row r="331">
          <cell r="A331" t="str">
            <v>8.4 (12) b</v>
          </cell>
          <cell r="C331" t="str">
            <v>Mata Kucing (Cat Eyes) Tipe .........</v>
          </cell>
          <cell r="E331" t="str">
            <v>Buah</v>
          </cell>
          <cell r="H331">
            <v>0</v>
          </cell>
        </row>
        <row r="332">
          <cell r="A332" t="str">
            <v>8.4 (13)</v>
          </cell>
          <cell r="C332" t="str">
            <v>Kerb Pracetak</v>
          </cell>
          <cell r="E332" t="str">
            <v>Buah</v>
          </cell>
          <cell r="H332">
            <v>0</v>
          </cell>
        </row>
        <row r="333">
          <cell r="A333" t="str">
            <v>8.4 (14)</v>
          </cell>
          <cell r="C333" t="str">
            <v>Kerb Yang Digunakan Kembali</v>
          </cell>
          <cell r="E333" t="str">
            <v>Buah</v>
          </cell>
          <cell r="H333">
            <v>0</v>
          </cell>
        </row>
        <row r="334">
          <cell r="A334" t="str">
            <v>8.4 (15)</v>
          </cell>
          <cell r="C334" t="str">
            <v>Perkerasan Blok Beton</v>
          </cell>
          <cell r="E334" t="str">
            <v>M2</v>
          </cell>
          <cell r="H334">
            <v>0</v>
          </cell>
        </row>
        <row r="335">
          <cell r="A335" t="str">
            <v>8.4 (16) a</v>
          </cell>
          <cell r="C335" t="str">
            <v>Tutup Baja Untuk Lubang Drainase Tipe .........</v>
          </cell>
          <cell r="E335" t="str">
            <v>Buah</v>
          </cell>
          <cell r="H335">
            <v>0</v>
          </cell>
        </row>
        <row r="336">
          <cell r="A336" t="str">
            <v>8.4 (16) b</v>
          </cell>
          <cell r="C336" t="str">
            <v>Tutup Baja Untuk Lubang Drainase Tipe .........</v>
          </cell>
          <cell r="E336" t="str">
            <v>Buah</v>
          </cell>
          <cell r="H336">
            <v>0</v>
          </cell>
        </row>
        <row r="337">
          <cell r="A337" t="str">
            <v>8.4 (17)</v>
          </cell>
          <cell r="C337" t="str">
            <v>Pipa Untuk Pembuangan Air Dari Jembatan</v>
          </cell>
          <cell r="E337" t="str">
            <v>M1</v>
          </cell>
          <cell r="H337">
            <v>0</v>
          </cell>
        </row>
        <row r="338">
          <cell r="A338" t="str">
            <v>8.4 (18)</v>
          </cell>
          <cell r="C338" t="str">
            <v>Papan Nama Jembatan</v>
          </cell>
          <cell r="E338" t="str">
            <v>Buah</v>
          </cell>
          <cell r="H338">
            <v>0</v>
          </cell>
        </row>
        <row r="339">
          <cell r="A339" t="str">
            <v>8.4 (19)</v>
          </cell>
          <cell r="C339" t="str">
            <v>Lampu Penerangan Jalan Lengan Tunggal</v>
          </cell>
          <cell r="E339" t="str">
            <v>Buah</v>
          </cell>
          <cell r="H339">
            <v>0</v>
          </cell>
        </row>
        <row r="340">
          <cell r="A340" t="str">
            <v>8.4 (20)</v>
          </cell>
          <cell r="C340" t="str">
            <v>Lampu Penerangan Jalan Lengan Ganda</v>
          </cell>
          <cell r="E340" t="str">
            <v>Buah</v>
          </cell>
          <cell r="H340">
            <v>0</v>
          </cell>
        </row>
        <row r="341">
          <cell r="A341" t="str">
            <v>8.4 (21)</v>
          </cell>
          <cell r="C341" t="str">
            <v>Sistem &amp; Pesawat Pengatur Lalu Lintas</v>
          </cell>
          <cell r="E341" t="str">
            <v>LS</v>
          </cell>
          <cell r="H341">
            <v>0</v>
          </cell>
        </row>
        <row r="343">
          <cell r="A343" t="str">
            <v>8.5 (1)</v>
          </cell>
          <cell r="C343" t="str">
            <v>Pengembalian Kondisi Lantai Jembatan Beton</v>
          </cell>
          <cell r="E343" t="str">
            <v>M2</v>
          </cell>
          <cell r="H343">
            <v>0</v>
          </cell>
        </row>
        <row r="344">
          <cell r="A344" t="str">
            <v>8.5 (2)</v>
          </cell>
          <cell r="C344" t="str">
            <v>Pengembalian Kondisi Lantai Jembatan Kayu</v>
          </cell>
          <cell r="E344" t="str">
            <v>M2</v>
          </cell>
          <cell r="H344">
            <v>0</v>
          </cell>
        </row>
        <row r="345">
          <cell r="A345" t="str">
            <v>8.5 (3) a</v>
          </cell>
          <cell r="C345" t="str">
            <v>Pengembalian Kond. Pelapisan Permukaan Baja Struktur Galvanis</v>
          </cell>
          <cell r="E345" t="str">
            <v>M2</v>
          </cell>
          <cell r="H345">
            <v>0</v>
          </cell>
        </row>
        <row r="346">
          <cell r="A346" t="str">
            <v>8.5 (3) b</v>
          </cell>
          <cell r="C346" t="str">
            <v>Pengembalian Kond. Pelapisan Permukaan Baja Struk. Non Galvanis</v>
          </cell>
          <cell r="E346" t="str">
            <v>M2</v>
          </cell>
          <cell r="H346">
            <v>0</v>
          </cell>
        </row>
        <row r="350">
          <cell r="B350" t="str">
            <v>Jumlah Harga Pekerjaan DIVISI 8  (masuk pada Rekapitulasi Perkiraan Harga Pekerjaan)</v>
          </cell>
          <cell r="H350">
            <v>0</v>
          </cell>
        </row>
        <row r="353">
          <cell r="C353" t="str">
            <v>DIVISI  9.  PEKERJAAN  HARIAN</v>
          </cell>
        </row>
        <row r="355">
          <cell r="A355">
            <v>9.1</v>
          </cell>
          <cell r="C355" t="str">
            <v>Mandor</v>
          </cell>
          <cell r="E355" t="str">
            <v>Jam</v>
          </cell>
          <cell r="F355">
            <v>0</v>
          </cell>
          <cell r="G355">
            <v>3850</v>
          </cell>
          <cell r="H355">
            <v>0</v>
          </cell>
        </row>
        <row r="356">
          <cell r="A356">
            <v>9.1999999999999993</v>
          </cell>
          <cell r="C356" t="str">
            <v>Pekerja Biasa</v>
          </cell>
          <cell r="E356" t="str">
            <v>Jam</v>
          </cell>
          <cell r="F356">
            <v>0</v>
          </cell>
          <cell r="G356">
            <v>3520</v>
          </cell>
          <cell r="H356">
            <v>0</v>
          </cell>
        </row>
        <row r="357">
          <cell r="A357">
            <v>9.3000000000000007</v>
          </cell>
          <cell r="C357" t="str">
            <v>Tukang Kayu, Tukang Batu, dsb</v>
          </cell>
          <cell r="E357" t="str">
            <v>Jam</v>
          </cell>
          <cell r="F357">
            <v>0</v>
          </cell>
          <cell r="G357">
            <v>4125</v>
          </cell>
          <cell r="H357">
            <v>0</v>
          </cell>
        </row>
        <row r="358">
          <cell r="A358">
            <v>9.4</v>
          </cell>
          <cell r="C358" t="str">
            <v>Dump Truck 3 - 4 M3</v>
          </cell>
          <cell r="E358" t="str">
            <v>Jam</v>
          </cell>
          <cell r="F358">
            <v>0</v>
          </cell>
          <cell r="G358">
            <v>82095.62</v>
          </cell>
          <cell r="H358">
            <v>0</v>
          </cell>
        </row>
        <row r="359">
          <cell r="A359">
            <v>9.5</v>
          </cell>
          <cell r="C359" t="str">
            <v>Truk Bak Datar 3 - 4 M3</v>
          </cell>
          <cell r="E359" t="str">
            <v>Jam</v>
          </cell>
          <cell r="F359">
            <v>0</v>
          </cell>
          <cell r="G359">
            <v>97546.17</v>
          </cell>
          <cell r="H359">
            <v>0</v>
          </cell>
        </row>
        <row r="360">
          <cell r="A360">
            <v>9.6</v>
          </cell>
          <cell r="C360" t="str">
            <v>Truk Tangki 3000 - 4500 Liter</v>
          </cell>
          <cell r="E360" t="str">
            <v>Jam</v>
          </cell>
          <cell r="F360">
            <v>0</v>
          </cell>
          <cell r="G360">
            <v>97546.17</v>
          </cell>
          <cell r="H360">
            <v>0</v>
          </cell>
        </row>
        <row r="361">
          <cell r="A361">
            <v>9.6999999999999993</v>
          </cell>
          <cell r="C361" t="str">
            <v>Bulldozer 100 - 150 HP</v>
          </cell>
          <cell r="E361" t="str">
            <v>Jam</v>
          </cell>
          <cell r="F361">
            <v>0</v>
          </cell>
          <cell r="G361">
            <v>218380.91</v>
          </cell>
          <cell r="H361">
            <v>0</v>
          </cell>
        </row>
        <row r="362">
          <cell r="A362">
            <v>9.8000000000000007</v>
          </cell>
          <cell r="C362" t="str">
            <v>Motor Grader min 100 HP</v>
          </cell>
          <cell r="E362" t="str">
            <v>Jam</v>
          </cell>
          <cell r="F362">
            <v>0</v>
          </cell>
          <cell r="G362">
            <v>172863.92</v>
          </cell>
          <cell r="H362">
            <v>0</v>
          </cell>
        </row>
        <row r="363">
          <cell r="A363">
            <v>9.9</v>
          </cell>
          <cell r="C363" t="str">
            <v>Loader Roda Karet 1.0 - 1.6 M3</v>
          </cell>
          <cell r="E363" t="str">
            <v>Jam</v>
          </cell>
          <cell r="F363">
            <v>0</v>
          </cell>
          <cell r="G363">
            <v>163449.1971887766</v>
          </cell>
          <cell r="H363">
            <v>0</v>
          </cell>
        </row>
        <row r="364">
          <cell r="A364">
            <v>9.1</v>
          </cell>
          <cell r="C364" t="str">
            <v>Loader Roda Berantai 75 - 100 HP</v>
          </cell>
          <cell r="E364" t="str">
            <v>Jam</v>
          </cell>
          <cell r="F364">
            <v>0</v>
          </cell>
          <cell r="G364">
            <v>175977.1</v>
          </cell>
          <cell r="H364">
            <v>0</v>
          </cell>
        </row>
        <row r="365">
          <cell r="A365">
            <v>9.11</v>
          </cell>
          <cell r="C365" t="str">
            <v>Alat Penggali (Excavator) 80 - 140 HP</v>
          </cell>
          <cell r="E365" t="str">
            <v>Jam</v>
          </cell>
          <cell r="F365">
            <v>0</v>
          </cell>
          <cell r="G365">
            <v>165765.29999999999</v>
          </cell>
          <cell r="H365">
            <v>0</v>
          </cell>
        </row>
        <row r="366">
          <cell r="A366">
            <v>9.1199999999999992</v>
          </cell>
          <cell r="C366" t="str">
            <v>Crane 10 - 15 Ton</v>
          </cell>
          <cell r="E366" t="str">
            <v>Jam</v>
          </cell>
          <cell r="F366">
            <v>0</v>
          </cell>
          <cell r="G366">
            <v>263632.21000000002</v>
          </cell>
          <cell r="H366">
            <v>0</v>
          </cell>
        </row>
        <row r="367">
          <cell r="A367">
            <v>9.1300000000000008</v>
          </cell>
          <cell r="C367" t="str">
            <v>Penggilas Roda Besi 6 - 9 Ton</v>
          </cell>
          <cell r="E367" t="str">
            <v>Jam</v>
          </cell>
          <cell r="F367">
            <v>0</v>
          </cell>
          <cell r="G367">
            <v>75262.69</v>
          </cell>
          <cell r="H367">
            <v>0</v>
          </cell>
        </row>
        <row r="368">
          <cell r="A368">
            <v>9.14</v>
          </cell>
          <cell r="C368" t="str">
            <v>Penggilas Bervibrasi  5 - 8  Ton</v>
          </cell>
          <cell r="E368" t="str">
            <v>Jam</v>
          </cell>
          <cell r="F368">
            <v>0</v>
          </cell>
          <cell r="G368">
            <v>89559.49</v>
          </cell>
          <cell r="H368">
            <v>0</v>
          </cell>
        </row>
        <row r="369">
          <cell r="A369">
            <v>9.15</v>
          </cell>
          <cell r="C369" t="str">
            <v>Pemadat Bervibrasi 1.5 - 3.0 HP</v>
          </cell>
          <cell r="E369" t="str">
            <v>Jam</v>
          </cell>
          <cell r="F369">
            <v>0</v>
          </cell>
          <cell r="G369">
            <v>14538.2</v>
          </cell>
          <cell r="H369">
            <v>0</v>
          </cell>
        </row>
        <row r="370">
          <cell r="A370">
            <v>9.16</v>
          </cell>
          <cell r="C370" t="str">
            <v>Penggilas Roda Karet 8 - 10 Ton</v>
          </cell>
          <cell r="E370" t="str">
            <v>Jam</v>
          </cell>
          <cell r="F370">
            <v>0</v>
          </cell>
          <cell r="G370">
            <v>84415.89</v>
          </cell>
          <cell r="H370">
            <v>0</v>
          </cell>
        </row>
        <row r="371">
          <cell r="A371">
            <v>9.17</v>
          </cell>
          <cell r="C371" t="str">
            <v>Kompresor 4000 - 6500 Ltr/mnt</v>
          </cell>
          <cell r="E371" t="str">
            <v>Jam</v>
          </cell>
          <cell r="F371">
            <v>0</v>
          </cell>
          <cell r="G371">
            <v>63144.87</v>
          </cell>
          <cell r="H371">
            <v>0</v>
          </cell>
        </row>
        <row r="372">
          <cell r="A372">
            <v>9.18</v>
          </cell>
          <cell r="C372" t="str">
            <v>Beton Molen 0.3 - 0.6 M3</v>
          </cell>
          <cell r="E372" t="str">
            <v>Jam</v>
          </cell>
          <cell r="F372">
            <v>0</v>
          </cell>
          <cell r="G372">
            <v>46405.38</v>
          </cell>
          <cell r="H372">
            <v>0</v>
          </cell>
        </row>
        <row r="373">
          <cell r="A373">
            <v>9.19</v>
          </cell>
          <cell r="C373" t="str">
            <v>Pompa Air 70 - 100 MM</v>
          </cell>
          <cell r="E373" t="str">
            <v>Jam</v>
          </cell>
          <cell r="F373">
            <v>0</v>
          </cell>
          <cell r="G373">
            <v>15212.9</v>
          </cell>
          <cell r="H373">
            <v>0</v>
          </cell>
        </row>
        <row r="374">
          <cell r="A374">
            <v>9.1999999999999993</v>
          </cell>
          <cell r="C374" t="str">
            <v>Jack Hammer</v>
          </cell>
          <cell r="E374" t="str">
            <v>Jam</v>
          </cell>
          <cell r="F374">
            <v>0</v>
          </cell>
          <cell r="G374">
            <v>23149.78</v>
          </cell>
          <cell r="H374">
            <v>0</v>
          </cell>
        </row>
        <row r="375">
          <cell r="A375">
            <v>9.2100000000000009</v>
          </cell>
          <cell r="C375" t="str">
            <v>Benkelmen Beam</v>
          </cell>
          <cell r="E375" t="str">
            <v>Titik</v>
          </cell>
          <cell r="F375">
            <v>0</v>
          </cell>
          <cell r="G375">
            <v>60000</v>
          </cell>
          <cell r="H375">
            <v>0</v>
          </cell>
        </row>
        <row r="376">
          <cell r="A376">
            <v>9.2200000000000006</v>
          </cell>
          <cell r="C376" t="str">
            <v>DCP - CBR</v>
          </cell>
          <cell r="E376" t="str">
            <v>Titik</v>
          </cell>
          <cell r="F376">
            <v>0</v>
          </cell>
          <cell r="G376">
            <v>60000</v>
          </cell>
          <cell r="H376">
            <v>0</v>
          </cell>
        </row>
        <row r="377">
          <cell r="A377">
            <v>9.23</v>
          </cell>
          <cell r="C377" t="str">
            <v>NAASRA Test</v>
          </cell>
          <cell r="E377" t="str">
            <v>Km</v>
          </cell>
          <cell r="F377">
            <v>0</v>
          </cell>
          <cell r="G377">
            <v>3500000</v>
          </cell>
          <cell r="H377">
            <v>0</v>
          </cell>
        </row>
        <row r="380">
          <cell r="B380" t="str">
            <v>Jumlah Harga Pekerjaan DIVISI 9  (masuk pada Rekapitulasi Perkiraan Harga Pekerjaan)</v>
          </cell>
          <cell r="H380">
            <v>0</v>
          </cell>
        </row>
        <row r="383">
          <cell r="C383" t="str">
            <v>DIVISI  10.  PEKERJAAN PEMELIHARAAN RUTIN</v>
          </cell>
        </row>
        <row r="385">
          <cell r="A385" t="str">
            <v>10.1 (1)</v>
          </cell>
          <cell r="C385" t="str">
            <v>Pemeliharaan Rutin Perkerasan</v>
          </cell>
          <cell r="E385" t="str">
            <v>LS</v>
          </cell>
          <cell r="F385">
            <v>0</v>
          </cell>
          <cell r="G385">
            <v>7349914.75</v>
          </cell>
          <cell r="H385">
            <v>0</v>
          </cell>
        </row>
        <row r="386">
          <cell r="A386" t="str">
            <v>10.1 (2)</v>
          </cell>
          <cell r="C386" t="str">
            <v>Pemeliharaan Rutin Bahu Jalan</v>
          </cell>
          <cell r="E386" t="str">
            <v>LS</v>
          </cell>
          <cell r="F386">
            <v>0</v>
          </cell>
          <cell r="G386">
            <v>3562940.73</v>
          </cell>
          <cell r="H386">
            <v>0</v>
          </cell>
        </row>
        <row r="387">
          <cell r="A387" t="str">
            <v>10.1 (3)</v>
          </cell>
          <cell r="C387" t="str">
            <v>Pemeliharaan Rutin Selokan, Saluran Air, Galian &amp; Timbunan</v>
          </cell>
          <cell r="E387" t="str">
            <v>LS</v>
          </cell>
          <cell r="F387">
            <v>0</v>
          </cell>
          <cell r="G387">
            <v>4945399.29</v>
          </cell>
          <cell r="H387">
            <v>0</v>
          </cell>
        </row>
        <row r="388">
          <cell r="A388" t="str">
            <v>10.1 (4)</v>
          </cell>
          <cell r="C388" t="str">
            <v>Pemeliharaan Rutin Perlengkapan Jalan</v>
          </cell>
          <cell r="E388" t="str">
            <v>LS</v>
          </cell>
          <cell r="F388">
            <v>0</v>
          </cell>
          <cell r="G388">
            <v>799424.19</v>
          </cell>
          <cell r="H388">
            <v>0</v>
          </cell>
        </row>
        <row r="389">
          <cell r="A389" t="str">
            <v>10.1 (5)</v>
          </cell>
          <cell r="C389" t="str">
            <v>Pemeliharaan Rutin Jembatan</v>
          </cell>
          <cell r="E389" t="str">
            <v>LS</v>
          </cell>
          <cell r="F389">
            <v>0</v>
          </cell>
          <cell r="G389">
            <v>4438742.2300000004</v>
          </cell>
          <cell r="H389">
            <v>0</v>
          </cell>
        </row>
        <row r="393">
          <cell r="B393" t="str">
            <v>Jumlah Harga Pekerjaan DIVISI 10  (masuk pada Rekapitulasi Perkiraan Harga Pekerjaan)</v>
          </cell>
          <cell r="H393">
            <v>0</v>
          </cell>
        </row>
      </sheetData>
      <sheetData sheetId="5"/>
      <sheetData sheetId="6"/>
      <sheetData sheetId="7"/>
      <sheetData sheetId="8"/>
      <sheetData sheetId="9"/>
      <sheetData sheetId="10"/>
      <sheetData sheetId="11">
        <row r="8">
          <cell r="B8">
            <v>63.531633554713949</v>
          </cell>
          <cell r="D8" t="str">
            <v>6.1</v>
          </cell>
          <cell r="E8">
            <v>0</v>
          </cell>
          <cell r="F8" t="str">
            <v>Lapis Penetrasi Macadam (Permukaan)</v>
          </cell>
          <cell r="G8" t="str">
            <v>M3</v>
          </cell>
          <cell r="H8">
            <v>126.2</v>
          </cell>
          <cell r="I8">
            <v>805686.07</v>
          </cell>
          <cell r="J8">
            <v>101677582.03399999</v>
          </cell>
        </row>
        <row r="9">
          <cell r="B9">
            <v>16.904758339664465</v>
          </cell>
          <cell r="D9" t="str">
            <v>5.1</v>
          </cell>
          <cell r="E9">
            <v>0</v>
          </cell>
          <cell r="F9" t="str">
            <v>Lapis Pondasi Agregat Kelas B (t = 10 cm)</v>
          </cell>
          <cell r="G9" t="str">
            <v>M3</v>
          </cell>
          <cell r="H9">
            <v>228.7</v>
          </cell>
          <cell r="I9">
            <v>118298.16</v>
          </cell>
          <cell r="J9">
            <v>27054789.191999998</v>
          </cell>
        </row>
        <row r="10">
          <cell r="B10">
            <v>6.0073696682787885</v>
          </cell>
          <cell r="D10" t="str">
            <v>7.2</v>
          </cell>
          <cell r="E10">
            <v>0</v>
          </cell>
          <cell r="F10" t="str">
            <v>Pasangan Batu Manual</v>
          </cell>
          <cell r="G10" t="str">
            <v>M3</v>
          </cell>
          <cell r="H10">
            <v>33.1</v>
          </cell>
          <cell r="I10">
            <v>290463.49</v>
          </cell>
          <cell r="J10">
            <v>9614341.5189999994</v>
          </cell>
        </row>
        <row r="11">
          <cell r="B11">
            <v>2.7006631724063621</v>
          </cell>
          <cell r="D11" t="str">
            <v>5.2</v>
          </cell>
          <cell r="E11">
            <v>0</v>
          </cell>
          <cell r="F11" t="str">
            <v>Lapis Pondasi Agregat Kelas C</v>
          </cell>
          <cell r="G11" t="str">
            <v>M3</v>
          </cell>
          <cell r="H11">
            <v>52.8</v>
          </cell>
          <cell r="I11">
            <v>81859.990000000005</v>
          </cell>
          <cell r="J11">
            <v>4322207.4720000001</v>
          </cell>
        </row>
        <row r="12">
          <cell r="B12">
            <v>1.780777552030971</v>
          </cell>
          <cell r="D12" t="str">
            <v>1.1</v>
          </cell>
          <cell r="E12">
            <v>0</v>
          </cell>
          <cell r="F12" t="str">
            <v>Mobilisasi</v>
          </cell>
          <cell r="G12" t="str">
            <v>LS</v>
          </cell>
          <cell r="H12">
            <v>1</v>
          </cell>
          <cell r="I12">
            <v>2850000</v>
          </cell>
          <cell r="J12">
            <v>2850000</v>
          </cell>
        </row>
        <row r="13">
          <cell r="B13">
            <v>0.85174193856323199</v>
          </cell>
          <cell r="D13" t="str">
            <v>7.3</v>
          </cell>
          <cell r="E13">
            <v>0</v>
          </cell>
          <cell r="F13" t="str">
            <v>Penulangan Dengan Besi Polos U-24</v>
          </cell>
          <cell r="G13" t="str">
            <v>Kg</v>
          </cell>
          <cell r="H13">
            <v>88.6</v>
          </cell>
          <cell r="I13">
            <v>15385.425000000003</v>
          </cell>
          <cell r="J13">
            <v>1363148.6550000003</v>
          </cell>
        </row>
        <row r="14">
          <cell r="B14">
            <v>0.77449905080967418</v>
          </cell>
          <cell r="D14" t="str">
            <v>2.1</v>
          </cell>
          <cell r="E14">
            <v>0</v>
          </cell>
          <cell r="F14" t="str">
            <v xml:space="preserve">Galian untuk Selokan Drainase dan Saluran Air </v>
          </cell>
          <cell r="G14" t="str">
            <v>M3</v>
          </cell>
          <cell r="H14">
            <v>69.8</v>
          </cell>
          <cell r="I14">
            <v>17758.27</v>
          </cell>
          <cell r="J14">
            <v>1239527.246</v>
          </cell>
        </row>
        <row r="15">
          <cell r="B15">
            <v>0.61967848287443461</v>
          </cell>
          <cell r="D15" t="str">
            <v>7.1</v>
          </cell>
          <cell r="E15">
            <v>0</v>
          </cell>
          <cell r="F15" t="str">
            <v>Beton K250</v>
          </cell>
          <cell r="G15" t="str">
            <v>M3</v>
          </cell>
          <cell r="H15">
            <v>1.7</v>
          </cell>
          <cell r="I15">
            <v>583381.54</v>
          </cell>
          <cell r="J15">
            <v>991748.61800000002</v>
          </cell>
        </row>
        <row r="16">
          <cell r="B16">
            <v>0.321771882531043</v>
          </cell>
          <cell r="D16" t="str">
            <v>3.2</v>
          </cell>
          <cell r="E16">
            <v>0</v>
          </cell>
          <cell r="F16" t="str">
            <v>Penyiapan Badan Jalan Galian Biasa</v>
          </cell>
          <cell r="G16" t="str">
            <v>M2</v>
          </cell>
          <cell r="H16">
            <v>440</v>
          </cell>
          <cell r="I16">
            <v>1170.3900000000001</v>
          </cell>
          <cell r="J16">
            <v>514971.60000000003</v>
          </cell>
        </row>
        <row r="17">
          <cell r="B17">
            <v>0.26626701821106363</v>
          </cell>
          <cell r="D17" t="str">
            <v>3.1</v>
          </cell>
          <cell r="E17">
            <v>0</v>
          </cell>
          <cell r="F17" t="str">
            <v>Galian Struktur dengan Kedalaman 0 - 2 meter</v>
          </cell>
          <cell r="G17" t="str">
            <v>M3</v>
          </cell>
          <cell r="H17">
            <v>9.6</v>
          </cell>
          <cell r="I17">
            <v>44389.61</v>
          </cell>
          <cell r="J17">
            <v>426140.25599999999</v>
          </cell>
        </row>
        <row r="18">
          <cell r="B18">
            <v>0</v>
          </cell>
          <cell r="D18" t="str">
            <v>3.2 (2)</v>
          </cell>
          <cell r="E18">
            <v>0</v>
          </cell>
          <cell r="F18" t="str">
            <v>Timbunan Pilihan</v>
          </cell>
          <cell r="G18" t="str">
            <v>M3</v>
          </cell>
          <cell r="H18">
            <v>0</v>
          </cell>
          <cell r="I18">
            <v>56981.07</v>
          </cell>
          <cell r="J18">
            <v>0</v>
          </cell>
        </row>
        <row r="19">
          <cell r="B19">
            <v>0</v>
          </cell>
          <cell r="D19" t="str">
            <v>2.2</v>
          </cell>
          <cell r="E19">
            <v>0</v>
          </cell>
          <cell r="F19" t="str">
            <v>Pasangan Batu dengan Mortar</v>
          </cell>
          <cell r="G19" t="str">
            <v>M3</v>
          </cell>
          <cell r="H19">
            <v>0</v>
          </cell>
          <cell r="I19">
            <v>305914.64</v>
          </cell>
          <cell r="J19">
            <v>0</v>
          </cell>
        </row>
        <row r="20">
          <cell r="B20">
            <v>0</v>
          </cell>
          <cell r="D20" t="str">
            <v>1.8 (1)</v>
          </cell>
          <cell r="E20">
            <v>0</v>
          </cell>
          <cell r="F20" t="str">
            <v>Pemeliharaan dan Perlindungan Lalu Lintas</v>
          </cell>
          <cell r="G20" t="str">
            <v>LS</v>
          </cell>
          <cell r="H20">
            <v>0</v>
          </cell>
          <cell r="I20">
            <v>0</v>
          </cell>
          <cell r="J20">
            <v>0</v>
          </cell>
        </row>
        <row r="21">
          <cell r="B21">
            <v>0</v>
          </cell>
          <cell r="D21" t="str">
            <v>1.8 (2)</v>
          </cell>
          <cell r="E21">
            <v>0</v>
          </cell>
          <cell r="F21" t="str">
            <v>Pemasangan dan Pemeliharaan Jembatan Sementara</v>
          </cell>
          <cell r="G21" t="str">
            <v>LS</v>
          </cell>
          <cell r="H21">
            <v>0</v>
          </cell>
          <cell r="I21">
            <v>0</v>
          </cell>
          <cell r="J21">
            <v>0</v>
          </cell>
        </row>
        <row r="22">
          <cell r="B22">
            <v>0</v>
          </cell>
          <cell r="D22" t="str">
            <v>2.3 (1)</v>
          </cell>
          <cell r="E22">
            <v>0</v>
          </cell>
          <cell r="F22" t="str">
            <v>Gorong-Gorong Pipa Beton Bertulang, Diameter Dalam &lt; 45 cm</v>
          </cell>
          <cell r="G22" t="str">
            <v>M1</v>
          </cell>
          <cell r="H22">
            <v>0</v>
          </cell>
          <cell r="I22">
            <v>260184.53</v>
          </cell>
          <cell r="J22">
            <v>0</v>
          </cell>
        </row>
        <row r="23">
          <cell r="B23">
            <v>0</v>
          </cell>
          <cell r="D23" t="str">
            <v>2.3 (2)</v>
          </cell>
          <cell r="E23">
            <v>0</v>
          </cell>
          <cell r="F23" t="str">
            <v>Gorong-Gorong Pipa Beton Bertulang, Diameter Dalam 45-&lt;75 cm</v>
          </cell>
          <cell r="G23" t="str">
            <v>M1</v>
          </cell>
          <cell r="H23">
            <v>0</v>
          </cell>
          <cell r="I23">
            <v>372156.07</v>
          </cell>
          <cell r="J23">
            <v>0</v>
          </cell>
        </row>
        <row r="24">
          <cell r="B24">
            <v>0</v>
          </cell>
          <cell r="D24" t="str">
            <v>2.3 (3)</v>
          </cell>
          <cell r="E24">
            <v>0</v>
          </cell>
          <cell r="F24" t="str">
            <v xml:space="preserve">Gorong-Gorong Pipa Beton Bertulang, Diameter Dalam 75-&lt;95 cm </v>
          </cell>
          <cell r="G24" t="str">
            <v>M1</v>
          </cell>
          <cell r="H24">
            <v>0</v>
          </cell>
          <cell r="I24">
            <v>578493.04</v>
          </cell>
          <cell r="J24">
            <v>0</v>
          </cell>
        </row>
        <row r="25">
          <cell r="B25">
            <v>0</v>
          </cell>
          <cell r="D25" t="str">
            <v>2.3 (4)</v>
          </cell>
          <cell r="E25">
            <v>0</v>
          </cell>
          <cell r="F25" t="str">
            <v xml:space="preserve">Gorong-Gorong Pipa Beton Bertulang, Diameter Dalam 95-120 cm </v>
          </cell>
          <cell r="G25" t="str">
            <v>M1</v>
          </cell>
          <cell r="H25">
            <v>0</v>
          </cell>
          <cell r="I25">
            <v>776721.88</v>
          </cell>
          <cell r="J25">
            <v>0</v>
          </cell>
        </row>
        <row r="26">
          <cell r="B26">
            <v>0</v>
          </cell>
          <cell r="D26" t="str">
            <v>2.3 (5)</v>
          </cell>
          <cell r="E26">
            <v>0</v>
          </cell>
          <cell r="F26" t="str">
            <v>Gorong-Gorong Beton Tanpa Tulang Diameter Dalam 20-30 Cm</v>
          </cell>
          <cell r="G26" t="str">
            <v>M1</v>
          </cell>
          <cell r="H26">
            <v>0</v>
          </cell>
          <cell r="I26">
            <v>63648.27</v>
          </cell>
          <cell r="J26">
            <v>0</v>
          </cell>
        </row>
        <row r="27">
          <cell r="B27">
            <v>0</v>
          </cell>
          <cell r="D27" t="str">
            <v>2.3 (6)</v>
          </cell>
          <cell r="E27">
            <v>0</v>
          </cell>
          <cell r="F27" t="str">
            <v>Gorong-Gorong Pipa Baja Bergelombang</v>
          </cell>
          <cell r="G27" t="str">
            <v>Ton</v>
          </cell>
          <cell r="H27">
            <v>0</v>
          </cell>
          <cell r="I27">
            <v>9863644.0700000003</v>
          </cell>
          <cell r="J27">
            <v>0</v>
          </cell>
        </row>
        <row r="28">
          <cell r="B28">
            <v>0</v>
          </cell>
          <cell r="D28" t="str">
            <v>2.4 (1)</v>
          </cell>
          <cell r="E28">
            <v>0</v>
          </cell>
          <cell r="F28" t="str">
            <v>Timbunan Porus atau Bahan Penyaring</v>
          </cell>
          <cell r="G28" t="str">
            <v>M3</v>
          </cell>
          <cell r="H28">
            <v>0</v>
          </cell>
          <cell r="I28">
            <v>116895.84</v>
          </cell>
          <cell r="J28">
            <v>0</v>
          </cell>
        </row>
        <row r="29">
          <cell r="B29">
            <v>0</v>
          </cell>
          <cell r="D29" t="str">
            <v>2.4 (2)</v>
          </cell>
          <cell r="E29">
            <v>0</v>
          </cell>
          <cell r="F29" t="str">
            <v>Anyaman Filter Plastik</v>
          </cell>
          <cell r="G29" t="str">
            <v>M2</v>
          </cell>
          <cell r="H29">
            <v>0</v>
          </cell>
          <cell r="I29">
            <v>16876.2</v>
          </cell>
          <cell r="J29">
            <v>0</v>
          </cell>
        </row>
        <row r="30">
          <cell r="B30">
            <v>0</v>
          </cell>
          <cell r="D30" t="str">
            <v>2.4 (3)</v>
          </cell>
          <cell r="E30">
            <v>0</v>
          </cell>
          <cell r="F30" t="str">
            <v>Pipa Berlubang Banyak Untuk Pek. Drainase di Bawah Permukaan</v>
          </cell>
          <cell r="G30" t="str">
            <v>M1</v>
          </cell>
          <cell r="H30">
            <v>0</v>
          </cell>
          <cell r="I30">
            <v>27142.560000000001</v>
          </cell>
          <cell r="J30">
            <v>0</v>
          </cell>
        </row>
        <row r="31">
          <cell r="B31">
            <v>0</v>
          </cell>
          <cell r="D31" t="str">
            <v>3.1 (1)</v>
          </cell>
          <cell r="E31">
            <v>0</v>
          </cell>
          <cell r="F31" t="str">
            <v>Galian Biasa</v>
          </cell>
          <cell r="G31" t="str">
            <v>M3</v>
          </cell>
          <cell r="H31">
            <v>0</v>
          </cell>
          <cell r="I31">
            <v>22161.96</v>
          </cell>
          <cell r="J31">
            <v>0</v>
          </cell>
        </row>
        <row r="32">
          <cell r="B32">
            <v>0</v>
          </cell>
          <cell r="D32" t="str">
            <v>3.1 (2)</v>
          </cell>
          <cell r="E32">
            <v>0</v>
          </cell>
          <cell r="F32" t="str">
            <v>Galian Batu</v>
          </cell>
          <cell r="G32" t="str">
            <v>M3</v>
          </cell>
          <cell r="H32">
            <v>0</v>
          </cell>
          <cell r="I32">
            <v>77782.83</v>
          </cell>
          <cell r="J32">
            <v>0</v>
          </cell>
        </row>
        <row r="33">
          <cell r="B33">
            <v>0</v>
          </cell>
          <cell r="D33" t="str">
            <v>3.1 (4)</v>
          </cell>
          <cell r="E33">
            <v>0</v>
          </cell>
          <cell r="F33" t="str">
            <v>Galian Struktur dengan Kedalaman 2 - 4 meter</v>
          </cell>
          <cell r="G33" t="str">
            <v>M3</v>
          </cell>
          <cell r="H33">
            <v>0</v>
          </cell>
          <cell r="I33">
            <v>49530.94</v>
          </cell>
          <cell r="J33">
            <v>0</v>
          </cell>
        </row>
        <row r="34">
          <cell r="B34">
            <v>0</v>
          </cell>
          <cell r="D34" t="str">
            <v>3.1 (5)</v>
          </cell>
          <cell r="E34">
            <v>0</v>
          </cell>
          <cell r="F34" t="str">
            <v>Galian Struktur dengan Kedalaman 4 - 6 meter</v>
          </cell>
          <cell r="G34" t="str">
            <v>M3</v>
          </cell>
          <cell r="H34">
            <v>0</v>
          </cell>
          <cell r="I34">
            <v>52185.05</v>
          </cell>
          <cell r="J34">
            <v>0</v>
          </cell>
        </row>
        <row r="35">
          <cell r="B35">
            <v>0</v>
          </cell>
          <cell r="D35" t="str">
            <v>3.1 (6)</v>
          </cell>
          <cell r="E35">
            <v>0</v>
          </cell>
          <cell r="F35" t="str">
            <v>Cofferdam, Penyokong, Pengaku dan Pekerjaan yang Berkaitan</v>
          </cell>
          <cell r="G35" t="str">
            <v>LS</v>
          </cell>
          <cell r="H35">
            <v>0</v>
          </cell>
          <cell r="I35">
            <v>0</v>
          </cell>
          <cell r="J35">
            <v>0</v>
          </cell>
        </row>
        <row r="36">
          <cell r="B36">
            <v>0</v>
          </cell>
          <cell r="D36" t="str">
            <v>3.1 (7)</v>
          </cell>
          <cell r="E36">
            <v>0</v>
          </cell>
          <cell r="F36" t="str">
            <v xml:space="preserve">Galian Perkerasan Beraspal Dengan Cold Milling Machine </v>
          </cell>
          <cell r="G36" t="str">
            <v>M3</v>
          </cell>
          <cell r="H36">
            <v>0</v>
          </cell>
          <cell r="I36">
            <v>0</v>
          </cell>
          <cell r="J36">
            <v>0</v>
          </cell>
        </row>
        <row r="37">
          <cell r="B37">
            <v>0</v>
          </cell>
          <cell r="D37" t="str">
            <v>3.1 (8)</v>
          </cell>
          <cell r="E37">
            <v>0</v>
          </cell>
          <cell r="F37" t="str">
            <v xml:space="preserve">Galian Perkerasan Beraspal Tanpa Cold Milling Machine </v>
          </cell>
          <cell r="G37" t="str">
            <v>M3</v>
          </cell>
          <cell r="H37">
            <v>0</v>
          </cell>
          <cell r="I37">
            <v>0</v>
          </cell>
          <cell r="J37">
            <v>0</v>
          </cell>
        </row>
        <row r="38">
          <cell r="B38">
            <v>0</v>
          </cell>
          <cell r="D38" t="str">
            <v>3.1 (9)</v>
          </cell>
          <cell r="E38">
            <v>0</v>
          </cell>
          <cell r="F38" t="str">
            <v>Biaya Tambahan Utk. Pengangkutan yang Melebihi 5 Km.</v>
          </cell>
          <cell r="G38" t="str">
            <v>M3/Km</v>
          </cell>
          <cell r="H38">
            <v>0</v>
          </cell>
          <cell r="I38">
            <v>961.63</v>
          </cell>
          <cell r="J38">
            <v>0</v>
          </cell>
        </row>
        <row r="39">
          <cell r="B39">
            <v>0</v>
          </cell>
          <cell r="D39" t="str">
            <v>3.2 (1)</v>
          </cell>
          <cell r="E39">
            <v>0</v>
          </cell>
          <cell r="F39" t="str">
            <v>Timbunan Biasa dari Selain Galian Sumber Bahan</v>
          </cell>
          <cell r="G39" t="str">
            <v>M3</v>
          </cell>
          <cell r="H39">
            <v>0</v>
          </cell>
          <cell r="I39">
            <v>32034.080000000002</v>
          </cell>
          <cell r="J39">
            <v>0</v>
          </cell>
        </row>
        <row r="40">
          <cell r="B40">
            <v>0</v>
          </cell>
          <cell r="D40" t="str">
            <v>3.2 (1)a</v>
          </cell>
          <cell r="E40">
            <v>0</v>
          </cell>
          <cell r="F40" t="str">
            <v>Timbunan Biasa</v>
          </cell>
          <cell r="G40" t="str">
            <v>M3</v>
          </cell>
          <cell r="H40">
            <v>0</v>
          </cell>
          <cell r="I40">
            <v>0</v>
          </cell>
          <cell r="J40">
            <v>0</v>
          </cell>
        </row>
        <row r="41">
          <cell r="B41">
            <v>0</v>
          </cell>
          <cell r="D41" t="str">
            <v>3.2 (3)</v>
          </cell>
          <cell r="E41">
            <v>0</v>
          </cell>
          <cell r="F41" t="str">
            <v>Timbunan Pilihan di Atas Tanah Rawa (diukur di atas bak truk)</v>
          </cell>
          <cell r="G41" t="str">
            <v>M3</v>
          </cell>
          <cell r="H41">
            <v>0</v>
          </cell>
          <cell r="I41">
            <v>46604.242026200634</v>
          </cell>
          <cell r="J41">
            <v>0</v>
          </cell>
        </row>
        <row r="42">
          <cell r="B42">
            <v>0</v>
          </cell>
          <cell r="D42" t="str">
            <v>3.3 (1)</v>
          </cell>
          <cell r="E42">
            <v>0</v>
          </cell>
          <cell r="F42" t="str">
            <v xml:space="preserve">Penyiapan Badan Jalan pada Galian </v>
          </cell>
          <cell r="G42" t="str">
            <v>M2</v>
          </cell>
          <cell r="H42">
            <v>0</v>
          </cell>
          <cell r="I42">
            <v>0</v>
          </cell>
          <cell r="J42">
            <v>0</v>
          </cell>
        </row>
        <row r="43">
          <cell r="B43">
            <v>0</v>
          </cell>
          <cell r="D43" t="str">
            <v>3.4 (1)</v>
          </cell>
          <cell r="E43">
            <v>0</v>
          </cell>
          <cell r="F43" t="str">
            <v>Pemotongan Pohon Diameter &lt;10 Cm</v>
          </cell>
          <cell r="G43" t="str">
            <v>Buah</v>
          </cell>
          <cell r="H43">
            <v>0</v>
          </cell>
          <cell r="I43">
            <v>0</v>
          </cell>
          <cell r="J43">
            <v>0</v>
          </cell>
        </row>
        <row r="44">
          <cell r="B44">
            <v>0</v>
          </cell>
          <cell r="D44" t="str">
            <v>3.4 (2)</v>
          </cell>
          <cell r="E44">
            <v>0</v>
          </cell>
          <cell r="F44" t="str">
            <v>Pemotongan Pohon Diameter 10 - &lt;30 Cm</v>
          </cell>
          <cell r="G44" t="str">
            <v>Buah</v>
          </cell>
          <cell r="H44">
            <v>0</v>
          </cell>
          <cell r="I44">
            <v>0</v>
          </cell>
          <cell r="J44">
            <v>0</v>
          </cell>
        </row>
        <row r="45">
          <cell r="B45">
            <v>0</v>
          </cell>
          <cell r="D45" t="str">
            <v>3.4 (3)</v>
          </cell>
          <cell r="E45">
            <v>0</v>
          </cell>
          <cell r="F45" t="str">
            <v>Pemotongan Pohon Diameter 30 - &lt;50 Cm</v>
          </cell>
          <cell r="G45" t="str">
            <v>Buah</v>
          </cell>
          <cell r="H45">
            <v>0</v>
          </cell>
          <cell r="I45">
            <v>0</v>
          </cell>
          <cell r="J45">
            <v>0</v>
          </cell>
        </row>
        <row r="46">
          <cell r="B46">
            <v>0</v>
          </cell>
          <cell r="D46" t="str">
            <v>3.4 (4)</v>
          </cell>
          <cell r="E46">
            <v>0</v>
          </cell>
          <cell r="F46" t="str">
            <v>Pemotongan Pohon Diameter 50 - &lt;75 Cm</v>
          </cell>
          <cell r="G46" t="str">
            <v>Buah</v>
          </cell>
          <cell r="H46">
            <v>0</v>
          </cell>
          <cell r="I46">
            <v>0</v>
          </cell>
          <cell r="J46">
            <v>0</v>
          </cell>
        </row>
        <row r="47">
          <cell r="B47">
            <v>0</v>
          </cell>
          <cell r="D47" t="str">
            <v>3.4 (5)</v>
          </cell>
          <cell r="E47">
            <v>0</v>
          </cell>
          <cell r="F47" t="str">
            <v>Pemotongan Pohon Diameter &gt;75 Cm</v>
          </cell>
          <cell r="G47" t="str">
            <v>Buah</v>
          </cell>
          <cell r="H47">
            <v>0</v>
          </cell>
          <cell r="I47">
            <v>0</v>
          </cell>
          <cell r="J47">
            <v>0</v>
          </cell>
        </row>
        <row r="48">
          <cell r="B48">
            <v>0</v>
          </cell>
          <cell r="D48" t="str">
            <v>3.4 (6)</v>
          </cell>
          <cell r="E48">
            <v>0</v>
          </cell>
          <cell r="F48" t="str">
            <v>Stabilisasi Lereng dengan Gebalan Rumput</v>
          </cell>
          <cell r="G48" t="str">
            <v>M2</v>
          </cell>
          <cell r="H48">
            <v>0</v>
          </cell>
          <cell r="I48">
            <v>8330.2999999999993</v>
          </cell>
          <cell r="J48">
            <v>0</v>
          </cell>
        </row>
        <row r="49">
          <cell r="B49">
            <v>0</v>
          </cell>
          <cell r="D49" t="str">
            <v>3.4 (7)</v>
          </cell>
          <cell r="E49">
            <v>0</v>
          </cell>
          <cell r="F49" t="str">
            <v>Penanaman Perdu</v>
          </cell>
          <cell r="G49" t="str">
            <v>M2</v>
          </cell>
          <cell r="H49">
            <v>0</v>
          </cell>
          <cell r="I49">
            <v>0</v>
          </cell>
          <cell r="J49">
            <v>0</v>
          </cell>
        </row>
        <row r="50">
          <cell r="B50">
            <v>0</v>
          </cell>
          <cell r="D50" t="str">
            <v>3.4 (8)</v>
          </cell>
          <cell r="E50">
            <v>0</v>
          </cell>
          <cell r="F50" t="str">
            <v>Penanaman Pohon</v>
          </cell>
          <cell r="G50" t="str">
            <v>Buah</v>
          </cell>
          <cell r="H50">
            <v>0</v>
          </cell>
          <cell r="I50">
            <v>0</v>
          </cell>
          <cell r="J50">
            <v>0</v>
          </cell>
        </row>
        <row r="51">
          <cell r="B51">
            <v>0</v>
          </cell>
          <cell r="D51" t="str">
            <v>4.2 (1)</v>
          </cell>
          <cell r="E51">
            <v>0</v>
          </cell>
          <cell r="F51" t="str">
            <v>Lapis Pondasi Agregat Kelas A</v>
          </cell>
          <cell r="G51" t="str">
            <v>M3</v>
          </cell>
          <cell r="H51">
            <v>0</v>
          </cell>
          <cell r="I51">
            <v>134968.57999999999</v>
          </cell>
          <cell r="J51">
            <v>0</v>
          </cell>
        </row>
        <row r="52">
          <cell r="B52">
            <v>0</v>
          </cell>
          <cell r="D52" t="str">
            <v>4.2 (2)</v>
          </cell>
          <cell r="E52">
            <v>0</v>
          </cell>
          <cell r="F52" t="str">
            <v>Lapis Pondasi Agregat Kelas B</v>
          </cell>
          <cell r="G52" t="str">
            <v>M3</v>
          </cell>
          <cell r="H52">
            <v>0</v>
          </cell>
          <cell r="I52">
            <v>127370.74</v>
          </cell>
          <cell r="J52">
            <v>0</v>
          </cell>
        </row>
        <row r="53">
          <cell r="B53">
            <v>0</v>
          </cell>
          <cell r="D53" t="str">
            <v>4.2 (3)</v>
          </cell>
          <cell r="E53">
            <v>0</v>
          </cell>
          <cell r="F53" t="str">
            <v>Lapis Pondasi Semen Tanah</v>
          </cell>
          <cell r="G53" t="str">
            <v>M3</v>
          </cell>
          <cell r="H53">
            <v>0</v>
          </cell>
          <cell r="I53">
            <v>37683.9</v>
          </cell>
          <cell r="J53">
            <v>0</v>
          </cell>
        </row>
        <row r="54">
          <cell r="B54">
            <v>0</v>
          </cell>
          <cell r="D54" t="str">
            <v>4.2 (4)</v>
          </cell>
          <cell r="E54">
            <v>0</v>
          </cell>
          <cell r="F54" t="str">
            <v>Semen Untuk Lapis Pondasi Semen Tanah</v>
          </cell>
          <cell r="G54" t="str">
            <v>Ton</v>
          </cell>
          <cell r="H54">
            <v>0</v>
          </cell>
          <cell r="I54">
            <v>1031804.68</v>
          </cell>
          <cell r="J54">
            <v>0</v>
          </cell>
        </row>
        <row r="55">
          <cell r="B55">
            <v>0</v>
          </cell>
          <cell r="D55" t="str">
            <v>4.2 (5)</v>
          </cell>
          <cell r="E55">
            <v>0</v>
          </cell>
          <cell r="F55" t="str">
            <v>Laburan Aspal Satu Lapis (BURTU)</v>
          </cell>
          <cell r="G55" t="str">
            <v>M2</v>
          </cell>
          <cell r="H55">
            <v>0</v>
          </cell>
          <cell r="I55">
            <v>5807.7</v>
          </cell>
          <cell r="J55">
            <v>0</v>
          </cell>
        </row>
        <row r="56">
          <cell r="B56">
            <v>0</v>
          </cell>
          <cell r="D56" t="str">
            <v>4.2 (6)</v>
          </cell>
          <cell r="E56">
            <v>0</v>
          </cell>
          <cell r="F56" t="str">
            <v>Bahan Aspal Untuk Pekerjaan Pelaburan</v>
          </cell>
          <cell r="G56" t="str">
            <v>Liter</v>
          </cell>
          <cell r="H56">
            <v>0</v>
          </cell>
          <cell r="I56">
            <v>6967.47</v>
          </cell>
          <cell r="J56">
            <v>0</v>
          </cell>
        </row>
        <row r="57">
          <cell r="B57">
            <v>0</v>
          </cell>
          <cell r="D57" t="str">
            <v>4.2 (7)</v>
          </cell>
          <cell r="E57">
            <v>0</v>
          </cell>
          <cell r="F57" t="str">
            <v>Lapis Resap Pengikat</v>
          </cell>
          <cell r="G57" t="str">
            <v>Liter</v>
          </cell>
          <cell r="H57">
            <v>0</v>
          </cell>
          <cell r="I57">
            <v>5237.17</v>
          </cell>
          <cell r="J57">
            <v>0</v>
          </cell>
        </row>
        <row r="58">
          <cell r="B58">
            <v>0</v>
          </cell>
          <cell r="D58" t="str">
            <v>5.3 (1)</v>
          </cell>
          <cell r="E58">
            <v>0</v>
          </cell>
          <cell r="F58" t="str">
            <v>Cement Treated Base (CTB)</v>
          </cell>
          <cell r="G58" t="str">
            <v>M3</v>
          </cell>
          <cell r="H58">
            <v>0</v>
          </cell>
          <cell r="I58">
            <v>0</v>
          </cell>
          <cell r="J58">
            <v>0</v>
          </cell>
        </row>
        <row r="59">
          <cell r="B59">
            <v>0</v>
          </cell>
          <cell r="D59" t="str">
            <v>5.3 (2)</v>
          </cell>
          <cell r="E59">
            <v>0</v>
          </cell>
          <cell r="F59" t="str">
            <v>Cement Treated Sub Base (CTSB)</v>
          </cell>
          <cell r="G59" t="str">
            <v>M3</v>
          </cell>
          <cell r="H59">
            <v>0</v>
          </cell>
          <cell r="I59">
            <v>0</v>
          </cell>
          <cell r="J59">
            <v>0</v>
          </cell>
        </row>
        <row r="60">
          <cell r="B60">
            <v>0</v>
          </cell>
          <cell r="D60" t="str">
            <v>5.4 (1)</v>
          </cell>
          <cell r="E60">
            <v>0</v>
          </cell>
          <cell r="F60" t="str">
            <v>Semen Untuk Lapis Pondasi Semen Tanah</v>
          </cell>
          <cell r="G60" t="str">
            <v>Ton</v>
          </cell>
          <cell r="H60">
            <v>0</v>
          </cell>
          <cell r="I60">
            <v>1031804.68</v>
          </cell>
          <cell r="J60">
            <v>0</v>
          </cell>
        </row>
        <row r="61">
          <cell r="B61">
            <v>0</v>
          </cell>
          <cell r="D61" t="str">
            <v>5.4 (2)</v>
          </cell>
          <cell r="E61">
            <v>0</v>
          </cell>
          <cell r="F61" t="str">
            <v>Lapis Pondasi Semen Tanah</v>
          </cell>
          <cell r="G61" t="str">
            <v>M3</v>
          </cell>
          <cell r="H61">
            <v>0</v>
          </cell>
          <cell r="I61">
            <v>38360.51</v>
          </cell>
          <cell r="J61">
            <v>0</v>
          </cell>
        </row>
        <row r="62">
          <cell r="B62">
            <v>0</v>
          </cell>
          <cell r="D62" t="str">
            <v>5.5</v>
          </cell>
          <cell r="E62">
            <v>0</v>
          </cell>
          <cell r="F62" t="str">
            <v>Perkerasan Beton</v>
          </cell>
          <cell r="G62" t="str">
            <v>M3</v>
          </cell>
          <cell r="H62">
            <v>0</v>
          </cell>
          <cell r="I62">
            <v>0</v>
          </cell>
          <cell r="J62">
            <v>0</v>
          </cell>
        </row>
        <row r="63">
          <cell r="B63">
            <v>0</v>
          </cell>
          <cell r="D63" t="str">
            <v>6.1 (1)</v>
          </cell>
          <cell r="E63">
            <v>0</v>
          </cell>
          <cell r="F63" t="str">
            <v>Lapis Resap Pengikat</v>
          </cell>
          <cell r="G63" t="str">
            <v>Liter</v>
          </cell>
          <cell r="H63">
            <v>0</v>
          </cell>
          <cell r="I63">
            <v>4804.24</v>
          </cell>
          <cell r="J63">
            <v>0</v>
          </cell>
        </row>
        <row r="64">
          <cell r="B64">
            <v>0</v>
          </cell>
          <cell r="D64" t="str">
            <v>6.1 (2)</v>
          </cell>
          <cell r="E64">
            <v>0</v>
          </cell>
          <cell r="F64" t="str">
            <v>Lapis Perekat</v>
          </cell>
          <cell r="G64" t="str">
            <v>Liter</v>
          </cell>
          <cell r="H64">
            <v>0</v>
          </cell>
          <cell r="I64">
            <v>6378.44</v>
          </cell>
          <cell r="J64">
            <v>0</v>
          </cell>
        </row>
        <row r="65">
          <cell r="B65">
            <v>0</v>
          </cell>
          <cell r="D65" t="str">
            <v>6.2 (1)</v>
          </cell>
          <cell r="E65">
            <v>0</v>
          </cell>
          <cell r="F65" t="str">
            <v>Agregat Penutup BURTU</v>
          </cell>
          <cell r="G65" t="str">
            <v>M2</v>
          </cell>
          <cell r="H65">
            <v>0</v>
          </cell>
          <cell r="I65">
            <v>2893150.13</v>
          </cell>
          <cell r="J65">
            <v>0</v>
          </cell>
        </row>
        <row r="66">
          <cell r="B66">
            <v>0</v>
          </cell>
          <cell r="D66" t="str">
            <v>6.2 (2)</v>
          </cell>
          <cell r="E66">
            <v>0</v>
          </cell>
          <cell r="F66" t="str">
            <v>Agregat Penutup BURDA</v>
          </cell>
          <cell r="G66" t="str">
            <v>M2</v>
          </cell>
          <cell r="H66">
            <v>0</v>
          </cell>
          <cell r="I66">
            <v>3069046.61</v>
          </cell>
          <cell r="J66">
            <v>0</v>
          </cell>
        </row>
        <row r="67">
          <cell r="B67">
            <v>0</v>
          </cell>
          <cell r="D67" t="str">
            <v>6.2 (3)</v>
          </cell>
          <cell r="E67">
            <v>0</v>
          </cell>
          <cell r="F67" t="str">
            <v>Bahan Aspal untuk Pekerjaan Laburan</v>
          </cell>
          <cell r="G67" t="str">
            <v>Liter</v>
          </cell>
          <cell r="H67">
            <v>0</v>
          </cell>
          <cell r="I67">
            <v>6866.42</v>
          </cell>
          <cell r="J67">
            <v>0</v>
          </cell>
        </row>
        <row r="68">
          <cell r="B68">
            <v>0</v>
          </cell>
          <cell r="D68" t="str">
            <v>6.3 (1)</v>
          </cell>
          <cell r="E68">
            <v>0</v>
          </cell>
          <cell r="F68" t="str">
            <v>Latasir (SS) Kelas A</v>
          </cell>
          <cell r="G68" t="str">
            <v>M2</v>
          </cell>
          <cell r="H68">
            <v>0</v>
          </cell>
          <cell r="I68">
            <v>26795.279999999999</v>
          </cell>
          <cell r="J68">
            <v>0</v>
          </cell>
        </row>
        <row r="69">
          <cell r="B69">
            <v>0</v>
          </cell>
          <cell r="D69" t="str">
            <v>6.3 (2)</v>
          </cell>
          <cell r="E69">
            <v>0</v>
          </cell>
          <cell r="F69" t="str">
            <v>Latasir (SS) Kelas B</v>
          </cell>
          <cell r="G69" t="str">
            <v>M2</v>
          </cell>
          <cell r="H69">
            <v>0</v>
          </cell>
          <cell r="I69">
            <v>21993.97</v>
          </cell>
          <cell r="J69">
            <v>0</v>
          </cell>
        </row>
        <row r="70">
          <cell r="B70">
            <v>0</v>
          </cell>
          <cell r="D70" t="str">
            <v>6.3 (3)</v>
          </cell>
          <cell r="E70">
            <v>0</v>
          </cell>
          <cell r="F70" t="str">
            <v>Lataston (HRS)</v>
          </cell>
          <cell r="G70" t="str">
            <v>M2</v>
          </cell>
          <cell r="H70">
            <v>0</v>
          </cell>
          <cell r="I70">
            <v>37828.71</v>
          </cell>
          <cell r="J70">
            <v>0</v>
          </cell>
        </row>
        <row r="71">
          <cell r="B71">
            <v>0</v>
          </cell>
          <cell r="D71" t="str">
            <v>6.3 (4)</v>
          </cell>
          <cell r="E71">
            <v>0</v>
          </cell>
          <cell r="F71" t="str">
            <v>Asphalt Treated Base (ATB)</v>
          </cell>
          <cell r="G71" t="str">
            <v>M3</v>
          </cell>
          <cell r="H71">
            <v>0</v>
          </cell>
          <cell r="I71">
            <v>1180994.8999999999</v>
          </cell>
          <cell r="J71">
            <v>0</v>
          </cell>
        </row>
        <row r="72">
          <cell r="B72">
            <v>0</v>
          </cell>
          <cell r="D72" t="str">
            <v>6.3 (5)</v>
          </cell>
          <cell r="E72">
            <v>0</v>
          </cell>
          <cell r="F72" t="str">
            <v>Lapis Aus Aspal Beton (AC-WC) t = 5 cm</v>
          </cell>
          <cell r="G72" t="str">
            <v>M2</v>
          </cell>
          <cell r="H72">
            <v>0</v>
          </cell>
          <cell r="I72">
            <v>44853.36</v>
          </cell>
          <cell r="J72">
            <v>0</v>
          </cell>
        </row>
        <row r="73">
          <cell r="B73">
            <v>0</v>
          </cell>
          <cell r="D73" t="str">
            <v>6.3 (6)</v>
          </cell>
          <cell r="E73">
            <v>0</v>
          </cell>
          <cell r="F73" t="str">
            <v>Lapis Pengikat Aspal Beton (AC-BC) t = 5 cm</v>
          </cell>
          <cell r="G73" t="str">
            <v>M3</v>
          </cell>
          <cell r="H73">
            <v>0</v>
          </cell>
          <cell r="I73">
            <v>1048266.94</v>
          </cell>
          <cell r="J73">
            <v>0</v>
          </cell>
        </row>
        <row r="74">
          <cell r="B74">
            <v>0</v>
          </cell>
          <cell r="D74" t="str">
            <v>6.4 (1)</v>
          </cell>
          <cell r="E74">
            <v>0</v>
          </cell>
          <cell r="F74" t="str">
            <v>Lasbutag</v>
          </cell>
          <cell r="G74" t="str">
            <v>M2</v>
          </cell>
          <cell r="H74">
            <v>0</v>
          </cell>
          <cell r="I74">
            <v>4783.12</v>
          </cell>
          <cell r="J74">
            <v>0</v>
          </cell>
        </row>
        <row r="75">
          <cell r="B75">
            <v>0</v>
          </cell>
          <cell r="D75" t="str">
            <v>6.4 (2)</v>
          </cell>
          <cell r="E75">
            <v>0</v>
          </cell>
          <cell r="F75" t="str">
            <v>Latasbusir Kelas A</v>
          </cell>
          <cell r="G75" t="str">
            <v>M2</v>
          </cell>
          <cell r="H75">
            <v>0</v>
          </cell>
          <cell r="I75">
            <v>2144.38</v>
          </cell>
          <cell r="J75">
            <v>0</v>
          </cell>
        </row>
        <row r="76">
          <cell r="B76">
            <v>0</v>
          </cell>
          <cell r="D76" t="str">
            <v>6.4 (3)</v>
          </cell>
          <cell r="E76">
            <v>0</v>
          </cell>
          <cell r="F76" t="str">
            <v>Latasbusir Kelas B</v>
          </cell>
          <cell r="G76" t="str">
            <v>M2</v>
          </cell>
          <cell r="H76">
            <v>0</v>
          </cell>
          <cell r="I76">
            <v>2723.14</v>
          </cell>
          <cell r="J76">
            <v>0</v>
          </cell>
        </row>
        <row r="77">
          <cell r="B77">
            <v>0</v>
          </cell>
          <cell r="D77" t="str">
            <v>6.4 (4)</v>
          </cell>
          <cell r="E77">
            <v>0</v>
          </cell>
          <cell r="F77" t="str">
            <v>Bitumen Asbuton</v>
          </cell>
          <cell r="G77" t="str">
            <v>Ton</v>
          </cell>
          <cell r="H77">
            <v>0</v>
          </cell>
          <cell r="I77">
            <v>0</v>
          </cell>
          <cell r="J77">
            <v>0</v>
          </cell>
        </row>
        <row r="78">
          <cell r="B78">
            <v>0</v>
          </cell>
          <cell r="D78" t="str">
            <v>6.4 (5)</v>
          </cell>
          <cell r="E78">
            <v>0</v>
          </cell>
          <cell r="F78" t="str">
            <v>Bitumen Bahan Peremaja</v>
          </cell>
          <cell r="G78" t="str">
            <v>Ton</v>
          </cell>
          <cell r="H78">
            <v>0</v>
          </cell>
          <cell r="I78">
            <v>3470223.8932785052</v>
          </cell>
          <cell r="J78">
            <v>0</v>
          </cell>
        </row>
        <row r="79">
          <cell r="B79">
            <v>0</v>
          </cell>
          <cell r="D79" t="str">
            <v>6.4 (6)</v>
          </cell>
          <cell r="E79">
            <v>0</v>
          </cell>
          <cell r="F79" t="str">
            <v>Bahan Anti-Stripping</v>
          </cell>
          <cell r="G79" t="str">
            <v>Liter</v>
          </cell>
          <cell r="H79">
            <v>0</v>
          </cell>
          <cell r="I79">
            <v>0</v>
          </cell>
          <cell r="J79">
            <v>0</v>
          </cell>
        </row>
        <row r="80">
          <cell r="B80">
            <v>0</v>
          </cell>
          <cell r="D80" t="str">
            <v>6.5 (1)</v>
          </cell>
          <cell r="E80">
            <v>0</v>
          </cell>
          <cell r="F80" t="str">
            <v>Campuran Aspal Dingin Untuk Pelapisan Kembali</v>
          </cell>
          <cell r="G80" t="str">
            <v>M3</v>
          </cell>
          <cell r="H80">
            <v>0</v>
          </cell>
          <cell r="I80">
            <v>641065.01</v>
          </cell>
          <cell r="J80">
            <v>0</v>
          </cell>
        </row>
        <row r="81">
          <cell r="B81">
            <v>0</v>
          </cell>
          <cell r="D81" t="str">
            <v>7.1 (1)</v>
          </cell>
          <cell r="E81">
            <v>0</v>
          </cell>
          <cell r="F81" t="str">
            <v>Beton K500</v>
          </cell>
          <cell r="G81" t="str">
            <v>M3</v>
          </cell>
          <cell r="H81">
            <v>0</v>
          </cell>
          <cell r="I81">
            <v>774387.84</v>
          </cell>
          <cell r="J81">
            <v>0</v>
          </cell>
        </row>
        <row r="82">
          <cell r="B82">
            <v>0</v>
          </cell>
          <cell r="D82" t="str">
            <v>7.1 (2)</v>
          </cell>
          <cell r="E82">
            <v>0</v>
          </cell>
          <cell r="F82" t="str">
            <v>Beton K400</v>
          </cell>
          <cell r="G82" t="str">
            <v>M3</v>
          </cell>
          <cell r="H82">
            <v>0</v>
          </cell>
          <cell r="I82">
            <v>722413.61</v>
          </cell>
          <cell r="J82">
            <v>0</v>
          </cell>
        </row>
        <row r="83">
          <cell r="B83">
            <v>0</v>
          </cell>
          <cell r="D83" t="str">
            <v>7.1 (3)</v>
          </cell>
          <cell r="E83">
            <v>0</v>
          </cell>
          <cell r="F83" t="str">
            <v>Beton K350</v>
          </cell>
          <cell r="G83" t="str">
            <v>M3</v>
          </cell>
          <cell r="H83">
            <v>0</v>
          </cell>
          <cell r="I83">
            <v>697890.55</v>
          </cell>
          <cell r="J83">
            <v>0</v>
          </cell>
        </row>
        <row r="84">
          <cell r="B84">
            <v>0</v>
          </cell>
          <cell r="D84" t="str">
            <v>7.1 (4)</v>
          </cell>
          <cell r="E84">
            <v>0</v>
          </cell>
          <cell r="F84" t="str">
            <v>Beton K300</v>
          </cell>
          <cell r="G84" t="str">
            <v>M3</v>
          </cell>
          <cell r="H84">
            <v>0</v>
          </cell>
          <cell r="I84">
            <v>633934.56000000006</v>
          </cell>
          <cell r="J84">
            <v>0</v>
          </cell>
        </row>
        <row r="85">
          <cell r="B85">
            <v>0</v>
          </cell>
          <cell r="D85" t="str">
            <v>7.1 (6)</v>
          </cell>
          <cell r="E85">
            <v>0</v>
          </cell>
          <cell r="F85" t="str">
            <v>Beton K175</v>
          </cell>
          <cell r="G85" t="str">
            <v>M3</v>
          </cell>
          <cell r="H85">
            <v>0</v>
          </cell>
          <cell r="I85">
            <v>523472.46</v>
          </cell>
          <cell r="J85">
            <v>0</v>
          </cell>
        </row>
        <row r="86">
          <cell r="B86">
            <v>0</v>
          </cell>
          <cell r="D86" t="str">
            <v>7.1 (7)</v>
          </cell>
          <cell r="E86">
            <v>0</v>
          </cell>
          <cell r="F86" t="str">
            <v>Beton Siklop K175</v>
          </cell>
          <cell r="G86" t="str">
            <v>M3</v>
          </cell>
          <cell r="H86">
            <v>0</v>
          </cell>
          <cell r="I86">
            <v>501392.61</v>
          </cell>
          <cell r="J86">
            <v>0</v>
          </cell>
        </row>
        <row r="87">
          <cell r="B87">
            <v>0</v>
          </cell>
          <cell r="D87" t="str">
            <v>7.1 (8)</v>
          </cell>
          <cell r="E87">
            <v>0</v>
          </cell>
          <cell r="F87" t="str">
            <v>Beton K125</v>
          </cell>
          <cell r="G87" t="str">
            <v>M3</v>
          </cell>
          <cell r="H87">
            <v>0</v>
          </cell>
          <cell r="I87">
            <v>442884.52</v>
          </cell>
          <cell r="J87">
            <v>0</v>
          </cell>
        </row>
        <row r="88">
          <cell r="B88">
            <v>0</v>
          </cell>
          <cell r="D88" t="str">
            <v>7.2 (1) a</v>
          </cell>
          <cell r="E88">
            <v>0</v>
          </cell>
          <cell r="F88" t="str">
            <v>Unit Pracetak Gelagar Tipe I Bentang ...31.60.... meter</v>
          </cell>
          <cell r="G88" t="str">
            <v>Buah</v>
          </cell>
          <cell r="H88">
            <v>0</v>
          </cell>
          <cell r="I88">
            <v>59899943.887792617</v>
          </cell>
          <cell r="J88">
            <v>0</v>
          </cell>
        </row>
        <row r="89">
          <cell r="B89">
            <v>0</v>
          </cell>
          <cell r="D89" t="str">
            <v>7.2 (1) b</v>
          </cell>
          <cell r="E89">
            <v>0</v>
          </cell>
          <cell r="F89" t="str">
            <v>Unit Pracetak Gelagar Tipe I Bentang ......... meter</v>
          </cell>
          <cell r="G89" t="str">
            <v>Buah</v>
          </cell>
          <cell r="H89">
            <v>0</v>
          </cell>
          <cell r="I89">
            <v>0</v>
          </cell>
          <cell r="J89">
            <v>0</v>
          </cell>
        </row>
        <row r="90">
          <cell r="B90">
            <v>0</v>
          </cell>
          <cell r="D90" t="str">
            <v>7.2 (2) a</v>
          </cell>
          <cell r="E90">
            <v>0</v>
          </cell>
          <cell r="F90" t="str">
            <v>Unit Pracetak Gelagar Tipe T Bentang ......... meter</v>
          </cell>
          <cell r="G90" t="str">
            <v>Buah</v>
          </cell>
          <cell r="H90">
            <v>0</v>
          </cell>
          <cell r="I90">
            <v>0</v>
          </cell>
          <cell r="J90">
            <v>0</v>
          </cell>
        </row>
        <row r="91">
          <cell r="B91">
            <v>0</v>
          </cell>
          <cell r="D91" t="str">
            <v>7.2 (2) b</v>
          </cell>
          <cell r="E91">
            <v>0</v>
          </cell>
          <cell r="F91" t="str">
            <v>Unit Pracetak Gelagar Tipe T Bentang ......... meter</v>
          </cell>
          <cell r="G91" t="str">
            <v>Buah</v>
          </cell>
          <cell r="H91">
            <v>0</v>
          </cell>
          <cell r="I91">
            <v>0</v>
          </cell>
          <cell r="J91">
            <v>0</v>
          </cell>
        </row>
        <row r="92">
          <cell r="B92">
            <v>0</v>
          </cell>
          <cell r="D92" t="str">
            <v>7.2 (3) a</v>
          </cell>
          <cell r="E92">
            <v>0</v>
          </cell>
          <cell r="F92" t="str">
            <v>Unit Pracetak Gelagar Tipe U Bentang ......... meter</v>
          </cell>
          <cell r="G92" t="str">
            <v>Buah</v>
          </cell>
          <cell r="H92">
            <v>0</v>
          </cell>
          <cell r="I92">
            <v>0</v>
          </cell>
          <cell r="J92">
            <v>0</v>
          </cell>
        </row>
        <row r="93">
          <cell r="B93">
            <v>0</v>
          </cell>
          <cell r="D93" t="str">
            <v>7.2 (3) b</v>
          </cell>
          <cell r="E93">
            <v>0</v>
          </cell>
          <cell r="F93" t="str">
            <v>Unit Pracetak Gelagar Tipe U Bentang ......... meter</v>
          </cell>
          <cell r="G93" t="str">
            <v>Buah</v>
          </cell>
          <cell r="H93">
            <v>0</v>
          </cell>
          <cell r="I93">
            <v>0</v>
          </cell>
          <cell r="J93">
            <v>0</v>
          </cell>
        </row>
        <row r="94">
          <cell r="B94">
            <v>0</v>
          </cell>
          <cell r="D94" t="str">
            <v>7.2 (4) a</v>
          </cell>
          <cell r="E94">
            <v>0</v>
          </cell>
          <cell r="F94" t="str">
            <v>Unit Pracetak Gelagar Tipe Y Bentang ......... meter</v>
          </cell>
          <cell r="G94" t="str">
            <v>Buah</v>
          </cell>
          <cell r="H94">
            <v>0</v>
          </cell>
          <cell r="I94">
            <v>0</v>
          </cell>
          <cell r="J94">
            <v>0</v>
          </cell>
        </row>
        <row r="95">
          <cell r="B95">
            <v>0</v>
          </cell>
          <cell r="D95" t="str">
            <v>7.2 (4) b</v>
          </cell>
          <cell r="E95">
            <v>0</v>
          </cell>
          <cell r="F95" t="str">
            <v>Unit Pracetak Gelagar Tipe Y Bentang ......... meter</v>
          </cell>
          <cell r="G95" t="str">
            <v>Buah</v>
          </cell>
          <cell r="H95">
            <v>0</v>
          </cell>
          <cell r="I95">
            <v>0</v>
          </cell>
          <cell r="J95">
            <v>0</v>
          </cell>
        </row>
        <row r="96">
          <cell r="B96">
            <v>0</v>
          </cell>
          <cell r="D96" t="str">
            <v>7.2 (5) a</v>
          </cell>
          <cell r="E96">
            <v>0</v>
          </cell>
          <cell r="F96" t="str">
            <v>Unit Pracetak Gelagar Tipe  Bentang ......... meter</v>
          </cell>
          <cell r="G96" t="str">
            <v>Buah</v>
          </cell>
          <cell r="H96">
            <v>0</v>
          </cell>
          <cell r="I96">
            <v>0</v>
          </cell>
          <cell r="J96">
            <v>0</v>
          </cell>
        </row>
        <row r="97">
          <cell r="B97">
            <v>0</v>
          </cell>
          <cell r="D97" t="str">
            <v>7.2 (5) b</v>
          </cell>
          <cell r="E97">
            <v>0</v>
          </cell>
          <cell r="F97" t="str">
            <v>Unit Pracetak Gelagar Tipe  Bentang ......... meter</v>
          </cell>
          <cell r="G97" t="str">
            <v>Buah</v>
          </cell>
          <cell r="H97">
            <v>0</v>
          </cell>
          <cell r="I97">
            <v>0</v>
          </cell>
          <cell r="J97">
            <v>0</v>
          </cell>
        </row>
        <row r="98">
          <cell r="B98">
            <v>0</v>
          </cell>
          <cell r="D98" t="str">
            <v>7.2 (6) a</v>
          </cell>
          <cell r="E98">
            <v>0</v>
          </cell>
          <cell r="F98" t="str">
            <v>Unit Pracetak Voided Slab Bentang ......... meter</v>
          </cell>
          <cell r="G98" t="str">
            <v>Buah</v>
          </cell>
          <cell r="H98">
            <v>0</v>
          </cell>
          <cell r="I98">
            <v>0</v>
          </cell>
          <cell r="J98">
            <v>0</v>
          </cell>
        </row>
        <row r="99">
          <cell r="B99">
            <v>0</v>
          </cell>
          <cell r="D99" t="str">
            <v>7.2 (6) b</v>
          </cell>
          <cell r="E99">
            <v>0</v>
          </cell>
          <cell r="F99" t="str">
            <v>Unit Pracetak Voided Slab Bentang ......... meter</v>
          </cell>
          <cell r="G99" t="str">
            <v>Buah</v>
          </cell>
          <cell r="H99">
            <v>0</v>
          </cell>
          <cell r="I99">
            <v>0</v>
          </cell>
          <cell r="J99">
            <v>0</v>
          </cell>
        </row>
        <row r="100">
          <cell r="B100">
            <v>0</v>
          </cell>
          <cell r="D100" t="str">
            <v>7.2 (7) a</v>
          </cell>
          <cell r="E100">
            <v>0</v>
          </cell>
          <cell r="F100" t="str">
            <v>Unit Pracetak Flat Slab Bentang ......... meter</v>
          </cell>
          <cell r="G100" t="str">
            <v>Buah</v>
          </cell>
          <cell r="H100">
            <v>0</v>
          </cell>
          <cell r="I100">
            <v>0</v>
          </cell>
          <cell r="J100">
            <v>0</v>
          </cell>
        </row>
        <row r="101">
          <cell r="B101">
            <v>0</v>
          </cell>
          <cell r="D101" t="str">
            <v>7.2 (7) b</v>
          </cell>
          <cell r="E101">
            <v>0</v>
          </cell>
          <cell r="F101" t="str">
            <v>Unit Pracetak Flat Slab Bentang ......... meter</v>
          </cell>
          <cell r="G101" t="str">
            <v>Buah</v>
          </cell>
          <cell r="H101">
            <v>0</v>
          </cell>
          <cell r="I101">
            <v>0</v>
          </cell>
          <cell r="J101">
            <v>0</v>
          </cell>
        </row>
        <row r="102">
          <cell r="B102">
            <v>0</v>
          </cell>
          <cell r="D102" t="str">
            <v>7.2 (8) a</v>
          </cell>
          <cell r="E102">
            <v>0</v>
          </cell>
          <cell r="F102" t="str">
            <v>Unit Pracetak Diafragma Bentang ......... meter</v>
          </cell>
          <cell r="G102" t="str">
            <v>Buah</v>
          </cell>
          <cell r="H102">
            <v>0</v>
          </cell>
          <cell r="I102">
            <v>0</v>
          </cell>
          <cell r="J102">
            <v>0</v>
          </cell>
        </row>
        <row r="103">
          <cell r="B103">
            <v>0</v>
          </cell>
          <cell r="D103" t="str">
            <v>7.2 (8) b</v>
          </cell>
          <cell r="E103">
            <v>0</v>
          </cell>
          <cell r="F103" t="str">
            <v>Unit Pracetak Diafragma Bentang ......... meter</v>
          </cell>
          <cell r="G103" t="str">
            <v>Buah</v>
          </cell>
          <cell r="H103">
            <v>0</v>
          </cell>
          <cell r="I103">
            <v>0</v>
          </cell>
          <cell r="J103">
            <v>0</v>
          </cell>
        </row>
        <row r="104">
          <cell r="B104">
            <v>0</v>
          </cell>
          <cell r="D104" t="str">
            <v>7.2 (9)</v>
          </cell>
          <cell r="E104">
            <v>0</v>
          </cell>
          <cell r="F104" t="str">
            <v>Unit Pracetak Panel Deck</v>
          </cell>
          <cell r="G104" t="str">
            <v>M2</v>
          </cell>
          <cell r="H104">
            <v>0</v>
          </cell>
          <cell r="I104">
            <v>0</v>
          </cell>
          <cell r="J104">
            <v>0</v>
          </cell>
        </row>
        <row r="105">
          <cell r="B105">
            <v>0</v>
          </cell>
          <cell r="D105" t="str">
            <v>7.2 (10)</v>
          </cell>
          <cell r="E105">
            <v>0</v>
          </cell>
          <cell r="F105" t="str">
            <v>Kabel Pra Tegang, Pengadaan dan Penarikan</v>
          </cell>
          <cell r="G105" t="str">
            <v>Kg</v>
          </cell>
          <cell r="H105">
            <v>0</v>
          </cell>
          <cell r="I105">
            <v>0</v>
          </cell>
          <cell r="J105">
            <v>0</v>
          </cell>
        </row>
        <row r="106">
          <cell r="B106">
            <v>0</v>
          </cell>
          <cell r="D106" t="str">
            <v>7.2 (11) a</v>
          </cell>
          <cell r="E106">
            <v>0</v>
          </cell>
          <cell r="F106" t="str">
            <v>Pemasangan Unit Pracetak Gelagar Tipe I Bentang ......... meter</v>
          </cell>
          <cell r="G106" t="str">
            <v>Buah</v>
          </cell>
          <cell r="H106">
            <v>0</v>
          </cell>
          <cell r="I106">
            <v>0</v>
          </cell>
          <cell r="J106">
            <v>0</v>
          </cell>
        </row>
        <row r="107">
          <cell r="B107">
            <v>0</v>
          </cell>
          <cell r="D107" t="str">
            <v>7.2 (11) b</v>
          </cell>
          <cell r="E107">
            <v>0</v>
          </cell>
          <cell r="F107" t="str">
            <v>Pemasangan Unit Pracetak Gelagar Tipe I Bentang ......... meter</v>
          </cell>
          <cell r="G107" t="str">
            <v>Buah</v>
          </cell>
          <cell r="H107">
            <v>0</v>
          </cell>
          <cell r="I107">
            <v>0</v>
          </cell>
          <cell r="J107">
            <v>0</v>
          </cell>
        </row>
        <row r="108">
          <cell r="B108">
            <v>0</v>
          </cell>
          <cell r="D108" t="str">
            <v>7.2 (12) a</v>
          </cell>
          <cell r="E108">
            <v>0</v>
          </cell>
          <cell r="F108" t="str">
            <v>Pemasangan Unit Pracetak Gelagar Tipe T Bentang ......... meter</v>
          </cell>
          <cell r="G108" t="str">
            <v>Buah</v>
          </cell>
          <cell r="H108">
            <v>0</v>
          </cell>
          <cell r="I108">
            <v>0</v>
          </cell>
          <cell r="J108">
            <v>0</v>
          </cell>
        </row>
        <row r="109">
          <cell r="B109">
            <v>0</v>
          </cell>
          <cell r="D109" t="str">
            <v>7.2 (12) b</v>
          </cell>
          <cell r="E109">
            <v>0</v>
          </cell>
          <cell r="F109" t="str">
            <v>Pemasangan Unit Pracetak Gelagar Tipe T Bentang ......... meter</v>
          </cell>
          <cell r="G109" t="str">
            <v>Buah</v>
          </cell>
          <cell r="H109">
            <v>0</v>
          </cell>
          <cell r="I109">
            <v>0</v>
          </cell>
          <cell r="J109">
            <v>0</v>
          </cell>
        </row>
        <row r="110">
          <cell r="B110">
            <v>0</v>
          </cell>
          <cell r="D110" t="str">
            <v>7.2 (13) a</v>
          </cell>
          <cell r="E110">
            <v>0</v>
          </cell>
          <cell r="F110" t="str">
            <v>Pemasangan Unit Pracetak Gelagar Tipe U Bentang ......... meter</v>
          </cell>
          <cell r="G110" t="str">
            <v>Buah</v>
          </cell>
          <cell r="H110">
            <v>0</v>
          </cell>
          <cell r="I110">
            <v>0</v>
          </cell>
          <cell r="J110">
            <v>0</v>
          </cell>
        </row>
        <row r="111">
          <cell r="B111">
            <v>0</v>
          </cell>
          <cell r="D111" t="str">
            <v>7.2 (13) b</v>
          </cell>
          <cell r="E111">
            <v>0</v>
          </cell>
          <cell r="F111" t="str">
            <v>Pemasangan Unit Pracetak Gelagar Tipe U Bentang ......... meter</v>
          </cell>
          <cell r="G111" t="str">
            <v>Buah</v>
          </cell>
          <cell r="H111">
            <v>0</v>
          </cell>
          <cell r="I111">
            <v>0</v>
          </cell>
          <cell r="J111">
            <v>0</v>
          </cell>
        </row>
        <row r="112">
          <cell r="B112">
            <v>0</v>
          </cell>
          <cell r="D112" t="str">
            <v>7.2 (14) a</v>
          </cell>
          <cell r="E112">
            <v>0</v>
          </cell>
          <cell r="F112" t="str">
            <v>Pemasangan Unit Pracetak Gelagar Tipe Y Bentang ......... meter</v>
          </cell>
          <cell r="G112" t="str">
            <v>Buah</v>
          </cell>
          <cell r="H112">
            <v>0</v>
          </cell>
          <cell r="I112">
            <v>0</v>
          </cell>
          <cell r="J112">
            <v>0</v>
          </cell>
        </row>
        <row r="113">
          <cell r="B113">
            <v>0</v>
          </cell>
          <cell r="D113" t="str">
            <v>7.2 (14) b</v>
          </cell>
          <cell r="E113">
            <v>0</v>
          </cell>
          <cell r="F113" t="str">
            <v>Pemasangan Unit Pracetak Gelagar Tipe Y Bentang ......... meter</v>
          </cell>
          <cell r="G113" t="str">
            <v>Buah</v>
          </cell>
          <cell r="H113">
            <v>0</v>
          </cell>
          <cell r="I113">
            <v>0</v>
          </cell>
          <cell r="J113">
            <v>0</v>
          </cell>
        </row>
        <row r="114">
          <cell r="B114">
            <v>0</v>
          </cell>
          <cell r="D114" t="str">
            <v>7.2 (15) a</v>
          </cell>
          <cell r="E114">
            <v>0</v>
          </cell>
          <cell r="F114" t="str">
            <v>Pemasangan Unit Pracetak Gelagar Tipe  Bentang ......... meter</v>
          </cell>
          <cell r="G114" t="str">
            <v>Buah</v>
          </cell>
          <cell r="H114">
            <v>0</v>
          </cell>
          <cell r="I114">
            <v>0</v>
          </cell>
          <cell r="J114">
            <v>0</v>
          </cell>
        </row>
        <row r="115">
          <cell r="B115">
            <v>0</v>
          </cell>
          <cell r="D115" t="str">
            <v>7.2 (15) b</v>
          </cell>
          <cell r="E115">
            <v>0</v>
          </cell>
          <cell r="F115" t="str">
            <v>Pemasangan Unit Pracetak Gelagar Tipe  Bentang ......... meter</v>
          </cell>
          <cell r="G115" t="str">
            <v>Buah</v>
          </cell>
          <cell r="H115">
            <v>0</v>
          </cell>
          <cell r="I115">
            <v>0</v>
          </cell>
          <cell r="J115">
            <v>0</v>
          </cell>
        </row>
        <row r="116">
          <cell r="B116">
            <v>0</v>
          </cell>
          <cell r="D116" t="str">
            <v>7.2 (16) a</v>
          </cell>
          <cell r="E116">
            <v>0</v>
          </cell>
          <cell r="F116" t="str">
            <v>Pemasangan Unit Pracetak Voided Slab Bentang ......... meter</v>
          </cell>
          <cell r="G116" t="str">
            <v>Buah</v>
          </cell>
          <cell r="H116">
            <v>0</v>
          </cell>
          <cell r="I116">
            <v>0</v>
          </cell>
          <cell r="J116">
            <v>0</v>
          </cell>
        </row>
        <row r="117">
          <cell r="B117">
            <v>0</v>
          </cell>
          <cell r="D117" t="str">
            <v>7.2 (16) b</v>
          </cell>
          <cell r="E117">
            <v>0</v>
          </cell>
          <cell r="F117" t="str">
            <v>Pemasangan Unit Pracetak Voided Slab Bentang ......... meter</v>
          </cell>
          <cell r="G117" t="str">
            <v>Buah</v>
          </cell>
          <cell r="H117">
            <v>0</v>
          </cell>
          <cell r="I117">
            <v>0</v>
          </cell>
          <cell r="J117">
            <v>0</v>
          </cell>
        </row>
        <row r="118">
          <cell r="B118">
            <v>0</v>
          </cell>
          <cell r="D118" t="str">
            <v>7.2 (17) a</v>
          </cell>
          <cell r="E118">
            <v>0</v>
          </cell>
          <cell r="F118" t="str">
            <v>Pemasangan Unit Pracetak Flat Slab Bentang ......... meter</v>
          </cell>
          <cell r="G118" t="str">
            <v>Buah</v>
          </cell>
          <cell r="H118">
            <v>0</v>
          </cell>
          <cell r="I118">
            <v>0</v>
          </cell>
          <cell r="J118">
            <v>0</v>
          </cell>
        </row>
        <row r="119">
          <cell r="B119">
            <v>0</v>
          </cell>
          <cell r="D119" t="str">
            <v>7.2 (17) b</v>
          </cell>
          <cell r="E119">
            <v>0</v>
          </cell>
          <cell r="F119" t="str">
            <v>Pemasangan Unit Pracetak Flat Slab Bentang ......... meter</v>
          </cell>
          <cell r="G119" t="str">
            <v>Buah</v>
          </cell>
          <cell r="H119">
            <v>0</v>
          </cell>
          <cell r="I119">
            <v>0</v>
          </cell>
          <cell r="J119">
            <v>0</v>
          </cell>
        </row>
        <row r="120">
          <cell r="B120">
            <v>0</v>
          </cell>
          <cell r="D120" t="str">
            <v>7.3 (2)</v>
          </cell>
          <cell r="E120">
            <v>0</v>
          </cell>
          <cell r="F120" t="str">
            <v>Baja Tulangan U32 Polos</v>
          </cell>
          <cell r="G120" t="str">
            <v>Kg</v>
          </cell>
          <cell r="H120">
            <v>0</v>
          </cell>
          <cell r="I120">
            <v>15385.425000000003</v>
          </cell>
          <cell r="J120">
            <v>0</v>
          </cell>
        </row>
        <row r="121">
          <cell r="B121">
            <v>0</v>
          </cell>
          <cell r="D121" t="str">
            <v>7.3 (3)</v>
          </cell>
          <cell r="E121">
            <v>0</v>
          </cell>
          <cell r="F121" t="str">
            <v>Baja Tulangan D32 Ulir</v>
          </cell>
          <cell r="G121" t="str">
            <v>Kg</v>
          </cell>
          <cell r="H121">
            <v>0</v>
          </cell>
          <cell r="I121">
            <v>16320.425000000003</v>
          </cell>
          <cell r="J121">
            <v>0</v>
          </cell>
        </row>
        <row r="122">
          <cell r="B122">
            <v>0</v>
          </cell>
          <cell r="D122" t="str">
            <v>7.3 (4)</v>
          </cell>
          <cell r="E122">
            <v>0</v>
          </cell>
          <cell r="F122" t="str">
            <v>Baja Tulangan D39 Ulir</v>
          </cell>
          <cell r="G122" t="str">
            <v>Kg</v>
          </cell>
          <cell r="H122">
            <v>0</v>
          </cell>
          <cell r="I122">
            <v>15412.925000000003</v>
          </cell>
          <cell r="J122">
            <v>0</v>
          </cell>
        </row>
        <row r="123">
          <cell r="B123">
            <v>0</v>
          </cell>
          <cell r="D123" t="str">
            <v>7.3 (5)</v>
          </cell>
          <cell r="E123">
            <v>0</v>
          </cell>
          <cell r="F123" t="str">
            <v>Baja Tulangan D48 Ulir</v>
          </cell>
          <cell r="G123" t="str">
            <v>Kg</v>
          </cell>
          <cell r="H123">
            <v>0</v>
          </cell>
          <cell r="I123">
            <v>16320.425000000003</v>
          </cell>
          <cell r="J123">
            <v>0</v>
          </cell>
        </row>
        <row r="124">
          <cell r="B124">
            <v>0</v>
          </cell>
          <cell r="D124" t="str">
            <v>7.4 (1)</v>
          </cell>
          <cell r="E124">
            <v>0</v>
          </cell>
          <cell r="F124" t="str">
            <v>Baja Struktur Ttk.Leleh 2500 kg/cm2, pengadaan &amp; pemasangan</v>
          </cell>
          <cell r="G124" t="str">
            <v>Kg</v>
          </cell>
          <cell r="H124">
            <v>0</v>
          </cell>
          <cell r="I124">
            <v>0</v>
          </cell>
          <cell r="J124">
            <v>0</v>
          </cell>
        </row>
        <row r="125">
          <cell r="B125">
            <v>0</v>
          </cell>
          <cell r="D125" t="str">
            <v>7.4 (2)</v>
          </cell>
          <cell r="E125">
            <v>0</v>
          </cell>
          <cell r="F125" t="str">
            <v>Baja Struktur Ttk.Leleh 2800 kg/cm2, pengadaan &amp; pemasangan</v>
          </cell>
          <cell r="G125" t="str">
            <v>Kg</v>
          </cell>
          <cell r="H125">
            <v>0</v>
          </cell>
          <cell r="I125">
            <v>25000</v>
          </cell>
          <cell r="J125">
            <v>0</v>
          </cell>
        </row>
        <row r="126">
          <cell r="B126">
            <v>0</v>
          </cell>
          <cell r="D126" t="str">
            <v>7.4 (3)</v>
          </cell>
          <cell r="E126">
            <v>0</v>
          </cell>
          <cell r="F126" t="str">
            <v>Baja Struktur Ttk.Leleh 3500 kg/cm2, pengadaan &amp; pemasangan</v>
          </cell>
          <cell r="G126" t="str">
            <v>Kg</v>
          </cell>
          <cell r="H126">
            <v>0</v>
          </cell>
          <cell r="I126">
            <v>0</v>
          </cell>
          <cell r="J126">
            <v>0</v>
          </cell>
        </row>
        <row r="127">
          <cell r="B127">
            <v>0</v>
          </cell>
          <cell r="D127" t="str">
            <v>7.4 (4)</v>
          </cell>
          <cell r="E127">
            <v>0</v>
          </cell>
          <cell r="F127" t="str">
            <v>Pemasangan Jembatan Baja</v>
          </cell>
          <cell r="G127" t="str">
            <v>Kg</v>
          </cell>
          <cell r="H127">
            <v>0</v>
          </cell>
          <cell r="I127">
            <v>428.59</v>
          </cell>
          <cell r="J127">
            <v>0</v>
          </cell>
        </row>
        <row r="128">
          <cell r="B128">
            <v>0</v>
          </cell>
          <cell r="D128" t="str">
            <v>7.4 (5)</v>
          </cell>
          <cell r="E128">
            <v>0</v>
          </cell>
          <cell r="F128" t="str">
            <v>Pengangkutan Bahan Jembatan</v>
          </cell>
          <cell r="G128" t="str">
            <v>Kg</v>
          </cell>
          <cell r="H128">
            <v>0</v>
          </cell>
          <cell r="I128">
            <v>600.97</v>
          </cell>
          <cell r="J128">
            <v>0</v>
          </cell>
        </row>
        <row r="129">
          <cell r="B129">
            <v>0</v>
          </cell>
          <cell r="D129" t="str">
            <v>7.5 (1)</v>
          </cell>
          <cell r="E129">
            <v>0</v>
          </cell>
          <cell r="F129" t="str">
            <v>Lantai Kayu Jembatan</v>
          </cell>
          <cell r="G129" t="str">
            <v>M3</v>
          </cell>
          <cell r="H129">
            <v>0</v>
          </cell>
          <cell r="I129">
            <v>0</v>
          </cell>
          <cell r="J129">
            <v>0</v>
          </cell>
        </row>
        <row r="130">
          <cell r="B130">
            <v>0</v>
          </cell>
          <cell r="D130" t="str">
            <v>7.5 (2)</v>
          </cell>
          <cell r="E130">
            <v>0</v>
          </cell>
          <cell r="F130" t="str">
            <v>Struktur Kayu Jembatan</v>
          </cell>
          <cell r="G130" t="str">
            <v>M3</v>
          </cell>
          <cell r="H130">
            <v>0</v>
          </cell>
          <cell r="I130">
            <v>0</v>
          </cell>
          <cell r="J130">
            <v>0</v>
          </cell>
        </row>
        <row r="131">
          <cell r="B131">
            <v>0</v>
          </cell>
          <cell r="D131" t="str">
            <v>7.6 (1)</v>
          </cell>
          <cell r="E131">
            <v>0</v>
          </cell>
          <cell r="F131" t="str">
            <v>Pondasi Cerucuk, Pengadaan dan Pemancangan</v>
          </cell>
          <cell r="G131" t="str">
            <v>M1</v>
          </cell>
          <cell r="H131">
            <v>0</v>
          </cell>
          <cell r="I131">
            <v>0</v>
          </cell>
          <cell r="J131">
            <v>0</v>
          </cell>
        </row>
        <row r="132">
          <cell r="B132">
            <v>0</v>
          </cell>
          <cell r="D132" t="str">
            <v>7.6 (2)</v>
          </cell>
          <cell r="E132">
            <v>0</v>
          </cell>
          <cell r="F132" t="str">
            <v>Dinding Turap Kayu Tanpa Pengawetan</v>
          </cell>
          <cell r="G132" t="str">
            <v>M2</v>
          </cell>
          <cell r="H132">
            <v>0</v>
          </cell>
          <cell r="I132">
            <v>0</v>
          </cell>
          <cell r="J132">
            <v>0</v>
          </cell>
        </row>
        <row r="133">
          <cell r="B133">
            <v>0</v>
          </cell>
          <cell r="D133" t="str">
            <v>7.6 (3)</v>
          </cell>
          <cell r="E133">
            <v>0</v>
          </cell>
          <cell r="F133" t="str">
            <v>Dinding Turap Kayu Dengan Pengawetan</v>
          </cell>
          <cell r="G133" t="str">
            <v>M2</v>
          </cell>
          <cell r="H133">
            <v>0</v>
          </cell>
          <cell r="I133">
            <v>0</v>
          </cell>
          <cell r="J133">
            <v>0</v>
          </cell>
        </row>
        <row r="134">
          <cell r="B134">
            <v>0</v>
          </cell>
          <cell r="D134" t="str">
            <v>7.6 (4)</v>
          </cell>
          <cell r="E134">
            <v>0</v>
          </cell>
          <cell r="F134" t="str">
            <v>Dinding Turap Baja</v>
          </cell>
          <cell r="G134" t="str">
            <v>M2</v>
          </cell>
          <cell r="H134">
            <v>0</v>
          </cell>
          <cell r="I134">
            <v>0</v>
          </cell>
          <cell r="J134">
            <v>0</v>
          </cell>
        </row>
        <row r="135">
          <cell r="B135">
            <v>0</v>
          </cell>
          <cell r="D135" t="str">
            <v>7.6 (5)</v>
          </cell>
          <cell r="E135">
            <v>0</v>
          </cell>
          <cell r="F135" t="str">
            <v>Dinding Turap Beton</v>
          </cell>
          <cell r="G135" t="str">
            <v>M2</v>
          </cell>
          <cell r="H135">
            <v>0</v>
          </cell>
          <cell r="I135">
            <v>0</v>
          </cell>
          <cell r="J135">
            <v>0</v>
          </cell>
        </row>
        <row r="136">
          <cell r="B136">
            <v>0</v>
          </cell>
          <cell r="D136" t="str">
            <v>7.6 (6)</v>
          </cell>
          <cell r="E136">
            <v>0</v>
          </cell>
          <cell r="F136" t="str">
            <v>Pengadaan Tiang Pancang Kayu Tanpa Pengawetan</v>
          </cell>
          <cell r="G136" t="str">
            <v>M3</v>
          </cell>
          <cell r="H136">
            <v>0</v>
          </cell>
          <cell r="I136">
            <v>0</v>
          </cell>
          <cell r="J136">
            <v>0</v>
          </cell>
        </row>
        <row r="137">
          <cell r="B137">
            <v>0</v>
          </cell>
          <cell r="D137" t="str">
            <v>7.6 (7)</v>
          </cell>
          <cell r="E137">
            <v>0</v>
          </cell>
          <cell r="F137" t="str">
            <v>Pengadaan Tiang Pancang Kayu Dengan Pengawetan</v>
          </cell>
          <cell r="G137" t="str">
            <v>M3</v>
          </cell>
          <cell r="H137">
            <v>0</v>
          </cell>
          <cell r="I137">
            <v>0</v>
          </cell>
          <cell r="J137">
            <v>0</v>
          </cell>
        </row>
        <row r="138">
          <cell r="B138">
            <v>0</v>
          </cell>
          <cell r="D138" t="str">
            <v>7.6 (8)</v>
          </cell>
          <cell r="E138">
            <v>0</v>
          </cell>
          <cell r="F138" t="str">
            <v>Pengadaan Tiang Pancang Baja</v>
          </cell>
          <cell r="G138" t="str">
            <v>Kg</v>
          </cell>
          <cell r="H138">
            <v>0</v>
          </cell>
          <cell r="I138">
            <v>10826.11</v>
          </cell>
          <cell r="J138">
            <v>0</v>
          </cell>
        </row>
        <row r="139">
          <cell r="B139">
            <v>0</v>
          </cell>
          <cell r="D139" t="str">
            <v>7.6 (9) a</v>
          </cell>
          <cell r="E139">
            <v>0</v>
          </cell>
          <cell r="F139" t="str">
            <v>Pengadaan Tiang Pnc. Beton Bertulang Pracetak Ukuran 40x40cm</v>
          </cell>
          <cell r="G139" t="str">
            <v>M3</v>
          </cell>
          <cell r="H139">
            <v>0</v>
          </cell>
          <cell r="I139">
            <v>4695090.28</v>
          </cell>
          <cell r="J139">
            <v>0</v>
          </cell>
        </row>
        <row r="140">
          <cell r="B140">
            <v>0</v>
          </cell>
          <cell r="D140" t="str">
            <v>7.6 (9) b</v>
          </cell>
          <cell r="E140">
            <v>0</v>
          </cell>
          <cell r="F140" t="str">
            <v>Pengadaan Tiang Pnc. Beton Bertulang Pracetak Ukuran ..........</v>
          </cell>
          <cell r="G140" t="str">
            <v>M3</v>
          </cell>
          <cell r="H140">
            <v>0</v>
          </cell>
          <cell r="I140">
            <v>0</v>
          </cell>
          <cell r="J140">
            <v>0</v>
          </cell>
        </row>
        <row r="141">
          <cell r="B141">
            <v>0</v>
          </cell>
          <cell r="D141" t="str">
            <v>7.6 (10) a</v>
          </cell>
          <cell r="E141">
            <v>0</v>
          </cell>
          <cell r="F141" t="str">
            <v>Pengadaan Tiang Pnc. Beton Pratekan Pracetak Ukuran Dia.40cm</v>
          </cell>
          <cell r="G141" t="str">
            <v>M3</v>
          </cell>
          <cell r="H141">
            <v>0</v>
          </cell>
          <cell r="I141">
            <v>1789385.57</v>
          </cell>
          <cell r="J141">
            <v>0</v>
          </cell>
        </row>
        <row r="142">
          <cell r="B142">
            <v>0</v>
          </cell>
          <cell r="D142" t="str">
            <v>7.6 (10) b</v>
          </cell>
          <cell r="E142">
            <v>0</v>
          </cell>
          <cell r="F142" t="str">
            <v>Pengadaan Tiang Pnc. Beton Pratekan Pracetak Ukuran ..........</v>
          </cell>
          <cell r="G142" t="str">
            <v>M3</v>
          </cell>
          <cell r="H142">
            <v>0</v>
          </cell>
          <cell r="I142">
            <v>0</v>
          </cell>
          <cell r="J142">
            <v>0</v>
          </cell>
        </row>
        <row r="143">
          <cell r="B143">
            <v>0</v>
          </cell>
          <cell r="D143" t="str">
            <v>7.6 (11) a</v>
          </cell>
          <cell r="E143">
            <v>0</v>
          </cell>
          <cell r="F143" t="str">
            <v>Pemancangan Tiang Pancang Kayu Ukuran ..........</v>
          </cell>
          <cell r="G143" t="str">
            <v>M1</v>
          </cell>
          <cell r="H143">
            <v>0</v>
          </cell>
          <cell r="I143">
            <v>0</v>
          </cell>
          <cell r="J143">
            <v>0</v>
          </cell>
        </row>
        <row r="144">
          <cell r="B144">
            <v>0</v>
          </cell>
          <cell r="D144" t="str">
            <v>7.6 (11) b</v>
          </cell>
          <cell r="E144">
            <v>0</v>
          </cell>
          <cell r="F144" t="str">
            <v>Pemancangan Tiang Pancang Kayu Ukuran ..........</v>
          </cell>
          <cell r="G144" t="str">
            <v>M1</v>
          </cell>
          <cell r="H144">
            <v>0</v>
          </cell>
          <cell r="I144">
            <v>0</v>
          </cell>
          <cell r="J144">
            <v>0</v>
          </cell>
        </row>
        <row r="145">
          <cell r="B145">
            <v>0</v>
          </cell>
          <cell r="D145" t="str">
            <v>7.6 (12) a</v>
          </cell>
          <cell r="E145">
            <v>0</v>
          </cell>
          <cell r="F145" t="str">
            <v>Pemancangan Tiang Pancang Beton Kayu Ukuran 40x40cm</v>
          </cell>
          <cell r="G145" t="str">
            <v>M1</v>
          </cell>
          <cell r="H145">
            <v>0</v>
          </cell>
          <cell r="I145">
            <v>30181.38</v>
          </cell>
          <cell r="J145">
            <v>0</v>
          </cell>
        </row>
        <row r="146">
          <cell r="B146">
            <v>0</v>
          </cell>
          <cell r="D146" t="str">
            <v>7.6 (12) b</v>
          </cell>
          <cell r="E146">
            <v>0</v>
          </cell>
          <cell r="F146" t="str">
            <v>Pemancangan Tiang Pancang Beton Kayu Ukuran ..........</v>
          </cell>
          <cell r="G146" t="str">
            <v>M1</v>
          </cell>
          <cell r="H146">
            <v>0</v>
          </cell>
          <cell r="I146">
            <v>0</v>
          </cell>
          <cell r="J146">
            <v>0</v>
          </cell>
        </row>
        <row r="147">
          <cell r="B147">
            <v>0</v>
          </cell>
          <cell r="D147" t="str">
            <v>7.6 (13) a</v>
          </cell>
          <cell r="E147">
            <v>0</v>
          </cell>
          <cell r="F147" t="str">
            <v>Pemancangan Tiang Pancang Pipa Baja : Diameter 40cm</v>
          </cell>
          <cell r="G147" t="str">
            <v>M1</v>
          </cell>
          <cell r="H147">
            <v>0</v>
          </cell>
          <cell r="I147">
            <v>29172.16</v>
          </cell>
          <cell r="J147">
            <v>0</v>
          </cell>
        </row>
        <row r="148">
          <cell r="B148">
            <v>0</v>
          </cell>
          <cell r="D148" t="str">
            <v>7.6 (13) b</v>
          </cell>
          <cell r="E148">
            <v>0</v>
          </cell>
          <cell r="F148" t="str">
            <v>Pemancangan Tiang Pancang Pipa Baja : Diameter .............</v>
          </cell>
          <cell r="G148" t="str">
            <v>M1</v>
          </cell>
          <cell r="H148">
            <v>0</v>
          </cell>
          <cell r="I148">
            <v>0</v>
          </cell>
          <cell r="J148">
            <v>0</v>
          </cell>
        </row>
        <row r="149">
          <cell r="B149">
            <v>0</v>
          </cell>
          <cell r="D149" t="str">
            <v>7.6 (14) a</v>
          </cell>
          <cell r="E149">
            <v>0</v>
          </cell>
          <cell r="F149" t="str">
            <v>Tiang Bor Beton, Diameter 600mm</v>
          </cell>
          <cell r="G149" t="str">
            <v>M1</v>
          </cell>
          <cell r="H149">
            <v>0</v>
          </cell>
          <cell r="I149">
            <v>874075.27</v>
          </cell>
          <cell r="J149">
            <v>0</v>
          </cell>
        </row>
        <row r="150">
          <cell r="B150">
            <v>0</v>
          </cell>
          <cell r="D150" t="str">
            <v>7.6 (14) b</v>
          </cell>
          <cell r="E150">
            <v>0</v>
          </cell>
          <cell r="F150" t="str">
            <v>Tiang Bor Beton, Diameter .............</v>
          </cell>
          <cell r="G150" t="str">
            <v>M1</v>
          </cell>
          <cell r="H150">
            <v>0</v>
          </cell>
          <cell r="I150">
            <v>0</v>
          </cell>
          <cell r="J150">
            <v>0</v>
          </cell>
        </row>
        <row r="151">
          <cell r="B151">
            <v>0</v>
          </cell>
          <cell r="D151" t="str">
            <v>7.6 (15)</v>
          </cell>
          <cell r="E151">
            <v>0</v>
          </cell>
          <cell r="F151" t="str">
            <v>Tamb. Biaya utk No.Mata Pemb. 7.6 (11) s/d 7.6.(13) Lok. Berair</v>
          </cell>
          <cell r="G151" t="str">
            <v>M1</v>
          </cell>
          <cell r="H151">
            <v>0</v>
          </cell>
          <cell r="I151">
            <v>0</v>
          </cell>
          <cell r="J151">
            <v>0</v>
          </cell>
        </row>
        <row r="152">
          <cell r="B152">
            <v>0</v>
          </cell>
          <cell r="D152" t="str">
            <v>7.6 (16)</v>
          </cell>
          <cell r="E152">
            <v>0</v>
          </cell>
          <cell r="F152" t="str">
            <v>Tamb. Biaya utk No.Mata Pemb. 7.6 (14) Bila Lokasi Berair</v>
          </cell>
          <cell r="G152" t="str">
            <v>M1</v>
          </cell>
          <cell r="H152">
            <v>0</v>
          </cell>
          <cell r="I152">
            <v>0</v>
          </cell>
          <cell r="J152">
            <v>0</v>
          </cell>
        </row>
        <row r="153">
          <cell r="B153">
            <v>0</v>
          </cell>
          <cell r="D153" t="str">
            <v>7.6 (17) a</v>
          </cell>
          <cell r="E153">
            <v>0</v>
          </cell>
          <cell r="F153" t="str">
            <v>Tiang Uji Ukuran ............</v>
          </cell>
          <cell r="G153" t="str">
            <v>M1</v>
          </cell>
          <cell r="H153">
            <v>0</v>
          </cell>
          <cell r="I153">
            <v>0</v>
          </cell>
          <cell r="J153">
            <v>0</v>
          </cell>
        </row>
        <row r="154">
          <cell r="B154">
            <v>0</v>
          </cell>
          <cell r="D154" t="str">
            <v>7.6 (17) b</v>
          </cell>
          <cell r="E154">
            <v>0</v>
          </cell>
          <cell r="F154" t="str">
            <v>Tiang Uji Ukuran ............</v>
          </cell>
          <cell r="G154" t="str">
            <v>M1</v>
          </cell>
          <cell r="H154">
            <v>0</v>
          </cell>
          <cell r="I154">
            <v>0</v>
          </cell>
          <cell r="J154">
            <v>0</v>
          </cell>
        </row>
        <row r="155">
          <cell r="B155">
            <v>0</v>
          </cell>
          <cell r="D155" t="str">
            <v>7.6 (18)</v>
          </cell>
          <cell r="E155">
            <v>0</v>
          </cell>
          <cell r="F155" t="str">
            <v>Pengujian Pembebanan Statis Pada Tiang dgn. Dia. s/d 600 mm</v>
          </cell>
          <cell r="G155" t="str">
            <v>Buah</v>
          </cell>
          <cell r="H155">
            <v>0</v>
          </cell>
          <cell r="I155">
            <v>10626961.4</v>
          </cell>
          <cell r="J155">
            <v>0</v>
          </cell>
        </row>
        <row r="156">
          <cell r="B156">
            <v>0</v>
          </cell>
          <cell r="D156" t="str">
            <v>7.6 (19)</v>
          </cell>
          <cell r="E156">
            <v>0</v>
          </cell>
          <cell r="F156" t="str">
            <v>Pengujian Pembebanan Statis Pada Tiang dgn. Dia. &gt; 600 mm</v>
          </cell>
          <cell r="G156" t="str">
            <v>Buah</v>
          </cell>
          <cell r="H156">
            <v>0</v>
          </cell>
          <cell r="I156">
            <v>14702870.59</v>
          </cell>
          <cell r="J156">
            <v>0</v>
          </cell>
        </row>
        <row r="157">
          <cell r="B157">
            <v>0</v>
          </cell>
          <cell r="D157" t="str">
            <v>7.6 (20)</v>
          </cell>
          <cell r="E157">
            <v>0</v>
          </cell>
          <cell r="F157" t="str">
            <v>Pengujian Pembebanan Dinamis Pada Tiang dgn. Dia. s/d 600 mm</v>
          </cell>
          <cell r="G157" t="str">
            <v>Buah</v>
          </cell>
          <cell r="H157">
            <v>0</v>
          </cell>
          <cell r="I157">
            <v>10626961.4</v>
          </cell>
          <cell r="J157">
            <v>0</v>
          </cell>
        </row>
        <row r="158">
          <cell r="B158">
            <v>0</v>
          </cell>
          <cell r="D158" t="str">
            <v>7.6 (21)</v>
          </cell>
          <cell r="E158">
            <v>0</v>
          </cell>
          <cell r="F158" t="str">
            <v>Pengujian Pembebanan Dinamis Pada Tiang dgn. Dia. &gt; 600 mm</v>
          </cell>
          <cell r="G158" t="str">
            <v>Buah</v>
          </cell>
          <cell r="H158">
            <v>0</v>
          </cell>
          <cell r="I158">
            <v>14702870.59</v>
          </cell>
          <cell r="J158">
            <v>0</v>
          </cell>
        </row>
        <row r="159">
          <cell r="B159">
            <v>0</v>
          </cell>
          <cell r="D159" t="str">
            <v>7.7 (1) a</v>
          </cell>
          <cell r="E159">
            <v>0</v>
          </cell>
          <cell r="F159" t="str">
            <v>Penyediaan Dinding Sumuran Silinder, Diameter 250cm</v>
          </cell>
          <cell r="G159" t="str">
            <v>M1</v>
          </cell>
          <cell r="H159">
            <v>0</v>
          </cell>
          <cell r="I159">
            <v>290463.49</v>
          </cell>
          <cell r="J159">
            <v>0</v>
          </cell>
        </row>
        <row r="160">
          <cell r="B160">
            <v>0</v>
          </cell>
          <cell r="D160" t="str">
            <v>7.7 (1) b</v>
          </cell>
          <cell r="E160">
            <v>0</v>
          </cell>
          <cell r="F160" t="str">
            <v>Penyediaan Dinding Sumuran Silinder, Diameter ..........</v>
          </cell>
          <cell r="G160" t="str">
            <v>M1</v>
          </cell>
          <cell r="H160">
            <v>0</v>
          </cell>
          <cell r="I160">
            <v>0</v>
          </cell>
          <cell r="J160">
            <v>0</v>
          </cell>
        </row>
        <row r="161">
          <cell r="B161">
            <v>0</v>
          </cell>
          <cell r="D161" t="str">
            <v>7.7 (2) a</v>
          </cell>
          <cell r="E161">
            <v>0</v>
          </cell>
          <cell r="F161" t="str">
            <v>Penurunan Dinding Sumuran Silinder, Diameter 250cm</v>
          </cell>
          <cell r="G161" t="str">
            <v>M1</v>
          </cell>
          <cell r="H161">
            <v>0</v>
          </cell>
          <cell r="I161">
            <v>372789.85</v>
          </cell>
          <cell r="J161">
            <v>0</v>
          </cell>
        </row>
        <row r="162">
          <cell r="B162">
            <v>0</v>
          </cell>
          <cell r="D162" t="str">
            <v>7.7 (2) b</v>
          </cell>
          <cell r="E162">
            <v>0</v>
          </cell>
          <cell r="F162" t="str">
            <v>Penurunan Dinding Sumuran Silinder, Diameter ..........</v>
          </cell>
          <cell r="G162" t="str">
            <v>M1</v>
          </cell>
          <cell r="H162">
            <v>0</v>
          </cell>
          <cell r="I162">
            <v>0</v>
          </cell>
          <cell r="J162">
            <v>0</v>
          </cell>
        </row>
        <row r="163">
          <cell r="B163">
            <v>0</v>
          </cell>
          <cell r="D163" t="str">
            <v>7.10 (1)</v>
          </cell>
          <cell r="E163">
            <v>0</v>
          </cell>
          <cell r="F163" t="str">
            <v>Pasangan Batu Kosong Yang Diisi Adukan</v>
          </cell>
          <cell r="G163" t="str">
            <v>M3</v>
          </cell>
          <cell r="H163">
            <v>0</v>
          </cell>
          <cell r="I163">
            <v>226338.76</v>
          </cell>
          <cell r="J163">
            <v>0</v>
          </cell>
        </row>
        <row r="164">
          <cell r="B164">
            <v>0</v>
          </cell>
          <cell r="D164" t="str">
            <v>7.10 (2)</v>
          </cell>
          <cell r="E164">
            <v>0</v>
          </cell>
          <cell r="F164" t="str">
            <v>Pasangan Batu Kosong</v>
          </cell>
          <cell r="G164" t="str">
            <v>M3</v>
          </cell>
          <cell r="H164">
            <v>0</v>
          </cell>
          <cell r="I164">
            <v>30607.56</v>
          </cell>
          <cell r="J164">
            <v>0</v>
          </cell>
        </row>
        <row r="165">
          <cell r="B165">
            <v>0</v>
          </cell>
          <cell r="D165" t="str">
            <v>7.10 (3)</v>
          </cell>
          <cell r="E165">
            <v>0</v>
          </cell>
          <cell r="F165" t="str">
            <v>Bronjong</v>
          </cell>
          <cell r="G165" t="str">
            <v>M3</v>
          </cell>
          <cell r="H165">
            <v>0</v>
          </cell>
          <cell r="I165">
            <v>277338.88</v>
          </cell>
          <cell r="J165">
            <v>0</v>
          </cell>
        </row>
        <row r="166">
          <cell r="B166">
            <v>0</v>
          </cell>
          <cell r="D166" t="str">
            <v>7.11 (1) a</v>
          </cell>
          <cell r="E166">
            <v>0</v>
          </cell>
          <cell r="F166" t="str">
            <v>Expansion Joint Tipe Tertutup, Tipe ..............</v>
          </cell>
          <cell r="G166" t="str">
            <v>M1</v>
          </cell>
          <cell r="H166">
            <v>0</v>
          </cell>
          <cell r="I166">
            <v>0</v>
          </cell>
          <cell r="J166">
            <v>0</v>
          </cell>
        </row>
        <row r="167">
          <cell r="B167">
            <v>0</v>
          </cell>
          <cell r="D167" t="str">
            <v>7.11 (1) b</v>
          </cell>
          <cell r="E167">
            <v>0</v>
          </cell>
          <cell r="F167" t="str">
            <v>Expansion Joint Tipe Tertutup, Tipe ..............</v>
          </cell>
          <cell r="G167" t="str">
            <v>M1</v>
          </cell>
          <cell r="H167">
            <v>0</v>
          </cell>
          <cell r="I167">
            <v>0</v>
          </cell>
          <cell r="J167">
            <v>0</v>
          </cell>
        </row>
        <row r="168">
          <cell r="B168">
            <v>0</v>
          </cell>
          <cell r="D168" t="str">
            <v>7.11 (2) a</v>
          </cell>
          <cell r="E168">
            <v>0</v>
          </cell>
          <cell r="F168" t="str">
            <v>Expansion Joint Tipe Terbuka, Tipe ..............</v>
          </cell>
          <cell r="G168" t="str">
            <v>M1</v>
          </cell>
          <cell r="H168">
            <v>0</v>
          </cell>
          <cell r="I168">
            <v>0</v>
          </cell>
          <cell r="J168">
            <v>0</v>
          </cell>
        </row>
        <row r="169">
          <cell r="B169">
            <v>0</v>
          </cell>
          <cell r="D169" t="str">
            <v>7.11 (2) b</v>
          </cell>
          <cell r="E169">
            <v>0</v>
          </cell>
          <cell r="F169" t="str">
            <v>Expansion Joint Tipe Terbuka, Tipe ..............</v>
          </cell>
          <cell r="G169" t="str">
            <v>M1</v>
          </cell>
          <cell r="H169">
            <v>0</v>
          </cell>
          <cell r="I169">
            <v>0</v>
          </cell>
          <cell r="J169">
            <v>0</v>
          </cell>
        </row>
        <row r="170">
          <cell r="B170">
            <v>0</v>
          </cell>
          <cell r="D170" t="str">
            <v>7.11 (3)</v>
          </cell>
          <cell r="E170">
            <v>0</v>
          </cell>
          <cell r="F170" t="str">
            <v>Joint Filler untuk Expansion Joint</v>
          </cell>
          <cell r="G170" t="str">
            <v>M1</v>
          </cell>
          <cell r="H170">
            <v>0</v>
          </cell>
          <cell r="I170">
            <v>0</v>
          </cell>
          <cell r="J170">
            <v>0</v>
          </cell>
        </row>
        <row r="171">
          <cell r="B171">
            <v>0</v>
          </cell>
          <cell r="D171" t="str">
            <v>7.12 (1) a</v>
          </cell>
          <cell r="E171">
            <v>0</v>
          </cell>
          <cell r="F171" t="str">
            <v>Perletakan Logam Tipe ............</v>
          </cell>
          <cell r="G171" t="str">
            <v>Buah</v>
          </cell>
          <cell r="H171">
            <v>0</v>
          </cell>
          <cell r="I171">
            <v>0</v>
          </cell>
          <cell r="J171">
            <v>0</v>
          </cell>
        </row>
        <row r="172">
          <cell r="B172">
            <v>0</v>
          </cell>
          <cell r="D172" t="str">
            <v>7.12 (1) b</v>
          </cell>
          <cell r="E172">
            <v>0</v>
          </cell>
          <cell r="F172" t="str">
            <v>Perletakan Logam Tipe ............</v>
          </cell>
          <cell r="G172" t="str">
            <v>Buah</v>
          </cell>
          <cell r="H172">
            <v>0</v>
          </cell>
          <cell r="I172">
            <v>0</v>
          </cell>
          <cell r="J172">
            <v>0</v>
          </cell>
        </row>
        <row r="173">
          <cell r="B173">
            <v>0</v>
          </cell>
          <cell r="D173" t="str">
            <v>7.12 (2) a</v>
          </cell>
          <cell r="E173">
            <v>0</v>
          </cell>
          <cell r="F173" t="str">
            <v>Perletakan Elastomer Alam Tipe ........</v>
          </cell>
          <cell r="G173" t="str">
            <v>Buah</v>
          </cell>
          <cell r="H173">
            <v>0</v>
          </cell>
          <cell r="I173">
            <v>0</v>
          </cell>
          <cell r="J173">
            <v>0</v>
          </cell>
        </row>
        <row r="174">
          <cell r="B174">
            <v>0</v>
          </cell>
          <cell r="D174" t="str">
            <v>7.12 (2) b</v>
          </cell>
          <cell r="E174">
            <v>0</v>
          </cell>
          <cell r="F174" t="str">
            <v>Perletakan Elastomer Alam Tipe ........</v>
          </cell>
          <cell r="G174" t="str">
            <v>Buah</v>
          </cell>
          <cell r="H174">
            <v>0</v>
          </cell>
          <cell r="I174">
            <v>0</v>
          </cell>
          <cell r="J174">
            <v>0</v>
          </cell>
        </row>
        <row r="175">
          <cell r="B175">
            <v>0</v>
          </cell>
          <cell r="D175" t="str">
            <v>7.12 (3) a</v>
          </cell>
          <cell r="E175">
            <v>0</v>
          </cell>
          <cell r="F175" t="str">
            <v>Perletakan Elastomer Neoprene Tipe ........</v>
          </cell>
          <cell r="G175" t="str">
            <v>Buah</v>
          </cell>
          <cell r="H175">
            <v>0</v>
          </cell>
          <cell r="I175">
            <v>0</v>
          </cell>
          <cell r="J175">
            <v>0</v>
          </cell>
        </row>
        <row r="176">
          <cell r="B176">
            <v>0</v>
          </cell>
          <cell r="D176" t="str">
            <v>7.12 (3) b</v>
          </cell>
          <cell r="E176">
            <v>0</v>
          </cell>
          <cell r="F176" t="str">
            <v>Perletakan Elastomer Neoprene Tipe ........</v>
          </cell>
          <cell r="G176" t="str">
            <v>Buah</v>
          </cell>
          <cell r="H176">
            <v>0</v>
          </cell>
          <cell r="I176">
            <v>0</v>
          </cell>
          <cell r="J176">
            <v>0</v>
          </cell>
        </row>
        <row r="177">
          <cell r="B177">
            <v>0</v>
          </cell>
          <cell r="D177" t="str">
            <v>7.12 (4) a</v>
          </cell>
          <cell r="E177">
            <v>0</v>
          </cell>
          <cell r="F177" t="str">
            <v>Perletakan Strip Tipe .........</v>
          </cell>
          <cell r="G177" t="str">
            <v>M1</v>
          </cell>
          <cell r="H177">
            <v>0</v>
          </cell>
          <cell r="I177">
            <v>0</v>
          </cell>
          <cell r="J177">
            <v>0</v>
          </cell>
        </row>
        <row r="178">
          <cell r="B178">
            <v>0</v>
          </cell>
          <cell r="D178" t="str">
            <v>7.12 (4) b</v>
          </cell>
          <cell r="E178">
            <v>0</v>
          </cell>
          <cell r="F178" t="str">
            <v>Perletakan Strip Tipe .........</v>
          </cell>
          <cell r="G178" t="str">
            <v>M1</v>
          </cell>
          <cell r="H178">
            <v>0</v>
          </cell>
          <cell r="I178">
            <v>0</v>
          </cell>
          <cell r="J178">
            <v>0</v>
          </cell>
        </row>
        <row r="179">
          <cell r="B179">
            <v>0</v>
          </cell>
          <cell r="D179" t="str">
            <v>7.12 (5) a</v>
          </cell>
          <cell r="E179">
            <v>0</v>
          </cell>
          <cell r="F179" t="str">
            <v>Perletakan Jenis Khusus Tipe ............</v>
          </cell>
          <cell r="G179" t="str">
            <v>M1</v>
          </cell>
          <cell r="H179">
            <v>0</v>
          </cell>
          <cell r="I179">
            <v>0</v>
          </cell>
          <cell r="J179">
            <v>0</v>
          </cell>
        </row>
        <row r="180">
          <cell r="B180">
            <v>0</v>
          </cell>
          <cell r="D180" t="str">
            <v>7.12 (5) b</v>
          </cell>
          <cell r="E180">
            <v>0</v>
          </cell>
          <cell r="F180" t="str">
            <v>Perletakan Jenis Khusus Tipe ............</v>
          </cell>
          <cell r="G180" t="str">
            <v>M1</v>
          </cell>
          <cell r="H180">
            <v>0</v>
          </cell>
          <cell r="I180">
            <v>0</v>
          </cell>
          <cell r="J180">
            <v>0</v>
          </cell>
        </row>
        <row r="181">
          <cell r="B181">
            <v>0</v>
          </cell>
          <cell r="D181" t="str">
            <v>7.13</v>
          </cell>
          <cell r="E181">
            <v>0</v>
          </cell>
          <cell r="F181" t="str">
            <v>Sandaran Jembatan Baja</v>
          </cell>
          <cell r="G181" t="str">
            <v>M1</v>
          </cell>
          <cell r="H181">
            <v>0</v>
          </cell>
          <cell r="I181">
            <v>0</v>
          </cell>
          <cell r="J181">
            <v>0</v>
          </cell>
        </row>
        <row r="182">
          <cell r="B182">
            <v>0</v>
          </cell>
          <cell r="D182" t="str">
            <v>7.14 (1)</v>
          </cell>
          <cell r="E182">
            <v>0</v>
          </cell>
          <cell r="F182" t="str">
            <v>Pembongkaran Pasangan Batu</v>
          </cell>
          <cell r="G182" t="str">
            <v>M2</v>
          </cell>
          <cell r="H182">
            <v>0</v>
          </cell>
          <cell r="I182">
            <v>0</v>
          </cell>
          <cell r="J182">
            <v>0</v>
          </cell>
        </row>
        <row r="183">
          <cell r="B183">
            <v>0</v>
          </cell>
          <cell r="D183" t="str">
            <v>7.14 (2)</v>
          </cell>
          <cell r="E183">
            <v>0</v>
          </cell>
          <cell r="F183" t="str">
            <v>Pembongkaran Beton</v>
          </cell>
          <cell r="G183" t="str">
            <v>M3</v>
          </cell>
          <cell r="H183">
            <v>0</v>
          </cell>
          <cell r="I183">
            <v>0</v>
          </cell>
          <cell r="J183">
            <v>0</v>
          </cell>
        </row>
        <row r="184">
          <cell r="B184">
            <v>0</v>
          </cell>
          <cell r="D184" t="str">
            <v>7.14 (3)</v>
          </cell>
          <cell r="E184">
            <v>0</v>
          </cell>
          <cell r="F184" t="str">
            <v>Pembongkaran Beton Pratekan</v>
          </cell>
          <cell r="G184" t="str">
            <v>M3</v>
          </cell>
          <cell r="H184">
            <v>0</v>
          </cell>
          <cell r="I184">
            <v>0</v>
          </cell>
          <cell r="J184">
            <v>0</v>
          </cell>
        </row>
        <row r="185">
          <cell r="B185">
            <v>0</v>
          </cell>
          <cell r="D185" t="str">
            <v>7.14 (4)</v>
          </cell>
          <cell r="E185">
            <v>0</v>
          </cell>
          <cell r="F185" t="str">
            <v>Pembongkaran Bangunan Gedung</v>
          </cell>
          <cell r="G185" t="str">
            <v>M2</v>
          </cell>
          <cell r="H185">
            <v>0</v>
          </cell>
          <cell r="I185">
            <v>0</v>
          </cell>
          <cell r="J185">
            <v>0</v>
          </cell>
        </row>
        <row r="186">
          <cell r="B186">
            <v>0</v>
          </cell>
          <cell r="D186" t="str">
            <v>7.14 (5)</v>
          </cell>
          <cell r="E186">
            <v>0</v>
          </cell>
          <cell r="F186" t="str">
            <v>Pembongkaran Rangka Baja</v>
          </cell>
          <cell r="G186" t="str">
            <v>M2</v>
          </cell>
          <cell r="H186">
            <v>0</v>
          </cell>
          <cell r="I186">
            <v>0</v>
          </cell>
          <cell r="J186">
            <v>0</v>
          </cell>
        </row>
        <row r="187">
          <cell r="B187">
            <v>0</v>
          </cell>
          <cell r="D187" t="str">
            <v>7.14 (6)</v>
          </cell>
          <cell r="E187">
            <v>0</v>
          </cell>
          <cell r="F187" t="str">
            <v>Pembongkaran Balok Baja (Steel Stringers)</v>
          </cell>
          <cell r="G187" t="str">
            <v>M1</v>
          </cell>
          <cell r="H187">
            <v>0</v>
          </cell>
          <cell r="I187">
            <v>0</v>
          </cell>
          <cell r="J187">
            <v>0</v>
          </cell>
        </row>
        <row r="188">
          <cell r="B188">
            <v>0</v>
          </cell>
          <cell r="D188" t="str">
            <v>7.14 (7)</v>
          </cell>
          <cell r="E188">
            <v>0</v>
          </cell>
          <cell r="F188" t="str">
            <v>Pembongkaran Lantai Jembatan Kayu</v>
          </cell>
          <cell r="G188" t="str">
            <v>M2</v>
          </cell>
          <cell r="H188">
            <v>0</v>
          </cell>
          <cell r="I188">
            <v>0</v>
          </cell>
          <cell r="J188">
            <v>0</v>
          </cell>
        </row>
        <row r="189">
          <cell r="B189">
            <v>0</v>
          </cell>
          <cell r="D189" t="str">
            <v>7.14 (8)</v>
          </cell>
          <cell r="E189">
            <v>0</v>
          </cell>
          <cell r="F189" t="str">
            <v>Pembongkaran Jembatan Kayu</v>
          </cell>
          <cell r="G189" t="str">
            <v>M2</v>
          </cell>
          <cell r="H189">
            <v>0</v>
          </cell>
          <cell r="I189">
            <v>0</v>
          </cell>
          <cell r="J189">
            <v>0</v>
          </cell>
        </row>
        <row r="190">
          <cell r="B190">
            <v>0</v>
          </cell>
          <cell r="D190" t="str">
            <v>7.14 (8)</v>
          </cell>
          <cell r="E190">
            <v>0</v>
          </cell>
          <cell r="F190" t="str">
            <v>Pengangkutan Hasil Bongkaran yang Melebihi 5 Km.</v>
          </cell>
          <cell r="G190" t="str">
            <v>M3/Km</v>
          </cell>
          <cell r="H190">
            <v>0</v>
          </cell>
          <cell r="I190">
            <v>0</v>
          </cell>
          <cell r="J190">
            <v>0</v>
          </cell>
        </row>
        <row r="191">
          <cell r="B191">
            <v>0</v>
          </cell>
          <cell r="D191" t="str">
            <v>8.1 (1)</v>
          </cell>
          <cell r="E191">
            <v>0</v>
          </cell>
          <cell r="F191" t="str">
            <v>Lapis Pondasi agregat Kelas A untuk Pekerjaan Minor</v>
          </cell>
          <cell r="G191" t="str">
            <v>M3</v>
          </cell>
          <cell r="H191">
            <v>0</v>
          </cell>
          <cell r="I191">
            <v>151157.32</v>
          </cell>
          <cell r="J191">
            <v>0</v>
          </cell>
        </row>
        <row r="192">
          <cell r="B192">
            <v>0</v>
          </cell>
          <cell r="D192" t="str">
            <v>8.1 (2)</v>
          </cell>
          <cell r="E192">
            <v>0</v>
          </cell>
          <cell r="F192" t="str">
            <v>Lapis Pondasi agregat Kelas B untuk Pekerjaan Minor</v>
          </cell>
          <cell r="G192" t="str">
            <v>M3</v>
          </cell>
          <cell r="H192">
            <v>0</v>
          </cell>
          <cell r="I192">
            <v>143197.35</v>
          </cell>
          <cell r="J192">
            <v>0</v>
          </cell>
        </row>
        <row r="193">
          <cell r="B193">
            <v>0</v>
          </cell>
          <cell r="D193" t="str">
            <v>8.1 (3)</v>
          </cell>
          <cell r="E193">
            <v>0</v>
          </cell>
          <cell r="F193" t="str">
            <v>Agregat utk.Lapis Pondasi Jalan Tanpa Penutup utk. Pek. Minor</v>
          </cell>
          <cell r="G193" t="str">
            <v>M3</v>
          </cell>
          <cell r="H193">
            <v>0</v>
          </cell>
          <cell r="I193">
            <v>103125.47</v>
          </cell>
          <cell r="J193">
            <v>0</v>
          </cell>
        </row>
        <row r="194">
          <cell r="B194">
            <v>0</v>
          </cell>
          <cell r="D194" t="str">
            <v>8.1 (4)</v>
          </cell>
          <cell r="E194">
            <v>0</v>
          </cell>
          <cell r="F194" t="str">
            <v>Waterbound Macadam untuk Pekerjaan Minor</v>
          </cell>
          <cell r="G194" t="str">
            <v>M3</v>
          </cell>
          <cell r="H194">
            <v>0</v>
          </cell>
          <cell r="I194">
            <v>122826.17</v>
          </cell>
          <cell r="J194">
            <v>0</v>
          </cell>
        </row>
        <row r="195">
          <cell r="B195">
            <v>0</v>
          </cell>
          <cell r="D195" t="str">
            <v>8.1 (5)</v>
          </cell>
          <cell r="E195">
            <v>0</v>
          </cell>
          <cell r="F195" t="str">
            <v>Campuran Aspal Panas untuk Pekerjaan Minor</v>
          </cell>
          <cell r="G195" t="str">
            <v>M3</v>
          </cell>
          <cell r="H195">
            <v>0</v>
          </cell>
          <cell r="I195">
            <v>1210091.74</v>
          </cell>
          <cell r="J195">
            <v>0</v>
          </cell>
        </row>
        <row r="196">
          <cell r="B196">
            <v>0</v>
          </cell>
          <cell r="D196" t="str">
            <v>8.1 (6)</v>
          </cell>
          <cell r="E196">
            <v>0</v>
          </cell>
          <cell r="F196" t="str">
            <v>Lasbutag atau Latasbusir untuk Pekerjaan minor</v>
          </cell>
          <cell r="G196" t="str">
            <v>M3</v>
          </cell>
          <cell r="H196">
            <v>0</v>
          </cell>
          <cell r="I196">
            <v>0</v>
          </cell>
          <cell r="J196">
            <v>0</v>
          </cell>
        </row>
        <row r="197">
          <cell r="B197">
            <v>0</v>
          </cell>
          <cell r="D197" t="str">
            <v>8.1 (7)</v>
          </cell>
          <cell r="E197">
            <v>0</v>
          </cell>
          <cell r="F197" t="str">
            <v>Penetrasi Macadam untuk Pekerjaan Minor</v>
          </cell>
          <cell r="G197" t="str">
            <v>M3</v>
          </cell>
          <cell r="H197">
            <v>0</v>
          </cell>
          <cell r="I197">
            <v>772237.25</v>
          </cell>
          <cell r="J197">
            <v>0</v>
          </cell>
        </row>
        <row r="198">
          <cell r="B198">
            <v>0</v>
          </cell>
          <cell r="D198" t="str">
            <v>8.1 (8)</v>
          </cell>
          <cell r="E198">
            <v>0</v>
          </cell>
          <cell r="F198" t="str">
            <v>Campuran Aspal Dingin untuk Pekerjaan Minor</v>
          </cell>
          <cell r="G198" t="str">
            <v>M3</v>
          </cell>
          <cell r="H198">
            <v>0</v>
          </cell>
          <cell r="I198">
            <v>675784.55</v>
          </cell>
          <cell r="J198">
            <v>0</v>
          </cell>
        </row>
        <row r="199">
          <cell r="B199">
            <v>0</v>
          </cell>
          <cell r="D199" t="str">
            <v>8.1 (9)</v>
          </cell>
          <cell r="E199">
            <v>0</v>
          </cell>
          <cell r="F199" t="str">
            <v>Bitumen Residual untuk Pekerjaan Minor</v>
          </cell>
          <cell r="G199" t="str">
            <v>Liter</v>
          </cell>
          <cell r="H199">
            <v>0</v>
          </cell>
          <cell r="I199">
            <v>6587.69</v>
          </cell>
          <cell r="J199">
            <v>0</v>
          </cell>
        </row>
        <row r="200">
          <cell r="B200">
            <v>0</v>
          </cell>
          <cell r="D200" t="str">
            <v>8.2 (1)</v>
          </cell>
          <cell r="E200">
            <v>0</v>
          </cell>
          <cell r="F200" t="str">
            <v>Perbaikan Pada Bahu Jalan dan Pekerjaan Minor Lainnya</v>
          </cell>
          <cell r="G200" t="str">
            <v>M2</v>
          </cell>
          <cell r="H200">
            <v>0</v>
          </cell>
          <cell r="I200">
            <v>18049.330000000002</v>
          </cell>
          <cell r="J200">
            <v>0</v>
          </cell>
        </row>
        <row r="201">
          <cell r="B201">
            <v>0</v>
          </cell>
          <cell r="D201" t="str">
            <v>8.4 (1)</v>
          </cell>
          <cell r="E201">
            <v>0</v>
          </cell>
          <cell r="F201" t="str">
            <v>Marka Jalan Thermoplastic</v>
          </cell>
          <cell r="G201" t="str">
            <v>M2</v>
          </cell>
          <cell r="H201">
            <v>0</v>
          </cell>
          <cell r="I201">
            <v>114959.91</v>
          </cell>
          <cell r="J201">
            <v>0</v>
          </cell>
        </row>
        <row r="202">
          <cell r="B202">
            <v>0</v>
          </cell>
          <cell r="D202" t="str">
            <v>8.4 (2)</v>
          </cell>
          <cell r="E202">
            <v>0</v>
          </cell>
          <cell r="F202" t="str">
            <v>Marka Jalan Bukan Thermoplastic</v>
          </cell>
          <cell r="G202" t="str">
            <v>M2</v>
          </cell>
          <cell r="H202">
            <v>0</v>
          </cell>
          <cell r="I202">
            <v>104234.91</v>
          </cell>
          <cell r="J202">
            <v>0</v>
          </cell>
        </row>
        <row r="203">
          <cell r="B203">
            <v>0</v>
          </cell>
          <cell r="D203" t="str">
            <v>8.4 (3)</v>
          </cell>
          <cell r="E203">
            <v>0</v>
          </cell>
          <cell r="F203" t="str">
            <v>Rumble Strip</v>
          </cell>
          <cell r="G203" t="str">
            <v>M2</v>
          </cell>
          <cell r="H203">
            <v>0</v>
          </cell>
          <cell r="I203">
            <v>0</v>
          </cell>
          <cell r="J203">
            <v>0</v>
          </cell>
        </row>
        <row r="204">
          <cell r="B204">
            <v>0</v>
          </cell>
          <cell r="D204" t="str">
            <v>8.4 (4) a</v>
          </cell>
          <cell r="E204">
            <v>0</v>
          </cell>
          <cell r="F204" t="str">
            <v>Rambu Jalan dgn. Permukaan Pantul Engineering Grade Tipe .......</v>
          </cell>
          <cell r="G204" t="str">
            <v>Buah</v>
          </cell>
          <cell r="H204">
            <v>0</v>
          </cell>
          <cell r="I204">
            <v>380253.95</v>
          </cell>
          <cell r="J204">
            <v>0</v>
          </cell>
        </row>
        <row r="205">
          <cell r="B205">
            <v>0</v>
          </cell>
          <cell r="D205" t="str">
            <v>8.4 (4) b</v>
          </cell>
          <cell r="E205">
            <v>0</v>
          </cell>
          <cell r="F205" t="str">
            <v>Rambu Jalan dgn. Permukaan Pantul Engineering Grade Tipe .......</v>
          </cell>
          <cell r="G205" t="str">
            <v>Buah</v>
          </cell>
          <cell r="H205">
            <v>0</v>
          </cell>
          <cell r="I205">
            <v>0</v>
          </cell>
          <cell r="J205">
            <v>0</v>
          </cell>
        </row>
        <row r="206">
          <cell r="B206">
            <v>0</v>
          </cell>
          <cell r="D206" t="str">
            <v>8.4 (5) a</v>
          </cell>
          <cell r="E206">
            <v>0</v>
          </cell>
          <cell r="F206" t="str">
            <v>Rambu Jalan dgn. Permukaan Pantul High Intensity Grade Tipe ......</v>
          </cell>
          <cell r="G206" t="str">
            <v>Buah</v>
          </cell>
          <cell r="H206">
            <v>0</v>
          </cell>
          <cell r="I206">
            <v>407643.95</v>
          </cell>
          <cell r="J206">
            <v>0</v>
          </cell>
        </row>
        <row r="207">
          <cell r="B207">
            <v>0</v>
          </cell>
          <cell r="D207" t="str">
            <v>8.4 (5) b</v>
          </cell>
          <cell r="E207">
            <v>0</v>
          </cell>
          <cell r="F207" t="str">
            <v>Rambu Jalan dgn. Permukaan Pantul High Intensity Grade Tipe ......</v>
          </cell>
          <cell r="G207" t="str">
            <v>Buah</v>
          </cell>
          <cell r="H207">
            <v>0</v>
          </cell>
          <cell r="I207">
            <v>0</v>
          </cell>
          <cell r="J207">
            <v>0</v>
          </cell>
        </row>
        <row r="208">
          <cell r="B208">
            <v>0</v>
          </cell>
          <cell r="D208" t="str">
            <v>8.4 (6) a</v>
          </cell>
          <cell r="E208">
            <v>0</v>
          </cell>
          <cell r="F208" t="str">
            <v>Patok Pengarah Tipe ..............</v>
          </cell>
          <cell r="G208" t="str">
            <v>Buah</v>
          </cell>
          <cell r="H208">
            <v>0</v>
          </cell>
          <cell r="I208">
            <v>90833.18</v>
          </cell>
          <cell r="J208">
            <v>0</v>
          </cell>
        </row>
        <row r="209">
          <cell r="B209">
            <v>0</v>
          </cell>
          <cell r="D209" t="str">
            <v>8.4 (6) b</v>
          </cell>
          <cell r="E209">
            <v>0</v>
          </cell>
          <cell r="F209" t="str">
            <v>Patok Pengarah Tipe ..............</v>
          </cell>
          <cell r="G209" t="str">
            <v>Buah</v>
          </cell>
          <cell r="H209">
            <v>0</v>
          </cell>
          <cell r="I209">
            <v>0</v>
          </cell>
          <cell r="J209">
            <v>0</v>
          </cell>
        </row>
        <row r="210">
          <cell r="B210">
            <v>0</v>
          </cell>
          <cell r="D210" t="str">
            <v>8.4 (7)</v>
          </cell>
          <cell r="E210">
            <v>0</v>
          </cell>
          <cell r="F210" t="str">
            <v>Patok Kilometer</v>
          </cell>
          <cell r="G210" t="str">
            <v>Buah</v>
          </cell>
          <cell r="H210">
            <v>0</v>
          </cell>
          <cell r="I210">
            <v>349807.72</v>
          </cell>
          <cell r="J210">
            <v>0</v>
          </cell>
        </row>
        <row r="211">
          <cell r="B211">
            <v>0</v>
          </cell>
          <cell r="D211" t="str">
            <v>8.4 (8)</v>
          </cell>
          <cell r="E211">
            <v>0</v>
          </cell>
          <cell r="F211" t="str">
            <v>Patok Hektometer</v>
          </cell>
          <cell r="G211" t="str">
            <v>Buah</v>
          </cell>
          <cell r="H211">
            <v>0</v>
          </cell>
          <cell r="I211">
            <v>0</v>
          </cell>
          <cell r="J211">
            <v>0</v>
          </cell>
        </row>
        <row r="212">
          <cell r="B212">
            <v>0</v>
          </cell>
          <cell r="D212" t="str">
            <v>8.4 (9)</v>
          </cell>
          <cell r="E212">
            <v>0</v>
          </cell>
          <cell r="F212" t="str">
            <v>Patok Damija</v>
          </cell>
          <cell r="G212" t="str">
            <v>Buah</v>
          </cell>
          <cell r="H212">
            <v>0</v>
          </cell>
          <cell r="I212">
            <v>0</v>
          </cell>
          <cell r="J212">
            <v>0</v>
          </cell>
        </row>
        <row r="213">
          <cell r="B213">
            <v>0</v>
          </cell>
          <cell r="D213" t="str">
            <v>8.4 (10)</v>
          </cell>
          <cell r="E213">
            <v>0</v>
          </cell>
          <cell r="F213" t="str">
            <v>Rel Pengaman</v>
          </cell>
          <cell r="G213" t="str">
            <v>M1</v>
          </cell>
          <cell r="H213">
            <v>0</v>
          </cell>
          <cell r="I213">
            <v>195312.53</v>
          </cell>
          <cell r="J213">
            <v>0</v>
          </cell>
        </row>
        <row r="214">
          <cell r="B214">
            <v>0</v>
          </cell>
          <cell r="D214" t="str">
            <v>8.4 (11) a</v>
          </cell>
          <cell r="E214">
            <v>0</v>
          </cell>
          <cell r="F214" t="str">
            <v>Paku Jalan (Road Stud) Tipe .........</v>
          </cell>
          <cell r="G214" t="str">
            <v>Buah</v>
          </cell>
          <cell r="H214">
            <v>0</v>
          </cell>
          <cell r="I214">
            <v>0</v>
          </cell>
          <cell r="J214">
            <v>0</v>
          </cell>
        </row>
        <row r="215">
          <cell r="B215">
            <v>0</v>
          </cell>
          <cell r="D215" t="str">
            <v>8.4 (11) b</v>
          </cell>
          <cell r="E215">
            <v>0</v>
          </cell>
          <cell r="F215" t="str">
            <v>Paku Jalan (Road Stud) Tipe .........</v>
          </cell>
          <cell r="G215" t="str">
            <v>Buah</v>
          </cell>
          <cell r="H215">
            <v>0</v>
          </cell>
          <cell r="I215">
            <v>0</v>
          </cell>
          <cell r="J215">
            <v>0</v>
          </cell>
        </row>
        <row r="216">
          <cell r="B216">
            <v>0</v>
          </cell>
          <cell r="D216" t="str">
            <v>8.4 (12) a</v>
          </cell>
          <cell r="E216">
            <v>0</v>
          </cell>
          <cell r="F216" t="str">
            <v>Mata Kucing (Cat Eyes) Tipe .........</v>
          </cell>
          <cell r="G216" t="str">
            <v>Buah</v>
          </cell>
          <cell r="H216">
            <v>0</v>
          </cell>
          <cell r="I216">
            <v>0</v>
          </cell>
          <cell r="J216">
            <v>0</v>
          </cell>
        </row>
        <row r="217">
          <cell r="B217">
            <v>0</v>
          </cell>
          <cell r="D217" t="str">
            <v>8.4 (12) b</v>
          </cell>
          <cell r="E217">
            <v>0</v>
          </cell>
          <cell r="F217" t="str">
            <v>Mata Kucing (Cat Eyes) Tipe .........</v>
          </cell>
          <cell r="G217" t="str">
            <v>Buah</v>
          </cell>
          <cell r="H217">
            <v>0</v>
          </cell>
          <cell r="I217">
            <v>0</v>
          </cell>
          <cell r="J217">
            <v>0</v>
          </cell>
        </row>
        <row r="218">
          <cell r="B218">
            <v>0</v>
          </cell>
          <cell r="D218" t="str">
            <v>8.4 (13)</v>
          </cell>
          <cell r="E218">
            <v>0</v>
          </cell>
          <cell r="F218" t="str">
            <v>Kerb Pracetak</v>
          </cell>
          <cell r="G218" t="str">
            <v>Buah</v>
          </cell>
          <cell r="H218">
            <v>0</v>
          </cell>
          <cell r="I218">
            <v>0</v>
          </cell>
          <cell r="J218">
            <v>0</v>
          </cell>
        </row>
        <row r="219">
          <cell r="B219">
            <v>0</v>
          </cell>
          <cell r="D219" t="str">
            <v>8.4 (14)</v>
          </cell>
          <cell r="E219">
            <v>0</v>
          </cell>
          <cell r="F219" t="str">
            <v>Kerb Yang Digunakan Kembali</v>
          </cell>
          <cell r="G219" t="str">
            <v>Buah</v>
          </cell>
          <cell r="H219">
            <v>0</v>
          </cell>
          <cell r="I219">
            <v>0</v>
          </cell>
          <cell r="J219">
            <v>0</v>
          </cell>
        </row>
        <row r="220">
          <cell r="B220">
            <v>0</v>
          </cell>
          <cell r="D220" t="str">
            <v>8.4 (15)</v>
          </cell>
          <cell r="E220">
            <v>0</v>
          </cell>
          <cell r="F220" t="str">
            <v>Perkerasan Blok Beton</v>
          </cell>
          <cell r="G220" t="str">
            <v>M2</v>
          </cell>
          <cell r="H220">
            <v>0</v>
          </cell>
          <cell r="I220">
            <v>0</v>
          </cell>
          <cell r="J220">
            <v>0</v>
          </cell>
        </row>
        <row r="221">
          <cell r="B221">
            <v>0</v>
          </cell>
          <cell r="D221" t="str">
            <v>8.4 (16) a</v>
          </cell>
          <cell r="E221">
            <v>0</v>
          </cell>
          <cell r="F221" t="str">
            <v>Tutup Baja Untuk Lubang Drainase Tipe .........</v>
          </cell>
          <cell r="G221" t="str">
            <v>Buah</v>
          </cell>
          <cell r="H221">
            <v>0</v>
          </cell>
          <cell r="I221">
            <v>0</v>
          </cell>
          <cell r="J221">
            <v>0</v>
          </cell>
        </row>
        <row r="222">
          <cell r="B222">
            <v>0</v>
          </cell>
          <cell r="D222" t="str">
            <v>8.4 (16) b</v>
          </cell>
          <cell r="E222">
            <v>0</v>
          </cell>
          <cell r="F222" t="str">
            <v>Tutup Baja Untuk Lubang Drainase Tipe .........</v>
          </cell>
          <cell r="G222" t="str">
            <v>Buah</v>
          </cell>
          <cell r="H222">
            <v>0</v>
          </cell>
          <cell r="I222">
            <v>0</v>
          </cell>
          <cell r="J222">
            <v>0</v>
          </cell>
        </row>
        <row r="223">
          <cell r="B223">
            <v>0</v>
          </cell>
          <cell r="D223" t="str">
            <v>8.4 (17)</v>
          </cell>
          <cell r="E223">
            <v>0</v>
          </cell>
          <cell r="F223" t="str">
            <v>Pipa Untuk Pembuangan Air Dari Jembatan</v>
          </cell>
          <cell r="G223" t="str">
            <v>M1</v>
          </cell>
          <cell r="H223">
            <v>0</v>
          </cell>
          <cell r="I223">
            <v>0</v>
          </cell>
          <cell r="J223">
            <v>0</v>
          </cell>
        </row>
        <row r="224">
          <cell r="B224">
            <v>0</v>
          </cell>
          <cell r="D224" t="str">
            <v>8.4 (18)</v>
          </cell>
          <cell r="E224">
            <v>0</v>
          </cell>
          <cell r="F224" t="str">
            <v>Papan Nama Jembatan</v>
          </cell>
          <cell r="G224" t="str">
            <v>Buah</v>
          </cell>
          <cell r="H224">
            <v>0</v>
          </cell>
          <cell r="I224">
            <v>0</v>
          </cell>
          <cell r="J224">
            <v>0</v>
          </cell>
        </row>
        <row r="225">
          <cell r="B225">
            <v>0</v>
          </cell>
          <cell r="D225" t="str">
            <v>8.4 (19)</v>
          </cell>
          <cell r="E225">
            <v>0</v>
          </cell>
          <cell r="F225" t="str">
            <v>Lampu Penerangan Jalan Lengan Tunggal</v>
          </cell>
          <cell r="G225" t="str">
            <v>Buah</v>
          </cell>
          <cell r="H225">
            <v>0</v>
          </cell>
          <cell r="I225">
            <v>0</v>
          </cell>
          <cell r="J225">
            <v>0</v>
          </cell>
        </row>
        <row r="226">
          <cell r="B226">
            <v>0</v>
          </cell>
          <cell r="D226" t="str">
            <v>8.4 (20)</v>
          </cell>
          <cell r="E226">
            <v>0</v>
          </cell>
          <cell r="F226" t="str">
            <v>Lampu Penerangan Jalan Lengan Ganda</v>
          </cell>
          <cell r="G226" t="str">
            <v>Buah</v>
          </cell>
          <cell r="H226">
            <v>0</v>
          </cell>
          <cell r="I226">
            <v>0</v>
          </cell>
          <cell r="J226">
            <v>0</v>
          </cell>
        </row>
        <row r="227">
          <cell r="B227">
            <v>0</v>
          </cell>
          <cell r="D227" t="str">
            <v>8.4 (21)</v>
          </cell>
          <cell r="E227">
            <v>0</v>
          </cell>
          <cell r="F227" t="str">
            <v>Sistem &amp; Pesawat Pengatur Lalu Lintas</v>
          </cell>
          <cell r="G227" t="str">
            <v>LS</v>
          </cell>
          <cell r="H227">
            <v>0</v>
          </cell>
          <cell r="I227">
            <v>0</v>
          </cell>
          <cell r="J227">
            <v>0</v>
          </cell>
        </row>
        <row r="228">
          <cell r="B228">
            <v>0</v>
          </cell>
          <cell r="D228" t="str">
            <v>8.5 (1)</v>
          </cell>
          <cell r="E228">
            <v>0</v>
          </cell>
          <cell r="F228" t="str">
            <v>Pengembalian Kondisi Lantai Jembatan Beton</v>
          </cell>
          <cell r="G228" t="str">
            <v>M2</v>
          </cell>
          <cell r="H228">
            <v>0</v>
          </cell>
          <cell r="I228">
            <v>0</v>
          </cell>
          <cell r="J228">
            <v>0</v>
          </cell>
        </row>
        <row r="229">
          <cell r="B229">
            <v>0</v>
          </cell>
          <cell r="D229" t="str">
            <v>8.5 (2)</v>
          </cell>
          <cell r="E229">
            <v>0</v>
          </cell>
          <cell r="F229" t="str">
            <v>Pengembalian Kondisi Lantai Jembatan Kayu</v>
          </cell>
          <cell r="G229" t="str">
            <v>M2</v>
          </cell>
          <cell r="H229">
            <v>0</v>
          </cell>
          <cell r="I229">
            <v>0</v>
          </cell>
          <cell r="J229">
            <v>0</v>
          </cell>
        </row>
        <row r="230">
          <cell r="B230">
            <v>0</v>
          </cell>
          <cell r="D230" t="str">
            <v>8.5 (3) a</v>
          </cell>
          <cell r="E230">
            <v>0</v>
          </cell>
          <cell r="F230" t="str">
            <v>Pengembalian Kond. Pelapisan Permukaan Baja Struktur Galvanis</v>
          </cell>
          <cell r="G230" t="str">
            <v>M2</v>
          </cell>
          <cell r="H230">
            <v>0</v>
          </cell>
          <cell r="I230">
            <v>0</v>
          </cell>
          <cell r="J230">
            <v>0</v>
          </cell>
        </row>
        <row r="231">
          <cell r="B231">
            <v>0</v>
          </cell>
          <cell r="D231" t="str">
            <v>8.5 (3) b</v>
          </cell>
          <cell r="E231">
            <v>0</v>
          </cell>
          <cell r="F231" t="str">
            <v>Pengembalian Kond. Pelapisan Permukaan Baja Struk. Non Galvanis</v>
          </cell>
          <cell r="G231" t="str">
            <v>M2</v>
          </cell>
          <cell r="H231">
            <v>0</v>
          </cell>
          <cell r="I231">
            <v>0</v>
          </cell>
          <cell r="J231">
            <v>0</v>
          </cell>
        </row>
        <row r="232">
          <cell r="B232">
            <v>0</v>
          </cell>
          <cell r="D232">
            <v>9.1</v>
          </cell>
          <cell r="E232">
            <v>0</v>
          </cell>
          <cell r="F232" t="str">
            <v>Mandor</v>
          </cell>
          <cell r="G232" t="str">
            <v>Jam</v>
          </cell>
          <cell r="H232">
            <v>0</v>
          </cell>
          <cell r="I232">
            <v>3850</v>
          </cell>
          <cell r="J232">
            <v>0</v>
          </cell>
        </row>
        <row r="233">
          <cell r="B233">
            <v>0</v>
          </cell>
          <cell r="D233">
            <v>9.1999999999999993</v>
          </cell>
          <cell r="E233">
            <v>0</v>
          </cell>
          <cell r="F233" t="str">
            <v>Pekerja Biasa</v>
          </cell>
          <cell r="G233" t="str">
            <v>Jam</v>
          </cell>
          <cell r="H233">
            <v>0</v>
          </cell>
          <cell r="I233">
            <v>3520</v>
          </cell>
          <cell r="J233">
            <v>0</v>
          </cell>
        </row>
        <row r="234">
          <cell r="B234">
            <v>0</v>
          </cell>
          <cell r="D234">
            <v>9.3000000000000007</v>
          </cell>
          <cell r="E234">
            <v>0</v>
          </cell>
          <cell r="F234" t="str">
            <v>Tukang Kayu, Tukang Batu, dsb</v>
          </cell>
          <cell r="G234" t="str">
            <v>Jam</v>
          </cell>
          <cell r="H234">
            <v>0</v>
          </cell>
          <cell r="I234">
            <v>4125</v>
          </cell>
          <cell r="J234">
            <v>0</v>
          </cell>
        </row>
        <row r="235">
          <cell r="B235">
            <v>0</v>
          </cell>
          <cell r="D235">
            <v>9.4</v>
          </cell>
          <cell r="E235">
            <v>0</v>
          </cell>
          <cell r="F235" t="str">
            <v>Dump Truck 3 - 4 M3</v>
          </cell>
          <cell r="G235" t="str">
            <v>Jam</v>
          </cell>
          <cell r="H235">
            <v>0</v>
          </cell>
          <cell r="I235">
            <v>82095.62</v>
          </cell>
          <cell r="J235">
            <v>0</v>
          </cell>
        </row>
        <row r="236">
          <cell r="B236">
            <v>0</v>
          </cell>
          <cell r="D236">
            <v>9.5</v>
          </cell>
          <cell r="E236">
            <v>0</v>
          </cell>
          <cell r="F236" t="str">
            <v>Truk Bak Datar 3 - 4 M3</v>
          </cell>
          <cell r="G236" t="str">
            <v>Jam</v>
          </cell>
          <cell r="H236">
            <v>0</v>
          </cell>
          <cell r="I236">
            <v>97546.17</v>
          </cell>
          <cell r="J236">
            <v>0</v>
          </cell>
        </row>
        <row r="237">
          <cell r="B237">
            <v>0</v>
          </cell>
          <cell r="D237">
            <v>9.6</v>
          </cell>
          <cell r="E237">
            <v>0</v>
          </cell>
          <cell r="F237" t="str">
            <v>Truk Tangki 3000 - 4500 Liter</v>
          </cell>
          <cell r="G237" t="str">
            <v>Jam</v>
          </cell>
          <cell r="H237">
            <v>0</v>
          </cell>
          <cell r="I237">
            <v>97546.17</v>
          </cell>
          <cell r="J237">
            <v>0</v>
          </cell>
        </row>
        <row r="238">
          <cell r="B238">
            <v>0</v>
          </cell>
          <cell r="D238">
            <v>9.6999999999999993</v>
          </cell>
          <cell r="E238">
            <v>0</v>
          </cell>
          <cell r="F238" t="str">
            <v>Bulldozer 100 - 150 HP</v>
          </cell>
          <cell r="G238" t="str">
            <v>Jam</v>
          </cell>
          <cell r="H238">
            <v>0</v>
          </cell>
          <cell r="I238">
            <v>218380.91</v>
          </cell>
          <cell r="J238">
            <v>0</v>
          </cell>
        </row>
        <row r="239">
          <cell r="B239">
            <v>0</v>
          </cell>
          <cell r="D239">
            <v>9.8000000000000007</v>
          </cell>
          <cell r="E239">
            <v>0</v>
          </cell>
          <cell r="F239" t="str">
            <v>Motor Grader min 100 HP</v>
          </cell>
          <cell r="G239" t="str">
            <v>Jam</v>
          </cell>
          <cell r="H239">
            <v>0</v>
          </cell>
          <cell r="I239">
            <v>172863.92</v>
          </cell>
          <cell r="J239">
            <v>0</v>
          </cell>
        </row>
        <row r="240">
          <cell r="B240">
            <v>0</v>
          </cell>
          <cell r="D240">
            <v>9.9</v>
          </cell>
          <cell r="E240">
            <v>0</v>
          </cell>
          <cell r="F240" t="str">
            <v>Loader Roda Karet 1.0 - 1.6 M3</v>
          </cell>
          <cell r="G240" t="str">
            <v>Jam</v>
          </cell>
          <cell r="H240">
            <v>0</v>
          </cell>
          <cell r="I240">
            <v>163449.1971887766</v>
          </cell>
          <cell r="J240">
            <v>0</v>
          </cell>
        </row>
        <row r="241">
          <cell r="B241">
            <v>0</v>
          </cell>
          <cell r="D241">
            <v>9.1</v>
          </cell>
          <cell r="E241">
            <v>0</v>
          </cell>
          <cell r="F241" t="str">
            <v>Loader Roda Berantai 75 - 100 HP</v>
          </cell>
          <cell r="G241" t="str">
            <v>Jam</v>
          </cell>
          <cell r="H241">
            <v>0</v>
          </cell>
          <cell r="I241">
            <v>175977.1</v>
          </cell>
          <cell r="J241">
            <v>0</v>
          </cell>
        </row>
        <row r="242">
          <cell r="B242">
            <v>0</v>
          </cell>
          <cell r="D242">
            <v>9.11</v>
          </cell>
          <cell r="E242">
            <v>0</v>
          </cell>
          <cell r="F242" t="str">
            <v>Alat Penggali (Excavator) 80 - 140 HP</v>
          </cell>
          <cell r="G242" t="str">
            <v>Jam</v>
          </cell>
          <cell r="H242">
            <v>0</v>
          </cell>
          <cell r="I242">
            <v>165765.29999999999</v>
          </cell>
          <cell r="J242">
            <v>0</v>
          </cell>
        </row>
        <row r="243">
          <cell r="B243">
            <v>0</v>
          </cell>
          <cell r="D243">
            <v>9.1199999999999992</v>
          </cell>
          <cell r="E243">
            <v>0</v>
          </cell>
          <cell r="F243" t="str">
            <v>Crane 10 - 15 Ton</v>
          </cell>
          <cell r="G243" t="str">
            <v>Jam</v>
          </cell>
          <cell r="H243">
            <v>0</v>
          </cell>
          <cell r="I243">
            <v>263632.21000000002</v>
          </cell>
          <cell r="J243">
            <v>0</v>
          </cell>
        </row>
        <row r="244">
          <cell r="B244">
            <v>0</v>
          </cell>
          <cell r="D244">
            <v>9.1300000000000008</v>
          </cell>
          <cell r="E244">
            <v>0</v>
          </cell>
          <cell r="F244" t="str">
            <v>Penggilas Roda Besi 6 - 9 Ton</v>
          </cell>
          <cell r="G244" t="str">
            <v>Jam</v>
          </cell>
          <cell r="H244">
            <v>0</v>
          </cell>
          <cell r="I244">
            <v>75262.69</v>
          </cell>
          <cell r="J244">
            <v>0</v>
          </cell>
        </row>
        <row r="245">
          <cell r="B245">
            <v>0</v>
          </cell>
          <cell r="D245">
            <v>9.14</v>
          </cell>
          <cell r="E245">
            <v>0</v>
          </cell>
          <cell r="F245" t="str">
            <v>Penggilas Bervibrasi  5 - 8  Ton</v>
          </cell>
          <cell r="G245" t="str">
            <v>Jam</v>
          </cell>
          <cell r="H245">
            <v>0</v>
          </cell>
          <cell r="I245">
            <v>89559.49</v>
          </cell>
          <cell r="J245">
            <v>0</v>
          </cell>
        </row>
        <row r="246">
          <cell r="B246">
            <v>0</v>
          </cell>
          <cell r="D246">
            <v>9.15</v>
          </cell>
          <cell r="E246">
            <v>0</v>
          </cell>
          <cell r="F246" t="str">
            <v>Pemadat Bervibrasi 1.5 - 3.0 HP</v>
          </cell>
          <cell r="G246" t="str">
            <v>Jam</v>
          </cell>
          <cell r="H246">
            <v>0</v>
          </cell>
          <cell r="I246">
            <v>14538.2</v>
          </cell>
          <cell r="J246">
            <v>0</v>
          </cell>
        </row>
        <row r="247">
          <cell r="B247">
            <v>0</v>
          </cell>
          <cell r="D247">
            <v>9.16</v>
          </cell>
          <cell r="E247">
            <v>0</v>
          </cell>
          <cell r="F247" t="str">
            <v>Penggilas Roda Karet 8 - 10 Ton</v>
          </cell>
          <cell r="G247" t="str">
            <v>Jam</v>
          </cell>
          <cell r="H247">
            <v>0</v>
          </cell>
          <cell r="I247">
            <v>84415.89</v>
          </cell>
          <cell r="J247">
            <v>0</v>
          </cell>
        </row>
        <row r="248">
          <cell r="B248">
            <v>0</v>
          </cell>
          <cell r="D248">
            <v>9.17</v>
          </cell>
          <cell r="E248">
            <v>0</v>
          </cell>
          <cell r="F248" t="str">
            <v>Kompresor 4000 - 6500 Ltr/mnt</v>
          </cell>
          <cell r="G248" t="str">
            <v>Jam</v>
          </cell>
          <cell r="H248">
            <v>0</v>
          </cell>
          <cell r="I248">
            <v>63144.87</v>
          </cell>
          <cell r="J248">
            <v>0</v>
          </cell>
        </row>
        <row r="249">
          <cell r="B249">
            <v>0</v>
          </cell>
          <cell r="D249">
            <v>9.18</v>
          </cell>
          <cell r="E249">
            <v>0</v>
          </cell>
          <cell r="F249" t="str">
            <v>Beton Molen 0.3 - 0.6 M3</v>
          </cell>
          <cell r="G249" t="str">
            <v>Jam</v>
          </cell>
          <cell r="H249">
            <v>0</v>
          </cell>
          <cell r="I249">
            <v>46405.38</v>
          </cell>
          <cell r="J249">
            <v>0</v>
          </cell>
        </row>
        <row r="250">
          <cell r="B250">
            <v>0</v>
          </cell>
          <cell r="D250">
            <v>9.19</v>
          </cell>
          <cell r="E250">
            <v>0</v>
          </cell>
          <cell r="F250" t="str">
            <v>Pompa Air 70 - 100 MM</v>
          </cell>
          <cell r="G250" t="str">
            <v>Jam</v>
          </cell>
          <cell r="H250">
            <v>0</v>
          </cell>
          <cell r="I250">
            <v>15212.9</v>
          </cell>
          <cell r="J250">
            <v>0</v>
          </cell>
        </row>
        <row r="251">
          <cell r="B251">
            <v>0</v>
          </cell>
          <cell r="D251">
            <v>9.1999999999999993</v>
          </cell>
          <cell r="E251">
            <v>0</v>
          </cell>
          <cell r="F251" t="str">
            <v>Jack Hammer</v>
          </cell>
          <cell r="G251" t="str">
            <v>Jam</v>
          </cell>
          <cell r="H251">
            <v>0</v>
          </cell>
          <cell r="I251">
            <v>23149.78</v>
          </cell>
          <cell r="J251">
            <v>0</v>
          </cell>
        </row>
        <row r="252">
          <cell r="B252">
            <v>0</v>
          </cell>
          <cell r="D252" t="str">
            <v>10.1 (1)</v>
          </cell>
          <cell r="E252">
            <v>0</v>
          </cell>
          <cell r="F252" t="str">
            <v>Pemeliharaan Rutin Perkerasan</v>
          </cell>
          <cell r="G252" t="str">
            <v>LS</v>
          </cell>
          <cell r="H252">
            <v>0</v>
          </cell>
          <cell r="I252">
            <v>7349914.75</v>
          </cell>
          <cell r="J252">
            <v>0</v>
          </cell>
        </row>
        <row r="253">
          <cell r="B253">
            <v>0</v>
          </cell>
          <cell r="D253" t="str">
            <v>10.1 (2)</v>
          </cell>
          <cell r="E253">
            <v>0</v>
          </cell>
          <cell r="F253" t="str">
            <v>Pemeliharaan Rutin Bahu Jalan</v>
          </cell>
          <cell r="G253" t="str">
            <v>LS</v>
          </cell>
          <cell r="H253">
            <v>0</v>
          </cell>
          <cell r="I253">
            <v>3562940.73</v>
          </cell>
          <cell r="J253">
            <v>0</v>
          </cell>
        </row>
        <row r="254">
          <cell r="B254">
            <v>0</v>
          </cell>
          <cell r="D254" t="str">
            <v>10.1 (3)</v>
          </cell>
          <cell r="E254">
            <v>0</v>
          </cell>
          <cell r="F254" t="str">
            <v>Pemeliharaan Rutin Selokan, Saluran Air, Galian &amp; Timbunan</v>
          </cell>
          <cell r="G254" t="str">
            <v>LS</v>
          </cell>
          <cell r="H254">
            <v>0</v>
          </cell>
          <cell r="I254">
            <v>4945399.29</v>
          </cell>
          <cell r="J254">
            <v>0</v>
          </cell>
        </row>
        <row r="255">
          <cell r="B255">
            <v>0</v>
          </cell>
          <cell r="D255" t="str">
            <v>10.1 (4)</v>
          </cell>
          <cell r="E255">
            <v>0</v>
          </cell>
          <cell r="F255" t="str">
            <v>Pemeliharaan Rutin Perlengkapan Jalan</v>
          </cell>
          <cell r="G255" t="str">
            <v>LS</v>
          </cell>
          <cell r="H255">
            <v>0</v>
          </cell>
          <cell r="I255">
            <v>799424.19</v>
          </cell>
          <cell r="J255">
            <v>0</v>
          </cell>
        </row>
        <row r="256">
          <cell r="B256">
            <v>0</v>
          </cell>
          <cell r="D256" t="str">
            <v>10.1 (5)</v>
          </cell>
          <cell r="E256">
            <v>0</v>
          </cell>
          <cell r="F256" t="str">
            <v>Pemeliharaan Rutin Jembatan</v>
          </cell>
          <cell r="G256" t="str">
            <v>LS</v>
          </cell>
          <cell r="H256">
            <v>0</v>
          </cell>
          <cell r="I256">
            <v>4438742.2300000004</v>
          </cell>
          <cell r="J256">
            <v>0</v>
          </cell>
        </row>
        <row r="257">
          <cell r="B257">
            <v>0</v>
          </cell>
          <cell r="D257">
            <v>0</v>
          </cell>
          <cell r="E257">
            <v>0</v>
          </cell>
          <cell r="F257">
            <v>0</v>
          </cell>
          <cell r="G257">
            <v>0</v>
          </cell>
          <cell r="H257">
            <v>0</v>
          </cell>
          <cell r="I257">
            <v>0</v>
          </cell>
          <cell r="J257">
            <v>0</v>
          </cell>
        </row>
      </sheetData>
      <sheetData sheetId="12"/>
      <sheetData sheetId="13"/>
      <sheetData sheetId="14"/>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_PENAWARAN"/>
      <sheetName val="METODE"/>
      <sheetName val="METODE (2)"/>
      <sheetName val="Rekap Biaya"/>
      <sheetName val="Kuantitas &amp; Harga"/>
      <sheetName val="KOEF TENAGA DAN ALAT"/>
      <sheetName val="TS"/>
      <sheetName val="JAD MAT"/>
      <sheetName val="JAD UPAH"/>
      <sheetName val="jdwl alat"/>
      <sheetName val="JAD PERSON"/>
      <sheetName val="Pekerjaan Utama"/>
      <sheetName val="%"/>
      <sheetName val="RMK"/>
      <sheetName val="Milyard"/>
      <sheetName val="Kwitansi"/>
    </sheetNames>
    <sheetDataSet>
      <sheetData sheetId="0"/>
      <sheetData sheetId="1"/>
      <sheetData sheetId="2"/>
      <sheetData sheetId="3"/>
      <sheetData sheetId="4">
        <row r="2">
          <cell r="A2" t="str">
            <v>DAFTAR  KUANTITAS DAN HARGA</v>
          </cell>
        </row>
        <row r="4">
          <cell r="A4" t="str">
            <v>Program</v>
          </cell>
          <cell r="D4" t="str">
            <v>:  Peningkatan Kualitas Lingkungan</v>
          </cell>
        </row>
        <row r="5">
          <cell r="A5" t="str">
            <v>Kegiatan</v>
          </cell>
          <cell r="D5" t="str">
            <v>:  Pembangunan Prasarana Penyehatan Lingkungan Pemukiman</v>
          </cell>
        </row>
        <row r="6">
          <cell r="A6" t="str">
            <v>Pekerjaan</v>
          </cell>
          <cell r="D6" t="str">
            <v>:  Pembangunan Jalan Lingkungan</v>
          </cell>
        </row>
        <row r="7">
          <cell r="A7" t="str">
            <v>Lokasi</v>
          </cell>
          <cell r="D7" t="str">
            <v>:  Kelurahan Manumutin (Nakafehan-Kuneru)</v>
          </cell>
        </row>
        <row r="9">
          <cell r="E9" t="str">
            <v/>
          </cell>
          <cell r="F9" t="str">
            <v/>
          </cell>
        </row>
        <row r="10">
          <cell r="A10" t="str">
            <v>No. Mata</v>
          </cell>
          <cell r="B10" t="str">
            <v>Uraian</v>
          </cell>
          <cell r="E10" t="str">
            <v>Satuan</v>
          </cell>
          <cell r="F10" t="str">
            <v>Perkiraan</v>
          </cell>
          <cell r="G10" t="str">
            <v>Harga</v>
          </cell>
          <cell r="H10" t="str">
            <v>Jumlah</v>
          </cell>
        </row>
        <row r="11">
          <cell r="A11" t="str">
            <v>Pembayaran</v>
          </cell>
          <cell r="F11" t="str">
            <v>Kuantitas</v>
          </cell>
          <cell r="G11" t="str">
            <v>Satuan</v>
          </cell>
          <cell r="H11" t="str">
            <v>Harga-Harga</v>
          </cell>
        </row>
        <row r="12">
          <cell r="G12" t="str">
            <v>(Rupiah)</v>
          </cell>
          <cell r="H12" t="str">
            <v>(Rupiah)</v>
          </cell>
        </row>
        <row r="13">
          <cell r="A13" t="str">
            <v>a</v>
          </cell>
          <cell r="C13" t="str">
            <v>b</v>
          </cell>
          <cell r="E13" t="str">
            <v>c</v>
          </cell>
          <cell r="F13" t="str">
            <v>d</v>
          </cell>
          <cell r="G13" t="str">
            <v>e</v>
          </cell>
          <cell r="H13" t="str">
            <v>f = (d x e)</v>
          </cell>
        </row>
        <row r="15">
          <cell r="C15" t="str">
            <v>DIVISI 1. UMUM</v>
          </cell>
        </row>
        <row r="17">
          <cell r="A17" t="str">
            <v>1.1</v>
          </cell>
          <cell r="C17" t="str">
            <v>Mobilisasi</v>
          </cell>
          <cell r="E17" t="str">
            <v>LS</v>
          </cell>
          <cell r="F17">
            <v>1</v>
          </cell>
          <cell r="G17">
            <v>2850000</v>
          </cell>
          <cell r="H17">
            <v>2850000</v>
          </cell>
        </row>
        <row r="18">
          <cell r="A18" t="str">
            <v>1.2</v>
          </cell>
          <cell r="C18" t="str">
            <v>Pemeriksaan Laboratorium</v>
          </cell>
          <cell r="E18" t="str">
            <v>LS</v>
          </cell>
          <cell r="F18">
            <v>1</v>
          </cell>
          <cell r="G18">
            <v>9475000</v>
          </cell>
          <cell r="H18">
            <v>9475000</v>
          </cell>
        </row>
        <row r="19">
          <cell r="A19" t="str">
            <v>1.8 (1)</v>
          </cell>
          <cell r="C19" t="str">
            <v>Pemeliharaan dan Perlindungan Lalu Lintas</v>
          </cell>
          <cell r="E19" t="str">
            <v>LS</v>
          </cell>
          <cell r="F19">
            <v>0</v>
          </cell>
          <cell r="G19">
            <v>0</v>
          </cell>
          <cell r="H19">
            <v>0</v>
          </cell>
        </row>
        <row r="20">
          <cell r="A20" t="str">
            <v>1.8 (2)</v>
          </cell>
          <cell r="C20" t="str">
            <v>Pemasangan dan Pemeliharaan Jembatan Sementara</v>
          </cell>
          <cell r="E20" t="str">
            <v>LS</v>
          </cell>
          <cell r="F20">
            <v>0</v>
          </cell>
          <cell r="G20">
            <v>0</v>
          </cell>
          <cell r="H20">
            <v>0</v>
          </cell>
        </row>
        <row r="24">
          <cell r="C24" t="str">
            <v>Jumlah Harga Pekerjaan DIVISI 1  (masuk pada Rekapitulasi Perkiraan Harga Pekerjaan)</v>
          </cell>
          <cell r="H24">
            <v>12325000</v>
          </cell>
        </row>
        <row r="27">
          <cell r="C27" t="str">
            <v>DIVISI 2. DRAINASE</v>
          </cell>
        </row>
        <row r="29">
          <cell r="A29" t="str">
            <v>2.1</v>
          </cell>
          <cell r="C29" t="str">
            <v xml:space="preserve">Galian untuk Selokan Drainase dan Saluran Air </v>
          </cell>
          <cell r="E29" t="str">
            <v>M3</v>
          </cell>
          <cell r="F29">
            <v>69.8</v>
          </cell>
          <cell r="G29">
            <v>17758.27</v>
          </cell>
          <cell r="H29">
            <v>1239527.246</v>
          </cell>
        </row>
        <row r="31">
          <cell r="A31" t="str">
            <v>2.2</v>
          </cell>
          <cell r="C31" t="str">
            <v>Pasangan Batu dengan Mortar</v>
          </cell>
          <cell r="E31" t="str">
            <v>M3</v>
          </cell>
          <cell r="F31">
            <v>0</v>
          </cell>
          <cell r="G31">
            <v>305914.64</v>
          </cell>
          <cell r="H31">
            <v>0</v>
          </cell>
        </row>
        <row r="33">
          <cell r="A33" t="str">
            <v>2.3 (1)</v>
          </cell>
          <cell r="C33" t="str">
            <v>Gorong-Gorong Pipa Beton Bertulang, Diameter Dalam &lt; 45 cm</v>
          </cell>
          <cell r="E33" t="str">
            <v>M1</v>
          </cell>
          <cell r="F33">
            <v>0</v>
          </cell>
          <cell r="G33">
            <v>260184.53</v>
          </cell>
          <cell r="H33">
            <v>0</v>
          </cell>
        </row>
        <row r="34">
          <cell r="A34" t="str">
            <v>2.3 (2)</v>
          </cell>
          <cell r="C34" t="str">
            <v>Gorong-Gorong Pipa Beton Bertulang, Diameter Dalam 45-&lt;75 cm</v>
          </cell>
          <cell r="E34" t="str">
            <v>M1</v>
          </cell>
          <cell r="F34">
            <v>0</v>
          </cell>
          <cell r="G34">
            <v>372156.07</v>
          </cell>
          <cell r="H34">
            <v>0</v>
          </cell>
        </row>
        <row r="35">
          <cell r="A35" t="str">
            <v>2.3 (3)</v>
          </cell>
          <cell r="C35" t="str">
            <v xml:space="preserve">Gorong-Gorong Pipa Beton Bertulang, Diameter Dalam 75-&lt;95 cm </v>
          </cell>
          <cell r="E35" t="str">
            <v>M1</v>
          </cell>
          <cell r="F35">
            <v>0</v>
          </cell>
          <cell r="G35">
            <v>578493.04</v>
          </cell>
          <cell r="H35">
            <v>0</v>
          </cell>
        </row>
        <row r="36">
          <cell r="A36" t="str">
            <v>2.3 (4)</v>
          </cell>
          <cell r="C36" t="str">
            <v xml:space="preserve">Gorong-Gorong Pipa Beton Bertulang, Diameter Dalam 95-120 cm </v>
          </cell>
          <cell r="E36" t="str">
            <v>M1</v>
          </cell>
          <cell r="F36">
            <v>0</v>
          </cell>
          <cell r="G36">
            <v>776721.88</v>
          </cell>
          <cell r="H36">
            <v>0</v>
          </cell>
        </row>
        <row r="37">
          <cell r="A37" t="str">
            <v>2.3 (5)</v>
          </cell>
          <cell r="C37" t="str">
            <v>Gorong-Gorong Beton Tanpa Tulang Diameter Dalam 20-30 Cm</v>
          </cell>
          <cell r="E37" t="str">
            <v>M1</v>
          </cell>
          <cell r="F37">
            <v>0</v>
          </cell>
          <cell r="G37">
            <v>63648.27</v>
          </cell>
          <cell r="H37">
            <v>0</v>
          </cell>
        </row>
        <row r="38">
          <cell r="A38" t="str">
            <v>2.3 (6)</v>
          </cell>
          <cell r="C38" t="str">
            <v>Gorong-Gorong Pipa Baja Bergelombang</v>
          </cell>
          <cell r="E38" t="str">
            <v>Ton</v>
          </cell>
          <cell r="F38">
            <v>0</v>
          </cell>
          <cell r="G38">
            <v>9863644.0700000003</v>
          </cell>
          <cell r="H38">
            <v>0</v>
          </cell>
        </row>
        <row r="40">
          <cell r="A40" t="str">
            <v>2.4 (1)</v>
          </cell>
          <cell r="C40" t="str">
            <v>Timbunan Porus atau Bahan Penyaring</v>
          </cell>
          <cell r="E40" t="str">
            <v>M3</v>
          </cell>
          <cell r="F40">
            <v>0</v>
          </cell>
          <cell r="G40">
            <v>116895.84</v>
          </cell>
          <cell r="H40">
            <v>0</v>
          </cell>
        </row>
        <row r="41">
          <cell r="A41" t="str">
            <v>2.4 (2)</v>
          </cell>
          <cell r="C41" t="str">
            <v>Anyaman Filter Plastik</v>
          </cell>
          <cell r="E41" t="str">
            <v>M2</v>
          </cell>
          <cell r="F41">
            <v>0</v>
          </cell>
          <cell r="G41">
            <v>16876.2</v>
          </cell>
          <cell r="H41">
            <v>0</v>
          </cell>
        </row>
        <row r="42">
          <cell r="A42" t="str">
            <v>2.4 (3)</v>
          </cell>
          <cell r="C42" t="str">
            <v>Pipa Berlubang Banyak Untuk Pek. Drainase di Bawah Permukaan</v>
          </cell>
          <cell r="E42" t="str">
            <v>M1</v>
          </cell>
          <cell r="F42">
            <v>0</v>
          </cell>
          <cell r="G42">
            <v>27142.560000000001</v>
          </cell>
          <cell r="H42">
            <v>0</v>
          </cell>
        </row>
        <row r="46">
          <cell r="B46" t="str">
            <v>Jumlah Harga Pekerjaan DIVISI 2  (masuk pada Rekapitulasi Perkiraan Harga Pekerjaan)</v>
          </cell>
          <cell r="H46">
            <v>1239527.246</v>
          </cell>
        </row>
        <row r="49">
          <cell r="C49" t="str">
            <v>DIVISI  3.  PEKERJAAN  TANAH</v>
          </cell>
        </row>
        <row r="51">
          <cell r="A51" t="str">
            <v>3.4 (9)</v>
          </cell>
          <cell r="C51" t="str">
            <v>Pembersihan Semak pada Damija</v>
          </cell>
          <cell r="E51" t="str">
            <v>M2</v>
          </cell>
          <cell r="F51">
            <v>0</v>
          </cell>
          <cell r="H51">
            <v>0</v>
          </cell>
        </row>
        <row r="52">
          <cell r="A52" t="str">
            <v>3.1 (1)</v>
          </cell>
          <cell r="C52" t="str">
            <v>Galian Biasa</v>
          </cell>
          <cell r="E52" t="str">
            <v>M3</v>
          </cell>
          <cell r="F52">
            <v>0</v>
          </cell>
          <cell r="G52">
            <v>22161.96</v>
          </cell>
          <cell r="H52">
            <v>0</v>
          </cell>
        </row>
        <row r="53">
          <cell r="A53" t="str">
            <v>3.1 (2)</v>
          </cell>
          <cell r="C53" t="str">
            <v>Galian Batu</v>
          </cell>
          <cell r="E53" t="str">
            <v>M3</v>
          </cell>
          <cell r="F53">
            <v>0</v>
          </cell>
          <cell r="G53">
            <v>77782.83</v>
          </cell>
          <cell r="H53">
            <v>0</v>
          </cell>
        </row>
        <row r="54">
          <cell r="A54" t="str">
            <v>3.1</v>
          </cell>
          <cell r="C54" t="str">
            <v>Galian Struktur dengan Kedalaman 0 - 2 meter</v>
          </cell>
          <cell r="E54" t="str">
            <v>M3</v>
          </cell>
          <cell r="F54">
            <v>9.6</v>
          </cell>
          <cell r="G54">
            <v>44389.61</v>
          </cell>
          <cell r="H54">
            <v>426140.25599999999</v>
          </cell>
        </row>
        <row r="55">
          <cell r="A55" t="str">
            <v>3.1 (4)</v>
          </cell>
          <cell r="C55" t="str">
            <v>Galian Struktur dengan Kedalaman 2 - 4 meter</v>
          </cell>
          <cell r="E55" t="str">
            <v>M3</v>
          </cell>
          <cell r="F55">
            <v>0</v>
          </cell>
          <cell r="G55">
            <v>49530.94</v>
          </cell>
          <cell r="H55">
            <v>0</v>
          </cell>
        </row>
        <row r="56">
          <cell r="A56" t="str">
            <v>3.1 (5)</v>
          </cell>
          <cell r="C56" t="str">
            <v>Galian Struktur dengan Kedalaman 4 - 6 meter</v>
          </cell>
          <cell r="E56" t="str">
            <v>M3</v>
          </cell>
          <cell r="F56">
            <v>0</v>
          </cell>
          <cell r="G56">
            <v>52185.05</v>
          </cell>
          <cell r="H56">
            <v>0</v>
          </cell>
        </row>
        <row r="57">
          <cell r="A57" t="str">
            <v>3.1 (6)</v>
          </cell>
          <cell r="C57" t="str">
            <v>Cofferdam, Penyokong, Pengaku dan Pekerjaan yang Berkaitan</v>
          </cell>
          <cell r="E57" t="str">
            <v>LS</v>
          </cell>
          <cell r="H57">
            <v>0</v>
          </cell>
        </row>
        <row r="58">
          <cell r="A58" t="str">
            <v>3.1 (7)</v>
          </cell>
          <cell r="C58" t="str">
            <v xml:space="preserve">Galian Perkerasan Beraspal Dengan Cold Milling Machine </v>
          </cell>
          <cell r="E58" t="str">
            <v>M3</v>
          </cell>
          <cell r="H58">
            <v>0</v>
          </cell>
        </row>
        <row r="59">
          <cell r="A59" t="str">
            <v>3.1 (8)</v>
          </cell>
          <cell r="C59" t="str">
            <v xml:space="preserve">Galian Perkerasan Beraspal Tanpa Cold Milling Machine </v>
          </cell>
          <cell r="E59" t="str">
            <v>M3</v>
          </cell>
          <cell r="H59">
            <v>0</v>
          </cell>
        </row>
        <row r="60">
          <cell r="A60" t="str">
            <v>3.1 (9)</v>
          </cell>
          <cell r="C60" t="str">
            <v>Biaya Tambahan Utk. Pengangkutan yang Melebihi 5 Km.</v>
          </cell>
          <cell r="E60" t="str">
            <v>M3/Km</v>
          </cell>
          <cell r="F60">
            <v>0</v>
          </cell>
          <cell r="G60">
            <v>961.63</v>
          </cell>
          <cell r="H60">
            <v>0</v>
          </cell>
        </row>
        <row r="62">
          <cell r="A62" t="str">
            <v>3.2 (1)</v>
          </cell>
          <cell r="C62" t="str">
            <v>Timbunan Biasa dari Selain Galian Sumber Bahan</v>
          </cell>
          <cell r="E62" t="str">
            <v>M3</v>
          </cell>
          <cell r="F62">
            <v>0</v>
          </cell>
          <cell r="G62">
            <v>32034.080000000002</v>
          </cell>
          <cell r="H62">
            <v>0</v>
          </cell>
        </row>
        <row r="63">
          <cell r="A63" t="str">
            <v>3.2 (1)a</v>
          </cell>
          <cell r="C63" t="str">
            <v>Timbunan Biasa</v>
          </cell>
          <cell r="E63" t="str">
            <v>M3</v>
          </cell>
          <cell r="H63">
            <v>0</v>
          </cell>
        </row>
        <row r="64">
          <cell r="A64" t="str">
            <v>3.2 (2)</v>
          </cell>
          <cell r="C64" t="str">
            <v>Timbunan Pilihan</v>
          </cell>
          <cell r="E64" t="str">
            <v>M3</v>
          </cell>
          <cell r="F64">
            <v>0</v>
          </cell>
          <cell r="G64">
            <v>56981.07</v>
          </cell>
          <cell r="H64">
            <v>0</v>
          </cell>
        </row>
        <row r="65">
          <cell r="A65" t="str">
            <v>3.2 (3)</v>
          </cell>
          <cell r="C65" t="str">
            <v>Timbunan Pilihan di Atas Tanah Rawa (diukur di atas bak truk)</v>
          </cell>
          <cell r="E65" t="str">
            <v>M3</v>
          </cell>
          <cell r="F65">
            <v>0</v>
          </cell>
          <cell r="G65">
            <v>46604.242026200634</v>
          </cell>
          <cell r="H65">
            <v>0</v>
          </cell>
        </row>
        <row r="67">
          <cell r="A67" t="str">
            <v>3.2</v>
          </cell>
          <cell r="C67" t="str">
            <v>Penyiapan Badan Jalan Galian Biasa</v>
          </cell>
          <cell r="E67" t="str">
            <v>M2</v>
          </cell>
          <cell r="F67">
            <v>440</v>
          </cell>
          <cell r="G67">
            <v>1170.3900000000001</v>
          </cell>
          <cell r="H67">
            <v>514971.60000000003</v>
          </cell>
        </row>
        <row r="68">
          <cell r="A68" t="str">
            <v>3.3 (1)</v>
          </cell>
          <cell r="C68" t="str">
            <v xml:space="preserve">Penyiapan Badan Jalan pada Galian </v>
          </cell>
          <cell r="E68" t="str">
            <v>M2</v>
          </cell>
        </row>
        <row r="70">
          <cell r="A70" t="str">
            <v>3.4 (1)</v>
          </cell>
          <cell r="C70" t="str">
            <v>Pemotongan Pohon Diameter &lt;10 Cm</v>
          </cell>
          <cell r="E70" t="str">
            <v>Buah</v>
          </cell>
          <cell r="H70">
            <v>0</v>
          </cell>
        </row>
        <row r="71">
          <cell r="A71" t="str">
            <v>3.4 (2)</v>
          </cell>
          <cell r="C71" t="str">
            <v>Pemotongan Pohon Diameter 10 - &lt;30 Cm</v>
          </cell>
          <cell r="E71" t="str">
            <v>Buah</v>
          </cell>
          <cell r="H71">
            <v>0</v>
          </cell>
        </row>
        <row r="72">
          <cell r="A72" t="str">
            <v>3.4 (3)</v>
          </cell>
          <cell r="C72" t="str">
            <v>Pemotongan Pohon Diameter 30 - &lt;50 Cm</v>
          </cell>
          <cell r="E72" t="str">
            <v>Buah</v>
          </cell>
          <cell r="H72">
            <v>0</v>
          </cell>
        </row>
        <row r="73">
          <cell r="A73" t="str">
            <v>3.4 (4)</v>
          </cell>
          <cell r="C73" t="str">
            <v>Pemotongan Pohon Diameter 50 - &lt;75 Cm</v>
          </cell>
          <cell r="E73" t="str">
            <v>Buah</v>
          </cell>
          <cell r="H73">
            <v>0</v>
          </cell>
        </row>
        <row r="74">
          <cell r="A74" t="str">
            <v>3.4 (5)</v>
          </cell>
          <cell r="C74" t="str">
            <v>Pemotongan Pohon Diameter &gt;75 Cm</v>
          </cell>
          <cell r="E74" t="str">
            <v>Buah</v>
          </cell>
          <cell r="H74">
            <v>0</v>
          </cell>
        </row>
        <row r="75">
          <cell r="A75" t="str">
            <v>3.4 (6)</v>
          </cell>
          <cell r="C75" t="str">
            <v>Stabilisasi Lereng dengan Gebalan Rumput</v>
          </cell>
          <cell r="E75" t="str">
            <v>M2</v>
          </cell>
          <cell r="F75">
            <v>0</v>
          </cell>
          <cell r="G75">
            <v>8330.2999999999993</v>
          </cell>
          <cell r="H75">
            <v>0</v>
          </cell>
        </row>
        <row r="76">
          <cell r="A76" t="str">
            <v>3.4 (7)</v>
          </cell>
          <cell r="C76" t="str">
            <v>Penanaman Perdu</v>
          </cell>
          <cell r="E76" t="str">
            <v>M2</v>
          </cell>
          <cell r="H76">
            <v>0</v>
          </cell>
        </row>
        <row r="77">
          <cell r="A77" t="str">
            <v>3.4 (8)</v>
          </cell>
          <cell r="C77" t="str">
            <v>Penanaman Pohon</v>
          </cell>
          <cell r="E77" t="str">
            <v>Buah</v>
          </cell>
          <cell r="H77">
            <v>0</v>
          </cell>
        </row>
        <row r="81">
          <cell r="B81" t="str">
            <v>Jumlah Harga Pekerjaan DIVISI 3  (masuk pada Rekapitulasi Perkiraan Harga Pekerjaan)</v>
          </cell>
          <cell r="H81">
            <v>941111.85600000003</v>
          </cell>
        </row>
        <row r="84">
          <cell r="C84" t="str">
            <v>DIVISI  4.  PELEBARAN PERKERASAN DAN BAHU JALAN</v>
          </cell>
        </row>
        <row r="86">
          <cell r="A86" t="str">
            <v>4.2 (1)</v>
          </cell>
          <cell r="C86" t="str">
            <v>Lapis Pondasi Agregat Kelas A</v>
          </cell>
          <cell r="E86" t="str">
            <v>M3</v>
          </cell>
          <cell r="F86">
            <v>0</v>
          </cell>
          <cell r="G86">
            <v>134968.57999999999</v>
          </cell>
          <cell r="H86">
            <v>0</v>
          </cell>
        </row>
        <row r="87">
          <cell r="A87" t="str">
            <v>4.2 (2)</v>
          </cell>
          <cell r="C87" t="str">
            <v>Lapis Pondasi Agregat Kelas B</v>
          </cell>
          <cell r="E87" t="str">
            <v>M3</v>
          </cell>
          <cell r="F87">
            <v>0</v>
          </cell>
          <cell r="G87">
            <v>127370.74</v>
          </cell>
          <cell r="H87">
            <v>0</v>
          </cell>
        </row>
        <row r="88">
          <cell r="A88" t="str">
            <v>4.2 (3)</v>
          </cell>
          <cell r="C88" t="str">
            <v>Lapis Pondasi Semen Tanah</v>
          </cell>
          <cell r="E88" t="str">
            <v>M3</v>
          </cell>
          <cell r="F88">
            <v>0</v>
          </cell>
          <cell r="G88">
            <v>37683.9</v>
          </cell>
          <cell r="H88">
            <v>0</v>
          </cell>
        </row>
        <row r="89">
          <cell r="A89" t="str">
            <v>4.2 (4)</v>
          </cell>
          <cell r="C89" t="str">
            <v>Semen Untuk Lapis Pondasi Semen Tanah</v>
          </cell>
          <cell r="E89" t="str">
            <v>Ton</v>
          </cell>
          <cell r="F89">
            <v>0</v>
          </cell>
          <cell r="G89">
            <v>1031804.68</v>
          </cell>
          <cell r="H89">
            <v>0</v>
          </cell>
        </row>
        <row r="90">
          <cell r="A90" t="str">
            <v>4.2 (5)</v>
          </cell>
          <cell r="C90" t="str">
            <v>Laburan Aspal Satu Lapis (BURTU)</v>
          </cell>
          <cell r="E90" t="str">
            <v>M2</v>
          </cell>
          <cell r="F90">
            <v>0</v>
          </cell>
          <cell r="G90">
            <v>5807.7</v>
          </cell>
          <cell r="H90">
            <v>0</v>
          </cell>
        </row>
        <row r="91">
          <cell r="A91" t="str">
            <v>4.2 (6)</v>
          </cell>
          <cell r="C91" t="str">
            <v>Bahan Aspal Untuk Pekerjaan Pelaburan</v>
          </cell>
          <cell r="E91" t="str">
            <v>Liter</v>
          </cell>
          <cell r="F91">
            <v>0</v>
          </cell>
          <cell r="G91">
            <v>6967.47</v>
          </cell>
          <cell r="H91">
            <v>0</v>
          </cell>
        </row>
        <row r="92">
          <cell r="A92" t="str">
            <v>4.2 (7)</v>
          </cell>
          <cell r="C92" t="str">
            <v>Lapis Resap Pengikat</v>
          </cell>
          <cell r="E92" t="str">
            <v>Liter</v>
          </cell>
          <cell r="F92">
            <v>0</v>
          </cell>
          <cell r="G92">
            <v>5237.17</v>
          </cell>
          <cell r="H92">
            <v>0</v>
          </cell>
        </row>
        <row r="96">
          <cell r="B96" t="str">
            <v>Jumlah Harga Pekerjaan DIVISI 4  (masuk pada Rekapitulasi Perkiraan Harga Pekerjaan)</v>
          </cell>
          <cell r="H96">
            <v>0</v>
          </cell>
        </row>
        <row r="99">
          <cell r="C99" t="str">
            <v>DIVISI  5.  PERKERASAN  BERBUTIR</v>
          </cell>
        </row>
        <row r="101">
          <cell r="A101" t="str">
            <v>5.1</v>
          </cell>
          <cell r="C101" t="str">
            <v>Lapis Pondasi Agregat Kelas B (t = 10 cm)</v>
          </cell>
          <cell r="E101" t="str">
            <v>M3</v>
          </cell>
          <cell r="F101">
            <v>228.7</v>
          </cell>
          <cell r="G101">
            <v>118298.16</v>
          </cell>
          <cell r="H101">
            <v>27054789.191999998</v>
          </cell>
        </row>
        <row r="102">
          <cell r="A102" t="str">
            <v>5.2</v>
          </cell>
          <cell r="C102" t="str">
            <v>Lapis Pondasi Agregat Kelas C</v>
          </cell>
          <cell r="E102" t="str">
            <v>M3</v>
          </cell>
          <cell r="F102">
            <v>52.8</v>
          </cell>
          <cell r="G102">
            <v>81859.990000000005</v>
          </cell>
          <cell r="H102">
            <v>4322207.4720000001</v>
          </cell>
        </row>
        <row r="105">
          <cell r="A105" t="str">
            <v>5.3 (1)</v>
          </cell>
          <cell r="C105" t="str">
            <v>Cement Treated Base (CTB)</v>
          </cell>
          <cell r="E105" t="str">
            <v>M3</v>
          </cell>
          <cell r="H105">
            <v>0</v>
          </cell>
        </row>
        <row r="106">
          <cell r="A106" t="str">
            <v>5.3 (2)</v>
          </cell>
          <cell r="C106" t="str">
            <v>Cement Treated Sub Base (CTSB)</v>
          </cell>
          <cell r="E106" t="str">
            <v>M3</v>
          </cell>
          <cell r="H106">
            <v>0</v>
          </cell>
        </row>
        <row r="108">
          <cell r="A108" t="str">
            <v>5.4 (1)</v>
          </cell>
          <cell r="C108" t="str">
            <v>Semen Untuk Lapis Pondasi Semen Tanah</v>
          </cell>
          <cell r="E108" t="str">
            <v>Ton</v>
          </cell>
          <cell r="F108">
            <v>0</v>
          </cell>
          <cell r="G108">
            <v>1031804.68</v>
          </cell>
          <cell r="H108">
            <v>0</v>
          </cell>
        </row>
        <row r="109">
          <cell r="A109" t="str">
            <v>5.4 (2)</v>
          </cell>
          <cell r="C109" t="str">
            <v>Lapis Pondasi Semen Tanah</v>
          </cell>
          <cell r="E109" t="str">
            <v>M3</v>
          </cell>
          <cell r="F109">
            <v>0</v>
          </cell>
          <cell r="G109">
            <v>38360.51</v>
          </cell>
          <cell r="H109">
            <v>0</v>
          </cell>
        </row>
        <row r="111">
          <cell r="A111" t="str">
            <v>5.5</v>
          </cell>
          <cell r="C111" t="str">
            <v>Perkerasan Beton</v>
          </cell>
          <cell r="E111" t="str">
            <v>M3</v>
          </cell>
          <cell r="H111">
            <v>0</v>
          </cell>
        </row>
        <row r="115">
          <cell r="B115" t="str">
            <v>Jumlah Harga Pekerjaan DIVISI 5  (masuk pada Rekapitulasi Perkiraan Harga Pekerjaan)</v>
          </cell>
          <cell r="H115">
            <v>31376996.663999997</v>
          </cell>
        </row>
        <row r="118">
          <cell r="C118" t="str">
            <v>DIVISI  6.  PERKERASAN  ASPAL</v>
          </cell>
        </row>
        <row r="120">
          <cell r="A120" t="str">
            <v>6.1 (1)</v>
          </cell>
          <cell r="C120" t="str">
            <v>Lapis Resap Pengikat</v>
          </cell>
          <cell r="E120" t="str">
            <v>Liter</v>
          </cell>
          <cell r="F120">
            <v>0</v>
          </cell>
          <cell r="G120">
            <v>4804.24</v>
          </cell>
          <cell r="H120">
            <v>0</v>
          </cell>
        </row>
        <row r="121">
          <cell r="A121" t="str">
            <v>6.1 (2)</v>
          </cell>
          <cell r="C121" t="str">
            <v>Lapis Perekat</v>
          </cell>
          <cell r="E121" t="str">
            <v>Liter</v>
          </cell>
          <cell r="F121">
            <v>0</v>
          </cell>
          <cell r="G121">
            <v>6378.44</v>
          </cell>
          <cell r="H121">
            <v>0</v>
          </cell>
        </row>
        <row r="123">
          <cell r="A123" t="str">
            <v>6.2 (1)</v>
          </cell>
          <cell r="C123" t="str">
            <v>Agregat Penutup BURTU</v>
          </cell>
          <cell r="E123" t="str">
            <v>M2</v>
          </cell>
          <cell r="F123">
            <v>0</v>
          </cell>
          <cell r="G123">
            <v>2893150.13</v>
          </cell>
          <cell r="H123">
            <v>0</v>
          </cell>
        </row>
        <row r="124">
          <cell r="A124" t="str">
            <v>6.2 (2)</v>
          </cell>
          <cell r="C124" t="str">
            <v>Agregat Penutup BURDA</v>
          </cell>
          <cell r="E124" t="str">
            <v>M2</v>
          </cell>
          <cell r="F124">
            <v>0</v>
          </cell>
          <cell r="G124">
            <v>3069046.61</v>
          </cell>
          <cell r="H124">
            <v>0</v>
          </cell>
        </row>
        <row r="125">
          <cell r="A125" t="str">
            <v>6.2 (3)</v>
          </cell>
          <cell r="C125" t="str">
            <v>Bahan Aspal untuk Pekerjaan Laburan</v>
          </cell>
          <cell r="E125" t="str">
            <v>Liter</v>
          </cell>
          <cell r="F125">
            <v>0</v>
          </cell>
          <cell r="G125">
            <v>6866.42</v>
          </cell>
          <cell r="H125">
            <v>0</v>
          </cell>
        </row>
        <row r="128">
          <cell r="A128" t="str">
            <v>6.3 (1)</v>
          </cell>
          <cell r="C128" t="str">
            <v>Latasir (SS) Kelas A</v>
          </cell>
          <cell r="E128" t="str">
            <v>M2</v>
          </cell>
          <cell r="F128">
            <v>0</v>
          </cell>
          <cell r="G128">
            <v>26795.279999999999</v>
          </cell>
          <cell r="H128">
            <v>0</v>
          </cell>
        </row>
        <row r="129">
          <cell r="A129" t="str">
            <v>6.3 (2)</v>
          </cell>
          <cell r="C129" t="str">
            <v>Latasir (SS) Kelas B</v>
          </cell>
          <cell r="E129" t="str">
            <v>M2</v>
          </cell>
          <cell r="F129">
            <v>0</v>
          </cell>
          <cell r="G129">
            <v>21993.97</v>
          </cell>
          <cell r="H129">
            <v>0</v>
          </cell>
        </row>
        <row r="130">
          <cell r="A130" t="str">
            <v>6.3 (3)</v>
          </cell>
          <cell r="C130" t="str">
            <v>Lataston (HRS)</v>
          </cell>
          <cell r="E130" t="str">
            <v>M2</v>
          </cell>
          <cell r="F130">
            <v>0</v>
          </cell>
          <cell r="G130">
            <v>37828.71</v>
          </cell>
          <cell r="H130">
            <v>0</v>
          </cell>
        </row>
        <row r="131">
          <cell r="A131" t="str">
            <v>6.3 (4)</v>
          </cell>
          <cell r="C131" t="str">
            <v>Asphalt Treated Base (ATB)</v>
          </cell>
          <cell r="E131" t="str">
            <v>M3</v>
          </cell>
          <cell r="F131">
            <v>0</v>
          </cell>
          <cell r="G131">
            <v>1180994.8999999999</v>
          </cell>
          <cell r="H131">
            <v>0</v>
          </cell>
        </row>
        <row r="132">
          <cell r="A132" t="str">
            <v>6.3 (5)</v>
          </cell>
          <cell r="C132" t="str">
            <v>Lapis Aus Aspal Beton (AC-WC) t = 5 cm</v>
          </cell>
          <cell r="E132" t="str">
            <v>M2</v>
          </cell>
          <cell r="F132">
            <v>0</v>
          </cell>
          <cell r="G132">
            <v>44853.36</v>
          </cell>
          <cell r="H132">
            <v>0</v>
          </cell>
        </row>
        <row r="133">
          <cell r="A133" t="str">
            <v>6.3 (6)</v>
          </cell>
          <cell r="C133" t="str">
            <v>Lapis Pengikat Aspal Beton (AC-BC) t = 5 cm</v>
          </cell>
          <cell r="E133" t="str">
            <v>M3</v>
          </cell>
          <cell r="F133">
            <v>0</v>
          </cell>
          <cell r="G133">
            <v>1048266.94</v>
          </cell>
          <cell r="H133">
            <v>0</v>
          </cell>
        </row>
        <row r="134">
          <cell r="A134" t="str">
            <v>6.3 (6)a</v>
          </cell>
          <cell r="F134">
            <v>0</v>
          </cell>
        </row>
        <row r="135">
          <cell r="A135" t="str">
            <v>6.3 (7)</v>
          </cell>
          <cell r="F135">
            <v>0</v>
          </cell>
        </row>
        <row r="136">
          <cell r="F136">
            <v>0</v>
          </cell>
        </row>
        <row r="137">
          <cell r="A137" t="str">
            <v>6.4 (1)</v>
          </cell>
          <cell r="C137" t="str">
            <v>Lasbutag</v>
          </cell>
          <cell r="E137" t="str">
            <v>M2</v>
          </cell>
          <cell r="F137">
            <v>0</v>
          </cell>
          <cell r="G137">
            <v>4783.12</v>
          </cell>
          <cell r="H137">
            <v>0</v>
          </cell>
        </row>
        <row r="138">
          <cell r="A138" t="str">
            <v>6.4 (2)</v>
          </cell>
          <cell r="C138" t="str">
            <v>Latasbusir Kelas A</v>
          </cell>
          <cell r="E138" t="str">
            <v>M2</v>
          </cell>
          <cell r="F138">
            <v>0</v>
          </cell>
          <cell r="G138">
            <v>2144.38</v>
          </cell>
          <cell r="H138">
            <v>0</v>
          </cell>
        </row>
        <row r="139">
          <cell r="A139" t="str">
            <v>6.4 (3)</v>
          </cell>
          <cell r="C139" t="str">
            <v>Latasbusir Kelas B</v>
          </cell>
          <cell r="E139" t="str">
            <v>M2</v>
          </cell>
          <cell r="F139">
            <v>0</v>
          </cell>
          <cell r="G139">
            <v>2723.14</v>
          </cell>
          <cell r="H139">
            <v>0</v>
          </cell>
        </row>
        <row r="140">
          <cell r="A140" t="str">
            <v>6.4 (4)</v>
          </cell>
          <cell r="C140" t="str">
            <v>Bitumen Asbuton</v>
          </cell>
          <cell r="E140" t="str">
            <v>Ton</v>
          </cell>
          <cell r="F140">
            <v>0</v>
          </cell>
          <cell r="G140">
            <v>0</v>
          </cell>
          <cell r="H140">
            <v>0</v>
          </cell>
        </row>
        <row r="141">
          <cell r="A141" t="str">
            <v>6.4 (5)</v>
          </cell>
          <cell r="C141" t="str">
            <v>Bitumen Bahan Peremaja</v>
          </cell>
          <cell r="E141" t="str">
            <v>Ton</v>
          </cell>
          <cell r="F141">
            <v>0</v>
          </cell>
          <cell r="G141">
            <v>3470223.8932785052</v>
          </cell>
          <cell r="H141">
            <v>0</v>
          </cell>
        </row>
        <row r="142">
          <cell r="A142" t="str">
            <v>6.4 (6)</v>
          </cell>
          <cell r="C142" t="str">
            <v>Bahan Anti-Stripping</v>
          </cell>
          <cell r="E142" t="str">
            <v>Liter</v>
          </cell>
          <cell r="H142">
            <v>0</v>
          </cell>
        </row>
        <row r="144">
          <cell r="A144" t="str">
            <v>6.5 (1)</v>
          </cell>
          <cell r="C144" t="str">
            <v>Campuran Aspal Dingin Untuk Pelapisan Kembali</v>
          </cell>
          <cell r="E144" t="str">
            <v>M3</v>
          </cell>
          <cell r="F144">
            <v>0</v>
          </cell>
          <cell r="G144">
            <v>641065.01</v>
          </cell>
          <cell r="H144">
            <v>0</v>
          </cell>
        </row>
        <row r="146">
          <cell r="A146" t="str">
            <v>6.1</v>
          </cell>
          <cell r="C146" t="str">
            <v>Lapis Penetrasi Macadam (Permukaan)</v>
          </cell>
          <cell r="E146" t="str">
            <v>M3</v>
          </cell>
          <cell r="F146">
            <v>126.2</v>
          </cell>
          <cell r="G146">
            <v>805686.07</v>
          </cell>
          <cell r="H146">
            <v>101677582.03399999</v>
          </cell>
        </row>
        <row r="150">
          <cell r="B150" t="str">
            <v>Jumlah Harga Pekerjaan DIVISI 6  (masuk pada Rekapitulasi Perkiraan Harga Pekerjaan)</v>
          </cell>
          <cell r="H150">
            <v>101677582.03399999</v>
          </cell>
        </row>
        <row r="153">
          <cell r="C153" t="str">
            <v>DIVISI  7.  STRUKTUR</v>
          </cell>
        </row>
        <row r="155">
          <cell r="C155" t="str">
            <v>a. Pekerjaan Talud</v>
          </cell>
        </row>
        <row r="156">
          <cell r="A156" t="str">
            <v>7.1 (1)</v>
          </cell>
          <cell r="C156" t="str">
            <v>Beton K500</v>
          </cell>
          <cell r="E156" t="str">
            <v>M3</v>
          </cell>
          <cell r="F156">
            <v>0</v>
          </cell>
          <cell r="G156">
            <v>774387.84</v>
          </cell>
          <cell r="H156">
            <v>0</v>
          </cell>
        </row>
        <row r="157">
          <cell r="A157" t="str">
            <v>7.1 (2)</v>
          </cell>
          <cell r="C157" t="str">
            <v>Beton K400</v>
          </cell>
          <cell r="E157" t="str">
            <v>M3</v>
          </cell>
          <cell r="F157">
            <v>0</v>
          </cell>
          <cell r="G157">
            <v>722413.61</v>
          </cell>
          <cell r="H157">
            <v>0</v>
          </cell>
        </row>
        <row r="158">
          <cell r="A158" t="str">
            <v>7.1 (3)</v>
          </cell>
          <cell r="C158" t="str">
            <v>Beton K350</v>
          </cell>
          <cell r="E158" t="str">
            <v>M3</v>
          </cell>
          <cell r="F158">
            <v>0</v>
          </cell>
          <cell r="G158">
            <v>697890.55</v>
          </cell>
          <cell r="H158">
            <v>0</v>
          </cell>
        </row>
        <row r="159">
          <cell r="A159" t="str">
            <v>7.1 (4)</v>
          </cell>
          <cell r="C159" t="str">
            <v>Beton K300</v>
          </cell>
          <cell r="E159" t="str">
            <v>M3</v>
          </cell>
          <cell r="F159">
            <v>0</v>
          </cell>
          <cell r="G159">
            <v>633934.56000000006</v>
          </cell>
          <cell r="H159">
            <v>0</v>
          </cell>
        </row>
        <row r="160">
          <cell r="A160" t="str">
            <v>7.1</v>
          </cell>
          <cell r="C160" t="str">
            <v>Beton K250</v>
          </cell>
          <cell r="E160" t="str">
            <v>M3</v>
          </cell>
          <cell r="F160">
            <v>1.7</v>
          </cell>
          <cell r="G160">
            <v>583381.54</v>
          </cell>
          <cell r="H160">
            <v>991748.61800000002</v>
          </cell>
        </row>
        <row r="161">
          <cell r="A161" t="str">
            <v>7.1 (6)</v>
          </cell>
          <cell r="C161" t="str">
            <v>Beton K175</v>
          </cell>
          <cell r="E161" t="str">
            <v>M3</v>
          </cell>
          <cell r="F161">
            <v>0</v>
          </cell>
          <cell r="G161">
            <v>523472.46</v>
          </cell>
          <cell r="H161">
            <v>0</v>
          </cell>
        </row>
        <row r="162">
          <cell r="A162" t="str">
            <v>7.1 (7)</v>
          </cell>
          <cell r="C162" t="str">
            <v>Beton Siklop K175</v>
          </cell>
          <cell r="E162" t="str">
            <v>M3</v>
          </cell>
          <cell r="F162">
            <v>0</v>
          </cell>
          <cell r="G162">
            <v>501392.61</v>
          </cell>
          <cell r="H162">
            <v>0</v>
          </cell>
        </row>
        <row r="163">
          <cell r="A163" t="str">
            <v>7.1 (8)</v>
          </cell>
          <cell r="C163" t="str">
            <v>Beton K125</v>
          </cell>
          <cell r="E163" t="str">
            <v>M3</v>
          </cell>
          <cell r="F163">
            <v>0</v>
          </cell>
          <cell r="G163">
            <v>442884.52</v>
          </cell>
          <cell r="H163">
            <v>0</v>
          </cell>
        </row>
        <row r="164">
          <cell r="A164" t="str">
            <v>7.2 (1) a</v>
          </cell>
          <cell r="C164" t="str">
            <v>Unit Pracetak Gelagar Tipe I Bentang ...31.60.... meter</v>
          </cell>
          <cell r="E164" t="str">
            <v>Buah</v>
          </cell>
          <cell r="F164">
            <v>0</v>
          </cell>
          <cell r="G164">
            <v>59899943.887792617</v>
          </cell>
          <cell r="H164">
            <v>0</v>
          </cell>
        </row>
        <row r="165">
          <cell r="A165" t="str">
            <v>7.2 (1) b</v>
          </cell>
          <cell r="C165" t="str">
            <v>Unit Pracetak Gelagar Tipe I Bentang ......... meter</v>
          </cell>
          <cell r="E165" t="str">
            <v>Buah</v>
          </cell>
          <cell r="H165">
            <v>0</v>
          </cell>
        </row>
        <row r="166">
          <cell r="A166" t="str">
            <v>7.2 (2) a</v>
          </cell>
          <cell r="C166" t="str">
            <v>Unit Pracetak Gelagar Tipe T Bentang ......... meter</v>
          </cell>
          <cell r="E166" t="str">
            <v>Buah</v>
          </cell>
          <cell r="H166">
            <v>0</v>
          </cell>
        </row>
        <row r="167">
          <cell r="A167" t="str">
            <v>7.2 (2) b</v>
          </cell>
          <cell r="C167" t="str">
            <v>Unit Pracetak Gelagar Tipe T Bentang ......... meter</v>
          </cell>
          <cell r="E167" t="str">
            <v>Buah</v>
          </cell>
          <cell r="H167">
            <v>0</v>
          </cell>
        </row>
        <row r="168">
          <cell r="A168" t="str">
            <v>7.2 (3) a</v>
          </cell>
          <cell r="C168" t="str">
            <v>Unit Pracetak Gelagar Tipe U Bentang ......... meter</v>
          </cell>
          <cell r="E168" t="str">
            <v>Buah</v>
          </cell>
          <cell r="H168">
            <v>0</v>
          </cell>
        </row>
        <row r="169">
          <cell r="A169" t="str">
            <v>7.2 (3) b</v>
          </cell>
          <cell r="C169" t="str">
            <v>Unit Pracetak Gelagar Tipe U Bentang ......... meter</v>
          </cell>
          <cell r="E169" t="str">
            <v>Buah</v>
          </cell>
          <cell r="H169">
            <v>0</v>
          </cell>
        </row>
        <row r="170">
          <cell r="A170" t="str">
            <v>7.2 (4) a</v>
          </cell>
          <cell r="C170" t="str">
            <v>Unit Pracetak Gelagar Tipe Y Bentang ......... meter</v>
          </cell>
          <cell r="E170" t="str">
            <v>Buah</v>
          </cell>
          <cell r="H170">
            <v>0</v>
          </cell>
        </row>
        <row r="171">
          <cell r="A171" t="str">
            <v>7.2 (4) b</v>
          </cell>
          <cell r="C171" t="str">
            <v>Unit Pracetak Gelagar Tipe Y Bentang ......... meter</v>
          </cell>
          <cell r="E171" t="str">
            <v>Buah</v>
          </cell>
          <cell r="H171">
            <v>0</v>
          </cell>
        </row>
        <row r="172">
          <cell r="A172" t="str">
            <v>7.2 (5) a</v>
          </cell>
          <cell r="C172" t="str">
            <v>Unit Pracetak Gelagar Tipe  Bentang ......... meter</v>
          </cell>
          <cell r="E172" t="str">
            <v>Buah</v>
          </cell>
          <cell r="H172">
            <v>0</v>
          </cell>
        </row>
        <row r="173">
          <cell r="A173" t="str">
            <v>7.2 (5) b</v>
          </cell>
          <cell r="C173" t="str">
            <v>Unit Pracetak Gelagar Tipe  Bentang ......... meter</v>
          </cell>
          <cell r="E173" t="str">
            <v>Buah</v>
          </cell>
          <cell r="H173">
            <v>0</v>
          </cell>
        </row>
        <row r="174">
          <cell r="A174" t="str">
            <v>7.2 (6) a</v>
          </cell>
          <cell r="C174" t="str">
            <v>Unit Pracetak Voided Slab Bentang ......... meter</v>
          </cell>
          <cell r="E174" t="str">
            <v>Buah</v>
          </cell>
          <cell r="H174">
            <v>0</v>
          </cell>
        </row>
        <row r="175">
          <cell r="A175" t="str">
            <v>7.2 (6) b</v>
          </cell>
          <cell r="C175" t="str">
            <v>Unit Pracetak Voided Slab Bentang ......... meter</v>
          </cell>
          <cell r="E175" t="str">
            <v>Buah</v>
          </cell>
          <cell r="H175">
            <v>0</v>
          </cell>
        </row>
        <row r="176">
          <cell r="A176" t="str">
            <v>7.2 (7) a</v>
          </cell>
          <cell r="C176" t="str">
            <v>Unit Pracetak Flat Slab Bentang ......... meter</v>
          </cell>
          <cell r="E176" t="str">
            <v>Buah</v>
          </cell>
          <cell r="H176">
            <v>0</v>
          </cell>
        </row>
        <row r="177">
          <cell r="A177" t="str">
            <v>7.2 (7) b</v>
          </cell>
          <cell r="C177" t="str">
            <v>Unit Pracetak Flat Slab Bentang ......... meter</v>
          </cell>
          <cell r="E177" t="str">
            <v>Buah</v>
          </cell>
          <cell r="H177">
            <v>0</v>
          </cell>
        </row>
        <row r="178">
          <cell r="A178" t="str">
            <v>7.2 (8) a</v>
          </cell>
          <cell r="C178" t="str">
            <v>Unit Pracetak Diafragma Bentang ......... meter</v>
          </cell>
          <cell r="E178" t="str">
            <v>Buah</v>
          </cell>
          <cell r="H178">
            <v>0</v>
          </cell>
        </row>
        <row r="179">
          <cell r="A179" t="str">
            <v>7.2 (8) b</v>
          </cell>
          <cell r="C179" t="str">
            <v>Unit Pracetak Diafragma Bentang ......... meter</v>
          </cell>
          <cell r="E179" t="str">
            <v>Buah</v>
          </cell>
          <cell r="H179">
            <v>0</v>
          </cell>
        </row>
        <row r="180">
          <cell r="A180" t="str">
            <v>7.2 (9)</v>
          </cell>
          <cell r="C180" t="str">
            <v>Unit Pracetak Panel Deck</v>
          </cell>
          <cell r="E180" t="str">
            <v>M2</v>
          </cell>
          <cell r="H180">
            <v>0</v>
          </cell>
        </row>
        <row r="181">
          <cell r="A181" t="str">
            <v>7.2 (10)</v>
          </cell>
          <cell r="C181" t="str">
            <v>Kabel Pra Tegang, Pengadaan dan Penarikan</v>
          </cell>
          <cell r="E181" t="str">
            <v>Kg</v>
          </cell>
          <cell r="H181">
            <v>0</v>
          </cell>
        </row>
        <row r="182">
          <cell r="A182" t="str">
            <v>7.2 (11) a</v>
          </cell>
          <cell r="C182" t="str">
            <v>Pemasangan Unit Pracetak Gelagar Tipe I Bentang ......... meter</v>
          </cell>
          <cell r="E182" t="str">
            <v>Buah</v>
          </cell>
          <cell r="H182">
            <v>0</v>
          </cell>
        </row>
        <row r="183">
          <cell r="A183" t="str">
            <v>7.2 (11) b</v>
          </cell>
          <cell r="C183" t="str">
            <v>Pemasangan Unit Pracetak Gelagar Tipe I Bentang ......... meter</v>
          </cell>
          <cell r="E183" t="str">
            <v>Buah</v>
          </cell>
          <cell r="H183">
            <v>0</v>
          </cell>
        </row>
        <row r="184">
          <cell r="A184" t="str">
            <v>7.2 (12) a</v>
          </cell>
          <cell r="C184" t="str">
            <v>Pemasangan Unit Pracetak Gelagar Tipe T Bentang ......... meter</v>
          </cell>
          <cell r="E184" t="str">
            <v>Buah</v>
          </cell>
          <cell r="H184">
            <v>0</v>
          </cell>
        </row>
        <row r="185">
          <cell r="A185" t="str">
            <v>7.2 (12) b</v>
          </cell>
          <cell r="C185" t="str">
            <v>Pemasangan Unit Pracetak Gelagar Tipe T Bentang ......... meter</v>
          </cell>
          <cell r="E185" t="str">
            <v>Buah</v>
          </cell>
          <cell r="H185">
            <v>0</v>
          </cell>
        </row>
        <row r="186">
          <cell r="A186" t="str">
            <v>7.2 (13) a</v>
          </cell>
          <cell r="C186" t="str">
            <v>Pemasangan Unit Pracetak Gelagar Tipe U Bentang ......... meter</v>
          </cell>
          <cell r="E186" t="str">
            <v>Buah</v>
          </cell>
          <cell r="H186">
            <v>0</v>
          </cell>
        </row>
        <row r="187">
          <cell r="A187" t="str">
            <v>7.2 (13) b</v>
          </cell>
          <cell r="C187" t="str">
            <v>Pemasangan Unit Pracetak Gelagar Tipe U Bentang ......... meter</v>
          </cell>
          <cell r="E187" t="str">
            <v>Buah</v>
          </cell>
          <cell r="H187">
            <v>0</v>
          </cell>
        </row>
        <row r="188">
          <cell r="A188" t="str">
            <v>7.2 (14) a</v>
          </cell>
          <cell r="C188" t="str">
            <v>Pemasangan Unit Pracetak Gelagar Tipe Y Bentang ......... meter</v>
          </cell>
          <cell r="E188" t="str">
            <v>Buah</v>
          </cell>
          <cell r="H188">
            <v>0</v>
          </cell>
        </row>
        <row r="189">
          <cell r="A189" t="str">
            <v>7.2 (14) b</v>
          </cell>
          <cell r="C189" t="str">
            <v>Pemasangan Unit Pracetak Gelagar Tipe Y Bentang ......... meter</v>
          </cell>
          <cell r="E189" t="str">
            <v>Buah</v>
          </cell>
          <cell r="H189">
            <v>0</v>
          </cell>
        </row>
        <row r="190">
          <cell r="A190" t="str">
            <v>7.2 (15) a</v>
          </cell>
          <cell r="C190" t="str">
            <v>Pemasangan Unit Pracetak Gelagar Tipe  Bentang ......... meter</v>
          </cell>
          <cell r="E190" t="str">
            <v>Buah</v>
          </cell>
          <cell r="H190">
            <v>0</v>
          </cell>
        </row>
        <row r="191">
          <cell r="A191" t="str">
            <v>7.2 (15) b</v>
          </cell>
          <cell r="C191" t="str">
            <v>Pemasangan Unit Pracetak Gelagar Tipe  Bentang ......... meter</v>
          </cell>
          <cell r="E191" t="str">
            <v>Buah</v>
          </cell>
          <cell r="H191">
            <v>0</v>
          </cell>
        </row>
        <row r="192">
          <cell r="A192" t="str">
            <v>7.2 (16) a</v>
          </cell>
          <cell r="C192" t="str">
            <v>Pemasangan Unit Pracetak Voided Slab Bentang ......... meter</v>
          </cell>
          <cell r="E192" t="str">
            <v>Buah</v>
          </cell>
          <cell r="H192">
            <v>0</v>
          </cell>
        </row>
        <row r="193">
          <cell r="A193" t="str">
            <v>7.2 (16) b</v>
          </cell>
          <cell r="C193" t="str">
            <v>Pemasangan Unit Pracetak Voided Slab Bentang ......... meter</v>
          </cell>
          <cell r="E193" t="str">
            <v>Buah</v>
          </cell>
          <cell r="H193">
            <v>0</v>
          </cell>
        </row>
        <row r="194">
          <cell r="A194" t="str">
            <v>7.2 (17) a</v>
          </cell>
          <cell r="C194" t="str">
            <v>Pemasangan Unit Pracetak Flat Slab Bentang ......... meter</v>
          </cell>
          <cell r="E194" t="str">
            <v>Buah</v>
          </cell>
          <cell r="H194">
            <v>0</v>
          </cell>
        </row>
        <row r="195">
          <cell r="A195" t="str">
            <v>7.2 (17) b</v>
          </cell>
          <cell r="C195" t="str">
            <v>Pemasangan Unit Pracetak Flat Slab Bentang ......... meter</v>
          </cell>
          <cell r="E195" t="str">
            <v>Buah</v>
          </cell>
          <cell r="H195">
            <v>0</v>
          </cell>
        </row>
        <row r="203">
          <cell r="I203" t="str">
            <v xml:space="preserve">DIVISI 7 berlanjut ke halaman berikut.  </v>
          </cell>
        </row>
        <row r="206">
          <cell r="A206" t="str">
            <v>7.2</v>
          </cell>
          <cell r="C206" t="str">
            <v>Pasangan Batu Manual</v>
          </cell>
          <cell r="E206" t="str">
            <v>M3</v>
          </cell>
          <cell r="F206">
            <v>33.1</v>
          </cell>
          <cell r="G206">
            <v>290463.49</v>
          </cell>
          <cell r="H206">
            <v>9614341.5189999994</v>
          </cell>
        </row>
        <row r="207">
          <cell r="A207" t="str">
            <v>7.3</v>
          </cell>
          <cell r="C207" t="str">
            <v>Penulangan Dengan Besi Polos U-24</v>
          </cell>
          <cell r="E207" t="str">
            <v>Kg</v>
          </cell>
          <cell r="F207">
            <v>88.6</v>
          </cell>
          <cell r="G207">
            <v>15385.425000000003</v>
          </cell>
          <cell r="H207">
            <v>1363148.6550000003</v>
          </cell>
        </row>
        <row r="208">
          <cell r="A208" t="str">
            <v>7.3 (2)</v>
          </cell>
          <cell r="C208" t="str">
            <v>Baja Tulangan U32 Polos</v>
          </cell>
          <cell r="E208" t="str">
            <v>Kg</v>
          </cell>
          <cell r="F208">
            <v>0</v>
          </cell>
          <cell r="G208">
            <v>15385.425000000003</v>
          </cell>
          <cell r="H208">
            <v>0</v>
          </cell>
        </row>
        <row r="209">
          <cell r="A209" t="str">
            <v>7.3 (3)</v>
          </cell>
          <cell r="C209" t="str">
            <v>Baja Tulangan D32 Ulir</v>
          </cell>
          <cell r="E209" t="str">
            <v>Kg</v>
          </cell>
          <cell r="F209">
            <v>0</v>
          </cell>
          <cell r="G209">
            <v>16320.425000000003</v>
          </cell>
          <cell r="H209">
            <v>0</v>
          </cell>
        </row>
        <row r="210">
          <cell r="A210" t="str">
            <v>7.3 (4)</v>
          </cell>
          <cell r="C210" t="str">
            <v>Baja Tulangan D39 Ulir</v>
          </cell>
          <cell r="E210" t="str">
            <v>Kg</v>
          </cell>
          <cell r="F210">
            <v>0</v>
          </cell>
          <cell r="G210">
            <v>15412.925000000003</v>
          </cell>
          <cell r="H210">
            <v>0</v>
          </cell>
        </row>
        <row r="211">
          <cell r="A211" t="str">
            <v>7.3 (5)</v>
          </cell>
          <cell r="C211" t="str">
            <v>Baja Tulangan D48 Ulir</v>
          </cell>
          <cell r="E211" t="str">
            <v>Kg</v>
          </cell>
          <cell r="F211">
            <v>0</v>
          </cell>
          <cell r="G211">
            <v>16320.425000000003</v>
          </cell>
          <cell r="H211">
            <v>0</v>
          </cell>
        </row>
        <row r="212">
          <cell r="A212" t="str">
            <v>7.4</v>
          </cell>
          <cell r="C212" t="str">
            <v>Pekerjaan Plesteran Saluran; 1 PC : 4 Psr</v>
          </cell>
          <cell r="E212" t="str">
            <v>M2</v>
          </cell>
          <cell r="F212">
            <v>10</v>
          </cell>
          <cell r="G212">
            <v>32406.709843775785</v>
          </cell>
          <cell r="H212">
            <v>324067.09843775787</v>
          </cell>
        </row>
        <row r="213">
          <cell r="A213" t="str">
            <v>7.5</v>
          </cell>
          <cell r="C213" t="str">
            <v>Pekerjaan Acian Saluran Dengan Saus Semen</v>
          </cell>
          <cell r="E213" t="str">
            <v>M2</v>
          </cell>
          <cell r="F213">
            <v>10</v>
          </cell>
          <cell r="G213">
            <v>18892.5</v>
          </cell>
          <cell r="H213">
            <v>188925</v>
          </cell>
        </row>
        <row r="215">
          <cell r="A215" t="str">
            <v>7.4 (1)</v>
          </cell>
          <cell r="C215" t="str">
            <v>Baja Struktur Ttk.Leleh 2500 kg/cm2, pengadaan &amp; pemasangan</v>
          </cell>
          <cell r="E215" t="str">
            <v>Kg</v>
          </cell>
          <cell r="H215">
            <v>0</v>
          </cell>
        </row>
        <row r="216">
          <cell r="A216" t="str">
            <v>7.4 (2)</v>
          </cell>
          <cell r="C216" t="str">
            <v>Baja Struktur Ttk.Leleh 2800 kg/cm2, pengadaan &amp; pemasangan</v>
          </cell>
          <cell r="E216" t="str">
            <v>Kg</v>
          </cell>
          <cell r="F216">
            <v>0</v>
          </cell>
          <cell r="G216">
            <v>25000</v>
          </cell>
          <cell r="H216">
            <v>0</v>
          </cell>
        </row>
        <row r="217">
          <cell r="A217" t="str">
            <v>7.4 (3)</v>
          </cell>
          <cell r="C217" t="str">
            <v>Baja Struktur Ttk.Leleh 3500 kg/cm2, pengadaan &amp; pemasangan</v>
          </cell>
          <cell r="E217" t="str">
            <v>Kg</v>
          </cell>
          <cell r="H217">
            <v>0</v>
          </cell>
        </row>
        <row r="218">
          <cell r="A218" t="str">
            <v>7.4 (4)</v>
          </cell>
          <cell r="C218" t="str">
            <v>Pemasangan Jembatan Baja</v>
          </cell>
          <cell r="E218" t="str">
            <v>Kg</v>
          </cell>
          <cell r="F218">
            <v>0</v>
          </cell>
          <cell r="G218">
            <v>428.59</v>
          </cell>
          <cell r="H218">
            <v>0</v>
          </cell>
        </row>
        <row r="219">
          <cell r="A219" t="str">
            <v>7.4 (5)</v>
          </cell>
          <cell r="C219" t="str">
            <v>Pengangkutan Bahan Jembatan</v>
          </cell>
          <cell r="E219" t="str">
            <v>Kg</v>
          </cell>
          <cell r="F219">
            <v>0</v>
          </cell>
          <cell r="G219">
            <v>600.97</v>
          </cell>
          <cell r="H219">
            <v>0</v>
          </cell>
        </row>
        <row r="220">
          <cell r="A220" t="str">
            <v>7.5 (1)</v>
          </cell>
          <cell r="C220" t="str">
            <v>Lantai Kayu Jembatan</v>
          </cell>
          <cell r="E220" t="str">
            <v>M3</v>
          </cell>
          <cell r="H220">
            <v>0</v>
          </cell>
        </row>
        <row r="221">
          <cell r="A221" t="str">
            <v>7.5 (2)</v>
          </cell>
          <cell r="C221" t="str">
            <v>Struktur Kayu Jembatan</v>
          </cell>
          <cell r="E221" t="str">
            <v>M3</v>
          </cell>
          <cell r="H221">
            <v>0</v>
          </cell>
        </row>
        <row r="222">
          <cell r="A222" t="str">
            <v>7.6 (1)</v>
          </cell>
          <cell r="C222" t="str">
            <v>Pondasi Cerucuk, Pengadaan dan Pemancangan</v>
          </cell>
          <cell r="E222" t="str">
            <v>M1</v>
          </cell>
          <cell r="H222">
            <v>0</v>
          </cell>
        </row>
        <row r="223">
          <cell r="A223" t="str">
            <v>7.6 (2)</v>
          </cell>
          <cell r="C223" t="str">
            <v>Dinding Turap Kayu Tanpa Pengawetan</v>
          </cell>
          <cell r="E223" t="str">
            <v>M2</v>
          </cell>
          <cell r="H223">
            <v>0</v>
          </cell>
        </row>
        <row r="224">
          <cell r="A224" t="str">
            <v>7.6 (3)</v>
          </cell>
          <cell r="C224" t="str">
            <v>Dinding Turap Kayu Dengan Pengawetan</v>
          </cell>
          <cell r="E224" t="str">
            <v>M2</v>
          </cell>
          <cell r="H224">
            <v>0</v>
          </cell>
        </row>
        <row r="225">
          <cell r="A225" t="str">
            <v>7.6 (4)</v>
          </cell>
          <cell r="C225" t="str">
            <v>Dinding Turap Baja</v>
          </cell>
          <cell r="E225" t="str">
            <v>M2</v>
          </cell>
          <cell r="H225">
            <v>0</v>
          </cell>
        </row>
        <row r="226">
          <cell r="A226" t="str">
            <v>7.6 (5)</v>
          </cell>
          <cell r="C226" t="str">
            <v>Dinding Turap Beton</v>
          </cell>
          <cell r="E226" t="str">
            <v>M2</v>
          </cell>
          <cell r="H226">
            <v>0</v>
          </cell>
        </row>
        <row r="227">
          <cell r="A227" t="str">
            <v>7.6 (6)</v>
          </cell>
          <cell r="C227" t="str">
            <v>Pengadaan Tiang Pancang Kayu Tanpa Pengawetan</v>
          </cell>
          <cell r="E227" t="str">
            <v>M3</v>
          </cell>
          <cell r="H227">
            <v>0</v>
          </cell>
        </row>
        <row r="228">
          <cell r="A228" t="str">
            <v>7.6 (7)</v>
          </cell>
          <cell r="C228" t="str">
            <v>Pengadaan Tiang Pancang Kayu Dengan Pengawetan</v>
          </cell>
          <cell r="E228" t="str">
            <v>M3</v>
          </cell>
          <cell r="H228">
            <v>0</v>
          </cell>
        </row>
        <row r="229">
          <cell r="A229" t="str">
            <v>7.6 (8)</v>
          </cell>
          <cell r="C229" t="str">
            <v>Pengadaan Tiang Pancang Baja</v>
          </cell>
          <cell r="E229" t="str">
            <v>Kg</v>
          </cell>
          <cell r="F229">
            <v>0</v>
          </cell>
          <cell r="G229">
            <v>10826.11</v>
          </cell>
          <cell r="H229">
            <v>0</v>
          </cell>
        </row>
        <row r="230">
          <cell r="A230" t="str">
            <v>7.6 (9) a</v>
          </cell>
          <cell r="C230" t="str">
            <v>Pengadaan Tiang Pnc. Beton Bertulang Pracetak Ukuran 40x40cm</v>
          </cell>
          <cell r="E230" t="str">
            <v>M3</v>
          </cell>
          <cell r="F230">
            <v>0</v>
          </cell>
          <cell r="G230">
            <v>4695090.28</v>
          </cell>
          <cell r="H230">
            <v>0</v>
          </cell>
        </row>
        <row r="231">
          <cell r="A231" t="str">
            <v>7.6 (9) b</v>
          </cell>
          <cell r="C231" t="str">
            <v>Pengadaan Tiang Pnc. Beton Bertulang Pracetak Ukuran ..........</v>
          </cell>
          <cell r="E231" t="str">
            <v>M3</v>
          </cell>
          <cell r="H231">
            <v>0</v>
          </cell>
        </row>
        <row r="232">
          <cell r="A232" t="str">
            <v>7.6 (10) a</v>
          </cell>
          <cell r="C232" t="str">
            <v>Pengadaan Tiang Pnc. Beton Pratekan Pracetak Ukuran Dia.40cm</v>
          </cell>
          <cell r="E232" t="str">
            <v>M3</v>
          </cell>
          <cell r="F232">
            <v>0</v>
          </cell>
          <cell r="G232">
            <v>1789385.57</v>
          </cell>
          <cell r="H232">
            <v>0</v>
          </cell>
        </row>
        <row r="233">
          <cell r="A233" t="str">
            <v>7.6 (10) b</v>
          </cell>
          <cell r="C233" t="str">
            <v>Pengadaan Tiang Pnc. Beton Pratekan Pracetak Ukuran ..........</v>
          </cell>
          <cell r="E233" t="str">
            <v>M3</v>
          </cell>
          <cell r="H233">
            <v>0</v>
          </cell>
        </row>
        <row r="234">
          <cell r="A234" t="str">
            <v>7.6 (11) a</v>
          </cell>
          <cell r="C234" t="str">
            <v>Pemancangan Tiang Pancang Kayu Ukuran ..........</v>
          </cell>
          <cell r="E234" t="str">
            <v>M1</v>
          </cell>
          <cell r="H234">
            <v>0</v>
          </cell>
        </row>
        <row r="235">
          <cell r="A235" t="str">
            <v>7.6 (11) b</v>
          </cell>
          <cell r="C235" t="str">
            <v>Pemancangan Tiang Pancang Kayu Ukuran ..........</v>
          </cell>
          <cell r="E235" t="str">
            <v>M1</v>
          </cell>
          <cell r="H235">
            <v>0</v>
          </cell>
        </row>
        <row r="236">
          <cell r="A236" t="str">
            <v>7.6 (12) a</v>
          </cell>
          <cell r="C236" t="str">
            <v>Pemancangan Tiang Pancang Beton Kayu Ukuran 40x40cm</v>
          </cell>
          <cell r="E236" t="str">
            <v>M1</v>
          </cell>
          <cell r="F236">
            <v>0</v>
          </cell>
          <cell r="G236">
            <v>30181.38</v>
          </cell>
          <cell r="H236">
            <v>0</v>
          </cell>
        </row>
        <row r="237">
          <cell r="A237" t="str">
            <v>7.6 (12) b</v>
          </cell>
          <cell r="C237" t="str">
            <v>Pemancangan Tiang Pancang Beton Kayu Ukuran ..........</v>
          </cell>
          <cell r="E237" t="str">
            <v>M1</v>
          </cell>
          <cell r="H237">
            <v>0</v>
          </cell>
        </row>
        <row r="238">
          <cell r="A238" t="str">
            <v>7.6 (13) a</v>
          </cell>
          <cell r="C238" t="str">
            <v>Pemancangan Tiang Pancang Pipa Baja : Diameter 40cm</v>
          </cell>
          <cell r="E238" t="str">
            <v>M1</v>
          </cell>
          <cell r="F238">
            <v>0</v>
          </cell>
          <cell r="G238">
            <v>29172.16</v>
          </cell>
          <cell r="H238">
            <v>0</v>
          </cell>
        </row>
        <row r="239">
          <cell r="A239" t="str">
            <v>7.6 (13) b</v>
          </cell>
          <cell r="C239" t="str">
            <v>Pemancangan Tiang Pancang Pipa Baja : Diameter .............</v>
          </cell>
          <cell r="E239" t="str">
            <v>M1</v>
          </cell>
          <cell r="H239">
            <v>0</v>
          </cell>
        </row>
        <row r="240">
          <cell r="A240" t="str">
            <v>7.6 (14) a</v>
          </cell>
          <cell r="C240" t="str">
            <v>Tiang Bor Beton, Diameter 600mm</v>
          </cell>
          <cell r="E240" t="str">
            <v>M1</v>
          </cell>
          <cell r="F240">
            <v>0</v>
          </cell>
          <cell r="G240">
            <v>874075.27</v>
          </cell>
          <cell r="H240">
            <v>0</v>
          </cell>
        </row>
        <row r="241">
          <cell r="A241" t="str">
            <v>7.6 (14) b</v>
          </cell>
          <cell r="C241" t="str">
            <v>Tiang Bor Beton, Diameter .............</v>
          </cell>
          <cell r="E241" t="str">
            <v>M1</v>
          </cell>
          <cell r="H241">
            <v>0</v>
          </cell>
        </row>
        <row r="242">
          <cell r="A242" t="str">
            <v>7.6 (15)</v>
          </cell>
          <cell r="C242" t="str">
            <v>Tambahan Biaya untuk Nomor Mata Pembayaran 7.6 (11) s/d</v>
          </cell>
          <cell r="E242" t="str">
            <v>M1</v>
          </cell>
          <cell r="H242">
            <v>0</v>
          </cell>
        </row>
        <row r="243">
          <cell r="C243" t="str">
            <v>7.6 (13) bila Tiang Pancang Dikerjakan di Tempat Berair</v>
          </cell>
        </row>
        <row r="244">
          <cell r="A244" t="str">
            <v>7.6 (16)</v>
          </cell>
          <cell r="C244" t="str">
            <v>Tambahan Biaya untuk Nomor Mata Pembayaran 7.6 (14)</v>
          </cell>
          <cell r="E244" t="str">
            <v>M1</v>
          </cell>
          <cell r="H244">
            <v>0</v>
          </cell>
        </row>
        <row r="245">
          <cell r="C245" t="str">
            <v>bila Tiang Bor Beton Dikerjakan di Tempat Berair</v>
          </cell>
        </row>
        <row r="246">
          <cell r="A246" t="str">
            <v>7.6 (17) a</v>
          </cell>
          <cell r="C246" t="str">
            <v>Tiang Uji Ukuran ............</v>
          </cell>
          <cell r="E246" t="str">
            <v>M1</v>
          </cell>
          <cell r="H246">
            <v>0</v>
          </cell>
        </row>
        <row r="247">
          <cell r="A247" t="str">
            <v>7.6 (17) b</v>
          </cell>
          <cell r="C247" t="str">
            <v>Tiang Uji Ukuran ............</v>
          </cell>
          <cell r="E247" t="str">
            <v>M1</v>
          </cell>
          <cell r="H247">
            <v>0</v>
          </cell>
        </row>
        <row r="248">
          <cell r="A248" t="str">
            <v>7.6 (18)</v>
          </cell>
          <cell r="C248" t="str">
            <v>Pengujian Pembebanan Statis Pada Tiang dgn. Dia. s/d 600 mm</v>
          </cell>
          <cell r="E248" t="str">
            <v>Buah</v>
          </cell>
          <cell r="F248">
            <v>0</v>
          </cell>
          <cell r="G248">
            <v>10626961.4</v>
          </cell>
          <cell r="H248">
            <v>0</v>
          </cell>
        </row>
        <row r="249">
          <cell r="A249" t="str">
            <v>7.6 (19)</v>
          </cell>
          <cell r="C249" t="str">
            <v>Pengujian Pembebanan Statis Pada Tiang dgn. Dia. &gt; 600 mm</v>
          </cell>
          <cell r="E249" t="str">
            <v>Buah</v>
          </cell>
          <cell r="F249">
            <v>0</v>
          </cell>
          <cell r="G249">
            <v>14702870.59</v>
          </cell>
          <cell r="H249">
            <v>0</v>
          </cell>
        </row>
        <row r="250">
          <cell r="A250" t="str">
            <v>7.6 (20)</v>
          </cell>
          <cell r="C250" t="str">
            <v>Pengujian Pembebanan Dinamis Pada Tiang dgn. Dia. s/d 600 mm</v>
          </cell>
          <cell r="E250" t="str">
            <v>Buah</v>
          </cell>
          <cell r="H250">
            <v>0</v>
          </cell>
        </row>
        <row r="251">
          <cell r="A251" t="str">
            <v>7.6 (21)</v>
          </cell>
          <cell r="C251" t="str">
            <v>Pengujian Pembebanan Dinamis Pada Tiang dgn. Dia. &gt; 600 mm</v>
          </cell>
          <cell r="E251" t="str">
            <v>Buah</v>
          </cell>
          <cell r="H251">
            <v>0</v>
          </cell>
        </row>
        <row r="255">
          <cell r="I255" t="str">
            <v xml:space="preserve">DIVISI 7 berlanjut ke halaman berikut.  </v>
          </cell>
        </row>
        <row r="258">
          <cell r="A258" t="str">
            <v>7.7 (1) a</v>
          </cell>
          <cell r="C258" t="str">
            <v>Penyediaan Dinding Sumuran Silinder, Diameter 250cm</v>
          </cell>
          <cell r="E258" t="str">
            <v>M1</v>
          </cell>
          <cell r="F258">
            <v>0</v>
          </cell>
          <cell r="G258">
            <v>290463.49</v>
          </cell>
          <cell r="H258">
            <v>0</v>
          </cell>
        </row>
        <row r="259">
          <cell r="A259" t="str">
            <v>7.7 (1) b</v>
          </cell>
          <cell r="C259" t="str">
            <v>Penyediaan Dinding Sumuran Silinder, Diameter ..........</v>
          </cell>
          <cell r="E259" t="str">
            <v>M1</v>
          </cell>
          <cell r="H259">
            <v>0</v>
          </cell>
        </row>
        <row r="260">
          <cell r="A260" t="str">
            <v>7.7 (2) a</v>
          </cell>
          <cell r="C260" t="str">
            <v>Penurunan Dinding Sumuran Silinder, Diameter 250cm</v>
          </cell>
          <cell r="E260" t="str">
            <v>M1</v>
          </cell>
          <cell r="F260">
            <v>0</v>
          </cell>
          <cell r="G260">
            <v>372789.85</v>
          </cell>
          <cell r="H260">
            <v>0</v>
          </cell>
        </row>
        <row r="261">
          <cell r="A261" t="str">
            <v>7.7 (2) b</v>
          </cell>
          <cell r="C261" t="str">
            <v>Penurunan Dinding Sumuran Silinder, Diameter ..........</v>
          </cell>
          <cell r="E261" t="str">
            <v>M1</v>
          </cell>
          <cell r="H261">
            <v>0</v>
          </cell>
        </row>
        <row r="264">
          <cell r="A264" t="str">
            <v>7.10 (1)</v>
          </cell>
          <cell r="C264" t="str">
            <v>Pasangan Batu Kosong Yang Diisi Adukan</v>
          </cell>
          <cell r="E264" t="str">
            <v>M3</v>
          </cell>
          <cell r="F264">
            <v>0</v>
          </cell>
          <cell r="G264">
            <v>226338.76</v>
          </cell>
          <cell r="H264">
            <v>0</v>
          </cell>
        </row>
        <row r="265">
          <cell r="A265" t="str">
            <v>7.10 (2)</v>
          </cell>
          <cell r="C265" t="str">
            <v>Pasangan Batu Kosong</v>
          </cell>
          <cell r="E265" t="str">
            <v>M3</v>
          </cell>
          <cell r="F265">
            <v>0</v>
          </cell>
          <cell r="G265">
            <v>30607.56</v>
          </cell>
          <cell r="H265">
            <v>0</v>
          </cell>
        </row>
        <row r="266">
          <cell r="A266" t="str">
            <v>7.10 (3)</v>
          </cell>
          <cell r="C266" t="str">
            <v>Bronjong</v>
          </cell>
          <cell r="E266" t="str">
            <v>M3</v>
          </cell>
          <cell r="F266">
            <v>0</v>
          </cell>
          <cell r="G266">
            <v>277338.88</v>
          </cell>
          <cell r="H266">
            <v>0</v>
          </cell>
        </row>
        <row r="268">
          <cell r="A268" t="str">
            <v>7.11 (1) a</v>
          </cell>
          <cell r="C268" t="str">
            <v>Expansion Joint Tipe Tertutup, Tipe ..............</v>
          </cell>
          <cell r="E268" t="str">
            <v>M1</v>
          </cell>
          <cell r="H268">
            <v>0</v>
          </cell>
        </row>
        <row r="269">
          <cell r="A269" t="str">
            <v>7.11 (1) b</v>
          </cell>
          <cell r="C269" t="str">
            <v>Expansion Joint Tipe Tertutup, Tipe ..............</v>
          </cell>
          <cell r="E269" t="str">
            <v>M1</v>
          </cell>
          <cell r="H269">
            <v>0</v>
          </cell>
        </row>
        <row r="270">
          <cell r="A270" t="str">
            <v>7.11 (2) a</v>
          </cell>
          <cell r="C270" t="str">
            <v>Expansion Joint Tipe Terbuka, Tipe ..............</v>
          </cell>
          <cell r="E270" t="str">
            <v>M1</v>
          </cell>
          <cell r="H270">
            <v>0</v>
          </cell>
        </row>
        <row r="271">
          <cell r="A271" t="str">
            <v>7.11 (2) b</v>
          </cell>
          <cell r="C271" t="str">
            <v>Expansion Joint Tipe Terbuka, Tipe ..............</v>
          </cell>
          <cell r="E271" t="str">
            <v>M1</v>
          </cell>
          <cell r="H271">
            <v>0</v>
          </cell>
        </row>
        <row r="272">
          <cell r="A272" t="str">
            <v>7.11 (3)</v>
          </cell>
          <cell r="C272" t="str">
            <v>Joint Filler untuk Expansion Joint</v>
          </cell>
          <cell r="E272" t="str">
            <v>M1</v>
          </cell>
          <cell r="H272">
            <v>0</v>
          </cell>
        </row>
        <row r="273">
          <cell r="A273" t="str">
            <v>7.12 (1) a</v>
          </cell>
          <cell r="C273" t="str">
            <v>Perletakan Logam Tipe ............</v>
          </cell>
          <cell r="E273" t="str">
            <v>Buah</v>
          </cell>
          <cell r="H273">
            <v>0</v>
          </cell>
        </row>
        <row r="274">
          <cell r="A274" t="str">
            <v>7.12 (1) b</v>
          </cell>
          <cell r="C274" t="str">
            <v>Perletakan Logam Tipe ............</v>
          </cell>
          <cell r="E274" t="str">
            <v>Buah</v>
          </cell>
          <cell r="H274">
            <v>0</v>
          </cell>
        </row>
        <row r="275">
          <cell r="A275" t="str">
            <v>7.12 (2) a</v>
          </cell>
          <cell r="C275" t="str">
            <v>Perletakan Elastomer Alam Tipe ........</v>
          </cell>
          <cell r="E275" t="str">
            <v>Buah</v>
          </cell>
          <cell r="H275">
            <v>0</v>
          </cell>
        </row>
        <row r="276">
          <cell r="A276" t="str">
            <v>7.12 (2) b</v>
          </cell>
          <cell r="C276" t="str">
            <v>Perletakan Elastomer Alam Tipe ........</v>
          </cell>
          <cell r="E276" t="str">
            <v>Buah</v>
          </cell>
          <cell r="H276">
            <v>0</v>
          </cell>
        </row>
        <row r="277">
          <cell r="A277" t="str">
            <v>7.12 (3) a</v>
          </cell>
          <cell r="C277" t="str">
            <v>Perletakan Elastomer Neoprene Tipe ........</v>
          </cell>
          <cell r="E277" t="str">
            <v>Buah</v>
          </cell>
          <cell r="H277">
            <v>0</v>
          </cell>
        </row>
        <row r="278">
          <cell r="A278" t="str">
            <v>7.12 (3) b</v>
          </cell>
          <cell r="C278" t="str">
            <v>Perletakan Elastomer Neoprene Tipe ........</v>
          </cell>
          <cell r="E278" t="str">
            <v>Buah</v>
          </cell>
          <cell r="H278">
            <v>0</v>
          </cell>
        </row>
        <row r="279">
          <cell r="A279" t="str">
            <v>7.12 (4) a</v>
          </cell>
          <cell r="C279" t="str">
            <v>Perletakan Strip Tipe .........</v>
          </cell>
          <cell r="E279" t="str">
            <v>M1</v>
          </cell>
          <cell r="H279">
            <v>0</v>
          </cell>
        </row>
        <row r="280">
          <cell r="A280" t="str">
            <v>7.12 (4) b</v>
          </cell>
          <cell r="C280" t="str">
            <v>Perletakan Strip Tipe .........</v>
          </cell>
          <cell r="E280" t="str">
            <v>M1</v>
          </cell>
          <cell r="H280">
            <v>0</v>
          </cell>
        </row>
        <row r="281">
          <cell r="A281" t="str">
            <v>7.12 (5) a</v>
          </cell>
          <cell r="C281" t="str">
            <v>Perletakan Jenis Khusus Tipe ............</v>
          </cell>
          <cell r="E281" t="str">
            <v>M1</v>
          </cell>
          <cell r="H281">
            <v>0</v>
          </cell>
        </row>
        <row r="282">
          <cell r="A282" t="str">
            <v>7.12 (5) b</v>
          </cell>
          <cell r="C282" t="str">
            <v>Perletakan Jenis Khusus Tipe ............</v>
          </cell>
          <cell r="E282" t="str">
            <v>M1</v>
          </cell>
          <cell r="H282">
            <v>0</v>
          </cell>
        </row>
        <row r="284">
          <cell r="A284" t="str">
            <v>7.13</v>
          </cell>
          <cell r="C284" t="str">
            <v>Sandaran Jembatan Baja</v>
          </cell>
          <cell r="E284" t="str">
            <v>M1</v>
          </cell>
          <cell r="H284">
            <v>0</v>
          </cell>
        </row>
        <row r="286">
          <cell r="A286" t="str">
            <v>7.14 (1)</v>
          </cell>
          <cell r="C286" t="str">
            <v>Pembongkaran Pasangan Batu</v>
          </cell>
          <cell r="E286" t="str">
            <v>M2</v>
          </cell>
          <cell r="H286">
            <v>0</v>
          </cell>
        </row>
        <row r="287">
          <cell r="A287" t="str">
            <v>7.14 (2)</v>
          </cell>
          <cell r="C287" t="str">
            <v>Pembongkaran Beton</v>
          </cell>
          <cell r="E287" t="str">
            <v>M3</v>
          </cell>
          <cell r="H287">
            <v>0</v>
          </cell>
        </row>
        <row r="288">
          <cell r="A288" t="str">
            <v>7.14 (3)</v>
          </cell>
          <cell r="C288" t="str">
            <v>Pembongkaran Beton Pratekan</v>
          </cell>
          <cell r="E288" t="str">
            <v>M3</v>
          </cell>
          <cell r="H288">
            <v>0</v>
          </cell>
        </row>
        <row r="289">
          <cell r="A289" t="str">
            <v>7.14 (4)</v>
          </cell>
          <cell r="C289" t="str">
            <v>Pembongkaran Bangunan Gedung</v>
          </cell>
          <cell r="E289" t="str">
            <v>M2</v>
          </cell>
          <cell r="H289">
            <v>0</v>
          </cell>
        </row>
        <row r="290">
          <cell r="A290" t="str">
            <v>7.14 (5)</v>
          </cell>
          <cell r="C290" t="str">
            <v>Pembongkaran Rangka Baja</v>
          </cell>
          <cell r="E290" t="str">
            <v>M2</v>
          </cell>
          <cell r="H290">
            <v>0</v>
          </cell>
        </row>
        <row r="291">
          <cell r="A291" t="str">
            <v>7.14 (6)</v>
          </cell>
          <cell r="C291" t="str">
            <v>Pembongkaran Balok Baja (Steel Stringers)</v>
          </cell>
          <cell r="E291" t="str">
            <v>M1</v>
          </cell>
          <cell r="H291">
            <v>0</v>
          </cell>
        </row>
        <row r="292">
          <cell r="A292" t="str">
            <v>7.14 (7)</v>
          </cell>
          <cell r="C292" t="str">
            <v>Pembongkaran Lantai Jembatan Kayu</v>
          </cell>
          <cell r="E292" t="str">
            <v>M2</v>
          </cell>
          <cell r="H292">
            <v>0</v>
          </cell>
        </row>
        <row r="293">
          <cell r="A293" t="str">
            <v>7.14 (8)</v>
          </cell>
          <cell r="C293" t="str">
            <v>Pembongkaran Jembatan Kayu</v>
          </cell>
          <cell r="E293" t="str">
            <v>M2</v>
          </cell>
          <cell r="H293">
            <v>0</v>
          </cell>
        </row>
        <row r="294">
          <cell r="A294" t="str">
            <v>7.14 (8)</v>
          </cell>
          <cell r="C294" t="str">
            <v>Pengangkutan Hasil Bongkaran yang Melebihi 5 Km.</v>
          </cell>
          <cell r="E294" t="str">
            <v>M3/Km</v>
          </cell>
          <cell r="H294">
            <v>0</v>
          </cell>
        </row>
        <row r="298">
          <cell r="B298" t="str">
            <v>Jumlah Harga Pekerjaan DIVISI 7  (masuk pada Rekapitulasi Perkiraan Harga Pekerjaan)</v>
          </cell>
          <cell r="H298">
            <v>12482230.890437758</v>
          </cell>
        </row>
        <row r="301">
          <cell r="C301" t="str">
            <v>DIVISI  8.  PENGEMBALIAN  KONDISI  DAN  PEKERJAAN  MINOR</v>
          </cell>
        </row>
        <row r="303">
          <cell r="A303" t="str">
            <v>8.1 (1)</v>
          </cell>
          <cell r="C303" t="str">
            <v>Lapis Pondasi agregat Kelas A untuk Pekerjaan Minor</v>
          </cell>
          <cell r="E303" t="str">
            <v>M3</v>
          </cell>
          <cell r="F303">
            <v>0</v>
          </cell>
          <cell r="G303">
            <v>151157.32</v>
          </cell>
          <cell r="H303">
            <v>0</v>
          </cell>
        </row>
        <row r="304">
          <cell r="A304" t="str">
            <v>8.1 (2)</v>
          </cell>
          <cell r="C304" t="str">
            <v>Lapis Pondasi agregat Kelas B untuk Pekerjaan Minor</v>
          </cell>
          <cell r="E304" t="str">
            <v>M3</v>
          </cell>
          <cell r="F304">
            <v>0</v>
          </cell>
          <cell r="G304">
            <v>143197.35</v>
          </cell>
          <cell r="H304">
            <v>0</v>
          </cell>
        </row>
        <row r="305">
          <cell r="A305" t="str">
            <v>8.1 (3)</v>
          </cell>
          <cell r="C305" t="str">
            <v>Agregat utk.Lapis Pondasi Jalan Tanpa Penutup utk. Pek. Minor</v>
          </cell>
          <cell r="E305" t="str">
            <v>M3</v>
          </cell>
          <cell r="F305">
            <v>0</v>
          </cell>
          <cell r="G305">
            <v>103125.47</v>
          </cell>
          <cell r="H305">
            <v>0</v>
          </cell>
        </row>
        <row r="306">
          <cell r="A306" t="str">
            <v>8.1 (4)</v>
          </cell>
          <cell r="C306" t="str">
            <v>Waterbound Macadam untuk Pekerjaan Minor</v>
          </cell>
          <cell r="E306" t="str">
            <v>M3</v>
          </cell>
          <cell r="F306">
            <v>0</v>
          </cell>
          <cell r="G306">
            <v>122826.17</v>
          </cell>
          <cell r="H306">
            <v>0</v>
          </cell>
        </row>
        <row r="307">
          <cell r="A307" t="str">
            <v>8.1 (5)</v>
          </cell>
          <cell r="C307" t="str">
            <v>Campuran Aspal Panas untuk Pekerjaan Minor</v>
          </cell>
          <cell r="E307" t="str">
            <v>M3</v>
          </cell>
          <cell r="F307">
            <v>0</v>
          </cell>
          <cell r="G307">
            <v>1210091.74</v>
          </cell>
          <cell r="H307">
            <v>0</v>
          </cell>
        </row>
        <row r="308">
          <cell r="A308" t="str">
            <v>8.1 (6)</v>
          </cell>
          <cell r="C308" t="str">
            <v>Lasbutag atau Latasbusir untuk Pekerjaan minor</v>
          </cell>
          <cell r="E308" t="str">
            <v>M3</v>
          </cell>
          <cell r="H308">
            <v>0</v>
          </cell>
        </row>
        <row r="309">
          <cell r="A309" t="str">
            <v>8.1 (7)</v>
          </cell>
          <cell r="C309" t="str">
            <v>Penetrasi Macadam untuk Pekerjaan Minor</v>
          </cell>
          <cell r="E309" t="str">
            <v>M3</v>
          </cell>
          <cell r="F309">
            <v>0</v>
          </cell>
          <cell r="G309">
            <v>772237.25</v>
          </cell>
          <cell r="H309">
            <v>0</v>
          </cell>
        </row>
        <row r="310">
          <cell r="A310" t="str">
            <v>8.1 (8)</v>
          </cell>
          <cell r="C310" t="str">
            <v>Campuran Aspal Dingin untuk Pekerjaan Minor</v>
          </cell>
          <cell r="E310" t="str">
            <v>M3</v>
          </cell>
          <cell r="F310">
            <v>0</v>
          </cell>
          <cell r="G310">
            <v>675784.55</v>
          </cell>
          <cell r="H310">
            <v>0</v>
          </cell>
        </row>
        <row r="311">
          <cell r="A311" t="str">
            <v>8.1 (9)</v>
          </cell>
          <cell r="C311" t="str">
            <v>Bitumen Residual untuk Pekerjaan Minor</v>
          </cell>
          <cell r="E311" t="str">
            <v>Liter</v>
          </cell>
          <cell r="F311">
            <v>0</v>
          </cell>
          <cell r="G311">
            <v>6587.69</v>
          </cell>
          <cell r="H311">
            <v>0</v>
          </cell>
        </row>
        <row r="313">
          <cell r="A313" t="str">
            <v>8.2 (1)</v>
          </cell>
          <cell r="C313" t="str">
            <v>Perbaikan Pada Bahu Jalan dan Pekerjaan Minor Lainnya</v>
          </cell>
          <cell r="E313" t="str">
            <v>M2</v>
          </cell>
          <cell r="F313">
            <v>0</v>
          </cell>
          <cell r="G313">
            <v>18049.330000000002</v>
          </cell>
          <cell r="H313">
            <v>0</v>
          </cell>
        </row>
        <row r="315">
          <cell r="A315" t="str">
            <v>8.4 (1)</v>
          </cell>
          <cell r="C315" t="str">
            <v>Marka Jalan Thermoplastic</v>
          </cell>
          <cell r="E315" t="str">
            <v>M2</v>
          </cell>
          <cell r="F315">
            <v>0</v>
          </cell>
          <cell r="G315">
            <v>114959.91</v>
          </cell>
          <cell r="H315">
            <v>0</v>
          </cell>
        </row>
        <row r="316">
          <cell r="A316" t="str">
            <v>8.4 (2)</v>
          </cell>
          <cell r="C316" t="str">
            <v>Marka Jalan Bukan Thermoplastic</v>
          </cell>
          <cell r="E316" t="str">
            <v>M2</v>
          </cell>
          <cell r="F316">
            <v>0</v>
          </cell>
          <cell r="G316">
            <v>104234.91</v>
          </cell>
          <cell r="H316">
            <v>0</v>
          </cell>
        </row>
        <row r="317">
          <cell r="A317" t="str">
            <v>8.4 (3)</v>
          </cell>
          <cell r="C317" t="str">
            <v>Rumble Strip</v>
          </cell>
          <cell r="E317" t="str">
            <v>M2</v>
          </cell>
        </row>
        <row r="318">
          <cell r="A318" t="str">
            <v>8.4 (4) a</v>
          </cell>
          <cell r="C318" t="str">
            <v>Rambu Jalan dgn. Permukaan Pantul Engineering Grade Tipe .......</v>
          </cell>
          <cell r="E318" t="str">
            <v>Buah</v>
          </cell>
          <cell r="F318">
            <v>0</v>
          </cell>
          <cell r="G318">
            <v>380253.95</v>
          </cell>
          <cell r="H318">
            <v>0</v>
          </cell>
        </row>
        <row r="319">
          <cell r="A319" t="str">
            <v>8.4 (4) b</v>
          </cell>
          <cell r="C319" t="str">
            <v>Rambu Jalan dgn. Permukaan Pantul Engineering Grade Tipe .......</v>
          </cell>
          <cell r="E319" t="str">
            <v>Buah</v>
          </cell>
          <cell r="H319">
            <v>0</v>
          </cell>
        </row>
        <row r="320">
          <cell r="A320" t="str">
            <v>8.4 (5) a</v>
          </cell>
          <cell r="C320" t="str">
            <v>Rambu Jalan dgn. Permukaan Pantul High Intensity Grade Tipe ......</v>
          </cell>
          <cell r="E320" t="str">
            <v>Buah</v>
          </cell>
          <cell r="F320">
            <v>0</v>
          </cell>
          <cell r="G320">
            <v>407643.95</v>
          </cell>
          <cell r="H320">
            <v>0</v>
          </cell>
        </row>
        <row r="321">
          <cell r="A321" t="str">
            <v>8.4 (5) b</v>
          </cell>
          <cell r="C321" t="str">
            <v>Rambu Jalan dgn. Permukaan Pantul High Intensity Grade Tipe ......</v>
          </cell>
          <cell r="E321" t="str">
            <v>Buah</v>
          </cell>
          <cell r="H321">
            <v>0</v>
          </cell>
        </row>
        <row r="322">
          <cell r="A322" t="str">
            <v>8.4 (6) a</v>
          </cell>
          <cell r="C322" t="str">
            <v>Patok Pengarah Tipe ..............</v>
          </cell>
          <cell r="E322" t="str">
            <v>Buah</v>
          </cell>
          <cell r="F322">
            <v>0</v>
          </cell>
          <cell r="G322">
            <v>90833.18</v>
          </cell>
          <cell r="H322">
            <v>0</v>
          </cell>
        </row>
        <row r="323">
          <cell r="A323" t="str">
            <v>8.4 (6) b</v>
          </cell>
          <cell r="C323" t="str">
            <v>Patok Pengarah Tipe ..............</v>
          </cell>
          <cell r="E323" t="str">
            <v>Buah</v>
          </cell>
          <cell r="H323">
            <v>0</v>
          </cell>
        </row>
        <row r="324">
          <cell r="A324" t="str">
            <v>8.4 (7)</v>
          </cell>
          <cell r="C324" t="str">
            <v>Patok Kilometer</v>
          </cell>
          <cell r="E324" t="str">
            <v>Buah</v>
          </cell>
          <cell r="F324">
            <v>0</v>
          </cell>
          <cell r="G324">
            <v>349807.72</v>
          </cell>
          <cell r="H324">
            <v>0</v>
          </cell>
        </row>
        <row r="325">
          <cell r="A325" t="str">
            <v>8.4 (8)</v>
          </cell>
          <cell r="C325" t="str">
            <v>Patok Hektometer</v>
          </cell>
          <cell r="E325" t="str">
            <v>Buah</v>
          </cell>
          <cell r="H325">
            <v>0</v>
          </cell>
        </row>
        <row r="326">
          <cell r="A326" t="str">
            <v>8.4 (9)</v>
          </cell>
          <cell r="C326" t="str">
            <v>Patok Damija</v>
          </cell>
          <cell r="E326" t="str">
            <v>Buah</v>
          </cell>
          <cell r="H326">
            <v>0</v>
          </cell>
        </row>
        <row r="327">
          <cell r="A327" t="str">
            <v>8.4 (10)</v>
          </cell>
          <cell r="C327" t="str">
            <v>Rel Pengaman</v>
          </cell>
          <cell r="E327" t="str">
            <v>M1</v>
          </cell>
          <cell r="F327">
            <v>0</v>
          </cell>
          <cell r="G327">
            <v>195312.53</v>
          </cell>
          <cell r="H327">
            <v>0</v>
          </cell>
        </row>
        <row r="328">
          <cell r="A328" t="str">
            <v>8.4 (11) a</v>
          </cell>
          <cell r="C328" t="str">
            <v>Paku Jalan (Road Stud) Tipe .........</v>
          </cell>
          <cell r="E328" t="str">
            <v>Buah</v>
          </cell>
          <cell r="H328">
            <v>0</v>
          </cell>
        </row>
        <row r="329">
          <cell r="A329" t="str">
            <v>8.4 (11) b</v>
          </cell>
          <cell r="C329" t="str">
            <v>Paku Jalan (Road Stud) Tipe .........</v>
          </cell>
          <cell r="E329" t="str">
            <v>Buah</v>
          </cell>
          <cell r="H329">
            <v>0</v>
          </cell>
        </row>
        <row r="330">
          <cell r="A330" t="str">
            <v>8.4 (12) a</v>
          </cell>
          <cell r="C330" t="str">
            <v>Mata Kucing (Cat Eyes) Tipe .........</v>
          </cell>
          <cell r="E330" t="str">
            <v>Buah</v>
          </cell>
          <cell r="H330">
            <v>0</v>
          </cell>
        </row>
        <row r="331">
          <cell r="A331" t="str">
            <v>8.4 (12) b</v>
          </cell>
          <cell r="C331" t="str">
            <v>Mata Kucing (Cat Eyes) Tipe .........</v>
          </cell>
          <cell r="E331" t="str">
            <v>Buah</v>
          </cell>
          <cell r="H331">
            <v>0</v>
          </cell>
        </row>
        <row r="332">
          <cell r="A332" t="str">
            <v>8.4 (13)</v>
          </cell>
          <cell r="C332" t="str">
            <v>Kerb Pracetak</v>
          </cell>
          <cell r="E332" t="str">
            <v>Buah</v>
          </cell>
          <cell r="H332">
            <v>0</v>
          </cell>
        </row>
        <row r="333">
          <cell r="A333" t="str">
            <v>8.4 (14)</v>
          </cell>
          <cell r="C333" t="str">
            <v>Kerb Yang Digunakan Kembali</v>
          </cell>
          <cell r="E333" t="str">
            <v>Buah</v>
          </cell>
          <cell r="H333">
            <v>0</v>
          </cell>
        </row>
        <row r="334">
          <cell r="A334" t="str">
            <v>8.4 (15)</v>
          </cell>
          <cell r="C334" t="str">
            <v>Perkerasan Blok Beton</v>
          </cell>
          <cell r="E334" t="str">
            <v>M2</v>
          </cell>
          <cell r="H334">
            <v>0</v>
          </cell>
        </row>
        <row r="335">
          <cell r="A335" t="str">
            <v>8.4 (16) a</v>
          </cell>
          <cell r="C335" t="str">
            <v>Tutup Baja Untuk Lubang Drainase Tipe .........</v>
          </cell>
          <cell r="E335" t="str">
            <v>Buah</v>
          </cell>
          <cell r="H335">
            <v>0</v>
          </cell>
        </row>
        <row r="336">
          <cell r="A336" t="str">
            <v>8.4 (16) b</v>
          </cell>
          <cell r="C336" t="str">
            <v>Tutup Baja Untuk Lubang Drainase Tipe .........</v>
          </cell>
          <cell r="E336" t="str">
            <v>Buah</v>
          </cell>
          <cell r="H336">
            <v>0</v>
          </cell>
        </row>
        <row r="337">
          <cell r="A337" t="str">
            <v>8.4 (17)</v>
          </cell>
          <cell r="C337" t="str">
            <v>Pipa Untuk Pembuangan Air Dari Jembatan</v>
          </cell>
          <cell r="E337" t="str">
            <v>M1</v>
          </cell>
          <cell r="H337">
            <v>0</v>
          </cell>
        </row>
        <row r="338">
          <cell r="A338" t="str">
            <v>8.4 (18)</v>
          </cell>
          <cell r="C338" t="str">
            <v>Papan Nama Jembatan</v>
          </cell>
          <cell r="E338" t="str">
            <v>Buah</v>
          </cell>
          <cell r="H338">
            <v>0</v>
          </cell>
        </row>
        <row r="339">
          <cell r="A339" t="str">
            <v>8.4 (19)</v>
          </cell>
          <cell r="C339" t="str">
            <v>Lampu Penerangan Jalan Lengan Tunggal</v>
          </cell>
          <cell r="E339" t="str">
            <v>Buah</v>
          </cell>
          <cell r="H339">
            <v>0</v>
          </cell>
        </row>
        <row r="340">
          <cell r="A340" t="str">
            <v>8.4 (20)</v>
          </cell>
          <cell r="C340" t="str">
            <v>Lampu Penerangan Jalan Lengan Ganda</v>
          </cell>
          <cell r="E340" t="str">
            <v>Buah</v>
          </cell>
          <cell r="H340">
            <v>0</v>
          </cell>
        </row>
        <row r="341">
          <cell r="A341" t="str">
            <v>8.4 (21)</v>
          </cell>
          <cell r="C341" t="str">
            <v>Sistem &amp; Pesawat Pengatur Lalu Lintas</v>
          </cell>
          <cell r="E341" t="str">
            <v>LS</v>
          </cell>
          <cell r="H341">
            <v>0</v>
          </cell>
        </row>
        <row r="343">
          <cell r="A343" t="str">
            <v>8.5 (1)</v>
          </cell>
          <cell r="C343" t="str">
            <v>Pengembalian Kondisi Lantai Jembatan Beton</v>
          </cell>
          <cell r="E343" t="str">
            <v>M2</v>
          </cell>
          <cell r="H343">
            <v>0</v>
          </cell>
        </row>
        <row r="344">
          <cell r="A344" t="str">
            <v>8.5 (2)</v>
          </cell>
          <cell r="C344" t="str">
            <v>Pengembalian Kondisi Lantai Jembatan Kayu</v>
          </cell>
          <cell r="E344" t="str">
            <v>M2</v>
          </cell>
          <cell r="H344">
            <v>0</v>
          </cell>
        </row>
        <row r="345">
          <cell r="A345" t="str">
            <v>8.5 (3) a</v>
          </cell>
          <cell r="C345" t="str">
            <v>Pengembalian Kond. Pelapisan Permukaan Baja Struktur Galvanis</v>
          </cell>
          <cell r="E345" t="str">
            <v>M2</v>
          </cell>
          <cell r="H345">
            <v>0</v>
          </cell>
        </row>
        <row r="346">
          <cell r="A346" t="str">
            <v>8.5 (3) b</v>
          </cell>
          <cell r="C346" t="str">
            <v>Pengembalian Kond. Pelapisan Permukaan Baja Struk. Non Galvanis</v>
          </cell>
          <cell r="E346" t="str">
            <v>M2</v>
          </cell>
          <cell r="H346">
            <v>0</v>
          </cell>
        </row>
        <row r="350">
          <cell r="B350" t="str">
            <v>Jumlah Harga Pekerjaan DIVISI 8  (masuk pada Rekapitulasi Perkiraan Harga Pekerjaan)</v>
          </cell>
          <cell r="H350">
            <v>0</v>
          </cell>
        </row>
        <row r="353">
          <cell r="C353" t="str">
            <v>DIVISI  9.  PEKERJAAN  HARIAN</v>
          </cell>
        </row>
        <row r="355">
          <cell r="A355">
            <v>9.1</v>
          </cell>
          <cell r="C355" t="str">
            <v>Mandor</v>
          </cell>
          <cell r="E355" t="str">
            <v>Jam</v>
          </cell>
          <cell r="F355">
            <v>0</v>
          </cell>
          <cell r="G355">
            <v>3850</v>
          </cell>
          <cell r="H355">
            <v>0</v>
          </cell>
        </row>
        <row r="356">
          <cell r="A356">
            <v>9.1999999999999993</v>
          </cell>
          <cell r="C356" t="str">
            <v>Pekerja Biasa</v>
          </cell>
          <cell r="E356" t="str">
            <v>Jam</v>
          </cell>
          <cell r="F356">
            <v>0</v>
          </cell>
          <cell r="G356">
            <v>3520</v>
          </cell>
          <cell r="H356">
            <v>0</v>
          </cell>
        </row>
        <row r="357">
          <cell r="A357">
            <v>9.3000000000000007</v>
          </cell>
          <cell r="C357" t="str">
            <v>Tukang Kayu, Tukang Batu, dsb</v>
          </cell>
          <cell r="E357" t="str">
            <v>Jam</v>
          </cell>
          <cell r="F357">
            <v>0</v>
          </cell>
          <cell r="G357">
            <v>4125</v>
          </cell>
          <cell r="H357">
            <v>0</v>
          </cell>
        </row>
        <row r="358">
          <cell r="A358">
            <v>9.4</v>
          </cell>
          <cell r="C358" t="str">
            <v>Dump Truck 3 - 4 M3</v>
          </cell>
          <cell r="E358" t="str">
            <v>Jam</v>
          </cell>
          <cell r="F358">
            <v>0</v>
          </cell>
          <cell r="G358">
            <v>82095.62</v>
          </cell>
          <cell r="H358">
            <v>0</v>
          </cell>
        </row>
        <row r="359">
          <cell r="A359">
            <v>9.5</v>
          </cell>
          <cell r="C359" t="str">
            <v>Truk Bak Datar 3 - 4 M3</v>
          </cell>
          <cell r="E359" t="str">
            <v>Jam</v>
          </cell>
          <cell r="F359">
            <v>0</v>
          </cell>
          <cell r="G359">
            <v>97546.17</v>
          </cell>
          <cell r="H359">
            <v>0</v>
          </cell>
        </row>
        <row r="360">
          <cell r="A360">
            <v>9.6</v>
          </cell>
          <cell r="C360" t="str">
            <v>Truk Tangki 3000 - 4500 Liter</v>
          </cell>
          <cell r="E360" t="str">
            <v>Jam</v>
          </cell>
          <cell r="F360">
            <v>0</v>
          </cell>
          <cell r="G360">
            <v>97546.17</v>
          </cell>
          <cell r="H360">
            <v>0</v>
          </cell>
        </row>
        <row r="361">
          <cell r="A361">
            <v>9.6999999999999993</v>
          </cell>
          <cell r="C361" t="str">
            <v>Bulldozer 100 - 150 HP</v>
          </cell>
          <cell r="E361" t="str">
            <v>Jam</v>
          </cell>
          <cell r="F361">
            <v>0</v>
          </cell>
          <cell r="G361">
            <v>218380.91</v>
          </cell>
          <cell r="H361">
            <v>0</v>
          </cell>
        </row>
        <row r="362">
          <cell r="A362">
            <v>9.8000000000000007</v>
          </cell>
          <cell r="C362" t="str">
            <v>Motor Grader min 100 HP</v>
          </cell>
          <cell r="E362" t="str">
            <v>Jam</v>
          </cell>
          <cell r="F362">
            <v>0</v>
          </cell>
          <cell r="G362">
            <v>172863.92</v>
          </cell>
          <cell r="H362">
            <v>0</v>
          </cell>
        </row>
        <row r="363">
          <cell r="A363">
            <v>9.9</v>
          </cell>
          <cell r="C363" t="str">
            <v>Loader Roda Karet 1.0 - 1.6 M3</v>
          </cell>
          <cell r="E363" t="str">
            <v>Jam</v>
          </cell>
          <cell r="F363">
            <v>0</v>
          </cell>
          <cell r="G363">
            <v>163449.1971887766</v>
          </cell>
          <cell r="H363">
            <v>0</v>
          </cell>
        </row>
        <row r="364">
          <cell r="A364">
            <v>9.1</v>
          </cell>
          <cell r="C364" t="str">
            <v>Loader Roda Berantai 75 - 100 HP</v>
          </cell>
          <cell r="E364" t="str">
            <v>Jam</v>
          </cell>
          <cell r="F364">
            <v>0</v>
          </cell>
          <cell r="G364">
            <v>175977.1</v>
          </cell>
          <cell r="H364">
            <v>0</v>
          </cell>
        </row>
        <row r="365">
          <cell r="A365">
            <v>9.11</v>
          </cell>
          <cell r="C365" t="str">
            <v>Alat Penggali (Excavator) 80 - 140 HP</v>
          </cell>
          <cell r="E365" t="str">
            <v>Jam</v>
          </cell>
          <cell r="F365">
            <v>0</v>
          </cell>
          <cell r="G365">
            <v>165765.29999999999</v>
          </cell>
          <cell r="H365">
            <v>0</v>
          </cell>
        </row>
        <row r="366">
          <cell r="A366">
            <v>9.1199999999999992</v>
          </cell>
          <cell r="C366" t="str">
            <v>Crane 10 - 15 Ton</v>
          </cell>
          <cell r="E366" t="str">
            <v>Jam</v>
          </cell>
          <cell r="F366">
            <v>0</v>
          </cell>
          <cell r="G366">
            <v>263632.21000000002</v>
          </cell>
          <cell r="H366">
            <v>0</v>
          </cell>
        </row>
        <row r="367">
          <cell r="A367">
            <v>9.1300000000000008</v>
          </cell>
          <cell r="C367" t="str">
            <v>Penggilas Roda Besi 6 - 9 Ton</v>
          </cell>
          <cell r="E367" t="str">
            <v>Jam</v>
          </cell>
          <cell r="F367">
            <v>0</v>
          </cell>
          <cell r="G367">
            <v>75262.69</v>
          </cell>
          <cell r="H367">
            <v>0</v>
          </cell>
        </row>
        <row r="368">
          <cell r="A368">
            <v>9.14</v>
          </cell>
          <cell r="C368" t="str">
            <v>Penggilas Bervibrasi  5 - 8  Ton</v>
          </cell>
          <cell r="E368" t="str">
            <v>Jam</v>
          </cell>
          <cell r="F368">
            <v>0</v>
          </cell>
          <cell r="G368">
            <v>89559.49</v>
          </cell>
          <cell r="H368">
            <v>0</v>
          </cell>
        </row>
        <row r="369">
          <cell r="A369">
            <v>9.15</v>
          </cell>
          <cell r="C369" t="str">
            <v>Pemadat Bervibrasi 1.5 - 3.0 HP</v>
          </cell>
          <cell r="E369" t="str">
            <v>Jam</v>
          </cell>
          <cell r="F369">
            <v>0</v>
          </cell>
          <cell r="G369">
            <v>14538.2</v>
          </cell>
          <cell r="H369">
            <v>0</v>
          </cell>
        </row>
        <row r="370">
          <cell r="A370">
            <v>9.16</v>
          </cell>
          <cell r="C370" t="str">
            <v>Penggilas Roda Karet 8 - 10 Ton</v>
          </cell>
          <cell r="E370" t="str">
            <v>Jam</v>
          </cell>
          <cell r="F370">
            <v>0</v>
          </cell>
          <cell r="G370">
            <v>84415.89</v>
          </cell>
          <cell r="H370">
            <v>0</v>
          </cell>
        </row>
        <row r="371">
          <cell r="A371">
            <v>9.17</v>
          </cell>
          <cell r="C371" t="str">
            <v>Kompresor 4000 - 6500 Ltr/mnt</v>
          </cell>
          <cell r="E371" t="str">
            <v>Jam</v>
          </cell>
          <cell r="F371">
            <v>0</v>
          </cell>
          <cell r="G371">
            <v>63144.87</v>
          </cell>
          <cell r="H371">
            <v>0</v>
          </cell>
        </row>
        <row r="372">
          <cell r="A372">
            <v>9.18</v>
          </cell>
          <cell r="C372" t="str">
            <v>Beton Molen 0.3 - 0.6 M3</v>
          </cell>
          <cell r="E372" t="str">
            <v>Jam</v>
          </cell>
          <cell r="F372">
            <v>0</v>
          </cell>
          <cell r="G372">
            <v>46405.38</v>
          </cell>
          <cell r="H372">
            <v>0</v>
          </cell>
        </row>
        <row r="373">
          <cell r="A373">
            <v>9.19</v>
          </cell>
          <cell r="C373" t="str">
            <v>Pompa Air 70 - 100 MM</v>
          </cell>
          <cell r="E373" t="str">
            <v>Jam</v>
          </cell>
          <cell r="F373">
            <v>0</v>
          </cell>
          <cell r="G373">
            <v>15212.9</v>
          </cell>
          <cell r="H373">
            <v>0</v>
          </cell>
        </row>
        <row r="374">
          <cell r="A374">
            <v>9.1999999999999993</v>
          </cell>
          <cell r="C374" t="str">
            <v>Jack Hammer</v>
          </cell>
          <cell r="E374" t="str">
            <v>Jam</v>
          </cell>
          <cell r="F374">
            <v>0</v>
          </cell>
          <cell r="G374">
            <v>23149.78</v>
          </cell>
          <cell r="H374">
            <v>0</v>
          </cell>
        </row>
        <row r="375">
          <cell r="A375">
            <v>9.2100000000000009</v>
          </cell>
          <cell r="C375" t="str">
            <v>Benkelmen Beam</v>
          </cell>
          <cell r="E375" t="str">
            <v>Titik</v>
          </cell>
          <cell r="F375">
            <v>0</v>
          </cell>
          <cell r="G375">
            <v>60000</v>
          </cell>
          <cell r="H375">
            <v>0</v>
          </cell>
        </row>
        <row r="376">
          <cell r="A376">
            <v>9.2200000000000006</v>
          </cell>
          <cell r="C376" t="str">
            <v>DCP - CBR</v>
          </cell>
          <cell r="E376" t="str">
            <v>Titik</v>
          </cell>
          <cell r="F376">
            <v>0</v>
          </cell>
          <cell r="G376">
            <v>60000</v>
          </cell>
          <cell r="H376">
            <v>0</v>
          </cell>
        </row>
        <row r="377">
          <cell r="A377">
            <v>9.23</v>
          </cell>
          <cell r="C377" t="str">
            <v>NAASRA Test</v>
          </cell>
          <cell r="E377" t="str">
            <v>Km</v>
          </cell>
          <cell r="F377">
            <v>0</v>
          </cell>
          <cell r="G377">
            <v>3500000</v>
          </cell>
          <cell r="H377">
            <v>0</v>
          </cell>
        </row>
        <row r="380">
          <cell r="B380" t="str">
            <v>Jumlah Harga Pekerjaan DIVISI 9  (masuk pada Rekapitulasi Perkiraan Harga Pekerjaan)</v>
          </cell>
          <cell r="H380">
            <v>0</v>
          </cell>
        </row>
        <row r="383">
          <cell r="C383" t="str">
            <v>DIVISI  10.  PEKERJAAN PEMELIHARAAN RUTIN</v>
          </cell>
        </row>
        <row r="385">
          <cell r="A385" t="str">
            <v>10.1 (1)</v>
          </cell>
          <cell r="C385" t="str">
            <v>Pemeliharaan Rutin Perkerasan</v>
          </cell>
          <cell r="E385" t="str">
            <v>LS</v>
          </cell>
          <cell r="F385">
            <v>0</v>
          </cell>
          <cell r="G385">
            <v>7349914.75</v>
          </cell>
          <cell r="H385">
            <v>0</v>
          </cell>
        </row>
        <row r="386">
          <cell r="A386" t="str">
            <v>10.1 (2)</v>
          </cell>
          <cell r="C386" t="str">
            <v>Pemeliharaan Rutin Bahu Jalan</v>
          </cell>
          <cell r="E386" t="str">
            <v>LS</v>
          </cell>
          <cell r="F386">
            <v>0</v>
          </cell>
          <cell r="G386">
            <v>3562940.73</v>
          </cell>
          <cell r="H386">
            <v>0</v>
          </cell>
        </row>
        <row r="387">
          <cell r="A387" t="str">
            <v>10.1 (3)</v>
          </cell>
          <cell r="C387" t="str">
            <v>Pemeliharaan Rutin Selokan, Saluran Air, Galian &amp; Timbunan</v>
          </cell>
          <cell r="E387" t="str">
            <v>LS</v>
          </cell>
          <cell r="F387">
            <v>0</v>
          </cell>
          <cell r="G387">
            <v>4945399.29</v>
          </cell>
          <cell r="H387">
            <v>0</v>
          </cell>
        </row>
        <row r="388">
          <cell r="A388" t="str">
            <v>10.1 (4)</v>
          </cell>
          <cell r="C388" t="str">
            <v>Pemeliharaan Rutin Perlengkapan Jalan</v>
          </cell>
          <cell r="E388" t="str">
            <v>LS</v>
          </cell>
          <cell r="F388">
            <v>0</v>
          </cell>
          <cell r="G388">
            <v>799424.19</v>
          </cell>
          <cell r="H388">
            <v>0</v>
          </cell>
        </row>
        <row r="389">
          <cell r="A389" t="str">
            <v>10.1 (5)</v>
          </cell>
          <cell r="C389" t="str">
            <v>Pemeliharaan Rutin Jembatan</v>
          </cell>
          <cell r="E389" t="str">
            <v>LS</v>
          </cell>
          <cell r="F389">
            <v>0</v>
          </cell>
          <cell r="G389">
            <v>4438742.2300000004</v>
          </cell>
          <cell r="H389">
            <v>0</v>
          </cell>
        </row>
        <row r="393">
          <cell r="B393" t="str">
            <v>Jumlah Harga Pekerjaan DIVISI 10  (masuk pada Rekapitulasi Perkiraan Harga Pekerjaan)</v>
          </cell>
          <cell r="H393">
            <v>0</v>
          </cell>
        </row>
      </sheetData>
      <sheetData sheetId="5"/>
      <sheetData sheetId="6"/>
      <sheetData sheetId="7"/>
      <sheetData sheetId="8"/>
      <sheetData sheetId="9"/>
      <sheetData sheetId="10"/>
      <sheetData sheetId="11">
        <row r="8">
          <cell r="B8">
            <v>63.531633554713949</v>
          </cell>
        </row>
      </sheetData>
      <sheetData sheetId="12"/>
      <sheetData sheetId="13"/>
      <sheetData sheetId="14"/>
      <sheetData sheetId="1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si"/>
      <sheetName val="REKAP"/>
      <sheetName val="RAB"/>
      <sheetName val="WP"/>
      <sheetName val="KONFIRM  AU"/>
      <sheetName val="TS"/>
      <sheetName val="JAD MAT"/>
      <sheetName val="MPU_02"/>
      <sheetName val="MPU"/>
      <sheetName val="JAD ALAT"/>
      <sheetName val="%"/>
      <sheetName val="JAD TENAGA"/>
      <sheetName val="USUL TENAGA"/>
      <sheetName val="USUL ALAT"/>
      <sheetName val="DIV_1A"/>
      <sheetName val="ALAT_1"/>
      <sheetName val="ALAT_2"/>
      <sheetName val="DIV_IB"/>
      <sheetName val="DIV_1C"/>
      <sheetName val="DIV_1D"/>
      <sheetName val="DIV_2"/>
      <sheetName val="DIV_3A"/>
      <sheetName val="DIV_3B"/>
      <sheetName val="DIV_3C"/>
      <sheetName val="DIV_4"/>
      <sheetName val="DIV_5"/>
      <sheetName val="DIV_6A"/>
      <sheetName val="DIV_6B"/>
      <sheetName val="DIV_7A"/>
      <sheetName val="DIV_7B"/>
      <sheetName val="DIV_8"/>
      <sheetName val="DIV_9"/>
      <sheetName val="DIV_10A"/>
      <sheetName val="DIV_10B"/>
      <sheetName val="DIV_10C"/>
      <sheetName val="Basic Price"/>
      <sheetName val="MOS"/>
      <sheetName val="Analisa Quarry"/>
      <sheetName val="Agr Hls &amp; Ksr"/>
      <sheetName val="Agr Klas ABC"/>
      <sheetName val="COVER"/>
    </sheetNames>
    <sheetDataSet>
      <sheetData sheetId="0" refreshError="1"/>
      <sheetData sheetId="1" refreshError="1">
        <row r="30">
          <cell r="H30">
            <v>234947000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URAIAN ANALISA ALAT</v>
          </cell>
        </row>
        <row r="4">
          <cell r="A4" t="str">
            <v>No.</v>
          </cell>
          <cell r="C4" t="str">
            <v>U R A I A N</v>
          </cell>
          <cell r="G4" t="str">
            <v>KODE</v>
          </cell>
          <cell r="H4" t="str">
            <v>KOEF.</v>
          </cell>
          <cell r="I4" t="str">
            <v>SATUAN</v>
          </cell>
          <cell r="J4" t="str">
            <v>KET.</v>
          </cell>
        </row>
        <row r="7">
          <cell r="A7" t="str">
            <v>A.</v>
          </cell>
          <cell r="C7" t="str">
            <v>URAIAN PERALATAN</v>
          </cell>
        </row>
        <row r="8">
          <cell r="A8" t="str">
            <v xml:space="preserve">       1.</v>
          </cell>
          <cell r="C8" t="str">
            <v>Jenis Peralatan</v>
          </cell>
          <cell r="G8" t="str">
            <v>TRAILLER 15 TON</v>
          </cell>
          <cell r="J8" t="str">
            <v>E35</v>
          </cell>
        </row>
        <row r="9">
          <cell r="A9" t="str">
            <v xml:space="preserve">       2.</v>
          </cell>
          <cell r="C9" t="str">
            <v>Tenaga</v>
          </cell>
          <cell r="G9" t="str">
            <v>Pw</v>
          </cell>
          <cell r="H9">
            <v>150</v>
          </cell>
          <cell r="I9" t="str">
            <v>HP</v>
          </cell>
        </row>
        <row r="10">
          <cell r="A10" t="str">
            <v xml:space="preserve">       3.</v>
          </cell>
          <cell r="C10" t="str">
            <v>Kapasitas</v>
          </cell>
          <cell r="G10" t="str">
            <v>Cp</v>
          </cell>
          <cell r="H10">
            <v>15</v>
          </cell>
          <cell r="I10" t="str">
            <v>Ton</v>
          </cell>
        </row>
        <row r="11">
          <cell r="A11" t="str">
            <v xml:space="preserve">       4.</v>
          </cell>
          <cell r="C11" t="str">
            <v>Alat Baru              :</v>
          </cell>
          <cell r="D11" t="str">
            <v xml:space="preserve">  a.  Umur Ekonomis</v>
          </cell>
          <cell r="G11" t="str">
            <v>A</v>
          </cell>
          <cell r="H11">
            <v>10</v>
          </cell>
          <cell r="I11" t="str">
            <v>Tahun</v>
          </cell>
        </row>
        <row r="12">
          <cell r="D12" t="str">
            <v xml:space="preserve">  b.  Jam Kerja Dalam 1 Tahun</v>
          </cell>
          <cell r="G12" t="str">
            <v>W</v>
          </cell>
          <cell r="H12">
            <v>1500</v>
          </cell>
          <cell r="I12" t="str">
            <v>Jam</v>
          </cell>
        </row>
        <row r="13">
          <cell r="D13" t="str">
            <v xml:space="preserve">  c.  Harga Alat</v>
          </cell>
          <cell r="G13" t="str">
            <v>B</v>
          </cell>
          <cell r="H13">
            <v>115000000</v>
          </cell>
          <cell r="I13" t="str">
            <v>Rupiah</v>
          </cell>
        </row>
        <row r="14">
          <cell r="A14" t="str">
            <v xml:space="preserve">       5.</v>
          </cell>
          <cell r="C14" t="str">
            <v>Alat Yang Dipakai  :</v>
          </cell>
          <cell r="D14" t="str">
            <v xml:space="preserve">  a.  Umur Ekonomis</v>
          </cell>
          <cell r="G14" t="str">
            <v>A'</v>
          </cell>
          <cell r="H14">
            <v>10</v>
          </cell>
          <cell r="I14" t="str">
            <v>Tahun</v>
          </cell>
          <cell r="J14" t="str">
            <v xml:space="preserve"> Alat Baru</v>
          </cell>
        </row>
        <row r="15">
          <cell r="D15" t="str">
            <v xml:space="preserve">  b.  Jam Kerja Dalam 1 Tahun </v>
          </cell>
          <cell r="G15" t="str">
            <v>W'</v>
          </cell>
          <cell r="H15">
            <v>1500</v>
          </cell>
          <cell r="I15" t="str">
            <v>Jam</v>
          </cell>
          <cell r="J15" t="str">
            <v xml:space="preserve"> Alat Baru</v>
          </cell>
        </row>
        <row r="16">
          <cell r="D16" t="str">
            <v xml:space="preserve">  c.  Harga Alat   (*)</v>
          </cell>
          <cell r="G16" t="str">
            <v>B'</v>
          </cell>
          <cell r="H16">
            <v>115000000</v>
          </cell>
          <cell r="I16" t="str">
            <v>Rupiah</v>
          </cell>
          <cell r="J16" t="str">
            <v xml:space="preserve"> Alat Baru</v>
          </cell>
        </row>
        <row r="18">
          <cell r="A18" t="str">
            <v>B.</v>
          </cell>
          <cell r="C18" t="str">
            <v>BIAYA PASTI PER JAM KERJA</v>
          </cell>
        </row>
        <row r="19">
          <cell r="A19" t="str">
            <v xml:space="preserve">       1.</v>
          </cell>
          <cell r="C19" t="str">
            <v>Nilai Sisa Alat</v>
          </cell>
          <cell r="D19" t="str">
            <v>=  10 % x B</v>
          </cell>
          <cell r="G19" t="str">
            <v>C</v>
          </cell>
          <cell r="H19">
            <v>11500000</v>
          </cell>
          <cell r="I19" t="str">
            <v>Rupiah</v>
          </cell>
        </row>
        <row r="21">
          <cell r="A21" t="str">
            <v xml:space="preserve">       2.</v>
          </cell>
          <cell r="C21" t="str">
            <v>Faktor Angsuran Modal    =</v>
          </cell>
          <cell r="E21" t="str">
            <v>i x (1 + i)^A'</v>
          </cell>
          <cell r="G21" t="str">
            <v>D</v>
          </cell>
          <cell r="H21">
            <v>0.23852275688285915</v>
          </cell>
          <cell r="I21" t="str">
            <v>-</v>
          </cell>
        </row>
        <row r="22">
          <cell r="E22" t="str">
            <v>(1 + i)^A' - 1</v>
          </cell>
        </row>
        <row r="23">
          <cell r="A23" t="str">
            <v xml:space="preserve">       3.</v>
          </cell>
          <cell r="C23" t="str">
            <v>Biaya Pasti per Jam  :</v>
          </cell>
        </row>
        <row r="24">
          <cell r="C24" t="str">
            <v>a.  Biaya Pengembalian Modal  =</v>
          </cell>
          <cell r="E24" t="str">
            <v>( B' - C ) x D</v>
          </cell>
          <cell r="G24" t="str">
            <v>E</v>
          </cell>
          <cell r="H24">
            <v>16458.070224917279</v>
          </cell>
          <cell r="I24" t="str">
            <v>Rupiah</v>
          </cell>
        </row>
        <row r="25">
          <cell r="E25" t="str">
            <v>W'</v>
          </cell>
        </row>
        <row r="26">
          <cell r="R26" t="str">
            <v xml:space="preserve"> Alat Baru</v>
          </cell>
        </row>
        <row r="27">
          <cell r="C27" t="str">
            <v>b.  Asuransi, dll =</v>
          </cell>
          <cell r="D27">
            <v>2E-3</v>
          </cell>
          <cell r="E27" t="str">
            <v xml:space="preserve">  x   B'</v>
          </cell>
          <cell r="G27" t="str">
            <v>F</v>
          </cell>
          <cell r="H27">
            <v>153.33333333333334</v>
          </cell>
          <cell r="I27" t="str">
            <v>Rupiah</v>
          </cell>
          <cell r="R27">
            <v>115000000</v>
          </cell>
        </row>
        <row r="28">
          <cell r="E28" t="str">
            <v>W'</v>
          </cell>
        </row>
        <row r="30">
          <cell r="C30" t="str">
            <v>Biaya Pasti per Jam             =</v>
          </cell>
          <cell r="E30" t="str">
            <v>( E + F )</v>
          </cell>
          <cell r="G30" t="str">
            <v>G</v>
          </cell>
          <cell r="H30">
            <v>16611.403558250611</v>
          </cell>
          <cell r="I30" t="str">
            <v>Rupiah</v>
          </cell>
        </row>
        <row r="32">
          <cell r="A32" t="str">
            <v>C.</v>
          </cell>
          <cell r="C32" t="str">
            <v>BIAYA OPERASI PER JAM KERJA</v>
          </cell>
        </row>
        <row r="34">
          <cell r="A34" t="str">
            <v xml:space="preserve">       1.</v>
          </cell>
          <cell r="C34" t="str">
            <v xml:space="preserve">Bahan Bakar  =  (0.125-0.175 Ltr/HP/Jam)   x Pw x Ms </v>
          </cell>
          <cell r="G34" t="str">
            <v>H</v>
          </cell>
          <cell r="H34">
            <v>42187.5</v>
          </cell>
          <cell r="I34" t="str">
            <v>Rupiah</v>
          </cell>
        </row>
        <row r="37">
          <cell r="A37" t="str">
            <v xml:space="preserve">       2.</v>
          </cell>
          <cell r="C37" t="str">
            <v>Pelumas         =  (0.01-0.02 Ltr/HP/Jam) x Pw x Mp</v>
          </cell>
          <cell r="G37" t="str">
            <v>I</v>
          </cell>
          <cell r="H37">
            <v>29700</v>
          </cell>
          <cell r="I37" t="str">
            <v>Rupiah</v>
          </cell>
        </row>
        <row r="39">
          <cell r="A39" t="str">
            <v xml:space="preserve">       3.</v>
          </cell>
          <cell r="C39" t="str">
            <v>Perawatan dan     =</v>
          </cell>
          <cell r="D39" t="str">
            <v>(12,5 % - 17,5 %)  x  B</v>
          </cell>
          <cell r="G39" t="str">
            <v>K</v>
          </cell>
          <cell r="H39">
            <v>9583.3333333333339</v>
          </cell>
          <cell r="I39" t="str">
            <v>Rupiah</v>
          </cell>
        </row>
        <row r="40">
          <cell r="C40" t="str">
            <v xml:space="preserve">        perbaikan</v>
          </cell>
          <cell r="D40" t="str">
            <v>W'</v>
          </cell>
        </row>
        <row r="41">
          <cell r="A41" t="str">
            <v xml:space="preserve">       4.</v>
          </cell>
          <cell r="C41" t="str">
            <v>Operator</v>
          </cell>
          <cell r="D41" t="str">
            <v>=   ( 1  Orang / Jam )  x  U1</v>
          </cell>
          <cell r="G41" t="str">
            <v>L</v>
          </cell>
          <cell r="H41">
            <v>0</v>
          </cell>
          <cell r="I41" t="str">
            <v>Rupiah</v>
          </cell>
        </row>
        <row r="42">
          <cell r="A42" t="str">
            <v xml:space="preserve">       5.</v>
          </cell>
          <cell r="C42" t="str">
            <v>Pembantu Operator</v>
          </cell>
          <cell r="D42" t="str">
            <v>=   ( 1  Orang / Jam )  x  U2</v>
          </cell>
          <cell r="G42" t="str">
            <v>M</v>
          </cell>
          <cell r="H42">
            <v>0</v>
          </cell>
          <cell r="I42" t="str">
            <v>Rupiah</v>
          </cell>
        </row>
        <row r="44">
          <cell r="C44" t="str">
            <v>Biaya Operasi per Jam        =</v>
          </cell>
          <cell r="E44" t="str">
            <v>(H+I+K+L+M)</v>
          </cell>
          <cell r="G44" t="str">
            <v>P</v>
          </cell>
          <cell r="H44">
            <v>81470.833333333328</v>
          </cell>
          <cell r="I44" t="str">
            <v>Rupiah</v>
          </cell>
        </row>
        <row r="46">
          <cell r="A46" t="str">
            <v>D.</v>
          </cell>
          <cell r="C46" t="str">
            <v>TOTAL BIAYA SEWA ALAT / JAM   =  ( G + P )</v>
          </cell>
          <cell r="G46" t="str">
            <v>T</v>
          </cell>
          <cell r="H46">
            <v>98082.236891583947</v>
          </cell>
          <cell r="I46" t="str">
            <v>Rupiah</v>
          </cell>
          <cell r="R46" t="str">
            <v xml:space="preserve"> ??</v>
          </cell>
        </row>
        <row r="47">
          <cell r="R47" t="str">
            <v xml:space="preserve"> A&gt;15th ??</v>
          </cell>
        </row>
        <row r="49">
          <cell r="A49" t="str">
            <v>E.</v>
          </cell>
          <cell r="C49" t="str">
            <v>LAIN - LAIN</v>
          </cell>
        </row>
        <row r="50">
          <cell r="A50" t="str">
            <v xml:space="preserve">       1.</v>
          </cell>
          <cell r="C50" t="str">
            <v>Tingkat Suku Bunga</v>
          </cell>
          <cell r="G50" t="str">
            <v>i</v>
          </cell>
          <cell r="H50">
            <v>20</v>
          </cell>
          <cell r="I50" t="str">
            <v>% / Tahun</v>
          </cell>
        </row>
        <row r="51">
          <cell r="A51" t="str">
            <v xml:space="preserve">       2.</v>
          </cell>
          <cell r="C51" t="str">
            <v>Upah Operator / Sopir</v>
          </cell>
          <cell r="G51" t="str">
            <v>U1</v>
          </cell>
          <cell r="H51">
            <v>0</v>
          </cell>
          <cell r="I51" t="str">
            <v>Rp./Jam</v>
          </cell>
        </row>
        <row r="52">
          <cell r="A52" t="str">
            <v xml:space="preserve">       3.</v>
          </cell>
          <cell r="C52" t="str">
            <v>Upah Pembantu Operator / Pmb.Sopir</v>
          </cell>
          <cell r="G52" t="str">
            <v>U2</v>
          </cell>
          <cell r="H52">
            <v>0</v>
          </cell>
          <cell r="I52" t="str">
            <v>Rp./Jam</v>
          </cell>
        </row>
        <row r="53">
          <cell r="A53" t="str">
            <v xml:space="preserve">       4.</v>
          </cell>
          <cell r="C53" t="str">
            <v>Bahan Bakar Bensin</v>
          </cell>
          <cell r="G53" t="str">
            <v>Mb</v>
          </cell>
          <cell r="H53">
            <v>2450</v>
          </cell>
          <cell r="I53" t="str">
            <v>Liter</v>
          </cell>
        </row>
        <row r="54">
          <cell r="A54" t="str">
            <v xml:space="preserve">       5.</v>
          </cell>
          <cell r="C54" t="str">
            <v>Bahan Bakar Solar</v>
          </cell>
          <cell r="G54" t="str">
            <v>Ms</v>
          </cell>
          <cell r="H54">
            <v>2250</v>
          </cell>
          <cell r="I54" t="str">
            <v>Liter</v>
          </cell>
        </row>
        <row r="55">
          <cell r="A55" t="str">
            <v xml:space="preserve">       6.</v>
          </cell>
          <cell r="C55" t="str">
            <v>Minyak Pelumas</v>
          </cell>
          <cell r="G55" t="str">
            <v>Mp</v>
          </cell>
          <cell r="H55">
            <v>19800</v>
          </cell>
          <cell r="I55" t="str">
            <v>Liter</v>
          </cell>
        </row>
        <row r="56">
          <cell r="A56" t="str">
            <v xml:space="preserve">       7.</v>
          </cell>
          <cell r="C56" t="str">
            <v>PPN diperhitungkan pada lembar Rekapitulasi</v>
          </cell>
        </row>
        <row r="57">
          <cell r="C57" t="str">
            <v>Biaya Pekerjaan</v>
          </cell>
        </row>
        <row r="124">
          <cell r="R124" t="str">
            <v xml:space="preserve"> Habis Umur</v>
          </cell>
        </row>
        <row r="125">
          <cell r="R125" t="str">
            <v xml:space="preserve"> A&gt;15th ??</v>
          </cell>
        </row>
        <row r="144">
          <cell r="R144" t="str">
            <v xml:space="preserve"> Habis Umur</v>
          </cell>
        </row>
        <row r="145">
          <cell r="R145" t="str">
            <v xml:space="preserve"> A&gt;15th ??</v>
          </cell>
        </row>
        <row r="164">
          <cell r="R164" t="str">
            <v xml:space="preserve"> Habis Umur</v>
          </cell>
        </row>
        <row r="165">
          <cell r="R165" t="str">
            <v xml:space="preserve"> A&gt;15th ??</v>
          </cell>
        </row>
        <row r="184">
          <cell r="R184" t="str">
            <v xml:space="preserve"> Habis Umur</v>
          </cell>
        </row>
        <row r="185">
          <cell r="R185" t="str">
            <v xml:space="preserve"> A&gt;15th ??</v>
          </cell>
        </row>
        <row r="204">
          <cell r="R204" t="str">
            <v xml:space="preserve"> Habis Umur</v>
          </cell>
        </row>
        <row r="205">
          <cell r="R205" t="str">
            <v xml:space="preserve"> A&gt;15th ??</v>
          </cell>
        </row>
        <row r="224">
          <cell r="R224" t="str">
            <v xml:space="preserve"> Habis Umur</v>
          </cell>
        </row>
        <row r="225">
          <cell r="R225" t="str">
            <v xml:space="preserve"> A&gt;15th ??</v>
          </cell>
        </row>
        <row r="244">
          <cell r="R244" t="str">
            <v xml:space="preserve"> Habis Umur</v>
          </cell>
        </row>
        <row r="245">
          <cell r="R245" t="str">
            <v xml:space="preserve"> A&gt;15th ??</v>
          </cell>
        </row>
        <row r="264">
          <cell r="R264" t="str">
            <v xml:space="preserve"> Habis Umur</v>
          </cell>
        </row>
        <row r="265">
          <cell r="R265" t="str">
            <v xml:space="preserve"> A&gt;15th ??</v>
          </cell>
        </row>
        <row r="284">
          <cell r="R284" t="str">
            <v xml:space="preserve"> Habis Umur</v>
          </cell>
        </row>
        <row r="285">
          <cell r="R285" t="str">
            <v xml:space="preserve"> A&gt;15th ??</v>
          </cell>
        </row>
        <row r="304">
          <cell r="R304" t="str">
            <v xml:space="preserve"> Habis Umur</v>
          </cell>
        </row>
        <row r="305">
          <cell r="R305" t="str">
            <v xml:space="preserve"> A&gt;15th ??</v>
          </cell>
        </row>
        <row r="324">
          <cell r="R324" t="str">
            <v xml:space="preserve"> Habis Umur</v>
          </cell>
        </row>
        <row r="325">
          <cell r="R325" t="str">
            <v xml:space="preserve"> A&gt;15th ??</v>
          </cell>
        </row>
        <row r="344">
          <cell r="R344" t="str">
            <v xml:space="preserve"> Habis Umur</v>
          </cell>
        </row>
        <row r="345">
          <cell r="R345" t="str">
            <v xml:space="preserve"> A&gt;15th ??</v>
          </cell>
        </row>
        <row r="364">
          <cell r="R364" t="str">
            <v xml:space="preserve"> Habis Umur</v>
          </cell>
        </row>
        <row r="365">
          <cell r="R365" t="str">
            <v xml:space="preserve"> A&gt;15th ??</v>
          </cell>
        </row>
        <row r="384">
          <cell r="R384" t="str">
            <v xml:space="preserve"> Habis Umur</v>
          </cell>
        </row>
        <row r="385">
          <cell r="R385" t="str">
            <v xml:space="preserve"> A&gt;15th ??</v>
          </cell>
        </row>
        <row r="404">
          <cell r="R404" t="str">
            <v xml:space="preserve"> Habis Umur</v>
          </cell>
        </row>
        <row r="405">
          <cell r="R405" t="str">
            <v xml:space="preserve"> A&gt;15th ??</v>
          </cell>
        </row>
        <row r="424">
          <cell r="R424" t="str">
            <v xml:space="preserve"> Habis Umur</v>
          </cell>
        </row>
        <row r="425">
          <cell r="R425" t="str">
            <v xml:space="preserve"> A&gt;15th ??</v>
          </cell>
        </row>
        <row r="444">
          <cell r="R444" t="str">
            <v xml:space="preserve"> Habis Umur</v>
          </cell>
        </row>
        <row r="445">
          <cell r="R445" t="str">
            <v xml:space="preserve"> A&gt;15th ??</v>
          </cell>
        </row>
        <row r="464">
          <cell r="R464" t="str">
            <v xml:space="preserve"> Habis Umur</v>
          </cell>
        </row>
        <row r="465">
          <cell r="R465" t="str">
            <v xml:space="preserve"> A&gt;15th ??</v>
          </cell>
        </row>
        <row r="484">
          <cell r="R484" t="str">
            <v xml:space="preserve"> Habis Umur</v>
          </cell>
        </row>
        <row r="485">
          <cell r="R485" t="str">
            <v xml:space="preserve"> A&gt;15th ??</v>
          </cell>
        </row>
        <row r="504">
          <cell r="R504" t="str">
            <v xml:space="preserve"> Habis Umur</v>
          </cell>
        </row>
        <row r="505">
          <cell r="R505" t="str">
            <v xml:space="preserve"> A&gt;15th ??</v>
          </cell>
        </row>
        <row r="524">
          <cell r="R524" t="str">
            <v xml:space="preserve"> Habis Umur</v>
          </cell>
        </row>
        <row r="525">
          <cell r="R525" t="str">
            <v xml:space="preserve"> A&gt;15th ??</v>
          </cell>
        </row>
        <row r="544">
          <cell r="R544" t="str">
            <v xml:space="preserve"> Habis Umur</v>
          </cell>
        </row>
        <row r="545">
          <cell r="R545" t="str">
            <v xml:space="preserve"> A&gt;15th ??</v>
          </cell>
        </row>
        <row r="564">
          <cell r="R564" t="str">
            <v xml:space="preserve"> Habis Umur</v>
          </cell>
        </row>
        <row r="565">
          <cell r="R565" t="str">
            <v xml:space="preserve"> A&gt;15th ??</v>
          </cell>
        </row>
        <row r="584">
          <cell r="R584" t="str">
            <v xml:space="preserve"> Habis Umur</v>
          </cell>
        </row>
        <row r="585">
          <cell r="R585" t="str">
            <v xml:space="preserve"> A&gt;15th ??</v>
          </cell>
        </row>
        <row r="604">
          <cell r="R604" t="str">
            <v xml:space="preserve"> Habis Umur</v>
          </cell>
        </row>
        <row r="605">
          <cell r="R605" t="str">
            <v xml:space="preserve"> A&gt;15th ??</v>
          </cell>
        </row>
        <row r="624">
          <cell r="R624" t="str">
            <v xml:space="preserve"> Habis Umur</v>
          </cell>
        </row>
        <row r="625">
          <cell r="R625" t="str">
            <v xml:space="preserve"> A&gt;15th ??</v>
          </cell>
        </row>
        <row r="644">
          <cell r="R644" t="str">
            <v xml:space="preserve"> Habis Umur</v>
          </cell>
        </row>
        <row r="645">
          <cell r="R645" t="str">
            <v xml:space="preserve"> A&gt;15th ??</v>
          </cell>
        </row>
        <row r="664">
          <cell r="R664" t="str">
            <v xml:space="preserve"> Habis Umur</v>
          </cell>
        </row>
        <row r="665">
          <cell r="R665" t="str">
            <v xml:space="preserve"> A&gt;15th ??</v>
          </cell>
        </row>
        <row r="684">
          <cell r="R684" t="str">
            <v xml:space="preserve"> Habis Umur</v>
          </cell>
        </row>
        <row r="685">
          <cell r="R685" t="str">
            <v xml:space="preserve"> A&gt;15th ??</v>
          </cell>
        </row>
        <row r="704">
          <cell r="R704" t="str">
            <v xml:space="preserve"> Habis Umur</v>
          </cell>
        </row>
        <row r="705">
          <cell r="R705" t="str">
            <v xml:space="preserve"> A&gt;15th ??</v>
          </cell>
        </row>
        <row r="724">
          <cell r="R724" t="str">
            <v xml:space="preserve"> Habis Umur</v>
          </cell>
        </row>
        <row r="725">
          <cell r="R725" t="str">
            <v xml:space="preserve"> A&gt;15th ??</v>
          </cell>
        </row>
        <row r="755">
          <cell r="R755" t="str">
            <v xml:space="preserve"> Habis Umur</v>
          </cell>
        </row>
        <row r="756">
          <cell r="R756" t="str">
            <v xml:space="preserve"> A&gt;15th ??</v>
          </cell>
        </row>
      </sheetData>
      <sheetData sheetId="17" refreshError="1"/>
      <sheetData sheetId="18" refreshError="1"/>
      <sheetData sheetId="19" refreshError="1"/>
      <sheetData sheetId="20" refreshError="1">
        <row r="1">
          <cell r="A1" t="str">
            <v>ITEM PEMBAYARAN NO.</v>
          </cell>
          <cell r="D1" t="str">
            <v>:  2.1</v>
          </cell>
          <cell r="J1" t="str">
            <v xml:space="preserve">Analisa EI-21 </v>
          </cell>
          <cell r="T1" t="str">
            <v xml:space="preserve">Analisa EI-21 </v>
          </cell>
        </row>
        <row r="2">
          <cell r="A2" t="str">
            <v>JENIS PEKERJAAN</v>
          </cell>
          <cell r="D2" t="str">
            <v>:  Galian Utk Drainase, Saluran,</v>
          </cell>
          <cell r="G2" t="str">
            <v xml:space="preserve"> &amp; Saluran Air</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Kondisi Jalan   :  sedang / baik</v>
          </cell>
          <cell r="L12" t="str">
            <v>ITEM PEMBAYARAN NO.</v>
          </cell>
          <cell r="O12" t="str">
            <v>:  2.1</v>
          </cell>
          <cell r="R12" t="str">
            <v>PERKIRAAN VOL. PEK.</v>
          </cell>
          <cell r="T12" t="str">
            <v>:</v>
          </cell>
          <cell r="U12">
            <v>83.26</v>
          </cell>
        </row>
        <row r="13">
          <cell r="A13">
            <v>4</v>
          </cell>
          <cell r="C13" t="str">
            <v>Jam kerja efektif per-hari</v>
          </cell>
          <cell r="G13" t="str">
            <v>Tk</v>
          </cell>
          <cell r="H13">
            <v>7</v>
          </cell>
          <cell r="I13" t="str">
            <v>jam</v>
          </cell>
          <cell r="L13" t="str">
            <v>JENIS PEKERJAAN</v>
          </cell>
          <cell r="O13" t="str">
            <v>:  Galian Utk Drainase, Saluran,</v>
          </cell>
          <cell r="R13" t="str">
            <v>TOTAL HARGA (Rp.)</v>
          </cell>
          <cell r="T13" t="str">
            <v>:</v>
          </cell>
          <cell r="U13">
            <v>1833458.4688000001</v>
          </cell>
        </row>
        <row r="14">
          <cell r="A14">
            <v>5</v>
          </cell>
          <cell r="C14" t="str">
            <v>Faktor pengembangan bahan</v>
          </cell>
          <cell r="G14" t="str">
            <v>Fk</v>
          </cell>
          <cell r="H14">
            <v>1.2</v>
          </cell>
          <cell r="I14" t="str">
            <v>-</v>
          </cell>
          <cell r="L14" t="str">
            <v>SATUAN PEMBAYARAN</v>
          </cell>
          <cell r="O14" t="str">
            <v>:  M3</v>
          </cell>
          <cell r="Q14" t="str">
            <v xml:space="preserve"> &amp; Saluran Air</v>
          </cell>
          <cell r="R14" t="str">
            <v>% THD. BIAYA PROYEK</v>
          </cell>
          <cell r="T14" t="str">
            <v>:</v>
          </cell>
          <cell r="U14">
            <v>0.85840650938236851</v>
          </cell>
        </row>
        <row r="17">
          <cell r="A17" t="str">
            <v>II.</v>
          </cell>
          <cell r="C17" t="str">
            <v>URUTAN  KERJA</v>
          </cell>
          <cell r="Q17" t="str">
            <v>PERKIRAAN</v>
          </cell>
          <cell r="R17" t="str">
            <v>HARGA</v>
          </cell>
          <cell r="S17" t="str">
            <v>JUMLAH</v>
          </cell>
        </row>
        <row r="18">
          <cell r="A18">
            <v>1</v>
          </cell>
          <cell r="C18" t="str">
            <v>Penggalian dilakukan dengan menggunakan Excavator</v>
          </cell>
          <cell r="L18" t="str">
            <v>NO.</v>
          </cell>
          <cell r="N18" t="str">
            <v>KOMPONEN</v>
          </cell>
          <cell r="P18" t="str">
            <v>SATUAN</v>
          </cell>
          <cell r="Q18" t="str">
            <v>KUANTITAS</v>
          </cell>
          <cell r="R18" t="str">
            <v>SATUAN</v>
          </cell>
          <cell r="S18" t="str">
            <v>HARGA</v>
          </cell>
        </row>
        <row r="19">
          <cell r="A19">
            <v>2</v>
          </cell>
          <cell r="C19" t="str">
            <v>Selanjutnya Excavator menuangkan material hasil</v>
          </cell>
          <cell r="R19" t="str">
            <v>(Rp.)</v>
          </cell>
          <cell r="S19" t="str">
            <v>(Rp.)</v>
          </cell>
        </row>
        <row r="20">
          <cell r="C20" t="str">
            <v>galian kedalam Dump Truck</v>
          </cell>
        </row>
        <row r="21">
          <cell r="A21">
            <v>3</v>
          </cell>
          <cell r="C21" t="str">
            <v>Dump Truck membuang material hasil galian keluar</v>
          </cell>
        </row>
        <row r="22">
          <cell r="C22" t="str">
            <v>lokasi jalan sejauh</v>
          </cell>
          <cell r="G22" t="str">
            <v>L</v>
          </cell>
          <cell r="H22">
            <v>1</v>
          </cell>
          <cell r="I22" t="str">
            <v>Km</v>
          </cell>
          <cell r="L22" t="str">
            <v>A.</v>
          </cell>
          <cell r="N22" t="str">
            <v>TENAGA</v>
          </cell>
        </row>
        <row r="23">
          <cell r="A23">
            <v>4</v>
          </cell>
          <cell r="C23" t="str">
            <v>Sekelompok pekerja akan merapikan hasil galian</v>
          </cell>
        </row>
        <row r="24">
          <cell r="L24" t="str">
            <v>1.</v>
          </cell>
          <cell r="N24" t="str">
            <v>Pekerja</v>
          </cell>
          <cell r="O24" t="str">
            <v>(L01)</v>
          </cell>
          <cell r="P24" t="str">
            <v>jam</v>
          </cell>
          <cell r="Q24">
            <v>0.214190093708166</v>
          </cell>
          <cell r="R24">
            <v>0</v>
          </cell>
          <cell r="U24">
            <v>0</v>
          </cell>
        </row>
        <row r="25">
          <cell r="L25" t="str">
            <v>2.</v>
          </cell>
          <cell r="N25" t="str">
            <v>Mandor</v>
          </cell>
          <cell r="O25" t="str">
            <v>(L03)</v>
          </cell>
          <cell r="P25" t="str">
            <v>jam</v>
          </cell>
          <cell r="Q25">
            <v>5.3547523427041499E-2</v>
          </cell>
          <cell r="R25">
            <v>0</v>
          </cell>
          <cell r="U25">
            <v>0</v>
          </cell>
        </row>
        <row r="26">
          <cell r="A26" t="str">
            <v>III.</v>
          </cell>
          <cell r="C26" t="str">
            <v>PEMAKAIAN BAHAN, ALAT DAN TENAGA</v>
          </cell>
        </row>
        <row r="28">
          <cell r="A28" t="str">
            <v xml:space="preserve">   1.</v>
          </cell>
          <cell r="C28" t="str">
            <v>BAHAN</v>
          </cell>
          <cell r="R28" t="str">
            <v xml:space="preserve">JUMLAH HARGA TENAGA   </v>
          </cell>
          <cell r="U28">
            <v>0</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0.5</v>
          </cell>
          <cell r="I34" t="str">
            <v>M3</v>
          </cell>
        </row>
        <row r="35">
          <cell r="C35" t="str">
            <v>Faktor Bucket</v>
          </cell>
          <cell r="G35" t="str">
            <v>Fb</v>
          </cell>
          <cell r="H35">
            <v>0.9</v>
          </cell>
          <cell r="I35" t="str">
            <v>-</v>
          </cell>
        </row>
        <row r="36">
          <cell r="C36" t="str">
            <v>Faktor  Efisiensi alat</v>
          </cell>
          <cell r="G36" t="str">
            <v>Fa</v>
          </cell>
          <cell r="H36">
            <v>0.83</v>
          </cell>
          <cell r="I36" t="str">
            <v>-</v>
          </cell>
        </row>
        <row r="38">
          <cell r="C38" t="str">
            <v>Waktu siklus</v>
          </cell>
          <cell r="G38" t="str">
            <v>Ts1</v>
          </cell>
          <cell r="I38" t="str">
            <v>menit</v>
          </cell>
        </row>
        <row r="39">
          <cell r="C39" t="str">
            <v>- Menggali / memuat</v>
          </cell>
          <cell r="G39" t="str">
            <v>T1</v>
          </cell>
          <cell r="H39">
            <v>0.5</v>
          </cell>
          <cell r="I39" t="str">
            <v>menit</v>
          </cell>
          <cell r="R39" t="str">
            <v xml:space="preserve">JUMLAH HARGA BAHAN   </v>
          </cell>
          <cell r="U39">
            <v>0</v>
          </cell>
        </row>
        <row r="40">
          <cell r="C40" t="str">
            <v>- Lain-lain</v>
          </cell>
          <cell r="G40" t="str">
            <v>T2</v>
          </cell>
          <cell r="H40">
            <v>0.5</v>
          </cell>
          <cell r="I40" t="str">
            <v>menit</v>
          </cell>
        </row>
        <row r="41">
          <cell r="G41" t="str">
            <v>Ts1</v>
          </cell>
          <cell r="H41">
            <v>1</v>
          </cell>
          <cell r="I41" t="str">
            <v>menit</v>
          </cell>
          <cell r="L41" t="str">
            <v>C.</v>
          </cell>
          <cell r="N41" t="str">
            <v>PERALATAN</v>
          </cell>
        </row>
        <row r="43">
          <cell r="C43" t="str">
            <v>Kap. Prod. / jam =</v>
          </cell>
          <cell r="D43" t="str">
            <v>V  x Fb x Fa x 60</v>
          </cell>
          <cell r="G43" t="str">
            <v>Q1</v>
          </cell>
          <cell r="H43">
            <v>18.675000000000001</v>
          </cell>
          <cell r="I43" t="str">
            <v>M3  / jam</v>
          </cell>
          <cell r="L43" t="str">
            <v>1.</v>
          </cell>
          <cell r="N43" t="str">
            <v>Excavator</v>
          </cell>
          <cell r="O43" t="str">
            <v>(E10)</v>
          </cell>
          <cell r="P43" t="str">
            <v>jam</v>
          </cell>
          <cell r="Q43">
            <v>5.3547523427041499E-2</v>
          </cell>
          <cell r="R43">
            <v>220215.23650827777</v>
          </cell>
          <cell r="U43">
            <v>11791.980535918488</v>
          </cell>
        </row>
        <row r="44">
          <cell r="D44" t="str">
            <v>Ts1 x Fh</v>
          </cell>
          <cell r="L44" t="str">
            <v>2.</v>
          </cell>
          <cell r="N44" t="str">
            <v>Dump Truck</v>
          </cell>
          <cell r="O44" t="str">
            <v>(E08)</v>
          </cell>
          <cell r="P44" t="str">
            <v>jam</v>
          </cell>
          <cell r="Q44">
            <v>9.5490395316204582E-2</v>
          </cell>
          <cell r="R44">
            <v>85369.901634057198</v>
          </cell>
          <cell r="U44">
            <v>8152.005655141621</v>
          </cell>
        </row>
        <row r="45">
          <cell r="L45" t="str">
            <v>3.</v>
          </cell>
          <cell r="N45" t="str">
            <v>Alat Bantu</v>
          </cell>
          <cell r="P45" t="str">
            <v>Ls</v>
          </cell>
          <cell r="Q45">
            <v>1</v>
          </cell>
          <cell r="R45">
            <v>75</v>
          </cell>
          <cell r="U45">
            <v>75</v>
          </cell>
        </row>
        <row r="46">
          <cell r="C46" t="str">
            <v>Koefisien Alat / M3</v>
          </cell>
          <cell r="D46" t="str">
            <v xml:space="preserve"> =  1  :  Q1</v>
          </cell>
          <cell r="G46" t="str">
            <v>-</v>
          </cell>
          <cell r="H46">
            <v>5.3547523427041499E-2</v>
          </cell>
          <cell r="I46" t="str">
            <v>Jam</v>
          </cell>
        </row>
        <row r="50">
          <cell r="A50" t="str">
            <v xml:space="preserve">   2.b.</v>
          </cell>
          <cell r="C50" t="str">
            <v>DUMP TRUCK</v>
          </cell>
          <cell r="G50" t="str">
            <v>(E08)</v>
          </cell>
          <cell r="R50" t="str">
            <v xml:space="preserve">JUMLAH HARGA PERALATAN   </v>
          </cell>
          <cell r="U50">
            <v>20018.98619106011</v>
          </cell>
        </row>
        <row r="51">
          <cell r="C51" t="str">
            <v>Kaasitas bak</v>
          </cell>
          <cell r="G51" t="str">
            <v>V</v>
          </cell>
          <cell r="H51">
            <v>4</v>
          </cell>
          <cell r="I51" t="str">
            <v>M3</v>
          </cell>
        </row>
        <row r="52">
          <cell r="C52" t="str">
            <v>Faktor  efisiensi alat</v>
          </cell>
          <cell r="G52" t="str">
            <v>Fa</v>
          </cell>
          <cell r="H52">
            <v>0.83</v>
          </cell>
          <cell r="I52" t="str">
            <v>-</v>
          </cell>
          <cell r="L52" t="str">
            <v>D.</v>
          </cell>
          <cell r="N52" t="str">
            <v>JUMLAH HARGA TENAGA, BAHAN DAN PERALATAN  ( A + B + C )</v>
          </cell>
          <cell r="U52">
            <v>20018.98619106011</v>
          </cell>
        </row>
        <row r="53">
          <cell r="C53" t="str">
            <v>Kecepatan rata-rata bermuatan</v>
          </cell>
          <cell r="G53" t="str">
            <v>v1</v>
          </cell>
          <cell r="H53">
            <v>40</v>
          </cell>
          <cell r="I53" t="str">
            <v>Km/Jam</v>
          </cell>
          <cell r="L53" t="str">
            <v>E.</v>
          </cell>
          <cell r="N53" t="str">
            <v>OVERHEAD &amp; PROFIT</v>
          </cell>
          <cell r="P53">
            <v>10</v>
          </cell>
          <cell r="Q53" t="str">
            <v>%  x  D</v>
          </cell>
          <cell r="U53">
            <v>2001.8986191060112</v>
          </cell>
        </row>
        <row r="54">
          <cell r="C54" t="str">
            <v>Kecepatan rata-rata kosong</v>
          </cell>
          <cell r="G54" t="str">
            <v>v2</v>
          </cell>
          <cell r="H54">
            <v>60</v>
          </cell>
          <cell r="I54" t="str">
            <v>Km/Jam</v>
          </cell>
          <cell r="L54" t="str">
            <v>F.</v>
          </cell>
          <cell r="N54" t="str">
            <v>HARGA SATUAN PEKERJAAN  ( D + E )</v>
          </cell>
          <cell r="U54">
            <v>22020.884810166121</v>
          </cell>
        </row>
        <row r="55">
          <cell r="C55" t="str">
            <v>Waktu  siklus  :</v>
          </cell>
          <cell r="G55" t="str">
            <v>Ts2</v>
          </cell>
          <cell r="L55" t="str">
            <v>Note: 1</v>
          </cell>
          <cell r="N55" t="str">
            <v>SATUAN dapat berdasarkan atas jam operasi untuk Tenaga Kerja dan Peralatan, volume dan/atau ukuran</v>
          </cell>
        </row>
        <row r="56">
          <cell r="C56" t="str">
            <v>- Waktu tempuh isi</v>
          </cell>
          <cell r="E56" t="str">
            <v>=   (L  :  v1)  x  60</v>
          </cell>
          <cell r="G56" t="str">
            <v>T1</v>
          </cell>
          <cell r="H56">
            <v>1.5</v>
          </cell>
          <cell r="I56" t="str">
            <v>menit</v>
          </cell>
          <cell r="N56" t="str">
            <v>berat untuk bahan-bahan.</v>
          </cell>
        </row>
        <row r="57">
          <cell r="C57" t="str">
            <v>- Waktu tempuh kosong</v>
          </cell>
          <cell r="E57" t="str">
            <v>=   (L  :  v2)  x  60</v>
          </cell>
          <cell r="G57" t="str">
            <v>T2</v>
          </cell>
          <cell r="H57">
            <v>1</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12.85140562248996</v>
          </cell>
          <cell r="I58" t="str">
            <v>menit</v>
          </cell>
          <cell r="N58" t="str">
            <v>mata pembayaran.</v>
          </cell>
        </row>
        <row r="59">
          <cell r="C59" t="str">
            <v>- Lain-lain</v>
          </cell>
          <cell r="G59" t="str">
            <v>T4</v>
          </cell>
          <cell r="H59">
            <v>0.5</v>
          </cell>
          <cell r="I59" t="str">
            <v>menit</v>
          </cell>
          <cell r="L59">
            <v>3</v>
          </cell>
          <cell r="N59" t="str">
            <v>Biaya satuan untuk peralatan sudah termasuk bahan bakar, bahan habis dipakai dan operator.</v>
          </cell>
        </row>
        <row r="60">
          <cell r="G60" t="str">
            <v>Ts2</v>
          </cell>
          <cell r="H60">
            <v>15.85140562248996</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2.1</v>
          </cell>
          <cell r="J62" t="str">
            <v xml:space="preserve">Analisa EI-21 </v>
          </cell>
        </row>
        <row r="63">
          <cell r="A63" t="str">
            <v>JENIS PEKERJAAN</v>
          </cell>
          <cell r="D63" t="str">
            <v>:  Galian Utk Drainase, Saluran,</v>
          </cell>
        </row>
        <row r="64">
          <cell r="A64" t="str">
            <v>SATUAN PEMBAYARAN</v>
          </cell>
          <cell r="D64" t="str">
            <v>:  M3</v>
          </cell>
          <cell r="J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10.472257410691665</v>
          </cell>
          <cell r="I70" t="str">
            <v xml:space="preserve">M3 / Jam </v>
          </cell>
        </row>
        <row r="71">
          <cell r="E71" t="str">
            <v xml:space="preserve">    Fk x Ts2</v>
          </cell>
        </row>
        <row r="74">
          <cell r="C74" t="str">
            <v>Koefisien Alat / M3</v>
          </cell>
          <cell r="D74" t="str">
            <v xml:space="preserve"> =  1  :  Q2</v>
          </cell>
          <cell r="G74" t="str">
            <v>-</v>
          </cell>
          <cell r="H74">
            <v>9.5490395316204582E-2</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 + Sapu</v>
          </cell>
        </row>
        <row r="82">
          <cell r="A82" t="str">
            <v xml:space="preserve">   3.</v>
          </cell>
          <cell r="C82" t="str">
            <v>TENAGA</v>
          </cell>
        </row>
        <row r="83">
          <cell r="C83" t="str">
            <v>Produksi menentukan : EXCAVATOR</v>
          </cell>
          <cell r="G83" t="str">
            <v>Q1</v>
          </cell>
          <cell r="H83">
            <v>18.675000000000001</v>
          </cell>
          <cell r="I83" t="str">
            <v>M3/Jam</v>
          </cell>
        </row>
        <row r="84">
          <cell r="C84" t="str">
            <v>Produksi Galian / hari  =  Tk x Q1</v>
          </cell>
          <cell r="G84" t="str">
            <v>Qt</v>
          </cell>
          <cell r="H84">
            <v>130.72499999999999</v>
          </cell>
          <cell r="I84" t="str">
            <v>M3</v>
          </cell>
        </row>
        <row r="85">
          <cell r="C85" t="str">
            <v>Kebutuhan tenaga :</v>
          </cell>
        </row>
        <row r="86">
          <cell r="D86" t="str">
            <v>- Pekerja</v>
          </cell>
          <cell r="G86" t="str">
            <v>P</v>
          </cell>
          <cell r="H86">
            <v>4</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0.214190093708166</v>
          </cell>
          <cell r="I90" t="str">
            <v>Jam</v>
          </cell>
        </row>
        <row r="91">
          <cell r="D91" t="str">
            <v>- Mandor</v>
          </cell>
          <cell r="E91" t="str">
            <v>= (Tk x M) : Qt</v>
          </cell>
          <cell r="G91" t="str">
            <v>(L03)</v>
          </cell>
          <cell r="H91">
            <v>5.3547523427041499E-2</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 xml:space="preserve">Rp.  </v>
          </cell>
          <cell r="D102">
            <v>22020.884810166121</v>
          </cell>
          <cell r="E102" t="str">
            <v xml:space="preserve"> /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83.26</v>
          </cell>
          <cell r="E109" t="str">
            <v>M3</v>
          </cell>
        </row>
        <row r="121">
          <cell r="A121" t="str">
            <v>ITEM PEMBAYARAN NO.</v>
          </cell>
          <cell r="D121" t="str">
            <v>:  2.2</v>
          </cell>
          <cell r="J121" t="str">
            <v xml:space="preserve">Analisa LI-22 </v>
          </cell>
          <cell r="T121" t="str">
            <v xml:space="preserve">Analisa LI-22 </v>
          </cell>
        </row>
        <row r="122">
          <cell r="A122" t="str">
            <v>JENIS PEKERJAAN</v>
          </cell>
          <cell r="D122" t="str">
            <v>:  Pasangan Batu Dengan Mortar</v>
          </cell>
        </row>
        <row r="123">
          <cell r="A123" t="str">
            <v>SATUAN PEMBAYARAN</v>
          </cell>
          <cell r="D123" t="str">
            <v>:  M3</v>
          </cell>
          <cell r="J123" t="str">
            <v xml:space="preserve">         URAIAN ANALISA HARGA SATUAN</v>
          </cell>
          <cell r="L123" t="str">
            <v>FORMULIR STANDAR UNTUK</v>
          </cell>
        </row>
        <row r="124">
          <cell r="L124" t="str">
            <v>PEREKAMAN ANALISA MASING-MASING HARGA SATUAN</v>
          </cell>
        </row>
        <row r="125">
          <cell r="L125" t="str">
            <v xml:space="preserve">                                                                                                            </v>
          </cell>
        </row>
        <row r="126">
          <cell r="A126" t="str">
            <v>No.</v>
          </cell>
          <cell r="C126" t="str">
            <v>U R A I A N</v>
          </cell>
          <cell r="G126" t="str">
            <v>KODE</v>
          </cell>
          <cell r="H126" t="str">
            <v>KOEF.</v>
          </cell>
          <cell r="I126" t="str">
            <v>SATUAN</v>
          </cell>
          <cell r="J126" t="str">
            <v>KETERANGAN</v>
          </cell>
        </row>
        <row r="128">
          <cell r="L128" t="str">
            <v>Proyek / Bagpro</v>
          </cell>
          <cell r="O128" t="str">
            <v xml:space="preserve">:  Peningkatan Jalan Dan Jembatan Prop. NTT </v>
          </cell>
        </row>
        <row r="129">
          <cell r="A129" t="str">
            <v>I.</v>
          </cell>
          <cell r="C129" t="str">
            <v>ASUMSI</v>
          </cell>
          <cell r="L129" t="str">
            <v>No. Paket Kontrak</v>
          </cell>
          <cell r="O129" t="str">
            <v xml:space="preserve">:  </v>
          </cell>
        </row>
        <row r="130">
          <cell r="A130">
            <v>1</v>
          </cell>
          <cell r="C130" t="str">
            <v>Menggunakan buruh (cara manual)</v>
          </cell>
          <cell r="L130" t="str">
            <v>Nama Paket</v>
          </cell>
          <cell r="O130" t="str">
            <v>:  Pembangunan Jalan Resetlement Pengungsi Mauritzu</v>
          </cell>
        </row>
        <row r="131">
          <cell r="A131">
            <v>2</v>
          </cell>
          <cell r="C131" t="str">
            <v>Lokasi pekerjaan : sepanjang jalan</v>
          </cell>
          <cell r="L131" t="str">
            <v>Prop / Kab / Kodya</v>
          </cell>
          <cell r="O131" t="str">
            <v>:  Nusa Tenggara Timur / TTU</v>
          </cell>
        </row>
        <row r="132">
          <cell r="A132">
            <v>3</v>
          </cell>
          <cell r="C132" t="str">
            <v>Bahan dasar (batu, pasir dan semen) diterima</v>
          </cell>
          <cell r="L132" t="str">
            <v>ITEM PEMBAYARAN NO.</v>
          </cell>
          <cell r="O132" t="str">
            <v>:  2.2</v>
          </cell>
          <cell r="R132" t="str">
            <v>PERKIRAAN VOL. PEK.</v>
          </cell>
          <cell r="T132" t="str">
            <v>:</v>
          </cell>
          <cell r="U132">
            <v>41.86</v>
          </cell>
        </row>
        <row r="133">
          <cell r="C133" t="str">
            <v>seluruhnya di lokasi pekerjaan</v>
          </cell>
          <cell r="L133" t="str">
            <v>JENIS PEKERJAAN</v>
          </cell>
          <cell r="O133" t="str">
            <v>:  Pasangan Batu Dengan Mortar</v>
          </cell>
          <cell r="R133" t="str">
            <v>TOTAL HARGA (Rp.)</v>
          </cell>
          <cell r="T133" t="str">
            <v>:</v>
          </cell>
          <cell r="U133">
            <v>1085942.585</v>
          </cell>
        </row>
        <row r="134">
          <cell r="A134">
            <v>4</v>
          </cell>
          <cell r="C134" t="str">
            <v>Jarak rata-rata Base camp ke lokasi pekerjaan</v>
          </cell>
          <cell r="G134" t="str">
            <v>L</v>
          </cell>
          <cell r="H134">
            <v>17.5</v>
          </cell>
          <cell r="I134" t="str">
            <v>KM</v>
          </cell>
          <cell r="L134" t="str">
            <v>SATUAN PEMBAYARAN</v>
          </cell>
          <cell r="O134" t="str">
            <v>:  M3</v>
          </cell>
          <cell r="R134" t="str">
            <v>% THD. BIAYA PROYEK</v>
          </cell>
          <cell r="T134" t="str">
            <v>:</v>
          </cell>
          <cell r="U134">
            <v>0.50842721536508462</v>
          </cell>
        </row>
        <row r="135">
          <cell r="A135">
            <v>5</v>
          </cell>
          <cell r="C135" t="str">
            <v>Jam kerja efektif per-hari</v>
          </cell>
          <cell r="G135" t="str">
            <v>Tk</v>
          </cell>
          <cell r="H135">
            <v>7</v>
          </cell>
          <cell r="I135" t="str">
            <v>jam</v>
          </cell>
        </row>
        <row r="136">
          <cell r="A136">
            <v>6</v>
          </cell>
          <cell r="C136" t="str">
            <v>Perbandingan Pasir &amp; Semen</v>
          </cell>
          <cell r="E136" t="str">
            <v>: - Volume Semen</v>
          </cell>
          <cell r="G136" t="str">
            <v>Sm</v>
          </cell>
          <cell r="H136">
            <v>25</v>
          </cell>
          <cell r="I136" t="str">
            <v>%</v>
          </cell>
        </row>
        <row r="137">
          <cell r="E137" t="str">
            <v>: - Volume Pasir</v>
          </cell>
          <cell r="G137" t="str">
            <v>Ps</v>
          </cell>
          <cell r="H137">
            <v>75</v>
          </cell>
          <cell r="I137" t="str">
            <v>%</v>
          </cell>
          <cell r="Q137" t="str">
            <v>PERKIRAAN</v>
          </cell>
          <cell r="R137" t="str">
            <v>HARGA</v>
          </cell>
          <cell r="S137" t="str">
            <v>JUMLAH</v>
          </cell>
        </row>
        <row r="138">
          <cell r="A138">
            <v>7</v>
          </cell>
          <cell r="C138" t="str">
            <v>Perbandingan Batu &amp; Mortar  :</v>
          </cell>
          <cell r="L138" t="str">
            <v>NO.</v>
          </cell>
          <cell r="N138" t="str">
            <v>KOMPONEN</v>
          </cell>
          <cell r="P138" t="str">
            <v>SATUAN</v>
          </cell>
          <cell r="Q138" t="str">
            <v>KUANTITAS</v>
          </cell>
          <cell r="R138" t="str">
            <v>SATUAN</v>
          </cell>
          <cell r="S138" t="str">
            <v>HARGA</v>
          </cell>
        </row>
        <row r="139">
          <cell r="C139" t="str">
            <v>- Batu</v>
          </cell>
          <cell r="G139" t="str">
            <v>Bt</v>
          </cell>
          <cell r="H139">
            <v>65</v>
          </cell>
          <cell r="I139" t="str">
            <v>%</v>
          </cell>
          <cell r="R139" t="str">
            <v>(Rp.)</v>
          </cell>
          <cell r="S139" t="str">
            <v>(Rp.)</v>
          </cell>
        </row>
        <row r="140">
          <cell r="C140" t="str">
            <v>- Mortar (campuran semen &amp; pasir)</v>
          </cell>
          <cell r="G140" t="str">
            <v>Mr</v>
          </cell>
          <cell r="H140">
            <v>35</v>
          </cell>
          <cell r="I140" t="str">
            <v>%</v>
          </cell>
        </row>
        <row r="141">
          <cell r="A141">
            <v>8</v>
          </cell>
          <cell r="C141" t="str">
            <v>Berat Jenis Bahan  :</v>
          </cell>
        </row>
        <row r="142">
          <cell r="C142" t="str">
            <v>- Pasangan Batu Dengan Mortar</v>
          </cell>
          <cell r="G142" t="str">
            <v>D1</v>
          </cell>
          <cell r="H142">
            <v>2.2000000000000002</v>
          </cell>
          <cell r="I142" t="str">
            <v>ton/M3</v>
          </cell>
          <cell r="L142" t="str">
            <v>A.</v>
          </cell>
          <cell r="N142" t="str">
            <v>TENAGA</v>
          </cell>
        </row>
        <row r="143">
          <cell r="C143" t="str">
            <v>- Batu</v>
          </cell>
          <cell r="G143" t="str">
            <v>D2</v>
          </cell>
          <cell r="H143">
            <v>1.6</v>
          </cell>
          <cell r="I143" t="str">
            <v>ton/M3</v>
          </cell>
        </row>
        <row r="144">
          <cell r="C144" t="str">
            <v>- Adukan (mortar)</v>
          </cell>
          <cell r="G144" t="str">
            <v>D3</v>
          </cell>
          <cell r="H144">
            <v>1.8</v>
          </cell>
          <cell r="I144" t="str">
            <v>ton/M3</v>
          </cell>
          <cell r="L144" t="str">
            <v>1.</v>
          </cell>
          <cell r="N144" t="str">
            <v>Pekerja</v>
          </cell>
          <cell r="O144" t="str">
            <v>(L01)</v>
          </cell>
          <cell r="P144" t="str">
            <v>jam</v>
          </cell>
          <cell r="Q144">
            <v>6.1538461538461542</v>
          </cell>
          <cell r="R144">
            <v>0</v>
          </cell>
          <cell r="U144">
            <v>0</v>
          </cell>
        </row>
        <row r="145">
          <cell r="C145" t="str">
            <v>- Pasir</v>
          </cell>
          <cell r="G145" t="str">
            <v>D4</v>
          </cell>
          <cell r="H145">
            <v>1.67</v>
          </cell>
          <cell r="I145" t="str">
            <v>ton/M3</v>
          </cell>
          <cell r="L145" t="str">
            <v>2.</v>
          </cell>
          <cell r="N145" t="str">
            <v>Tukang</v>
          </cell>
          <cell r="O145" t="str">
            <v>(L02)</v>
          </cell>
          <cell r="P145" t="str">
            <v>jam</v>
          </cell>
          <cell r="Q145">
            <v>1.5384615384615385</v>
          </cell>
          <cell r="R145">
            <v>0</v>
          </cell>
          <cell r="U145">
            <v>0</v>
          </cell>
        </row>
        <row r="146">
          <cell r="C146" t="str">
            <v>- Semen Portland</v>
          </cell>
          <cell r="G146" t="str">
            <v>D5</v>
          </cell>
          <cell r="H146">
            <v>1.44</v>
          </cell>
          <cell r="I146" t="str">
            <v>ton/M3</v>
          </cell>
          <cell r="L146" t="str">
            <v>3.</v>
          </cell>
          <cell r="N146" t="str">
            <v>Mandor</v>
          </cell>
          <cell r="O146" t="str">
            <v>(L03)</v>
          </cell>
          <cell r="P146" t="str">
            <v>jam</v>
          </cell>
          <cell r="Q146">
            <v>0.76923076923076927</v>
          </cell>
          <cell r="R146">
            <v>0</v>
          </cell>
          <cell r="U146">
            <v>0</v>
          </cell>
        </row>
        <row r="147">
          <cell r="A147">
            <v>9</v>
          </cell>
          <cell r="C147" t="str">
            <v>Faktor kehilangan bahan   :</v>
          </cell>
          <cell r="E147" t="str">
            <v>- Batu</v>
          </cell>
          <cell r="G147" t="str">
            <v>Fh1</v>
          </cell>
          <cell r="H147">
            <v>1.2</v>
          </cell>
          <cell r="I147" t="str">
            <v>-</v>
          </cell>
        </row>
        <row r="148">
          <cell r="E148" t="str">
            <v>- Pasir / Semen</v>
          </cell>
          <cell r="G148" t="str">
            <v>Fh2</v>
          </cell>
          <cell r="H148">
            <v>1.05</v>
          </cell>
          <cell r="I148" t="str">
            <v>-</v>
          </cell>
          <cell r="Q148" t="str">
            <v xml:space="preserve">JUMLAH HARGA TENAGA   </v>
          </cell>
          <cell r="U148">
            <v>0</v>
          </cell>
        </row>
        <row r="150">
          <cell r="A150" t="str">
            <v>II.</v>
          </cell>
          <cell r="C150" t="str">
            <v>URUTAN KERJA</v>
          </cell>
          <cell r="L150" t="str">
            <v>B.</v>
          </cell>
          <cell r="N150" t="str">
            <v>BAHAN</v>
          </cell>
        </row>
        <row r="151">
          <cell r="A151">
            <v>1</v>
          </cell>
          <cell r="C151" t="str">
            <v>Semen, pasir dan air dicampur dan diaduk menjadi</v>
          </cell>
        </row>
        <row r="152">
          <cell r="C152" t="str">
            <v>mortar dengan menggunakan alat bantu</v>
          </cell>
          <cell r="L152" t="str">
            <v>1.</v>
          </cell>
          <cell r="N152" t="str">
            <v>Batu</v>
          </cell>
          <cell r="O152" t="str">
            <v>(M02)</v>
          </cell>
          <cell r="P152" t="str">
            <v>M3</v>
          </cell>
          <cell r="Q152">
            <v>1.1000000000000001</v>
          </cell>
          <cell r="R152">
            <v>16100</v>
          </cell>
          <cell r="U152">
            <v>17710</v>
          </cell>
        </row>
        <row r="153">
          <cell r="A153">
            <v>2</v>
          </cell>
          <cell r="C153" t="str">
            <v>Batu dibersihkan dan dibasahi seluruh permukaannya</v>
          </cell>
          <cell r="L153" t="str">
            <v>2.</v>
          </cell>
          <cell r="N153" t="str">
            <v>Semen (PC)</v>
          </cell>
          <cell r="O153" t="str">
            <v>(M12)</v>
          </cell>
          <cell r="P153" t="str">
            <v>Kg</v>
          </cell>
          <cell r="Q153">
            <v>162</v>
          </cell>
          <cell r="R153">
            <v>0</v>
          </cell>
          <cell r="U153">
            <v>0</v>
          </cell>
        </row>
        <row r="154">
          <cell r="C154" t="str">
            <v>sebelum dipasang</v>
          </cell>
          <cell r="L154" t="str">
            <v>3.</v>
          </cell>
          <cell r="N154" t="str">
            <v>Pasir</v>
          </cell>
          <cell r="O154" t="str">
            <v>(M01)</v>
          </cell>
          <cell r="P154" t="str">
            <v>M3</v>
          </cell>
          <cell r="Q154">
            <v>0.36309880239520964</v>
          </cell>
          <cell r="R154">
            <v>14800</v>
          </cell>
          <cell r="U154">
            <v>5373.8622754491025</v>
          </cell>
        </row>
        <row r="155">
          <cell r="A155">
            <v>3</v>
          </cell>
          <cell r="C155" t="str">
            <v>Penyelesaian dan perapihan setelah pemasangan</v>
          </cell>
        </row>
        <row r="157">
          <cell r="A157" t="str">
            <v>III.</v>
          </cell>
          <cell r="C157" t="str">
            <v>PEMAKAIAN BAHAN, ALAT DAN TENAGA</v>
          </cell>
        </row>
        <row r="159">
          <cell r="A159" t="str">
            <v xml:space="preserve">   1.</v>
          </cell>
          <cell r="C159" t="str">
            <v>BAHAN</v>
          </cell>
          <cell r="Q159" t="str">
            <v xml:space="preserve">JUMLAH HARGA BAHAN   </v>
          </cell>
          <cell r="U159">
            <v>23083.862275449101</v>
          </cell>
        </row>
        <row r="160">
          <cell r="A160" t="str">
            <v>1.a.</v>
          </cell>
          <cell r="C160" t="str">
            <v>Batu     -----&gt;</v>
          </cell>
          <cell r="D160" t="str">
            <v>{(Bt x D1 x 1 M3) : D2} x Fh1</v>
          </cell>
          <cell r="G160" t="str">
            <v>(M02)</v>
          </cell>
          <cell r="H160">
            <v>1.1000000000000001</v>
          </cell>
          <cell r="I160" t="str">
            <v>M3</v>
          </cell>
        </row>
        <row r="161">
          <cell r="A161" t="str">
            <v>1.b.</v>
          </cell>
          <cell r="C161" t="str">
            <v>Semen    ----&gt;</v>
          </cell>
          <cell r="D161" t="str">
            <v>Sm x {(Mr x D1 x 1 M3} : D3} x Fh2</v>
          </cell>
          <cell r="G161" t="str">
            <v>(M12)</v>
          </cell>
          <cell r="H161">
            <v>0.11229166666666666</v>
          </cell>
          <cell r="I161" t="str">
            <v>M3</v>
          </cell>
          <cell r="L161" t="str">
            <v>C.</v>
          </cell>
          <cell r="N161" t="str">
            <v>PERALATAN</v>
          </cell>
        </row>
        <row r="162">
          <cell r="D162" t="str">
            <v>x {D5 x (1000)}</v>
          </cell>
          <cell r="G162" t="str">
            <v>(M12)</v>
          </cell>
          <cell r="H162">
            <v>162</v>
          </cell>
          <cell r="I162" t="str">
            <v>Kg</v>
          </cell>
        </row>
        <row r="163">
          <cell r="A163" t="str">
            <v>1.c.</v>
          </cell>
          <cell r="C163" t="str">
            <v>Pasir    -----&gt;</v>
          </cell>
          <cell r="D163" t="str">
            <v>Ps x {(Mr x D1 x 1 M3) : D4} x Fh2</v>
          </cell>
          <cell r="G163" t="str">
            <v>(M01)</v>
          </cell>
          <cell r="H163">
            <v>0.36309880239520964</v>
          </cell>
          <cell r="I163" t="str">
            <v>M3</v>
          </cell>
          <cell r="L163" t="str">
            <v>1.</v>
          </cell>
          <cell r="N163" t="str">
            <v>Alat Bantu</v>
          </cell>
          <cell r="P163" t="str">
            <v>Ls</v>
          </cell>
          <cell r="Q163">
            <v>1</v>
          </cell>
          <cell r="R163">
            <v>500</v>
          </cell>
          <cell r="U163">
            <v>500</v>
          </cell>
        </row>
        <row r="165">
          <cell r="A165" t="str">
            <v>2.</v>
          </cell>
          <cell r="C165" t="str">
            <v>ALAT</v>
          </cell>
        </row>
        <row r="166">
          <cell r="A166" t="str">
            <v>2.a.</v>
          </cell>
          <cell r="C166" t="str">
            <v>ALAT BANTU</v>
          </cell>
        </row>
        <row r="167">
          <cell r="C167" t="str">
            <v>Diperlukan  :</v>
          </cell>
        </row>
        <row r="168">
          <cell r="C168" t="str">
            <v>- Sekop</v>
          </cell>
          <cell r="D168" t="str">
            <v>=  2  buah</v>
          </cell>
        </row>
        <row r="169">
          <cell r="C169" t="str">
            <v>- Pacul</v>
          </cell>
          <cell r="D169" t="str">
            <v>=  2  buah</v>
          </cell>
        </row>
        <row r="170">
          <cell r="C170" t="str">
            <v>- Sendok Semen</v>
          </cell>
          <cell r="D170" t="str">
            <v>=  2  buah</v>
          </cell>
          <cell r="Q170" t="str">
            <v xml:space="preserve">JUMLAH HARGA PERALATAN   </v>
          </cell>
          <cell r="U170">
            <v>500</v>
          </cell>
        </row>
        <row r="171">
          <cell r="C171" t="str">
            <v>- Ember Cor</v>
          </cell>
          <cell r="D171" t="str">
            <v>=  4  buah</v>
          </cell>
        </row>
        <row r="172">
          <cell r="C172" t="str">
            <v>- Gerobak Dorong</v>
          </cell>
          <cell r="D172" t="str">
            <v>=  1  buah</v>
          </cell>
          <cell r="L172" t="str">
            <v>D.</v>
          </cell>
          <cell r="N172" t="str">
            <v>JUMLAH HARGA TENAGA, BAHAN DAN PERALATAN  ( A + B + C )</v>
          </cell>
          <cell r="U172">
            <v>23583.862275449101</v>
          </cell>
        </row>
        <row r="173">
          <cell r="L173" t="str">
            <v>E.</v>
          </cell>
          <cell r="N173" t="str">
            <v>OVERHEAD &amp; PROFIT</v>
          </cell>
          <cell r="P173">
            <v>10</v>
          </cell>
          <cell r="Q173" t="str">
            <v>%  x  D</v>
          </cell>
          <cell r="U173">
            <v>2358.3862275449101</v>
          </cell>
        </row>
        <row r="174">
          <cell r="A174" t="str">
            <v>3.</v>
          </cell>
          <cell r="C174" t="str">
            <v>TENAGA</v>
          </cell>
          <cell r="L174" t="str">
            <v>F.</v>
          </cell>
          <cell r="N174" t="str">
            <v>HARGA SATUAN PEKERJAAN  ( D + E )</v>
          </cell>
          <cell r="U174">
            <v>25942.248502994011</v>
          </cell>
        </row>
        <row r="175">
          <cell r="C175" t="str">
            <v>Produksi Pasangan Batu dengan Mortar dalam 1 hari</v>
          </cell>
          <cell r="G175" t="str">
            <v>Qt</v>
          </cell>
          <cell r="H175">
            <v>9.1</v>
          </cell>
          <cell r="I175" t="str">
            <v>M3</v>
          </cell>
          <cell r="L175" t="str">
            <v>Note: 1</v>
          </cell>
          <cell r="N175" t="str">
            <v>SATUAN dapat berdasarkan atas jam operasi untuk Tenaga Kerja dan Peralatan, volume dan/atau ukuran</v>
          </cell>
        </row>
        <row r="176">
          <cell r="N176" t="str">
            <v>berat untuk bahan-bahan.</v>
          </cell>
        </row>
        <row r="177">
          <cell r="C177" t="str">
            <v>Kebutuhan tenaga :</v>
          </cell>
          <cell r="D177" t="str">
            <v>- Mandor</v>
          </cell>
          <cell r="G177" t="str">
            <v>M</v>
          </cell>
          <cell r="H177">
            <v>1</v>
          </cell>
          <cell r="I177" t="str">
            <v>orang</v>
          </cell>
          <cell r="L177">
            <v>2</v>
          </cell>
          <cell r="N177" t="str">
            <v>Kuantitas satuan adalah kuantitas setiap komponen untuk menyelesaikan satu satuan pekerjaan dari nomor</v>
          </cell>
        </row>
        <row r="178">
          <cell r="D178" t="str">
            <v>- Tukang Batu</v>
          </cell>
          <cell r="G178" t="str">
            <v>Tb</v>
          </cell>
          <cell r="H178">
            <v>2</v>
          </cell>
          <cell r="I178" t="str">
            <v>orang</v>
          </cell>
          <cell r="N178" t="str">
            <v>mata pembayaran.</v>
          </cell>
        </row>
        <row r="179">
          <cell r="D179" t="str">
            <v>- Pekerja</v>
          </cell>
          <cell r="G179" t="str">
            <v>P</v>
          </cell>
          <cell r="H179">
            <v>8</v>
          </cell>
          <cell r="I179" t="str">
            <v>orang</v>
          </cell>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halaman berikut</v>
          </cell>
          <cell r="N181" t="str">
            <v>yang dibayar dari kontrak) dan biaya-biaya lainnya.</v>
          </cell>
        </row>
        <row r="182">
          <cell r="A182" t="str">
            <v>ITEM PEMBAYARAN NO.</v>
          </cell>
          <cell r="D182" t="str">
            <v>:  2.2</v>
          </cell>
          <cell r="J182" t="str">
            <v xml:space="preserve">Analisa LI-22 </v>
          </cell>
        </row>
        <row r="183">
          <cell r="A183" t="str">
            <v>JENIS PEKERJAAN</v>
          </cell>
          <cell r="D183" t="str">
            <v>:  Pasangan Batu Dengan Mortar</v>
          </cell>
        </row>
        <row r="184">
          <cell r="A184" t="str">
            <v>SATUAN PEMBAYARAN</v>
          </cell>
          <cell r="D184" t="str">
            <v>:  M3</v>
          </cell>
          <cell r="J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1">
          <cell r="C191" t="str">
            <v>Koefisien Tenaga / M3   :</v>
          </cell>
        </row>
        <row r="192">
          <cell r="D192" t="str">
            <v>-  Mandor</v>
          </cell>
          <cell r="E192" t="str">
            <v>= (Tk x M) : Qt</v>
          </cell>
          <cell r="G192" t="str">
            <v>(L03)</v>
          </cell>
          <cell r="H192">
            <v>0.76923076923076927</v>
          </cell>
          <cell r="I192" t="str">
            <v>jam</v>
          </cell>
        </row>
        <row r="193">
          <cell r="D193" t="str">
            <v>-  Tukang</v>
          </cell>
          <cell r="E193" t="str">
            <v>= (Tk x Tb) : Qt</v>
          </cell>
          <cell r="G193" t="str">
            <v>(L02)</v>
          </cell>
          <cell r="H193">
            <v>1.5384615384615385</v>
          </cell>
          <cell r="I193" t="str">
            <v>jam</v>
          </cell>
        </row>
        <row r="194">
          <cell r="D194" t="str">
            <v>-  Pekerja</v>
          </cell>
          <cell r="E194" t="str">
            <v>= (Tk x P) : Qt</v>
          </cell>
          <cell r="G194" t="str">
            <v>(L01)</v>
          </cell>
          <cell r="H194">
            <v>6.1538461538461542</v>
          </cell>
          <cell r="I194" t="str">
            <v>jam</v>
          </cell>
        </row>
        <row r="196">
          <cell r="A196" t="str">
            <v>4.</v>
          </cell>
          <cell r="C196" t="str">
            <v>HARGA DASAR SATUAN UPAH, BAHAN DAN ALAT</v>
          </cell>
        </row>
        <row r="197">
          <cell r="C197" t="str">
            <v>Lihat lampiran.</v>
          </cell>
        </row>
        <row r="199">
          <cell r="A199" t="str">
            <v>5.</v>
          </cell>
          <cell r="C199" t="str">
            <v>ANALISA HARGA SATUAN PEKERJAAN</v>
          </cell>
        </row>
        <row r="200">
          <cell r="C200" t="str">
            <v>Lihat perhitungan dalam FORMULIR STANDAR UNTUK</v>
          </cell>
        </row>
        <row r="201">
          <cell r="C201" t="str">
            <v>PEREKEMAN ANALISA MASING-MASING HARGA</v>
          </cell>
        </row>
        <row r="202">
          <cell r="C202" t="str">
            <v>SATUAN.</v>
          </cell>
        </row>
        <row r="203">
          <cell r="C203" t="str">
            <v>Didapat Harga Satuan Pekerjaan :</v>
          </cell>
        </row>
        <row r="205">
          <cell r="C205" t="str">
            <v xml:space="preserve">Rp.  </v>
          </cell>
          <cell r="D205">
            <v>25942.248502994011</v>
          </cell>
          <cell r="E205" t="str">
            <v xml:space="preserve"> / M3</v>
          </cell>
        </row>
        <row r="208">
          <cell r="A208" t="str">
            <v>6.</v>
          </cell>
          <cell r="C208" t="str">
            <v>WAKTU PELAKSANAAN YANG DIPERLUKAN</v>
          </cell>
        </row>
        <row r="209">
          <cell r="C209" t="str">
            <v>Masa Pelaksanaan :</v>
          </cell>
          <cell r="D209" t="str">
            <v>. . . . . . . . . . . .</v>
          </cell>
          <cell r="E209" t="str">
            <v>bulan</v>
          </cell>
        </row>
        <row r="211">
          <cell r="A211" t="str">
            <v>7.</v>
          </cell>
          <cell r="C211" t="str">
            <v>VOLUME PEKERJAAN YANG DIPERLUKAN</v>
          </cell>
        </row>
        <row r="212">
          <cell r="C212" t="str">
            <v>Volume pekerjaan  :</v>
          </cell>
          <cell r="D212">
            <v>41.86</v>
          </cell>
          <cell r="E212" t="str">
            <v>M3</v>
          </cell>
        </row>
        <row r="241">
          <cell r="A241" t="str">
            <v>ITEM PEMBAYARAN NO.</v>
          </cell>
          <cell r="D241" t="str">
            <v>:  2.2</v>
          </cell>
          <cell r="J241" t="str">
            <v xml:space="preserve">Analisa EI-22 </v>
          </cell>
          <cell r="T241" t="str">
            <v xml:space="preserve">Analisa EI-22 </v>
          </cell>
        </row>
        <row r="242">
          <cell r="A242" t="str">
            <v>JENIS PEKERJAAN</v>
          </cell>
          <cell r="D242" t="str">
            <v>:  Pasangan Batu Dengan Mortar</v>
          </cell>
        </row>
        <row r="243">
          <cell r="A243" t="str">
            <v>SATUAN PEMBAYARAN</v>
          </cell>
          <cell r="D243" t="str">
            <v>:  M3</v>
          </cell>
          <cell r="J243" t="str">
            <v xml:space="preserve">         URAIAN ANALISA HARGA SATUAN</v>
          </cell>
          <cell r="L243" t="str">
            <v>FORMULIR STANDAR UNTUK</v>
          </cell>
        </row>
        <row r="244">
          <cell r="L244" t="str">
            <v>PEREKAMAN ANALISA MASING-MASING HARGA SATUAN</v>
          </cell>
        </row>
        <row r="245">
          <cell r="L245" t="str">
            <v xml:space="preserve">                                                                                                            </v>
          </cell>
        </row>
        <row r="246">
          <cell r="A246" t="str">
            <v>No.</v>
          </cell>
          <cell r="C246" t="str">
            <v>U R A I A N</v>
          </cell>
          <cell r="G246" t="str">
            <v>KODE</v>
          </cell>
          <cell r="H246" t="str">
            <v>KOEF.</v>
          </cell>
          <cell r="I246" t="str">
            <v>SATUAN</v>
          </cell>
          <cell r="J246" t="str">
            <v>KETERANGAN</v>
          </cell>
        </row>
        <row r="248">
          <cell r="L248" t="str">
            <v>Proyek / Bagpro</v>
          </cell>
          <cell r="O248" t="str">
            <v xml:space="preserve">:  Peningkatan Jalan Dan Jembatan Prop. NTT </v>
          </cell>
        </row>
        <row r="249">
          <cell r="A249" t="str">
            <v>I.</v>
          </cell>
          <cell r="C249" t="str">
            <v>ASUMSI</v>
          </cell>
          <cell r="L249" t="str">
            <v>No. Paket Kontrak</v>
          </cell>
          <cell r="O249" t="str">
            <v xml:space="preserve">:  </v>
          </cell>
        </row>
        <row r="250">
          <cell r="A250">
            <v>1</v>
          </cell>
          <cell r="C250" t="str">
            <v>Menggunakan alat (cara mekanik)</v>
          </cell>
          <cell r="L250" t="str">
            <v>Nama Paket</v>
          </cell>
          <cell r="O250" t="str">
            <v>:  Pembangunan Jalan Resetlement Pengungsi Mauritzu</v>
          </cell>
        </row>
        <row r="251">
          <cell r="A251">
            <v>2</v>
          </cell>
          <cell r="C251" t="str">
            <v>Lokasi pekerjaan : sepanjang jalan</v>
          </cell>
          <cell r="L251" t="str">
            <v>Prop / Kab / Kodya</v>
          </cell>
          <cell r="O251" t="str">
            <v>:  Nusa Tenggara Timur / TTU</v>
          </cell>
        </row>
        <row r="252">
          <cell r="A252">
            <v>3</v>
          </cell>
          <cell r="C252" t="str">
            <v>Bahan dasar (batu, pasir dan semen) diterima</v>
          </cell>
          <cell r="L252" t="str">
            <v>ITEM PEMBAYARAN NO.</v>
          </cell>
          <cell r="O252" t="str">
            <v>:  2.2</v>
          </cell>
          <cell r="R252" t="str">
            <v>PERKIRAAN VOL. PEK.</v>
          </cell>
          <cell r="T252" t="str">
            <v>:</v>
          </cell>
          <cell r="U252">
            <v>41.86</v>
          </cell>
        </row>
        <row r="253">
          <cell r="C253" t="str">
            <v>seluruhnya di lokasi pekerjaan</v>
          </cell>
          <cell r="L253" t="str">
            <v>JENIS PEKERJAAN</v>
          </cell>
          <cell r="O253" t="str">
            <v>:  Pasangan Batu Dengan Mortar</v>
          </cell>
          <cell r="R253" t="str">
            <v>TOTAL HARGA (Rp.)</v>
          </cell>
          <cell r="T253" t="str">
            <v>:</v>
          </cell>
          <cell r="U253">
            <v>1085942.585</v>
          </cell>
        </row>
        <row r="254">
          <cell r="A254">
            <v>4</v>
          </cell>
          <cell r="C254" t="str">
            <v>Jarak rata-rata Base camp ke lokasi pekerjaan</v>
          </cell>
          <cell r="G254" t="str">
            <v>L</v>
          </cell>
          <cell r="H254">
            <v>17.5</v>
          </cell>
          <cell r="I254" t="str">
            <v>KM</v>
          </cell>
          <cell r="L254" t="str">
            <v>SATUAN PEMBAYARAN</v>
          </cell>
          <cell r="O254" t="str">
            <v>:  M3</v>
          </cell>
          <cell r="R254" t="str">
            <v>% THD. BIAYA PROYEK</v>
          </cell>
          <cell r="T254" t="str">
            <v>:</v>
          </cell>
          <cell r="U254">
            <v>0.50842721536508462</v>
          </cell>
        </row>
        <row r="255">
          <cell r="A255">
            <v>5</v>
          </cell>
          <cell r="C255" t="str">
            <v>Jam kerja efektif per-hari</v>
          </cell>
          <cell r="G255" t="str">
            <v>Tk</v>
          </cell>
          <cell r="H255">
            <v>7</v>
          </cell>
          <cell r="I255" t="str">
            <v>jam</v>
          </cell>
        </row>
        <row r="256">
          <cell r="A256">
            <v>6</v>
          </cell>
          <cell r="C256" t="str">
            <v>Perbandingan Pasir &amp; Semen</v>
          </cell>
          <cell r="E256" t="str">
            <v>: - Volume Semen</v>
          </cell>
          <cell r="G256" t="str">
            <v>Sm</v>
          </cell>
          <cell r="H256">
            <v>20</v>
          </cell>
          <cell r="I256" t="str">
            <v>%</v>
          </cell>
          <cell r="J256" t="str">
            <v xml:space="preserve"> Kuat Tekan min.</v>
          </cell>
        </row>
        <row r="257">
          <cell r="E257" t="str">
            <v>: - Volume Pasir</v>
          </cell>
          <cell r="G257" t="str">
            <v>Ps</v>
          </cell>
          <cell r="H257">
            <v>80</v>
          </cell>
          <cell r="I257" t="str">
            <v>%</v>
          </cell>
          <cell r="J257" t="str">
            <v xml:space="preserve"> 50 kg/cm2</v>
          </cell>
          <cell r="Q257" t="str">
            <v>PERKIRAAN</v>
          </cell>
          <cell r="R257" t="str">
            <v>HARGA</v>
          </cell>
          <cell r="S257" t="str">
            <v>JUMLAH</v>
          </cell>
        </row>
        <row r="258">
          <cell r="A258">
            <v>7</v>
          </cell>
          <cell r="C258" t="str">
            <v>Perbandingan Batu &amp; Mortar  :</v>
          </cell>
          <cell r="L258" t="str">
            <v>NO.</v>
          </cell>
          <cell r="N258" t="str">
            <v>KOMPONEN</v>
          </cell>
          <cell r="P258" t="str">
            <v>SATUAN</v>
          </cell>
          <cell r="Q258" t="str">
            <v>KUANTITAS</v>
          </cell>
          <cell r="R258" t="str">
            <v>SATUAN</v>
          </cell>
          <cell r="S258" t="str">
            <v>HARGA</v>
          </cell>
        </row>
        <row r="259">
          <cell r="C259" t="str">
            <v>- Batu</v>
          </cell>
          <cell r="G259" t="str">
            <v>Bt</v>
          </cell>
          <cell r="H259">
            <v>60</v>
          </cell>
          <cell r="I259" t="str">
            <v>%</v>
          </cell>
          <cell r="R259" t="str">
            <v>(Rp.)</v>
          </cell>
          <cell r="S259" t="str">
            <v>(Rp.)</v>
          </cell>
        </row>
        <row r="260">
          <cell r="C260" t="str">
            <v>- Mortar (campuran semen &amp; pasir)</v>
          </cell>
          <cell r="G260" t="str">
            <v>Mr</v>
          </cell>
          <cell r="H260">
            <v>40</v>
          </cell>
          <cell r="I260" t="str">
            <v>%</v>
          </cell>
        </row>
        <row r="261">
          <cell r="A261">
            <v>8</v>
          </cell>
          <cell r="C261" t="str">
            <v>Berat Jenis Bahan  :</v>
          </cell>
        </row>
        <row r="262">
          <cell r="C262" t="str">
            <v>- Pasangan Batu Dengan Mortar</v>
          </cell>
          <cell r="G262" t="str">
            <v>D1</v>
          </cell>
          <cell r="H262">
            <v>2.4</v>
          </cell>
          <cell r="I262" t="str">
            <v>ton/M3</v>
          </cell>
          <cell r="L262" t="str">
            <v>A.</v>
          </cell>
          <cell r="N262" t="str">
            <v>TENAGA</v>
          </cell>
        </row>
        <row r="263">
          <cell r="C263" t="str">
            <v>- Batu</v>
          </cell>
          <cell r="G263" t="str">
            <v>D2</v>
          </cell>
          <cell r="H263">
            <v>1.6</v>
          </cell>
          <cell r="I263" t="str">
            <v>ton/M3</v>
          </cell>
        </row>
        <row r="264">
          <cell r="C264" t="str">
            <v>- Adukan (mortar)</v>
          </cell>
          <cell r="G264" t="str">
            <v>D3</v>
          </cell>
          <cell r="H264">
            <v>1.8</v>
          </cell>
          <cell r="I264" t="str">
            <v>ton/M3</v>
          </cell>
          <cell r="L264" t="str">
            <v>1.</v>
          </cell>
          <cell r="N264" t="str">
            <v>Pekerja</v>
          </cell>
          <cell r="O264" t="str">
            <v>(L01)</v>
          </cell>
          <cell r="P264" t="str">
            <v>jam</v>
          </cell>
          <cell r="Q264">
            <v>4.0160642570281126</v>
          </cell>
          <cell r="R264">
            <v>0</v>
          </cell>
          <cell r="U264">
            <v>0</v>
          </cell>
        </row>
        <row r="265">
          <cell r="C265" t="str">
            <v>- Pasir</v>
          </cell>
          <cell r="G265" t="str">
            <v>D4</v>
          </cell>
          <cell r="H265">
            <v>1.67</v>
          </cell>
          <cell r="I265" t="str">
            <v>ton/M3</v>
          </cell>
          <cell r="L265" t="str">
            <v>2.</v>
          </cell>
          <cell r="N265" t="str">
            <v>Tukang Batu</v>
          </cell>
          <cell r="O265" t="str">
            <v>(L02)</v>
          </cell>
          <cell r="P265" t="str">
            <v>jam</v>
          </cell>
          <cell r="Q265">
            <v>1.2048192771084338</v>
          </cell>
          <cell r="R265">
            <v>0</v>
          </cell>
          <cell r="U265">
            <v>0</v>
          </cell>
        </row>
        <row r="266">
          <cell r="C266" t="str">
            <v>- Semen Portland</v>
          </cell>
          <cell r="G266" t="str">
            <v>D5</v>
          </cell>
          <cell r="H266">
            <v>1.44</v>
          </cell>
          <cell r="I266" t="str">
            <v>ton/M3</v>
          </cell>
          <cell r="L266" t="str">
            <v>3.</v>
          </cell>
          <cell r="N266" t="str">
            <v>Mandor</v>
          </cell>
          <cell r="O266" t="str">
            <v>(L03)</v>
          </cell>
          <cell r="P266" t="str">
            <v>jam</v>
          </cell>
          <cell r="Q266">
            <v>0.40160642570281124</v>
          </cell>
          <cell r="R266">
            <v>0</v>
          </cell>
          <cell r="U266">
            <v>0</v>
          </cell>
        </row>
        <row r="268">
          <cell r="A268" t="str">
            <v>II.</v>
          </cell>
          <cell r="C268" t="str">
            <v>URUTAN KERJA</v>
          </cell>
          <cell r="Q268" t="str">
            <v xml:space="preserve">JUMLAH HARGA TENAGA   </v>
          </cell>
          <cell r="U268">
            <v>0</v>
          </cell>
        </row>
        <row r="269">
          <cell r="A269">
            <v>1</v>
          </cell>
          <cell r="C269" t="str">
            <v>Semen, pasir dan air dicampur dan diaduk menjadi</v>
          </cell>
        </row>
        <row r="270">
          <cell r="C270" t="str">
            <v>mortar dengan menggunakan alat bantu</v>
          </cell>
          <cell r="L270" t="str">
            <v>B.</v>
          </cell>
          <cell r="N270" t="str">
            <v>BAHAN</v>
          </cell>
        </row>
        <row r="271">
          <cell r="A271">
            <v>2</v>
          </cell>
          <cell r="C271" t="str">
            <v>Batu dibersihkan dan dibasahi seluruh permukaannya</v>
          </cell>
        </row>
        <row r="272">
          <cell r="C272" t="str">
            <v>sebelum dipasang</v>
          </cell>
          <cell r="L272" t="str">
            <v>1.</v>
          </cell>
          <cell r="N272" t="str">
            <v>Batu</v>
          </cell>
          <cell r="O272" t="str">
            <v>(M02)</v>
          </cell>
          <cell r="P272" t="str">
            <v>M3</v>
          </cell>
          <cell r="Q272">
            <v>1.1000000000000001</v>
          </cell>
          <cell r="R272">
            <v>16100</v>
          </cell>
          <cell r="U272">
            <v>17710</v>
          </cell>
        </row>
        <row r="273">
          <cell r="A273">
            <v>3</v>
          </cell>
          <cell r="C273" t="str">
            <v>Penyelesaian dan perapihan setelah pemasangan</v>
          </cell>
          <cell r="L273" t="str">
            <v>2.</v>
          </cell>
          <cell r="N273" t="str">
            <v>Semen (PC)</v>
          </cell>
          <cell r="O273" t="str">
            <v>(M12)</v>
          </cell>
          <cell r="P273" t="str">
            <v>zak</v>
          </cell>
          <cell r="Q273">
            <v>161</v>
          </cell>
          <cell r="R273">
            <v>0</v>
          </cell>
          <cell r="U273">
            <v>0</v>
          </cell>
        </row>
        <row r="274">
          <cell r="L274" t="str">
            <v>3.</v>
          </cell>
          <cell r="N274" t="str">
            <v>Pasir</v>
          </cell>
          <cell r="O274" t="str">
            <v>(M01)</v>
          </cell>
          <cell r="P274" t="str">
            <v>M3</v>
          </cell>
          <cell r="Q274">
            <v>0.48287425149700602</v>
          </cell>
          <cell r="R274">
            <v>14800</v>
          </cell>
          <cell r="U274">
            <v>7146.5389221556889</v>
          </cell>
        </row>
        <row r="275">
          <cell r="A275" t="str">
            <v>III.</v>
          </cell>
          <cell r="C275" t="str">
            <v>PEMAKAIAN BAHAN, ALAT DAN TENAGA</v>
          </cell>
        </row>
        <row r="277">
          <cell r="A277" t="str">
            <v xml:space="preserve">   1.</v>
          </cell>
          <cell r="C277" t="str">
            <v>BAHAN</v>
          </cell>
        </row>
        <row r="278">
          <cell r="A278" t="str">
            <v>1.a.</v>
          </cell>
          <cell r="C278" t="str">
            <v>Batu     -----&gt;</v>
          </cell>
          <cell r="D278" t="str">
            <v>{(Bt x D1 x 1 M3) : D2} x 1.20</v>
          </cell>
          <cell r="G278" t="str">
            <v>(M02)</v>
          </cell>
          <cell r="H278">
            <v>1.1000000000000001</v>
          </cell>
          <cell r="I278" t="str">
            <v>M3</v>
          </cell>
          <cell r="J278" t="str">
            <v xml:space="preserve"> Lepas</v>
          </cell>
        </row>
        <row r="279">
          <cell r="A279" t="str">
            <v>1.b.</v>
          </cell>
          <cell r="C279" t="str">
            <v>Semen    ----&gt;</v>
          </cell>
          <cell r="D279" t="str">
            <v>Sm x {(Mr x D1 x 1 M3} : D3} x 1.05</v>
          </cell>
          <cell r="G279" t="str">
            <v>(M12)</v>
          </cell>
          <cell r="H279">
            <v>0.11200000000000002</v>
          </cell>
          <cell r="I279" t="str">
            <v>M3</v>
          </cell>
          <cell r="Q279" t="str">
            <v xml:space="preserve">JUMLAH HARGA BAHAN   </v>
          </cell>
          <cell r="U279">
            <v>24856.538922155691</v>
          </cell>
        </row>
        <row r="280">
          <cell r="D280" t="str">
            <v>x {D5 x (1000)}</v>
          </cell>
          <cell r="G280" t="str">
            <v>(M12)</v>
          </cell>
          <cell r="H280">
            <v>161</v>
          </cell>
          <cell r="I280" t="str">
            <v>Kg</v>
          </cell>
        </row>
        <row r="281">
          <cell r="A281" t="str">
            <v>1.c.</v>
          </cell>
          <cell r="C281" t="str">
            <v>Pasir    -----&gt;</v>
          </cell>
          <cell r="D281" t="str">
            <v>Ps x {(Mr x D1 x 1 M3) : D4} x 1.05</v>
          </cell>
          <cell r="G281" t="str">
            <v>(M01)</v>
          </cell>
          <cell r="H281">
            <v>0.48287425149700602</v>
          </cell>
          <cell r="I281" t="str">
            <v>M3</v>
          </cell>
          <cell r="L281" t="str">
            <v>C.</v>
          </cell>
          <cell r="N281" t="str">
            <v>PERALATAN</v>
          </cell>
        </row>
        <row r="283">
          <cell r="A283" t="str">
            <v>2.</v>
          </cell>
          <cell r="C283" t="str">
            <v>ALAT</v>
          </cell>
          <cell r="L283" t="str">
            <v>1.</v>
          </cell>
          <cell r="N283" t="str">
            <v>Conc. Mixer</v>
          </cell>
          <cell r="O283" t="str">
            <v>(E06)</v>
          </cell>
          <cell r="P283" t="str">
            <v>jam</v>
          </cell>
          <cell r="Q283">
            <v>0.40160642570281119</v>
          </cell>
          <cell r="R283">
            <v>24988.507824143071</v>
          </cell>
          <cell r="U283">
            <v>10035.54531090083</v>
          </cell>
        </row>
        <row r="284">
          <cell r="A284" t="str">
            <v>2.a.</v>
          </cell>
          <cell r="C284" t="str">
            <v>CONCRETE MIXER</v>
          </cell>
          <cell r="G284" t="str">
            <v>(E06)</v>
          </cell>
          <cell r="L284" t="str">
            <v>2.</v>
          </cell>
          <cell r="N284" t="str">
            <v>Alat Bantu</v>
          </cell>
          <cell r="P284" t="str">
            <v>Ls</v>
          </cell>
          <cell r="Q284">
            <v>1</v>
          </cell>
          <cell r="R284">
            <v>900</v>
          </cell>
          <cell r="U284">
            <v>900</v>
          </cell>
        </row>
        <row r="285">
          <cell r="C285" t="str">
            <v>Kapasitas Alat</v>
          </cell>
          <cell r="G285" t="str">
            <v>V</v>
          </cell>
          <cell r="H285">
            <v>500</v>
          </cell>
          <cell r="I285" t="str">
            <v>Liter</v>
          </cell>
        </row>
        <row r="286">
          <cell r="C286" t="str">
            <v>Faktor Efisiensi Alat</v>
          </cell>
          <cell r="G286" t="str">
            <v>Fa</v>
          </cell>
          <cell r="H286">
            <v>0.83</v>
          </cell>
          <cell r="I286" t="str">
            <v>-</v>
          </cell>
        </row>
        <row r="287">
          <cell r="C287" t="str">
            <v>Waktu siklus   :</v>
          </cell>
          <cell r="D287" t="str">
            <v>(T1 + T2 + T3 + T4)</v>
          </cell>
        </row>
        <row r="288">
          <cell r="C288" t="str">
            <v>-  Memuat</v>
          </cell>
          <cell r="G288" t="str">
            <v>T1</v>
          </cell>
          <cell r="H288">
            <v>3</v>
          </cell>
          <cell r="I288" t="str">
            <v>menit</v>
          </cell>
        </row>
        <row r="289">
          <cell r="C289" t="str">
            <v>-  Mengaduk</v>
          </cell>
          <cell r="G289" t="str">
            <v>T2</v>
          </cell>
          <cell r="H289">
            <v>4</v>
          </cell>
          <cell r="I289" t="str">
            <v>menit</v>
          </cell>
        </row>
        <row r="290">
          <cell r="C290" t="str">
            <v>-  Menuang</v>
          </cell>
          <cell r="G290" t="str">
            <v>T3</v>
          </cell>
          <cell r="H290">
            <v>1</v>
          </cell>
          <cell r="I290" t="str">
            <v>menit</v>
          </cell>
          <cell r="Q290" t="str">
            <v xml:space="preserve">JUMLAH HARGA PERALATAN   </v>
          </cell>
          <cell r="U290">
            <v>10935.54531090083</v>
          </cell>
        </row>
        <row r="291">
          <cell r="C291" t="str">
            <v>-  Tunggu, dll.</v>
          </cell>
          <cell r="G291" t="str">
            <v>T4</v>
          </cell>
          <cell r="H291">
            <v>2</v>
          </cell>
          <cell r="I291" t="str">
            <v>menit</v>
          </cell>
        </row>
        <row r="292">
          <cell r="G292" t="str">
            <v>Ts1</v>
          </cell>
          <cell r="H292">
            <v>10</v>
          </cell>
          <cell r="I292" t="str">
            <v>menit</v>
          </cell>
          <cell r="L292" t="str">
            <v>D.</v>
          </cell>
          <cell r="N292" t="str">
            <v>JUMLAH HARGA TENAGA, BAHAN DAN PERALATAN  ( A + B + C )</v>
          </cell>
          <cell r="U292">
            <v>35792.084233056521</v>
          </cell>
        </row>
        <row r="293">
          <cell r="L293" t="str">
            <v>E.</v>
          </cell>
          <cell r="N293" t="str">
            <v>OVERHEAD &amp; PROFIT</v>
          </cell>
          <cell r="P293">
            <v>10</v>
          </cell>
          <cell r="Q293" t="str">
            <v>%  x  D</v>
          </cell>
          <cell r="U293">
            <v>3579.2084233056521</v>
          </cell>
        </row>
        <row r="294">
          <cell r="C294" t="str">
            <v>Kap. Prod. / jam  =</v>
          </cell>
          <cell r="D294" t="str">
            <v>V x Fa x 60</v>
          </cell>
          <cell r="G294" t="str">
            <v>Q1</v>
          </cell>
          <cell r="H294">
            <v>2.4900000000000002</v>
          </cell>
          <cell r="I294" t="str">
            <v>M3</v>
          </cell>
          <cell r="L294" t="str">
            <v>F.</v>
          </cell>
          <cell r="N294" t="str">
            <v>HARGA SATUAN PEKERJAAN  ( D + E )</v>
          </cell>
          <cell r="U294">
            <v>39371.292656362173</v>
          </cell>
        </row>
        <row r="295">
          <cell r="D295" t="str">
            <v>1000 x Ts1</v>
          </cell>
          <cell r="L295" t="str">
            <v>Note: 1</v>
          </cell>
          <cell r="N295" t="str">
            <v>SATUAN dapat berdasarkan atas jam operasi untuk Tenaga Kerja dan Peralatan, volume dan/atau ukuran</v>
          </cell>
        </row>
        <row r="296">
          <cell r="N296" t="str">
            <v>berat untuk bahan-bahan.</v>
          </cell>
        </row>
        <row r="297">
          <cell r="C297" t="str">
            <v>Koefisien Alat / M3</v>
          </cell>
          <cell r="D297" t="str">
            <v xml:space="preserve">  =   1  :  Q1</v>
          </cell>
          <cell r="G297" t="str">
            <v>(E06)</v>
          </cell>
          <cell r="H297">
            <v>0.40160642570281119</v>
          </cell>
          <cell r="I297" t="str">
            <v>jam</v>
          </cell>
          <cell r="L297">
            <v>2</v>
          </cell>
          <cell r="N297" t="str">
            <v>Kuantitas satuan adalah kuantitas setiap komponen untuk menyelesaikan satu satuan pekerjaan dari nomor</v>
          </cell>
        </row>
        <row r="298">
          <cell r="N298" t="str">
            <v>mata pembayaran.</v>
          </cell>
        </row>
        <row r="299">
          <cell r="L299">
            <v>3</v>
          </cell>
          <cell r="N299" t="str">
            <v>Biaya satuan untuk peralatan sudah termasuk bahan bakar, bahan habis dipakai dan operator.</v>
          </cell>
        </row>
        <row r="300">
          <cell r="L300">
            <v>4</v>
          </cell>
          <cell r="N300" t="str">
            <v>Biaya satuan sudah termasuk pengeluaran untuk seluruh pajak yang berkaitan (tetapi tidak termasuk PPN</v>
          </cell>
        </row>
        <row r="301">
          <cell r="J301" t="str">
            <v>Berlanjut ke halaman berikut</v>
          </cell>
          <cell r="N301" t="str">
            <v>yang dibayar dari kontrak) dan biaya-biaya lainnya.</v>
          </cell>
        </row>
        <row r="302">
          <cell r="A302" t="str">
            <v>ITEM PEMBAYARAN NO.</v>
          </cell>
          <cell r="D302" t="str">
            <v>:  2.2</v>
          </cell>
          <cell r="J302" t="str">
            <v xml:space="preserve">Analisa EI-22 </v>
          </cell>
        </row>
        <row r="303">
          <cell r="A303" t="str">
            <v>JENIS PEKERJAAN</v>
          </cell>
          <cell r="D303" t="str">
            <v>:  Pasangan Batu Dengan Mortar</v>
          </cell>
        </row>
        <row r="304">
          <cell r="A304" t="str">
            <v>SATUAN PEMBAYARAN</v>
          </cell>
          <cell r="D304" t="str">
            <v>:  M3</v>
          </cell>
          <cell r="J304" t="str">
            <v xml:space="preserve">         URAIAN ANALISA HARGA SATUAN</v>
          </cell>
        </row>
        <row r="305">
          <cell r="J305" t="str">
            <v>Lanjutan</v>
          </cell>
        </row>
        <row r="307">
          <cell r="A307" t="str">
            <v>No.</v>
          </cell>
          <cell r="C307" t="str">
            <v>U R A I A N</v>
          </cell>
          <cell r="G307" t="str">
            <v>KODE</v>
          </cell>
          <cell r="H307" t="str">
            <v>KOEF.</v>
          </cell>
          <cell r="I307" t="str">
            <v>SATUAN</v>
          </cell>
          <cell r="J307" t="str">
            <v>KETERANGAN</v>
          </cell>
        </row>
        <row r="311">
          <cell r="A311" t="str">
            <v>2.a.</v>
          </cell>
          <cell r="C311" t="str">
            <v>ALAT BANTU</v>
          </cell>
          <cell r="I311" t="str">
            <v>Lump Sum</v>
          </cell>
        </row>
        <row r="312">
          <cell r="C312" t="str">
            <v>Diperlukan  :</v>
          </cell>
        </row>
        <row r="313">
          <cell r="C313" t="str">
            <v>- Sekop</v>
          </cell>
          <cell r="D313" t="str">
            <v>=  4  buah</v>
          </cell>
        </row>
        <row r="314">
          <cell r="C314" t="str">
            <v>- Pacul</v>
          </cell>
          <cell r="D314" t="str">
            <v>=  4  buah</v>
          </cell>
        </row>
        <row r="315">
          <cell r="C315" t="str">
            <v>- Sendok Semen</v>
          </cell>
          <cell r="D315" t="str">
            <v>=  4  buah</v>
          </cell>
        </row>
        <row r="316">
          <cell r="C316" t="str">
            <v>- Ember Cor</v>
          </cell>
          <cell r="D316" t="str">
            <v>=  8  buah</v>
          </cell>
        </row>
        <row r="317">
          <cell r="C317" t="str">
            <v>- Gerobak Dorong</v>
          </cell>
          <cell r="D317" t="str">
            <v>=  3  buah</v>
          </cell>
        </row>
        <row r="321">
          <cell r="A321" t="str">
            <v>3.</v>
          </cell>
          <cell r="C321" t="str">
            <v>TENAGA</v>
          </cell>
        </row>
        <row r="322">
          <cell r="C322" t="str">
            <v>Produksi Pas. Batu yang menentukan</v>
          </cell>
          <cell r="E322" t="str">
            <v>( Prod. C. Mixer )</v>
          </cell>
          <cell r="G322" t="str">
            <v>Q1</v>
          </cell>
          <cell r="H322">
            <v>2.4900000000000002</v>
          </cell>
          <cell r="I322" t="str">
            <v>M3/Jam</v>
          </cell>
        </row>
        <row r="323">
          <cell r="C323" t="str">
            <v>Produksi Pasangan Batu dalam 1 hari  =  Tk x Q1</v>
          </cell>
          <cell r="G323" t="str">
            <v>Qt</v>
          </cell>
          <cell r="H323">
            <v>17.43</v>
          </cell>
          <cell r="I323" t="str">
            <v>M3</v>
          </cell>
        </row>
        <row r="325">
          <cell r="C325" t="str">
            <v>Kebutuhan tenaga :</v>
          </cell>
          <cell r="D325" t="str">
            <v>- Mandor</v>
          </cell>
          <cell r="G325" t="str">
            <v>M</v>
          </cell>
          <cell r="H325">
            <v>1</v>
          </cell>
          <cell r="I325" t="str">
            <v>orang</v>
          </cell>
        </row>
        <row r="326">
          <cell r="D326" t="str">
            <v>- Tukang Batu</v>
          </cell>
          <cell r="G326" t="str">
            <v>Tb</v>
          </cell>
          <cell r="H326">
            <v>3</v>
          </cell>
          <cell r="I326" t="str">
            <v>orang</v>
          </cell>
        </row>
        <row r="327">
          <cell r="D327" t="str">
            <v>- Pekerja</v>
          </cell>
          <cell r="G327" t="str">
            <v>P</v>
          </cell>
          <cell r="H327">
            <v>10</v>
          </cell>
          <cell r="I327" t="str">
            <v>orang</v>
          </cell>
        </row>
        <row r="329">
          <cell r="C329" t="str">
            <v>Koefisien Tenaga / M3   :</v>
          </cell>
        </row>
        <row r="330">
          <cell r="D330" t="str">
            <v>-  Mandor</v>
          </cell>
          <cell r="E330" t="str">
            <v>= (Tk x M) : Qt</v>
          </cell>
          <cell r="G330" t="str">
            <v>(L03)</v>
          </cell>
          <cell r="H330">
            <v>0.40160642570281124</v>
          </cell>
          <cell r="I330" t="str">
            <v>jam</v>
          </cell>
        </row>
        <row r="331">
          <cell r="D331" t="str">
            <v>-  Tukang</v>
          </cell>
          <cell r="E331" t="str">
            <v>= (Tk x Tb) : Qt</v>
          </cell>
          <cell r="G331" t="str">
            <v>(L02)</v>
          </cell>
          <cell r="H331">
            <v>1.2048192771084338</v>
          </cell>
          <cell r="I331" t="str">
            <v>jam</v>
          </cell>
        </row>
        <row r="332">
          <cell r="D332" t="str">
            <v>-  Pekerja</v>
          </cell>
          <cell r="E332" t="str">
            <v>= (Tk x P) : Qt</v>
          </cell>
          <cell r="G332" t="str">
            <v>(L01)</v>
          </cell>
          <cell r="H332">
            <v>4.0160642570281126</v>
          </cell>
          <cell r="I332" t="str">
            <v>jam</v>
          </cell>
        </row>
        <row r="334">
          <cell r="A334" t="str">
            <v>4.</v>
          </cell>
          <cell r="C334" t="str">
            <v>HARGA DASAR SATUAN UPAH, BAHAN DAN ALAT</v>
          </cell>
        </row>
        <row r="335">
          <cell r="C335" t="str">
            <v>Lihat lampiran.</v>
          </cell>
        </row>
        <row r="337">
          <cell r="A337" t="str">
            <v>5.</v>
          </cell>
          <cell r="C337" t="str">
            <v>ANALISA HARGA SATUAN PEKERJAAN</v>
          </cell>
        </row>
        <row r="338">
          <cell r="C338" t="str">
            <v>Lihat perhitungan dalam FORMULIR STANDAR UNTUK</v>
          </cell>
        </row>
        <row r="339">
          <cell r="C339" t="str">
            <v>PEREKEMAN ANALISA MASING-MASING HARGA</v>
          </cell>
        </row>
        <row r="340">
          <cell r="C340" t="str">
            <v>SATUAN.</v>
          </cell>
        </row>
        <row r="341">
          <cell r="C341" t="str">
            <v>Didapat Harga Satuan Pekerjaan :</v>
          </cell>
        </row>
        <row r="343">
          <cell r="C343" t="str">
            <v xml:space="preserve">Rp.  </v>
          </cell>
          <cell r="D343">
            <v>39371.292656362173</v>
          </cell>
          <cell r="E343" t="str">
            <v xml:space="preserve"> / M3</v>
          </cell>
        </row>
        <row r="346">
          <cell r="A346" t="str">
            <v>6.</v>
          </cell>
          <cell r="C346" t="str">
            <v>WAKTU PELAKSANAAN YANG DIPERLUKAN</v>
          </cell>
        </row>
        <row r="347">
          <cell r="C347" t="str">
            <v>Masa Pelaksanaan :</v>
          </cell>
          <cell r="D347" t="str">
            <v>. . . . . . . . . . . .</v>
          </cell>
          <cell r="E347" t="str">
            <v>bulan</v>
          </cell>
        </row>
        <row r="349">
          <cell r="A349" t="str">
            <v>7.</v>
          </cell>
          <cell r="C349" t="str">
            <v>VOLUME PEKERJAAN YANG DIPERLUKAN</v>
          </cell>
        </row>
        <row r="350">
          <cell r="C350" t="str">
            <v>Volume pekerjaan  :</v>
          </cell>
          <cell r="D350">
            <v>41.86</v>
          </cell>
          <cell r="E350" t="str">
            <v>M3</v>
          </cell>
        </row>
        <row r="361">
          <cell r="A361" t="str">
            <v>ITEM PEMBAYARAN NO.</v>
          </cell>
          <cell r="D361" t="str">
            <v>:  2.3 (1)</v>
          </cell>
          <cell r="J361" t="str">
            <v xml:space="preserve">Analisa EI-231 </v>
          </cell>
          <cell r="T361" t="str">
            <v xml:space="preserve">Analisa EI-231 </v>
          </cell>
        </row>
        <row r="362">
          <cell r="A362" t="str">
            <v>JENIS PEKERJAAN</v>
          </cell>
          <cell r="D362" t="str">
            <v>:  Gorong2 Pipa Beton Bertulang,</v>
          </cell>
        </row>
        <row r="363">
          <cell r="A363" t="str">
            <v>SATUAN PEMBAYARAN</v>
          </cell>
          <cell r="D363" t="str">
            <v>:  M1</v>
          </cell>
          <cell r="E363" t="str">
            <v>Ø&lt;45cm</v>
          </cell>
          <cell r="J363" t="str">
            <v xml:space="preserve">         URAIAN ANALISA HARGA SATUAN</v>
          </cell>
          <cell r="L363" t="str">
            <v>FORMULIR STANDAR UNTUK</v>
          </cell>
        </row>
        <row r="364">
          <cell r="L364" t="str">
            <v>PEREKAMAN ANALISA MASING-MASING HARGA SATUAN</v>
          </cell>
        </row>
        <row r="365">
          <cell r="L365" t="str">
            <v xml:space="preserve">                                                                                                            </v>
          </cell>
        </row>
        <row r="366">
          <cell r="A366" t="str">
            <v>No.</v>
          </cell>
          <cell r="C366" t="str">
            <v>U R A I A N</v>
          </cell>
          <cell r="G366" t="str">
            <v>KODE</v>
          </cell>
          <cell r="H366" t="str">
            <v>KOEF.</v>
          </cell>
          <cell r="I366" t="str">
            <v>SATUAN</v>
          </cell>
          <cell r="J366" t="str">
            <v>KETERANGAN</v>
          </cell>
        </row>
        <row r="368">
          <cell r="L368" t="str">
            <v>Proyek / Bagpro</v>
          </cell>
          <cell r="O368" t="str">
            <v xml:space="preserve">:  Peningkatan Jalan Dan Jembatan Prop. NTT </v>
          </cell>
        </row>
        <row r="369">
          <cell r="A369" t="str">
            <v>I.</v>
          </cell>
          <cell r="C369" t="str">
            <v>ASUMSI</v>
          </cell>
          <cell r="L369" t="str">
            <v>No. Paket Kontrak</v>
          </cell>
          <cell r="O369" t="str">
            <v xml:space="preserve">:  </v>
          </cell>
        </row>
        <row r="370">
          <cell r="A370">
            <v>1</v>
          </cell>
          <cell r="C370" t="str">
            <v>Pekerjaan dilakukan secara mekanik/manual</v>
          </cell>
          <cell r="L370" t="str">
            <v>Nama Paket</v>
          </cell>
          <cell r="O370" t="str">
            <v>:  Pembangunan Jalan Resetlement Pengungsi Mauritzu</v>
          </cell>
        </row>
        <row r="371">
          <cell r="A371">
            <v>2</v>
          </cell>
          <cell r="C371" t="str">
            <v>Lokasi pekerjaan : sepanjang jalan</v>
          </cell>
          <cell r="L371" t="str">
            <v>Prop / Kab / Kodya</v>
          </cell>
          <cell r="O371" t="str">
            <v>:  Nusa Tenggara Timur / TTU</v>
          </cell>
        </row>
        <row r="372">
          <cell r="A372">
            <v>3</v>
          </cell>
          <cell r="C372" t="str">
            <v>Diameter bagian dalam gorong-gorong</v>
          </cell>
          <cell r="G372" t="str">
            <v>d</v>
          </cell>
          <cell r="H372">
            <v>0.4</v>
          </cell>
          <cell r="I372" t="str">
            <v>m</v>
          </cell>
          <cell r="L372" t="str">
            <v>ITEM PEMBAYARAN NO.</v>
          </cell>
          <cell r="O372" t="str">
            <v>:  2.3 (1)</v>
          </cell>
          <cell r="R372" t="str">
            <v>PERKIRAAN VOL. PEK.</v>
          </cell>
          <cell r="T372" t="str">
            <v>:</v>
          </cell>
          <cell r="U372">
            <v>0</v>
          </cell>
        </row>
        <row r="373">
          <cell r="A373">
            <v>4</v>
          </cell>
          <cell r="C373" t="str">
            <v>Jarak rata-rata Base Camp ke lokasi pekerjaan</v>
          </cell>
          <cell r="G373" t="str">
            <v>L</v>
          </cell>
          <cell r="H373">
            <v>17.5</v>
          </cell>
          <cell r="I373" t="str">
            <v>Km</v>
          </cell>
          <cell r="L373" t="str">
            <v>JENIS PEKERJAAN</v>
          </cell>
          <cell r="O373" t="str">
            <v>:  Gorong2 Pipa Beton Bertulang,</v>
          </cell>
          <cell r="R373" t="str">
            <v>TOTAL HARGA (Rp.)</v>
          </cell>
          <cell r="T373" t="str">
            <v>:</v>
          </cell>
          <cell r="U373">
            <v>0</v>
          </cell>
        </row>
        <row r="374">
          <cell r="A374">
            <v>5</v>
          </cell>
          <cell r="C374" t="str">
            <v>Jam kerja efektif per-hari</v>
          </cell>
          <cell r="G374" t="str">
            <v>Tk</v>
          </cell>
          <cell r="H374">
            <v>7</v>
          </cell>
          <cell r="I374" t="str">
            <v>jam</v>
          </cell>
          <cell r="L374" t="str">
            <v>SATUAN PEMBAYARAN</v>
          </cell>
          <cell r="O374" t="str">
            <v>:  M1</v>
          </cell>
          <cell r="Q374" t="str">
            <v>Ø&lt;45cm</v>
          </cell>
          <cell r="R374" t="str">
            <v>% THD. BIAYA PROYEK</v>
          </cell>
          <cell r="T374" t="str">
            <v>:</v>
          </cell>
          <cell r="U374">
            <v>0</v>
          </cell>
        </row>
        <row r="375">
          <cell r="A375">
            <v>6</v>
          </cell>
          <cell r="C375" t="str">
            <v>Tebal gorong-gorong</v>
          </cell>
          <cell r="G375" t="str">
            <v>tg</v>
          </cell>
          <cell r="H375">
            <v>6.5</v>
          </cell>
          <cell r="I375" t="str">
            <v>Cm</v>
          </cell>
        </row>
        <row r="377">
          <cell r="A377" t="str">
            <v>II.</v>
          </cell>
          <cell r="C377" t="str">
            <v>URUTAN KERJA</v>
          </cell>
          <cell r="Q377" t="str">
            <v>PERKIRAAN</v>
          </cell>
          <cell r="R377" t="str">
            <v>HARGA</v>
          </cell>
          <cell r="S377" t="str">
            <v>JUMLAH</v>
          </cell>
        </row>
        <row r="378">
          <cell r="A378">
            <v>1</v>
          </cell>
          <cell r="C378" t="str">
            <v>Gorong-gorong dicetak di Base Camp</v>
          </cell>
          <cell r="L378" t="str">
            <v>NO.</v>
          </cell>
          <cell r="N378" t="str">
            <v>KOMPONEN</v>
          </cell>
          <cell r="P378" t="str">
            <v>SATUAN</v>
          </cell>
          <cell r="Q378" t="str">
            <v>KUANTITAS</v>
          </cell>
          <cell r="R378" t="str">
            <v>SATUAN</v>
          </cell>
          <cell r="S378" t="str">
            <v>HARGA</v>
          </cell>
        </row>
        <row r="379">
          <cell r="A379">
            <v>2</v>
          </cell>
          <cell r="C379" t="str">
            <v>Dump Truck mengangkut gorong-gorong jadi</v>
          </cell>
          <cell r="R379" t="str">
            <v>(Rp.)</v>
          </cell>
          <cell r="S379" t="str">
            <v>(Rp.)</v>
          </cell>
        </row>
        <row r="380">
          <cell r="C380" t="str">
            <v>ke lapangan</v>
          </cell>
        </row>
        <row r="381">
          <cell r="A381">
            <v>3</v>
          </cell>
          <cell r="C381" t="str">
            <v>Dasar gorong-gorong digali sesuai kebutuhan dan ma-</v>
          </cell>
        </row>
        <row r="382">
          <cell r="C382" t="str">
            <v>terial backfill dipadatkan dengan Tamper</v>
          </cell>
          <cell r="L382" t="str">
            <v>A.</v>
          </cell>
          <cell r="N382" t="str">
            <v>TENAGA</v>
          </cell>
        </row>
        <row r="383">
          <cell r="A383">
            <v>4</v>
          </cell>
          <cell r="C383" t="str">
            <v>Tebal lapis porus pada dasar gorong-gorong pipa</v>
          </cell>
          <cell r="G383" t="str">
            <v>tp</v>
          </cell>
          <cell r="H383">
            <v>0.1</v>
          </cell>
          <cell r="I383" t="str">
            <v>M</v>
          </cell>
          <cell r="J383" t="str">
            <v xml:space="preserve"> Sand bedding</v>
          </cell>
        </row>
        <row r="384">
          <cell r="A384">
            <v>5</v>
          </cell>
          <cell r="C384" t="str">
            <v>Material pilihan untuk penimbunan kembali (padat)</v>
          </cell>
          <cell r="L384" t="str">
            <v>1.</v>
          </cell>
          <cell r="N384" t="str">
            <v>Pekerja</v>
          </cell>
          <cell r="O384" t="str">
            <v>(L01)</v>
          </cell>
          <cell r="P384" t="str">
            <v>jam</v>
          </cell>
          <cell r="Q384">
            <v>2.3333333333333335</v>
          </cell>
          <cell r="R384">
            <v>0</v>
          </cell>
          <cell r="U384">
            <v>0</v>
          </cell>
        </row>
        <row r="385">
          <cell r="A385">
            <v>6</v>
          </cell>
          <cell r="C385" t="str">
            <v>Sekelompok pekerja akan melaksanakan pekerjaan</v>
          </cell>
          <cell r="L385" t="str">
            <v>2.</v>
          </cell>
          <cell r="N385" t="str">
            <v>Tukang</v>
          </cell>
          <cell r="O385" t="str">
            <v>(L02)</v>
          </cell>
          <cell r="P385" t="str">
            <v>jam</v>
          </cell>
          <cell r="Q385">
            <v>0.93333333333333335</v>
          </cell>
          <cell r="R385">
            <v>0</v>
          </cell>
          <cell r="U385">
            <v>0</v>
          </cell>
        </row>
        <row r="386">
          <cell r="C386" t="str">
            <v>dengan cara manual dengan menggunakan alat bantu</v>
          </cell>
          <cell r="L386" t="str">
            <v>3.</v>
          </cell>
          <cell r="N386" t="str">
            <v>Mandor</v>
          </cell>
          <cell r="O386" t="str">
            <v>(L03)</v>
          </cell>
          <cell r="P386" t="str">
            <v>jam</v>
          </cell>
          <cell r="Q386">
            <v>0.46666666666666667</v>
          </cell>
          <cell r="R386">
            <v>0</v>
          </cell>
          <cell r="U386">
            <v>0</v>
          </cell>
        </row>
        <row r="388">
          <cell r="Q388" t="str">
            <v xml:space="preserve">JUMLAH HARGA TENAGA   </v>
          </cell>
          <cell r="U388">
            <v>0</v>
          </cell>
        </row>
        <row r="389">
          <cell r="A389" t="str">
            <v>III.</v>
          </cell>
          <cell r="C389" t="str">
            <v>PEMAKAIAN BAHAN, ALAT DAN TENAGA</v>
          </cell>
        </row>
        <row r="390">
          <cell r="A390" t="str">
            <v xml:space="preserve">   1.</v>
          </cell>
          <cell r="C390" t="str">
            <v>BAHAN</v>
          </cell>
          <cell r="L390" t="str">
            <v>B.</v>
          </cell>
          <cell r="N390" t="str">
            <v>BAHAN</v>
          </cell>
        </row>
        <row r="391">
          <cell r="C391" t="str">
            <v>Untuk mendapatkan 1 M' gorong-gorong diperlukan</v>
          </cell>
        </row>
        <row r="392">
          <cell r="C392" t="str">
            <v>- Beton K-300 = (22/7*((2*tg/100+d)/2)^2)-(22/7*(d/2)^2))*1</v>
          </cell>
          <cell r="G392" t="str">
            <v>(EI-714)</v>
          </cell>
          <cell r="H392">
            <v>9.4954637954751508E-2</v>
          </cell>
          <cell r="I392" t="str">
            <v>M3</v>
          </cell>
          <cell r="L392" t="str">
            <v>1.</v>
          </cell>
          <cell r="N392" t="str">
            <v>Beton K-300</v>
          </cell>
          <cell r="O392" t="str">
            <v>(EI-714)</v>
          </cell>
          <cell r="P392" t="str">
            <v>M3</v>
          </cell>
          <cell r="Q392">
            <v>9.4954637954751508E-2</v>
          </cell>
          <cell r="R392">
            <v>199161.48366821613</v>
          </cell>
          <cell r="U392">
            <v>18911.306576246618</v>
          </cell>
        </row>
        <row r="393">
          <cell r="C393" t="str">
            <v>- Baja Tulangan (asumsi 100kg/m3)</v>
          </cell>
          <cell r="G393" t="str">
            <v>(M39)</v>
          </cell>
          <cell r="H393">
            <v>10.445010175022668</v>
          </cell>
          <cell r="I393" t="str">
            <v>Kg</v>
          </cell>
          <cell r="L393" t="str">
            <v>2.</v>
          </cell>
          <cell r="N393" t="str">
            <v>Baja Tulangan</v>
          </cell>
          <cell r="O393" t="str">
            <v>(M39)</v>
          </cell>
          <cell r="P393" t="str">
            <v>Kg</v>
          </cell>
          <cell r="Q393">
            <v>10.445010175022668</v>
          </cell>
          <cell r="R393">
            <v>12000</v>
          </cell>
          <cell r="U393">
            <v>125340.12210027201</v>
          </cell>
        </row>
        <row r="394">
          <cell r="C394" t="str">
            <v>- Timbunan Porus      = {(tp*(0.3+2*tg/100+d+0.3)*1)*1.05}</v>
          </cell>
          <cell r="G394" t="str">
            <v>(EI-241)</v>
          </cell>
          <cell r="H394">
            <v>0.11865000000000002</v>
          </cell>
          <cell r="I394" t="str">
            <v>M3</v>
          </cell>
          <cell r="L394" t="str">
            <v>3.</v>
          </cell>
          <cell r="N394" t="str">
            <v>Urugan Porus</v>
          </cell>
          <cell r="O394" t="str">
            <v>(EI-241)</v>
          </cell>
          <cell r="P394" t="str">
            <v>M3</v>
          </cell>
          <cell r="Q394">
            <v>0.11865000000000002</v>
          </cell>
          <cell r="R394">
            <v>36193.678298944527</v>
          </cell>
          <cell r="U394">
            <v>4294.3799301697691</v>
          </cell>
        </row>
        <row r="395">
          <cell r="C395" t="str">
            <v>- Material Pilihan</v>
          </cell>
          <cell r="D395" t="str">
            <v>= ((2*tg/100+d+0.3)*(0.3+2*tg/100+d+0.3)</v>
          </cell>
          <cell r="G395" t="str">
            <v>(M09)</v>
          </cell>
          <cell r="H395">
            <v>0.75305250000000024</v>
          </cell>
          <cell r="I395" t="str">
            <v>M3</v>
          </cell>
          <cell r="J395" t="str">
            <v xml:space="preserve"> = Vp</v>
          </cell>
          <cell r="L395" t="str">
            <v>4.</v>
          </cell>
          <cell r="N395" t="str">
            <v>Mat. Pilihan</v>
          </cell>
          <cell r="O395" t="str">
            <v>(M09)</v>
          </cell>
          <cell r="P395" t="str">
            <v>M3</v>
          </cell>
          <cell r="Q395">
            <v>0.75305250000000024</v>
          </cell>
          <cell r="R395">
            <v>47500</v>
          </cell>
          <cell r="U395">
            <v>35769.993750000009</v>
          </cell>
        </row>
        <row r="396">
          <cell r="D396" t="str">
            <v xml:space="preserve">   -(22/7*(0.5*(2*tg/100+d))^2))*1*1.05</v>
          </cell>
        </row>
        <row r="397">
          <cell r="A397" t="str">
            <v xml:space="preserve">   2.</v>
          </cell>
          <cell r="C397" t="str">
            <v>ALAT</v>
          </cell>
        </row>
        <row r="398">
          <cell r="A398" t="str">
            <v>2.a.</v>
          </cell>
          <cell r="C398" t="str">
            <v>TAMPER</v>
          </cell>
          <cell r="G398" t="str">
            <v>(E25)</v>
          </cell>
          <cell r="Q398" t="str">
            <v xml:space="preserve">JUMLAH HARGA BAHAN   </v>
          </cell>
          <cell r="U398">
            <v>184315.80235668842</v>
          </cell>
        </row>
        <row r="399">
          <cell r="C399" t="str">
            <v>Kecepatan</v>
          </cell>
          <cell r="G399" t="str">
            <v>v</v>
          </cell>
          <cell r="H399">
            <v>0.5</v>
          </cell>
          <cell r="I399" t="str">
            <v>Km / Jam</v>
          </cell>
        </row>
        <row r="400">
          <cell r="C400" t="str">
            <v>Efisiensi alat</v>
          </cell>
          <cell r="G400" t="str">
            <v>Fa</v>
          </cell>
          <cell r="H400">
            <v>0.83</v>
          </cell>
          <cell r="I400" t="str">
            <v>-</v>
          </cell>
          <cell r="L400" t="str">
            <v>C.</v>
          </cell>
          <cell r="N400" t="str">
            <v>PERALATAN</v>
          </cell>
        </row>
        <row r="401">
          <cell r="C401" t="str">
            <v>Lebar pemadatan</v>
          </cell>
          <cell r="G401" t="str">
            <v>Lb</v>
          </cell>
          <cell r="H401">
            <v>0.4</v>
          </cell>
          <cell r="I401" t="str">
            <v>M</v>
          </cell>
        </row>
        <row r="402">
          <cell r="C402" t="str">
            <v>Banyak lintasan</v>
          </cell>
          <cell r="G402" t="str">
            <v>n</v>
          </cell>
          <cell r="H402">
            <v>10</v>
          </cell>
          <cell r="I402" t="str">
            <v>lintasan</v>
          </cell>
          <cell r="L402" t="str">
            <v>1.</v>
          </cell>
          <cell r="N402" t="str">
            <v>Tamper</v>
          </cell>
          <cell r="O402" t="str">
            <v>(E25)</v>
          </cell>
          <cell r="P402" t="str">
            <v>jam</v>
          </cell>
          <cell r="Q402">
            <v>0.22682304216867474</v>
          </cell>
          <cell r="R402">
            <v>7380.1821907600606</v>
          </cell>
          <cell r="U402">
            <v>1673.9953762672715</v>
          </cell>
        </row>
        <row r="403">
          <cell r="C403" t="str">
            <v>Tebal lapis hamparan</v>
          </cell>
          <cell r="G403" t="str">
            <v>tp</v>
          </cell>
          <cell r="H403">
            <v>0.2</v>
          </cell>
          <cell r="I403" t="str">
            <v>M</v>
          </cell>
          <cell r="L403" t="str">
            <v>2.</v>
          </cell>
          <cell r="N403" t="str">
            <v>Dump Truck</v>
          </cell>
          <cell r="O403" t="str">
            <v>(E08)</v>
          </cell>
          <cell r="P403" t="str">
            <v>jam</v>
          </cell>
          <cell r="Q403">
            <v>0.12550200803212852</v>
          </cell>
          <cell r="R403">
            <v>85369.901634057198</v>
          </cell>
          <cell r="U403">
            <v>10714.094080579469</v>
          </cell>
        </row>
        <row r="404">
          <cell r="L404" t="str">
            <v>3.</v>
          </cell>
          <cell r="N404" t="str">
            <v>Alat  Bantu</v>
          </cell>
          <cell r="P404" t="str">
            <v>Ls</v>
          </cell>
          <cell r="Q404">
            <v>1</v>
          </cell>
          <cell r="R404">
            <v>500</v>
          </cell>
          <cell r="U404">
            <v>500</v>
          </cell>
        </row>
        <row r="406">
          <cell r="C406" t="str">
            <v>Kap. Prod. / Jam   =</v>
          </cell>
          <cell r="D406" t="str">
            <v>v x 1000 x Fa x Lb x 60</v>
          </cell>
          <cell r="G406" t="str">
            <v>Q1</v>
          </cell>
          <cell r="H406">
            <v>3.3200000000000003</v>
          </cell>
          <cell r="I406" t="str">
            <v xml:space="preserve">M3 / Jam </v>
          </cell>
        </row>
        <row r="407">
          <cell r="D407" t="str">
            <v xml:space="preserve">    n x tp</v>
          </cell>
        </row>
        <row r="409">
          <cell r="C409" t="str">
            <v>Koefisien Alat / m'</v>
          </cell>
          <cell r="D409" t="str">
            <v xml:space="preserve"> =  1  :  Q1 x Vp</v>
          </cell>
          <cell r="G409" t="str">
            <v>(E25)</v>
          </cell>
          <cell r="H409">
            <v>0.22682304216867474</v>
          </cell>
          <cell r="I409" t="str">
            <v>jam</v>
          </cell>
        </row>
        <row r="410">
          <cell r="Q410" t="str">
            <v xml:space="preserve">JUMLAH HARGA PERALATAN   </v>
          </cell>
          <cell r="U410">
            <v>12888.089456846741</v>
          </cell>
        </row>
        <row r="411">
          <cell r="A411" t="str">
            <v>2.b.</v>
          </cell>
          <cell r="C411" t="str">
            <v>DUMP TRUCK</v>
          </cell>
          <cell r="G411" t="str">
            <v>(E08)</v>
          </cell>
        </row>
        <row r="412">
          <cell r="C412" t="str">
            <v>Kapasitas bak sekali muat</v>
          </cell>
          <cell r="G412" t="str">
            <v>V</v>
          </cell>
          <cell r="H412">
            <v>15</v>
          </cell>
          <cell r="I412" t="str">
            <v>Buah/M'</v>
          </cell>
          <cell r="L412" t="str">
            <v>D.</v>
          </cell>
          <cell r="N412" t="str">
            <v>JUMLAH HARGA TENAGA, BAHAN DAN PERALATAN  ( A + B + C )</v>
          </cell>
          <cell r="U412">
            <v>197203.89181353516</v>
          </cell>
        </row>
        <row r="413">
          <cell r="C413" t="str">
            <v>Faktor efisiensi alat</v>
          </cell>
          <cell r="G413" t="str">
            <v>Fa</v>
          </cell>
          <cell r="H413">
            <v>0.83</v>
          </cell>
          <cell r="L413" t="str">
            <v>E.</v>
          </cell>
          <cell r="N413" t="str">
            <v>OVERHEAD &amp; PROFIT</v>
          </cell>
          <cell r="P413">
            <v>10</v>
          </cell>
          <cell r="Q413" t="str">
            <v>%  x  D</v>
          </cell>
          <cell r="U413">
            <v>19720.389181353516</v>
          </cell>
        </row>
        <row r="414">
          <cell r="C414" t="str">
            <v>Kecepatanrata-rata bermuatan</v>
          </cell>
          <cell r="G414" t="str">
            <v>v1</v>
          </cell>
          <cell r="H414">
            <v>40</v>
          </cell>
          <cell r="I414" t="str">
            <v>Km/Jam</v>
          </cell>
          <cell r="L414" t="str">
            <v>F.</v>
          </cell>
          <cell r="N414" t="str">
            <v>HARGA SATUAN PEKERJAAN  ( D + E )</v>
          </cell>
          <cell r="U414">
            <v>216924.28099488869</v>
          </cell>
        </row>
        <row r="415">
          <cell r="C415" t="str">
            <v>Kecepatan rata-rata kosong</v>
          </cell>
          <cell r="G415" t="str">
            <v>v2</v>
          </cell>
          <cell r="H415">
            <v>60</v>
          </cell>
          <cell r="I415" t="str">
            <v>Km/Jam</v>
          </cell>
          <cell r="L415" t="str">
            <v>Note: 1</v>
          </cell>
          <cell r="N415" t="str">
            <v>SATUAN dapat berdasarkan atas jam operasi untuk Tenaga Kerja dan Peralatan, volume dan/atau ukuran</v>
          </cell>
        </row>
        <row r="416">
          <cell r="C416" t="str">
            <v>Waktu siklus    :</v>
          </cell>
          <cell r="G416" t="str">
            <v>Ts1</v>
          </cell>
          <cell r="N416" t="str">
            <v>berat untuk bahan-bahan.</v>
          </cell>
        </row>
        <row r="417">
          <cell r="C417" t="str">
            <v>- Waktu  tempuh in  si  = (L : v1 ) x 60</v>
          </cell>
          <cell r="G417" t="str">
            <v>T1</v>
          </cell>
          <cell r="H417">
            <v>26.25</v>
          </cell>
          <cell r="I417" t="str">
            <v>menit</v>
          </cell>
          <cell r="L417">
            <v>2</v>
          </cell>
          <cell r="N417" t="str">
            <v>Kuantitas satuan adalah kuantitas setiap komponen untuk menyelesaikan satu satuan pekerjaan dari nomor</v>
          </cell>
        </row>
        <row r="418">
          <cell r="C418" t="str">
            <v>-  Waktutempuh kosong  = (L : v2)  x  60</v>
          </cell>
          <cell r="G418" t="str">
            <v>T2</v>
          </cell>
          <cell r="H418">
            <v>17.5</v>
          </cell>
          <cell r="I418" t="str">
            <v>menit</v>
          </cell>
          <cell r="N418" t="str">
            <v>mata pembayaran.</v>
          </cell>
        </row>
        <row r="419">
          <cell r="C419" t="str">
            <v>-  Muat, bongkar dan lain-lain</v>
          </cell>
          <cell r="G419" t="str">
            <v>T3</v>
          </cell>
          <cell r="H419">
            <v>50</v>
          </cell>
          <cell r="I419" t="str">
            <v>menit</v>
          </cell>
          <cell r="L419">
            <v>3</v>
          </cell>
          <cell r="N419" t="str">
            <v>Biaya satuan untuk peralatan sudah termasuk bahan bakar, bahan habis dipakai dan operator.</v>
          </cell>
        </row>
        <row r="420">
          <cell r="G420" t="str">
            <v>Ts1</v>
          </cell>
          <cell r="H420">
            <v>93.75</v>
          </cell>
          <cell r="I420" t="str">
            <v>menit</v>
          </cell>
          <cell r="L420">
            <v>4</v>
          </cell>
          <cell r="N420" t="str">
            <v>Biaya satuan sudah termasuk pengeluaran untuk seluruh pajak yang berkaitan (tetapi tidak termasuk PPN</v>
          </cell>
        </row>
        <row r="421">
          <cell r="J421" t="str">
            <v>Berlanjut ke halaman berikut</v>
          </cell>
          <cell r="N421" t="str">
            <v>yang dibayar dari kontrak) dan biaya-biaya lainnya.</v>
          </cell>
        </row>
        <row r="422">
          <cell r="A422" t="str">
            <v>ITEM PEMBAYARAN NO.</v>
          </cell>
          <cell r="D422" t="str">
            <v>:  2.3 (1)</v>
          </cell>
          <cell r="J422" t="str">
            <v xml:space="preserve">Analisa EI-231 </v>
          </cell>
        </row>
        <row r="423">
          <cell r="A423" t="str">
            <v>JENIS PEKERJAAN</v>
          </cell>
          <cell r="D423" t="str">
            <v>:  Gorong2 Pipa Beton Bertulang,</v>
          </cell>
          <cell r="G423" t="str">
            <v>Ø&lt;45cm</v>
          </cell>
        </row>
        <row r="424">
          <cell r="A424" t="str">
            <v>SATUAN PEMBAYARAN</v>
          </cell>
          <cell r="D424" t="str">
            <v>:  M1</v>
          </cell>
          <cell r="J424" t="str">
            <v xml:space="preserve">         URAIAN ANALISA HARGA SATUAN</v>
          </cell>
        </row>
        <row r="425">
          <cell r="J425" t="str">
            <v>Lanjutan</v>
          </cell>
        </row>
        <row r="427">
          <cell r="A427" t="str">
            <v>No.</v>
          </cell>
          <cell r="C427" t="str">
            <v>U R A I A N</v>
          </cell>
          <cell r="G427" t="str">
            <v>KODE</v>
          </cell>
          <cell r="H427" t="str">
            <v>KOEF.</v>
          </cell>
          <cell r="I427" t="str">
            <v>SATUAN</v>
          </cell>
          <cell r="J427" t="str">
            <v>KETERANGAN</v>
          </cell>
        </row>
        <row r="430">
          <cell r="C430" t="str">
            <v>Kapasitas Produksi / Jam   =</v>
          </cell>
          <cell r="E430" t="str">
            <v>V x Fa x 60</v>
          </cell>
          <cell r="G430" t="str">
            <v>Q2</v>
          </cell>
          <cell r="H430">
            <v>7.968</v>
          </cell>
          <cell r="I430" t="str">
            <v xml:space="preserve">M' / Jam </v>
          </cell>
        </row>
        <row r="431">
          <cell r="E431" t="str">
            <v>Ts1</v>
          </cell>
        </row>
        <row r="433">
          <cell r="C433" t="str">
            <v>Koefisien Alat / m'</v>
          </cell>
          <cell r="D433" t="str">
            <v xml:space="preserve"> =  1  :  Q2</v>
          </cell>
          <cell r="G433" t="str">
            <v>(E08)</v>
          </cell>
          <cell r="H433">
            <v>0.12550200803212852</v>
          </cell>
          <cell r="I433" t="str">
            <v>jam</v>
          </cell>
        </row>
        <row r="436">
          <cell r="A436" t="str">
            <v>2.c.</v>
          </cell>
          <cell r="C436" t="str">
            <v>ALAT  BANTU</v>
          </cell>
        </row>
        <row r="437">
          <cell r="C437" t="str">
            <v>Diperlukan alat-alat bantu kecil</v>
          </cell>
          <cell r="J437" t="str">
            <v>Lump Sump</v>
          </cell>
        </row>
        <row r="438">
          <cell r="C438" t="str">
            <v>- Sekop    =         3   buah</v>
          </cell>
        </row>
        <row r="439">
          <cell r="C439" t="str">
            <v>- Pacul     =         3   buah</v>
          </cell>
        </row>
        <row r="440">
          <cell r="C440" t="str">
            <v>- Alat-alat kecil lain</v>
          </cell>
        </row>
        <row r="442">
          <cell r="A442" t="str">
            <v xml:space="preserve">   3.</v>
          </cell>
          <cell r="C442" t="str">
            <v>TENAGA</v>
          </cell>
        </row>
        <row r="443">
          <cell r="C443" t="str">
            <v>Produksi Gorong-gorong / hari</v>
          </cell>
          <cell r="G443" t="str">
            <v>Qt</v>
          </cell>
          <cell r="H443">
            <v>15</v>
          </cell>
          <cell r="I443" t="str">
            <v>M'</v>
          </cell>
        </row>
        <row r="444">
          <cell r="C444" t="str">
            <v>Kebutuhan tenaga :</v>
          </cell>
        </row>
        <row r="445">
          <cell r="D445" t="str">
            <v>- Pekerja</v>
          </cell>
          <cell r="G445" t="str">
            <v>P</v>
          </cell>
          <cell r="H445">
            <v>5</v>
          </cell>
          <cell r="I445" t="str">
            <v>orang</v>
          </cell>
        </row>
        <row r="446">
          <cell r="D446" t="str">
            <v>- Tukang</v>
          </cell>
          <cell r="G446" t="str">
            <v>T</v>
          </cell>
          <cell r="H446">
            <v>2</v>
          </cell>
          <cell r="I446" t="str">
            <v>orang</v>
          </cell>
        </row>
        <row r="447">
          <cell r="D447" t="str">
            <v>- Mandor</v>
          </cell>
          <cell r="G447" t="str">
            <v>M</v>
          </cell>
          <cell r="H447">
            <v>1</v>
          </cell>
          <cell r="I447" t="str">
            <v>orang</v>
          </cell>
        </row>
        <row r="449">
          <cell r="C449" t="str">
            <v>Koefisien tenaga / M1   :</v>
          </cell>
        </row>
        <row r="450">
          <cell r="D450" t="str">
            <v>- Pekerja</v>
          </cell>
          <cell r="E450" t="str">
            <v>= (Tk x P) : Qt</v>
          </cell>
          <cell r="G450" t="str">
            <v>(L01)</v>
          </cell>
          <cell r="H450">
            <v>2.3333333333333335</v>
          </cell>
          <cell r="I450" t="str">
            <v>Jam</v>
          </cell>
        </row>
        <row r="451">
          <cell r="D451" t="str">
            <v>- Tukang</v>
          </cell>
          <cell r="E451" t="str">
            <v>= (Tk x T) : Qt</v>
          </cell>
          <cell r="G451" t="str">
            <v>(L02)</v>
          </cell>
          <cell r="H451">
            <v>0.93333333333333335</v>
          </cell>
          <cell r="I451" t="str">
            <v>Jam</v>
          </cell>
        </row>
        <row r="452">
          <cell r="D452" t="str">
            <v>- Mandor</v>
          </cell>
          <cell r="E452" t="str">
            <v>= (Tk x M) : Qt</v>
          </cell>
          <cell r="G452" t="str">
            <v>(L03)</v>
          </cell>
          <cell r="H452">
            <v>0.46666666666666667</v>
          </cell>
          <cell r="I452" t="str">
            <v>Jam</v>
          </cell>
        </row>
        <row r="454">
          <cell r="A454" t="str">
            <v>4.</v>
          </cell>
          <cell r="C454" t="str">
            <v>HARGA DASAR SATUAN UPAH, BAHAN DAN ALAT</v>
          </cell>
        </row>
        <row r="455">
          <cell r="C455" t="str">
            <v>Lihat lampiran.</v>
          </cell>
        </row>
        <row r="458">
          <cell r="A458" t="str">
            <v>5.</v>
          </cell>
          <cell r="C458" t="str">
            <v>ANALISA HARGA SATUAN PEKERJAAN</v>
          </cell>
        </row>
        <row r="459">
          <cell r="C459" t="str">
            <v>Lihat perhitungan dalam FORMULIR STANDAR UNTUK</v>
          </cell>
        </row>
        <row r="460">
          <cell r="C460" t="str">
            <v>PEREKEMAN ANALISA MASING-MASING HARGA</v>
          </cell>
        </row>
        <row r="461">
          <cell r="C461" t="str">
            <v>SATUAN.</v>
          </cell>
        </row>
        <row r="462">
          <cell r="C462" t="str">
            <v>Didapat Harga Satuan Pekerjaan :</v>
          </cell>
        </row>
        <row r="464">
          <cell r="C464" t="str">
            <v xml:space="preserve">Rp.  </v>
          </cell>
          <cell r="D464">
            <v>216924.28099488869</v>
          </cell>
          <cell r="E464" t="str">
            <v xml:space="preserve"> / M'</v>
          </cell>
        </row>
        <row r="467">
          <cell r="A467" t="str">
            <v>6.</v>
          </cell>
          <cell r="C467" t="str">
            <v>WAKTU PELAKSANAAN YANG DIPERLUKAN</v>
          </cell>
        </row>
        <row r="468">
          <cell r="C468" t="str">
            <v>Masa Pelaksanaan :</v>
          </cell>
          <cell r="D468" t="str">
            <v>. . . . . . . . . . . .</v>
          </cell>
          <cell r="E468" t="str">
            <v>bulan</v>
          </cell>
        </row>
        <row r="470">
          <cell r="A470" t="str">
            <v>7.</v>
          </cell>
          <cell r="C470" t="str">
            <v>VOLUME PEKERJAAN YANG DIPERLUKAN</v>
          </cell>
        </row>
        <row r="471">
          <cell r="C471" t="str">
            <v>Volume pekerjaan  :</v>
          </cell>
          <cell r="D471">
            <v>0</v>
          </cell>
          <cell r="E471" t="str">
            <v>M'</v>
          </cell>
        </row>
        <row r="481">
          <cell r="A481" t="str">
            <v>ITEM PEMBAYARAN NO.</v>
          </cell>
          <cell r="D481" t="str">
            <v>:  2.3 (2)</v>
          </cell>
          <cell r="J481" t="str">
            <v xml:space="preserve">Analisa EI-232 </v>
          </cell>
          <cell r="T481" t="str">
            <v xml:space="preserve">Analisa EI-232 </v>
          </cell>
        </row>
        <row r="482">
          <cell r="A482" t="str">
            <v>JENIS PEKERJAAN</v>
          </cell>
          <cell r="D482" t="str">
            <v>:  Gorong2 Pipa Beton Bertulang,</v>
          </cell>
        </row>
        <row r="483">
          <cell r="A483" t="str">
            <v>SATUAN PEMBAYARAN</v>
          </cell>
          <cell r="D483" t="str">
            <v>:  M1</v>
          </cell>
          <cell r="E483" t="str">
            <v>Ø 45 - &lt;75cm</v>
          </cell>
          <cell r="J483" t="str">
            <v xml:space="preserve">         URAIAN ANALISA HARGA SATUAN</v>
          </cell>
          <cell r="L483" t="str">
            <v>FORMULIR STANDAR UNTUK</v>
          </cell>
        </row>
        <row r="484">
          <cell r="L484" t="str">
            <v>PEREKAMAN ANALISA MASING-MASING HARGA SATUAN</v>
          </cell>
        </row>
        <row r="485">
          <cell r="L485" t="str">
            <v xml:space="preserve">                                                                                                            </v>
          </cell>
        </row>
        <row r="486">
          <cell r="A486" t="str">
            <v>No.</v>
          </cell>
          <cell r="C486" t="str">
            <v>U R A I A N</v>
          </cell>
          <cell r="G486" t="str">
            <v>KODE</v>
          </cell>
          <cell r="H486" t="str">
            <v>KOEF.</v>
          </cell>
          <cell r="I486" t="str">
            <v>SATUAN</v>
          </cell>
          <cell r="J486" t="str">
            <v>KETERANGAN</v>
          </cell>
        </row>
        <row r="488">
          <cell r="L488" t="str">
            <v>Proyek / Bagpro</v>
          </cell>
          <cell r="O488" t="str">
            <v xml:space="preserve">:  Peningkatan Jalan Dan Jembatan Prop. NTT </v>
          </cell>
        </row>
        <row r="489">
          <cell r="A489" t="str">
            <v>I.</v>
          </cell>
          <cell r="C489" t="str">
            <v>ASUMSI</v>
          </cell>
          <cell r="L489" t="str">
            <v>No. Paket Kontrak</v>
          </cell>
          <cell r="O489" t="str">
            <v xml:space="preserve">:  </v>
          </cell>
        </row>
        <row r="490">
          <cell r="A490">
            <v>1</v>
          </cell>
          <cell r="C490" t="str">
            <v>Pekerjaan dilakukan secara mekanik/manual</v>
          </cell>
          <cell r="L490" t="str">
            <v>Nama Paket</v>
          </cell>
          <cell r="O490" t="str">
            <v>:  Pembangunan Jalan Resetlement Pengungsi Mauritzu</v>
          </cell>
        </row>
        <row r="491">
          <cell r="A491">
            <v>2</v>
          </cell>
          <cell r="C491" t="str">
            <v>Lokasi pekerjaan : sepanjang jalan</v>
          </cell>
          <cell r="L491" t="str">
            <v>Prop / Kab / Kodya</v>
          </cell>
          <cell r="O491" t="str">
            <v>:  Nusa Tenggara Timur / TTU</v>
          </cell>
        </row>
        <row r="492">
          <cell r="A492">
            <v>3</v>
          </cell>
          <cell r="C492" t="str">
            <v>Diameter bagian dalam gorong-gorong</v>
          </cell>
          <cell r="G492" t="str">
            <v>d</v>
          </cell>
          <cell r="H492">
            <v>0.6</v>
          </cell>
          <cell r="I492" t="str">
            <v>m</v>
          </cell>
          <cell r="L492" t="str">
            <v>ITEM PEMBAYARAN NO.</v>
          </cell>
          <cell r="O492" t="str">
            <v>:  2.3 (2)</v>
          </cell>
          <cell r="R492" t="str">
            <v>PERKIRAAN VOL. PEK.</v>
          </cell>
          <cell r="T492" t="str">
            <v>:</v>
          </cell>
          <cell r="U492">
            <v>0</v>
          </cell>
        </row>
        <row r="493">
          <cell r="A493">
            <v>4</v>
          </cell>
          <cell r="C493" t="str">
            <v>Jarak rata-rata Base Camp ke lokasi pekerjaan</v>
          </cell>
          <cell r="G493" t="str">
            <v>L</v>
          </cell>
          <cell r="H493">
            <v>17.5</v>
          </cell>
          <cell r="I493" t="str">
            <v>Km</v>
          </cell>
          <cell r="L493" t="str">
            <v>JENIS PEKERJAAN</v>
          </cell>
          <cell r="O493" t="str">
            <v>:  Gorong2 Pipa Beton Bertulang,</v>
          </cell>
          <cell r="R493" t="str">
            <v>TOTAL HARGA (Rp.)</v>
          </cell>
          <cell r="T493" t="str">
            <v>:</v>
          </cell>
          <cell r="U493">
            <v>0</v>
          </cell>
        </row>
        <row r="494">
          <cell r="A494">
            <v>5</v>
          </cell>
          <cell r="C494" t="str">
            <v>Jam kerja efektif per-hari</v>
          </cell>
          <cell r="G494" t="str">
            <v>Tk</v>
          </cell>
          <cell r="H494">
            <v>7</v>
          </cell>
          <cell r="I494" t="str">
            <v>jam</v>
          </cell>
          <cell r="L494" t="str">
            <v>SATUAN PEMBAYARAN</v>
          </cell>
          <cell r="O494" t="str">
            <v>:  M1</v>
          </cell>
          <cell r="Q494" t="str">
            <v>Ø 45 - &lt;75cm</v>
          </cell>
          <cell r="R494" t="str">
            <v>% THD. BIAYA PROYEK</v>
          </cell>
          <cell r="T494" t="str">
            <v>:</v>
          </cell>
          <cell r="U494">
            <v>0</v>
          </cell>
        </row>
        <row r="495">
          <cell r="A495">
            <v>6</v>
          </cell>
          <cell r="C495" t="str">
            <v>Tebal gorong-gorong</v>
          </cell>
          <cell r="G495" t="str">
            <v>tg</v>
          </cell>
          <cell r="H495">
            <v>6.5</v>
          </cell>
          <cell r="I495" t="str">
            <v>Cm</v>
          </cell>
        </row>
        <row r="497">
          <cell r="A497" t="str">
            <v>II.</v>
          </cell>
          <cell r="C497" t="str">
            <v>URUTAN KERJA</v>
          </cell>
          <cell r="Q497" t="str">
            <v>PERKIRAAN</v>
          </cell>
          <cell r="R497" t="str">
            <v>HARGA</v>
          </cell>
          <cell r="S497" t="str">
            <v>JUMLAH</v>
          </cell>
        </row>
        <row r="498">
          <cell r="A498">
            <v>1</v>
          </cell>
          <cell r="C498" t="str">
            <v>Gorong-gorong dicetak di Base Camp</v>
          </cell>
          <cell r="L498" t="str">
            <v>NO.</v>
          </cell>
          <cell r="N498" t="str">
            <v>KOMPONEN</v>
          </cell>
          <cell r="P498" t="str">
            <v>SATUAN</v>
          </cell>
          <cell r="Q498" t="str">
            <v>KUANTITAS</v>
          </cell>
          <cell r="R498" t="str">
            <v>SATUAN</v>
          </cell>
          <cell r="S498" t="str">
            <v>HARGA</v>
          </cell>
        </row>
        <row r="499">
          <cell r="A499">
            <v>2</v>
          </cell>
          <cell r="C499" t="str">
            <v>Dump Truck mengangkut gorong-gorong jadi</v>
          </cell>
          <cell r="R499" t="str">
            <v>(Rp.)</v>
          </cell>
          <cell r="S499" t="str">
            <v>(Rp.)</v>
          </cell>
        </row>
        <row r="500">
          <cell r="C500" t="str">
            <v>ke lapangan</v>
          </cell>
        </row>
        <row r="501">
          <cell r="A501">
            <v>3</v>
          </cell>
          <cell r="C501" t="str">
            <v>Dasar gorong-gorong digali sesuai kebutuhan dan ma-</v>
          </cell>
        </row>
        <row r="502">
          <cell r="C502" t="str">
            <v>terial backfill dipadatkan dengan Tamper</v>
          </cell>
          <cell r="L502" t="str">
            <v>A.</v>
          </cell>
          <cell r="N502" t="str">
            <v>TENAGA</v>
          </cell>
        </row>
        <row r="503">
          <cell r="A503">
            <v>4</v>
          </cell>
          <cell r="C503" t="str">
            <v>Tebal lapis porus pada dasar gorong-gorong pipa</v>
          </cell>
          <cell r="G503" t="str">
            <v>tp</v>
          </cell>
          <cell r="H503">
            <v>0.1</v>
          </cell>
          <cell r="I503" t="str">
            <v>M</v>
          </cell>
          <cell r="J503" t="str">
            <v xml:space="preserve"> Sand bedding</v>
          </cell>
        </row>
        <row r="504">
          <cell r="A504">
            <v>5</v>
          </cell>
          <cell r="C504" t="str">
            <v>Material pilihan untuk penimbunan kembali (padat)</v>
          </cell>
          <cell r="L504" t="str">
            <v>1.</v>
          </cell>
          <cell r="N504" t="str">
            <v>Pekerja</v>
          </cell>
          <cell r="O504" t="str">
            <v>(L01)</v>
          </cell>
          <cell r="P504" t="str">
            <v>jam</v>
          </cell>
          <cell r="Q504">
            <v>4.9000000000000004</v>
          </cell>
          <cell r="R504">
            <v>0</v>
          </cell>
          <cell r="U504">
            <v>0</v>
          </cell>
        </row>
        <row r="505">
          <cell r="A505">
            <v>6</v>
          </cell>
          <cell r="C505" t="str">
            <v>Sekelompok pekerja akan melaksanakan pekerjaan</v>
          </cell>
          <cell r="L505" t="str">
            <v>2.</v>
          </cell>
          <cell r="N505" t="str">
            <v>Tukang</v>
          </cell>
          <cell r="O505" t="str">
            <v>(L02)</v>
          </cell>
          <cell r="P505" t="str">
            <v>jam</v>
          </cell>
          <cell r="Q505">
            <v>1.4</v>
          </cell>
          <cell r="R505">
            <v>0</v>
          </cell>
          <cell r="U505">
            <v>0</v>
          </cell>
        </row>
        <row r="506">
          <cell r="C506" t="str">
            <v>dengan cara manual dengan menggunakan alat bantu</v>
          </cell>
          <cell r="L506" t="str">
            <v>3.</v>
          </cell>
          <cell r="N506" t="str">
            <v>Mandor</v>
          </cell>
          <cell r="O506" t="str">
            <v>(L03)</v>
          </cell>
          <cell r="P506" t="str">
            <v>jam</v>
          </cell>
          <cell r="Q506">
            <v>0.7</v>
          </cell>
          <cell r="R506">
            <v>0</v>
          </cell>
          <cell r="U506">
            <v>0</v>
          </cell>
        </row>
        <row r="508">
          <cell r="Q508" t="str">
            <v xml:space="preserve">JUMLAH HARGA TENAGA   </v>
          </cell>
          <cell r="U508">
            <v>0</v>
          </cell>
        </row>
        <row r="509">
          <cell r="A509" t="str">
            <v>III.</v>
          </cell>
          <cell r="C509" t="str">
            <v>PEMAKAIAN BAHAN, ALAT DAN TENAGA</v>
          </cell>
        </row>
        <row r="510">
          <cell r="A510" t="str">
            <v xml:space="preserve">   1.</v>
          </cell>
          <cell r="C510" t="str">
            <v>BAHAN</v>
          </cell>
          <cell r="L510" t="str">
            <v>B.</v>
          </cell>
          <cell r="N510" t="str">
            <v>BAHAN</v>
          </cell>
        </row>
        <row r="511">
          <cell r="C511" t="str">
            <v>Untuk mendapatkan 1 M' gorong-gorong diperlukan</v>
          </cell>
        </row>
        <row r="512">
          <cell r="C512" t="str">
            <v>- Beton K-300 = (22/7*((2*tg/100+d)/2)^2)-(22/7*(d/2)^2))*1</v>
          </cell>
          <cell r="G512" t="str">
            <v>(EI-714)</v>
          </cell>
          <cell r="H512">
            <v>0.13579534245141872</v>
          </cell>
          <cell r="I512" t="str">
            <v>M3</v>
          </cell>
          <cell r="L512" t="str">
            <v>1.</v>
          </cell>
          <cell r="N512" t="str">
            <v>Beton K-300</v>
          </cell>
          <cell r="O512" t="str">
            <v>(EI-714)</v>
          </cell>
          <cell r="P512" t="str">
            <v>M3</v>
          </cell>
          <cell r="Q512">
            <v>0.13579534245141872</v>
          </cell>
          <cell r="R512">
            <v>199161.48366821613</v>
          </cell>
          <cell r="U512">
            <v>27045.201877858046</v>
          </cell>
        </row>
        <row r="513">
          <cell r="C513" t="str">
            <v>- Baja Tulangan (asumsi 100kg/m3)</v>
          </cell>
          <cell r="G513" t="str">
            <v>(M39)</v>
          </cell>
          <cell r="H513">
            <v>14.937487669656059</v>
          </cell>
          <cell r="I513" t="str">
            <v>Kg</v>
          </cell>
          <cell r="L513" t="str">
            <v>2.</v>
          </cell>
          <cell r="N513" t="str">
            <v>Baja Tulangan</v>
          </cell>
          <cell r="O513" t="str">
            <v>(M39)</v>
          </cell>
          <cell r="P513" t="str">
            <v>Kg</v>
          </cell>
          <cell r="Q513">
            <v>14.937487669656059</v>
          </cell>
          <cell r="R513">
            <v>12000</v>
          </cell>
          <cell r="U513">
            <v>179249.85203587273</v>
          </cell>
        </row>
        <row r="514">
          <cell r="C514" t="str">
            <v>- Timbunan Porus      = {(tp*(0.3+2*tg/100+d+0.3)*1)*1.05}</v>
          </cell>
          <cell r="G514" t="str">
            <v>(EI-241)</v>
          </cell>
          <cell r="H514">
            <v>0.13965000000000002</v>
          </cell>
          <cell r="I514" t="str">
            <v>M3</v>
          </cell>
          <cell r="L514" t="str">
            <v>3.</v>
          </cell>
          <cell r="N514" t="str">
            <v>Urugan Porus</v>
          </cell>
          <cell r="O514" t="str">
            <v>(EI-241)</v>
          </cell>
          <cell r="P514" t="str">
            <v>M3</v>
          </cell>
          <cell r="Q514">
            <v>0.13965000000000002</v>
          </cell>
          <cell r="R514">
            <v>36193.678298944527</v>
          </cell>
          <cell r="U514">
            <v>5054.4471744476041</v>
          </cell>
        </row>
        <row r="515">
          <cell r="C515" t="str">
            <v>- Material Pilihan</v>
          </cell>
          <cell r="D515" t="str">
            <v>= ((2*tg/100+d+0.3)*(0.3+2*tg/100+d+0.3)</v>
          </cell>
          <cell r="G515" t="str">
            <v>(M09)</v>
          </cell>
          <cell r="H515">
            <v>0.99875250000000027</v>
          </cell>
          <cell r="I515" t="str">
            <v>M3</v>
          </cell>
          <cell r="J515" t="str">
            <v xml:space="preserve"> = Vp</v>
          </cell>
          <cell r="L515" t="str">
            <v>4.</v>
          </cell>
          <cell r="N515" t="str">
            <v>Mat. Pilihan</v>
          </cell>
          <cell r="O515" t="str">
            <v>(M09)</v>
          </cell>
          <cell r="P515" t="str">
            <v>M3</v>
          </cell>
          <cell r="Q515">
            <v>0.99875250000000027</v>
          </cell>
          <cell r="R515">
            <v>47500</v>
          </cell>
          <cell r="U515">
            <v>47440.743750000016</v>
          </cell>
        </row>
        <row r="516">
          <cell r="D516" t="str">
            <v xml:space="preserve">   -(22/7*(0.5*(2*tg/100+d))^2))*1*1.05</v>
          </cell>
        </row>
        <row r="517">
          <cell r="A517" t="str">
            <v xml:space="preserve">   2.</v>
          </cell>
          <cell r="C517" t="str">
            <v>ALAT</v>
          </cell>
        </row>
        <row r="518">
          <cell r="A518" t="str">
            <v>2.a.</v>
          </cell>
          <cell r="C518" t="str">
            <v>TAMPER</v>
          </cell>
          <cell r="G518" t="str">
            <v>(E25)</v>
          </cell>
          <cell r="Q518" t="str">
            <v xml:space="preserve">JUMLAH HARGA BAHAN   </v>
          </cell>
          <cell r="U518">
            <v>258790.24483817842</v>
          </cell>
        </row>
        <row r="519">
          <cell r="C519" t="str">
            <v>Kecepatan</v>
          </cell>
          <cell r="G519" t="str">
            <v>v</v>
          </cell>
          <cell r="H519">
            <v>0.5</v>
          </cell>
          <cell r="I519" t="str">
            <v>Km / Jam</v>
          </cell>
        </row>
        <row r="520">
          <cell r="C520" t="str">
            <v>Efisiensi alat</v>
          </cell>
          <cell r="G520" t="str">
            <v>Fa</v>
          </cell>
          <cell r="H520">
            <v>0.83</v>
          </cell>
          <cell r="I520" t="str">
            <v>-</v>
          </cell>
          <cell r="L520" t="str">
            <v>C.</v>
          </cell>
          <cell r="N520" t="str">
            <v>PERALATAN</v>
          </cell>
        </row>
        <row r="521">
          <cell r="C521" t="str">
            <v>Lebar pemadatan</v>
          </cell>
          <cell r="G521" t="str">
            <v>Lb</v>
          </cell>
          <cell r="H521">
            <v>0.4</v>
          </cell>
          <cell r="I521" t="str">
            <v>M</v>
          </cell>
        </row>
        <row r="522">
          <cell r="C522" t="str">
            <v>Banyak lintasan</v>
          </cell>
          <cell r="G522" t="str">
            <v>n</v>
          </cell>
          <cell r="H522">
            <v>10</v>
          </cell>
          <cell r="I522" t="str">
            <v>lintasan</v>
          </cell>
          <cell r="L522" t="str">
            <v>1.</v>
          </cell>
          <cell r="N522" t="str">
            <v>Tamper</v>
          </cell>
          <cell r="O522" t="str">
            <v>(E25)</v>
          </cell>
          <cell r="P522" t="str">
            <v>Jam</v>
          </cell>
          <cell r="Q522">
            <v>0.30082906626506029</v>
          </cell>
          <cell r="R522">
            <v>7380.1821907600606</v>
          </cell>
          <cell r="U522">
            <v>2220.1733173123762</v>
          </cell>
        </row>
        <row r="523">
          <cell r="C523" t="str">
            <v>Tebal lapis hamparan</v>
          </cell>
          <cell r="G523" t="str">
            <v>tp</v>
          </cell>
          <cell r="H523">
            <v>0.2</v>
          </cell>
          <cell r="I523" t="str">
            <v>M</v>
          </cell>
          <cell r="L523" t="str">
            <v>2.</v>
          </cell>
          <cell r="N523" t="str">
            <v>Dump Truck</v>
          </cell>
          <cell r="O523" t="str">
            <v>(E08)</v>
          </cell>
          <cell r="P523" t="str">
            <v>Jam</v>
          </cell>
          <cell r="Q523">
            <v>0.18825301204819278</v>
          </cell>
          <cell r="R523">
            <v>85369.901634057198</v>
          </cell>
          <cell r="U523">
            <v>16071.141120869202</v>
          </cell>
        </row>
        <row r="524">
          <cell r="L524" t="str">
            <v>3.</v>
          </cell>
          <cell r="N524" t="str">
            <v>Alat  Bantu</v>
          </cell>
          <cell r="P524" t="str">
            <v>Ls</v>
          </cell>
          <cell r="Q524">
            <v>1</v>
          </cell>
          <cell r="R524">
            <v>900</v>
          </cell>
          <cell r="U524">
            <v>900</v>
          </cell>
        </row>
        <row r="526">
          <cell r="C526" t="str">
            <v>Kap. Prod. / Jam   =</v>
          </cell>
          <cell r="D526" t="str">
            <v>v x 1000 x Fa x Lb x 60</v>
          </cell>
          <cell r="G526" t="str">
            <v>Q1</v>
          </cell>
          <cell r="H526">
            <v>3.3200000000000003</v>
          </cell>
          <cell r="I526" t="str">
            <v xml:space="preserve">M3 / Jam </v>
          </cell>
        </row>
        <row r="527">
          <cell r="D527" t="str">
            <v xml:space="preserve">    n x tp</v>
          </cell>
        </row>
        <row r="529">
          <cell r="C529" t="str">
            <v>Koefisien Alat / m'</v>
          </cell>
          <cell r="D529" t="str">
            <v xml:space="preserve"> =  1  :  Q1 x Vp</v>
          </cell>
          <cell r="G529" t="str">
            <v>(E25)</v>
          </cell>
          <cell r="H529">
            <v>0.30082906626506029</v>
          </cell>
          <cell r="I529" t="str">
            <v>jam</v>
          </cell>
        </row>
        <row r="530">
          <cell r="Q530" t="str">
            <v xml:space="preserve">JUMLAH HARGA PERALATAN   </v>
          </cell>
          <cell r="U530">
            <v>19191.31443818158</v>
          </cell>
        </row>
        <row r="531">
          <cell r="A531" t="str">
            <v>2.b.</v>
          </cell>
          <cell r="C531" t="str">
            <v>DUMP TRUCK</v>
          </cell>
          <cell r="G531" t="str">
            <v>(E08)</v>
          </cell>
        </row>
        <row r="532">
          <cell r="C532" t="str">
            <v>Kapasitas bak sekali muat</v>
          </cell>
          <cell r="G532" t="str">
            <v>V</v>
          </cell>
          <cell r="H532">
            <v>10</v>
          </cell>
          <cell r="I532" t="str">
            <v>Buah/M'</v>
          </cell>
          <cell r="L532" t="str">
            <v>D.</v>
          </cell>
          <cell r="N532" t="str">
            <v>JUMLAH HARGA TENAGA, BAHAN DAN PERALATAN  ( A + B + C )</v>
          </cell>
          <cell r="U532">
            <v>277981.55927635997</v>
          </cell>
        </row>
        <row r="533">
          <cell r="C533" t="str">
            <v>Faktor efisiensi alat</v>
          </cell>
          <cell r="G533" t="str">
            <v>Fa</v>
          </cell>
          <cell r="H533">
            <v>0.83</v>
          </cell>
          <cell r="L533" t="str">
            <v>E.</v>
          </cell>
          <cell r="N533" t="str">
            <v>OVERHEAD &amp; PROFIT</v>
          </cell>
          <cell r="P533">
            <v>10</v>
          </cell>
          <cell r="Q533" t="str">
            <v>%  x  D</v>
          </cell>
          <cell r="U533">
            <v>27798.155927635999</v>
          </cell>
        </row>
        <row r="534">
          <cell r="C534" t="str">
            <v>Kecepatanrata-rata bermuatan</v>
          </cell>
          <cell r="G534" t="str">
            <v>v1</v>
          </cell>
          <cell r="H534">
            <v>40</v>
          </cell>
          <cell r="I534" t="str">
            <v>Km/Jam</v>
          </cell>
          <cell r="L534" t="str">
            <v>F.</v>
          </cell>
          <cell r="N534" t="str">
            <v>HARGA SATUAN PEKERJAAN  ( D + E )</v>
          </cell>
          <cell r="U534">
            <v>305779.71520399599</v>
          </cell>
        </row>
        <row r="535">
          <cell r="C535" t="str">
            <v>Kecepatan rata-rata kosong</v>
          </cell>
          <cell r="G535" t="str">
            <v>v2</v>
          </cell>
          <cell r="H535">
            <v>60</v>
          </cell>
          <cell r="I535" t="str">
            <v>Km/Jam</v>
          </cell>
          <cell r="L535" t="str">
            <v>Note: 1</v>
          </cell>
          <cell r="N535" t="str">
            <v>SATUAN dapat berdasarkan atas jam operasi untuk Tenaga Kerja dan Peralatan, volume dan/atau ukuran</v>
          </cell>
        </row>
        <row r="536">
          <cell r="C536" t="str">
            <v>Waktu siklus    :</v>
          </cell>
          <cell r="G536" t="str">
            <v>Ts</v>
          </cell>
          <cell r="N536" t="str">
            <v>berat untuk bahan-bahan.</v>
          </cell>
        </row>
        <row r="537">
          <cell r="C537" t="str">
            <v>- Waktu  tempuh in  si  = (L : v1 ) x 60</v>
          </cell>
          <cell r="G537" t="str">
            <v>T1</v>
          </cell>
          <cell r="H537">
            <v>26.25</v>
          </cell>
          <cell r="I537" t="str">
            <v>menit</v>
          </cell>
          <cell r="L537">
            <v>2</v>
          </cell>
          <cell r="N537" t="str">
            <v>Kuantitas satuan adalah kuantitas setiap komponen untuk menyelesaikan satu satuan pekerjaan dari nomor</v>
          </cell>
        </row>
        <row r="538">
          <cell r="C538" t="str">
            <v>-  Waktutempuh kosong  = (L : v2)  x  60</v>
          </cell>
          <cell r="G538" t="str">
            <v>T2</v>
          </cell>
          <cell r="H538">
            <v>17.5</v>
          </cell>
          <cell r="I538" t="str">
            <v>menit</v>
          </cell>
          <cell r="N538" t="str">
            <v>mata pembayaran.</v>
          </cell>
        </row>
        <row r="539">
          <cell r="C539" t="str">
            <v>-  Muat, bongkar dan lain-lain</v>
          </cell>
          <cell r="G539" t="str">
            <v>T3</v>
          </cell>
          <cell r="H539">
            <v>50</v>
          </cell>
          <cell r="I539" t="str">
            <v>menit</v>
          </cell>
          <cell r="L539">
            <v>3</v>
          </cell>
          <cell r="N539" t="str">
            <v>Biaya satuan untuk peralatan sudah termasuk bahan bakar, bahan habis dipakai dan operator.</v>
          </cell>
        </row>
        <row r="540">
          <cell r="G540" t="str">
            <v>Ts</v>
          </cell>
          <cell r="H540">
            <v>93.75</v>
          </cell>
          <cell r="I540" t="str">
            <v>menit</v>
          </cell>
          <cell r="L540">
            <v>4</v>
          </cell>
          <cell r="N540" t="str">
            <v>Biaya satuan sudah termasuk pengeluaran untuk seluruh pajak yang berkaitan (tetapi tidak termasuk PPN</v>
          </cell>
        </row>
        <row r="541">
          <cell r="J541" t="str">
            <v>Berlanjut ke halaman berikut</v>
          </cell>
          <cell r="N541" t="str">
            <v>yang dibayar dari kontrak) dan biaya-biaya lainnya.</v>
          </cell>
        </row>
        <row r="542">
          <cell r="A542" t="str">
            <v>ITEM PEMBAYARAN NO.</v>
          </cell>
          <cell r="D542" t="str">
            <v>:  2.3 (2)</v>
          </cell>
          <cell r="J542" t="str">
            <v xml:space="preserve">Analisa EI-232 </v>
          </cell>
        </row>
        <row r="543">
          <cell r="A543" t="str">
            <v>JENIS PEKERJAAN</v>
          </cell>
          <cell r="D543" t="str">
            <v>:  Gorong2 Pipa Beton Bertulang,</v>
          </cell>
          <cell r="G543" t="str">
            <v>Ø 45 - &lt;75cm</v>
          </cell>
        </row>
        <row r="544">
          <cell r="A544" t="str">
            <v>SATUAN PEMBAYARAN</v>
          </cell>
          <cell r="D544" t="str">
            <v>:  M1</v>
          </cell>
          <cell r="J544" t="str">
            <v xml:space="preserve">         URAIAN ANALISA HARGA SATUAN</v>
          </cell>
        </row>
        <row r="545">
          <cell r="J545" t="str">
            <v>Lanjutan</v>
          </cell>
        </row>
        <row r="547">
          <cell r="A547" t="str">
            <v>No.</v>
          </cell>
          <cell r="C547" t="str">
            <v>U R A I A N</v>
          </cell>
          <cell r="G547" t="str">
            <v>KODE</v>
          </cell>
          <cell r="H547" t="str">
            <v>KOEF.</v>
          </cell>
          <cell r="I547" t="str">
            <v>SATUAN</v>
          </cell>
          <cell r="J547" t="str">
            <v>KETERANGAN</v>
          </cell>
        </row>
        <row r="550">
          <cell r="C550" t="str">
            <v>Kapasitas Produksi / Jam   =</v>
          </cell>
          <cell r="E550" t="str">
            <v>V x Fa x 60</v>
          </cell>
          <cell r="G550" t="str">
            <v>Q2</v>
          </cell>
          <cell r="H550">
            <v>5.3119999999999994</v>
          </cell>
          <cell r="I550" t="str">
            <v xml:space="preserve">M' / Jam </v>
          </cell>
        </row>
        <row r="551">
          <cell r="E551" t="str">
            <v xml:space="preserve">    Ts</v>
          </cell>
        </row>
        <row r="553">
          <cell r="C553" t="str">
            <v>Koefisien Alat / m'</v>
          </cell>
          <cell r="D553" t="str">
            <v xml:space="preserve"> =  1  :  Q2</v>
          </cell>
          <cell r="G553" t="str">
            <v>(E08)</v>
          </cell>
          <cell r="H553">
            <v>0.18825301204819278</v>
          </cell>
          <cell r="I553" t="str">
            <v>jam</v>
          </cell>
        </row>
        <row r="556">
          <cell r="A556" t="str">
            <v>2.c.</v>
          </cell>
          <cell r="C556" t="str">
            <v>ALAT  BANTU</v>
          </cell>
        </row>
        <row r="557">
          <cell r="C557" t="str">
            <v>Diperlukan alat-alat bantu kecil</v>
          </cell>
          <cell r="J557" t="str">
            <v>Lump Sump</v>
          </cell>
        </row>
        <row r="558">
          <cell r="C558" t="str">
            <v>- Sekop    =         3   buah</v>
          </cell>
        </row>
        <row r="559">
          <cell r="C559" t="str">
            <v>- Pacul     =         3   buah</v>
          </cell>
        </row>
        <row r="560">
          <cell r="C560" t="str">
            <v>- Alat-alat kecil lain</v>
          </cell>
        </row>
        <row r="562">
          <cell r="A562" t="str">
            <v xml:space="preserve">   3.</v>
          </cell>
          <cell r="C562" t="str">
            <v>TENAGA</v>
          </cell>
        </row>
        <row r="563">
          <cell r="C563" t="str">
            <v>Produksi Gorong-gorong / hari</v>
          </cell>
          <cell r="G563" t="str">
            <v>Qt</v>
          </cell>
          <cell r="H563">
            <v>10</v>
          </cell>
          <cell r="I563" t="str">
            <v>M'</v>
          </cell>
        </row>
        <row r="564">
          <cell r="C564" t="str">
            <v>Kebutuhan tenaga :</v>
          </cell>
        </row>
        <row r="565">
          <cell r="D565" t="str">
            <v>- Pekerja</v>
          </cell>
          <cell r="G565" t="str">
            <v>P</v>
          </cell>
          <cell r="H565">
            <v>7</v>
          </cell>
          <cell r="I565" t="str">
            <v>orang</v>
          </cell>
        </row>
        <row r="566">
          <cell r="D566" t="str">
            <v>- Tukang</v>
          </cell>
          <cell r="G566" t="str">
            <v>T</v>
          </cell>
          <cell r="H566">
            <v>2</v>
          </cell>
          <cell r="I566" t="str">
            <v>orang</v>
          </cell>
        </row>
        <row r="567">
          <cell r="D567" t="str">
            <v>- Mandor</v>
          </cell>
          <cell r="G567" t="str">
            <v>M</v>
          </cell>
          <cell r="H567">
            <v>1</v>
          </cell>
          <cell r="I567" t="str">
            <v>orang</v>
          </cell>
        </row>
        <row r="569">
          <cell r="C569" t="str">
            <v>Koefisien tenaga / M'   :</v>
          </cell>
        </row>
        <row r="570">
          <cell r="D570" t="str">
            <v>- Pekerja</v>
          </cell>
          <cell r="E570" t="str">
            <v>= (Tk x P) : Qt</v>
          </cell>
          <cell r="G570" t="str">
            <v>(L01)</v>
          </cell>
          <cell r="H570">
            <v>4.9000000000000004</v>
          </cell>
          <cell r="I570" t="str">
            <v>jam</v>
          </cell>
        </row>
        <row r="571">
          <cell r="D571" t="str">
            <v>- Tukang</v>
          </cell>
          <cell r="E571" t="str">
            <v>= (Tk x T) : Qt</v>
          </cell>
          <cell r="G571" t="str">
            <v>(L02)</v>
          </cell>
          <cell r="H571">
            <v>1.4</v>
          </cell>
          <cell r="I571" t="str">
            <v>jam</v>
          </cell>
        </row>
        <row r="572">
          <cell r="D572" t="str">
            <v>- Mandor</v>
          </cell>
          <cell r="E572" t="str">
            <v>= (Tk x M) : Qt</v>
          </cell>
          <cell r="G572" t="str">
            <v>(L03)</v>
          </cell>
          <cell r="H572">
            <v>0.7</v>
          </cell>
          <cell r="I572" t="str">
            <v>jam</v>
          </cell>
        </row>
        <row r="574">
          <cell r="A574" t="str">
            <v>4.</v>
          </cell>
          <cell r="C574" t="str">
            <v>HARGA DASAR SATUAN UPAH, BAHAN DAN ALAT</v>
          </cell>
        </row>
        <row r="575">
          <cell r="C575" t="str">
            <v>Lihat lampiran.</v>
          </cell>
        </row>
        <row r="578">
          <cell r="A578" t="str">
            <v>5.</v>
          </cell>
          <cell r="C578" t="str">
            <v>ANALISA HARGA SATUAN PEKERJAAN</v>
          </cell>
        </row>
        <row r="579">
          <cell r="C579" t="str">
            <v>Lihat perhitungan dalam FORMULIR STANDAR UNTUK</v>
          </cell>
        </row>
        <row r="580">
          <cell r="C580" t="str">
            <v>PEREKEMAN ANALISA MASING-MASING HARGA</v>
          </cell>
        </row>
        <row r="581">
          <cell r="C581" t="str">
            <v>SATUAN.</v>
          </cell>
        </row>
        <row r="582">
          <cell r="C582" t="str">
            <v>Didapat Harga Satuan Pekerjaan :</v>
          </cell>
        </row>
        <row r="584">
          <cell r="C584" t="str">
            <v xml:space="preserve">Rp.  </v>
          </cell>
          <cell r="D584">
            <v>305779.71520399599</v>
          </cell>
          <cell r="E584" t="str">
            <v xml:space="preserve"> / M'</v>
          </cell>
        </row>
        <row r="587">
          <cell r="A587" t="str">
            <v>6.</v>
          </cell>
          <cell r="C587" t="str">
            <v>WAKTU PELAKSANAAN YANG DIPERLUKAN</v>
          </cell>
        </row>
        <row r="588">
          <cell r="C588" t="str">
            <v>Masa Pelaksanaan :</v>
          </cell>
          <cell r="D588" t="str">
            <v>. . . . . . . . . . . .</v>
          </cell>
          <cell r="E588" t="str">
            <v>bulan</v>
          </cell>
        </row>
        <row r="590">
          <cell r="A590" t="str">
            <v>7.</v>
          </cell>
          <cell r="C590" t="str">
            <v>VOLUME PEKERJAAN YANG DIPERLUKAN</v>
          </cell>
        </row>
        <row r="591">
          <cell r="C591" t="str">
            <v>Volume pekerjaan  :</v>
          </cell>
          <cell r="D591">
            <v>0</v>
          </cell>
          <cell r="E591" t="str">
            <v>M'</v>
          </cell>
        </row>
        <row r="601">
          <cell r="A601" t="str">
            <v>ITEM PEMBAYARAN NO.</v>
          </cell>
          <cell r="D601" t="str">
            <v>:  2.3 (3)</v>
          </cell>
          <cell r="J601" t="str">
            <v xml:space="preserve">Analisa EI-233 </v>
          </cell>
          <cell r="T601" t="str">
            <v xml:space="preserve">Analisa EI-233 </v>
          </cell>
        </row>
        <row r="602">
          <cell r="A602" t="str">
            <v>JENIS PEKERJAAN</v>
          </cell>
          <cell r="D602" t="str">
            <v>:  Gorong2 Pipa Beton Bertulang,</v>
          </cell>
        </row>
        <row r="603">
          <cell r="A603" t="str">
            <v>SATUAN PEMBAYARAN</v>
          </cell>
          <cell r="D603" t="str">
            <v>:  M1</v>
          </cell>
          <cell r="E603" t="str">
            <v>Ø 75 - &lt;95cm</v>
          </cell>
          <cell r="J603" t="str">
            <v xml:space="preserve">         URAIAN ANALISA HARGA SATUAN</v>
          </cell>
          <cell r="L603" t="str">
            <v>FORMULIR STANDAR UNTUK</v>
          </cell>
        </row>
        <row r="604">
          <cell r="L604" t="str">
            <v>PEREKAMAN ANALISA MASING-MASING HARGA SATUAN</v>
          </cell>
        </row>
        <row r="605">
          <cell r="L605" t="str">
            <v xml:space="preserve">                                                                                                            </v>
          </cell>
        </row>
        <row r="606">
          <cell r="A606" t="str">
            <v>No.</v>
          </cell>
          <cell r="C606" t="str">
            <v>U R A I A N</v>
          </cell>
          <cell r="G606" t="str">
            <v>KODE</v>
          </cell>
          <cell r="H606" t="str">
            <v>KOEF.</v>
          </cell>
          <cell r="I606" t="str">
            <v>SATUAN</v>
          </cell>
          <cell r="J606" t="str">
            <v>KETERANGAN</v>
          </cell>
        </row>
        <row r="608">
          <cell r="L608" t="str">
            <v>Proyek / Bagpro</v>
          </cell>
          <cell r="O608" t="str">
            <v xml:space="preserve">:  Peningkatan Jalan Dan Jembatan Prop. NTT </v>
          </cell>
        </row>
        <row r="609">
          <cell r="A609" t="str">
            <v>I.</v>
          </cell>
          <cell r="C609" t="str">
            <v>ASUMSI</v>
          </cell>
          <cell r="L609" t="str">
            <v>No. Paket Kontrak</v>
          </cell>
          <cell r="O609" t="str">
            <v xml:space="preserve">:  </v>
          </cell>
        </row>
        <row r="610">
          <cell r="A610">
            <v>1</v>
          </cell>
          <cell r="C610" t="str">
            <v>Pekerjaan dilakukan secara mekanik/manual</v>
          </cell>
          <cell r="L610" t="str">
            <v>Nama Paket</v>
          </cell>
          <cell r="O610" t="str">
            <v>:  Pembangunan Jalan Resetlement Pengungsi Mauritzu</v>
          </cell>
        </row>
        <row r="611">
          <cell r="A611">
            <v>2</v>
          </cell>
          <cell r="C611" t="str">
            <v>Lokasi pekerjaan : sepanjang jalan</v>
          </cell>
          <cell r="L611" t="str">
            <v>Prop / Kab / Kodya</v>
          </cell>
          <cell r="O611" t="str">
            <v>:  Nusa Tenggara Timur / TTU</v>
          </cell>
        </row>
        <row r="612">
          <cell r="A612">
            <v>3</v>
          </cell>
          <cell r="C612" t="str">
            <v>Diameter bagian dalam gorong-gorong</v>
          </cell>
          <cell r="G612" t="str">
            <v>d</v>
          </cell>
          <cell r="H612">
            <v>0.8</v>
          </cell>
          <cell r="I612" t="str">
            <v>m</v>
          </cell>
          <cell r="L612" t="str">
            <v>ITEM PEMBAYARAN NO.</v>
          </cell>
          <cell r="O612" t="str">
            <v>:  2.3 (3)</v>
          </cell>
          <cell r="R612" t="str">
            <v>PERKIRAAN VOL. PEK.</v>
          </cell>
          <cell r="T612" t="str">
            <v>:</v>
          </cell>
          <cell r="U612">
            <v>0</v>
          </cell>
        </row>
        <row r="613">
          <cell r="A613">
            <v>4</v>
          </cell>
          <cell r="C613" t="str">
            <v>Jarak rata-rata Base Camp ke lokasi pekerjaan</v>
          </cell>
          <cell r="G613" t="str">
            <v>L</v>
          </cell>
          <cell r="H613">
            <v>17.5</v>
          </cell>
          <cell r="I613" t="str">
            <v>Km</v>
          </cell>
          <cell r="L613" t="str">
            <v>JENIS PEKERJAAN</v>
          </cell>
          <cell r="O613" t="str">
            <v>:  Gorong2 Pipa Beton Bertulang,</v>
          </cell>
          <cell r="R613" t="str">
            <v>TOTAL HARGA (Rp.)</v>
          </cell>
          <cell r="T613" t="str">
            <v>:</v>
          </cell>
          <cell r="U613">
            <v>0</v>
          </cell>
        </row>
        <row r="614">
          <cell r="A614">
            <v>5</v>
          </cell>
          <cell r="C614" t="str">
            <v>Jam kerja efektif per-hari</v>
          </cell>
          <cell r="G614" t="str">
            <v>Tk</v>
          </cell>
          <cell r="H614">
            <v>7</v>
          </cell>
          <cell r="I614" t="str">
            <v>Jam</v>
          </cell>
          <cell r="L614" t="str">
            <v>SATUAN PEMBAYARAN</v>
          </cell>
          <cell r="O614" t="str">
            <v>:  M1</v>
          </cell>
          <cell r="Q614" t="str">
            <v>Ø 75 - &lt;95cm</v>
          </cell>
          <cell r="R614" t="str">
            <v>% THD. BIAYA PROYEK</v>
          </cell>
          <cell r="T614" t="str">
            <v>:</v>
          </cell>
          <cell r="U614">
            <v>0</v>
          </cell>
        </row>
        <row r="615">
          <cell r="A615">
            <v>6</v>
          </cell>
          <cell r="C615" t="str">
            <v>Tebal gorong-gorong</v>
          </cell>
          <cell r="G615" t="str">
            <v>tg</v>
          </cell>
          <cell r="H615">
            <v>7.5</v>
          </cell>
          <cell r="I615" t="str">
            <v>Cm</v>
          </cell>
        </row>
        <row r="617">
          <cell r="A617" t="str">
            <v>II.</v>
          </cell>
          <cell r="C617" t="str">
            <v>URUTAN KERJA</v>
          </cell>
          <cell r="Q617" t="str">
            <v>PERKIRAAN</v>
          </cell>
          <cell r="R617" t="str">
            <v>HARGA</v>
          </cell>
          <cell r="S617" t="str">
            <v>JUMLAH</v>
          </cell>
        </row>
        <row r="618">
          <cell r="A618">
            <v>1</v>
          </cell>
          <cell r="C618" t="str">
            <v>Gorong-gorong dicetak di Base Camp</v>
          </cell>
          <cell r="L618" t="str">
            <v>NO.</v>
          </cell>
          <cell r="N618" t="str">
            <v>KOMPONEN</v>
          </cell>
          <cell r="P618" t="str">
            <v>SATUAN</v>
          </cell>
          <cell r="Q618" t="str">
            <v>KUANTITAS</v>
          </cell>
          <cell r="R618" t="str">
            <v>SATUAN</v>
          </cell>
          <cell r="S618" t="str">
            <v>HARGA</v>
          </cell>
        </row>
        <row r="619">
          <cell r="A619">
            <v>2</v>
          </cell>
          <cell r="C619" t="str">
            <v>Dump Truck mengangkut gorong-gorong jadi</v>
          </cell>
          <cell r="R619" t="str">
            <v>(Rp.)</v>
          </cell>
          <cell r="S619" t="str">
            <v>(Rp.)</v>
          </cell>
        </row>
        <row r="620">
          <cell r="C620" t="str">
            <v>ke lapangan</v>
          </cell>
        </row>
        <row r="621">
          <cell r="A621">
            <v>3</v>
          </cell>
          <cell r="C621" t="str">
            <v>Dasar gorong-gorong digali sesuai kebutuhan dan ma-</v>
          </cell>
        </row>
        <row r="622">
          <cell r="C622" t="str">
            <v>terial backfill dipadatkan dengan Tamper</v>
          </cell>
          <cell r="L622" t="str">
            <v>A.</v>
          </cell>
          <cell r="N622" t="str">
            <v>TENAGA</v>
          </cell>
        </row>
        <row r="623">
          <cell r="A623">
            <v>4</v>
          </cell>
          <cell r="C623" t="str">
            <v>Tebal lapis porus pada dasar gorong-gorong pipa</v>
          </cell>
          <cell r="G623" t="str">
            <v>tp</v>
          </cell>
          <cell r="H623">
            <v>0.12</v>
          </cell>
          <cell r="I623" t="str">
            <v>M</v>
          </cell>
          <cell r="J623" t="str">
            <v xml:space="preserve"> Sand bedding</v>
          </cell>
        </row>
        <row r="624">
          <cell r="A624">
            <v>5</v>
          </cell>
          <cell r="C624" t="str">
            <v>Material pilihan untuk penimbunan kembali (padat)</v>
          </cell>
          <cell r="L624" t="str">
            <v>1.</v>
          </cell>
          <cell r="N624" t="str">
            <v>Pekerja</v>
          </cell>
          <cell r="O624" t="str">
            <v>(L01)</v>
          </cell>
          <cell r="P624" t="str">
            <v>Jam</v>
          </cell>
          <cell r="Q624">
            <v>9.3333333333333339</v>
          </cell>
          <cell r="R624">
            <v>0</v>
          </cell>
          <cell r="U624">
            <v>0</v>
          </cell>
        </row>
        <row r="625">
          <cell r="A625">
            <v>6</v>
          </cell>
          <cell r="C625" t="str">
            <v>Sekelompok pekerja akan melaksanakan pekerjaan</v>
          </cell>
          <cell r="L625" t="str">
            <v>2.</v>
          </cell>
          <cell r="N625" t="str">
            <v>Tukang</v>
          </cell>
          <cell r="O625" t="str">
            <v>(L02)</v>
          </cell>
          <cell r="P625" t="str">
            <v>Jam</v>
          </cell>
          <cell r="Q625">
            <v>1.1666666666666667</v>
          </cell>
          <cell r="R625">
            <v>0</v>
          </cell>
          <cell r="U625">
            <v>0</v>
          </cell>
        </row>
        <row r="626">
          <cell r="C626" t="str">
            <v>dengan cara manual dengan menggunakan alat bantu</v>
          </cell>
          <cell r="L626" t="str">
            <v>3.</v>
          </cell>
          <cell r="N626" t="str">
            <v>Mandor</v>
          </cell>
          <cell r="O626" t="str">
            <v>(L03)</v>
          </cell>
          <cell r="P626" t="str">
            <v>Jam</v>
          </cell>
          <cell r="Q626">
            <v>1.1666666666666667</v>
          </cell>
          <cell r="R626">
            <v>0</v>
          </cell>
          <cell r="U626">
            <v>0</v>
          </cell>
        </row>
        <row r="628">
          <cell r="Q628" t="str">
            <v xml:space="preserve">JUMLAH HARGA TENAGA   </v>
          </cell>
          <cell r="U628">
            <v>0</v>
          </cell>
        </row>
        <row r="629">
          <cell r="A629" t="str">
            <v>III.</v>
          </cell>
          <cell r="C629" t="str">
            <v>PEMAKAIAN BAHAN, ALAT DAN TENAGA</v>
          </cell>
        </row>
        <row r="630">
          <cell r="A630" t="str">
            <v xml:space="preserve">   1.</v>
          </cell>
          <cell r="C630" t="str">
            <v>BAHAN</v>
          </cell>
          <cell r="L630" t="str">
            <v>B.</v>
          </cell>
          <cell r="N630" t="str">
            <v>BAHAN</v>
          </cell>
        </row>
        <row r="631">
          <cell r="C631" t="str">
            <v>Untuk mendapatkan 1 M' gorong-gorong diperlukan</v>
          </cell>
        </row>
        <row r="632">
          <cell r="C632" t="str">
            <v>- Beton K-300 = (22/7*((2*tg/100+d)/2)^2)-(22/7*(d/2)^2))*1</v>
          </cell>
          <cell r="G632" t="str">
            <v>(EI-714)</v>
          </cell>
          <cell r="H632">
            <v>0.20616701789183023</v>
          </cell>
          <cell r="I632" t="str">
            <v>M3</v>
          </cell>
          <cell r="L632" t="str">
            <v>1.</v>
          </cell>
          <cell r="N632" t="str">
            <v>Beton K-300</v>
          </cell>
          <cell r="O632" t="str">
            <v>(EI-714)</v>
          </cell>
          <cell r="P632" t="str">
            <v>M3</v>
          </cell>
          <cell r="Q632">
            <v>0.20616701789183023</v>
          </cell>
          <cell r="R632">
            <v>199161.48366821613</v>
          </cell>
          <cell r="U632">
            <v>41060.529166788569</v>
          </cell>
        </row>
        <row r="633">
          <cell r="C633" t="str">
            <v>- Baja Tulangan (asumsi 100kg/m3)</v>
          </cell>
          <cell r="G633" t="str">
            <v>(M39)</v>
          </cell>
          <cell r="H633">
            <v>22.678371968101327</v>
          </cell>
          <cell r="I633" t="str">
            <v>Kg</v>
          </cell>
          <cell r="L633" t="str">
            <v>2.</v>
          </cell>
          <cell r="N633" t="str">
            <v>Baja Tulangan</v>
          </cell>
          <cell r="O633" t="str">
            <v>(M39)</v>
          </cell>
          <cell r="P633" t="str">
            <v>Kg</v>
          </cell>
          <cell r="Q633">
            <v>22.678371968101327</v>
          </cell>
          <cell r="R633">
            <v>12000</v>
          </cell>
          <cell r="U633">
            <v>272140.46361721592</v>
          </cell>
        </row>
        <row r="634">
          <cell r="C634" t="str">
            <v>- Timbunan Porus      = {(tp*(0.4+2*tg/100+d+0.4)*1)*1.05}</v>
          </cell>
          <cell r="G634" t="str">
            <v>(EI-241)</v>
          </cell>
          <cell r="H634">
            <v>0.2205</v>
          </cell>
          <cell r="I634" t="str">
            <v>M3</v>
          </cell>
          <cell r="L634" t="str">
            <v>3.</v>
          </cell>
          <cell r="N634" t="str">
            <v>Urugan Porus</v>
          </cell>
          <cell r="O634" t="str">
            <v>(EI-241)</v>
          </cell>
          <cell r="P634" t="str">
            <v>M3</v>
          </cell>
          <cell r="Q634">
            <v>0.2205</v>
          </cell>
          <cell r="R634">
            <v>36193.678298944527</v>
          </cell>
          <cell r="U634">
            <v>7980.7060649172681</v>
          </cell>
        </row>
        <row r="635">
          <cell r="C635" t="str">
            <v>- Material Pilihan</v>
          </cell>
          <cell r="D635" t="str">
            <v>= ((2*tg/100+d+0.3)*(0.4+2*tg/100+d+0.4)</v>
          </cell>
          <cell r="G635" t="str">
            <v>(M09)</v>
          </cell>
          <cell r="H635">
            <v>1.5523125</v>
          </cell>
          <cell r="I635" t="str">
            <v>M3</v>
          </cell>
          <cell r="J635" t="str">
            <v xml:space="preserve"> = Vp</v>
          </cell>
          <cell r="L635" t="str">
            <v>4.</v>
          </cell>
          <cell r="N635" t="str">
            <v>Mat. Pilihan</v>
          </cell>
          <cell r="O635" t="str">
            <v>(M09)</v>
          </cell>
          <cell r="P635" t="str">
            <v>M3</v>
          </cell>
          <cell r="Q635">
            <v>1.5523125</v>
          </cell>
          <cell r="R635">
            <v>47500</v>
          </cell>
          <cell r="U635">
            <v>73734.84375</v>
          </cell>
        </row>
        <row r="636">
          <cell r="D636" t="str">
            <v xml:space="preserve">   -(22/7*(0.5*(2*tg/100+d))^2))*1*1.05</v>
          </cell>
        </row>
        <row r="637">
          <cell r="A637" t="str">
            <v xml:space="preserve">   2.</v>
          </cell>
          <cell r="C637" t="str">
            <v>ALAT</v>
          </cell>
        </row>
        <row r="638">
          <cell r="A638" t="str">
            <v>2.a.</v>
          </cell>
          <cell r="C638" t="str">
            <v>TAMPER</v>
          </cell>
          <cell r="G638" t="str">
            <v>(E25)</v>
          </cell>
          <cell r="Q638" t="str">
            <v xml:space="preserve">JUMLAH HARGA BAHAN   </v>
          </cell>
          <cell r="U638">
            <v>394916.54259892175</v>
          </cell>
        </row>
        <row r="639">
          <cell r="C639" t="str">
            <v>Kecepatan</v>
          </cell>
          <cell r="G639" t="str">
            <v>V</v>
          </cell>
          <cell r="H639">
            <v>0.5</v>
          </cell>
          <cell r="I639" t="str">
            <v>Km / Jam</v>
          </cell>
        </row>
        <row r="640">
          <cell r="C640" t="str">
            <v>Efisiensi alat</v>
          </cell>
          <cell r="G640" t="str">
            <v>Fa</v>
          </cell>
          <cell r="H640">
            <v>0.83</v>
          </cell>
          <cell r="I640" t="str">
            <v>-</v>
          </cell>
          <cell r="L640" t="str">
            <v>C.</v>
          </cell>
          <cell r="N640" t="str">
            <v>PERALATAN</v>
          </cell>
        </row>
        <row r="641">
          <cell r="C641" t="str">
            <v>Lebar pemadatan</v>
          </cell>
          <cell r="G641" t="str">
            <v>Lb</v>
          </cell>
          <cell r="H641">
            <v>0.4</v>
          </cell>
          <cell r="I641" t="str">
            <v>M</v>
          </cell>
        </row>
        <row r="642">
          <cell r="C642" t="str">
            <v>Banyak lintasan</v>
          </cell>
          <cell r="G642" t="str">
            <v>n</v>
          </cell>
          <cell r="H642">
            <v>10</v>
          </cell>
          <cell r="I642" t="str">
            <v>lintasan</v>
          </cell>
          <cell r="L642" t="str">
            <v>1.</v>
          </cell>
          <cell r="N642" t="str">
            <v>Tamper</v>
          </cell>
          <cell r="O642" t="str">
            <v>(E25)</v>
          </cell>
          <cell r="P642" t="str">
            <v>Jam</v>
          </cell>
          <cell r="Q642">
            <v>0.46756400602409631</v>
          </cell>
          <cell r="R642">
            <v>7380.1821907600606</v>
          </cell>
          <cell r="U642">
            <v>3450.7075502994653</v>
          </cell>
        </row>
        <row r="643">
          <cell r="C643" t="str">
            <v>Tebal lapis hamparan</v>
          </cell>
          <cell r="G643" t="str">
            <v>tp</v>
          </cell>
          <cell r="H643">
            <v>0.2</v>
          </cell>
          <cell r="I643" t="str">
            <v>M</v>
          </cell>
          <cell r="L643" t="str">
            <v>2.</v>
          </cell>
          <cell r="N643" t="str">
            <v>Dump Truck</v>
          </cell>
          <cell r="O643" t="str">
            <v>(E08)</v>
          </cell>
          <cell r="P643" t="str">
            <v>Jam</v>
          </cell>
          <cell r="Q643">
            <v>0.48820281124497994</v>
          </cell>
          <cell r="R643">
            <v>85369.901634057198</v>
          </cell>
          <cell r="U643">
            <v>41677.825973454128</v>
          </cell>
        </row>
        <row r="644">
          <cell r="L644" t="str">
            <v>3.</v>
          </cell>
          <cell r="N644" t="str">
            <v>Alat  Bantu</v>
          </cell>
          <cell r="P644" t="str">
            <v>Ls</v>
          </cell>
          <cell r="Q644">
            <v>1</v>
          </cell>
          <cell r="R644">
            <v>1000</v>
          </cell>
          <cell r="U644">
            <v>1000</v>
          </cell>
        </row>
        <row r="646">
          <cell r="C646" t="str">
            <v>Kap. Prod. / Jam   =</v>
          </cell>
          <cell r="D646" t="str">
            <v>v x 1000 x Fa x Lb x 60</v>
          </cell>
          <cell r="G646" t="str">
            <v>Q1</v>
          </cell>
          <cell r="H646">
            <v>3.3200000000000003</v>
          </cell>
          <cell r="I646" t="str">
            <v xml:space="preserve">M3 / Jam </v>
          </cell>
        </row>
        <row r="647">
          <cell r="D647" t="str">
            <v xml:space="preserve">    n x tp</v>
          </cell>
        </row>
        <row r="649">
          <cell r="C649" t="str">
            <v>Koefisien Alat / m'</v>
          </cell>
          <cell r="D649" t="str">
            <v xml:space="preserve"> =  1  :  Q1 x Vp</v>
          </cell>
          <cell r="G649" t="str">
            <v>(E25)</v>
          </cell>
          <cell r="H649">
            <v>0.46756400602409631</v>
          </cell>
          <cell r="I649" t="str">
            <v>jam</v>
          </cell>
        </row>
        <row r="650">
          <cell r="Q650" t="str">
            <v xml:space="preserve">JUMLAH HARGA PERALATAN   </v>
          </cell>
          <cell r="U650">
            <v>46128.533523753591</v>
          </cell>
        </row>
        <row r="651">
          <cell r="A651" t="str">
            <v>2.b.</v>
          </cell>
          <cell r="C651" t="str">
            <v>DUMP TRUCK</v>
          </cell>
          <cell r="G651" t="str">
            <v>(E08)</v>
          </cell>
        </row>
        <row r="652">
          <cell r="C652" t="str">
            <v>Kapasitas bak sekali muat</v>
          </cell>
          <cell r="G652" t="str">
            <v>V</v>
          </cell>
          <cell r="H652">
            <v>4</v>
          </cell>
          <cell r="I652" t="str">
            <v>Buah/M'</v>
          </cell>
          <cell r="L652" t="str">
            <v>D.</v>
          </cell>
          <cell r="N652" t="str">
            <v>JUMLAH HARGA TENAGA, BAHAN DAN PERALATAN  ( A + B + C )</v>
          </cell>
          <cell r="U652">
            <v>441045.07612267532</v>
          </cell>
        </row>
        <row r="653">
          <cell r="C653" t="str">
            <v>Faktor efisiensi alat</v>
          </cell>
          <cell r="G653" t="str">
            <v>Fa</v>
          </cell>
          <cell r="H653">
            <v>0.83</v>
          </cell>
          <cell r="L653" t="str">
            <v>E.</v>
          </cell>
          <cell r="N653" t="str">
            <v>OVERHEAD &amp; PROFIT</v>
          </cell>
          <cell r="P653">
            <v>10</v>
          </cell>
          <cell r="Q653" t="str">
            <v>%  x  D</v>
          </cell>
          <cell r="U653">
            <v>44104.507612267538</v>
          </cell>
        </row>
        <row r="654">
          <cell r="C654" t="str">
            <v>Kecepatanrata-rata bermuatan</v>
          </cell>
          <cell r="G654" t="str">
            <v>v1</v>
          </cell>
          <cell r="H654">
            <v>40</v>
          </cell>
          <cell r="L654" t="str">
            <v>F.</v>
          </cell>
          <cell r="N654" t="str">
            <v>HARGA SATUAN PEKERJAAN  ( D + E )</v>
          </cell>
          <cell r="U654">
            <v>485149.58373494283</v>
          </cell>
        </row>
        <row r="655">
          <cell r="C655" t="str">
            <v>Kecepatan rata-rata kosong</v>
          </cell>
          <cell r="G655" t="str">
            <v>v2</v>
          </cell>
          <cell r="H655">
            <v>50</v>
          </cell>
          <cell r="L655" t="str">
            <v>Note: 1</v>
          </cell>
          <cell r="N655" t="str">
            <v>SATUAN dapat berdasarkan atas jam operasi untuk Tenaga Kerja dan Peralatan, volume dan/atau ukuran</v>
          </cell>
        </row>
        <row r="656">
          <cell r="C656" t="str">
            <v>Waktu siklus    :</v>
          </cell>
          <cell r="G656" t="str">
            <v>Ts</v>
          </cell>
          <cell r="N656" t="str">
            <v>berat untuk bahan-bahan.</v>
          </cell>
        </row>
        <row r="657">
          <cell r="C657" t="str">
            <v>- Waktu  tempuh in  si    = (L : v1 ) x 60</v>
          </cell>
          <cell r="G657" t="str">
            <v>T1</v>
          </cell>
          <cell r="H657">
            <v>26.25</v>
          </cell>
          <cell r="I657" t="str">
            <v>menit</v>
          </cell>
          <cell r="L657">
            <v>2</v>
          </cell>
          <cell r="N657" t="str">
            <v>Kuantitas satuan adalah kuantitas setiap komponen untuk menyelesaikan satu satuan pekerjaan dari nomor</v>
          </cell>
        </row>
        <row r="658">
          <cell r="C658" t="str">
            <v>-  Waktutempuh kosong  = (L : v2)  x  60</v>
          </cell>
          <cell r="G658" t="str">
            <v>T2</v>
          </cell>
          <cell r="H658">
            <v>21</v>
          </cell>
          <cell r="I658" t="str">
            <v>menit</v>
          </cell>
          <cell r="N658" t="str">
            <v>mata pembayaran.</v>
          </cell>
        </row>
        <row r="659">
          <cell r="C659" t="str">
            <v>- Muat, bongkar dan lain-lain</v>
          </cell>
          <cell r="G659" t="str">
            <v>T3</v>
          </cell>
          <cell r="H659">
            <v>50</v>
          </cell>
          <cell r="I659" t="str">
            <v>menit</v>
          </cell>
          <cell r="L659">
            <v>3</v>
          </cell>
          <cell r="N659" t="str">
            <v>Biaya satuan untuk peralatan sudah termasuk bahan bakar, bahan habis dipakai dan operator.</v>
          </cell>
        </row>
        <row r="660">
          <cell r="G660" t="str">
            <v>Ts</v>
          </cell>
          <cell r="H660">
            <v>97.25</v>
          </cell>
          <cell r="I660" t="str">
            <v>menit</v>
          </cell>
          <cell r="L660">
            <v>4</v>
          </cell>
          <cell r="N660" t="str">
            <v>Biaya satuan sudah termasuk pengeluaran untuk seluruh pajak yang berkaitan (tetapi tidak termasuk PPN</v>
          </cell>
        </row>
        <row r="661">
          <cell r="J661" t="str">
            <v>Berlanjut ke halaman berikut</v>
          </cell>
          <cell r="N661" t="str">
            <v>yang dibayar dari kontrak) dan biaya-biaya lainnya.</v>
          </cell>
        </row>
        <row r="662">
          <cell r="A662" t="str">
            <v>ITEM PEMBAYARAN NO.</v>
          </cell>
          <cell r="D662" t="str">
            <v>:  2.3 (3)</v>
          </cell>
          <cell r="J662" t="str">
            <v xml:space="preserve">Analisa EI-233 </v>
          </cell>
        </row>
        <row r="663">
          <cell r="A663" t="str">
            <v>JENIS PEKERJAAN</v>
          </cell>
          <cell r="D663" t="str">
            <v>:  Gorong2 Pipa Beton Bertulang,</v>
          </cell>
          <cell r="G663" t="str">
            <v>Ø 75 - &lt;95cm</v>
          </cell>
        </row>
        <row r="664">
          <cell r="A664" t="str">
            <v>SATUAN PEMBAYARAN</v>
          </cell>
          <cell r="D664" t="str">
            <v>:  M1</v>
          </cell>
          <cell r="J664" t="str">
            <v xml:space="preserve">         URAIAN ANALISA HARGA SATUAN</v>
          </cell>
        </row>
        <row r="665">
          <cell r="J665" t="str">
            <v>Lanjutan</v>
          </cell>
        </row>
        <row r="667">
          <cell r="A667" t="str">
            <v>No.</v>
          </cell>
          <cell r="C667" t="str">
            <v>U R A I A N</v>
          </cell>
          <cell r="G667" t="str">
            <v>KODE</v>
          </cell>
          <cell r="H667" t="str">
            <v>KOEF.</v>
          </cell>
          <cell r="I667" t="str">
            <v>SATUAN</v>
          </cell>
          <cell r="J667" t="str">
            <v>KETERANGAN</v>
          </cell>
        </row>
        <row r="670">
          <cell r="C670" t="str">
            <v>Kapasitas Produksi / Jam   =</v>
          </cell>
          <cell r="E670" t="str">
            <v>V x Fa x 60</v>
          </cell>
          <cell r="G670" t="str">
            <v>Q2</v>
          </cell>
          <cell r="H670">
            <v>2.0483290488431876</v>
          </cell>
          <cell r="I670" t="str">
            <v xml:space="preserve">M' / Jam </v>
          </cell>
        </row>
        <row r="671">
          <cell r="E671" t="str">
            <v xml:space="preserve">    Ts</v>
          </cell>
        </row>
        <row r="673">
          <cell r="C673" t="str">
            <v>Koefisien Alat / m'</v>
          </cell>
          <cell r="D673" t="str">
            <v xml:space="preserve"> =  1  :  Q2</v>
          </cell>
          <cell r="G673" t="str">
            <v>(E08)</v>
          </cell>
          <cell r="H673">
            <v>0.48820281124497994</v>
          </cell>
          <cell r="I673" t="str">
            <v>jam</v>
          </cell>
        </row>
        <row r="676">
          <cell r="A676" t="str">
            <v>2.c.</v>
          </cell>
          <cell r="C676" t="str">
            <v>ALAT  BANTU</v>
          </cell>
        </row>
        <row r="677">
          <cell r="C677" t="str">
            <v>Diperlukan alat-alat bantu kecil</v>
          </cell>
          <cell r="J677" t="str">
            <v>Lump Sump</v>
          </cell>
        </row>
        <row r="678">
          <cell r="C678" t="str">
            <v>- Sekop    =         3   buah</v>
          </cell>
        </row>
        <row r="679">
          <cell r="C679" t="str">
            <v>- Pacul     =         3   buah</v>
          </cell>
        </row>
        <row r="680">
          <cell r="C680" t="str">
            <v>- Alat-alat kecil lain</v>
          </cell>
        </row>
        <row r="682">
          <cell r="A682" t="str">
            <v xml:space="preserve">   3.</v>
          </cell>
          <cell r="C682" t="str">
            <v>TENAGA</v>
          </cell>
        </row>
        <row r="683">
          <cell r="C683" t="str">
            <v>Produksi Gorong-gorong / hari</v>
          </cell>
          <cell r="G683" t="str">
            <v>Qt</v>
          </cell>
          <cell r="H683">
            <v>6</v>
          </cell>
          <cell r="I683" t="str">
            <v>M'</v>
          </cell>
        </row>
        <row r="684">
          <cell r="C684" t="str">
            <v>Kebutuhan tenaga :</v>
          </cell>
        </row>
        <row r="685">
          <cell r="D685" t="str">
            <v>- Pekerja</v>
          </cell>
          <cell r="G685" t="str">
            <v>P</v>
          </cell>
          <cell r="H685">
            <v>8</v>
          </cell>
          <cell r="I685" t="str">
            <v>orang</v>
          </cell>
        </row>
        <row r="686">
          <cell r="D686" t="str">
            <v>- Tukang</v>
          </cell>
          <cell r="G686" t="str">
            <v>T</v>
          </cell>
          <cell r="H686">
            <v>1</v>
          </cell>
          <cell r="I686" t="str">
            <v>orang</v>
          </cell>
        </row>
        <row r="687">
          <cell r="D687" t="str">
            <v>- Mandor</v>
          </cell>
          <cell r="G687" t="str">
            <v>M</v>
          </cell>
          <cell r="H687">
            <v>1</v>
          </cell>
          <cell r="I687" t="str">
            <v>orang</v>
          </cell>
        </row>
        <row r="689">
          <cell r="C689" t="str">
            <v>Koefisien tenaga / M'   :</v>
          </cell>
        </row>
        <row r="690">
          <cell r="D690" t="str">
            <v>- Pekerja</v>
          </cell>
          <cell r="E690" t="str">
            <v>= (Tk x P) : Qt</v>
          </cell>
          <cell r="G690" t="str">
            <v>(L01)</v>
          </cell>
          <cell r="H690">
            <v>9.3333333333333339</v>
          </cell>
          <cell r="I690" t="str">
            <v>jam</v>
          </cell>
        </row>
        <row r="691">
          <cell r="D691" t="str">
            <v>- Tukang</v>
          </cell>
          <cell r="E691" t="str">
            <v>= (Tk x T) : Qt</v>
          </cell>
          <cell r="G691" t="str">
            <v>(L02)</v>
          </cell>
          <cell r="H691">
            <v>1.1666666666666667</v>
          </cell>
          <cell r="I691" t="str">
            <v>jam</v>
          </cell>
        </row>
        <row r="692">
          <cell r="D692" t="str">
            <v>- Mandor</v>
          </cell>
          <cell r="E692" t="str">
            <v>= (Tk x M) : Qt</v>
          </cell>
          <cell r="G692" t="str">
            <v>(L03)</v>
          </cell>
          <cell r="H692">
            <v>1.1666666666666667</v>
          </cell>
          <cell r="I692" t="str">
            <v>jam</v>
          </cell>
        </row>
        <row r="694">
          <cell r="A694" t="str">
            <v>4.</v>
          </cell>
          <cell r="C694" t="str">
            <v>HARGA DASAR SATUAN UPAH, BAHAN DAN ALAT</v>
          </cell>
        </row>
        <row r="695">
          <cell r="C695" t="str">
            <v>Lihat lampiran.</v>
          </cell>
        </row>
        <row r="698">
          <cell r="A698" t="str">
            <v>5.</v>
          </cell>
          <cell r="C698" t="str">
            <v>ANALISA HARGA SATUAN PEKERJAAN</v>
          </cell>
        </row>
        <row r="699">
          <cell r="C699" t="str">
            <v>Lihat perhitungan dalam FORMULIR STANDAR UNTUK</v>
          </cell>
        </row>
        <row r="700">
          <cell r="C700" t="str">
            <v>PEREKEMAN ANALISA MASING-MASING HARGA</v>
          </cell>
        </row>
        <row r="701">
          <cell r="C701" t="str">
            <v>SATUAN.</v>
          </cell>
        </row>
        <row r="702">
          <cell r="C702" t="str">
            <v>Didapat Harga Satuan Pekerjaan :</v>
          </cell>
        </row>
        <row r="704">
          <cell r="C704" t="str">
            <v xml:space="preserve">Rp.  </v>
          </cell>
          <cell r="D704">
            <v>485149.58373494283</v>
          </cell>
          <cell r="E704" t="str">
            <v xml:space="preserve"> / M'</v>
          </cell>
        </row>
        <row r="707">
          <cell r="A707" t="str">
            <v>6.</v>
          </cell>
          <cell r="C707" t="str">
            <v>WAKTU PELAKSANAAN YANG DIPERLUKAN</v>
          </cell>
        </row>
        <row r="708">
          <cell r="C708" t="str">
            <v>Masa Pelaksanaan :</v>
          </cell>
          <cell r="D708" t="str">
            <v>. . . . . . . . . . . .</v>
          </cell>
          <cell r="E708" t="str">
            <v>bulan</v>
          </cell>
        </row>
        <row r="710">
          <cell r="A710" t="str">
            <v>7.</v>
          </cell>
          <cell r="C710" t="str">
            <v>VOLUME PEKERJAAN YANG DIPERLUKAN</v>
          </cell>
        </row>
        <row r="711">
          <cell r="C711" t="str">
            <v>Volume pekerjaan  :</v>
          </cell>
          <cell r="D711">
            <v>0</v>
          </cell>
          <cell r="E711" t="str">
            <v>M'</v>
          </cell>
        </row>
        <row r="721">
          <cell r="A721" t="str">
            <v>ITEM PEMBAYARAN NO.</v>
          </cell>
          <cell r="D721" t="str">
            <v>:  2.3 (4)</v>
          </cell>
          <cell r="J721" t="str">
            <v>Analisa EI-234</v>
          </cell>
          <cell r="T721" t="str">
            <v>Analisa EI-234</v>
          </cell>
        </row>
        <row r="722">
          <cell r="A722" t="str">
            <v>JENIS PEKERJAAN</v>
          </cell>
          <cell r="D722" t="str">
            <v>:  Gorong2 Pipa Beton Bertulang,</v>
          </cell>
        </row>
        <row r="723">
          <cell r="A723" t="str">
            <v>SATUAN PEMBAYARAN</v>
          </cell>
          <cell r="D723" t="str">
            <v>:  M1</v>
          </cell>
          <cell r="E723" t="str">
            <v>Ø 95-120cm</v>
          </cell>
          <cell r="J723" t="str">
            <v xml:space="preserve">         URAIAN ANALISA HARGA SATUAN</v>
          </cell>
          <cell r="L723" t="str">
            <v>FORMULIR STANDAR UNTUK</v>
          </cell>
        </row>
        <row r="724">
          <cell r="L724" t="str">
            <v>PEREKAMAN ANALISA MASING-MASING HARGA SATUAN</v>
          </cell>
        </row>
        <row r="725">
          <cell r="L725" t="str">
            <v xml:space="preserve">                                                                                                            </v>
          </cell>
        </row>
        <row r="726">
          <cell r="A726" t="str">
            <v>No.</v>
          </cell>
          <cell r="C726" t="str">
            <v>U R A I A N</v>
          </cell>
          <cell r="G726" t="str">
            <v>KODE</v>
          </cell>
          <cell r="H726" t="str">
            <v>KOEF.</v>
          </cell>
          <cell r="I726" t="str">
            <v>SATUAN</v>
          </cell>
          <cell r="J726" t="str">
            <v>KETERANGAN</v>
          </cell>
        </row>
        <row r="728">
          <cell r="L728" t="str">
            <v>Proyek / Bagpro</v>
          </cell>
          <cell r="O728" t="str">
            <v xml:space="preserve">:  Peningkatan Jalan Dan Jembatan Prop. NTT </v>
          </cell>
        </row>
        <row r="729">
          <cell r="A729" t="str">
            <v>I.</v>
          </cell>
          <cell r="C729" t="str">
            <v>ASUMSI</v>
          </cell>
          <cell r="L729" t="str">
            <v>No. Paket Kontrak</v>
          </cell>
          <cell r="O729" t="str">
            <v xml:space="preserve">:  </v>
          </cell>
        </row>
        <row r="730">
          <cell r="A730">
            <v>1</v>
          </cell>
          <cell r="C730" t="str">
            <v>Pekerjaan dilakukan secara mekanik/manual</v>
          </cell>
          <cell r="L730" t="str">
            <v>Nama Paket</v>
          </cell>
          <cell r="O730" t="str">
            <v>:  Pembangunan Jalan Resetlement Pengungsi Mauritzu</v>
          </cell>
        </row>
        <row r="731">
          <cell r="A731">
            <v>2</v>
          </cell>
          <cell r="C731" t="str">
            <v>Lokasi pekerjaan : sepanjang jalan</v>
          </cell>
          <cell r="L731" t="str">
            <v>Prop / Kab / Kodya</v>
          </cell>
          <cell r="O731" t="str">
            <v>:  Nusa Tenggara Timur / TTU</v>
          </cell>
        </row>
        <row r="732">
          <cell r="A732">
            <v>3</v>
          </cell>
          <cell r="C732" t="str">
            <v>Diameter bagian dalam gorong-gorong</v>
          </cell>
          <cell r="G732" t="str">
            <v>d</v>
          </cell>
          <cell r="H732">
            <v>1</v>
          </cell>
          <cell r="I732" t="str">
            <v>m</v>
          </cell>
          <cell r="L732" t="str">
            <v>ITEM PEMBAYARAN NO.</v>
          </cell>
          <cell r="O732" t="str">
            <v>:  2.3 (4)</v>
          </cell>
          <cell r="R732" t="str">
            <v>PERKIRAAN VOL. PEK.</v>
          </cell>
          <cell r="T732" t="str">
            <v>:</v>
          </cell>
          <cell r="U732">
            <v>0</v>
          </cell>
        </row>
        <row r="733">
          <cell r="A733">
            <v>4</v>
          </cell>
          <cell r="C733" t="str">
            <v>Jarak rata-rata Base Camp ke lokasi pekerjaan</v>
          </cell>
          <cell r="G733" t="str">
            <v>L</v>
          </cell>
          <cell r="H733">
            <v>17.5</v>
          </cell>
          <cell r="I733" t="str">
            <v>Km</v>
          </cell>
          <cell r="L733" t="str">
            <v>JENIS PEKERJAAN</v>
          </cell>
          <cell r="O733" t="str">
            <v>:  Gorong2 Pipa Beton Bertulang,</v>
          </cell>
          <cell r="R733" t="str">
            <v>TOTAL HARGA (Rp.)</v>
          </cell>
          <cell r="T733" t="str">
            <v>:</v>
          </cell>
          <cell r="U733">
            <v>0</v>
          </cell>
        </row>
        <row r="734">
          <cell r="A734">
            <v>5</v>
          </cell>
          <cell r="C734" t="str">
            <v>Jam kerja efektif per-hari</v>
          </cell>
          <cell r="G734" t="str">
            <v>Tk</v>
          </cell>
          <cell r="H734">
            <v>7</v>
          </cell>
          <cell r="I734" t="str">
            <v>Jam</v>
          </cell>
          <cell r="L734" t="str">
            <v>SATUAN PEMBAYARAN</v>
          </cell>
          <cell r="O734" t="str">
            <v>:  M1</v>
          </cell>
          <cell r="Q734" t="str">
            <v>Ø 95-120cm</v>
          </cell>
          <cell r="R734" t="str">
            <v>% THD. BIAYA PROYEK</v>
          </cell>
          <cell r="T734" t="str">
            <v>:</v>
          </cell>
          <cell r="U734">
            <v>0</v>
          </cell>
        </row>
        <row r="735">
          <cell r="A735">
            <v>6</v>
          </cell>
          <cell r="C735" t="str">
            <v>Tebal gorong-gorong</v>
          </cell>
          <cell r="G735" t="str">
            <v>tg</v>
          </cell>
          <cell r="H735">
            <v>8.5</v>
          </cell>
          <cell r="I735" t="str">
            <v>Cm</v>
          </cell>
        </row>
        <row r="737">
          <cell r="A737" t="str">
            <v>II.</v>
          </cell>
          <cell r="C737" t="str">
            <v>URUTAN KERJA</v>
          </cell>
          <cell r="Q737" t="str">
            <v>PERKIRAAN</v>
          </cell>
          <cell r="R737" t="str">
            <v>HARGA</v>
          </cell>
          <cell r="S737" t="str">
            <v>JUMLAH</v>
          </cell>
        </row>
        <row r="738">
          <cell r="A738">
            <v>1</v>
          </cell>
          <cell r="C738" t="str">
            <v>Gorong-gorong dicetak di Base Camp</v>
          </cell>
          <cell r="L738" t="str">
            <v>NO.</v>
          </cell>
          <cell r="N738" t="str">
            <v>KOMPONEN</v>
          </cell>
          <cell r="P738" t="str">
            <v>SATUAN</v>
          </cell>
          <cell r="Q738" t="str">
            <v>KUANTITAS</v>
          </cell>
          <cell r="R738" t="str">
            <v>SATUAN</v>
          </cell>
          <cell r="S738" t="str">
            <v>HARGA</v>
          </cell>
        </row>
        <row r="739">
          <cell r="A739">
            <v>2</v>
          </cell>
          <cell r="C739" t="str">
            <v>Dump Truck mengangkut gorong-gorong jadi</v>
          </cell>
          <cell r="R739" t="str">
            <v>(Rp.)</v>
          </cell>
          <cell r="S739" t="str">
            <v>(Rp.)</v>
          </cell>
        </row>
        <row r="740">
          <cell r="C740" t="str">
            <v>ke lapangan</v>
          </cell>
        </row>
        <row r="741">
          <cell r="A741">
            <v>3</v>
          </cell>
          <cell r="C741" t="str">
            <v>Dasar gorong-gorong digali sesuai kebutuhan dan ma-</v>
          </cell>
        </row>
        <row r="742">
          <cell r="C742" t="str">
            <v>terial backfill dipadatkan dengan Tamper</v>
          </cell>
          <cell r="L742" t="str">
            <v>A.</v>
          </cell>
          <cell r="N742" t="str">
            <v>TENAGA</v>
          </cell>
        </row>
        <row r="743">
          <cell r="A743">
            <v>4</v>
          </cell>
          <cell r="C743" t="str">
            <v>Tebal lapis porus pada dasar gorong-gorong pipa</v>
          </cell>
          <cell r="G743" t="str">
            <v>tp</v>
          </cell>
          <cell r="H743">
            <v>0.15</v>
          </cell>
          <cell r="I743" t="str">
            <v>M</v>
          </cell>
          <cell r="J743" t="str">
            <v xml:space="preserve"> Sand bedding</v>
          </cell>
        </row>
        <row r="744">
          <cell r="A744">
            <v>5</v>
          </cell>
          <cell r="C744" t="str">
            <v>Material pilihan untuk penimbunan kembali (padat)</v>
          </cell>
          <cell r="L744" t="str">
            <v>1.</v>
          </cell>
          <cell r="N744" t="str">
            <v>Pekerja</v>
          </cell>
          <cell r="O744" t="str">
            <v>(L01)</v>
          </cell>
          <cell r="P744" t="str">
            <v>Jam</v>
          </cell>
          <cell r="Q744">
            <v>9.3333333333333339</v>
          </cell>
          <cell r="R744">
            <v>0</v>
          </cell>
          <cell r="U744">
            <v>0</v>
          </cell>
        </row>
        <row r="745">
          <cell r="A745">
            <v>6</v>
          </cell>
          <cell r="C745" t="str">
            <v>Sekelompok pekerja akan melaksanakan pekerjaan</v>
          </cell>
          <cell r="L745" t="str">
            <v>2.</v>
          </cell>
          <cell r="N745" t="str">
            <v>Tukang</v>
          </cell>
          <cell r="O745" t="str">
            <v>(L02)</v>
          </cell>
          <cell r="P745" t="str">
            <v>Jam</v>
          </cell>
          <cell r="Q745">
            <v>1.1666666666666667</v>
          </cell>
          <cell r="R745">
            <v>0</v>
          </cell>
          <cell r="U745">
            <v>0</v>
          </cell>
        </row>
        <row r="746">
          <cell r="C746" t="str">
            <v>dengan cara manual dengan menggunakan alat bantu</v>
          </cell>
          <cell r="L746" t="str">
            <v>3.</v>
          </cell>
          <cell r="N746" t="str">
            <v>Mandor</v>
          </cell>
          <cell r="O746" t="str">
            <v>(L03)</v>
          </cell>
          <cell r="P746" t="str">
            <v>Jam</v>
          </cell>
          <cell r="Q746">
            <v>1.1666666666666667</v>
          </cell>
          <cell r="R746">
            <v>0</v>
          </cell>
          <cell r="U746">
            <v>0</v>
          </cell>
        </row>
        <row r="748">
          <cell r="Q748" t="str">
            <v xml:space="preserve">JUMLAH HARGA TENAGA   </v>
          </cell>
          <cell r="U748">
            <v>0</v>
          </cell>
        </row>
        <row r="749">
          <cell r="A749" t="str">
            <v>III.</v>
          </cell>
          <cell r="C749" t="str">
            <v>PEMAKAIAN BAHAN, ALAT DAN TENAGA</v>
          </cell>
        </row>
        <row r="750">
          <cell r="A750" t="str">
            <v xml:space="preserve">   1.</v>
          </cell>
          <cell r="C750" t="str">
            <v>BAHAN</v>
          </cell>
          <cell r="L750" t="str">
            <v>B.</v>
          </cell>
          <cell r="N750" t="str">
            <v>BAHAN</v>
          </cell>
        </row>
        <row r="751">
          <cell r="C751" t="str">
            <v>Untuk mendapatkan 1 M' gorong-gorong diperlukan</v>
          </cell>
        </row>
        <row r="752">
          <cell r="C752" t="str">
            <v>- Beton K-300 = (22/7*((2*tg/100+d)/2)^2)-(22/7*(d/2)^2))*1</v>
          </cell>
          <cell r="G752" t="str">
            <v>(EI-714)</v>
          </cell>
          <cell r="H752">
            <v>0.2897333824773185</v>
          </cell>
          <cell r="I752" t="str">
            <v>M3</v>
          </cell>
          <cell r="L752" t="str">
            <v>1.</v>
          </cell>
          <cell r="N752" t="str">
            <v>Beton K-300</v>
          </cell>
          <cell r="O752" t="str">
            <v>(EI-714)</v>
          </cell>
          <cell r="P752" t="str">
            <v>M3</v>
          </cell>
          <cell r="Q752">
            <v>0.2897333824773185</v>
          </cell>
          <cell r="R752">
            <v>199161.48366821613</v>
          </cell>
          <cell r="U752">
            <v>57703.730322393487</v>
          </cell>
        </row>
        <row r="753">
          <cell r="C753" t="str">
            <v>- Baja Tulangan (asumsi 100kg/m3)</v>
          </cell>
          <cell r="G753" t="str">
            <v>(M39)</v>
          </cell>
          <cell r="H753">
            <v>31.870672072505037</v>
          </cell>
          <cell r="I753" t="str">
            <v>Kg</v>
          </cell>
          <cell r="L753" t="str">
            <v>2.</v>
          </cell>
          <cell r="N753" t="str">
            <v>Baja Tulangan</v>
          </cell>
          <cell r="O753" t="str">
            <v>(M39)</v>
          </cell>
          <cell r="P753" t="str">
            <v>Kg</v>
          </cell>
          <cell r="Q753">
            <v>31.870672072505037</v>
          </cell>
          <cell r="R753">
            <v>12000</v>
          </cell>
          <cell r="U753">
            <v>382448.06487006042</v>
          </cell>
        </row>
        <row r="754">
          <cell r="C754" t="str">
            <v>- Timbunan Porus      = {(tp*(0.4+2*tg/100+d+0.4)*1)*1.05}</v>
          </cell>
          <cell r="G754" t="str">
            <v>(EI-241)</v>
          </cell>
          <cell r="H754">
            <v>0.31027500000000008</v>
          </cell>
          <cell r="I754" t="str">
            <v>M3</v>
          </cell>
          <cell r="L754" t="str">
            <v>3.</v>
          </cell>
          <cell r="N754" t="str">
            <v>Urugan Porus</v>
          </cell>
          <cell r="O754" t="str">
            <v>(EI-241)</v>
          </cell>
          <cell r="P754" t="str">
            <v>M3</v>
          </cell>
          <cell r="Q754">
            <v>0.31027500000000008</v>
          </cell>
          <cell r="R754">
            <v>36193.678298944527</v>
          </cell>
          <cell r="U754">
            <v>11229.993534205016</v>
          </cell>
        </row>
        <row r="755">
          <cell r="C755" t="str">
            <v>- Material Pilihan</v>
          </cell>
          <cell r="D755" t="str">
            <v>= ((2*tg/100+d+0.3)*(0.4+2*tg/100+d+0.4)</v>
          </cell>
          <cell r="G755" t="str">
            <v>(M09)</v>
          </cell>
          <cell r="H755">
            <v>1.9113525000000005</v>
          </cell>
          <cell r="I755" t="str">
            <v>M3</v>
          </cell>
          <cell r="J755" t="str">
            <v xml:space="preserve"> = Vp</v>
          </cell>
          <cell r="L755" t="str">
            <v>4.</v>
          </cell>
          <cell r="N755" t="str">
            <v>Mat. Pilihan</v>
          </cell>
          <cell r="O755" t="str">
            <v>(M09)</v>
          </cell>
          <cell r="P755" t="str">
            <v>M3</v>
          </cell>
          <cell r="Q755">
            <v>1.9113525000000005</v>
          </cell>
          <cell r="R755">
            <v>47500</v>
          </cell>
          <cell r="U755">
            <v>90789.243750000023</v>
          </cell>
        </row>
        <row r="756">
          <cell r="D756" t="str">
            <v xml:space="preserve">   -(22/7*(0.5*(2*tg/100+d))^2))*1*1.05</v>
          </cell>
        </row>
        <row r="757">
          <cell r="A757" t="str">
            <v xml:space="preserve">   2.</v>
          </cell>
          <cell r="C757" t="str">
            <v>ALAT</v>
          </cell>
        </row>
        <row r="758">
          <cell r="A758" t="str">
            <v>2.a.</v>
          </cell>
          <cell r="C758" t="str">
            <v>TAMPER</v>
          </cell>
          <cell r="G758" t="str">
            <v>(E25)</v>
          </cell>
          <cell r="Q758" t="str">
            <v xml:space="preserve">JUMLAH HARGA BAHAN   </v>
          </cell>
          <cell r="U758">
            <v>542171.03247665893</v>
          </cell>
        </row>
        <row r="759">
          <cell r="C759" t="str">
            <v>Kecepatan</v>
          </cell>
          <cell r="G759" t="str">
            <v>V</v>
          </cell>
          <cell r="H759">
            <v>0.5</v>
          </cell>
          <cell r="I759" t="str">
            <v>Km / Jam</v>
          </cell>
        </row>
        <row r="760">
          <cell r="C760" t="str">
            <v>Efisiensi alat</v>
          </cell>
          <cell r="G760" t="str">
            <v>Fa</v>
          </cell>
          <cell r="H760">
            <v>0.83</v>
          </cell>
          <cell r="I760" t="str">
            <v>-</v>
          </cell>
          <cell r="L760" t="str">
            <v>C.</v>
          </cell>
          <cell r="N760" t="str">
            <v>PERALATAN</v>
          </cell>
        </row>
        <row r="761">
          <cell r="C761" t="str">
            <v>Lebar pemadatan</v>
          </cell>
          <cell r="G761" t="str">
            <v>Lb</v>
          </cell>
          <cell r="H761">
            <v>0.4</v>
          </cell>
          <cell r="I761" t="str">
            <v>M</v>
          </cell>
        </row>
        <row r="762">
          <cell r="C762" t="str">
            <v>Banyak lintasan</v>
          </cell>
          <cell r="G762" t="str">
            <v>n</v>
          </cell>
          <cell r="H762">
            <v>10</v>
          </cell>
          <cell r="I762" t="str">
            <v>lintasan</v>
          </cell>
          <cell r="L762" t="str">
            <v>1.</v>
          </cell>
          <cell r="N762" t="str">
            <v>Tamper</v>
          </cell>
          <cell r="O762" t="str">
            <v>(E25)</v>
          </cell>
          <cell r="P762" t="str">
            <v>Jam</v>
          </cell>
          <cell r="Q762">
            <v>0.5757085843373495</v>
          </cell>
          <cell r="R762">
            <v>7380.1821907600606</v>
          </cell>
          <cell r="U762">
            <v>4248.8342411941931</v>
          </cell>
        </row>
        <row r="763">
          <cell r="C763" t="str">
            <v>Tebal lapis hamparan</v>
          </cell>
          <cell r="G763" t="str">
            <v>tp</v>
          </cell>
          <cell r="H763">
            <v>0.2</v>
          </cell>
          <cell r="I763" t="str">
            <v>M</v>
          </cell>
          <cell r="L763" t="str">
            <v>2.</v>
          </cell>
          <cell r="N763" t="str">
            <v>Dump Truck</v>
          </cell>
          <cell r="O763" t="str">
            <v>(E08)</v>
          </cell>
          <cell r="P763" t="str">
            <v>Jam</v>
          </cell>
          <cell r="Q763">
            <v>0.48820281124497994</v>
          </cell>
          <cell r="R763">
            <v>85369.901634057198</v>
          </cell>
          <cell r="U763">
            <v>41677.825973454128</v>
          </cell>
        </row>
        <row r="764">
          <cell r="L764" t="str">
            <v>3.</v>
          </cell>
          <cell r="N764" t="str">
            <v>Alat  Bantu</v>
          </cell>
          <cell r="P764" t="str">
            <v>Ls</v>
          </cell>
          <cell r="Q764">
            <v>1</v>
          </cell>
          <cell r="R764">
            <v>1000</v>
          </cell>
          <cell r="U764">
            <v>1000</v>
          </cell>
        </row>
        <row r="766">
          <cell r="C766" t="str">
            <v>Kap. Prod. / Jam   =</v>
          </cell>
          <cell r="D766" t="str">
            <v>v x 1000 x Fa x Lb x 60</v>
          </cell>
          <cell r="G766" t="str">
            <v>Q1</v>
          </cell>
          <cell r="H766">
            <v>3.3200000000000003</v>
          </cell>
          <cell r="I766" t="str">
            <v xml:space="preserve">M3 / Jam </v>
          </cell>
        </row>
        <row r="767">
          <cell r="D767" t="str">
            <v xml:space="preserve">    n x tp</v>
          </cell>
        </row>
        <row r="769">
          <cell r="C769" t="str">
            <v>Koefisien Alat / m'</v>
          </cell>
          <cell r="D769" t="str">
            <v xml:space="preserve"> =  1  :  Q1 x Vp</v>
          </cell>
          <cell r="G769" t="str">
            <v>(E25)</v>
          </cell>
          <cell r="H769">
            <v>0.5757085843373495</v>
          </cell>
          <cell r="I769" t="str">
            <v>jam</v>
          </cell>
        </row>
        <row r="770">
          <cell r="Q770" t="str">
            <v xml:space="preserve">JUMLAH HARGA PERALATAN   </v>
          </cell>
          <cell r="U770">
            <v>46926.66021464832</v>
          </cell>
        </row>
        <row r="771">
          <cell r="A771" t="str">
            <v>2.b.</v>
          </cell>
          <cell r="C771" t="str">
            <v>DUMP TRUCK</v>
          </cell>
          <cell r="G771" t="str">
            <v>(E08)</v>
          </cell>
        </row>
        <row r="772">
          <cell r="C772" t="str">
            <v>Kapasitas bak sekali muat</v>
          </cell>
          <cell r="G772" t="str">
            <v>V</v>
          </cell>
          <cell r="H772">
            <v>4</v>
          </cell>
          <cell r="I772" t="str">
            <v>Buah/M'</v>
          </cell>
          <cell r="L772" t="str">
            <v>D.</v>
          </cell>
          <cell r="N772" t="str">
            <v>JUMLAH HARGA TENAGA, BAHAN DAN PERALATAN  ( A + B + C )</v>
          </cell>
          <cell r="U772">
            <v>589097.69269130728</v>
          </cell>
        </row>
        <row r="773">
          <cell r="C773" t="str">
            <v>Faktor efisiensi alat</v>
          </cell>
          <cell r="G773" t="str">
            <v>Fa</v>
          </cell>
          <cell r="H773">
            <v>0.83</v>
          </cell>
          <cell r="L773" t="str">
            <v>E.</v>
          </cell>
          <cell r="N773" t="str">
            <v>OVERHEAD &amp; PROFIT</v>
          </cell>
          <cell r="P773">
            <v>10</v>
          </cell>
          <cell r="Q773" t="str">
            <v>%  x  D</v>
          </cell>
          <cell r="U773">
            <v>58909.769269130731</v>
          </cell>
        </row>
        <row r="774">
          <cell r="C774" t="str">
            <v>Kecepatanrata-rata bermuatan</v>
          </cell>
          <cell r="G774" t="str">
            <v>v1</v>
          </cell>
          <cell r="H774">
            <v>40</v>
          </cell>
          <cell r="L774" t="str">
            <v>F.</v>
          </cell>
          <cell r="N774" t="str">
            <v>HARGA SATUAN PEKERJAAN  ( D + E )</v>
          </cell>
          <cell r="U774">
            <v>648007.46196043806</v>
          </cell>
        </row>
        <row r="775">
          <cell r="C775" t="str">
            <v>Kecepatan rata-rata kosong</v>
          </cell>
          <cell r="G775" t="str">
            <v>v2</v>
          </cell>
          <cell r="H775">
            <v>50</v>
          </cell>
          <cell r="L775" t="str">
            <v>Note: 1</v>
          </cell>
          <cell r="N775" t="str">
            <v>SATUAN dapat berdasarkan atas jam operasi untuk Tenaga Kerja dan Peralatan, volume dan/atau ukuran</v>
          </cell>
        </row>
        <row r="776">
          <cell r="C776" t="str">
            <v>Waktu siklus    :</v>
          </cell>
          <cell r="G776" t="str">
            <v>Ts</v>
          </cell>
          <cell r="N776" t="str">
            <v>berat untuk bahan-bahan.</v>
          </cell>
        </row>
        <row r="777">
          <cell r="C777" t="str">
            <v>- Waktu  tempuh in  si    = (L : v1 ) x 60</v>
          </cell>
          <cell r="G777" t="str">
            <v>T1</v>
          </cell>
          <cell r="H777">
            <v>26.25</v>
          </cell>
          <cell r="I777" t="str">
            <v>menit</v>
          </cell>
          <cell r="L777">
            <v>2</v>
          </cell>
          <cell r="N777" t="str">
            <v>Kuantitas satuan adalah kuantitas setiap komponen untuk menyelesaikan satu satuan pekerjaan dari nomor</v>
          </cell>
        </row>
        <row r="778">
          <cell r="C778" t="str">
            <v>-  Waktutempuh kosong  = (L : v2)  x  60</v>
          </cell>
          <cell r="G778" t="str">
            <v>T2</v>
          </cell>
          <cell r="H778">
            <v>21</v>
          </cell>
          <cell r="I778" t="str">
            <v>menit</v>
          </cell>
          <cell r="N778" t="str">
            <v>mata pembayaran.</v>
          </cell>
        </row>
        <row r="779">
          <cell r="C779" t="str">
            <v>- Muat, bongkar dan lain-lain</v>
          </cell>
          <cell r="G779" t="str">
            <v>T3</v>
          </cell>
          <cell r="H779">
            <v>50</v>
          </cell>
          <cell r="I779" t="str">
            <v>menit</v>
          </cell>
          <cell r="L779">
            <v>3</v>
          </cell>
          <cell r="N779" t="str">
            <v>Biaya satuan untuk peralatan sudah termasuk bahan bakar, bahan habis dipakai dan operator.</v>
          </cell>
        </row>
        <row r="780">
          <cell r="G780" t="str">
            <v>Ts</v>
          </cell>
          <cell r="H780">
            <v>97.25</v>
          </cell>
          <cell r="I780" t="str">
            <v>menit</v>
          </cell>
          <cell r="L780">
            <v>4</v>
          </cell>
          <cell r="N780" t="str">
            <v>Biaya satuan sudah termasuk pengeluaran untuk seluruh pajak yang berkaitan (tetapi tidak termasuk PPN</v>
          </cell>
        </row>
        <row r="781">
          <cell r="J781" t="str">
            <v>Berlanjut ke halaman berikut</v>
          </cell>
          <cell r="N781" t="str">
            <v>yang dibayar dari kontrak) dan biaya-biaya lainnya.</v>
          </cell>
        </row>
        <row r="782">
          <cell r="A782" t="str">
            <v>ITEM PEMBAYARAN NO.</v>
          </cell>
          <cell r="D782" t="str">
            <v>:  2.3 (4)</v>
          </cell>
          <cell r="J782" t="str">
            <v>Analisa EI-234</v>
          </cell>
        </row>
        <row r="783">
          <cell r="A783" t="str">
            <v>JENIS PEKERJAAN</v>
          </cell>
          <cell r="D783" t="str">
            <v>:  Gorong2 Pipa Beton Bertulang,</v>
          </cell>
          <cell r="G783" t="str">
            <v>Ø 95-120cm</v>
          </cell>
        </row>
        <row r="784">
          <cell r="A784" t="str">
            <v>SATUAN PEMBAYARAN</v>
          </cell>
          <cell r="D784" t="str">
            <v>:  M1</v>
          </cell>
          <cell r="J784" t="str">
            <v xml:space="preserve">         URAIAN ANALISA HARGA SATUAN</v>
          </cell>
        </row>
        <row r="785">
          <cell r="J785" t="str">
            <v>Lanjutan</v>
          </cell>
        </row>
        <row r="787">
          <cell r="A787" t="str">
            <v>No.</v>
          </cell>
          <cell r="C787" t="str">
            <v>U R A I A N</v>
          </cell>
          <cell r="G787" t="str">
            <v>KODE</v>
          </cell>
          <cell r="H787" t="str">
            <v>KOEF.</v>
          </cell>
          <cell r="I787" t="str">
            <v>SATUAN</v>
          </cell>
          <cell r="J787" t="str">
            <v>KETERANGAN</v>
          </cell>
        </row>
        <row r="790">
          <cell r="C790" t="str">
            <v>Kapasitas Produksi / Jam   =</v>
          </cell>
          <cell r="E790" t="str">
            <v>V x Fa x 60</v>
          </cell>
          <cell r="G790" t="str">
            <v>Q2</v>
          </cell>
          <cell r="H790">
            <v>2.0483290488431876</v>
          </cell>
          <cell r="I790" t="str">
            <v xml:space="preserve">M' / Jam </v>
          </cell>
        </row>
        <row r="791">
          <cell r="E791" t="str">
            <v xml:space="preserve">    Ts</v>
          </cell>
        </row>
        <row r="793">
          <cell r="C793" t="str">
            <v>Koefisien Alat / m'</v>
          </cell>
          <cell r="D793" t="str">
            <v xml:space="preserve"> =  1  :  Q2</v>
          </cell>
          <cell r="G793" t="str">
            <v>(E08)</v>
          </cell>
          <cell r="H793">
            <v>0.48820281124497994</v>
          </cell>
          <cell r="I793" t="str">
            <v>jam</v>
          </cell>
        </row>
        <row r="796">
          <cell r="A796" t="str">
            <v>2.c.</v>
          </cell>
          <cell r="C796" t="str">
            <v>ALAT  BANTU</v>
          </cell>
        </row>
        <row r="797">
          <cell r="C797" t="str">
            <v>Diperlukan alat-alat bantu kecil</v>
          </cell>
          <cell r="J797" t="str">
            <v>Lump Sump</v>
          </cell>
        </row>
        <row r="798">
          <cell r="C798" t="str">
            <v>- Sekop    =         3   buah</v>
          </cell>
        </row>
        <row r="799">
          <cell r="C799" t="str">
            <v>- Pacul     =         3   buah</v>
          </cell>
        </row>
        <row r="800">
          <cell r="C800" t="str">
            <v>- Alat-alat kecil lain</v>
          </cell>
        </row>
        <row r="802">
          <cell r="A802" t="str">
            <v xml:space="preserve">   3.</v>
          </cell>
          <cell r="C802" t="str">
            <v>TENAGA</v>
          </cell>
        </row>
        <row r="803">
          <cell r="C803" t="str">
            <v>Produksi Gorong-gorong / hari</v>
          </cell>
          <cell r="G803" t="str">
            <v>Qt</v>
          </cell>
          <cell r="H803">
            <v>6</v>
          </cell>
          <cell r="I803" t="str">
            <v>M'</v>
          </cell>
        </row>
        <row r="804">
          <cell r="C804" t="str">
            <v>Kebutuhan tenaga :</v>
          </cell>
        </row>
        <row r="805">
          <cell r="D805" t="str">
            <v>- Pekerja</v>
          </cell>
          <cell r="G805" t="str">
            <v>P</v>
          </cell>
          <cell r="H805">
            <v>8</v>
          </cell>
          <cell r="I805" t="str">
            <v>orang</v>
          </cell>
        </row>
        <row r="806">
          <cell r="D806" t="str">
            <v>- Tukang</v>
          </cell>
          <cell r="G806" t="str">
            <v>T</v>
          </cell>
          <cell r="H806">
            <v>1</v>
          </cell>
          <cell r="I806" t="str">
            <v>orang</v>
          </cell>
        </row>
        <row r="807">
          <cell r="D807" t="str">
            <v>- Mandor</v>
          </cell>
          <cell r="G807" t="str">
            <v>M</v>
          </cell>
          <cell r="H807">
            <v>1</v>
          </cell>
          <cell r="I807" t="str">
            <v>orang</v>
          </cell>
        </row>
        <row r="809">
          <cell r="C809" t="str">
            <v>Koefisien tenaga / M'   :</v>
          </cell>
        </row>
        <row r="810">
          <cell r="D810" t="str">
            <v>- Pekerja</v>
          </cell>
          <cell r="E810" t="str">
            <v>= (Tk x P) : Qt</v>
          </cell>
          <cell r="G810" t="str">
            <v>(L01)</v>
          </cell>
          <cell r="H810">
            <v>9.3333333333333339</v>
          </cell>
          <cell r="I810" t="str">
            <v>jam</v>
          </cell>
        </row>
        <row r="811">
          <cell r="D811" t="str">
            <v>- Tukang</v>
          </cell>
          <cell r="E811" t="str">
            <v>= (Tk x T) : Qt</v>
          </cell>
          <cell r="G811" t="str">
            <v>(L02)</v>
          </cell>
          <cell r="H811">
            <v>1.1666666666666667</v>
          </cell>
          <cell r="I811" t="str">
            <v>jam</v>
          </cell>
        </row>
        <row r="812">
          <cell r="D812" t="str">
            <v>- Mandor</v>
          </cell>
          <cell r="E812" t="str">
            <v>= (Tk x M) : Qt</v>
          </cell>
          <cell r="G812" t="str">
            <v>(L03)</v>
          </cell>
          <cell r="H812">
            <v>1.1666666666666667</v>
          </cell>
          <cell r="I812" t="str">
            <v>jam</v>
          </cell>
        </row>
        <row r="814">
          <cell r="A814" t="str">
            <v>4.</v>
          </cell>
          <cell r="C814" t="str">
            <v>HARGA DASAR SATUAN UPAH, BAHAN DAN ALAT</v>
          </cell>
        </row>
        <row r="815">
          <cell r="C815" t="str">
            <v>Lihat lampiran.</v>
          </cell>
        </row>
        <row r="818">
          <cell r="A818" t="str">
            <v>5.</v>
          </cell>
          <cell r="C818" t="str">
            <v>ANALISA HARGA SATUAN PEKERJAAN</v>
          </cell>
        </row>
        <row r="819">
          <cell r="C819" t="str">
            <v>Lihat perhitungan dalam FORMULIR STANDAR UNTUK</v>
          </cell>
        </row>
        <row r="820">
          <cell r="C820" t="str">
            <v>PEREKEMAN ANALISA MASING-MASING HARGA</v>
          </cell>
        </row>
        <row r="821">
          <cell r="C821" t="str">
            <v>SATUAN.</v>
          </cell>
        </row>
        <row r="822">
          <cell r="C822" t="str">
            <v>Didapat Harga Satuan Pekerjaan :</v>
          </cell>
        </row>
        <row r="824">
          <cell r="C824" t="str">
            <v xml:space="preserve">Rp.  </v>
          </cell>
          <cell r="D824">
            <v>648007.46196043806</v>
          </cell>
          <cell r="E824" t="str">
            <v xml:space="preserve"> / M'</v>
          </cell>
        </row>
        <row r="827">
          <cell r="A827" t="str">
            <v>6.</v>
          </cell>
          <cell r="C827" t="str">
            <v>WAKTU PELAKSANAAN YANG DIPERLUKAN</v>
          </cell>
        </row>
        <row r="828">
          <cell r="C828" t="str">
            <v>Masa Pelaksanaan :</v>
          </cell>
          <cell r="D828" t="str">
            <v>. . . . . . . . . . . .</v>
          </cell>
          <cell r="E828" t="str">
            <v>bulan</v>
          </cell>
        </row>
        <row r="830">
          <cell r="A830" t="str">
            <v>7.</v>
          </cell>
          <cell r="C830" t="str">
            <v>VOLUME PEKERJAAN YANG DIPERLUKAN</v>
          </cell>
        </row>
        <row r="831">
          <cell r="C831" t="str">
            <v>Volume pekerjaan  :</v>
          </cell>
          <cell r="D831">
            <v>0</v>
          </cell>
          <cell r="E831" t="str">
            <v>M'</v>
          </cell>
        </row>
        <row r="841">
          <cell r="A841" t="str">
            <v>ITEM PEMBAYARAN NO.</v>
          </cell>
          <cell r="D841" t="str">
            <v>:  2.3 (5)</v>
          </cell>
          <cell r="J841" t="str">
            <v xml:space="preserve">Analisa EI-235 </v>
          </cell>
          <cell r="T841" t="str">
            <v xml:space="preserve">Analisa EI-235 </v>
          </cell>
        </row>
        <row r="842">
          <cell r="A842" t="str">
            <v>JENIS PEKERJAAN</v>
          </cell>
          <cell r="D842" t="str">
            <v>:  Gorong2 Beton Tanpa Tulang</v>
          </cell>
        </row>
        <row r="843">
          <cell r="A843" t="str">
            <v>SATUAN PEMBAYARAN</v>
          </cell>
          <cell r="D843" t="str">
            <v>:  M1</v>
          </cell>
          <cell r="E843" t="str">
            <v>Dia. 20-30cm</v>
          </cell>
          <cell r="J843" t="str">
            <v xml:space="preserve">         URAIAN ANALISA HARGA SATUAN</v>
          </cell>
          <cell r="L843" t="str">
            <v>FORMULIR STANDAR UNTUK</v>
          </cell>
        </row>
        <row r="844">
          <cell r="L844" t="str">
            <v>PEREKAMAN ANALISA MASING-MASING HARGA SATUAN</v>
          </cell>
        </row>
        <row r="845">
          <cell r="L845" t="str">
            <v xml:space="preserve">                                                                                                            </v>
          </cell>
        </row>
        <row r="846">
          <cell r="A846" t="str">
            <v>No.</v>
          </cell>
          <cell r="C846" t="str">
            <v>U R A I A N</v>
          </cell>
          <cell r="G846" t="str">
            <v>KODE</v>
          </cell>
          <cell r="H846" t="str">
            <v>KOEF.</v>
          </cell>
          <cell r="I846" t="str">
            <v>SATUAN</v>
          </cell>
          <cell r="J846" t="str">
            <v>KETERANGAN</v>
          </cell>
        </row>
        <row r="848">
          <cell r="L848" t="str">
            <v>Proyek / Bagpro</v>
          </cell>
          <cell r="O848" t="str">
            <v xml:space="preserve">:  Peningkatan Jalan Dan Jembatan Prop. NTT </v>
          </cell>
        </row>
        <row r="849">
          <cell r="A849" t="str">
            <v>I.</v>
          </cell>
          <cell r="C849" t="str">
            <v>ASUMSI</v>
          </cell>
          <cell r="L849" t="str">
            <v>No. Paket Kontrak</v>
          </cell>
          <cell r="O849" t="str">
            <v xml:space="preserve">:  </v>
          </cell>
        </row>
        <row r="850">
          <cell r="A850">
            <v>1</v>
          </cell>
          <cell r="C850" t="str">
            <v>Pekerjaan dilakukan secara mekanik/manual</v>
          </cell>
          <cell r="L850" t="str">
            <v>Nama Paket</v>
          </cell>
          <cell r="O850" t="str">
            <v>:  Pembangunan Jalan Resetlement Pengungsi Mauritzu</v>
          </cell>
        </row>
        <row r="851">
          <cell r="A851">
            <v>2</v>
          </cell>
          <cell r="C851" t="str">
            <v>Lokasi pekerjaan : sepanjang jalan</v>
          </cell>
          <cell r="L851" t="str">
            <v>Prop / Kab / Kodya</v>
          </cell>
          <cell r="O851" t="str">
            <v>:  Nusa Tenggara Timur / TTU</v>
          </cell>
        </row>
        <row r="852">
          <cell r="A852">
            <v>3</v>
          </cell>
          <cell r="C852" t="str">
            <v>Diameter bagian dalam gorong-gorong</v>
          </cell>
          <cell r="G852" t="str">
            <v>d</v>
          </cell>
          <cell r="H852">
            <v>0.25</v>
          </cell>
          <cell r="I852" t="str">
            <v>m</v>
          </cell>
          <cell r="L852" t="str">
            <v>ITEM PEMBAYARAN NO.</v>
          </cell>
          <cell r="O852" t="str">
            <v>:  2.3 (5)</v>
          </cell>
          <cell r="R852" t="str">
            <v>PERKIRAAN VOL. PEK.</v>
          </cell>
          <cell r="T852" t="str">
            <v>:</v>
          </cell>
          <cell r="U852">
            <v>0</v>
          </cell>
        </row>
        <row r="853">
          <cell r="A853">
            <v>4</v>
          </cell>
          <cell r="C853" t="str">
            <v>Jarak rata-rata Base Camp ke lokasi pekerjaan</v>
          </cell>
          <cell r="G853" t="str">
            <v>L</v>
          </cell>
          <cell r="H853">
            <v>17.5</v>
          </cell>
          <cell r="I853" t="str">
            <v>Km</v>
          </cell>
          <cell r="L853" t="str">
            <v>JENIS PEKERJAAN</v>
          </cell>
          <cell r="O853" t="str">
            <v>:  Gorong2 Beton Tanpa Tulang</v>
          </cell>
          <cell r="R853" t="str">
            <v>TOTAL HARGA (Rp.)</v>
          </cell>
          <cell r="T853" t="str">
            <v>:</v>
          </cell>
          <cell r="U853">
            <v>0</v>
          </cell>
        </row>
        <row r="854">
          <cell r="A854">
            <v>5</v>
          </cell>
          <cell r="C854" t="str">
            <v>Jam kerja efektif per-hari</v>
          </cell>
          <cell r="G854" t="str">
            <v>Tk</v>
          </cell>
          <cell r="H854">
            <v>7</v>
          </cell>
          <cell r="I854" t="str">
            <v>jam</v>
          </cell>
          <cell r="L854" t="str">
            <v>SATUAN PEMBAYARAN</v>
          </cell>
          <cell r="O854" t="str">
            <v>:  M1</v>
          </cell>
          <cell r="Q854" t="str">
            <v>Dia. 20-30cm</v>
          </cell>
          <cell r="R854" t="str">
            <v>% THD. BIAYA PROYEK</v>
          </cell>
          <cell r="T854" t="str">
            <v>:</v>
          </cell>
          <cell r="U854">
            <v>0</v>
          </cell>
        </row>
        <row r="855">
          <cell r="A855">
            <v>6</v>
          </cell>
          <cell r="C855" t="str">
            <v>Tebal gorong-gorong</v>
          </cell>
          <cell r="G855" t="str">
            <v>tg</v>
          </cell>
          <cell r="H855">
            <v>6.5</v>
          </cell>
          <cell r="I855" t="str">
            <v>Cm</v>
          </cell>
        </row>
        <row r="857">
          <cell r="A857" t="str">
            <v>II.</v>
          </cell>
          <cell r="C857" t="str">
            <v>URUTAN KERJA</v>
          </cell>
          <cell r="Q857" t="str">
            <v>PERKIRAAN</v>
          </cell>
          <cell r="R857" t="str">
            <v>HARGA</v>
          </cell>
          <cell r="S857" t="str">
            <v>JUMLAH</v>
          </cell>
        </row>
        <row r="858">
          <cell r="A858">
            <v>1</v>
          </cell>
          <cell r="C858" t="str">
            <v>Gorong-gorong dicetak di Base Camp</v>
          </cell>
          <cell r="L858" t="str">
            <v>NO.</v>
          </cell>
          <cell r="N858" t="str">
            <v>KOMPONEN</v>
          </cell>
          <cell r="P858" t="str">
            <v>SATUAN</v>
          </cell>
          <cell r="Q858" t="str">
            <v>KUANTITAS</v>
          </cell>
          <cell r="R858" t="str">
            <v>SATUAN</v>
          </cell>
          <cell r="S858" t="str">
            <v>HARGA</v>
          </cell>
        </row>
        <row r="859">
          <cell r="A859">
            <v>2</v>
          </cell>
          <cell r="C859" t="str">
            <v>Dump Truck mengangkut gorong-gorong jadi</v>
          </cell>
          <cell r="R859" t="str">
            <v>(Rp.)</v>
          </cell>
          <cell r="S859" t="str">
            <v>(Rp.)</v>
          </cell>
        </row>
        <row r="860">
          <cell r="C860" t="str">
            <v>ke lapangan</v>
          </cell>
        </row>
        <row r="861">
          <cell r="A861">
            <v>3</v>
          </cell>
          <cell r="C861" t="str">
            <v>Dasar gorong-gorong digali sesuai kebutuhan dan ma-</v>
          </cell>
        </row>
        <row r="862">
          <cell r="C862" t="str">
            <v>terial backfill dipadatkan dengan Tamper</v>
          </cell>
          <cell r="L862" t="str">
            <v>A.</v>
          </cell>
          <cell r="N862" t="str">
            <v>TENAGA</v>
          </cell>
        </row>
        <row r="863">
          <cell r="A863">
            <v>4</v>
          </cell>
          <cell r="C863" t="str">
            <v>Tebal lapis porus pada dasar gorong-gorong pipa baja</v>
          </cell>
          <cell r="G863" t="str">
            <v>tp</v>
          </cell>
          <cell r="H863">
            <v>0.1</v>
          </cell>
          <cell r="I863" t="str">
            <v>M</v>
          </cell>
          <cell r="J863" t="str">
            <v xml:space="preserve"> Sand bedding</v>
          </cell>
        </row>
        <row r="864">
          <cell r="A864">
            <v>5</v>
          </cell>
          <cell r="C864" t="str">
            <v>Material pilihan untuk penimbunan kembali (padat)</v>
          </cell>
          <cell r="L864" t="str">
            <v>1.</v>
          </cell>
          <cell r="N864" t="str">
            <v>Pekerja</v>
          </cell>
          <cell r="O864" t="str">
            <v>(L01)</v>
          </cell>
          <cell r="P864" t="str">
            <v>jam</v>
          </cell>
          <cell r="Q864">
            <v>1.75</v>
          </cell>
          <cell r="R864">
            <v>0</v>
          </cell>
          <cell r="U864">
            <v>0</v>
          </cell>
        </row>
        <row r="865">
          <cell r="A865">
            <v>6</v>
          </cell>
          <cell r="C865" t="str">
            <v>Sekelompok pekerja akan melaksanakan pekerjaan</v>
          </cell>
          <cell r="L865" t="str">
            <v>2.</v>
          </cell>
          <cell r="N865" t="str">
            <v>Tukang</v>
          </cell>
          <cell r="O865" t="str">
            <v>(L02)</v>
          </cell>
          <cell r="P865" t="str">
            <v>jam</v>
          </cell>
          <cell r="Q865">
            <v>0</v>
          </cell>
          <cell r="R865">
            <v>0</v>
          </cell>
          <cell r="U865">
            <v>0</v>
          </cell>
        </row>
        <row r="866">
          <cell r="C866" t="str">
            <v>dengan cara manual dengan menggunakan alat bantu</v>
          </cell>
          <cell r="L866" t="str">
            <v>3.</v>
          </cell>
          <cell r="N866" t="str">
            <v>Mandor</v>
          </cell>
          <cell r="O866" t="str">
            <v>(L03)</v>
          </cell>
          <cell r="P866" t="str">
            <v>jam</v>
          </cell>
          <cell r="Q866">
            <v>0.35</v>
          </cell>
          <cell r="R866">
            <v>0</v>
          </cell>
          <cell r="U866">
            <v>0</v>
          </cell>
        </row>
        <row r="868">
          <cell r="Q868" t="str">
            <v xml:space="preserve">JUMLAH HARGA TENAGA   </v>
          </cell>
          <cell r="U868">
            <v>0</v>
          </cell>
        </row>
        <row r="869">
          <cell r="A869" t="str">
            <v>III.</v>
          </cell>
          <cell r="C869" t="str">
            <v>PEMAKAIAN BAHAN, ALAT DAN TENAGA</v>
          </cell>
        </row>
        <row r="870">
          <cell r="A870" t="str">
            <v xml:space="preserve">   1.</v>
          </cell>
          <cell r="C870" t="str">
            <v>BAHAN</v>
          </cell>
          <cell r="L870" t="str">
            <v>B.</v>
          </cell>
          <cell r="N870" t="str">
            <v>BAHAN</v>
          </cell>
        </row>
        <row r="871">
          <cell r="C871" t="str">
            <v>Untuk mendapatkan 1 M' gorong-gorong diperlukan</v>
          </cell>
        </row>
        <row r="872">
          <cell r="C872" t="str">
            <v>- Beton K-175 = (22/7*((2*tg/100+d)/2)^2)-(22/7*(d/2)^2))*1</v>
          </cell>
          <cell r="G872" t="str">
            <v>(EI-716)</v>
          </cell>
          <cell r="H872">
            <v>6.4324109582251016E-2</v>
          </cell>
          <cell r="I872" t="str">
            <v>M3</v>
          </cell>
          <cell r="L872" t="str">
            <v>1.</v>
          </cell>
          <cell r="N872" t="str">
            <v>Beton K-175</v>
          </cell>
          <cell r="O872" t="str">
            <v>(EI-716)</v>
          </cell>
          <cell r="P872" t="str">
            <v>M3</v>
          </cell>
          <cell r="Q872">
            <v>6.4324109582251016E-2</v>
          </cell>
          <cell r="R872">
            <v>124922.20053708706</v>
          </cell>
          <cell r="U872">
            <v>8035.5093166035249</v>
          </cell>
        </row>
        <row r="873">
          <cell r="C873" t="str">
            <v>- Timbunan Porus      = {(tp*(0.15+2*tg/100+d+0.15)*1)*1.05}</v>
          </cell>
          <cell r="G873" t="str">
            <v>(EI-241)</v>
          </cell>
          <cell r="H873">
            <v>7.1400000000000005E-2</v>
          </cell>
          <cell r="I873" t="str">
            <v>M3</v>
          </cell>
          <cell r="L873" t="str">
            <v>2.</v>
          </cell>
          <cell r="N873" t="str">
            <v>Urugan Porus</v>
          </cell>
          <cell r="O873" t="str">
            <v>(EI-241)</v>
          </cell>
          <cell r="P873" t="str">
            <v>M3</v>
          </cell>
          <cell r="Q873">
            <v>7.1400000000000005E-2</v>
          </cell>
          <cell r="R873">
            <v>36193.678298944527</v>
          </cell>
          <cell r="U873">
            <v>2584.2286305446396</v>
          </cell>
        </row>
        <row r="874">
          <cell r="C874" t="str">
            <v>- Material Pilihan  = ((2*tg/100+d+0.15)*(0.15+2*tg/100+d+0.15)</v>
          </cell>
          <cell r="G874" t="str">
            <v>(M09)</v>
          </cell>
          <cell r="H874">
            <v>0.25929000000000008</v>
          </cell>
          <cell r="I874" t="str">
            <v>M3</v>
          </cell>
          <cell r="J874" t="str">
            <v xml:space="preserve"> = Vp</v>
          </cell>
          <cell r="L874" t="str">
            <v>3.</v>
          </cell>
          <cell r="N874" t="str">
            <v>Mat. Pilihan</v>
          </cell>
          <cell r="O874" t="str">
            <v>(M09)</v>
          </cell>
          <cell r="P874" t="str">
            <v>M3</v>
          </cell>
          <cell r="Q874">
            <v>0.25929000000000008</v>
          </cell>
          <cell r="R874">
            <v>47500</v>
          </cell>
          <cell r="U874">
            <v>12316.275000000003</v>
          </cell>
        </row>
        <row r="875">
          <cell r="D875" t="str">
            <v>-(22/7*(0.5*(2*tg/100+d))^2))*1*1.05</v>
          </cell>
        </row>
        <row r="877">
          <cell r="A877" t="str">
            <v xml:space="preserve">   2.</v>
          </cell>
          <cell r="C877" t="str">
            <v>ALAT</v>
          </cell>
        </row>
        <row r="878">
          <cell r="A878" t="str">
            <v>2.a.</v>
          </cell>
          <cell r="C878" t="str">
            <v>TAMPER</v>
          </cell>
          <cell r="G878" t="str">
            <v>(E25)</v>
          </cell>
          <cell r="Q878" t="str">
            <v xml:space="preserve">JUMLAH HARGA BAHAN   </v>
          </cell>
          <cell r="U878">
            <v>22936.01294714817</v>
          </cell>
        </row>
        <row r="879">
          <cell r="C879" t="str">
            <v>Kecepatan</v>
          </cell>
          <cell r="G879" t="str">
            <v>v</v>
          </cell>
          <cell r="H879">
            <v>0.5</v>
          </cell>
          <cell r="I879" t="str">
            <v>Km / Jam</v>
          </cell>
        </row>
        <row r="880">
          <cell r="C880" t="str">
            <v>Efisiensi alat</v>
          </cell>
          <cell r="G880" t="str">
            <v>Fa</v>
          </cell>
          <cell r="H880">
            <v>0.83</v>
          </cell>
          <cell r="I880" t="str">
            <v>-</v>
          </cell>
          <cell r="L880" t="str">
            <v>C.</v>
          </cell>
          <cell r="N880" t="str">
            <v>PERALATAN</v>
          </cell>
        </row>
        <row r="881">
          <cell r="C881" t="str">
            <v>Lebar pemadatan</v>
          </cell>
          <cell r="G881" t="str">
            <v>Lb</v>
          </cell>
          <cell r="H881">
            <v>0.4</v>
          </cell>
          <cell r="I881" t="str">
            <v>M</v>
          </cell>
        </row>
        <row r="882">
          <cell r="C882" t="str">
            <v>Banyak lintasan</v>
          </cell>
          <cell r="G882" t="str">
            <v>n</v>
          </cell>
          <cell r="H882">
            <v>10</v>
          </cell>
          <cell r="I882" t="str">
            <v>lintasan</v>
          </cell>
          <cell r="L882" t="str">
            <v>1.</v>
          </cell>
          <cell r="N882" t="str">
            <v>Tamper</v>
          </cell>
          <cell r="O882" t="str">
            <v>(E25)</v>
          </cell>
          <cell r="P882" t="str">
            <v>jam</v>
          </cell>
          <cell r="Q882">
            <v>7.8099397590361455E-2</v>
          </cell>
          <cell r="R882">
            <v>7380.1821907600606</v>
          </cell>
          <cell r="U882">
            <v>576.38778320547476</v>
          </cell>
        </row>
        <row r="883">
          <cell r="C883" t="str">
            <v>Tebal lapis hamparan</v>
          </cell>
          <cell r="G883" t="str">
            <v>tp</v>
          </cell>
          <cell r="H883">
            <v>0.2</v>
          </cell>
          <cell r="I883" t="str">
            <v>M</v>
          </cell>
          <cell r="L883" t="str">
            <v>2.</v>
          </cell>
          <cell r="N883" t="str">
            <v>Dump Truck</v>
          </cell>
          <cell r="O883" t="str">
            <v>(E08)</v>
          </cell>
          <cell r="P883" t="str">
            <v>jam</v>
          </cell>
          <cell r="Q883">
            <v>9.412650602409639E-2</v>
          </cell>
          <cell r="R883">
            <v>85369.901634057198</v>
          </cell>
          <cell r="U883">
            <v>8035.5705604346012</v>
          </cell>
        </row>
        <row r="884">
          <cell r="L884" t="str">
            <v>3.</v>
          </cell>
          <cell r="N884" t="str">
            <v>Alat  Bantu</v>
          </cell>
          <cell r="P884" t="str">
            <v>Ls</v>
          </cell>
          <cell r="Q884">
            <v>1</v>
          </cell>
          <cell r="R884">
            <v>150</v>
          </cell>
          <cell r="U884">
            <v>150</v>
          </cell>
        </row>
        <row r="886">
          <cell r="C886" t="str">
            <v>Kap. Prod. / Jam   =</v>
          </cell>
          <cell r="D886" t="str">
            <v>v x 1000 x Fa x Lb x 60</v>
          </cell>
          <cell r="G886" t="str">
            <v>Q1</v>
          </cell>
          <cell r="H886">
            <v>3.3200000000000003</v>
          </cell>
          <cell r="I886" t="str">
            <v xml:space="preserve">M3 / Jam </v>
          </cell>
        </row>
        <row r="887">
          <cell r="D887" t="str">
            <v xml:space="preserve">    n x tp</v>
          </cell>
        </row>
        <row r="889">
          <cell r="C889" t="str">
            <v>Koefisien Alat / m'</v>
          </cell>
          <cell r="D889" t="str">
            <v xml:space="preserve"> =  1  :  Q1 x Vp</v>
          </cell>
          <cell r="G889" t="str">
            <v>(E25)</v>
          </cell>
          <cell r="H889">
            <v>7.8099397590361455E-2</v>
          </cell>
          <cell r="I889" t="str">
            <v>jam</v>
          </cell>
        </row>
        <row r="890">
          <cell r="Q890" t="str">
            <v xml:space="preserve">JUMLAH HARGA PERALATAN   </v>
          </cell>
          <cell r="U890">
            <v>8761.9583436400753</v>
          </cell>
        </row>
        <row r="891">
          <cell r="A891" t="str">
            <v>2.b.</v>
          </cell>
          <cell r="C891" t="str">
            <v>DUMP TRUCK</v>
          </cell>
          <cell r="G891" t="str">
            <v>(E08)</v>
          </cell>
        </row>
        <row r="892">
          <cell r="C892" t="str">
            <v>Kapasitas bak sekali muat</v>
          </cell>
          <cell r="G892" t="str">
            <v>V</v>
          </cell>
          <cell r="H892">
            <v>20</v>
          </cell>
          <cell r="I892" t="str">
            <v>Buah/M'</v>
          </cell>
          <cell r="L892" t="str">
            <v>D.</v>
          </cell>
          <cell r="N892" t="str">
            <v>JUMLAH HARGA TENAGA, BAHAN DAN PERALATAN  ( A + B + C )</v>
          </cell>
          <cell r="U892">
            <v>31697.971290788246</v>
          </cell>
        </row>
        <row r="893">
          <cell r="C893" t="str">
            <v>Faktor efisiensi alat</v>
          </cell>
          <cell r="G893" t="str">
            <v>Fa</v>
          </cell>
          <cell r="H893">
            <v>0.83</v>
          </cell>
          <cell r="L893" t="str">
            <v>E.</v>
          </cell>
          <cell r="N893" t="str">
            <v>OVERHEAD &amp; PROFIT</v>
          </cell>
          <cell r="P893">
            <v>10</v>
          </cell>
          <cell r="Q893" t="str">
            <v>%  x  D</v>
          </cell>
          <cell r="U893">
            <v>3169.7971290788246</v>
          </cell>
        </row>
        <row r="894">
          <cell r="C894" t="str">
            <v>Kecepatanrata-rata bermuatan</v>
          </cell>
          <cell r="G894" t="str">
            <v>v1</v>
          </cell>
          <cell r="H894">
            <v>40</v>
          </cell>
          <cell r="I894" t="str">
            <v>Km/Jam</v>
          </cell>
          <cell r="L894" t="str">
            <v>F.</v>
          </cell>
          <cell r="N894" t="str">
            <v>HARGA SATUAN PEKERJAAN  ( D + E )</v>
          </cell>
          <cell r="U894">
            <v>34867.768419867069</v>
          </cell>
        </row>
        <row r="895">
          <cell r="C895" t="str">
            <v>Kecepatan rata-rata kosong</v>
          </cell>
          <cell r="G895" t="str">
            <v>v2</v>
          </cell>
          <cell r="H895">
            <v>60</v>
          </cell>
          <cell r="I895" t="str">
            <v>Km/Jam</v>
          </cell>
          <cell r="L895" t="str">
            <v>Note: 1</v>
          </cell>
          <cell r="N895" t="str">
            <v>SATUAN dapat berdasarkan atas jam operasi untuk Tenaga Kerja dan Peralatan, volume dan/atau ukuran</v>
          </cell>
        </row>
        <row r="896">
          <cell r="C896" t="str">
            <v>Waktu siklus    :</v>
          </cell>
          <cell r="G896" t="str">
            <v>Ts1</v>
          </cell>
          <cell r="N896" t="str">
            <v>berat untuk bahan-bahan.</v>
          </cell>
        </row>
        <row r="897">
          <cell r="C897" t="str">
            <v>- Waktu  tempuh in  si  = (L : v1 ) x 60</v>
          </cell>
          <cell r="G897" t="str">
            <v>T1</v>
          </cell>
          <cell r="H897">
            <v>26.25</v>
          </cell>
          <cell r="I897" t="str">
            <v>menit</v>
          </cell>
          <cell r="L897">
            <v>2</v>
          </cell>
          <cell r="N897" t="str">
            <v>Kuantitas satuan adalah kuantitas setiap komponen untuk menyelesaikan satu satuan pekerjaan dari nomor</v>
          </cell>
        </row>
        <row r="898">
          <cell r="C898" t="str">
            <v>-  Waktutempuh kosong  = (L : v2)  x  60</v>
          </cell>
          <cell r="G898" t="str">
            <v>T2</v>
          </cell>
          <cell r="H898">
            <v>17.5</v>
          </cell>
          <cell r="I898" t="str">
            <v>menit</v>
          </cell>
          <cell r="N898" t="str">
            <v>mata pembayaran.</v>
          </cell>
        </row>
        <row r="899">
          <cell r="C899" t="str">
            <v>-  Muat, bongkar dan lain-lain</v>
          </cell>
          <cell r="G899" t="str">
            <v>T3</v>
          </cell>
          <cell r="H899">
            <v>50</v>
          </cell>
          <cell r="I899" t="str">
            <v>menit</v>
          </cell>
          <cell r="L899">
            <v>3</v>
          </cell>
          <cell r="N899" t="str">
            <v>Biaya satuan untuk peralatan sudah termasuk bahan bakar, bahan habis dipakai dan operator.</v>
          </cell>
        </row>
        <row r="900">
          <cell r="G900" t="str">
            <v>Ts1</v>
          </cell>
          <cell r="H900">
            <v>93.75</v>
          </cell>
          <cell r="I900" t="str">
            <v>menit</v>
          </cell>
          <cell r="L900">
            <v>4</v>
          </cell>
          <cell r="N900" t="str">
            <v>Biaya satuan sudah termasuk pengeluaran untuk seluruh pajak yang berkaitan (tetapi tidak termasuk PPN</v>
          </cell>
        </row>
        <row r="901">
          <cell r="J901" t="str">
            <v>Berlanjut ke halaman berikut</v>
          </cell>
          <cell r="N901" t="str">
            <v>yang dibayar dari kontrak) dan biaya-biaya lainnya.</v>
          </cell>
        </row>
        <row r="902">
          <cell r="A902" t="str">
            <v>ITEM PEMBAYARAN NO.</v>
          </cell>
          <cell r="D902" t="str">
            <v>:  2.3 (5)</v>
          </cell>
          <cell r="J902" t="str">
            <v xml:space="preserve">Analisa EI-235 </v>
          </cell>
        </row>
        <row r="903">
          <cell r="A903" t="str">
            <v>JENIS PEKERJAAN</v>
          </cell>
          <cell r="D903" t="str">
            <v>:  Gorong2 Beton Tanpa Tulang</v>
          </cell>
        </row>
        <row r="904">
          <cell r="A904" t="str">
            <v>SATUAN PEMBAYARAN</v>
          </cell>
          <cell r="D904" t="str">
            <v>:  M1</v>
          </cell>
          <cell r="J904" t="str">
            <v xml:space="preserve">         URAIAN ANALISA HARGA SATUAN</v>
          </cell>
        </row>
        <row r="905">
          <cell r="J905" t="str">
            <v>Lanjutan</v>
          </cell>
        </row>
        <row r="907">
          <cell r="A907" t="str">
            <v>No.</v>
          </cell>
          <cell r="C907" t="str">
            <v>U R A I A N</v>
          </cell>
          <cell r="G907" t="str">
            <v>KODE</v>
          </cell>
          <cell r="H907" t="str">
            <v>KOEF.</v>
          </cell>
          <cell r="I907" t="str">
            <v>SATUAN</v>
          </cell>
          <cell r="J907" t="str">
            <v>KETERANGAN</v>
          </cell>
        </row>
        <row r="910">
          <cell r="C910" t="str">
            <v>Kapasitas Produksi / Jam   =</v>
          </cell>
          <cell r="E910" t="str">
            <v>V x Fa x 60</v>
          </cell>
          <cell r="G910" t="str">
            <v>Q2</v>
          </cell>
          <cell r="H910">
            <v>10.623999999999999</v>
          </cell>
          <cell r="I910" t="str">
            <v xml:space="preserve">M' / Jam </v>
          </cell>
        </row>
        <row r="911">
          <cell r="E911" t="str">
            <v>Ts1</v>
          </cell>
        </row>
        <row r="913">
          <cell r="C913" t="str">
            <v>Koefisien Alat / m'</v>
          </cell>
          <cell r="D913" t="str">
            <v xml:space="preserve"> =  1  :  Q2</v>
          </cell>
          <cell r="G913" t="str">
            <v>(E08)</v>
          </cell>
          <cell r="H913">
            <v>9.412650602409639E-2</v>
          </cell>
          <cell r="I913" t="str">
            <v>jam</v>
          </cell>
        </row>
        <row r="916">
          <cell r="A916" t="str">
            <v>2.c.</v>
          </cell>
          <cell r="C916" t="str">
            <v>ALAT  BANTU</v>
          </cell>
        </row>
        <row r="917">
          <cell r="C917" t="str">
            <v>Diperlukan alat-alat bantu kecil</v>
          </cell>
          <cell r="J917" t="str">
            <v>Lump Sump</v>
          </cell>
        </row>
        <row r="918">
          <cell r="C918" t="str">
            <v>- Sekop    =         3   buah</v>
          </cell>
        </row>
        <row r="919">
          <cell r="C919" t="str">
            <v>- Pacul     =         3   buah</v>
          </cell>
        </row>
        <row r="920">
          <cell r="C920" t="str">
            <v>- Alat-alat kecil lain</v>
          </cell>
        </row>
        <row r="922">
          <cell r="A922" t="str">
            <v xml:space="preserve">   3.</v>
          </cell>
          <cell r="C922" t="str">
            <v>TENAGA</v>
          </cell>
        </row>
        <row r="923">
          <cell r="C923" t="str">
            <v>Produksi Gorong-gorong / hari</v>
          </cell>
          <cell r="G923" t="str">
            <v>Qt</v>
          </cell>
          <cell r="H923">
            <v>20</v>
          </cell>
          <cell r="I923" t="str">
            <v>M'</v>
          </cell>
        </row>
        <row r="924">
          <cell r="C924" t="str">
            <v>Kebutuhan tenaga :</v>
          </cell>
        </row>
        <row r="925">
          <cell r="D925" t="str">
            <v>- Pekerja</v>
          </cell>
          <cell r="G925" t="str">
            <v>P</v>
          </cell>
          <cell r="H925">
            <v>5</v>
          </cell>
          <cell r="I925" t="str">
            <v>orang</v>
          </cell>
        </row>
        <row r="926">
          <cell r="D926" t="str">
            <v>- Tukang</v>
          </cell>
          <cell r="G926" t="str">
            <v>T</v>
          </cell>
          <cell r="H926">
            <v>0</v>
          </cell>
          <cell r="I926" t="str">
            <v>orang</v>
          </cell>
        </row>
        <row r="927">
          <cell r="D927" t="str">
            <v>- Mandor</v>
          </cell>
          <cell r="G927" t="str">
            <v>M</v>
          </cell>
          <cell r="H927">
            <v>1</v>
          </cell>
          <cell r="I927" t="str">
            <v>orang</v>
          </cell>
        </row>
        <row r="929">
          <cell r="C929" t="str">
            <v>Koefisien tenaga / M1   :</v>
          </cell>
        </row>
        <row r="930">
          <cell r="D930" t="str">
            <v>- Pekerja</v>
          </cell>
          <cell r="E930" t="str">
            <v>= (Tk x P) : Qt</v>
          </cell>
          <cell r="G930" t="str">
            <v>(L01)</v>
          </cell>
          <cell r="H930">
            <v>1.75</v>
          </cell>
          <cell r="I930" t="str">
            <v>Jam</v>
          </cell>
        </row>
        <row r="931">
          <cell r="D931" t="str">
            <v>- Tukang</v>
          </cell>
          <cell r="E931" t="str">
            <v>= (Tk x T) : Qt</v>
          </cell>
          <cell r="G931" t="str">
            <v>(L02)</v>
          </cell>
          <cell r="H931">
            <v>0</v>
          </cell>
          <cell r="I931" t="str">
            <v>Jam</v>
          </cell>
        </row>
        <row r="932">
          <cell r="D932" t="str">
            <v>- Mandor</v>
          </cell>
          <cell r="E932" t="str">
            <v>= (Tk x M) : Qt</v>
          </cell>
          <cell r="G932" t="str">
            <v>(L03)</v>
          </cell>
          <cell r="H932">
            <v>0.35</v>
          </cell>
          <cell r="I932" t="str">
            <v>Jam</v>
          </cell>
        </row>
        <row r="934">
          <cell r="A934" t="str">
            <v>4.</v>
          </cell>
          <cell r="C934" t="str">
            <v>HARGA DASAR SATUAN UPAH, BAHAN DAN ALAT</v>
          </cell>
        </row>
        <row r="935">
          <cell r="C935" t="str">
            <v>Lihat lampiran.</v>
          </cell>
        </row>
        <row r="938">
          <cell r="A938" t="str">
            <v>5.</v>
          </cell>
          <cell r="C938" t="str">
            <v>ANALISA HARGA SATUAN PEKERJAAN</v>
          </cell>
        </row>
        <row r="939">
          <cell r="C939" t="str">
            <v>Lihat perhitungan dalam FORMULIR STANDAR UNTUK</v>
          </cell>
        </row>
        <row r="940">
          <cell r="C940" t="str">
            <v>PEREKEMAN ANALISA MASING-MASING HARGA</v>
          </cell>
        </row>
        <row r="941">
          <cell r="C941" t="str">
            <v>SATUAN.</v>
          </cell>
        </row>
        <row r="942">
          <cell r="C942" t="str">
            <v>Didapat Harga Satuan Pekerjaan :</v>
          </cell>
        </row>
        <row r="944">
          <cell r="C944" t="str">
            <v xml:space="preserve">Rp.  </v>
          </cell>
          <cell r="D944">
            <v>34867.768419867069</v>
          </cell>
          <cell r="E944" t="str">
            <v xml:space="preserve"> / M'</v>
          </cell>
        </row>
        <row r="947">
          <cell r="A947" t="str">
            <v>6.</v>
          </cell>
          <cell r="C947" t="str">
            <v>WAKTU PELAKSANAAN YANG DIPERLUKAN</v>
          </cell>
        </row>
        <row r="948">
          <cell r="C948" t="str">
            <v>Masa Pelaksanaan :</v>
          </cell>
          <cell r="D948" t="str">
            <v>. . . . . . . . . . . .</v>
          </cell>
          <cell r="E948" t="str">
            <v>bulan</v>
          </cell>
        </row>
        <row r="950">
          <cell r="A950" t="str">
            <v>7.</v>
          </cell>
          <cell r="C950" t="str">
            <v>VOLUME PEKERJAAN YANG DIPERLUKAN</v>
          </cell>
        </row>
        <row r="951">
          <cell r="C951" t="str">
            <v>Volume pekerjaan  :</v>
          </cell>
          <cell r="D951">
            <v>0</v>
          </cell>
          <cell r="E951" t="str">
            <v>M'</v>
          </cell>
        </row>
        <row r="961">
          <cell r="A961" t="str">
            <v>ITEM PEMBAYARAN NO.</v>
          </cell>
          <cell r="D961" t="str">
            <v>:  2.3 (6)</v>
          </cell>
          <cell r="J961" t="str">
            <v>Analisa EI-236</v>
          </cell>
          <cell r="T961" t="str">
            <v>Analisa EI-236</v>
          </cell>
        </row>
        <row r="962">
          <cell r="A962" t="str">
            <v>JENIS PEKERJAAN</v>
          </cell>
          <cell r="D962" t="str">
            <v>:  Gorong2 Baja Bergelombang</v>
          </cell>
        </row>
        <row r="963">
          <cell r="A963" t="str">
            <v>SATUAN PEMBAYARAN</v>
          </cell>
          <cell r="D963" t="str">
            <v>:  Ton</v>
          </cell>
          <cell r="J963" t="str">
            <v xml:space="preserve">         URAIAN ANALISA HARGA SATUAN</v>
          </cell>
          <cell r="L963" t="str">
            <v>FORMULIR STANDAR UNTUK</v>
          </cell>
        </row>
        <row r="964">
          <cell r="L964" t="str">
            <v>PEREKAMAN ANALISA MASING-MASING HARGA SATUAN</v>
          </cell>
        </row>
        <row r="965">
          <cell r="L965" t="str">
            <v xml:space="preserve">                                                                                                            </v>
          </cell>
        </row>
        <row r="966">
          <cell r="A966" t="str">
            <v>No.</v>
          </cell>
          <cell r="C966" t="str">
            <v>U R A I A N</v>
          </cell>
          <cell r="G966" t="str">
            <v>KODE</v>
          </cell>
          <cell r="H966" t="str">
            <v>KOEF.</v>
          </cell>
          <cell r="I966" t="str">
            <v>SATUAN</v>
          </cell>
          <cell r="J966" t="str">
            <v>KETERANGAN</v>
          </cell>
        </row>
        <row r="968">
          <cell r="L968" t="str">
            <v>Proyek / Bagpro</v>
          </cell>
          <cell r="O968" t="str">
            <v xml:space="preserve">:  Peningkatan Jalan Dan Jembatan Prop. NTT </v>
          </cell>
        </row>
        <row r="969">
          <cell r="A969" t="str">
            <v>I.</v>
          </cell>
          <cell r="C969" t="str">
            <v>ASUMSI</v>
          </cell>
          <cell r="L969" t="str">
            <v>No. Paket Kontrak</v>
          </cell>
          <cell r="O969" t="str">
            <v xml:space="preserve">:  </v>
          </cell>
        </row>
        <row r="970">
          <cell r="A970">
            <v>1</v>
          </cell>
          <cell r="C970" t="str">
            <v>Pekerjaan dilakukan secara mekanik/manual</v>
          </cell>
          <cell r="L970" t="str">
            <v>Nama Paket</v>
          </cell>
          <cell r="O970" t="str">
            <v>:  Pembangunan Jalan Resetlement Pengungsi Mauritzu</v>
          </cell>
        </row>
        <row r="971">
          <cell r="A971">
            <v>2</v>
          </cell>
          <cell r="C971" t="str">
            <v>Lokasi pekerjaan : sepanjang jalan</v>
          </cell>
          <cell r="L971" t="str">
            <v>Prop / Kab / Kodya</v>
          </cell>
          <cell r="O971" t="str">
            <v>:  Nusa Tenggara Timur / TTU</v>
          </cell>
        </row>
        <row r="972">
          <cell r="A972">
            <v>3</v>
          </cell>
          <cell r="C972" t="str">
            <v>Diameter gorong-gorong baja</v>
          </cell>
          <cell r="G972" t="str">
            <v>d</v>
          </cell>
          <cell r="H972">
            <v>1</v>
          </cell>
          <cell r="I972" t="str">
            <v>m</v>
          </cell>
          <cell r="L972" t="str">
            <v>ITEM PEMBAYARAN NO.</v>
          </cell>
          <cell r="O972" t="str">
            <v>:  2.3 (6)</v>
          </cell>
          <cell r="R972" t="str">
            <v>PERKIRAAN VOL. PEK.</v>
          </cell>
          <cell r="T972" t="str">
            <v>:</v>
          </cell>
          <cell r="U972">
            <v>0</v>
          </cell>
        </row>
        <row r="973">
          <cell r="A973">
            <v>4</v>
          </cell>
          <cell r="C973" t="str">
            <v>Jarak rata-rata Base Camp ke lokasi pekerjaan</v>
          </cell>
          <cell r="G973" t="str">
            <v>L</v>
          </cell>
          <cell r="H973">
            <v>17.5</v>
          </cell>
          <cell r="I973" t="str">
            <v>Km</v>
          </cell>
          <cell r="L973" t="str">
            <v>JENIS PEKERJAAN</v>
          </cell>
          <cell r="O973" t="str">
            <v>:  Gorong2 Baja Bergelombang</v>
          </cell>
          <cell r="R973" t="str">
            <v>TOTAL HARGA (Rp.)</v>
          </cell>
          <cell r="T973" t="str">
            <v>:</v>
          </cell>
          <cell r="U973">
            <v>0</v>
          </cell>
        </row>
        <row r="974">
          <cell r="A974">
            <v>5</v>
          </cell>
          <cell r="C974" t="str">
            <v>Jam kerja efektif per-hari</v>
          </cell>
          <cell r="G974" t="str">
            <v>Tk</v>
          </cell>
          <cell r="H974">
            <v>7</v>
          </cell>
          <cell r="I974" t="str">
            <v>Jam</v>
          </cell>
          <cell r="L974" t="str">
            <v>SATUAN PEMBAYARAN</v>
          </cell>
          <cell r="O974" t="str">
            <v>:  Ton</v>
          </cell>
          <cell r="R974" t="str">
            <v>% THD. BIAYA PROYEK</v>
          </cell>
          <cell r="T974" t="str">
            <v>:</v>
          </cell>
          <cell r="U974">
            <v>0</v>
          </cell>
        </row>
        <row r="975">
          <cell r="A975">
            <v>6</v>
          </cell>
          <cell r="C975" t="str">
            <v>Tebal gorong-gorong</v>
          </cell>
          <cell r="G975" t="str">
            <v>tg</v>
          </cell>
          <cell r="H975">
            <v>0.25</v>
          </cell>
          <cell r="I975" t="str">
            <v>Cm</v>
          </cell>
        </row>
        <row r="976">
          <cell r="A976">
            <v>7</v>
          </cell>
          <cell r="C976" t="str">
            <v>BJ Pipa Baja Bergelombang</v>
          </cell>
          <cell r="G976" t="str">
            <v>BJp</v>
          </cell>
          <cell r="H976">
            <v>7.9</v>
          </cell>
          <cell r="I976" t="str">
            <v>T/m3</v>
          </cell>
        </row>
        <row r="977">
          <cell r="G977" t="str">
            <v>BJp1</v>
          </cell>
          <cell r="H977">
            <v>0.12445321428571117</v>
          </cell>
          <cell r="I977" t="str">
            <v>T/m'</v>
          </cell>
          <cell r="Q977" t="str">
            <v>PERKIRAAN</v>
          </cell>
          <cell r="R977" t="str">
            <v>HARGA</v>
          </cell>
          <cell r="S977" t="str">
            <v>JUMLAH</v>
          </cell>
        </row>
        <row r="978">
          <cell r="A978" t="str">
            <v>II.</v>
          </cell>
          <cell r="C978" t="str">
            <v>URUTAN KERJA</v>
          </cell>
          <cell r="L978" t="str">
            <v>NO.</v>
          </cell>
          <cell r="N978" t="str">
            <v>KOMPONEN</v>
          </cell>
          <cell r="P978" t="str">
            <v>SATUAN</v>
          </cell>
          <cell r="Q978" t="str">
            <v>KUANTITAS</v>
          </cell>
          <cell r="R978" t="str">
            <v>SATUAN</v>
          </cell>
          <cell r="S978" t="str">
            <v>HARGA</v>
          </cell>
        </row>
        <row r="979">
          <cell r="R979" t="str">
            <v>(Rp.)</v>
          </cell>
          <cell r="S979" t="str">
            <v>(Rp.)</v>
          </cell>
        </row>
        <row r="980">
          <cell r="A980">
            <v>1</v>
          </cell>
          <cell r="C980" t="str">
            <v>Gorong-gorong baja diterima dari pemasok</v>
          </cell>
        </row>
        <row r="981">
          <cell r="C981" t="str">
            <v>di lokasi pekerjaan</v>
          </cell>
        </row>
        <row r="982">
          <cell r="A982">
            <v>3</v>
          </cell>
          <cell r="C982" t="str">
            <v>Dasar gorong-gorong digali sesuai kebutuhan dan ma-</v>
          </cell>
          <cell r="L982" t="str">
            <v>A.</v>
          </cell>
          <cell r="N982" t="str">
            <v>TENAGA</v>
          </cell>
        </row>
        <row r="983">
          <cell r="C983" t="str">
            <v>terial backfill dipadatkan dengan Tamper</v>
          </cell>
        </row>
        <row r="984">
          <cell r="A984">
            <v>4</v>
          </cell>
          <cell r="C984" t="str">
            <v>Tebal lapis porus pada dasar gorong-gorong baja</v>
          </cell>
          <cell r="G984" t="str">
            <v>tp</v>
          </cell>
          <cell r="H984">
            <v>0.15</v>
          </cell>
          <cell r="I984" t="str">
            <v>M</v>
          </cell>
          <cell r="L984" t="str">
            <v>1.</v>
          </cell>
          <cell r="N984" t="str">
            <v>Pekerja</v>
          </cell>
          <cell r="O984" t="str">
            <v>(L01)</v>
          </cell>
          <cell r="P984" t="str">
            <v>Jam</v>
          </cell>
          <cell r="Q984">
            <v>64.615384615384613</v>
          </cell>
          <cell r="R984">
            <v>0</v>
          </cell>
          <cell r="U984">
            <v>0</v>
          </cell>
        </row>
        <row r="985">
          <cell r="A985">
            <v>5</v>
          </cell>
          <cell r="C985" t="str">
            <v>Material pilihan untuk penimbunan kembali (padat)</v>
          </cell>
          <cell r="L985" t="str">
            <v>2.</v>
          </cell>
          <cell r="N985" t="str">
            <v>Tukang</v>
          </cell>
          <cell r="O985" t="str">
            <v>(L02)</v>
          </cell>
          <cell r="P985" t="str">
            <v>Jam</v>
          </cell>
          <cell r="Q985">
            <v>5.3846153846153841</v>
          </cell>
          <cell r="R985">
            <v>0</v>
          </cell>
          <cell r="U985">
            <v>0</v>
          </cell>
        </row>
        <row r="986">
          <cell r="A986">
            <v>6</v>
          </cell>
          <cell r="C986" t="str">
            <v>Sekelompok pekerja akan melaksanakan pekerjaan</v>
          </cell>
          <cell r="L986" t="str">
            <v>3.</v>
          </cell>
          <cell r="N986" t="str">
            <v>Mandor</v>
          </cell>
          <cell r="O986" t="str">
            <v>(L03)</v>
          </cell>
          <cell r="P986" t="str">
            <v>Jam</v>
          </cell>
          <cell r="Q986">
            <v>5.3846153846153841</v>
          </cell>
          <cell r="R986">
            <v>0</v>
          </cell>
          <cell r="U986">
            <v>0</v>
          </cell>
        </row>
        <row r="987">
          <cell r="C987" t="str">
            <v>dengan cara manual dengan menggunakan alat bantu</v>
          </cell>
        </row>
        <row r="988">
          <cell r="Q988" t="str">
            <v xml:space="preserve">JUMLAH HARGA TENAGA   </v>
          </cell>
          <cell r="U988">
            <v>0</v>
          </cell>
        </row>
        <row r="989">
          <cell r="A989" t="str">
            <v>III.</v>
          </cell>
          <cell r="C989" t="str">
            <v>PEMAKAIAN BAHAN, ALAT DAN TENAGA</v>
          </cell>
        </row>
        <row r="990">
          <cell r="A990" t="str">
            <v xml:space="preserve">   1.</v>
          </cell>
          <cell r="C990" t="str">
            <v>BAHAN</v>
          </cell>
          <cell r="L990" t="str">
            <v>B.</v>
          </cell>
          <cell r="N990" t="str">
            <v>BAHAN</v>
          </cell>
        </row>
        <row r="991">
          <cell r="C991" t="str">
            <v>Untuk mendapatkan 1 M' gorong-gorong diperlukan</v>
          </cell>
        </row>
        <row r="992">
          <cell r="C992" t="str">
            <v>- Baja Bergelombang</v>
          </cell>
          <cell r="G992" t="str">
            <v>(M46)</v>
          </cell>
          <cell r="H992">
            <v>1050</v>
          </cell>
          <cell r="I992" t="str">
            <v>Kg</v>
          </cell>
          <cell r="L992" t="str">
            <v>1.</v>
          </cell>
          <cell r="N992" t="str">
            <v>Pipa Baja Glb.</v>
          </cell>
          <cell r="O992" t="str">
            <v>(M46)</v>
          </cell>
          <cell r="P992" t="str">
            <v>Kg</v>
          </cell>
          <cell r="Q992">
            <v>1050</v>
          </cell>
          <cell r="R992">
            <v>7500</v>
          </cell>
          <cell r="U992">
            <v>7875000</v>
          </cell>
        </row>
        <row r="993">
          <cell r="C993" t="str">
            <v>- Urugan Porus = {(tp*(0.5+2*tg/100+d+0.5)*1)*1.05} x (1/BJp1)</v>
          </cell>
          <cell r="G993" t="str">
            <v>(EI-241)</v>
          </cell>
          <cell r="H993">
            <v>2.5373993095512715</v>
          </cell>
          <cell r="I993" t="str">
            <v>M3</v>
          </cell>
          <cell r="L993" t="str">
            <v>2.</v>
          </cell>
          <cell r="N993" t="str">
            <v>Urugan Porus</v>
          </cell>
          <cell r="O993" t="str">
            <v>(EI-241)</v>
          </cell>
          <cell r="P993" t="str">
            <v>M3</v>
          </cell>
          <cell r="Q993">
            <v>2.5373993095512715</v>
          </cell>
          <cell r="R993">
            <v>36193.678298944527</v>
          </cell>
          <cell r="U993">
            <v>91837.814325862681</v>
          </cell>
        </row>
        <row r="994">
          <cell r="C994" t="str">
            <v>- Mat. Pilihan = {((2*tg/100+d+0.5)*(0.5+2*tg/100+d+0.5)</v>
          </cell>
          <cell r="G994" t="str">
            <v>(M09)</v>
          </cell>
          <cell r="H994">
            <v>18.763120248860478</v>
          </cell>
          <cell r="I994" t="str">
            <v>M3</v>
          </cell>
          <cell r="J994" t="str">
            <v xml:space="preserve"> = Vp</v>
          </cell>
          <cell r="L994" t="str">
            <v>3.</v>
          </cell>
          <cell r="N994" t="str">
            <v>Mat. Pilihan</v>
          </cell>
          <cell r="O994" t="str">
            <v>(M09)</v>
          </cell>
          <cell r="P994" t="str">
            <v>M3</v>
          </cell>
          <cell r="Q994">
            <v>18.763120248860478</v>
          </cell>
          <cell r="R994">
            <v>47500</v>
          </cell>
          <cell r="U994">
            <v>891248.21182087273</v>
          </cell>
        </row>
        <row r="995">
          <cell r="C995" t="str">
            <v xml:space="preserve">                      -(22/7*(0.5*(2*tg/100+d))^2)*1)*1.05} x (1/BJp1)</v>
          </cell>
        </row>
        <row r="997">
          <cell r="A997" t="str">
            <v xml:space="preserve">   2.</v>
          </cell>
          <cell r="C997" t="str">
            <v>ALAT</v>
          </cell>
        </row>
        <row r="998">
          <cell r="A998" t="str">
            <v>2.a.</v>
          </cell>
          <cell r="C998" t="str">
            <v>TAMPER</v>
          </cell>
          <cell r="G998" t="str">
            <v>(E25)</v>
          </cell>
          <cell r="Q998" t="str">
            <v xml:space="preserve">JUMLAH HARGA BAHAN   </v>
          </cell>
          <cell r="U998">
            <v>8858086.026146736</v>
          </cell>
        </row>
        <row r="999">
          <cell r="C999" t="str">
            <v>Kecepatan</v>
          </cell>
          <cell r="G999" t="str">
            <v>v</v>
          </cell>
          <cell r="H999">
            <v>0.5</v>
          </cell>
          <cell r="I999" t="str">
            <v>Km / Jam</v>
          </cell>
        </row>
        <row r="1000">
          <cell r="C1000" t="str">
            <v>Efisiensi alat</v>
          </cell>
          <cell r="G1000" t="str">
            <v>Fa</v>
          </cell>
          <cell r="H1000">
            <v>0.83</v>
          </cell>
          <cell r="I1000" t="str">
            <v>-</v>
          </cell>
          <cell r="L1000" t="str">
            <v>C.</v>
          </cell>
          <cell r="N1000" t="str">
            <v>PERALATAN</v>
          </cell>
        </row>
        <row r="1001">
          <cell r="C1001" t="str">
            <v>Lebar pemadatan</v>
          </cell>
          <cell r="G1001" t="str">
            <v>Lb</v>
          </cell>
          <cell r="H1001">
            <v>0.4</v>
          </cell>
          <cell r="I1001" t="str">
            <v>M</v>
          </cell>
        </row>
        <row r="1002">
          <cell r="C1002" t="str">
            <v>Banyak lintasan</v>
          </cell>
          <cell r="G1002" t="str">
            <v>n</v>
          </cell>
          <cell r="H1002">
            <v>10</v>
          </cell>
          <cell r="I1002" t="str">
            <v>lintasan</v>
          </cell>
          <cell r="L1002" t="str">
            <v>1.</v>
          </cell>
          <cell r="N1002" t="str">
            <v>Tamper</v>
          </cell>
          <cell r="O1002" t="str">
            <v>(E25)</v>
          </cell>
          <cell r="P1002" t="str">
            <v>Jam</v>
          </cell>
          <cell r="Q1002">
            <v>0.76427690046725039</v>
          </cell>
          <cell r="R1002">
            <v>7380.1821907600606</v>
          </cell>
          <cell r="U1002">
            <v>5640.502769637701</v>
          </cell>
        </row>
        <row r="1003">
          <cell r="C1003" t="str">
            <v>Tebal lapis hamparan</v>
          </cell>
          <cell r="G1003" t="str">
            <v>tp</v>
          </cell>
          <cell r="H1003">
            <v>0.2</v>
          </cell>
          <cell r="I1003" t="str">
            <v>M</v>
          </cell>
          <cell r="L1003" t="str">
            <v>2.</v>
          </cell>
          <cell r="N1003" t="str">
            <v>Alat  Bantu</v>
          </cell>
          <cell r="P1003" t="str">
            <v>Ls</v>
          </cell>
          <cell r="Q1003">
            <v>1</v>
          </cell>
          <cell r="R1003">
            <v>3500</v>
          </cell>
          <cell r="U1003">
            <v>3500</v>
          </cell>
        </row>
        <row r="1006">
          <cell r="C1006" t="str">
            <v>Kap. Prod. / Jam   =</v>
          </cell>
          <cell r="D1006" t="str">
            <v>v x 1000 x Fa x Lb x 60</v>
          </cell>
          <cell r="G1006" t="str">
            <v>Q1</v>
          </cell>
          <cell r="H1006">
            <v>3.3200000000000003</v>
          </cell>
          <cell r="I1006" t="str">
            <v xml:space="preserve">M3 / Jam </v>
          </cell>
        </row>
        <row r="1007">
          <cell r="D1007" t="str">
            <v xml:space="preserve">    n x tp</v>
          </cell>
        </row>
        <row r="1009">
          <cell r="C1009" t="str">
            <v>Koefisien Alat / T</v>
          </cell>
          <cell r="D1009" t="str">
            <v xml:space="preserve"> =  1  :  Q1 x Vp</v>
          </cell>
          <cell r="G1009" t="str">
            <v>(E25)</v>
          </cell>
          <cell r="H1009">
            <v>0.76427690046725039</v>
          </cell>
          <cell r="I1009" t="str">
            <v>jam</v>
          </cell>
        </row>
        <row r="1010">
          <cell r="Q1010" t="str">
            <v xml:space="preserve">JUMLAH HARGA PERALATAN   </v>
          </cell>
          <cell r="U1010">
            <v>9140.5027696377001</v>
          </cell>
        </row>
        <row r="1012">
          <cell r="A1012" t="str">
            <v>2.c.</v>
          </cell>
          <cell r="C1012" t="str">
            <v>ALAT  BANTU</v>
          </cell>
          <cell r="L1012" t="str">
            <v>D.</v>
          </cell>
          <cell r="N1012" t="str">
            <v>JUMLAH HARGA TENAGA, BAHAN DAN PERALATAN  ( A + B + C )</v>
          </cell>
          <cell r="U1012">
            <v>8867226.5289163738</v>
          </cell>
        </row>
        <row r="1013">
          <cell r="C1013" t="str">
            <v>Diperlukan alat-alat bantu kecil</v>
          </cell>
          <cell r="J1013" t="str">
            <v>Lump Sump</v>
          </cell>
          <cell r="L1013" t="str">
            <v>E.</v>
          </cell>
          <cell r="N1013" t="str">
            <v>OVERHEAD &amp; PROFIT</v>
          </cell>
          <cell r="P1013">
            <v>10</v>
          </cell>
          <cell r="Q1013" t="str">
            <v>%  x  D</v>
          </cell>
          <cell r="U1013">
            <v>886722.65289163741</v>
          </cell>
        </row>
        <row r="1014">
          <cell r="C1014" t="str">
            <v>- Sekop    =         3   buah</v>
          </cell>
          <cell r="L1014" t="str">
            <v>F.</v>
          </cell>
          <cell r="N1014" t="str">
            <v>HARGA SATUAN PEKERJAAN  ( D + E )</v>
          </cell>
          <cell r="U1014">
            <v>9753949.1818080116</v>
          </cell>
        </row>
        <row r="1015">
          <cell r="C1015" t="str">
            <v>- Pacul     =         3   buah</v>
          </cell>
          <cell r="L1015" t="str">
            <v>Note: 1</v>
          </cell>
          <cell r="N1015" t="str">
            <v>SATUAN dapat berdasarkan atas jam operasi untuk Tenaga Kerja dan Peralatan, volume dan/atau ukuran</v>
          </cell>
        </row>
        <row r="1016">
          <cell r="C1016" t="str">
            <v>- Alat-alat kecil lain</v>
          </cell>
          <cell r="N1016" t="str">
            <v>berat untuk bahan-bahan.</v>
          </cell>
        </row>
        <row r="1017">
          <cell r="L1017">
            <v>2</v>
          </cell>
          <cell r="N1017" t="str">
            <v>Kuantitas satuan adalah kuantitas setiap komponen untuk menyelesaikan satu satuan pekerjaan dari nomor</v>
          </cell>
        </row>
        <row r="1018">
          <cell r="N1018" t="str">
            <v>mata pembayaran.</v>
          </cell>
        </row>
        <row r="1019">
          <cell r="L1019">
            <v>3</v>
          </cell>
          <cell r="N1019" t="str">
            <v>Biaya satuan untuk peralatan sudah termasuk bahan bakar, bahan habis dipakai dan operator.</v>
          </cell>
        </row>
        <row r="1020">
          <cell r="L1020">
            <v>4</v>
          </cell>
          <cell r="N1020" t="str">
            <v>Biaya satuan sudah termasuk pengeluaran untuk seluruh pajak yang berkaitan (tetapi tidak termasuk PPN</v>
          </cell>
        </row>
        <row r="1021">
          <cell r="J1021" t="str">
            <v>Berlanjut ke halaman berikut</v>
          </cell>
          <cell r="N1021" t="str">
            <v>yang dibayar dari kontrak) dan biaya-biaya lainnya.</v>
          </cell>
        </row>
        <row r="1022">
          <cell r="A1022" t="str">
            <v>ITEM PEMBAYARAN NO.</v>
          </cell>
          <cell r="D1022" t="str">
            <v>:  2.3 (6)</v>
          </cell>
          <cell r="J1022" t="str">
            <v>Analisa EI-236</v>
          </cell>
        </row>
        <row r="1023">
          <cell r="A1023" t="str">
            <v>JENIS PEKERJAAN</v>
          </cell>
          <cell r="D1023" t="str">
            <v>:  Gorong2 Baja Bergelombang</v>
          </cell>
        </row>
        <row r="1024">
          <cell r="A1024" t="str">
            <v>SATUAN PEMBAYARAN</v>
          </cell>
          <cell r="D1024" t="str">
            <v>:  Ton</v>
          </cell>
          <cell r="J1024" t="str">
            <v xml:space="preserve">         URAIAN ANALISA HARGA SATUAN</v>
          </cell>
        </row>
        <row r="1025">
          <cell r="J1025" t="str">
            <v>Lanjutan</v>
          </cell>
        </row>
        <row r="1027">
          <cell r="A1027" t="str">
            <v>No.</v>
          </cell>
          <cell r="C1027" t="str">
            <v>U R A I A N</v>
          </cell>
          <cell r="G1027" t="str">
            <v>KODE</v>
          </cell>
          <cell r="H1027" t="str">
            <v>KOEF.</v>
          </cell>
          <cell r="I1027" t="str">
            <v>SATUAN</v>
          </cell>
          <cell r="J1027" t="str">
            <v>KETERANGAN</v>
          </cell>
        </row>
        <row r="1030">
          <cell r="A1030" t="str">
            <v xml:space="preserve">   3.</v>
          </cell>
          <cell r="C1030" t="str">
            <v>TENAGA</v>
          </cell>
        </row>
        <row r="1031">
          <cell r="C1031" t="str">
            <v xml:space="preserve">Produksi Gorong-gorong / hari </v>
          </cell>
          <cell r="G1031" t="str">
            <v>Qt</v>
          </cell>
          <cell r="H1031">
            <v>1.3</v>
          </cell>
          <cell r="I1031" t="str">
            <v>Ton</v>
          </cell>
          <cell r="J1031">
            <v>10</v>
          </cell>
        </row>
        <row r="1032">
          <cell r="J1032" t="str">
            <v>M' per hari</v>
          </cell>
        </row>
        <row r="1033">
          <cell r="C1033" t="str">
            <v>Kebutuhan tenaga :</v>
          </cell>
        </row>
        <row r="1034">
          <cell r="D1034" t="str">
            <v>- Pekerja</v>
          </cell>
          <cell r="G1034" t="str">
            <v>P</v>
          </cell>
          <cell r="H1034">
            <v>12</v>
          </cell>
          <cell r="I1034" t="str">
            <v>orang</v>
          </cell>
        </row>
        <row r="1035">
          <cell r="D1035" t="str">
            <v>- Tukang</v>
          </cell>
          <cell r="G1035" t="str">
            <v>T</v>
          </cell>
          <cell r="H1035">
            <v>1</v>
          </cell>
          <cell r="I1035" t="str">
            <v>orang</v>
          </cell>
        </row>
        <row r="1036">
          <cell r="D1036" t="str">
            <v>- Mandor</v>
          </cell>
          <cell r="G1036" t="str">
            <v>M</v>
          </cell>
          <cell r="H1036">
            <v>1</v>
          </cell>
          <cell r="I1036" t="str">
            <v>orang</v>
          </cell>
        </row>
        <row r="1038">
          <cell r="C1038" t="str">
            <v>Koefisien tenaga / Ton   :</v>
          </cell>
        </row>
        <row r="1039">
          <cell r="D1039" t="str">
            <v>- Pekerja</v>
          </cell>
          <cell r="E1039" t="str">
            <v>= (Tk x P) : Qt</v>
          </cell>
          <cell r="G1039" t="str">
            <v>(L01)</v>
          </cell>
          <cell r="H1039">
            <v>64.615384615384613</v>
          </cell>
          <cell r="I1039" t="str">
            <v>jam</v>
          </cell>
        </row>
        <row r="1040">
          <cell r="D1040" t="str">
            <v>- Tukang</v>
          </cell>
          <cell r="E1040" t="str">
            <v>= (Tk x T) : Qt</v>
          </cell>
          <cell r="G1040" t="str">
            <v>(L02)</v>
          </cell>
          <cell r="H1040">
            <v>5.3846153846153841</v>
          </cell>
          <cell r="I1040" t="str">
            <v>jam</v>
          </cell>
        </row>
        <row r="1041">
          <cell r="D1041" t="str">
            <v>- Mandor</v>
          </cell>
          <cell r="E1041" t="str">
            <v>= (Tk x M) : Qt</v>
          </cell>
          <cell r="G1041" t="str">
            <v>(L03)</v>
          </cell>
          <cell r="H1041">
            <v>5.3846153846153841</v>
          </cell>
          <cell r="I1041" t="str">
            <v>jam</v>
          </cell>
        </row>
        <row r="1043">
          <cell r="A1043" t="str">
            <v>4.</v>
          </cell>
          <cell r="C1043" t="str">
            <v>HARGA DASAR SATUAN UPAH, BAHAN DAN ALAT</v>
          </cell>
        </row>
        <row r="1044">
          <cell r="C1044" t="str">
            <v>Lihat lampiran.</v>
          </cell>
        </row>
        <row r="1046">
          <cell r="A1046" t="str">
            <v>5.</v>
          </cell>
          <cell r="C1046" t="str">
            <v>ANALISA HARGA SATUAN PEKERJAAN</v>
          </cell>
        </row>
        <row r="1047">
          <cell r="C1047" t="str">
            <v>Lihat perhitungan dalam FORMULIR STANDAR UNTUK</v>
          </cell>
        </row>
        <row r="1048">
          <cell r="C1048" t="str">
            <v>PEREKEMAN ANALISA MASING-MASING HARGA</v>
          </cell>
        </row>
        <row r="1049">
          <cell r="C1049" t="str">
            <v>SATUAN.</v>
          </cell>
        </row>
        <row r="1050">
          <cell r="C1050" t="str">
            <v>Didapat Harga Satuan Pekerjaan :</v>
          </cell>
        </row>
        <row r="1052">
          <cell r="C1052" t="str">
            <v xml:space="preserve">Rp.  </v>
          </cell>
          <cell r="D1052">
            <v>9753949.1818080116</v>
          </cell>
          <cell r="E1052" t="str">
            <v xml:space="preserve"> / M'</v>
          </cell>
        </row>
        <row r="1055">
          <cell r="A1055" t="str">
            <v>6.</v>
          </cell>
          <cell r="C1055" t="str">
            <v>WAKTU PELAKSANAAN YANG DIPERLUKAN</v>
          </cell>
        </row>
        <row r="1056">
          <cell r="C1056" t="str">
            <v>Masa Pelaksanaan :</v>
          </cell>
          <cell r="D1056" t="str">
            <v>. . . . . . . . . . . .</v>
          </cell>
          <cell r="E1056" t="str">
            <v>bulan</v>
          </cell>
        </row>
        <row r="1058">
          <cell r="A1058" t="str">
            <v>7.</v>
          </cell>
          <cell r="C1058" t="str">
            <v>VOLUME PEKERJAAN YANG DIPERLUKAN</v>
          </cell>
        </row>
        <row r="1059">
          <cell r="C1059" t="str">
            <v>Volume pekerjaan  :</v>
          </cell>
          <cell r="D1059">
            <v>0</v>
          </cell>
          <cell r="E1059" t="str">
            <v>M'</v>
          </cell>
        </row>
        <row r="1081">
          <cell r="A1081" t="str">
            <v>ITEM PEMBAYARAN NO.</v>
          </cell>
          <cell r="D1081" t="str">
            <v>:  2.4 (1)</v>
          </cell>
          <cell r="J1081" t="str">
            <v xml:space="preserve">Analisa EI-241 </v>
          </cell>
          <cell r="T1081" t="str">
            <v xml:space="preserve">Analisa EI-241 </v>
          </cell>
        </row>
        <row r="1082">
          <cell r="A1082" t="str">
            <v>JENIS PEKERJAAN</v>
          </cell>
          <cell r="D1082" t="str">
            <v>:  Timbunan Porous / Bhn.Penyaring</v>
          </cell>
        </row>
        <row r="1083">
          <cell r="A1083" t="str">
            <v>SATUAN PEMBAYARAN</v>
          </cell>
          <cell r="D1083" t="str">
            <v>:  M3</v>
          </cell>
          <cell r="J1083" t="str">
            <v xml:space="preserve">         URAIAN ANALISA HARGA SATUAN</v>
          </cell>
          <cell r="L1083" t="str">
            <v>FORMULIR STANDAR UNTUK</v>
          </cell>
        </row>
        <row r="1084">
          <cell r="L1084" t="str">
            <v>PEREKAMAN ANALISA MASING-MASING HARGA SATUAN</v>
          </cell>
        </row>
        <row r="1085">
          <cell r="L1085" t="str">
            <v xml:space="preserve">                                                                                                            </v>
          </cell>
        </row>
        <row r="1086">
          <cell r="A1086" t="str">
            <v>No.</v>
          </cell>
          <cell r="C1086" t="str">
            <v>U R A I A N</v>
          </cell>
          <cell r="G1086" t="str">
            <v>KODE</v>
          </cell>
          <cell r="H1086" t="str">
            <v>KOEF.</v>
          </cell>
          <cell r="I1086" t="str">
            <v>SATUAN</v>
          </cell>
          <cell r="J1086" t="str">
            <v>KETERANGAN</v>
          </cell>
        </row>
        <row r="1088">
          <cell r="L1088" t="str">
            <v>Proyek / Bagpro</v>
          </cell>
          <cell r="O1088" t="str">
            <v xml:space="preserve">:  Peningkatan Jalan Dan Jembatan Prop. NTT </v>
          </cell>
        </row>
        <row r="1089">
          <cell r="A1089" t="str">
            <v>I.</v>
          </cell>
          <cell r="C1089" t="str">
            <v>ASUMSI</v>
          </cell>
          <cell r="L1089" t="str">
            <v>No. Paket Kontrak</v>
          </cell>
          <cell r="O1089" t="str">
            <v xml:space="preserve">:  </v>
          </cell>
        </row>
        <row r="1090">
          <cell r="A1090">
            <v>1</v>
          </cell>
          <cell r="C1090" t="str">
            <v>Pekerjaan dilakukan secara manual</v>
          </cell>
          <cell r="L1090" t="str">
            <v>Nama Paket</v>
          </cell>
          <cell r="O1090" t="str">
            <v>:  Pembangunan Jalan Resetlement Pengungsi Mauritzu</v>
          </cell>
        </row>
        <row r="1091">
          <cell r="A1091">
            <v>2</v>
          </cell>
          <cell r="C1091" t="str">
            <v>Lokasi pekerjaan : sepanjang jalan</v>
          </cell>
          <cell r="L1091" t="str">
            <v>Prop / Kab / Kodya</v>
          </cell>
          <cell r="O1091" t="str">
            <v>:  Nusa Tenggara Timur / TTU</v>
          </cell>
        </row>
        <row r="1092">
          <cell r="A1092">
            <v>3</v>
          </cell>
          <cell r="C1092" t="str">
            <v>Kondisi Jalan   :  sedang / baik</v>
          </cell>
          <cell r="L1092" t="str">
            <v>ITEM PEMBAYARAN NO.</v>
          </cell>
          <cell r="O1092" t="str">
            <v>:  2.4 (1)</v>
          </cell>
          <cell r="R1092" t="str">
            <v>PERKIRAAN VOL. PEK.</v>
          </cell>
          <cell r="T1092" t="str">
            <v>:</v>
          </cell>
          <cell r="U1092">
            <v>0</v>
          </cell>
        </row>
        <row r="1093">
          <cell r="A1093">
            <v>4</v>
          </cell>
          <cell r="C1093" t="str">
            <v>Jam kerja efektif per-hari</v>
          </cell>
          <cell r="G1093" t="str">
            <v>Tk</v>
          </cell>
          <cell r="H1093">
            <v>7</v>
          </cell>
          <cell r="I1093" t="str">
            <v>Jam</v>
          </cell>
          <cell r="L1093" t="str">
            <v>JENIS PEKERJAAN</v>
          </cell>
          <cell r="O1093" t="str">
            <v>:  Timbunan Porous / Bhn.Penyaring</v>
          </cell>
          <cell r="R1093" t="str">
            <v>TOTAL HARGA (Rp.)</v>
          </cell>
          <cell r="T1093" t="str">
            <v>:</v>
          </cell>
          <cell r="U1093">
            <v>0</v>
          </cell>
        </row>
        <row r="1094">
          <cell r="A1094">
            <v>5</v>
          </cell>
          <cell r="C1094" t="str">
            <v>Faktor kehilangan material</v>
          </cell>
          <cell r="G1094" t="str">
            <v>Fh</v>
          </cell>
          <cell r="H1094">
            <v>1.1000000000000001</v>
          </cell>
          <cell r="I1094" t="str">
            <v>-</v>
          </cell>
          <cell r="L1094" t="str">
            <v>SATUAN PEMBAYARAN</v>
          </cell>
          <cell r="O1094" t="str">
            <v>:  M3</v>
          </cell>
          <cell r="R1094" t="str">
            <v>% THD. BIAYA PROYEK</v>
          </cell>
          <cell r="T1094" t="str">
            <v>:</v>
          </cell>
          <cell r="U1094">
            <v>0</v>
          </cell>
        </row>
        <row r="1095">
          <cell r="A1095">
            <v>6</v>
          </cell>
          <cell r="C1095" t="str">
            <v>Material Porous terdiri dari batu pecah dan pasir</v>
          </cell>
        </row>
        <row r="1097">
          <cell r="A1097" t="str">
            <v>II.</v>
          </cell>
          <cell r="C1097" t="str">
            <v>URUTAN KERJA</v>
          </cell>
          <cell r="Q1097" t="str">
            <v>PERKIRAAN</v>
          </cell>
          <cell r="R1097" t="str">
            <v>HARGA</v>
          </cell>
          <cell r="S1097" t="str">
            <v>JUMLAH</v>
          </cell>
        </row>
        <row r="1098">
          <cell r="A1098">
            <v>1</v>
          </cell>
          <cell r="C1098" t="str">
            <v>Material Porous diterima dilokasi pekerjaan</v>
          </cell>
          <cell r="L1098" t="str">
            <v>NO.</v>
          </cell>
          <cell r="N1098" t="str">
            <v>KOMPONEN</v>
          </cell>
          <cell r="P1098" t="str">
            <v>SATUAN</v>
          </cell>
          <cell r="Q1098" t="str">
            <v>KUANTITAS</v>
          </cell>
          <cell r="R1098" t="str">
            <v>SATUAN</v>
          </cell>
          <cell r="S1098" t="str">
            <v>HARGA</v>
          </cell>
        </row>
        <row r="1099">
          <cell r="A1099">
            <v>2</v>
          </cell>
          <cell r="C1099" t="str">
            <v>Material dipadatkan dengan menggunakan</v>
          </cell>
          <cell r="R1099" t="str">
            <v>(Rp.)</v>
          </cell>
          <cell r="S1099" t="str">
            <v>(Rp.)</v>
          </cell>
        </row>
        <row r="1100">
          <cell r="C1100" t="str">
            <v>Tamper</v>
          </cell>
        </row>
        <row r="1101">
          <cell r="A1101">
            <v>3</v>
          </cell>
          <cell r="C1101" t="str">
            <v>Pemadatan dilakukan lapis demi lapis</v>
          </cell>
          <cell r="G1101" t="str">
            <v>t</v>
          </cell>
          <cell r="H1101">
            <v>0.15</v>
          </cell>
          <cell r="I1101" t="str">
            <v>M</v>
          </cell>
        </row>
        <row r="1102">
          <cell r="A1102">
            <v>4</v>
          </cell>
          <cell r="C1102" t="str">
            <v>Pekerjaan galian dilaksanakan oleh pekerja</v>
          </cell>
          <cell r="L1102" t="str">
            <v>A.</v>
          </cell>
          <cell r="N1102" t="str">
            <v>TENAGA</v>
          </cell>
        </row>
        <row r="1104">
          <cell r="A1104" t="str">
            <v>III.</v>
          </cell>
          <cell r="C1104" t="str">
            <v>PEMAKAIAN BAHAN, ALAT DAN TENAGA</v>
          </cell>
          <cell r="L1104" t="str">
            <v>1.</v>
          </cell>
          <cell r="N1104" t="str">
            <v>Pekerja</v>
          </cell>
          <cell r="O1104" t="str">
            <v>(L01)</v>
          </cell>
          <cell r="P1104" t="str">
            <v>Jam</v>
          </cell>
          <cell r="Q1104">
            <v>2.8</v>
          </cell>
          <cell r="R1104">
            <v>0</v>
          </cell>
          <cell r="U1104">
            <v>0</v>
          </cell>
        </row>
        <row r="1105">
          <cell r="A1105" t="str">
            <v xml:space="preserve">   1.</v>
          </cell>
          <cell r="C1105" t="str">
            <v>BAHAN</v>
          </cell>
          <cell r="L1105" t="str">
            <v>2.</v>
          </cell>
          <cell r="N1105" t="str">
            <v>Mandor</v>
          </cell>
          <cell r="O1105" t="str">
            <v>(L03)</v>
          </cell>
          <cell r="P1105" t="str">
            <v>Jam</v>
          </cell>
          <cell r="Q1105">
            <v>0.7</v>
          </cell>
          <cell r="R1105">
            <v>0</v>
          </cell>
          <cell r="U1105">
            <v>0</v>
          </cell>
        </row>
        <row r="1106">
          <cell r="C1106" t="str">
            <v>Material Porous terdiri dari :</v>
          </cell>
        </row>
        <row r="1107">
          <cell r="C1107" t="str">
            <v>- Batu pecah</v>
          </cell>
          <cell r="G1107" t="str">
            <v>Bt</v>
          </cell>
          <cell r="H1107">
            <v>50</v>
          </cell>
          <cell r="I1107" t="str">
            <v>%</v>
          </cell>
        </row>
        <row r="1108">
          <cell r="C1108" t="str">
            <v>- Pasir</v>
          </cell>
          <cell r="G1108" t="str">
            <v>Ps</v>
          </cell>
          <cell r="H1108">
            <v>50</v>
          </cell>
          <cell r="I1108" t="str">
            <v>%</v>
          </cell>
          <cell r="Q1108" t="str">
            <v xml:space="preserve">JUMLAH HARGA TENAGA   </v>
          </cell>
          <cell r="U1108">
            <v>0</v>
          </cell>
        </row>
        <row r="1110">
          <cell r="C1110" t="str">
            <v>Kebutuhan Batu Pecah / M3  = (Bt : 100) x Fh</v>
          </cell>
          <cell r="G1110" t="str">
            <v>(M03)</v>
          </cell>
          <cell r="H1110">
            <v>0.55000000000000004</v>
          </cell>
          <cell r="I1110" t="str">
            <v>M3</v>
          </cell>
          <cell r="J1110" t="str">
            <v xml:space="preserve"> Agregat Kasar</v>
          </cell>
          <cell r="L1110" t="str">
            <v>B.</v>
          </cell>
          <cell r="N1110" t="str">
            <v>BAHAN</v>
          </cell>
        </row>
        <row r="1111">
          <cell r="C1111" t="str">
            <v>Kebutuhan Pasir / M3   =  (Ps : 100) x Fh</v>
          </cell>
          <cell r="G1111" t="str">
            <v>(M01)</v>
          </cell>
          <cell r="H1111">
            <v>0.55000000000000004</v>
          </cell>
          <cell r="I1111" t="str">
            <v>M3</v>
          </cell>
        </row>
        <row r="1112">
          <cell r="L1112" t="str">
            <v>1.</v>
          </cell>
          <cell r="N1112" t="str">
            <v>Agregat Kasar</v>
          </cell>
          <cell r="O1112" t="str">
            <v>(M03)</v>
          </cell>
          <cell r="P1112" t="str">
            <v>M3</v>
          </cell>
          <cell r="Q1112">
            <v>0.55000000000000004</v>
          </cell>
          <cell r="R1112">
            <v>32852.921470565663</v>
          </cell>
          <cell r="U1112">
            <v>18069.106808811117</v>
          </cell>
        </row>
        <row r="1113">
          <cell r="L1113" t="str">
            <v>2.</v>
          </cell>
          <cell r="N1113" t="str">
            <v>Pasir</v>
          </cell>
          <cell r="O1113" t="str">
            <v>(M01)</v>
          </cell>
          <cell r="P1113" t="str">
            <v>M3</v>
          </cell>
          <cell r="Q1113">
            <v>0.55000000000000004</v>
          </cell>
          <cell r="R1113">
            <v>14800</v>
          </cell>
          <cell r="U1113">
            <v>8140.0000000000009</v>
          </cell>
        </row>
        <row r="1114">
          <cell r="A1114" t="str">
            <v xml:space="preserve">   2.</v>
          </cell>
          <cell r="C1114" t="str">
            <v>ALAT</v>
          </cell>
        </row>
        <row r="1115">
          <cell r="A1115" t="str">
            <v>2.a.</v>
          </cell>
          <cell r="C1115" t="str">
            <v>HAND COMPACTOR</v>
          </cell>
          <cell r="G1115" t="str">
            <v>(E25)</v>
          </cell>
        </row>
        <row r="1116">
          <cell r="C1116" t="str">
            <v>Kecepatan</v>
          </cell>
          <cell r="G1116" t="str">
            <v>v</v>
          </cell>
          <cell r="H1116">
            <v>0.25</v>
          </cell>
          <cell r="I1116" t="str">
            <v>Km / Jam</v>
          </cell>
        </row>
        <row r="1117">
          <cell r="C1117" t="str">
            <v>Efisiensi alat</v>
          </cell>
          <cell r="G1117" t="str">
            <v>Fa</v>
          </cell>
          <cell r="H1117">
            <v>0.83</v>
          </cell>
          <cell r="I1117" t="str">
            <v>-</v>
          </cell>
        </row>
        <row r="1118">
          <cell r="C1118" t="str">
            <v>Lebar pemadatan</v>
          </cell>
          <cell r="G1118" t="str">
            <v>b</v>
          </cell>
          <cell r="H1118">
            <v>0.25</v>
          </cell>
          <cell r="I1118" t="str">
            <v>M</v>
          </cell>
          <cell r="Q1118" t="str">
            <v xml:space="preserve">JUMLAH HARGA BAHAN   </v>
          </cell>
          <cell r="U1118">
            <v>26209.106808811117</v>
          </cell>
        </row>
        <row r="1119">
          <cell r="C1119" t="str">
            <v>Banyak lintasan</v>
          </cell>
          <cell r="G1119" t="str">
            <v>n</v>
          </cell>
          <cell r="H1119">
            <v>10</v>
          </cell>
          <cell r="I1119" t="str">
            <v>lintasan</v>
          </cell>
        </row>
        <row r="1120">
          <cell r="L1120" t="str">
            <v>C.</v>
          </cell>
          <cell r="N1120" t="str">
            <v>PERALATAN</v>
          </cell>
        </row>
        <row r="1122">
          <cell r="C1122" t="str">
            <v>Kap. Prod. / Jam   =</v>
          </cell>
          <cell r="D1122" t="str">
            <v>v x 1000 x Fa x b x t</v>
          </cell>
          <cell r="G1122" t="str">
            <v>Q1</v>
          </cell>
          <cell r="H1122">
            <v>0.77812499999999996</v>
          </cell>
          <cell r="I1122" t="str">
            <v xml:space="preserve">M3 / Jam </v>
          </cell>
          <cell r="L1122" t="str">
            <v>1.</v>
          </cell>
          <cell r="N1122" t="str">
            <v>Tamper</v>
          </cell>
          <cell r="O1122" t="str">
            <v>(E25)</v>
          </cell>
          <cell r="P1122" t="str">
            <v>Jam</v>
          </cell>
          <cell r="Q1122">
            <v>1.285140562248996</v>
          </cell>
          <cell r="R1122">
            <v>7380.1821907600606</v>
          </cell>
          <cell r="U1122">
            <v>9484.5714901334104</v>
          </cell>
        </row>
        <row r="1123">
          <cell r="D1123" t="str">
            <v xml:space="preserve">        n</v>
          </cell>
          <cell r="L1123" t="str">
            <v>2.</v>
          </cell>
          <cell r="N1123" t="str">
            <v>Alat  Bantu</v>
          </cell>
          <cell r="P1123" t="str">
            <v>Ls</v>
          </cell>
          <cell r="Q1123">
            <v>1</v>
          </cell>
          <cell r="R1123">
            <v>500</v>
          </cell>
          <cell r="U1123">
            <v>500</v>
          </cell>
        </row>
        <row r="1125">
          <cell r="C1125" t="str">
            <v>Koefisien Alat / M3</v>
          </cell>
          <cell r="D1125" t="str">
            <v xml:space="preserve"> =  1  :  Q1</v>
          </cell>
          <cell r="G1125" t="str">
            <v>(E25)</v>
          </cell>
          <cell r="H1125">
            <v>1.285140562248996</v>
          </cell>
          <cell r="I1125" t="str">
            <v>Jam</v>
          </cell>
        </row>
        <row r="1128">
          <cell r="A1128" t="str">
            <v>2.b.</v>
          </cell>
          <cell r="C1128" t="str">
            <v>ALAT  BANTU</v>
          </cell>
        </row>
        <row r="1129">
          <cell r="C1129" t="str">
            <v>Diperlukan alat-alat bantu kecil</v>
          </cell>
          <cell r="J1129" t="str">
            <v>Lump Sump</v>
          </cell>
        </row>
        <row r="1130">
          <cell r="C1130" t="str">
            <v>- Sekop    =         3   buah</v>
          </cell>
          <cell r="Q1130" t="str">
            <v xml:space="preserve">JUMLAH HARGA PERALATAN   </v>
          </cell>
          <cell r="U1130">
            <v>9984.5714901334104</v>
          </cell>
        </row>
        <row r="1131">
          <cell r="C1131" t="str">
            <v>- Alat-alat kecil lain</v>
          </cell>
        </row>
        <row r="1132">
          <cell r="L1132" t="str">
            <v>D.</v>
          </cell>
          <cell r="N1132" t="str">
            <v>JUMLAH HARGA TENAGA, BAHAN DAN PERALATAN  ( A + B + C )</v>
          </cell>
          <cell r="U1132">
            <v>36193.678298944527</v>
          </cell>
        </row>
        <row r="1133">
          <cell r="L1133" t="str">
            <v>E.</v>
          </cell>
          <cell r="N1133" t="str">
            <v>OVERHEAD &amp; PROFIT</v>
          </cell>
          <cell r="P1133">
            <v>10</v>
          </cell>
          <cell r="Q1133" t="str">
            <v>%  x  D</v>
          </cell>
          <cell r="U1133">
            <v>3619.3678298944528</v>
          </cell>
        </row>
        <row r="1134">
          <cell r="L1134" t="str">
            <v>F.</v>
          </cell>
          <cell r="N1134" t="str">
            <v>HARGA SATUAN PEKERJAAN  ( D + E )</v>
          </cell>
          <cell r="U1134">
            <v>39813.046128838978</v>
          </cell>
        </row>
        <row r="1135">
          <cell r="L1135" t="str">
            <v>Note: 1</v>
          </cell>
          <cell r="N1135" t="str">
            <v>SATUAN dapat berdasarkan atas jam operasi untuk Tenaga Kerja dan Peralatan, volume dan/atau ukuran</v>
          </cell>
        </row>
        <row r="1136">
          <cell r="N1136" t="str">
            <v>berat untuk bahan-bahan.</v>
          </cell>
        </row>
        <row r="1137">
          <cell r="L1137">
            <v>2</v>
          </cell>
          <cell r="N1137" t="str">
            <v>Kuantitas satuan adalah kuantitas setiap komponen untuk menyelesaikan satu satuan pekerjaan dari nomor</v>
          </cell>
        </row>
        <row r="1138">
          <cell r="N1138" t="str">
            <v>mata pembayaran.</v>
          </cell>
        </row>
        <row r="1139">
          <cell r="L1139">
            <v>3</v>
          </cell>
          <cell r="N1139" t="str">
            <v>Biaya satuan untuk peralatan sudah termasuk bahan bakar, bahan habis dipakai dan operator.</v>
          </cell>
        </row>
        <row r="1140">
          <cell r="L1140">
            <v>4</v>
          </cell>
          <cell r="N1140" t="str">
            <v>Biaya satuan sudah termasuk pengeluaran untuk seluruh pajak yang berkaitan (tetapi tidak termasuk PPN</v>
          </cell>
        </row>
        <row r="1141">
          <cell r="J1141" t="str">
            <v>Berlanjut ke halaman berikut</v>
          </cell>
          <cell r="N1141" t="str">
            <v>yang dibayar dari kontrak) dan biaya-biaya lainnya.</v>
          </cell>
        </row>
        <row r="1142">
          <cell r="A1142" t="str">
            <v>ITEM PEMBAYARAN NO.</v>
          </cell>
          <cell r="D1142" t="str">
            <v>:  2.4 (1)</v>
          </cell>
          <cell r="J1142" t="str">
            <v xml:space="preserve">Analisa EI-241 </v>
          </cell>
        </row>
        <row r="1143">
          <cell r="A1143" t="str">
            <v>JENIS PEKERJAAN</v>
          </cell>
          <cell r="D1143" t="str">
            <v>:  Timbunan Porous / Bhn.Penyaring</v>
          </cell>
        </row>
        <row r="1144">
          <cell r="A1144" t="str">
            <v>SATUAN PEMBAYARAN</v>
          </cell>
          <cell r="D1144" t="str">
            <v>:  M3</v>
          </cell>
          <cell r="J1144" t="str">
            <v xml:space="preserve">         URAIAN ANALISA HARGA SATUAN</v>
          </cell>
        </row>
        <row r="1145">
          <cell r="J1145" t="str">
            <v>Lanjutan</v>
          </cell>
        </row>
        <row r="1147">
          <cell r="A1147" t="str">
            <v>No.</v>
          </cell>
          <cell r="C1147" t="str">
            <v>U R A I A N</v>
          </cell>
          <cell r="G1147" t="str">
            <v>KODE</v>
          </cell>
          <cell r="H1147" t="str">
            <v>KOEF.</v>
          </cell>
          <cell r="I1147" t="str">
            <v>SATUAN</v>
          </cell>
          <cell r="J1147" t="str">
            <v>KETERANGAN</v>
          </cell>
        </row>
        <row r="1150">
          <cell r="A1150" t="str">
            <v xml:space="preserve">   3.</v>
          </cell>
          <cell r="C1150" t="str">
            <v>TENAGA</v>
          </cell>
        </row>
        <row r="1151">
          <cell r="C1151" t="str">
            <v>Produksi yang dapat diselesaikan / hari</v>
          </cell>
          <cell r="G1151" t="str">
            <v>Qt</v>
          </cell>
          <cell r="H1151">
            <v>10</v>
          </cell>
          <cell r="I1151" t="str">
            <v>M3</v>
          </cell>
        </row>
        <row r="1152">
          <cell r="C1152" t="str">
            <v>Kebutuhan tenaga :</v>
          </cell>
        </row>
        <row r="1153">
          <cell r="D1153" t="str">
            <v>- Pekerja</v>
          </cell>
          <cell r="G1153" t="str">
            <v>P</v>
          </cell>
          <cell r="H1153">
            <v>4</v>
          </cell>
          <cell r="I1153" t="str">
            <v>orang</v>
          </cell>
        </row>
        <row r="1154">
          <cell r="D1154" t="str">
            <v>- Mandor</v>
          </cell>
          <cell r="G1154" t="str">
            <v>M</v>
          </cell>
          <cell r="H1154">
            <v>1</v>
          </cell>
          <cell r="I1154" t="str">
            <v>orang</v>
          </cell>
        </row>
        <row r="1157">
          <cell r="C1157" t="str">
            <v>Koefisien tenaga / M3   :</v>
          </cell>
        </row>
        <row r="1158">
          <cell r="D1158" t="str">
            <v>- Pekerja</v>
          </cell>
          <cell r="E1158" t="str">
            <v>= (Tk x P) : Qt</v>
          </cell>
          <cell r="G1158" t="str">
            <v>(L01)</v>
          </cell>
          <cell r="H1158">
            <v>2.8</v>
          </cell>
          <cell r="I1158" t="str">
            <v>Jam</v>
          </cell>
        </row>
        <row r="1159">
          <cell r="D1159" t="str">
            <v>- Mandor</v>
          </cell>
          <cell r="E1159" t="str">
            <v>= (Tk x M) : Qt</v>
          </cell>
          <cell r="G1159" t="str">
            <v>(L03)</v>
          </cell>
          <cell r="H1159">
            <v>0.7</v>
          </cell>
          <cell r="I1159" t="str">
            <v>Jam</v>
          </cell>
        </row>
        <row r="1162">
          <cell r="A1162" t="str">
            <v>4.</v>
          </cell>
          <cell r="C1162" t="str">
            <v>HARGA DASAR SATUAN UPAH, BAHAN DAN ALAT</v>
          </cell>
        </row>
        <row r="1163">
          <cell r="C1163" t="str">
            <v>Lihat lampiran.</v>
          </cell>
        </row>
        <row r="1166">
          <cell r="A1166" t="str">
            <v>5.</v>
          </cell>
          <cell r="C1166" t="str">
            <v>ANALISA HARGA SATUAN PEKERJAAN</v>
          </cell>
        </row>
        <row r="1167">
          <cell r="C1167" t="str">
            <v>Lihat perhitungan dalam FORMULIR STANDAR UNTUK</v>
          </cell>
        </row>
        <row r="1168">
          <cell r="C1168" t="str">
            <v>PEREKEMAN ANALISA MASING-MASING HARGA</v>
          </cell>
        </row>
        <row r="1169">
          <cell r="C1169" t="str">
            <v>SATUAN.</v>
          </cell>
        </row>
        <row r="1170">
          <cell r="C1170" t="str">
            <v>Didapat Harga Satuan Pekerjaan :</v>
          </cell>
        </row>
        <row r="1172">
          <cell r="C1172" t="str">
            <v xml:space="preserve">Rp.  </v>
          </cell>
          <cell r="D1172">
            <v>39813.046128838978</v>
          </cell>
          <cell r="E1172" t="str">
            <v xml:space="preserve"> / M3</v>
          </cell>
        </row>
        <row r="1175">
          <cell r="A1175" t="str">
            <v>6.</v>
          </cell>
          <cell r="C1175" t="str">
            <v>WAKTU PELAKSANAAN YANG DIPERLUKAN</v>
          </cell>
        </row>
        <row r="1176">
          <cell r="C1176" t="str">
            <v>Masa Pelaksanaan :</v>
          </cell>
          <cell r="D1176" t="str">
            <v>. . . . . . . . . . . .</v>
          </cell>
          <cell r="E1176" t="str">
            <v>bulan</v>
          </cell>
        </row>
        <row r="1178">
          <cell r="A1178" t="str">
            <v>7.</v>
          </cell>
          <cell r="C1178" t="str">
            <v>VOLUME PEKERJAAN YANG DIPERLUKAN</v>
          </cell>
        </row>
        <row r="1179">
          <cell r="C1179" t="str">
            <v>Volume pekerjaan  :</v>
          </cell>
          <cell r="D1179">
            <v>0</v>
          </cell>
          <cell r="E1179" t="str">
            <v>M3</v>
          </cell>
        </row>
        <row r="1201">
          <cell r="A1201" t="str">
            <v>ITEM PEMBAYARAN NO.</v>
          </cell>
          <cell r="D1201" t="str">
            <v>:  2.4 (2)</v>
          </cell>
          <cell r="J1201" t="str">
            <v xml:space="preserve">Analisa LI-242 </v>
          </cell>
          <cell r="T1201" t="str">
            <v xml:space="preserve">Analisa LI-242 </v>
          </cell>
        </row>
        <row r="1202">
          <cell r="A1202" t="str">
            <v>JENIS PEKERJAAN</v>
          </cell>
          <cell r="D1202" t="str">
            <v>:  Anyaman Filter Plastik</v>
          </cell>
        </row>
        <row r="1203">
          <cell r="A1203" t="str">
            <v>SATUAN PEMBAYARAN</v>
          </cell>
          <cell r="D1203" t="str">
            <v>:  M2</v>
          </cell>
          <cell r="J1203" t="str">
            <v xml:space="preserve">         URAIAN ANALISA HARGA SATUAN</v>
          </cell>
          <cell r="L1203" t="str">
            <v>FORMULIR STANDAR UNTUK</v>
          </cell>
        </row>
        <row r="1204">
          <cell r="L1204" t="str">
            <v>PEREKAMAN ANALISA MASING-MASING HARGA SATUAN</v>
          </cell>
        </row>
        <row r="1205">
          <cell r="L1205" t="str">
            <v xml:space="preserve">                                                                                                            </v>
          </cell>
        </row>
        <row r="1206">
          <cell r="A1206" t="str">
            <v>No.</v>
          </cell>
          <cell r="C1206" t="str">
            <v>U R A I A N</v>
          </cell>
          <cell r="G1206" t="str">
            <v>KODE</v>
          </cell>
          <cell r="H1206" t="str">
            <v>KOEF.</v>
          </cell>
          <cell r="I1206" t="str">
            <v>SATUAN</v>
          </cell>
          <cell r="J1206" t="str">
            <v>KETERANGAN</v>
          </cell>
        </row>
        <row r="1208">
          <cell r="L1208" t="str">
            <v>Proyek / Bagpro</v>
          </cell>
          <cell r="O1208" t="str">
            <v xml:space="preserve">:  Peningkatan Jalan Dan Jembatan Prop. NTT </v>
          </cell>
        </row>
        <row r="1209">
          <cell r="A1209" t="str">
            <v>I.</v>
          </cell>
          <cell r="C1209" t="str">
            <v>ASUMSI</v>
          </cell>
          <cell r="L1209" t="str">
            <v>No. Paket Kontrak</v>
          </cell>
          <cell r="O1209" t="str">
            <v xml:space="preserve">:  </v>
          </cell>
        </row>
        <row r="1210">
          <cell r="A1210">
            <v>1</v>
          </cell>
          <cell r="C1210" t="str">
            <v>Pekerjaan dilakukan secara manual</v>
          </cell>
          <cell r="L1210" t="str">
            <v>Nama Paket</v>
          </cell>
          <cell r="O1210" t="str">
            <v>:  Pembangunan Jalan Resetlement Pengungsi Mauritzu</v>
          </cell>
        </row>
        <row r="1211">
          <cell r="A1211">
            <v>2</v>
          </cell>
          <cell r="C1211" t="str">
            <v>Lokasi pekerjaan : sepanjang jalan</v>
          </cell>
          <cell r="L1211" t="str">
            <v>Prop / Kab / Kodya</v>
          </cell>
          <cell r="O1211" t="str">
            <v>:  Nusa Tenggara Timur / TTU</v>
          </cell>
        </row>
        <row r="1212">
          <cell r="A1212">
            <v>3</v>
          </cell>
          <cell r="C1212" t="str">
            <v>Kondisi Jalan   :  sedang / baik</v>
          </cell>
          <cell r="L1212" t="str">
            <v>ITEM PEMBAYARAN NO.</v>
          </cell>
          <cell r="O1212" t="str">
            <v>:  2.4 (2)</v>
          </cell>
          <cell r="R1212" t="str">
            <v>PERKIRAAN VOL. PEK.</v>
          </cell>
          <cell r="T1212" t="str">
            <v>:</v>
          </cell>
          <cell r="U1212">
            <v>0</v>
          </cell>
        </row>
        <row r="1213">
          <cell r="A1213">
            <v>4</v>
          </cell>
          <cell r="C1213" t="str">
            <v>Jam kerja efektif per-hari</v>
          </cell>
          <cell r="G1213" t="str">
            <v>Tk</v>
          </cell>
          <cell r="H1213">
            <v>7</v>
          </cell>
          <cell r="I1213" t="str">
            <v>Jam</v>
          </cell>
          <cell r="L1213" t="str">
            <v>JENIS PEKERJAAN</v>
          </cell>
          <cell r="O1213" t="str">
            <v>:  Anyaman Filter Plastik</v>
          </cell>
          <cell r="R1213" t="str">
            <v>TOTAL HARGA (Rp.)</v>
          </cell>
          <cell r="T1213" t="str">
            <v>:</v>
          </cell>
          <cell r="U1213">
            <v>0</v>
          </cell>
        </row>
        <row r="1214">
          <cell r="L1214" t="str">
            <v>SATUAN PEMBAYARAN</v>
          </cell>
          <cell r="O1214" t="str">
            <v>:  M2</v>
          </cell>
          <cell r="R1214" t="str">
            <v>% THD. BIAYA PROYEK</v>
          </cell>
          <cell r="T1214" t="str">
            <v>:</v>
          </cell>
          <cell r="U1214">
            <v>0</v>
          </cell>
        </row>
        <row r="1216">
          <cell r="A1216" t="str">
            <v>II.</v>
          </cell>
          <cell r="C1216" t="str">
            <v>URUTAN KERJA</v>
          </cell>
        </row>
        <row r="1217">
          <cell r="A1217">
            <v>1</v>
          </cell>
          <cell r="C1217" t="str">
            <v>Material Filter Plastik diterima dilokasi pekerjaan</v>
          </cell>
          <cell r="Q1217" t="str">
            <v>PERKIRAAN</v>
          </cell>
          <cell r="R1217" t="str">
            <v>HARGA</v>
          </cell>
          <cell r="S1217" t="str">
            <v>JUMLAH</v>
          </cell>
        </row>
        <row r="1218">
          <cell r="A1218">
            <v>2</v>
          </cell>
          <cell r="C1218" t="str">
            <v>Pemasangan dilaksanakan sesuai dengan prosedur</v>
          </cell>
          <cell r="L1218" t="str">
            <v>NO.</v>
          </cell>
          <cell r="N1218" t="str">
            <v>KOMPONEN</v>
          </cell>
          <cell r="P1218" t="str">
            <v>SATUAN</v>
          </cell>
          <cell r="Q1218" t="str">
            <v>KUANTITAS</v>
          </cell>
          <cell r="R1218" t="str">
            <v>SATUAN</v>
          </cell>
          <cell r="S1218" t="str">
            <v>HARGA</v>
          </cell>
        </row>
        <row r="1219">
          <cell r="C1219" t="str">
            <v>yang direkomendasikan oleh pabriknya</v>
          </cell>
          <cell r="R1219" t="str">
            <v>(Rp.)</v>
          </cell>
          <cell r="S1219" t="str">
            <v>(Rp.)</v>
          </cell>
        </row>
        <row r="1220">
          <cell r="A1220">
            <v>3</v>
          </cell>
          <cell r="C1220" t="str">
            <v>Pekerjaan galian dibayar tersendiri</v>
          </cell>
        </row>
        <row r="1222">
          <cell r="L1222" t="str">
            <v>A.</v>
          </cell>
          <cell r="N1222" t="str">
            <v>TENAGA</v>
          </cell>
        </row>
        <row r="1223">
          <cell r="A1223" t="str">
            <v>III.</v>
          </cell>
          <cell r="C1223" t="str">
            <v>PEMAKAIAN BAHAN, ALAT DAN TENAGA</v>
          </cell>
        </row>
        <row r="1224">
          <cell r="A1224" t="str">
            <v xml:space="preserve">   1.</v>
          </cell>
          <cell r="C1224" t="str">
            <v>BAHAN</v>
          </cell>
          <cell r="L1224" t="str">
            <v>1.</v>
          </cell>
          <cell r="N1224" t="str">
            <v>Pekerja</v>
          </cell>
          <cell r="O1224" t="str">
            <v>(L01)</v>
          </cell>
          <cell r="P1224" t="str">
            <v>Jam</v>
          </cell>
          <cell r="Q1224">
            <v>0.56000000000000005</v>
          </cell>
          <cell r="R1224">
            <v>0</v>
          </cell>
          <cell r="U1224">
            <v>0</v>
          </cell>
        </row>
        <row r="1225">
          <cell r="C1225" t="str">
            <v>Kebutuhan Filter Plastik / M2</v>
          </cell>
          <cell r="G1225" t="str">
            <v>(M23)</v>
          </cell>
          <cell r="H1225">
            <v>1.05</v>
          </cell>
          <cell r="I1225" t="str">
            <v>M2</v>
          </cell>
          <cell r="L1225" t="str">
            <v>2.</v>
          </cell>
          <cell r="N1225" t="str">
            <v>Tukang</v>
          </cell>
          <cell r="O1225" t="str">
            <v>(L02)</v>
          </cell>
          <cell r="P1225" t="str">
            <v>Jam</v>
          </cell>
          <cell r="Q1225">
            <v>0.28000000000000003</v>
          </cell>
          <cell r="R1225">
            <v>0</v>
          </cell>
          <cell r="U1225">
            <v>0</v>
          </cell>
        </row>
        <row r="1226">
          <cell r="L1226" t="str">
            <v>3.</v>
          </cell>
          <cell r="N1226" t="str">
            <v>Mandor</v>
          </cell>
          <cell r="O1226" t="str">
            <v>(L03)</v>
          </cell>
          <cell r="P1226" t="str">
            <v>Jam</v>
          </cell>
          <cell r="Q1226">
            <v>0.28000000000000003</v>
          </cell>
          <cell r="R1226">
            <v>0</v>
          </cell>
          <cell r="U1226">
            <v>0</v>
          </cell>
        </row>
        <row r="1227">
          <cell r="A1227" t="str">
            <v xml:space="preserve">   2.</v>
          </cell>
          <cell r="C1227" t="str">
            <v>ALAT</v>
          </cell>
        </row>
        <row r="1228">
          <cell r="A1228" t="str">
            <v>2.b.</v>
          </cell>
          <cell r="C1228" t="str">
            <v>ALAT  BANTU</v>
          </cell>
          <cell r="Q1228" t="str">
            <v xml:space="preserve">JUMLAH HARGA TENAGA   </v>
          </cell>
          <cell r="U1228">
            <v>0</v>
          </cell>
        </row>
        <row r="1229">
          <cell r="C1229" t="str">
            <v>Diperlukan alat-alat bantu kecil : alat pemotong, dll.</v>
          </cell>
          <cell r="J1229" t="str">
            <v>Lump Sump</v>
          </cell>
        </row>
        <row r="1230">
          <cell r="L1230" t="str">
            <v>B.</v>
          </cell>
          <cell r="N1230" t="str">
            <v>BAHAN</v>
          </cell>
        </row>
        <row r="1232">
          <cell r="A1232" t="str">
            <v xml:space="preserve">   3.</v>
          </cell>
          <cell r="C1232" t="str">
            <v>TENAGA</v>
          </cell>
          <cell r="L1232" t="str">
            <v>1.</v>
          </cell>
          <cell r="N1232" t="str">
            <v>Filter Plastik</v>
          </cell>
          <cell r="O1232" t="str">
            <v>(M23)</v>
          </cell>
          <cell r="P1232" t="str">
            <v>M2</v>
          </cell>
          <cell r="Q1232">
            <v>1.05</v>
          </cell>
          <cell r="R1232">
            <v>10500</v>
          </cell>
          <cell r="U1232">
            <v>11025</v>
          </cell>
        </row>
        <row r="1233">
          <cell r="C1233" t="str">
            <v>Produksi yang dapat diselesaikan / hari</v>
          </cell>
          <cell r="G1233" t="str">
            <v>Qt</v>
          </cell>
          <cell r="H1233">
            <v>25</v>
          </cell>
          <cell r="I1233" t="str">
            <v>M2</v>
          </cell>
        </row>
        <row r="1234">
          <cell r="C1234" t="str">
            <v>Kebutuhan tenaga :</v>
          </cell>
        </row>
        <row r="1235">
          <cell r="D1235" t="str">
            <v>- Pekerja</v>
          </cell>
          <cell r="G1235" t="str">
            <v>P</v>
          </cell>
          <cell r="H1235">
            <v>2</v>
          </cell>
          <cell r="I1235" t="str">
            <v>orang</v>
          </cell>
        </row>
        <row r="1236">
          <cell r="D1236" t="str">
            <v>- Tukang</v>
          </cell>
          <cell r="G1236" t="str">
            <v>T</v>
          </cell>
          <cell r="H1236">
            <v>1</v>
          </cell>
          <cell r="I1236" t="str">
            <v>orang</v>
          </cell>
        </row>
        <row r="1237">
          <cell r="D1237" t="str">
            <v>- Mandor</v>
          </cell>
          <cell r="G1237" t="str">
            <v>M</v>
          </cell>
          <cell r="H1237">
            <v>1</v>
          </cell>
          <cell r="I1237" t="str">
            <v>orang</v>
          </cell>
        </row>
        <row r="1238">
          <cell r="Q1238" t="str">
            <v xml:space="preserve">JUMLAH HARGA BAHAN   </v>
          </cell>
          <cell r="U1238">
            <v>11025</v>
          </cell>
        </row>
        <row r="1239">
          <cell r="C1239" t="str">
            <v>Koefisien tenaga / M2</v>
          </cell>
        </row>
        <row r="1240">
          <cell r="D1240" t="str">
            <v>- Pekerja</v>
          </cell>
          <cell r="E1240" t="str">
            <v>= (Tk x P) : Qt</v>
          </cell>
          <cell r="G1240" t="str">
            <v>(L01)</v>
          </cell>
          <cell r="H1240">
            <v>0.56000000000000005</v>
          </cell>
          <cell r="I1240" t="str">
            <v>Jam</v>
          </cell>
        </row>
        <row r="1241">
          <cell r="D1241" t="str">
            <v>- Tukang</v>
          </cell>
          <cell r="E1241" t="str">
            <v>= (Tk x T) : Qt</v>
          </cell>
          <cell r="G1241" t="str">
            <v>(L02)</v>
          </cell>
          <cell r="H1241">
            <v>0.28000000000000003</v>
          </cell>
          <cell r="I1241" t="str">
            <v>Jam</v>
          </cell>
        </row>
        <row r="1242">
          <cell r="D1242" t="str">
            <v>- Mandor</v>
          </cell>
          <cell r="E1242" t="str">
            <v>= (Tk x M) : Qt</v>
          </cell>
          <cell r="G1242" t="str">
            <v>(L03)</v>
          </cell>
          <cell r="H1242">
            <v>0.28000000000000003</v>
          </cell>
          <cell r="I1242" t="str">
            <v>Jam</v>
          </cell>
          <cell r="L1242" t="str">
            <v>C.</v>
          </cell>
          <cell r="N1242" t="str">
            <v>PERALATAN</v>
          </cell>
        </row>
        <row r="1243">
          <cell r="L1243" t="str">
            <v>1.</v>
          </cell>
          <cell r="N1243" t="str">
            <v>Alat  Bantu</v>
          </cell>
          <cell r="P1243" t="str">
            <v>Ls</v>
          </cell>
          <cell r="Q1243">
            <v>1</v>
          </cell>
          <cell r="R1243">
            <v>600</v>
          </cell>
          <cell r="U1243">
            <v>600</v>
          </cell>
        </row>
        <row r="1244">
          <cell r="A1244" t="str">
            <v>4.</v>
          </cell>
          <cell r="C1244" t="str">
            <v>HARGA DASAR SATUAN UPAH, BAHAN DAN ALAT</v>
          </cell>
        </row>
        <row r="1245">
          <cell r="C1245" t="str">
            <v>Lihat lampiran.</v>
          </cell>
        </row>
        <row r="1247">
          <cell r="A1247" t="str">
            <v>5.</v>
          </cell>
          <cell r="C1247" t="str">
            <v>ANALISA HARGA SATUAN PEKERJAAN</v>
          </cell>
        </row>
        <row r="1248">
          <cell r="C1248" t="str">
            <v>Lihat perhitungan dalam FORMULIR STANDAR UNTUK</v>
          </cell>
        </row>
        <row r="1249">
          <cell r="C1249" t="str">
            <v>PEREKEMAN ANALISA MASING-MASING HARGA</v>
          </cell>
        </row>
        <row r="1250">
          <cell r="C1250" t="str">
            <v>SATUAN.</v>
          </cell>
          <cell r="Q1250" t="str">
            <v xml:space="preserve">JUMLAH HARGA PERALATAN   </v>
          </cell>
          <cell r="U1250">
            <v>600</v>
          </cell>
        </row>
        <row r="1251">
          <cell r="C1251" t="str">
            <v>Didapat Harga Satuan Pekerjaan :</v>
          </cell>
        </row>
        <row r="1252">
          <cell r="L1252" t="str">
            <v>D.</v>
          </cell>
          <cell r="N1252" t="str">
            <v>JUMLAH HARGA TENAGA, BAHAN DAN PERALATAN  ( A + B + C )</v>
          </cell>
          <cell r="U1252">
            <v>11625</v>
          </cell>
        </row>
        <row r="1253">
          <cell r="C1253" t="str">
            <v xml:space="preserve">Rp.  </v>
          </cell>
          <cell r="D1253">
            <v>12787.5</v>
          </cell>
          <cell r="E1253" t="str">
            <v xml:space="preserve"> / M2</v>
          </cell>
          <cell r="L1253" t="str">
            <v>E.</v>
          </cell>
          <cell r="N1253" t="str">
            <v>OVERHEAD &amp; PROFIT</v>
          </cell>
          <cell r="P1253">
            <v>10</v>
          </cell>
          <cell r="Q1253" t="str">
            <v>%  x  D</v>
          </cell>
          <cell r="U1253">
            <v>1162.5</v>
          </cell>
        </row>
        <row r="1254">
          <cell r="L1254" t="str">
            <v>F.</v>
          </cell>
          <cell r="N1254" t="str">
            <v>HARGA SATUAN PEKERJAAN  ( D + E )</v>
          </cell>
          <cell r="U1254">
            <v>12787.5</v>
          </cell>
        </row>
        <row r="1255">
          <cell r="L1255" t="str">
            <v>Note: 1</v>
          </cell>
          <cell r="N1255" t="str">
            <v>SATUAN dapat berdasarkan atas jam operasi untuk Tenaga Kerja dan Peralatan, volume dan/atau ukuran</v>
          </cell>
        </row>
        <row r="1256">
          <cell r="A1256" t="str">
            <v>6.</v>
          </cell>
          <cell r="C1256" t="str">
            <v>WAKTU PELAKSANAAN YANG DIPERLUKAN</v>
          </cell>
          <cell r="N1256" t="str">
            <v>berat untuk bahan-bahan.</v>
          </cell>
        </row>
        <row r="1257">
          <cell r="C1257" t="str">
            <v>Masa Pelaksanaan :</v>
          </cell>
          <cell r="D1257" t="str">
            <v>. . . . . . . . . . . .</v>
          </cell>
          <cell r="E1257" t="str">
            <v>bulan</v>
          </cell>
          <cell r="L1257">
            <v>2</v>
          </cell>
          <cell r="N1257" t="str">
            <v>Kuantitas satuan adalah kuantitas setiap komponen untuk menyelesaikan satu satuan pekerjaan dari nomor</v>
          </cell>
        </row>
        <row r="1258">
          <cell r="A1258" t="str">
            <v>7.</v>
          </cell>
          <cell r="C1258" t="str">
            <v>VOLUME PEKERJAAN YANG DIPERLUKAN</v>
          </cell>
          <cell r="N1258" t="str">
            <v>mata pembayaran.</v>
          </cell>
        </row>
        <row r="1259">
          <cell r="C1259" t="str">
            <v>Volume pekerjaan  :</v>
          </cell>
          <cell r="D1259">
            <v>0</v>
          </cell>
          <cell r="E1259" t="str">
            <v>M2</v>
          </cell>
          <cell r="L1259">
            <v>3</v>
          </cell>
          <cell r="N1259" t="str">
            <v>Biaya satuan untuk peralatan sudah termasuk bahan bakar, bahan habis dipakai dan operator.</v>
          </cell>
        </row>
        <row r="1260">
          <cell r="L1260">
            <v>4</v>
          </cell>
          <cell r="N1260" t="str">
            <v>Biaya satuan sudah termasuk pengeluaran untuk seluruh pajak yang berkaitan (tetapi tidak termasuk PPN</v>
          </cell>
        </row>
        <row r="1261">
          <cell r="N1261" t="str">
            <v>yang dibayar dari kontrak) dan biaya-biaya lainnya.</v>
          </cell>
        </row>
        <row r="1262">
          <cell r="A1262" t="str">
            <v>ITEM PEMBAYARAN NO.</v>
          </cell>
          <cell r="D1262" t="str">
            <v>:  2.4 (3)</v>
          </cell>
          <cell r="J1262" t="str">
            <v xml:space="preserve">Analisa LI-243 </v>
          </cell>
          <cell r="T1262" t="str">
            <v xml:space="preserve">Analisa LI-243 </v>
          </cell>
        </row>
        <row r="1263">
          <cell r="A1263" t="str">
            <v>JENIS PEKERJAAN</v>
          </cell>
          <cell r="D1263" t="str">
            <v>:  Pipa Berlubang Banyak</v>
          </cell>
        </row>
        <row r="1264">
          <cell r="A1264" t="str">
            <v>SATUAN PEMBAYARAN</v>
          </cell>
          <cell r="D1264" t="str">
            <v>:  M'</v>
          </cell>
          <cell r="J1264" t="str">
            <v xml:space="preserve">         URAIAN ANALISA HARGA SATUAN</v>
          </cell>
          <cell r="L1264" t="str">
            <v>FORMULIR STANDAR UNTUK</v>
          </cell>
        </row>
        <row r="1265">
          <cell r="L1265" t="str">
            <v>PEREKAMAN ANALISA MASING-MASING HARGA SATUAN</v>
          </cell>
        </row>
        <row r="1266">
          <cell r="L1266" t="str">
            <v xml:space="preserve">                                                                                                            </v>
          </cell>
        </row>
        <row r="1267">
          <cell r="A1267" t="str">
            <v>No.</v>
          </cell>
          <cell r="C1267" t="str">
            <v>U R A I A N</v>
          </cell>
          <cell r="G1267" t="str">
            <v>KODE</v>
          </cell>
          <cell r="H1267" t="str">
            <v>KOEF.</v>
          </cell>
          <cell r="I1267" t="str">
            <v>SATUAN</v>
          </cell>
          <cell r="J1267" t="str">
            <v>KETERANGAN</v>
          </cell>
        </row>
        <row r="1269">
          <cell r="L1269" t="str">
            <v>Proyek / Bagpro</v>
          </cell>
          <cell r="O1269" t="str">
            <v xml:space="preserve">:  Peningkatan Jalan Dan Jembatan Prop. NTT </v>
          </cell>
        </row>
        <row r="1270">
          <cell r="A1270" t="str">
            <v>I.</v>
          </cell>
          <cell r="C1270" t="str">
            <v>ASUMSI</v>
          </cell>
          <cell r="L1270" t="str">
            <v>No. Paket Kontrak</v>
          </cell>
          <cell r="O1270" t="str">
            <v xml:space="preserve">:  </v>
          </cell>
        </row>
        <row r="1271">
          <cell r="A1271">
            <v>1</v>
          </cell>
          <cell r="C1271" t="str">
            <v>Pekerjaan dilakukan secara manual</v>
          </cell>
          <cell r="L1271" t="str">
            <v>Nama Paket</v>
          </cell>
          <cell r="O1271" t="str">
            <v>:  Pembangunan Jalan Resetlement Pengungsi Mauritzu</v>
          </cell>
        </row>
        <row r="1272">
          <cell r="A1272">
            <v>2</v>
          </cell>
          <cell r="C1272" t="str">
            <v>Lokasi pekerjaan : sepanjang jalan</v>
          </cell>
          <cell r="L1272" t="str">
            <v>Prop / Kab / Kodya</v>
          </cell>
          <cell r="O1272" t="str">
            <v>:  Nusa Tenggara Timur / TTU</v>
          </cell>
        </row>
        <row r="1273">
          <cell r="A1273">
            <v>3</v>
          </cell>
          <cell r="C1273" t="str">
            <v>Kondisi Jalan   :  sedang / baik</v>
          </cell>
          <cell r="L1273" t="str">
            <v>ITEM PEMBAYARAN NO.</v>
          </cell>
          <cell r="O1273" t="str">
            <v>:  2.4 (3)</v>
          </cell>
          <cell r="R1273" t="str">
            <v>PERKIRAAN VOL. PEK.</v>
          </cell>
          <cell r="T1273" t="str">
            <v>:</v>
          </cell>
          <cell r="U1273">
            <v>0</v>
          </cell>
        </row>
        <row r="1274">
          <cell r="A1274">
            <v>4</v>
          </cell>
          <cell r="C1274" t="str">
            <v>Jam kerja efektif per-hari</v>
          </cell>
          <cell r="G1274" t="str">
            <v>Tk</v>
          </cell>
          <cell r="H1274">
            <v>7</v>
          </cell>
          <cell r="I1274" t="str">
            <v>Jam</v>
          </cell>
          <cell r="L1274" t="str">
            <v>JENIS PEKERJAAN</v>
          </cell>
          <cell r="O1274" t="str">
            <v>:  Pipa Berlubang Banyak</v>
          </cell>
          <cell r="R1274" t="str">
            <v>TOTAL HARGA (Rp.)</v>
          </cell>
          <cell r="T1274" t="str">
            <v>:</v>
          </cell>
          <cell r="U1274">
            <v>0</v>
          </cell>
        </row>
        <row r="1275">
          <cell r="A1275">
            <v>5</v>
          </cell>
          <cell r="C1275" t="str">
            <v>Diameter dalam pipa</v>
          </cell>
          <cell r="G1275" t="str">
            <v>d</v>
          </cell>
          <cell r="H1275">
            <v>0.1</v>
          </cell>
          <cell r="I1275" t="str">
            <v>M</v>
          </cell>
          <cell r="L1275" t="str">
            <v>SATUAN PEMBAYARAN</v>
          </cell>
          <cell r="O1275" t="str">
            <v>:  M'</v>
          </cell>
          <cell r="R1275" t="str">
            <v>% THD. BIAYA PROYEK</v>
          </cell>
          <cell r="T1275" t="str">
            <v>:</v>
          </cell>
          <cell r="U1275">
            <v>0</v>
          </cell>
        </row>
        <row r="1276">
          <cell r="A1276">
            <v>6</v>
          </cell>
          <cell r="C1276" t="str">
            <v>Material penyaring terdiri dari material porus</v>
          </cell>
        </row>
        <row r="1277">
          <cell r="A1277">
            <v>7</v>
          </cell>
          <cell r="C1277" t="str">
            <v>Penyangga sambungan pipa dengan mortar</v>
          </cell>
        </row>
        <row r="1278">
          <cell r="A1278" t="str">
            <v>II.</v>
          </cell>
          <cell r="C1278" t="str">
            <v>URUTAN KERJA</v>
          </cell>
          <cell r="Q1278" t="str">
            <v>PERKIRAAN</v>
          </cell>
          <cell r="R1278" t="str">
            <v>HARGA</v>
          </cell>
          <cell r="S1278" t="str">
            <v>JUMLAH</v>
          </cell>
        </row>
        <row r="1279">
          <cell r="A1279">
            <v>1</v>
          </cell>
          <cell r="C1279" t="str">
            <v>Semua material diterima di lokasi pekerjaan</v>
          </cell>
          <cell r="L1279" t="str">
            <v>NO.</v>
          </cell>
          <cell r="N1279" t="str">
            <v>KOMPONEN</v>
          </cell>
          <cell r="P1279" t="str">
            <v>SATUAN</v>
          </cell>
          <cell r="Q1279" t="str">
            <v>KUANTITAS</v>
          </cell>
          <cell r="R1279" t="str">
            <v>SATUAN</v>
          </cell>
          <cell r="S1279" t="str">
            <v>HARGA</v>
          </cell>
        </row>
        <row r="1280">
          <cell r="A1280">
            <v>2</v>
          </cell>
          <cell r="C1280" t="str">
            <v>Pekerjaan dilakukan secara manual dengan</v>
          </cell>
          <cell r="R1280" t="str">
            <v>(Rp.)</v>
          </cell>
          <cell r="S1280" t="str">
            <v>(Rp.)</v>
          </cell>
        </row>
        <row r="1281">
          <cell r="C1281" t="str">
            <v>menggunakan alat bantu kecil</v>
          </cell>
        </row>
        <row r="1282">
          <cell r="A1282">
            <v>3</v>
          </cell>
          <cell r="C1282" t="str">
            <v>Pekerjaan galian dibayar tersendiri.</v>
          </cell>
        </row>
        <row r="1283">
          <cell r="A1283" t="str">
            <v>III.</v>
          </cell>
          <cell r="C1283" t="str">
            <v>PEMAKAIAN BAHAN, ALAT DAN TENAGA</v>
          </cell>
          <cell r="L1283" t="str">
            <v>A.</v>
          </cell>
          <cell r="N1283" t="str">
            <v>TENAGA</v>
          </cell>
        </row>
        <row r="1284">
          <cell r="A1284" t="str">
            <v xml:space="preserve">   1.</v>
          </cell>
          <cell r="C1284" t="str">
            <v>BAHAN</v>
          </cell>
        </row>
        <row r="1285">
          <cell r="C1285" t="str">
            <v>Diperlukan material :</v>
          </cell>
          <cell r="L1285" t="str">
            <v>1.</v>
          </cell>
          <cell r="N1285" t="str">
            <v>Pekerja</v>
          </cell>
          <cell r="O1285" t="str">
            <v>(L01)</v>
          </cell>
          <cell r="P1285" t="str">
            <v>Jam</v>
          </cell>
          <cell r="Q1285">
            <v>1.1666666666666667</v>
          </cell>
          <cell r="R1285">
            <v>0</v>
          </cell>
          <cell r="U1285">
            <v>0</v>
          </cell>
        </row>
        <row r="1286">
          <cell r="C1286" t="str">
            <v>- Pipa Porous</v>
          </cell>
          <cell r="G1286" t="str">
            <v>(M25)</v>
          </cell>
          <cell r="H1286">
            <v>1.05</v>
          </cell>
          <cell r="I1286" t="str">
            <v>M'</v>
          </cell>
          <cell r="L1286" t="str">
            <v>2.</v>
          </cell>
          <cell r="N1286" t="str">
            <v>Tukang</v>
          </cell>
          <cell r="O1286" t="str">
            <v>(L02)</v>
          </cell>
          <cell r="P1286" t="str">
            <v>Jam</v>
          </cell>
          <cell r="Q1286">
            <v>0.58333333333333337</v>
          </cell>
          <cell r="R1286">
            <v>0</v>
          </cell>
          <cell r="U1286">
            <v>0</v>
          </cell>
        </row>
        <row r="1287">
          <cell r="C1287" t="str">
            <v>- Mortar (penyangga sambungan pipa) = 2 x (0.05x0.05x0.05)</v>
          </cell>
          <cell r="G1287" t="str">
            <v>Mr</v>
          </cell>
          <cell r="H1287">
            <v>2.5000000000000006E-4</v>
          </cell>
          <cell r="I1287" t="str">
            <v>M3</v>
          </cell>
          <cell r="L1287" t="str">
            <v>3.</v>
          </cell>
          <cell r="N1287" t="str">
            <v>Mandor</v>
          </cell>
          <cell r="O1287" t="str">
            <v>(L03)</v>
          </cell>
          <cell r="P1287" t="str">
            <v>Jam</v>
          </cell>
          <cell r="Q1287">
            <v>0.58333333333333337</v>
          </cell>
          <cell r="R1287">
            <v>0</v>
          </cell>
          <cell r="U1287">
            <v>0</v>
          </cell>
        </row>
        <row r="1288">
          <cell r="C1288" t="str">
            <v>- Semen</v>
          </cell>
          <cell r="D1288" t="str">
            <v>= 20% x Mr x Bj Mortar 1.8 T/m3</v>
          </cell>
          <cell r="G1288" t="str">
            <v>(M12)</v>
          </cell>
          <cell r="H1288">
            <v>9.0000000000000038E-2</v>
          </cell>
          <cell r="I1288" t="str">
            <v>Kg</v>
          </cell>
        </row>
        <row r="1289">
          <cell r="C1289" t="str">
            <v>- Pasir</v>
          </cell>
          <cell r="D1289" t="str">
            <v>= 80% x Mr</v>
          </cell>
          <cell r="G1289" t="str">
            <v>(M01)</v>
          </cell>
          <cell r="H1289">
            <v>2.0000000000000006E-4</v>
          </cell>
          <cell r="I1289" t="str">
            <v>M3</v>
          </cell>
          <cell r="Q1289" t="str">
            <v xml:space="preserve">JUMLAH HARGA TENAGA   </v>
          </cell>
          <cell r="U1289">
            <v>0</v>
          </cell>
        </row>
        <row r="1290">
          <cell r="C1290" t="str">
            <v>- Filter stripe dan lain2 (pada sambungan)</v>
          </cell>
          <cell r="G1290" t="str">
            <v>-</v>
          </cell>
          <cell r="H1290" t="str">
            <v>-</v>
          </cell>
          <cell r="I1290" t="str">
            <v>Ls</v>
          </cell>
        </row>
        <row r="1291">
          <cell r="A1291" t="str">
            <v xml:space="preserve">   2.</v>
          </cell>
          <cell r="C1291" t="str">
            <v>ALAT</v>
          </cell>
          <cell r="L1291" t="str">
            <v>B.</v>
          </cell>
          <cell r="N1291" t="str">
            <v>BAHAN</v>
          </cell>
        </row>
        <row r="1292">
          <cell r="A1292" t="str">
            <v>2.b.</v>
          </cell>
          <cell r="C1292" t="str">
            <v>ALAT  BANTU</v>
          </cell>
          <cell r="J1292" t="str">
            <v>Lump Sump</v>
          </cell>
        </row>
        <row r="1293">
          <cell r="C1293" t="str">
            <v>Diperlukan alat-alat bantu kecil</v>
          </cell>
          <cell r="L1293" t="str">
            <v>1.</v>
          </cell>
          <cell r="N1293" t="str">
            <v>Pipa Porous</v>
          </cell>
          <cell r="O1293" t="str">
            <v>(M25)</v>
          </cell>
          <cell r="P1293" t="str">
            <v>M'</v>
          </cell>
          <cell r="Q1293">
            <v>1.05</v>
          </cell>
          <cell r="R1293">
            <v>15250</v>
          </cell>
          <cell r="U1293">
            <v>16012.5</v>
          </cell>
        </row>
        <row r="1294">
          <cell r="C1294" t="str">
            <v>- Sekop  =   2   buah</v>
          </cell>
          <cell r="L1294" t="str">
            <v>2.</v>
          </cell>
          <cell r="N1294" t="str">
            <v>Semen (PC)</v>
          </cell>
          <cell r="O1294" t="str">
            <v>(M12)</v>
          </cell>
          <cell r="P1294" t="str">
            <v>Kg</v>
          </cell>
          <cell r="Q1294">
            <v>9.0000000000000038E-2</v>
          </cell>
          <cell r="R1294">
            <v>0</v>
          </cell>
          <cell r="U1294">
            <v>0</v>
          </cell>
        </row>
        <row r="1295">
          <cell r="C1295" t="str">
            <v>- Pacul   =   2   buah</v>
          </cell>
          <cell r="L1295" t="str">
            <v>3.</v>
          </cell>
          <cell r="N1295" t="str">
            <v>Pasir</v>
          </cell>
          <cell r="O1295" t="str">
            <v>(M01)</v>
          </cell>
          <cell r="P1295" t="str">
            <v>M3</v>
          </cell>
          <cell r="Q1295">
            <v>2.0000000000000006E-4</v>
          </cell>
          <cell r="R1295">
            <v>14800</v>
          </cell>
          <cell r="U1295">
            <v>2.9600000000000009</v>
          </cell>
        </row>
        <row r="1296">
          <cell r="C1296" t="str">
            <v>- Alat-alat kecil lain</v>
          </cell>
          <cell r="L1296" t="str">
            <v>4.</v>
          </cell>
          <cell r="N1296" t="str">
            <v>Filter Stripe, dll</v>
          </cell>
          <cell r="P1296" t="str">
            <v>Ls</v>
          </cell>
          <cell r="Q1296">
            <v>1</v>
          </cell>
          <cell r="R1296">
            <v>60</v>
          </cell>
          <cell r="U1296">
            <v>60</v>
          </cell>
        </row>
        <row r="1297">
          <cell r="A1297" t="str">
            <v xml:space="preserve">   3.</v>
          </cell>
          <cell r="C1297" t="str">
            <v>TENAGA</v>
          </cell>
        </row>
        <row r="1298">
          <cell r="C1298" t="str">
            <v>Produksi yang dapat diselesaikan / hari</v>
          </cell>
          <cell r="G1298" t="str">
            <v>Qt</v>
          </cell>
          <cell r="H1298">
            <v>12</v>
          </cell>
          <cell r="I1298" t="str">
            <v>M'</v>
          </cell>
        </row>
        <row r="1299">
          <cell r="C1299" t="str">
            <v>Kebutuhan tenaga :</v>
          </cell>
        </row>
        <row r="1300">
          <cell r="D1300" t="str">
            <v>- Pekerja</v>
          </cell>
          <cell r="G1300" t="str">
            <v>P</v>
          </cell>
          <cell r="H1300">
            <v>2</v>
          </cell>
          <cell r="I1300" t="str">
            <v>orang</v>
          </cell>
        </row>
        <row r="1301">
          <cell r="D1301" t="str">
            <v>- Tukang</v>
          </cell>
          <cell r="G1301" t="str">
            <v>T</v>
          </cell>
          <cell r="H1301">
            <v>1</v>
          </cell>
          <cell r="I1301" t="str">
            <v>orang</v>
          </cell>
          <cell r="Q1301" t="str">
            <v xml:space="preserve">JUMLAH HARGA BAHAN   </v>
          </cell>
          <cell r="U1301">
            <v>16075.46</v>
          </cell>
        </row>
        <row r="1302">
          <cell r="D1302" t="str">
            <v>- Mandor</v>
          </cell>
          <cell r="G1302" t="str">
            <v>M</v>
          </cell>
          <cell r="H1302">
            <v>1</v>
          </cell>
          <cell r="I1302" t="str">
            <v>orang</v>
          </cell>
        </row>
        <row r="1303">
          <cell r="C1303" t="str">
            <v>Koefisien tenaga / M1   :</v>
          </cell>
          <cell r="L1303" t="str">
            <v>C.</v>
          </cell>
          <cell r="N1303" t="str">
            <v>PERALATAN</v>
          </cell>
        </row>
        <row r="1304">
          <cell r="D1304" t="str">
            <v>- Pekerja</v>
          </cell>
          <cell r="E1304" t="str">
            <v>= (Tk x P) : Qt</v>
          </cell>
          <cell r="G1304" t="str">
            <v>(L01)</v>
          </cell>
          <cell r="H1304">
            <v>1.1666666666666667</v>
          </cell>
          <cell r="I1304" t="str">
            <v>Jam</v>
          </cell>
        </row>
        <row r="1305">
          <cell r="D1305" t="str">
            <v>- Tukang</v>
          </cell>
          <cell r="E1305" t="str">
            <v>= (Tk x T) : Qt</v>
          </cell>
          <cell r="G1305" t="str">
            <v>(L02)</v>
          </cell>
          <cell r="H1305">
            <v>0.58333333333333337</v>
          </cell>
          <cell r="I1305" t="str">
            <v>Jam</v>
          </cell>
          <cell r="L1305" t="str">
            <v>1.</v>
          </cell>
          <cell r="N1305" t="str">
            <v>Alat  Bantu</v>
          </cell>
          <cell r="P1305" t="str">
            <v>Ls</v>
          </cell>
          <cell r="Q1305">
            <v>1</v>
          </cell>
          <cell r="R1305">
            <v>550</v>
          </cell>
          <cell r="U1305">
            <v>550</v>
          </cell>
        </row>
        <row r="1306">
          <cell r="D1306" t="str">
            <v>- Mandor</v>
          </cell>
          <cell r="E1306" t="str">
            <v>= (Tk x M) : Qt</v>
          </cell>
          <cell r="G1306" t="str">
            <v>(L03)</v>
          </cell>
          <cell r="H1306">
            <v>0.58333333333333337</v>
          </cell>
          <cell r="I1306" t="str">
            <v>Jam</v>
          </cell>
        </row>
        <row r="1308">
          <cell r="A1308" t="str">
            <v>4.</v>
          </cell>
          <cell r="C1308" t="str">
            <v>HARGA DASAR SATUAN UPAH, BAHAN DAN ALAT</v>
          </cell>
        </row>
        <row r="1309">
          <cell r="C1309" t="str">
            <v>Lihat lampiran.</v>
          </cell>
        </row>
        <row r="1310">
          <cell r="A1310" t="str">
            <v>5.</v>
          </cell>
          <cell r="C1310" t="str">
            <v>ANALISA HARGA SATUAN PEKERJAAN</v>
          </cell>
        </row>
        <row r="1311">
          <cell r="C1311" t="str">
            <v>Lihat perhitungan dalam FORMULIR STANDAR UNTUK</v>
          </cell>
        </row>
        <row r="1312">
          <cell r="C1312" t="str">
            <v>PEREKEMAN ANALISA MASING-MASING HARGA</v>
          </cell>
          <cell r="Q1312" t="str">
            <v xml:space="preserve">JUMLAH HARGA PERALATAN   </v>
          </cell>
          <cell r="U1312">
            <v>550</v>
          </cell>
        </row>
        <row r="1313">
          <cell r="C1313" t="str">
            <v>SATUAN.</v>
          </cell>
        </row>
        <row r="1314">
          <cell r="C1314" t="str">
            <v>Didapat Harga Satuan Pekerjaan :</v>
          </cell>
          <cell r="L1314" t="str">
            <v>D.</v>
          </cell>
          <cell r="N1314" t="str">
            <v>JUMLAH HARGA TENAGA, BAHAN DAN PERALATAN  ( A + B + C )</v>
          </cell>
          <cell r="U1314">
            <v>16625.46</v>
          </cell>
        </row>
        <row r="1315">
          <cell r="L1315" t="str">
            <v>E.</v>
          </cell>
          <cell r="N1315" t="str">
            <v>OVERHEAD &amp; PROFIT</v>
          </cell>
          <cell r="P1315">
            <v>10</v>
          </cell>
          <cell r="Q1315" t="str">
            <v>%  x  D</v>
          </cell>
          <cell r="U1315">
            <v>1662.546</v>
          </cell>
        </row>
        <row r="1316">
          <cell r="C1316" t="str">
            <v xml:space="preserve">Rp.  </v>
          </cell>
          <cell r="D1316">
            <v>18288.005999999998</v>
          </cell>
          <cell r="E1316" t="str">
            <v xml:space="preserve"> / M'</v>
          </cell>
          <cell r="L1316" t="str">
            <v>F.</v>
          </cell>
          <cell r="N1316" t="str">
            <v>HARGA SATUAN PEKERJAAN  ( D + E )</v>
          </cell>
          <cell r="U1316">
            <v>18288.005999999998</v>
          </cell>
        </row>
        <row r="1317">
          <cell r="L1317" t="str">
            <v>Note: 1</v>
          </cell>
          <cell r="N1317" t="str">
            <v>SATUAN dapat berdasarkan atas jam operasi untuk Tenaga Kerja dan Peralatan, volume dan/atau ukuran</v>
          </cell>
        </row>
        <row r="1318">
          <cell r="A1318" t="str">
            <v>6.</v>
          </cell>
          <cell r="C1318" t="str">
            <v>WAKTU PELAKSANAAN YANG DIPERLUKAN</v>
          </cell>
          <cell r="N1318" t="str">
            <v>berat untuk bahan-bahan.</v>
          </cell>
        </row>
        <row r="1319">
          <cell r="C1319" t="str">
            <v>Masa Pelaksanaan :</v>
          </cell>
          <cell r="D1319" t="str">
            <v>. . . . . . . . . . . .</v>
          </cell>
          <cell r="E1319" t="str">
            <v>bulan</v>
          </cell>
          <cell r="L1319">
            <v>2</v>
          </cell>
          <cell r="N1319" t="str">
            <v>Kuantitas satuan adalah kuantitas setiap komponen untuk menyelesaikan satu satuan pekerjaan dari nomor</v>
          </cell>
        </row>
        <row r="1320">
          <cell r="A1320" t="str">
            <v>7.</v>
          </cell>
          <cell r="C1320" t="str">
            <v>VOLUME PEKERJAAN YANG DIPERLUKAN</v>
          </cell>
          <cell r="N1320" t="str">
            <v>mata pembayaran.</v>
          </cell>
        </row>
        <row r="1321">
          <cell r="C1321" t="str">
            <v>Volume pekerjaan  :</v>
          </cell>
          <cell r="D1321">
            <v>0</v>
          </cell>
          <cell r="E1321" t="str">
            <v>M'</v>
          </cell>
          <cell r="L1321">
            <v>3</v>
          </cell>
          <cell r="N1321" t="str">
            <v>Biaya satuan untuk peralatan sudah termasuk bahan bakar, bahan habis dipakai dan operator.</v>
          </cell>
        </row>
        <row r="1322">
          <cell r="L1322">
            <v>4</v>
          </cell>
          <cell r="N1322" t="str">
            <v>Biaya satuan sudah termasuk pengeluaran untuk seluruh pajak yang berkaitan (tetapi tidak termasuk PPN</v>
          </cell>
        </row>
        <row r="1323">
          <cell r="N1323" t="str">
            <v>yang dibayar dari kontrak) dan biaya-biaya lainnya.</v>
          </cell>
        </row>
      </sheetData>
      <sheetData sheetId="21" refreshError="1">
        <row r="1">
          <cell r="A1" t="str">
            <v>ITEM PEMBAYARAN NO.</v>
          </cell>
          <cell r="D1" t="str">
            <v>:  3.1 (1)</v>
          </cell>
          <cell r="J1" t="str">
            <v>Analisa EI-311</v>
          </cell>
          <cell r="T1" t="str">
            <v>Analisa EI-311</v>
          </cell>
        </row>
        <row r="2">
          <cell r="A2" t="str">
            <v>JENIS PEKERJAAN</v>
          </cell>
          <cell r="D2" t="str">
            <v>:  Galian Biasa</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Kondisi Jalan   :  sedang / baik</v>
          </cell>
          <cell r="L12" t="str">
            <v>ITEM PEMBAYARAN NO.</v>
          </cell>
          <cell r="O12" t="str">
            <v>:  3.1 (1)</v>
          </cell>
          <cell r="R12" t="str">
            <v>PERKIRAAN VOL. PEK.</v>
          </cell>
          <cell r="T12" t="str">
            <v>:</v>
          </cell>
          <cell r="U12">
            <v>31.32</v>
          </cell>
        </row>
        <row r="13">
          <cell r="A13">
            <v>4</v>
          </cell>
          <cell r="C13" t="str">
            <v>Jam kerja efektif per-hari</v>
          </cell>
          <cell r="G13" t="str">
            <v>Tk</v>
          </cell>
          <cell r="H13">
            <v>7</v>
          </cell>
          <cell r="I13" t="str">
            <v>Jam</v>
          </cell>
          <cell r="L13" t="str">
            <v>JENIS PEKERJAAN</v>
          </cell>
          <cell r="O13" t="str">
            <v>:  Galian Biasa</v>
          </cell>
          <cell r="R13" t="str">
            <v>TOTAL HARGA (Rp.)</v>
          </cell>
          <cell r="T13" t="str">
            <v>:</v>
          </cell>
          <cell r="U13">
            <v>912028.69079999998</v>
          </cell>
        </row>
        <row r="14">
          <cell r="A14">
            <v>5</v>
          </cell>
          <cell r="C14" t="str">
            <v>Faktor pengembangan bahan</v>
          </cell>
          <cell r="G14" t="str">
            <v>Fk</v>
          </cell>
          <cell r="H14">
            <v>1.2</v>
          </cell>
          <cell r="I14" t="str">
            <v>-</v>
          </cell>
          <cell r="L14" t="str">
            <v>SATUAN PEMBAYARAN</v>
          </cell>
          <cell r="O14" t="str">
            <v>:  M3</v>
          </cell>
          <cell r="R14" t="str">
            <v>% THD. BIAYA PROYEK</v>
          </cell>
          <cell r="T14" t="str">
            <v>:</v>
          </cell>
          <cell r="U14">
            <v>0.42700250823712549</v>
          </cell>
        </row>
        <row r="17">
          <cell r="A17" t="str">
            <v>II.</v>
          </cell>
          <cell r="C17" t="str">
            <v>URUTAN KERJA</v>
          </cell>
          <cell r="Q17" t="str">
            <v>PERKIRAAN</v>
          </cell>
          <cell r="R17" t="str">
            <v>HARGA</v>
          </cell>
          <cell r="S17" t="str">
            <v>JUMLAH</v>
          </cell>
        </row>
        <row r="18">
          <cell r="A18">
            <v>1</v>
          </cell>
          <cell r="C18" t="str">
            <v>Tanah yang dipotong umumnya berada disisi jalan</v>
          </cell>
          <cell r="L18" t="str">
            <v>NO.</v>
          </cell>
          <cell r="N18" t="str">
            <v>KOMPONEN</v>
          </cell>
          <cell r="P18" t="str">
            <v>SATUAN</v>
          </cell>
          <cell r="Q18" t="str">
            <v>KUANTITAS</v>
          </cell>
          <cell r="R18" t="str">
            <v>SATUAN</v>
          </cell>
          <cell r="S18" t="str">
            <v>HARGA</v>
          </cell>
        </row>
        <row r="19">
          <cell r="A19">
            <v>2</v>
          </cell>
          <cell r="C19" t="str">
            <v>Penggalian dilakukan dengan menggunakan Excavator</v>
          </cell>
          <cell r="R19" t="str">
            <v>(Rp.)</v>
          </cell>
          <cell r="S19" t="str">
            <v>(Rp.)</v>
          </cell>
        </row>
        <row r="20">
          <cell r="A20">
            <v>3</v>
          </cell>
          <cell r="C20" t="str">
            <v>Selanjutnya Excavator menuangkan material hasil</v>
          </cell>
        </row>
        <row r="21">
          <cell r="C21" t="str">
            <v>galian kedalam Dump Truck</v>
          </cell>
        </row>
        <row r="22">
          <cell r="A22">
            <v>4</v>
          </cell>
          <cell r="C22" t="str">
            <v>Dump Truck membuang material hasil galian keluar</v>
          </cell>
          <cell r="L22" t="str">
            <v>A.</v>
          </cell>
          <cell r="N22" t="str">
            <v>TENAGA</v>
          </cell>
        </row>
        <row r="23">
          <cell r="C23" t="str">
            <v>lokasi jalan sejauh</v>
          </cell>
          <cell r="G23" t="str">
            <v>L</v>
          </cell>
          <cell r="H23">
            <v>5</v>
          </cell>
          <cell r="I23" t="str">
            <v>Km</v>
          </cell>
        </row>
        <row r="24">
          <cell r="L24" t="str">
            <v>1.</v>
          </cell>
          <cell r="N24" t="str">
            <v>Pekerja</v>
          </cell>
          <cell r="O24" t="str">
            <v>(L01)</v>
          </cell>
          <cell r="P24" t="str">
            <v>Jam</v>
          </cell>
          <cell r="Q24">
            <v>0.107095046854083</v>
          </cell>
          <cell r="R24">
            <v>0</v>
          </cell>
          <cell r="U24">
            <v>0</v>
          </cell>
        </row>
        <row r="25">
          <cell r="L25" t="str">
            <v>2.</v>
          </cell>
          <cell r="N25" t="str">
            <v>Mandor</v>
          </cell>
          <cell r="O25" t="str">
            <v>(L03)</v>
          </cell>
          <cell r="P25" t="str">
            <v>Jam</v>
          </cell>
          <cell r="Q25">
            <v>5.3547523427041499E-2</v>
          </cell>
          <cell r="R25">
            <v>0</v>
          </cell>
          <cell r="U25">
            <v>0</v>
          </cell>
        </row>
        <row r="26">
          <cell r="A26" t="str">
            <v>III.</v>
          </cell>
          <cell r="C26" t="str">
            <v>PEMAKAIAN BAHAN, ALAT DAN TENAGA</v>
          </cell>
        </row>
        <row r="28">
          <cell r="A28" t="str">
            <v xml:space="preserve">   1.</v>
          </cell>
          <cell r="C28" t="str">
            <v>BAHAN</v>
          </cell>
          <cell r="Q28" t="str">
            <v xml:space="preserve">JUMLAH HARGA TENAGA   </v>
          </cell>
          <cell r="U28">
            <v>0</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0.5</v>
          </cell>
          <cell r="I34" t="str">
            <v>M3</v>
          </cell>
        </row>
        <row r="35">
          <cell r="C35" t="str">
            <v>Faktor Bucket</v>
          </cell>
          <cell r="G35" t="str">
            <v>Fb</v>
          </cell>
          <cell r="H35">
            <v>0.9</v>
          </cell>
          <cell r="I35" t="str">
            <v>-</v>
          </cell>
        </row>
        <row r="36">
          <cell r="C36" t="str">
            <v>Faktor  Efisiensi alat</v>
          </cell>
          <cell r="G36" t="str">
            <v>Fa</v>
          </cell>
          <cell r="H36">
            <v>0.83</v>
          </cell>
          <cell r="I36" t="str">
            <v>-</v>
          </cell>
        </row>
        <row r="38">
          <cell r="C38" t="str">
            <v>Waktu siklus</v>
          </cell>
          <cell r="G38" t="str">
            <v>Ts1</v>
          </cell>
          <cell r="I38" t="str">
            <v>menit</v>
          </cell>
          <cell r="Q38" t="str">
            <v xml:space="preserve">JUMLAH HARGA BAHAN   </v>
          </cell>
          <cell r="U38">
            <v>0</v>
          </cell>
        </row>
        <row r="39">
          <cell r="C39" t="str">
            <v>- Menggali / memuat</v>
          </cell>
          <cell r="G39" t="str">
            <v>T1</v>
          </cell>
          <cell r="H39">
            <v>0.5</v>
          </cell>
          <cell r="I39" t="str">
            <v>menit</v>
          </cell>
        </row>
        <row r="40">
          <cell r="C40" t="str">
            <v>- Lain-lain</v>
          </cell>
          <cell r="G40" t="str">
            <v>T2</v>
          </cell>
          <cell r="H40">
            <v>0.5</v>
          </cell>
          <cell r="I40" t="str">
            <v>menit</v>
          </cell>
        </row>
        <row r="41">
          <cell r="G41" t="str">
            <v>Ts1</v>
          </cell>
          <cell r="H41">
            <v>1</v>
          </cell>
          <cell r="I41" t="str">
            <v>menit</v>
          </cell>
          <cell r="L41" t="str">
            <v>C.</v>
          </cell>
          <cell r="N41" t="str">
            <v>PERALATAN</v>
          </cell>
        </row>
        <row r="43">
          <cell r="C43" t="str">
            <v>Kap. Prod. / jam =</v>
          </cell>
          <cell r="D43" t="str">
            <v>V  x Fb x Fa x 60</v>
          </cell>
          <cell r="G43" t="str">
            <v>Q1</v>
          </cell>
          <cell r="H43">
            <v>18.675000000000001</v>
          </cell>
          <cell r="I43" t="str">
            <v>M3/Jam</v>
          </cell>
          <cell r="L43" t="str">
            <v>1.</v>
          </cell>
          <cell r="N43" t="str">
            <v>Excavator</v>
          </cell>
          <cell r="O43" t="str">
            <v>(E10)</v>
          </cell>
          <cell r="P43" t="str">
            <v>Jam</v>
          </cell>
          <cell r="Q43">
            <v>5.3547523427041499E-2</v>
          </cell>
          <cell r="R43">
            <v>220215.23650827777</v>
          </cell>
          <cell r="U43">
            <v>11791.980535918488</v>
          </cell>
        </row>
        <row r="44">
          <cell r="D44" t="str">
            <v>Ts1 x Fh</v>
          </cell>
          <cell r="L44" t="str">
            <v>2.</v>
          </cell>
          <cell r="N44" t="str">
            <v>Dump Truck</v>
          </cell>
          <cell r="O44" t="str">
            <v>(E08)</v>
          </cell>
          <cell r="P44" t="str">
            <v>Jam</v>
          </cell>
          <cell r="Q44">
            <v>0.1707916001354817</v>
          </cell>
          <cell r="R44">
            <v>85369.901634057198</v>
          </cell>
          <cell r="U44">
            <v>14580.462103489303</v>
          </cell>
        </row>
        <row r="45">
          <cell r="L45" t="str">
            <v>3.</v>
          </cell>
          <cell r="N45" t="str">
            <v>Alat Bantu</v>
          </cell>
          <cell r="P45" t="str">
            <v>Ls</v>
          </cell>
          <cell r="Q45">
            <v>1</v>
          </cell>
          <cell r="R45">
            <v>100</v>
          </cell>
          <cell r="U45">
            <v>100</v>
          </cell>
        </row>
        <row r="46">
          <cell r="C46" t="str">
            <v>Koefisien Alat / M3</v>
          </cell>
          <cell r="D46" t="str">
            <v xml:space="preserve"> =  1  :  Q1</v>
          </cell>
          <cell r="G46" t="str">
            <v>(E10)</v>
          </cell>
          <cell r="H46">
            <v>5.3547523427041499E-2</v>
          </cell>
          <cell r="I46" t="str">
            <v>Jam</v>
          </cell>
        </row>
        <row r="50">
          <cell r="A50" t="str">
            <v xml:space="preserve">   2.b.</v>
          </cell>
          <cell r="C50" t="str">
            <v>DUMP TRUCK</v>
          </cell>
          <cell r="G50" t="str">
            <v>(E08)</v>
          </cell>
          <cell r="Q50" t="str">
            <v xml:space="preserve">JUMLAH HARGA PERALATAN   </v>
          </cell>
          <cell r="U50">
            <v>26472.442639407789</v>
          </cell>
        </row>
        <row r="51">
          <cell r="C51" t="str">
            <v>Kapasitas bak</v>
          </cell>
          <cell r="G51" t="str">
            <v>V</v>
          </cell>
          <cell r="H51">
            <v>4</v>
          </cell>
          <cell r="I51" t="str">
            <v>M3</v>
          </cell>
        </row>
        <row r="52">
          <cell r="C52" t="str">
            <v>Faktor  efisiensi alat</v>
          </cell>
          <cell r="G52" t="str">
            <v>Fa</v>
          </cell>
          <cell r="H52">
            <v>0.83</v>
          </cell>
          <cell r="I52" t="str">
            <v>-</v>
          </cell>
          <cell r="L52" t="str">
            <v>D.</v>
          </cell>
          <cell r="N52" t="str">
            <v>JUMLAH HARGA TENAGA, BAHAN DAN PERALATAN  ( A + B + C )</v>
          </cell>
          <cell r="U52">
            <v>26472.442639407789</v>
          </cell>
        </row>
        <row r="53">
          <cell r="C53" t="str">
            <v>Kecepatan rata-rata bermuatan</v>
          </cell>
          <cell r="G53" t="str">
            <v>v1</v>
          </cell>
          <cell r="H53">
            <v>40</v>
          </cell>
          <cell r="I53" t="str">
            <v>KM/Jam</v>
          </cell>
          <cell r="L53" t="str">
            <v>E.</v>
          </cell>
          <cell r="N53" t="str">
            <v>OVERHEAD &amp; PROFIT</v>
          </cell>
          <cell r="P53">
            <v>10</v>
          </cell>
          <cell r="Q53" t="str">
            <v>%  x  D</v>
          </cell>
          <cell r="U53">
            <v>2647.2442639407791</v>
          </cell>
        </row>
        <row r="54">
          <cell r="C54" t="str">
            <v>Kecepatan rata-rata kosong</v>
          </cell>
          <cell r="G54" t="str">
            <v>v2</v>
          </cell>
          <cell r="H54">
            <v>50</v>
          </cell>
          <cell r="I54" t="str">
            <v>KM/Jam</v>
          </cell>
          <cell r="L54" t="str">
            <v>F.</v>
          </cell>
          <cell r="N54" t="str">
            <v>HARGA SATUAN PEKERJAAN  ( D + E )</v>
          </cell>
          <cell r="U54">
            <v>29119.686903348567</v>
          </cell>
        </row>
        <row r="55">
          <cell r="C55" t="str">
            <v>Waktu  siklus</v>
          </cell>
          <cell r="G55" t="str">
            <v>Ts2</v>
          </cell>
          <cell r="I55" t="str">
            <v>menit</v>
          </cell>
          <cell r="L55" t="str">
            <v>Note: 1</v>
          </cell>
          <cell r="N55" t="str">
            <v>SATUAN dapat berdasarkan atas jam operasi untuk Tenaga Kerja dan Peralatan, volume dan/atau ukuran</v>
          </cell>
        </row>
        <row r="56">
          <cell r="C56" t="str">
            <v>- Waktu tempuh isi</v>
          </cell>
          <cell r="E56" t="str">
            <v>=   (L  :  v1)  x  60</v>
          </cell>
          <cell r="G56" t="str">
            <v>T1</v>
          </cell>
          <cell r="H56">
            <v>7.5</v>
          </cell>
          <cell r="I56" t="str">
            <v>menit</v>
          </cell>
          <cell r="N56" t="str">
            <v>berat untuk bahan-bahan.</v>
          </cell>
        </row>
        <row r="57">
          <cell r="C57" t="str">
            <v>- Waktu tempuh kosong</v>
          </cell>
          <cell r="E57" t="str">
            <v>=   (L  :  v2)  x  60</v>
          </cell>
          <cell r="G57" t="str">
            <v>T2</v>
          </cell>
          <cell r="H57">
            <v>6</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12.85140562248996</v>
          </cell>
          <cell r="I58" t="str">
            <v>menit</v>
          </cell>
          <cell r="N58" t="str">
            <v>mata pembayaran.</v>
          </cell>
        </row>
        <row r="59">
          <cell r="C59" t="str">
            <v>- Lain-lain</v>
          </cell>
          <cell r="G59" t="str">
            <v>T4</v>
          </cell>
          <cell r="H59">
            <v>2</v>
          </cell>
          <cell r="I59" t="str">
            <v>menit</v>
          </cell>
          <cell r="L59">
            <v>3</v>
          </cell>
          <cell r="N59" t="str">
            <v>Biaya satuan untuk peralatan sudah termasuk bahan bakar, bahan habis dipakai dan operator.</v>
          </cell>
        </row>
        <row r="60">
          <cell r="G60" t="str">
            <v>Ts2</v>
          </cell>
          <cell r="H60">
            <v>28.35140562248996</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3.1 (1)</v>
          </cell>
          <cell r="J62" t="str">
            <v>Analisa EI-311</v>
          </cell>
        </row>
        <row r="63">
          <cell r="A63" t="str">
            <v>JENIS PEKERJAAN</v>
          </cell>
          <cell r="D63" t="str">
            <v>:  Galian Biasa</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5.8550888873149649</v>
          </cell>
          <cell r="I70" t="str">
            <v xml:space="preserve">M3/Jam </v>
          </cell>
        </row>
        <row r="71">
          <cell r="E71" t="str">
            <v xml:space="preserve">    Fk x Ts2</v>
          </cell>
        </row>
        <row r="74">
          <cell r="C74" t="str">
            <v>Koefisien Alat / M3</v>
          </cell>
          <cell r="D74" t="str">
            <v xml:space="preserve"> =  1  :  Q2</v>
          </cell>
          <cell r="G74" t="str">
            <v>(E08)</v>
          </cell>
          <cell r="H74">
            <v>0.1707916001354817</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v>
          </cell>
        </row>
        <row r="82">
          <cell r="A82" t="str">
            <v xml:space="preserve">   3.</v>
          </cell>
          <cell r="C82" t="str">
            <v>TENAGA</v>
          </cell>
        </row>
        <row r="83">
          <cell r="C83" t="str">
            <v>Produksi menentukan : EXCAVATOR</v>
          </cell>
          <cell r="G83" t="str">
            <v>Q1</v>
          </cell>
          <cell r="H83">
            <v>18.675000000000001</v>
          </cell>
          <cell r="I83" t="str">
            <v>M3/Jam</v>
          </cell>
        </row>
        <row r="84">
          <cell r="C84" t="str">
            <v>Produksi Galian / hari  =  Tk x Q1</v>
          </cell>
          <cell r="G84" t="str">
            <v>Qt</v>
          </cell>
          <cell r="H84">
            <v>130.72499999999999</v>
          </cell>
          <cell r="I84" t="str">
            <v>M3</v>
          </cell>
        </row>
        <row r="85">
          <cell r="C85" t="str">
            <v>Kebutuhan tenaga :</v>
          </cell>
        </row>
        <row r="86">
          <cell r="D86" t="str">
            <v>- Pekerja</v>
          </cell>
          <cell r="G86" t="str">
            <v>P</v>
          </cell>
          <cell r="H86">
            <v>2</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0.107095046854083</v>
          </cell>
          <cell r="I90" t="str">
            <v>Jam</v>
          </cell>
        </row>
        <row r="91">
          <cell r="D91" t="str">
            <v>- Mandor</v>
          </cell>
          <cell r="E91" t="str">
            <v>= (Tk x M) : Qt</v>
          </cell>
          <cell r="G91" t="str">
            <v>(L03)</v>
          </cell>
          <cell r="H91">
            <v>5.3547523427041499E-2</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 xml:space="preserve">Rp.  </v>
          </cell>
          <cell r="D102">
            <v>29119.686903348567</v>
          </cell>
          <cell r="E102" t="str">
            <v xml:space="preserve"> /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31.32</v>
          </cell>
          <cell r="E109" t="str">
            <v>M3</v>
          </cell>
        </row>
        <row r="121">
          <cell r="A121" t="str">
            <v>ITEM PEMBAYARAN NO.</v>
          </cell>
          <cell r="D121" t="str">
            <v>:  3.1 (2)</v>
          </cell>
          <cell r="J121" t="str">
            <v>Analisa EI-312</v>
          </cell>
          <cell r="T121" t="str">
            <v>Analisa EI-312</v>
          </cell>
        </row>
        <row r="122">
          <cell r="A122" t="str">
            <v>JENIS PEKERJAAN</v>
          </cell>
          <cell r="D122" t="str">
            <v>:  Galian Batu</v>
          </cell>
        </row>
        <row r="123">
          <cell r="A123" t="str">
            <v>SATUAN PEMBAYARAN</v>
          </cell>
          <cell r="D123" t="str">
            <v>:  M3</v>
          </cell>
          <cell r="H123" t="str">
            <v xml:space="preserve">         URAIAN ANALISA HARGA SATUAN</v>
          </cell>
          <cell r="L123" t="str">
            <v>FORMULIR STANDAR UNTUK</v>
          </cell>
        </row>
        <row r="124">
          <cell r="L124" t="str">
            <v>PEREKAMAN ANALISA MASING-MASING HARGA SATUAN</v>
          </cell>
        </row>
        <row r="125">
          <cell r="L125" t="str">
            <v xml:space="preserve">                                                                                                            </v>
          </cell>
        </row>
        <row r="126">
          <cell r="A126" t="str">
            <v>No.</v>
          </cell>
          <cell r="C126" t="str">
            <v>U R A I A N</v>
          </cell>
          <cell r="G126" t="str">
            <v>KODE</v>
          </cell>
          <cell r="H126" t="str">
            <v>KOEF.</v>
          </cell>
          <cell r="I126" t="str">
            <v>SATUAN</v>
          </cell>
          <cell r="J126" t="str">
            <v>KETERANGAN</v>
          </cell>
        </row>
        <row r="128">
          <cell r="L128" t="str">
            <v>Proyek / Bagpro</v>
          </cell>
          <cell r="O128" t="str">
            <v xml:space="preserve">:  Peningkatan Jalan Dan Jembatan Prop. NTT </v>
          </cell>
        </row>
        <row r="129">
          <cell r="A129" t="str">
            <v>I.</v>
          </cell>
          <cell r="C129" t="str">
            <v>ASUMSI</v>
          </cell>
          <cell r="L129" t="str">
            <v>No. Paket Kontrak</v>
          </cell>
          <cell r="O129" t="str">
            <v xml:space="preserve">:  </v>
          </cell>
        </row>
        <row r="130">
          <cell r="A130">
            <v>1</v>
          </cell>
          <cell r="C130" t="str">
            <v>Pekerjaan dilakukan secara manual</v>
          </cell>
          <cell r="L130" t="str">
            <v>Nama Paket</v>
          </cell>
          <cell r="O130" t="str">
            <v>:  Pembangunan Jalan Resetlement Pengungsi Mauritzu</v>
          </cell>
        </row>
        <row r="131">
          <cell r="A131">
            <v>2</v>
          </cell>
          <cell r="C131" t="str">
            <v>Lokasi pekerjaan : sepanjang jalan</v>
          </cell>
          <cell r="L131" t="str">
            <v>Prop / Kab / Kodya</v>
          </cell>
          <cell r="O131" t="str">
            <v>:  Nusa Tenggara Timur / TTU</v>
          </cell>
        </row>
        <row r="132">
          <cell r="A132">
            <v>3</v>
          </cell>
          <cell r="C132" t="str">
            <v>Kondisi Jalan   :  sedang / baik</v>
          </cell>
          <cell r="L132" t="str">
            <v>ITEM PEMBAYARAN NO.</v>
          </cell>
          <cell r="O132" t="str">
            <v>:  3.1 (2)</v>
          </cell>
          <cell r="R132" t="str">
            <v>PERKIRAAN VOL. PEK.</v>
          </cell>
          <cell r="T132" t="str">
            <v>:</v>
          </cell>
          <cell r="U132">
            <v>0</v>
          </cell>
        </row>
        <row r="133">
          <cell r="A133">
            <v>4</v>
          </cell>
          <cell r="C133" t="str">
            <v>Jam kerja efektif per-hari</v>
          </cell>
          <cell r="G133" t="str">
            <v>Tk</v>
          </cell>
          <cell r="H133">
            <v>7</v>
          </cell>
          <cell r="I133" t="str">
            <v>Jam</v>
          </cell>
          <cell r="L133" t="str">
            <v>JENIS PEKERJAAN</v>
          </cell>
          <cell r="O133" t="str">
            <v>:  Galian Batu</v>
          </cell>
          <cell r="R133" t="str">
            <v>TOTAL HARGA (Rp.)</v>
          </cell>
          <cell r="T133" t="str">
            <v>:</v>
          </cell>
          <cell r="U133">
            <v>0</v>
          </cell>
        </row>
        <row r="134">
          <cell r="A134">
            <v>5</v>
          </cell>
          <cell r="C134" t="str">
            <v>Faktor pengembangan bahan</v>
          </cell>
          <cell r="G134" t="str">
            <v>Fk</v>
          </cell>
          <cell r="H134">
            <v>1.2</v>
          </cell>
          <cell r="I134" t="str">
            <v>-</v>
          </cell>
          <cell r="L134" t="str">
            <v>SATUAN PEMBAYARAN</v>
          </cell>
          <cell r="O134" t="str">
            <v>:  M3</v>
          </cell>
          <cell r="R134" t="str">
            <v>% THD. BIAYA PROYEK</v>
          </cell>
          <cell r="T134" t="str">
            <v>:</v>
          </cell>
          <cell r="U134">
            <v>0</v>
          </cell>
        </row>
        <row r="137">
          <cell r="A137" t="str">
            <v>II.</v>
          </cell>
          <cell r="C137" t="str">
            <v>URUTAN KERJA</v>
          </cell>
          <cell r="Q137" t="str">
            <v>PERKIRAAN</v>
          </cell>
          <cell r="R137" t="str">
            <v>HARGA</v>
          </cell>
          <cell r="S137" t="str">
            <v>JUMLAH</v>
          </cell>
        </row>
        <row r="138">
          <cell r="A138">
            <v>1</v>
          </cell>
          <cell r="C138" t="str">
            <v>Batu yg dipotong umumnya berada disisi jalan</v>
          </cell>
          <cell r="L138" t="str">
            <v>NO.</v>
          </cell>
          <cell r="N138" t="str">
            <v>KOMPONEN</v>
          </cell>
          <cell r="P138" t="str">
            <v>SATUAN</v>
          </cell>
          <cell r="Q138" t="str">
            <v>KUANTITAS</v>
          </cell>
          <cell r="R138" t="str">
            <v>SATUAN</v>
          </cell>
          <cell r="S138" t="str">
            <v>HARGA</v>
          </cell>
        </row>
        <row r="139">
          <cell r="A139">
            <v>2</v>
          </cell>
          <cell r="C139" t="str">
            <v>Penggalian dilakukan dengan Excavator, Compresor</v>
          </cell>
          <cell r="R139" t="str">
            <v>(Rp.)</v>
          </cell>
          <cell r="S139" t="str">
            <v>(Rp.)</v>
          </cell>
        </row>
        <row r="140">
          <cell r="C140" t="str">
            <v>dan Jack Hammer, dimuat ke dlm Truk dengan Loader.</v>
          </cell>
        </row>
        <row r="141">
          <cell r="A141">
            <v>3</v>
          </cell>
          <cell r="C141" t="str">
            <v>Dump Truck membuang material hasil galian keluar</v>
          </cell>
        </row>
        <row r="142">
          <cell r="C142" t="str">
            <v>lokasi jalan sejauh :</v>
          </cell>
          <cell r="G142" t="str">
            <v>L</v>
          </cell>
          <cell r="H142">
            <v>5</v>
          </cell>
          <cell r="I142" t="str">
            <v>Km</v>
          </cell>
          <cell r="L142" t="str">
            <v>A.</v>
          </cell>
          <cell r="N142" t="str">
            <v>TENAGA</v>
          </cell>
        </row>
        <row r="144">
          <cell r="L144" t="str">
            <v>1.</v>
          </cell>
          <cell r="N144" t="str">
            <v>Pekerja</v>
          </cell>
          <cell r="O144" t="str">
            <v>(L01)</v>
          </cell>
          <cell r="P144" t="str">
            <v>Jam</v>
          </cell>
          <cell r="Q144">
            <v>1</v>
          </cell>
          <cell r="R144">
            <v>0</v>
          </cell>
          <cell r="U144">
            <v>0</v>
          </cell>
        </row>
        <row r="145">
          <cell r="L145" t="str">
            <v>2.</v>
          </cell>
          <cell r="N145" t="str">
            <v>Mandor</v>
          </cell>
          <cell r="O145" t="str">
            <v>(L03)</v>
          </cell>
          <cell r="P145" t="str">
            <v>Jam</v>
          </cell>
          <cell r="Q145">
            <v>0.125</v>
          </cell>
          <cell r="R145">
            <v>0</v>
          </cell>
          <cell r="U145">
            <v>0</v>
          </cell>
        </row>
        <row r="146">
          <cell r="A146" t="str">
            <v>III.</v>
          </cell>
          <cell r="C146" t="str">
            <v>PEMAKAIAN BAHAN, ALAT DAN TENAGA</v>
          </cell>
        </row>
        <row r="148">
          <cell r="A148" t="str">
            <v xml:space="preserve">   1.</v>
          </cell>
          <cell r="C148" t="str">
            <v>BAHAN</v>
          </cell>
          <cell r="Q148" t="str">
            <v xml:space="preserve">JUMLAH HARGA TENAGA   </v>
          </cell>
          <cell r="U148">
            <v>0</v>
          </cell>
        </row>
        <row r="149">
          <cell r="C149" t="str">
            <v>Tidak ada bahan yang diperlukan</v>
          </cell>
        </row>
        <row r="150">
          <cell r="L150" t="str">
            <v>B.</v>
          </cell>
          <cell r="N150" t="str">
            <v>BAHAN</v>
          </cell>
        </row>
        <row r="152">
          <cell r="A152" t="str">
            <v xml:space="preserve">   2.</v>
          </cell>
          <cell r="C152" t="str">
            <v>ALAT</v>
          </cell>
        </row>
        <row r="153">
          <cell r="A153" t="str">
            <v xml:space="preserve">   2.a.</v>
          </cell>
          <cell r="C153" t="str">
            <v>COMPRESSOR, EXCAVATOR, JACK HAMMER &amp; LOADER</v>
          </cell>
          <cell r="J153" t="str">
            <v xml:space="preserve"> (E05/26/10/15)</v>
          </cell>
        </row>
        <row r="154">
          <cell r="C154" t="str">
            <v>Produksi per jam</v>
          </cell>
          <cell r="G154" t="str">
            <v>Q1</v>
          </cell>
          <cell r="H154">
            <v>8</v>
          </cell>
          <cell r="I154" t="str">
            <v>M3 / Jam</v>
          </cell>
        </row>
        <row r="156">
          <cell r="C156" t="str">
            <v>Koefisien Alat / m3</v>
          </cell>
          <cell r="D156" t="str">
            <v xml:space="preserve"> =  1  :  Q1</v>
          </cell>
          <cell r="G156" t="str">
            <v>(E05/26)</v>
          </cell>
          <cell r="H156">
            <v>0.125</v>
          </cell>
          <cell r="I156" t="str">
            <v>Jam</v>
          </cell>
        </row>
        <row r="158">
          <cell r="Q158" t="str">
            <v xml:space="preserve">JUMLAH HARGA BAHAN   </v>
          </cell>
          <cell r="U158">
            <v>0</v>
          </cell>
        </row>
        <row r="159">
          <cell r="A159" t="str">
            <v xml:space="preserve">   2.b.</v>
          </cell>
          <cell r="C159" t="str">
            <v>DUMP TRUCK</v>
          </cell>
          <cell r="G159" t="str">
            <v>(E08)</v>
          </cell>
        </row>
        <row r="160">
          <cell r="C160" t="str">
            <v>Kapasitas bak</v>
          </cell>
          <cell r="G160" t="str">
            <v>V</v>
          </cell>
          <cell r="H160">
            <v>4</v>
          </cell>
          <cell r="I160" t="str">
            <v>M3</v>
          </cell>
          <cell r="L160" t="str">
            <v>C.</v>
          </cell>
          <cell r="N160" t="str">
            <v>PERALATAN</v>
          </cell>
        </row>
        <row r="161">
          <cell r="C161" t="str">
            <v>Faktor  efisiensi alat</v>
          </cell>
          <cell r="G161" t="str">
            <v>Fa</v>
          </cell>
          <cell r="H161">
            <v>0.83</v>
          </cell>
          <cell r="I161" t="str">
            <v>-</v>
          </cell>
          <cell r="L161" t="str">
            <v>1.</v>
          </cell>
          <cell r="N161" t="str">
            <v>Compressor</v>
          </cell>
          <cell r="O161" t="str">
            <v>(E05)</v>
          </cell>
          <cell r="P161" t="str">
            <v>Jam</v>
          </cell>
          <cell r="Q161">
            <v>0.125</v>
          </cell>
          <cell r="R161">
            <v>55457.669318426146</v>
          </cell>
          <cell r="U161">
            <v>6932.2086648032682</v>
          </cell>
        </row>
        <row r="162">
          <cell r="C162" t="str">
            <v>Kecepatan rata-rata bermuatan</v>
          </cell>
          <cell r="G162" t="str">
            <v>v1</v>
          </cell>
          <cell r="H162">
            <v>40</v>
          </cell>
          <cell r="I162" t="str">
            <v>KM/Jam</v>
          </cell>
          <cell r="L162" t="str">
            <v>2.</v>
          </cell>
          <cell r="N162" t="str">
            <v>Jack Hammer</v>
          </cell>
          <cell r="O162" t="str">
            <v>(E26)</v>
          </cell>
          <cell r="P162" t="str">
            <v>Jam</v>
          </cell>
          <cell r="Q162">
            <v>0.125</v>
          </cell>
          <cell r="R162">
            <v>27544.061475409839</v>
          </cell>
          <cell r="U162">
            <v>3443.0076844262298</v>
          </cell>
        </row>
        <row r="163">
          <cell r="C163" t="str">
            <v>Kecepatan rata-rata kosong</v>
          </cell>
          <cell r="G163" t="str">
            <v>v2</v>
          </cell>
          <cell r="H163">
            <v>50</v>
          </cell>
          <cell r="I163" t="str">
            <v>KM/Jam</v>
          </cell>
          <cell r="L163" t="str">
            <v>3.</v>
          </cell>
          <cell r="N163" t="str">
            <v>Wheel Loader</v>
          </cell>
          <cell r="O163" t="str">
            <v>(E15)</v>
          </cell>
          <cell r="P163" t="str">
            <v>Jam</v>
          </cell>
          <cell r="Q163">
            <v>0.125</v>
          </cell>
          <cell r="R163">
            <v>154422.3204105169</v>
          </cell>
          <cell r="U163">
            <v>19302.790051314612</v>
          </cell>
        </row>
        <row r="164">
          <cell r="C164" t="str">
            <v>Waktu  siklus</v>
          </cell>
          <cell r="G164" t="str">
            <v>Ts1</v>
          </cell>
          <cell r="I164" t="str">
            <v>menit</v>
          </cell>
          <cell r="L164" t="str">
            <v>4.</v>
          </cell>
          <cell r="N164" t="str">
            <v>Excavator</v>
          </cell>
          <cell r="O164" t="str">
            <v>(E10)</v>
          </cell>
          <cell r="P164" t="str">
            <v>Jam</v>
          </cell>
          <cell r="Q164">
            <v>0.125</v>
          </cell>
          <cell r="R164">
            <v>155166.61526665138</v>
          </cell>
          <cell r="U164">
            <v>19395.826908331423</v>
          </cell>
        </row>
        <row r="165">
          <cell r="C165" t="str">
            <v>- Waktu tempuh isi</v>
          </cell>
          <cell r="E165" t="str">
            <v>=   (L  :  v1)  x  60</v>
          </cell>
          <cell r="G165" t="str">
            <v>T1</v>
          </cell>
          <cell r="H165">
            <v>7.5</v>
          </cell>
          <cell r="I165" t="str">
            <v>menit</v>
          </cell>
          <cell r="L165">
            <v>5</v>
          </cell>
          <cell r="N165" t="str">
            <v>Dump Truck</v>
          </cell>
          <cell r="O165" t="str">
            <v>(E08)</v>
          </cell>
          <cell r="P165" t="str">
            <v>Jam</v>
          </cell>
          <cell r="Q165">
            <v>0.2740963855421687</v>
          </cell>
          <cell r="R165">
            <v>85369.901634057198</v>
          </cell>
          <cell r="U165">
            <v>23399.581471985559</v>
          </cell>
        </row>
        <row r="166">
          <cell r="C166" t="str">
            <v>- Waktu tempuh kosong</v>
          </cell>
          <cell r="E166" t="str">
            <v>=   (L  :  v2)  x  60</v>
          </cell>
          <cell r="G166" t="str">
            <v>T2</v>
          </cell>
          <cell r="H166">
            <v>6</v>
          </cell>
          <cell r="I166" t="str">
            <v>menit</v>
          </cell>
          <cell r="N166" t="str">
            <v>Alat  bantu</v>
          </cell>
          <cell r="P166" t="str">
            <v>Ls</v>
          </cell>
          <cell r="Q166">
            <v>1</v>
          </cell>
          <cell r="R166">
            <v>225</v>
          </cell>
          <cell r="U166">
            <v>225</v>
          </cell>
        </row>
        <row r="167">
          <cell r="C167" t="str">
            <v>- Muat</v>
          </cell>
          <cell r="E167" t="str">
            <v>=   (V  :  Q1) x 60</v>
          </cell>
          <cell r="G167" t="str">
            <v>T3</v>
          </cell>
          <cell r="H167">
            <v>30</v>
          </cell>
          <cell r="I167" t="str">
            <v>menit</v>
          </cell>
        </row>
        <row r="168">
          <cell r="C168" t="str">
            <v>- Lain-lain</v>
          </cell>
          <cell r="G168" t="str">
            <v>T4</v>
          </cell>
          <cell r="H168">
            <v>2</v>
          </cell>
          <cell r="I168" t="str">
            <v>menit</v>
          </cell>
        </row>
        <row r="169">
          <cell r="G169" t="str">
            <v>Ts1</v>
          </cell>
          <cell r="H169">
            <v>45.5</v>
          </cell>
          <cell r="I169" t="str">
            <v>menit</v>
          </cell>
        </row>
        <row r="170">
          <cell r="Q170" t="str">
            <v xml:space="preserve">JUMLAH HARGA PERALATAN   </v>
          </cell>
          <cell r="U170">
            <v>72698.414780861087</v>
          </cell>
        </row>
        <row r="172">
          <cell r="C172" t="str">
            <v>Kapasitas Produksi / Jam   =</v>
          </cell>
          <cell r="E172" t="str">
            <v>V x Fa x 60</v>
          </cell>
          <cell r="G172" t="str">
            <v>Q2</v>
          </cell>
          <cell r="H172">
            <v>3.6483516483516483</v>
          </cell>
          <cell r="I172" t="str">
            <v xml:space="preserve">M3 / Jam </v>
          </cell>
          <cell r="L172" t="str">
            <v>D.</v>
          </cell>
          <cell r="N172" t="str">
            <v>JUMLAH HARGA TENAGA, BAHAN DAN PERALATAN  ( A + B + C )</v>
          </cell>
          <cell r="U172">
            <v>72698.414780861087</v>
          </cell>
        </row>
        <row r="173">
          <cell r="E173" t="str">
            <v xml:space="preserve">    Fk x Ts1</v>
          </cell>
          <cell r="L173" t="str">
            <v>E.</v>
          </cell>
          <cell r="N173" t="str">
            <v>OVERHEAD &amp; PROFIT</v>
          </cell>
          <cell r="P173">
            <v>10</v>
          </cell>
          <cell r="Q173" t="str">
            <v>%  x  D</v>
          </cell>
          <cell r="U173">
            <v>7269.8414780861094</v>
          </cell>
        </row>
        <row r="174">
          <cell r="L174" t="str">
            <v>F.</v>
          </cell>
          <cell r="N174" t="str">
            <v>HARGA SATUAN PEKERJAAN  ( D + E )</v>
          </cell>
          <cell r="U174">
            <v>79968.256258947193</v>
          </cell>
        </row>
        <row r="175">
          <cell r="L175" t="str">
            <v>Note: 1</v>
          </cell>
          <cell r="N175" t="str">
            <v>SATUAN dapat berdasarkan atas jam operasi untuk Tenaga Kerja dan Peralatan, volume dan/atau ukuran</v>
          </cell>
        </row>
        <row r="176">
          <cell r="C176" t="str">
            <v>Koefisien Alat / m3</v>
          </cell>
          <cell r="D176" t="str">
            <v xml:space="preserve"> =  1  :  Q2</v>
          </cell>
          <cell r="G176" t="str">
            <v>(E08)</v>
          </cell>
          <cell r="H176">
            <v>0.2740963855421687</v>
          </cell>
          <cell r="I176" t="str">
            <v>Jam</v>
          </cell>
          <cell r="N176" t="str">
            <v>berat untuk bahan-bahan.</v>
          </cell>
        </row>
        <row r="177">
          <cell r="L177">
            <v>2</v>
          </cell>
          <cell r="N177" t="str">
            <v>Kuantitas satuan adalah kuantitas setiap komponen untuk menyelesaikan satu satuan pekerjaan dari nomor</v>
          </cell>
        </row>
        <row r="178">
          <cell r="N178" t="str">
            <v>mata pembayaran.</v>
          </cell>
        </row>
        <row r="179">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halaman berikut</v>
          </cell>
          <cell r="N181" t="str">
            <v>yang dibayar dari kontrak) dan biaya-biaya lainnya.</v>
          </cell>
        </row>
        <row r="182">
          <cell r="A182" t="str">
            <v>ITEM PEMBAYARAN NO.</v>
          </cell>
          <cell r="D182" t="str">
            <v>:  3.1 (2)</v>
          </cell>
          <cell r="J182" t="str">
            <v>Analisa EI-312</v>
          </cell>
        </row>
        <row r="183">
          <cell r="A183" t="str">
            <v>JENIS PEKERJAAN</v>
          </cell>
          <cell r="D183" t="str">
            <v>:  Galian Batu</v>
          </cell>
        </row>
        <row r="184">
          <cell r="A184" t="str">
            <v>SATUAN PEMBAYARAN</v>
          </cell>
          <cell r="D184" t="str">
            <v>:  M3</v>
          </cell>
          <cell r="H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0">
          <cell r="A190" t="str">
            <v>2.d.</v>
          </cell>
          <cell r="C190" t="str">
            <v>ALAT  BANTU</v>
          </cell>
        </row>
        <row r="191">
          <cell r="C191" t="str">
            <v>Diperlukan alat-alat bantu kecil</v>
          </cell>
          <cell r="J191" t="str">
            <v>Lump Sump</v>
          </cell>
        </row>
        <row r="192">
          <cell r="C192" t="str">
            <v>- Pahat / Tatah</v>
          </cell>
          <cell r="D192" t="str">
            <v>=  2  buah</v>
          </cell>
        </row>
        <row r="193">
          <cell r="C193" t="str">
            <v>- Palu Besar</v>
          </cell>
          <cell r="D193" t="str">
            <v>=  2  buah</v>
          </cell>
        </row>
        <row r="195">
          <cell r="A195" t="str">
            <v xml:space="preserve">   3.</v>
          </cell>
          <cell r="C195" t="str">
            <v>TENAGA</v>
          </cell>
        </row>
        <row r="196">
          <cell r="C196" t="str">
            <v>Produksi menentukan : JACK HAMMER</v>
          </cell>
          <cell r="G196" t="str">
            <v>Q1</v>
          </cell>
          <cell r="H196">
            <v>8</v>
          </cell>
          <cell r="I196" t="str">
            <v>M3/Jam</v>
          </cell>
        </row>
        <row r="197">
          <cell r="C197" t="str">
            <v>Produksi Galian / hari  =  Tk x Q1</v>
          </cell>
          <cell r="G197" t="str">
            <v>Qt</v>
          </cell>
          <cell r="H197">
            <v>56</v>
          </cell>
          <cell r="I197" t="str">
            <v>M3</v>
          </cell>
        </row>
        <row r="198">
          <cell r="C198" t="str">
            <v>Kebutuhan tenaga :</v>
          </cell>
        </row>
        <row r="199">
          <cell r="D199" t="str">
            <v>- Pekerja</v>
          </cell>
          <cell r="G199" t="str">
            <v>P</v>
          </cell>
          <cell r="H199">
            <v>8</v>
          </cell>
          <cell r="I199" t="str">
            <v>orang</v>
          </cell>
        </row>
        <row r="200">
          <cell r="D200" t="str">
            <v>- Mandor</v>
          </cell>
          <cell r="G200" t="str">
            <v>M</v>
          </cell>
          <cell r="H200">
            <v>1</v>
          </cell>
          <cell r="I200" t="str">
            <v>orang</v>
          </cell>
        </row>
        <row r="202">
          <cell r="C202" t="str">
            <v>Koefisien tenaga / M3   :</v>
          </cell>
        </row>
        <row r="203">
          <cell r="D203" t="str">
            <v>- Pekerja</v>
          </cell>
          <cell r="E203" t="str">
            <v>= (Tk x P) : Qt</v>
          </cell>
          <cell r="G203" t="str">
            <v>(L01)</v>
          </cell>
          <cell r="H203">
            <v>1</v>
          </cell>
          <cell r="I203" t="str">
            <v>Jam</v>
          </cell>
        </row>
        <row r="204">
          <cell r="D204" t="str">
            <v>- Mandor</v>
          </cell>
          <cell r="E204" t="str">
            <v>= (Tk x M) : Qt</v>
          </cell>
          <cell r="G204" t="str">
            <v>(L03)</v>
          </cell>
          <cell r="H204">
            <v>0.125</v>
          </cell>
          <cell r="I204" t="str">
            <v>Jam</v>
          </cell>
        </row>
        <row r="206">
          <cell r="A206" t="str">
            <v>4.</v>
          </cell>
          <cell r="C206" t="str">
            <v>HARGA DASAR SATUAN UPAH, BAHAN DAN ALAT</v>
          </cell>
        </row>
        <row r="207">
          <cell r="C207" t="str">
            <v>Lihat lampiran.</v>
          </cell>
        </row>
        <row r="209">
          <cell r="A209" t="str">
            <v>5.</v>
          </cell>
          <cell r="C209" t="str">
            <v>ANALISA HARGA SATUAN PEKERJAAN</v>
          </cell>
        </row>
        <row r="210">
          <cell r="C210" t="str">
            <v>Lihat perhitungan dalam FORMULIR STANDAR UNTUK</v>
          </cell>
        </row>
        <row r="211">
          <cell r="C211" t="str">
            <v>PEREKEMAN ANALISA MASING-MASING HARGA</v>
          </cell>
        </row>
        <row r="212">
          <cell r="C212" t="str">
            <v>SATUAN.</v>
          </cell>
        </row>
        <row r="213">
          <cell r="C213" t="str">
            <v>Didapat Harga Satuan Pekerjaan :</v>
          </cell>
        </row>
        <row r="215">
          <cell r="C215" t="str">
            <v xml:space="preserve">Rp.  </v>
          </cell>
          <cell r="D215">
            <v>79968.256258947193</v>
          </cell>
          <cell r="E215" t="str">
            <v xml:space="preserve"> / M3</v>
          </cell>
        </row>
        <row r="218">
          <cell r="A218" t="str">
            <v>6.</v>
          </cell>
          <cell r="C218" t="str">
            <v>WAKTU PELAKSANAAN YANG DIPERLUKAN</v>
          </cell>
        </row>
        <row r="219">
          <cell r="C219" t="str">
            <v>Masa Pelaksanaan :</v>
          </cell>
          <cell r="D219" t="str">
            <v>. . . . . . . . . . . .</v>
          </cell>
          <cell r="E219" t="str">
            <v>bulan</v>
          </cell>
        </row>
        <row r="221">
          <cell r="A221" t="str">
            <v>7.</v>
          </cell>
          <cell r="C221" t="str">
            <v>VOLUME PEKERJAAN YANG DIPERLUKAN</v>
          </cell>
        </row>
        <row r="222">
          <cell r="C222" t="str">
            <v>Volume pekerjaan  :</v>
          </cell>
          <cell r="D222">
            <v>0</v>
          </cell>
          <cell r="E222" t="str">
            <v>M3</v>
          </cell>
        </row>
        <row r="241">
          <cell r="A241" t="str">
            <v>ITEM PEMBAYARAN NO.</v>
          </cell>
          <cell r="D241" t="str">
            <v>:  3.1 (3)</v>
          </cell>
          <cell r="J241" t="str">
            <v>Analisa EI-313</v>
          </cell>
          <cell r="T241" t="str">
            <v>Analisa EI-313</v>
          </cell>
        </row>
        <row r="242">
          <cell r="A242" t="str">
            <v>JENIS PEKERJAAN</v>
          </cell>
          <cell r="D242" t="str">
            <v>:  Galian Struktur Kedalaman &lt;2 M</v>
          </cell>
        </row>
        <row r="243">
          <cell r="A243" t="str">
            <v>SATUAN PEMBAYARAN</v>
          </cell>
          <cell r="D243" t="str">
            <v>:  M3</v>
          </cell>
          <cell r="H243" t="str">
            <v xml:space="preserve">         URAIAN ANALISA HARGA SATUAN</v>
          </cell>
          <cell r="L243" t="str">
            <v>FORMULIR STANDAR UNTUK</v>
          </cell>
        </row>
        <row r="244">
          <cell r="L244" t="str">
            <v>PEREKAMAN ANALISA MASING-MASING HARGA SATUAN</v>
          </cell>
        </row>
        <row r="245">
          <cell r="L245" t="str">
            <v xml:space="preserve">                                                                                                            </v>
          </cell>
        </row>
        <row r="246">
          <cell r="A246" t="str">
            <v>No.</v>
          </cell>
          <cell r="C246" t="str">
            <v>U R A I A N</v>
          </cell>
          <cell r="G246" t="str">
            <v>KODE</v>
          </cell>
          <cell r="H246" t="str">
            <v>KOEF.</v>
          </cell>
          <cell r="I246" t="str">
            <v>SATUAN</v>
          </cell>
          <cell r="J246" t="str">
            <v>KETERANGAN</v>
          </cell>
        </row>
        <row r="248">
          <cell r="L248" t="str">
            <v>Proyek / Bagpro</v>
          </cell>
          <cell r="O248" t="str">
            <v xml:space="preserve">:  Peningkatan Jalan Dan Jembatan Prop. NTT </v>
          </cell>
        </row>
        <row r="249">
          <cell r="A249" t="str">
            <v>I.</v>
          </cell>
          <cell r="C249" t="str">
            <v>ASUMSI</v>
          </cell>
          <cell r="L249" t="str">
            <v>No. Paket Kontrak</v>
          </cell>
          <cell r="O249" t="str">
            <v xml:space="preserve">:  </v>
          </cell>
        </row>
        <row r="250">
          <cell r="A250">
            <v>1</v>
          </cell>
          <cell r="C250" t="str">
            <v>Pekerjaan dilakukan secara manual</v>
          </cell>
          <cell r="L250" t="str">
            <v>Nama Paket</v>
          </cell>
          <cell r="O250" t="str">
            <v>:  Pembangunan Jalan Resetlement Pengungsi Mauritzu</v>
          </cell>
        </row>
        <row r="251">
          <cell r="A251">
            <v>2</v>
          </cell>
          <cell r="C251" t="str">
            <v>Lokasi pekerjaan : sekitar jembatan</v>
          </cell>
          <cell r="L251" t="str">
            <v>Prop / Kab / Kodya</v>
          </cell>
          <cell r="O251" t="str">
            <v>:  Nusa Tenggara Timur / TTU</v>
          </cell>
        </row>
        <row r="252">
          <cell r="A252">
            <v>3</v>
          </cell>
          <cell r="C252" t="str">
            <v>Kondisi Jalan   :  sedang / baik</v>
          </cell>
          <cell r="L252" t="str">
            <v>ITEM PEMBAYARAN NO.</v>
          </cell>
          <cell r="O252" t="str">
            <v>:  3.1 (3)</v>
          </cell>
          <cell r="R252" t="str">
            <v>PERKIRAAN VOL. PEK.</v>
          </cell>
          <cell r="T252" t="str">
            <v>:</v>
          </cell>
          <cell r="U252">
            <v>0</v>
          </cell>
        </row>
        <row r="253">
          <cell r="A253">
            <v>4</v>
          </cell>
          <cell r="C253" t="str">
            <v>Jam kerja efektif per-hari</v>
          </cell>
          <cell r="G253" t="str">
            <v>Tk</v>
          </cell>
          <cell r="H253">
            <v>7</v>
          </cell>
          <cell r="I253" t="str">
            <v>Jam</v>
          </cell>
          <cell r="L253" t="str">
            <v>JENIS PEKERJAAN</v>
          </cell>
          <cell r="O253" t="str">
            <v>:  Galian Struktur Kedalaman &lt;2 M</v>
          </cell>
          <cell r="R253" t="str">
            <v>TOTAL HARGA (Rp.)</v>
          </cell>
          <cell r="T253" t="str">
            <v>:</v>
          </cell>
          <cell r="U253">
            <v>0</v>
          </cell>
        </row>
        <row r="254">
          <cell r="A254">
            <v>5</v>
          </cell>
          <cell r="C254" t="str">
            <v>Faktor pengembangan bahan</v>
          </cell>
          <cell r="G254" t="str">
            <v>Fh</v>
          </cell>
          <cell r="H254">
            <v>1.2</v>
          </cell>
          <cell r="I254" t="str">
            <v>-</v>
          </cell>
          <cell r="L254" t="str">
            <v>SATUAN PEMBAYARAN</v>
          </cell>
          <cell r="O254" t="str">
            <v>:  M3</v>
          </cell>
          <cell r="R254" t="str">
            <v>% THD. BIAYA PROYEK</v>
          </cell>
          <cell r="T254" t="str">
            <v>:</v>
          </cell>
          <cell r="U254">
            <v>0</v>
          </cell>
        </row>
        <row r="255">
          <cell r="A255">
            <v>6</v>
          </cell>
          <cell r="C255" t="str">
            <v>Pengurugan kembali (backfill) untuk struktur</v>
          </cell>
          <cell r="G255" t="str">
            <v>Uk</v>
          </cell>
          <cell r="H255">
            <v>50</v>
          </cell>
          <cell r="I255" t="str">
            <v>%/M3</v>
          </cell>
        </row>
        <row r="257">
          <cell r="A257" t="str">
            <v>II.</v>
          </cell>
          <cell r="C257" t="str">
            <v>METHODE PELAKSANAAN</v>
          </cell>
          <cell r="Q257" t="str">
            <v>PERKIRAAN</v>
          </cell>
          <cell r="R257" t="str">
            <v>HARGA</v>
          </cell>
          <cell r="S257" t="str">
            <v>JUMLAH</v>
          </cell>
        </row>
        <row r="258">
          <cell r="A258">
            <v>1</v>
          </cell>
          <cell r="C258" t="str">
            <v>Tanah yang dipotong berada disekitar lokasi</v>
          </cell>
          <cell r="L258" t="str">
            <v>NO.</v>
          </cell>
          <cell r="N258" t="str">
            <v>KOMPONEN</v>
          </cell>
          <cell r="P258" t="str">
            <v>SATUAN</v>
          </cell>
          <cell r="Q258" t="str">
            <v>KUANTITAS</v>
          </cell>
          <cell r="R258" t="str">
            <v>SATUAN</v>
          </cell>
          <cell r="S258" t="str">
            <v>HARGA</v>
          </cell>
        </row>
        <row r="259">
          <cell r="A259">
            <v>2</v>
          </cell>
          <cell r="C259" t="str">
            <v>Penggalian dilakukan dengan menggunakan alat</v>
          </cell>
          <cell r="R259" t="str">
            <v>(Rp.)</v>
          </cell>
          <cell r="S259" t="str">
            <v>(Rp.)</v>
          </cell>
        </row>
        <row r="260">
          <cell r="C260" t="str">
            <v>Excavator</v>
          </cell>
        </row>
        <row r="261">
          <cell r="A261">
            <v>3</v>
          </cell>
          <cell r="C261" t="str">
            <v>Bulldozer mengangkut/mengusur hasil galian ke tempat</v>
          </cell>
        </row>
        <row r="262">
          <cell r="C262" t="str">
            <v>pembuangan di sekitar lokasi pekerjaan</v>
          </cell>
          <cell r="G262" t="str">
            <v>L</v>
          </cell>
          <cell r="H262">
            <v>0.1</v>
          </cell>
          <cell r="I262" t="str">
            <v>Km</v>
          </cell>
          <cell r="L262" t="str">
            <v>A.</v>
          </cell>
          <cell r="N262" t="str">
            <v>TENAGA</v>
          </cell>
        </row>
        <row r="264">
          <cell r="A264" t="str">
            <v>III.</v>
          </cell>
          <cell r="C264" t="str">
            <v>PEMAKAIAN BAHAN, ALAT DAN TENAGA</v>
          </cell>
          <cell r="L264" t="str">
            <v>1.</v>
          </cell>
          <cell r="N264" t="str">
            <v>Pekerja</v>
          </cell>
          <cell r="O264" t="str">
            <v>(L01)</v>
          </cell>
          <cell r="P264" t="str">
            <v>Jam</v>
          </cell>
          <cell r="Q264">
            <v>0.23623907394283011</v>
          </cell>
          <cell r="R264">
            <v>0</v>
          </cell>
          <cell r="U264">
            <v>0</v>
          </cell>
        </row>
        <row r="265">
          <cell r="L265" t="str">
            <v>2.</v>
          </cell>
          <cell r="N265" t="str">
            <v>Mandor</v>
          </cell>
          <cell r="O265" t="str">
            <v>(L03)</v>
          </cell>
          <cell r="P265" t="str">
            <v>Jam</v>
          </cell>
          <cell r="Q265">
            <v>5.9059768485707528E-2</v>
          </cell>
          <cell r="R265">
            <v>0</v>
          </cell>
          <cell r="U265">
            <v>0</v>
          </cell>
        </row>
        <row r="266">
          <cell r="A266" t="str">
            <v xml:space="preserve">   1.</v>
          </cell>
          <cell r="C266" t="str">
            <v>BAHAN</v>
          </cell>
        </row>
        <row r="267">
          <cell r="C267" t="str">
            <v>- Urugan Pilihan (untuk backfill)</v>
          </cell>
          <cell r="E267" t="str">
            <v>= Uk x 1M3</v>
          </cell>
          <cell r="G267" t="str">
            <v>(EI-322)</v>
          </cell>
          <cell r="H267">
            <v>0.5</v>
          </cell>
          <cell r="I267" t="str">
            <v>M3</v>
          </cell>
        </row>
        <row r="268">
          <cell r="Q268" t="str">
            <v xml:space="preserve">JUMLAH HARGA TENAGA   </v>
          </cell>
          <cell r="U268">
            <v>0</v>
          </cell>
        </row>
        <row r="269">
          <cell r="A269" t="str">
            <v xml:space="preserve">   2.</v>
          </cell>
          <cell r="C269" t="str">
            <v>ALAT</v>
          </cell>
        </row>
        <row r="270">
          <cell r="A270" t="str">
            <v xml:space="preserve">   2.a.</v>
          </cell>
          <cell r="C270" t="str">
            <v>EXCAVATOR</v>
          </cell>
          <cell r="G270" t="str">
            <v>(E10)</v>
          </cell>
          <cell r="L270" t="str">
            <v>B.</v>
          </cell>
          <cell r="N270" t="str">
            <v>BAHAN</v>
          </cell>
        </row>
        <row r="271">
          <cell r="C271" t="str">
            <v>Kapasitas Bucket</v>
          </cell>
          <cell r="G271" t="str">
            <v>V</v>
          </cell>
          <cell r="H271">
            <v>0.5</v>
          </cell>
          <cell r="I271" t="str">
            <v>M3</v>
          </cell>
        </row>
        <row r="272">
          <cell r="C272" t="str">
            <v>Faktor Bucket</v>
          </cell>
          <cell r="G272" t="str">
            <v>Fb</v>
          </cell>
          <cell r="H272">
            <v>0.9</v>
          </cell>
          <cell r="I272" t="str">
            <v>-</v>
          </cell>
          <cell r="L272" t="str">
            <v>1.</v>
          </cell>
          <cell r="N272" t="str">
            <v xml:space="preserve">Urugan Pilihan </v>
          </cell>
          <cell r="O272" t="str">
            <v>(EI-322)</v>
          </cell>
          <cell r="P272" t="str">
            <v>M3</v>
          </cell>
          <cell r="Q272">
            <v>0.5</v>
          </cell>
          <cell r="R272">
            <v>68244.022404073927</v>
          </cell>
          <cell r="U272">
            <v>34122.011202036963</v>
          </cell>
        </row>
        <row r="273">
          <cell r="C273" t="str">
            <v>Faktor  Efisiensi alat</v>
          </cell>
          <cell r="G273" t="str">
            <v>Fa</v>
          </cell>
          <cell r="H273">
            <v>0.83</v>
          </cell>
          <cell r="I273" t="str">
            <v>-</v>
          </cell>
        </row>
        <row r="274">
          <cell r="C274" t="str">
            <v>Faktor kedalaman</v>
          </cell>
          <cell r="G274" t="str">
            <v>Fd</v>
          </cell>
          <cell r="H274">
            <v>0.8</v>
          </cell>
          <cell r="I274" t="str">
            <v>-</v>
          </cell>
        </row>
        <row r="275">
          <cell r="C275" t="str">
            <v>Berat isi material</v>
          </cell>
          <cell r="G275" t="str">
            <v>Bim</v>
          </cell>
          <cell r="H275">
            <v>0.85</v>
          </cell>
          <cell r="I275" t="str">
            <v>-</v>
          </cell>
        </row>
        <row r="277">
          <cell r="C277" t="str">
            <v>Waktu siklus</v>
          </cell>
        </row>
        <row r="278">
          <cell r="C278" t="str">
            <v>- Menggali / memuat</v>
          </cell>
          <cell r="G278" t="str">
            <v>Te1</v>
          </cell>
          <cell r="H278">
            <v>0.5</v>
          </cell>
          <cell r="I278" t="str">
            <v>menit</v>
          </cell>
          <cell r="Q278" t="str">
            <v xml:space="preserve">JUMLAH HARGA BAHAN   </v>
          </cell>
          <cell r="U278">
            <v>34122.011202036963</v>
          </cell>
        </row>
        <row r="279">
          <cell r="C279" t="str">
            <v>- Lain-lain</v>
          </cell>
          <cell r="G279" t="str">
            <v>Te2</v>
          </cell>
          <cell r="H279">
            <v>0.25</v>
          </cell>
          <cell r="I279" t="str">
            <v>menit</v>
          </cell>
        </row>
        <row r="280">
          <cell r="G280" t="str">
            <v>Te</v>
          </cell>
          <cell r="H280">
            <v>0.75</v>
          </cell>
          <cell r="I280" t="str">
            <v>menit</v>
          </cell>
          <cell r="L280" t="str">
            <v>C.</v>
          </cell>
          <cell r="N280" t="str">
            <v>PERALATAN</v>
          </cell>
        </row>
        <row r="281">
          <cell r="L281" t="str">
            <v>1.</v>
          </cell>
          <cell r="N281" t="str">
            <v>Excavator</v>
          </cell>
          <cell r="O281" t="str">
            <v>(E10)</v>
          </cell>
          <cell r="P281" t="str">
            <v>Jam</v>
          </cell>
          <cell r="Q281">
            <v>5.9059768485707528E-2</v>
          </cell>
          <cell r="R281">
            <v>220215.23650827777</v>
          </cell>
          <cell r="U281">
            <v>13005.860885204213</v>
          </cell>
        </row>
        <row r="282">
          <cell r="L282" t="str">
            <v>2.</v>
          </cell>
          <cell r="N282" t="str">
            <v>Bulldozer</v>
          </cell>
          <cell r="O282" t="str">
            <v>(E04)</v>
          </cell>
          <cell r="P282" t="str">
            <v>Jam</v>
          </cell>
          <cell r="Q282">
            <v>2.2621349595914525E-2</v>
          </cell>
          <cell r="R282">
            <v>98120.775639647385</v>
          </cell>
          <cell r="U282">
            <v>2219.6243683667572</v>
          </cell>
        </row>
        <row r="283">
          <cell r="C283" t="str">
            <v>Kap. Prod. / jam =</v>
          </cell>
          <cell r="D283" t="str">
            <v>V  x Fb x Fa x Fd x Bim x 60</v>
          </cell>
          <cell r="G283" t="str">
            <v>Q1</v>
          </cell>
          <cell r="H283">
            <v>16.932000000000002</v>
          </cell>
          <cell r="I283" t="str">
            <v>M3/Jam</v>
          </cell>
          <cell r="L283" t="str">
            <v>3.</v>
          </cell>
          <cell r="N283" t="str">
            <v>Alat  bantu</v>
          </cell>
          <cell r="P283" t="str">
            <v>Ls</v>
          </cell>
          <cell r="Q283">
            <v>1</v>
          </cell>
          <cell r="R283">
            <v>100</v>
          </cell>
          <cell r="U283">
            <v>100</v>
          </cell>
        </row>
        <row r="284">
          <cell r="D284" t="str">
            <v>Te x Fh</v>
          </cell>
        </row>
        <row r="286">
          <cell r="C286" t="str">
            <v>Koefisien Alat / M3</v>
          </cell>
          <cell r="D286" t="str">
            <v xml:space="preserve"> =  1  :  Q1</v>
          </cell>
          <cell r="G286" t="str">
            <v>(E10)</v>
          </cell>
          <cell r="H286">
            <v>5.9059768485707528E-2</v>
          </cell>
          <cell r="I286" t="str">
            <v>Jam</v>
          </cell>
        </row>
        <row r="289">
          <cell r="A289" t="str">
            <v>2.a.</v>
          </cell>
          <cell r="C289" t="str">
            <v>BULLDOZER</v>
          </cell>
          <cell r="G289" t="str">
            <v>(E04)</v>
          </cell>
        </row>
        <row r="290">
          <cell r="C290" t="str">
            <v>Faktor blade</v>
          </cell>
          <cell r="G290" t="str">
            <v>Fb</v>
          </cell>
          <cell r="H290">
            <v>0.9</v>
          </cell>
          <cell r="I290" t="str">
            <v>-</v>
          </cell>
          <cell r="Q290" t="str">
            <v xml:space="preserve">JUMLAH HARGA PERALATAN   </v>
          </cell>
          <cell r="U290">
            <v>15325.485253570969</v>
          </cell>
        </row>
        <row r="291">
          <cell r="C291" t="str">
            <v>Faktor  efisiensi alat</v>
          </cell>
          <cell r="G291" t="str">
            <v>Fa</v>
          </cell>
          <cell r="H291">
            <v>0.83</v>
          </cell>
          <cell r="I291" t="str">
            <v>-</v>
          </cell>
        </row>
        <row r="292">
          <cell r="C292" t="str">
            <v>Kecepatan maju</v>
          </cell>
          <cell r="G292" t="str">
            <v>F</v>
          </cell>
          <cell r="H292">
            <v>3</v>
          </cell>
          <cell r="I292" t="str">
            <v>Km/Jam</v>
          </cell>
          <cell r="L292" t="str">
            <v>D.</v>
          </cell>
          <cell r="N292" t="str">
            <v>JUMLAH HARGA TENAGA, BAHAN DAN PERALATAN  ( A + B + C )</v>
          </cell>
          <cell r="U292">
            <v>49447.496455607936</v>
          </cell>
        </row>
        <row r="293">
          <cell r="C293" t="str">
            <v>Kecepatan mundur</v>
          </cell>
          <cell r="G293" t="str">
            <v>R</v>
          </cell>
          <cell r="H293">
            <v>4</v>
          </cell>
          <cell r="I293" t="str">
            <v>Km/Jam</v>
          </cell>
          <cell r="L293" t="str">
            <v>E.</v>
          </cell>
          <cell r="N293" t="str">
            <v>OVERHEAD &amp; PROFIT</v>
          </cell>
          <cell r="P293">
            <v>10</v>
          </cell>
          <cell r="Q293" t="str">
            <v>%  x  D</v>
          </cell>
          <cell r="U293">
            <v>4944.7496455607943</v>
          </cell>
        </row>
        <row r="294">
          <cell r="C294" t="str">
            <v>Lebar Blade</v>
          </cell>
          <cell r="G294" t="str">
            <v>B</v>
          </cell>
          <cell r="H294">
            <v>3</v>
          </cell>
          <cell r="I294" t="str">
            <v>M</v>
          </cell>
          <cell r="L294" t="str">
            <v>F.</v>
          </cell>
          <cell r="N294" t="str">
            <v>HARGA SATUAN PEKERJAAN  ( D + E )</v>
          </cell>
          <cell r="U294">
            <v>54392.246101168726</v>
          </cell>
        </row>
        <row r="295">
          <cell r="A295" t="str">
            <v>`</v>
          </cell>
          <cell r="C295" t="str">
            <v>Tinggi blade</v>
          </cell>
          <cell r="G295" t="str">
            <v>H</v>
          </cell>
          <cell r="H295">
            <v>1.2</v>
          </cell>
          <cell r="I295" t="str">
            <v>M</v>
          </cell>
          <cell r="L295" t="str">
            <v>Note: 1</v>
          </cell>
          <cell r="N295" t="str">
            <v>SATUAN dapat berdasarkan atas jam operasi untuk Tenaga Kerja dan Peralatan, volume dan/atau ukuran</v>
          </cell>
        </row>
        <row r="296">
          <cell r="C296" t="str">
            <v>Jarak Gusur</v>
          </cell>
          <cell r="G296" t="str">
            <v>L</v>
          </cell>
          <cell r="H296">
            <v>100</v>
          </cell>
          <cell r="I296" t="str">
            <v>M</v>
          </cell>
          <cell r="N296" t="str">
            <v>berat untuk bahan-bahan.</v>
          </cell>
        </row>
        <row r="297">
          <cell r="L297">
            <v>2</v>
          </cell>
          <cell r="N297" t="str">
            <v>Kuantitas satuan adalah kuantitas setiap komponen untuk menyelesaikan satu satuan pekerjaan dari nomor</v>
          </cell>
        </row>
        <row r="298">
          <cell r="C298" t="str">
            <v>Volume 1 kali gusur =</v>
          </cell>
          <cell r="E298" t="str">
            <v>H^2 x B x Fb</v>
          </cell>
          <cell r="G298" t="str">
            <v>V</v>
          </cell>
          <cell r="H298">
            <v>3.8880000000000003</v>
          </cell>
          <cell r="I298" t="str">
            <v>M3</v>
          </cell>
          <cell r="J298" t="str">
            <v>Loose</v>
          </cell>
          <cell r="N298" t="str">
            <v>mata pembayaran.</v>
          </cell>
        </row>
        <row r="299">
          <cell r="L299">
            <v>3</v>
          </cell>
          <cell r="N299" t="str">
            <v>Biaya satuan untuk peralatan sudah termasuk bahan bakar, bahan habis dipakai dan operator.</v>
          </cell>
        </row>
        <row r="300">
          <cell r="L300">
            <v>4</v>
          </cell>
          <cell r="N300" t="str">
            <v>Biaya satuan sudah termasuk pengeluaran untuk seluruh pajak yang berkaitan (tetapi tidak termasuk PPN</v>
          </cell>
        </row>
        <row r="301">
          <cell r="J301" t="str">
            <v>Berlanjut ke halaman berikut</v>
          </cell>
          <cell r="N301" t="str">
            <v>yang dibayar dari kontrak) dan biaya-biaya lainnya.</v>
          </cell>
        </row>
        <row r="302">
          <cell r="A302" t="str">
            <v>ITEM PEMBAYARAN NO.</v>
          </cell>
          <cell r="D302" t="str">
            <v>:  3.1 (3)</v>
          </cell>
          <cell r="J302" t="str">
            <v>Analisa EI-313</v>
          </cell>
        </row>
        <row r="303">
          <cell r="A303" t="str">
            <v>JENIS PEKERJAAN</v>
          </cell>
          <cell r="D303" t="str">
            <v>:  Galian Struktur Kedalaman &lt;2 M</v>
          </cell>
        </row>
        <row r="304">
          <cell r="A304" t="str">
            <v>SATUAN PEMBAYARAN</v>
          </cell>
          <cell r="D304" t="str">
            <v>:  M3</v>
          </cell>
          <cell r="H304" t="str">
            <v xml:space="preserve">         URAIAN ANALISA HARGA SATUAN</v>
          </cell>
        </row>
        <row r="305">
          <cell r="J305" t="str">
            <v>Lanjutan</v>
          </cell>
        </row>
        <row r="307">
          <cell r="A307" t="str">
            <v>No.</v>
          </cell>
          <cell r="C307" t="str">
            <v>U R A I A N</v>
          </cell>
          <cell r="G307" t="str">
            <v>KODE</v>
          </cell>
          <cell r="H307" t="str">
            <v>KOEF.</v>
          </cell>
          <cell r="I307" t="str">
            <v>SATUAN</v>
          </cell>
          <cell r="J307" t="str">
            <v>KETERANGAN</v>
          </cell>
        </row>
        <row r="310">
          <cell r="C310" t="str">
            <v>Waktu Siklus</v>
          </cell>
        </row>
        <row r="311">
          <cell r="C311" t="str">
            <v>- Maju</v>
          </cell>
          <cell r="D311" t="str">
            <v>= (L x 60) / (F x 1000)</v>
          </cell>
          <cell r="G311" t="str">
            <v>Tb1</v>
          </cell>
          <cell r="H311">
            <v>2</v>
          </cell>
          <cell r="I311" t="str">
            <v>menit</v>
          </cell>
        </row>
        <row r="312">
          <cell r="C312" t="str">
            <v>- Mundur</v>
          </cell>
          <cell r="D312" t="str">
            <v>= (L x 60) / (R x 1000)</v>
          </cell>
          <cell r="G312" t="str">
            <v>Tb2</v>
          </cell>
          <cell r="H312">
            <v>1.5</v>
          </cell>
          <cell r="I312" t="str">
            <v>menit</v>
          </cell>
        </row>
        <row r="313">
          <cell r="C313" t="str">
            <v>- Lain-lain</v>
          </cell>
          <cell r="G313" t="str">
            <v>Tb3</v>
          </cell>
          <cell r="H313">
            <v>0.15</v>
          </cell>
          <cell r="I313" t="str">
            <v>menit</v>
          </cell>
        </row>
        <row r="314">
          <cell r="G314" t="str">
            <v>Tb</v>
          </cell>
          <cell r="H314">
            <v>3.65</v>
          </cell>
          <cell r="I314" t="str">
            <v>menit</v>
          </cell>
        </row>
        <row r="316">
          <cell r="C316" t="str">
            <v>Kapasitas Produksi / Jam   =</v>
          </cell>
          <cell r="E316" t="str">
            <v>V x Fa x 60</v>
          </cell>
          <cell r="G316" t="str">
            <v>Q2</v>
          </cell>
          <cell r="H316">
            <v>44.206027397260272</v>
          </cell>
          <cell r="I316" t="str">
            <v xml:space="preserve">M3 / Jam </v>
          </cell>
        </row>
        <row r="317">
          <cell r="E317" t="str">
            <v xml:space="preserve">    Tb x Fh</v>
          </cell>
        </row>
        <row r="319">
          <cell r="C319" t="str">
            <v>Koefisien Alat / M3</v>
          </cell>
          <cell r="D319" t="str">
            <v xml:space="preserve"> =  1  :  Q2</v>
          </cell>
          <cell r="G319" t="str">
            <v>(E04)</v>
          </cell>
          <cell r="H319">
            <v>2.2621349595914525E-2</v>
          </cell>
          <cell r="I319" t="str">
            <v>Jam</v>
          </cell>
        </row>
        <row r="322">
          <cell r="A322" t="str">
            <v>2.d.</v>
          </cell>
          <cell r="C322" t="str">
            <v>ALAT  BANTU</v>
          </cell>
        </row>
        <row r="323">
          <cell r="C323" t="str">
            <v>Diperlukan alat-alat bantu kecil</v>
          </cell>
          <cell r="J323" t="str">
            <v>Lump Sump</v>
          </cell>
        </row>
        <row r="324">
          <cell r="C324" t="str">
            <v>- Pacul</v>
          </cell>
          <cell r="D324" t="str">
            <v>=  2  buah</v>
          </cell>
        </row>
        <row r="325">
          <cell r="C325" t="str">
            <v>- Sekop</v>
          </cell>
          <cell r="D325" t="str">
            <v>=  2  buah</v>
          </cell>
        </row>
        <row r="328">
          <cell r="A328" t="str">
            <v xml:space="preserve">   3.</v>
          </cell>
          <cell r="C328" t="str">
            <v>TENAGA</v>
          </cell>
        </row>
        <row r="329">
          <cell r="C329" t="str">
            <v>Produksi menentukan : EXCAVATOR</v>
          </cell>
          <cell r="G329" t="str">
            <v>Q1</v>
          </cell>
          <cell r="H329">
            <v>16.932000000000002</v>
          </cell>
          <cell r="I329" t="str">
            <v>M3/Jam</v>
          </cell>
        </row>
        <row r="330">
          <cell r="C330" t="str">
            <v>Produksi Galian / hari  =  Tk x Q1</v>
          </cell>
          <cell r="G330" t="str">
            <v>Qt</v>
          </cell>
          <cell r="H330">
            <v>118.52400000000002</v>
          </cell>
          <cell r="I330" t="str">
            <v>M3</v>
          </cell>
        </row>
        <row r="331">
          <cell r="C331" t="str">
            <v>Kebutuhan tenaga :</v>
          </cell>
        </row>
        <row r="332">
          <cell r="D332" t="str">
            <v>- Pekerja</v>
          </cell>
          <cell r="G332" t="str">
            <v>P</v>
          </cell>
          <cell r="H332">
            <v>4</v>
          </cell>
          <cell r="I332" t="str">
            <v>orang</v>
          </cell>
        </row>
        <row r="333">
          <cell r="D333" t="str">
            <v>- Mandor</v>
          </cell>
          <cell r="G333" t="str">
            <v>M</v>
          </cell>
          <cell r="H333">
            <v>1</v>
          </cell>
          <cell r="I333" t="str">
            <v>orang</v>
          </cell>
        </row>
        <row r="335">
          <cell r="C335" t="str">
            <v>Koefisien tenaga / M3   :</v>
          </cell>
        </row>
        <row r="336">
          <cell r="D336" t="str">
            <v>- Pekerja</v>
          </cell>
          <cell r="E336" t="str">
            <v>= (Tk x P) : Qt</v>
          </cell>
          <cell r="G336" t="str">
            <v>(L01)</v>
          </cell>
          <cell r="H336">
            <v>0.23623907394283011</v>
          </cell>
          <cell r="I336" t="str">
            <v>Jam</v>
          </cell>
        </row>
        <row r="337">
          <cell r="D337" t="str">
            <v>- Mandor</v>
          </cell>
          <cell r="E337" t="str">
            <v>= (Tk x M) : Qt</v>
          </cell>
          <cell r="G337" t="str">
            <v>(L03)</v>
          </cell>
          <cell r="H337">
            <v>5.9059768485707528E-2</v>
          </cell>
          <cell r="I337" t="str">
            <v>Jam</v>
          </cell>
        </row>
        <row r="339">
          <cell r="A339" t="str">
            <v>4.</v>
          </cell>
          <cell r="C339" t="str">
            <v>HARGA DASAR SATUAN UPAH, BAHAN DAN ALAT</v>
          </cell>
        </row>
        <row r="340">
          <cell r="C340" t="str">
            <v>Lihat lampiran.</v>
          </cell>
        </row>
        <row r="342">
          <cell r="A342" t="str">
            <v>5.</v>
          </cell>
          <cell r="C342" t="str">
            <v>ANALISA HARGA SATUAN PEKERJAAN</v>
          </cell>
        </row>
        <row r="343">
          <cell r="C343" t="str">
            <v>Lihat perhitungan dalam FORMULIR STANDAR UNTUK</v>
          </cell>
        </row>
        <row r="344">
          <cell r="C344" t="str">
            <v>PEREKEMAN ANALISA MASING-MASING HARGA</v>
          </cell>
        </row>
        <row r="345">
          <cell r="C345" t="str">
            <v>SATUAN.</v>
          </cell>
        </row>
        <row r="346">
          <cell r="C346" t="str">
            <v>Didapat Harga Satuan Pekerjaan :</v>
          </cell>
        </row>
        <row r="348">
          <cell r="C348" t="str">
            <v xml:space="preserve">Rp.  </v>
          </cell>
          <cell r="D348">
            <v>54392.246101168726</v>
          </cell>
          <cell r="E348" t="str">
            <v xml:space="preserve"> / M3</v>
          </cell>
        </row>
        <row r="351">
          <cell r="A351" t="str">
            <v>6.</v>
          </cell>
          <cell r="C351" t="str">
            <v>WAKTU PELAKSANAAN YANG DIPERLUKAN</v>
          </cell>
        </row>
        <row r="352">
          <cell r="C352" t="str">
            <v>Masa Pelaksanaan :</v>
          </cell>
          <cell r="D352" t="str">
            <v>. . . . . . . . . . . .</v>
          </cell>
          <cell r="E352" t="str">
            <v>bulan</v>
          </cell>
        </row>
        <row r="354">
          <cell r="A354" t="str">
            <v>7.</v>
          </cell>
          <cell r="C354" t="str">
            <v>VOLUME PEKERJAAN YANG DIPERLUKAN</v>
          </cell>
        </row>
        <row r="355">
          <cell r="C355" t="str">
            <v>Volume pekerjaan  :</v>
          </cell>
          <cell r="D355">
            <v>0</v>
          </cell>
          <cell r="E355" t="str">
            <v>M3</v>
          </cell>
        </row>
        <row r="361">
          <cell r="A361" t="str">
            <v>ITEM PEMBAYARAN NO.</v>
          </cell>
          <cell r="D361" t="str">
            <v>:  3.1 (4)</v>
          </cell>
          <cell r="J361" t="str">
            <v>Analisa EI-314</v>
          </cell>
          <cell r="T361" t="str">
            <v>Analisa EI-314</v>
          </cell>
        </row>
        <row r="362">
          <cell r="A362" t="str">
            <v>JENIS PEKERJAAN</v>
          </cell>
          <cell r="D362" t="str">
            <v>:  Galian Struktur Kedalaman 2 - &lt;4 M</v>
          </cell>
        </row>
        <row r="363">
          <cell r="A363" t="str">
            <v>SATUAN PEMBAYARAN</v>
          </cell>
          <cell r="D363" t="str">
            <v>:  M3</v>
          </cell>
          <cell r="H363" t="str">
            <v xml:space="preserve">         URAIAN ANALISA HARGA SATUAN</v>
          </cell>
          <cell r="L363" t="str">
            <v>FORMULIR STANDAR UNTUK</v>
          </cell>
        </row>
        <row r="364">
          <cell r="L364" t="str">
            <v>PEREKAMAN ANALISA MASING-MASING HARGA SATUAN</v>
          </cell>
        </row>
        <row r="365">
          <cell r="L365" t="str">
            <v xml:space="preserve">                                                                                                            </v>
          </cell>
        </row>
        <row r="366">
          <cell r="A366" t="str">
            <v>No.</v>
          </cell>
          <cell r="C366" t="str">
            <v>U R A I A N</v>
          </cell>
          <cell r="G366" t="str">
            <v>KODE</v>
          </cell>
          <cell r="H366" t="str">
            <v>KOEF.</v>
          </cell>
          <cell r="I366" t="str">
            <v>SATUAN</v>
          </cell>
          <cell r="J366" t="str">
            <v>KETERANGAN</v>
          </cell>
        </row>
        <row r="368">
          <cell r="L368" t="str">
            <v>Proyek / Bagpro</v>
          </cell>
          <cell r="O368" t="str">
            <v xml:space="preserve">:  Peningkatan Jalan Dan Jembatan Prop. NTT </v>
          </cell>
        </row>
        <row r="369">
          <cell r="A369" t="str">
            <v>I.</v>
          </cell>
          <cell r="C369" t="str">
            <v>ASUMSI</v>
          </cell>
          <cell r="L369" t="str">
            <v>No. Paket Kontrak</v>
          </cell>
          <cell r="O369" t="str">
            <v xml:space="preserve">:  </v>
          </cell>
        </row>
        <row r="370">
          <cell r="A370">
            <v>1</v>
          </cell>
          <cell r="C370" t="str">
            <v>Pekerjaan dilakukan secara manual</v>
          </cell>
          <cell r="L370" t="str">
            <v>Nama Paket</v>
          </cell>
          <cell r="O370" t="str">
            <v>:  Pembangunan Jalan Resetlement Pengungsi Mauritzu</v>
          </cell>
        </row>
        <row r="371">
          <cell r="A371">
            <v>2</v>
          </cell>
          <cell r="C371" t="str">
            <v>Lokasi pekerjaan : sekitar jembatan</v>
          </cell>
          <cell r="L371" t="str">
            <v>Prop / Kab / Kodya</v>
          </cell>
          <cell r="O371" t="str">
            <v>:  Nusa Tenggara Timur / TTU</v>
          </cell>
        </row>
        <row r="372">
          <cell r="A372">
            <v>3</v>
          </cell>
          <cell r="C372" t="str">
            <v>Kondisi Jalan   :  sedang / baik</v>
          </cell>
          <cell r="L372" t="str">
            <v>ITEM PEMBAYARAN NO.</v>
          </cell>
          <cell r="O372" t="str">
            <v>:  3.1 (4)</v>
          </cell>
          <cell r="R372" t="str">
            <v>PERKIRAAN VOL. PEK.</v>
          </cell>
          <cell r="T372" t="str">
            <v>:</v>
          </cell>
          <cell r="U372">
            <v>0</v>
          </cell>
        </row>
        <row r="373">
          <cell r="A373">
            <v>4</v>
          </cell>
          <cell r="C373" t="str">
            <v>Jam kerja efektif per-hari</v>
          </cell>
          <cell r="G373" t="str">
            <v>Tk</v>
          </cell>
          <cell r="H373">
            <v>7</v>
          </cell>
          <cell r="I373" t="str">
            <v>Jam</v>
          </cell>
          <cell r="L373" t="str">
            <v>JENIS PEKERJAAN</v>
          </cell>
          <cell r="O373" t="str">
            <v>:  Galian Struktur Kedalaman 2 - &lt;4 M</v>
          </cell>
          <cell r="R373" t="str">
            <v>TOTAL HARGA (Rp.)</v>
          </cell>
          <cell r="T373" t="str">
            <v>:</v>
          </cell>
          <cell r="U373">
            <v>0</v>
          </cell>
        </row>
        <row r="374">
          <cell r="A374">
            <v>5</v>
          </cell>
          <cell r="C374" t="str">
            <v>Faktor pengembangan bahan</v>
          </cell>
          <cell r="G374" t="str">
            <v>Fh</v>
          </cell>
          <cell r="H374">
            <v>1.2</v>
          </cell>
          <cell r="I374" t="str">
            <v>-</v>
          </cell>
          <cell r="L374" t="str">
            <v>SATUAN PEMBAYARAN</v>
          </cell>
          <cell r="O374" t="str">
            <v>:  M3</v>
          </cell>
          <cell r="R374" t="str">
            <v>% THD. BIAYA PROYEK</v>
          </cell>
          <cell r="T374" t="str">
            <v>:</v>
          </cell>
          <cell r="U374">
            <v>0</v>
          </cell>
        </row>
        <row r="375">
          <cell r="A375">
            <v>6</v>
          </cell>
          <cell r="C375" t="str">
            <v>Pengurugan kembali (backfill) untuk struktur</v>
          </cell>
          <cell r="G375" t="str">
            <v>Uk</v>
          </cell>
          <cell r="H375">
            <v>50</v>
          </cell>
          <cell r="I375" t="str">
            <v>%/M3</v>
          </cell>
        </row>
        <row r="377">
          <cell r="A377" t="str">
            <v>II.</v>
          </cell>
          <cell r="C377" t="str">
            <v>METHODE PELAKSANAAN</v>
          </cell>
          <cell r="Q377" t="str">
            <v>PERKIRAAN</v>
          </cell>
          <cell r="R377" t="str">
            <v>HARGA</v>
          </cell>
          <cell r="S377" t="str">
            <v>JUMLAH</v>
          </cell>
        </row>
        <row r="378">
          <cell r="A378">
            <v>1</v>
          </cell>
          <cell r="C378" t="str">
            <v>Tanah yang dipotong berada disekitar jembatan</v>
          </cell>
          <cell r="L378" t="str">
            <v>NO.</v>
          </cell>
          <cell r="N378" t="str">
            <v>KOMPONEN</v>
          </cell>
          <cell r="P378" t="str">
            <v>SATUAN</v>
          </cell>
          <cell r="Q378" t="str">
            <v>KUANTITAS</v>
          </cell>
          <cell r="R378" t="str">
            <v>SATUAN</v>
          </cell>
          <cell r="S378" t="str">
            <v>HARGA</v>
          </cell>
        </row>
        <row r="379">
          <cell r="A379">
            <v>2</v>
          </cell>
          <cell r="C379" t="str">
            <v>Penggalian dilakukan dengan menggunakan alat</v>
          </cell>
          <cell r="R379" t="str">
            <v>(Rp.)</v>
          </cell>
          <cell r="S379" t="str">
            <v>(Rp.)</v>
          </cell>
        </row>
        <row r="380">
          <cell r="C380" t="str">
            <v>Excavator</v>
          </cell>
        </row>
        <row r="381">
          <cell r="A381">
            <v>3</v>
          </cell>
          <cell r="C381" t="str">
            <v>Bulldozer mengangkut/mengusur hasil galian ke tempat</v>
          </cell>
        </row>
        <row r="382">
          <cell r="C382" t="str">
            <v>pembuangan di sekitar lokasi pekerjaan</v>
          </cell>
          <cell r="G382" t="str">
            <v>L</v>
          </cell>
          <cell r="H382">
            <v>0.1</v>
          </cell>
          <cell r="I382" t="str">
            <v>Km</v>
          </cell>
          <cell r="L382" t="str">
            <v>A.</v>
          </cell>
          <cell r="N382" t="str">
            <v>TENAGA</v>
          </cell>
        </row>
        <row r="384">
          <cell r="A384" t="str">
            <v>III.</v>
          </cell>
          <cell r="C384" t="str">
            <v>PEMAKAIAN BAHAN, ALAT DAN TENAGA</v>
          </cell>
          <cell r="L384" t="str">
            <v>1.</v>
          </cell>
          <cell r="N384" t="str">
            <v>Pekerja</v>
          </cell>
          <cell r="O384" t="str">
            <v>(L01)</v>
          </cell>
          <cell r="P384" t="str">
            <v>Jam</v>
          </cell>
          <cell r="Q384">
            <v>0.7753487555046733</v>
          </cell>
          <cell r="R384">
            <v>0</v>
          </cell>
          <cell r="U384">
            <v>0</v>
          </cell>
        </row>
        <row r="385">
          <cell r="L385" t="str">
            <v>2.</v>
          </cell>
          <cell r="N385" t="str">
            <v>Mandor</v>
          </cell>
          <cell r="O385" t="str">
            <v>(L03)</v>
          </cell>
          <cell r="P385" t="str">
            <v>Jam</v>
          </cell>
          <cell r="Q385">
            <v>7.7534875550467328E-2</v>
          </cell>
          <cell r="R385">
            <v>0</v>
          </cell>
          <cell r="U385">
            <v>0</v>
          </cell>
        </row>
        <row r="386">
          <cell r="A386" t="str">
            <v xml:space="preserve">   1.</v>
          </cell>
          <cell r="C386" t="str">
            <v>BAHAN</v>
          </cell>
        </row>
        <row r="387">
          <cell r="C387" t="str">
            <v>- Urugan Pilihan (untuk backfill)</v>
          </cell>
          <cell r="E387" t="str">
            <v>= Uk x 1M3</v>
          </cell>
          <cell r="G387" t="str">
            <v>(EI-322)</v>
          </cell>
          <cell r="H387">
            <v>0.5</v>
          </cell>
          <cell r="I387" t="str">
            <v>M3</v>
          </cell>
        </row>
        <row r="388">
          <cell r="Q388" t="str">
            <v xml:space="preserve">JUMLAH HARGA TENAGA   </v>
          </cell>
          <cell r="U388">
            <v>0</v>
          </cell>
        </row>
        <row r="389">
          <cell r="A389" t="str">
            <v xml:space="preserve">   2.</v>
          </cell>
          <cell r="C389" t="str">
            <v>ALAT</v>
          </cell>
        </row>
        <row r="390">
          <cell r="A390" t="str">
            <v xml:space="preserve">   2.a.</v>
          </cell>
          <cell r="C390" t="str">
            <v>EXCAVATOR</v>
          </cell>
          <cell r="G390" t="str">
            <v>(E10)</v>
          </cell>
          <cell r="L390" t="str">
            <v>B.</v>
          </cell>
          <cell r="N390" t="str">
            <v>BAHAN</v>
          </cell>
        </row>
        <row r="391">
          <cell r="C391" t="str">
            <v>Kapasitas Bucket</v>
          </cell>
          <cell r="G391" t="str">
            <v>V</v>
          </cell>
          <cell r="H391">
            <v>0.5</v>
          </cell>
          <cell r="I391" t="str">
            <v>M3</v>
          </cell>
        </row>
        <row r="392">
          <cell r="C392" t="str">
            <v>Faktor Bucket</v>
          </cell>
          <cell r="G392" t="str">
            <v>Fb</v>
          </cell>
          <cell r="H392">
            <v>0.9</v>
          </cell>
          <cell r="I392" t="str">
            <v>-</v>
          </cell>
          <cell r="L392" t="str">
            <v>1.</v>
          </cell>
          <cell r="N392" t="str">
            <v xml:space="preserve">Urugan Pilihan </v>
          </cell>
          <cell r="O392" t="str">
            <v>(EI-322)</v>
          </cell>
          <cell r="P392" t="str">
            <v>M3</v>
          </cell>
          <cell r="Q392">
            <v>0.5</v>
          </cell>
          <cell r="R392">
            <v>68244.022404073927</v>
          </cell>
          <cell r="U392">
            <v>34122.011202036963</v>
          </cell>
        </row>
        <row r="393">
          <cell r="C393" t="str">
            <v>Faktor  Efisiensi alat</v>
          </cell>
          <cell r="G393" t="str">
            <v>Fa</v>
          </cell>
          <cell r="H393">
            <v>0.83</v>
          </cell>
          <cell r="I393" t="str">
            <v>-</v>
          </cell>
        </row>
        <row r="394">
          <cell r="C394" t="str">
            <v>Faktor kedalaman</v>
          </cell>
          <cell r="G394" t="str">
            <v>Fd</v>
          </cell>
          <cell r="H394">
            <v>0.65</v>
          </cell>
          <cell r="I394" t="str">
            <v>-</v>
          </cell>
        </row>
        <row r="395">
          <cell r="C395" t="str">
            <v>Berat isi material</v>
          </cell>
          <cell r="G395" t="str">
            <v>Bim</v>
          </cell>
          <cell r="H395">
            <v>0.85</v>
          </cell>
          <cell r="I395" t="str">
            <v>-</v>
          </cell>
        </row>
        <row r="397">
          <cell r="C397" t="str">
            <v>Waktu siklus</v>
          </cell>
        </row>
        <row r="398">
          <cell r="C398" t="str">
            <v>- Menggali / memuat</v>
          </cell>
          <cell r="G398" t="str">
            <v>Te1</v>
          </cell>
          <cell r="H398">
            <v>0.55000000000000004</v>
          </cell>
          <cell r="I398" t="str">
            <v>menit</v>
          </cell>
          <cell r="Q398" t="str">
            <v xml:space="preserve">JUMLAH HARGA BAHAN   </v>
          </cell>
          <cell r="U398">
            <v>34122.011202036963</v>
          </cell>
        </row>
        <row r="399">
          <cell r="C399" t="str">
            <v>- Lain-lain</v>
          </cell>
          <cell r="G399" t="str">
            <v>Te2</v>
          </cell>
          <cell r="H399">
            <v>0.25</v>
          </cell>
          <cell r="I399" t="str">
            <v>menit</v>
          </cell>
        </row>
        <row r="400">
          <cell r="G400" t="str">
            <v>Te</v>
          </cell>
          <cell r="H400">
            <v>0.8</v>
          </cell>
          <cell r="I400" t="str">
            <v>menit</v>
          </cell>
          <cell r="L400" t="str">
            <v>C.</v>
          </cell>
          <cell r="N400" t="str">
            <v>PERALATAN</v>
          </cell>
        </row>
        <row r="401">
          <cell r="L401" t="str">
            <v>1.</v>
          </cell>
          <cell r="N401" t="str">
            <v>Excavator</v>
          </cell>
          <cell r="O401" t="str">
            <v>(E10)</v>
          </cell>
          <cell r="P401" t="str">
            <v>Jam</v>
          </cell>
          <cell r="Q401">
            <v>7.7534875550467328E-2</v>
          </cell>
          <cell r="R401">
            <v>220215.23650827777</v>
          </cell>
          <cell r="U401">
            <v>17074.360956986045</v>
          </cell>
        </row>
        <row r="402">
          <cell r="L402" t="str">
            <v>2.</v>
          </cell>
          <cell r="N402" t="str">
            <v>Bulldozer</v>
          </cell>
          <cell r="O402" t="str">
            <v>(E04)</v>
          </cell>
          <cell r="P402" t="str">
            <v>Jam</v>
          </cell>
          <cell r="Q402">
            <v>2.2621349595914525E-2</v>
          </cell>
          <cell r="R402">
            <v>98120.775639647385</v>
          </cell>
          <cell r="U402">
            <v>2219.6243683667572</v>
          </cell>
        </row>
        <row r="403">
          <cell r="C403" t="str">
            <v>Kap. Prod. / jam =</v>
          </cell>
          <cell r="D403" t="str">
            <v>V  x Fb x Fa x Fd x Bim x 60</v>
          </cell>
          <cell r="G403" t="str">
            <v>Q1</v>
          </cell>
          <cell r="H403">
            <v>12.897421875000001</v>
          </cell>
          <cell r="I403" t="str">
            <v>M3/Jam</v>
          </cell>
          <cell r="L403" t="str">
            <v>3.</v>
          </cell>
          <cell r="N403" t="str">
            <v>Alat  bantu</v>
          </cell>
          <cell r="P403" t="str">
            <v>Ls</v>
          </cell>
          <cell r="Q403">
            <v>1</v>
          </cell>
          <cell r="R403">
            <v>200</v>
          </cell>
          <cell r="U403">
            <v>200</v>
          </cell>
        </row>
        <row r="404">
          <cell r="D404" t="str">
            <v>Te x Fh</v>
          </cell>
        </row>
        <row r="406">
          <cell r="C406" t="str">
            <v>Koefisien Alat / M3</v>
          </cell>
          <cell r="D406" t="str">
            <v xml:space="preserve"> =  1  :  Q1</v>
          </cell>
          <cell r="G406" t="str">
            <v>(E10)</v>
          </cell>
          <cell r="H406">
            <v>7.7534875550467328E-2</v>
          </cell>
          <cell r="I406" t="str">
            <v>Jam</v>
          </cell>
        </row>
        <row r="409">
          <cell r="A409" t="str">
            <v>2.a.</v>
          </cell>
          <cell r="C409" t="str">
            <v>BULLDOZER</v>
          </cell>
          <cell r="G409" t="str">
            <v>(E04)</v>
          </cell>
        </row>
        <row r="410">
          <cell r="C410" t="str">
            <v>Faktor blade</v>
          </cell>
          <cell r="G410" t="str">
            <v>Fb</v>
          </cell>
          <cell r="H410">
            <v>0.9</v>
          </cell>
          <cell r="I410" t="str">
            <v>-</v>
          </cell>
          <cell r="Q410" t="str">
            <v xml:space="preserve">JUMLAH HARGA PERALATAN   </v>
          </cell>
          <cell r="U410">
            <v>19493.985325352802</v>
          </cell>
        </row>
        <row r="411">
          <cell r="C411" t="str">
            <v>Faktor  efisiensi alat</v>
          </cell>
          <cell r="G411" t="str">
            <v>Fa</v>
          </cell>
          <cell r="H411">
            <v>0.83</v>
          </cell>
          <cell r="I411" t="str">
            <v>-</v>
          </cell>
        </row>
        <row r="412">
          <cell r="C412" t="str">
            <v>Kecepatan maju</v>
          </cell>
          <cell r="G412" t="str">
            <v>F</v>
          </cell>
          <cell r="H412">
            <v>3</v>
          </cell>
          <cell r="I412" t="str">
            <v>Km/Jam</v>
          </cell>
          <cell r="L412" t="str">
            <v>D.</v>
          </cell>
          <cell r="N412" t="str">
            <v>JUMLAH HARGA TENAGA, BAHAN DAN PERALATAN  ( A + B + C )</v>
          </cell>
          <cell r="U412">
            <v>53615.996527389769</v>
          </cell>
        </row>
        <row r="413">
          <cell r="C413" t="str">
            <v>Kecepatan mundur</v>
          </cell>
          <cell r="G413" t="str">
            <v>R</v>
          </cell>
          <cell r="H413">
            <v>4</v>
          </cell>
          <cell r="I413" t="str">
            <v>Km/Jam</v>
          </cell>
          <cell r="L413" t="str">
            <v>E.</v>
          </cell>
          <cell r="N413" t="str">
            <v>OVERHEAD &amp; PROFIT</v>
          </cell>
          <cell r="P413">
            <v>10</v>
          </cell>
          <cell r="Q413" t="str">
            <v>%  x  D</v>
          </cell>
          <cell r="U413">
            <v>5361.5996527389771</v>
          </cell>
        </row>
        <row r="414">
          <cell r="C414" t="str">
            <v>Lebar Blade</v>
          </cell>
          <cell r="G414" t="str">
            <v>B</v>
          </cell>
          <cell r="H414">
            <v>3</v>
          </cell>
          <cell r="I414" t="str">
            <v>M</v>
          </cell>
          <cell r="L414" t="str">
            <v>F.</v>
          </cell>
          <cell r="N414" t="str">
            <v>HARGA SATUAN PEKERJAAN  ( D + E )</v>
          </cell>
          <cell r="U414">
            <v>58977.596180128749</v>
          </cell>
        </row>
        <row r="415">
          <cell r="A415" t="str">
            <v>`</v>
          </cell>
          <cell r="C415" t="str">
            <v>Tinggi blade</v>
          </cell>
          <cell r="G415" t="str">
            <v>H</v>
          </cell>
          <cell r="H415">
            <v>1.2</v>
          </cell>
          <cell r="I415" t="str">
            <v>M</v>
          </cell>
          <cell r="L415" t="str">
            <v>Note: 1</v>
          </cell>
          <cell r="N415" t="str">
            <v>SATUAN dapat berdasarkan atas jam operasi untuk Tenaga Kerja dan Peralatan, volume dan/atau ukuran</v>
          </cell>
        </row>
        <row r="416">
          <cell r="C416" t="str">
            <v>Jarak Gusur</v>
          </cell>
          <cell r="G416" t="str">
            <v>L</v>
          </cell>
          <cell r="H416">
            <v>100</v>
          </cell>
          <cell r="I416" t="str">
            <v>M</v>
          </cell>
          <cell r="N416" t="str">
            <v>berat untuk bahan-bahan.</v>
          </cell>
        </row>
        <row r="417">
          <cell r="L417">
            <v>2</v>
          </cell>
          <cell r="N417" t="str">
            <v>Kuantitas satuan adalah kuantitas setiap komponen untuk menyelesaikan satu satuan pekerjaan dari nomor</v>
          </cell>
        </row>
        <row r="418">
          <cell r="C418" t="str">
            <v>Volume 1 kali gusur =</v>
          </cell>
          <cell r="E418" t="str">
            <v>H^2 x B x Fb</v>
          </cell>
          <cell r="G418" t="str">
            <v>V</v>
          </cell>
          <cell r="H418">
            <v>3.8880000000000003</v>
          </cell>
          <cell r="I418" t="str">
            <v>M3</v>
          </cell>
          <cell r="J418" t="str">
            <v>Loose</v>
          </cell>
          <cell r="N418" t="str">
            <v>mata pembayaran.</v>
          </cell>
        </row>
        <row r="419">
          <cell r="L419">
            <v>3</v>
          </cell>
          <cell r="N419" t="str">
            <v>Biaya satuan untuk peralatan sudah termasuk bahan bakar, bahan habis dipakai dan operator.</v>
          </cell>
        </row>
        <row r="420">
          <cell r="L420">
            <v>4</v>
          </cell>
          <cell r="N420" t="str">
            <v>Biaya satuan sudah termasuk pengeluaran untuk seluruh pajak yang berkaitan (tetapi tidak termasuk PPN</v>
          </cell>
        </row>
        <row r="421">
          <cell r="J421" t="str">
            <v>Berlanjut ke halaman berikut</v>
          </cell>
          <cell r="N421" t="str">
            <v>yang dibayar dari kontrak) dan biaya-biaya lainnya.</v>
          </cell>
        </row>
        <row r="422">
          <cell r="A422" t="str">
            <v>ITEM PEMBAYARAN NO.</v>
          </cell>
          <cell r="D422" t="str">
            <v>:  3.1 (4)</v>
          </cell>
          <cell r="J422" t="str">
            <v>Analisa EI-314</v>
          </cell>
        </row>
        <row r="423">
          <cell r="A423" t="str">
            <v>JENIS PEKERJAAN</v>
          </cell>
          <cell r="D423" t="str">
            <v>:  Galian Struktur Kedalaman 2 - &lt;4 M</v>
          </cell>
        </row>
        <row r="424">
          <cell r="A424" t="str">
            <v>SATUAN PEMBAYARAN</v>
          </cell>
          <cell r="D424" t="str">
            <v>:  M3</v>
          </cell>
          <cell r="H424" t="str">
            <v xml:space="preserve">         URAIAN ANALISA HARGA SATUAN</v>
          </cell>
        </row>
        <row r="425">
          <cell r="J425" t="str">
            <v>Lanjutan</v>
          </cell>
        </row>
        <row r="427">
          <cell r="A427" t="str">
            <v>No.</v>
          </cell>
          <cell r="C427" t="str">
            <v>U R A I A N</v>
          </cell>
          <cell r="G427" t="str">
            <v>KODE</v>
          </cell>
          <cell r="H427" t="str">
            <v>KOEF.</v>
          </cell>
          <cell r="I427" t="str">
            <v>SATUAN</v>
          </cell>
          <cell r="J427" t="str">
            <v>KETERANGAN</v>
          </cell>
        </row>
        <row r="430">
          <cell r="C430" t="str">
            <v>Waktu Siklus</v>
          </cell>
        </row>
        <row r="431">
          <cell r="C431" t="str">
            <v>- Maju</v>
          </cell>
          <cell r="D431" t="str">
            <v>= (L x 60) / (F x 1000)</v>
          </cell>
          <cell r="G431" t="str">
            <v>Tb1</v>
          </cell>
          <cell r="H431">
            <v>2</v>
          </cell>
          <cell r="I431" t="str">
            <v>menit</v>
          </cell>
        </row>
        <row r="432">
          <cell r="C432" t="str">
            <v>- Mundur</v>
          </cell>
          <cell r="D432" t="str">
            <v>= (L x 60) / (R x 1000)</v>
          </cell>
          <cell r="G432" t="str">
            <v>Tb2</v>
          </cell>
          <cell r="H432">
            <v>1.5</v>
          </cell>
          <cell r="I432" t="str">
            <v>menit</v>
          </cell>
        </row>
        <row r="433">
          <cell r="C433" t="str">
            <v>- Lain-lain</v>
          </cell>
          <cell r="G433" t="str">
            <v>Tb3</v>
          </cell>
          <cell r="H433">
            <v>0.15</v>
          </cell>
          <cell r="I433" t="str">
            <v>menit</v>
          </cell>
        </row>
        <row r="434">
          <cell r="G434" t="str">
            <v>Tb</v>
          </cell>
          <cell r="H434">
            <v>3.65</v>
          </cell>
          <cell r="I434" t="str">
            <v>menit</v>
          </cell>
        </row>
        <row r="436">
          <cell r="C436" t="str">
            <v>Kapasitas Produksi / Jam   =</v>
          </cell>
          <cell r="E436" t="str">
            <v>V x Fa x 60</v>
          </cell>
          <cell r="G436" t="str">
            <v>Q2</v>
          </cell>
          <cell r="H436">
            <v>44.206027397260272</v>
          </cell>
          <cell r="I436" t="str">
            <v xml:space="preserve">M3 / Jam </v>
          </cell>
        </row>
        <row r="437">
          <cell r="E437" t="str">
            <v xml:space="preserve">    Tb x Fh</v>
          </cell>
        </row>
        <row r="439">
          <cell r="C439" t="str">
            <v>Koefisien Alat / M3</v>
          </cell>
          <cell r="D439" t="str">
            <v xml:space="preserve"> =  1  :  Q2</v>
          </cell>
          <cell r="G439" t="str">
            <v>(E04)</v>
          </cell>
          <cell r="H439">
            <v>2.2621349595914525E-2</v>
          </cell>
          <cell r="I439" t="str">
            <v>Jam</v>
          </cell>
        </row>
        <row r="442">
          <cell r="A442" t="str">
            <v>2.d.</v>
          </cell>
          <cell r="C442" t="str">
            <v>ALAT  BANTU</v>
          </cell>
        </row>
        <row r="443">
          <cell r="C443" t="str">
            <v>Diperlukan alat-alat bantu kecil</v>
          </cell>
          <cell r="J443" t="str">
            <v>Lump Sump</v>
          </cell>
        </row>
        <row r="444">
          <cell r="C444" t="str">
            <v>- Pacul</v>
          </cell>
          <cell r="D444" t="str">
            <v>=  2  buah</v>
          </cell>
        </row>
        <row r="445">
          <cell r="C445" t="str">
            <v>- Sekop</v>
          </cell>
          <cell r="D445" t="str">
            <v>=  2  buah</v>
          </cell>
        </row>
        <row r="448">
          <cell r="A448" t="str">
            <v xml:space="preserve">   3.</v>
          </cell>
          <cell r="C448" t="str">
            <v>TENAGA</v>
          </cell>
        </row>
        <row r="449">
          <cell r="C449" t="str">
            <v>Produksi menentukan : EXCAVATOR</v>
          </cell>
          <cell r="G449" t="str">
            <v>Q1</v>
          </cell>
          <cell r="H449">
            <v>12.897421875000001</v>
          </cell>
          <cell r="I449" t="str">
            <v>M3/Jam</v>
          </cell>
        </row>
        <row r="450">
          <cell r="C450" t="str">
            <v>Produksi Galian / hari  =  Tk x Q1</v>
          </cell>
          <cell r="G450" t="str">
            <v>Qt</v>
          </cell>
          <cell r="H450">
            <v>90.281953125000001</v>
          </cell>
          <cell r="I450" t="str">
            <v>M3</v>
          </cell>
        </row>
        <row r="451">
          <cell r="C451" t="str">
            <v>Kebutuhan tenaga :</v>
          </cell>
        </row>
        <row r="452">
          <cell r="D452" t="str">
            <v>- Pekerja</v>
          </cell>
          <cell r="G452" t="str">
            <v>P</v>
          </cell>
          <cell r="H452">
            <v>10</v>
          </cell>
          <cell r="I452" t="str">
            <v>orang</v>
          </cell>
        </row>
        <row r="453">
          <cell r="D453" t="str">
            <v>- Mandor</v>
          </cell>
          <cell r="G453" t="str">
            <v>M</v>
          </cell>
          <cell r="H453">
            <v>1</v>
          </cell>
          <cell r="I453" t="str">
            <v>orang</v>
          </cell>
        </row>
        <row r="455">
          <cell r="C455" t="str">
            <v>Koefisien tenaga / M3   :</v>
          </cell>
        </row>
        <row r="456">
          <cell r="D456" t="str">
            <v>- Pekerja</v>
          </cell>
          <cell r="E456" t="str">
            <v>= (Tk x P) : Qt</v>
          </cell>
          <cell r="G456" t="str">
            <v>(L01)</v>
          </cell>
          <cell r="H456">
            <v>0.7753487555046733</v>
          </cell>
          <cell r="I456" t="str">
            <v>Jam</v>
          </cell>
        </row>
        <row r="457">
          <cell r="D457" t="str">
            <v>- Mandor</v>
          </cell>
          <cell r="E457" t="str">
            <v>= (Tk x M) : Qt</v>
          </cell>
          <cell r="G457" t="str">
            <v>(L03)</v>
          </cell>
          <cell r="H457">
            <v>7.7534875550467328E-2</v>
          </cell>
          <cell r="I457" t="str">
            <v>Jam</v>
          </cell>
        </row>
        <row r="459">
          <cell r="A459" t="str">
            <v>4.</v>
          </cell>
          <cell r="C459" t="str">
            <v>HARGA DASAR SATUAN UPAH, BAHAN DAN ALAT</v>
          </cell>
        </row>
        <row r="460">
          <cell r="C460" t="str">
            <v>Lihat lampiran.</v>
          </cell>
        </row>
        <row r="462">
          <cell r="A462" t="str">
            <v>5.</v>
          </cell>
          <cell r="C462" t="str">
            <v>ANALISA HARGA SATUAN PEKERJAAN</v>
          </cell>
        </row>
        <row r="463">
          <cell r="C463" t="str">
            <v>Lihat perhitungan dalam FORMULIR STANDAR UNTUK</v>
          </cell>
        </row>
        <row r="464">
          <cell r="C464" t="str">
            <v>PEREKEMAN ANALISA MASING-MASING HARGA</v>
          </cell>
        </row>
        <row r="465">
          <cell r="C465" t="str">
            <v>SATUAN.</v>
          </cell>
        </row>
        <row r="466">
          <cell r="C466" t="str">
            <v>Didapat Harga Satuan Pekerjaan :</v>
          </cell>
        </row>
        <row r="468">
          <cell r="C468" t="str">
            <v xml:space="preserve">Rp.  </v>
          </cell>
          <cell r="D468">
            <v>58977.596180128749</v>
          </cell>
          <cell r="E468" t="str">
            <v xml:space="preserve"> / M3</v>
          </cell>
        </row>
        <row r="471">
          <cell r="A471" t="str">
            <v>6.</v>
          </cell>
          <cell r="C471" t="str">
            <v>WAKTU PELAKSANAAN YANG DIPERLUKAN</v>
          </cell>
        </row>
        <row r="472">
          <cell r="C472" t="str">
            <v>Masa Pelaksanaan :</v>
          </cell>
          <cell r="D472" t="str">
            <v>. . . . . . . . . . . .</v>
          </cell>
          <cell r="E472" t="str">
            <v>bulan</v>
          </cell>
        </row>
        <row r="474">
          <cell r="A474" t="str">
            <v>7.</v>
          </cell>
          <cell r="C474" t="str">
            <v>VOLUME PEKERJAAN YANG DIPERLUKAN</v>
          </cell>
        </row>
        <row r="475">
          <cell r="C475" t="str">
            <v>Volume pekerjaan  :</v>
          </cell>
          <cell r="D475">
            <v>0</v>
          </cell>
          <cell r="E475" t="str">
            <v>M3</v>
          </cell>
        </row>
        <row r="481">
          <cell r="A481" t="str">
            <v>ITEM PEMBAYARAN NO.</v>
          </cell>
          <cell r="D481" t="str">
            <v>:  3.1 (5)</v>
          </cell>
          <cell r="J481" t="str">
            <v>Analisa EI-315</v>
          </cell>
          <cell r="T481" t="str">
            <v>Analisa EI-315</v>
          </cell>
        </row>
        <row r="482">
          <cell r="A482" t="str">
            <v>JENIS PEKERJAAN</v>
          </cell>
          <cell r="D482" t="str">
            <v>:  Galian Struktur Kedalaman 4-6 M</v>
          </cell>
        </row>
        <row r="483">
          <cell r="A483" t="str">
            <v>SATUAN PEMBAYARAN</v>
          </cell>
          <cell r="D483" t="str">
            <v>:  M3</v>
          </cell>
          <cell r="H483" t="str">
            <v xml:space="preserve">         URAIAN ANALISA HARGA SATUAN</v>
          </cell>
          <cell r="L483" t="str">
            <v>FORMULIR STANDAR UNTUK</v>
          </cell>
        </row>
        <row r="484">
          <cell r="L484" t="str">
            <v>PEREKAMAN ANALISA MASING-MASING HARGA SATUAN</v>
          </cell>
        </row>
        <row r="485">
          <cell r="L485" t="str">
            <v xml:space="preserve">                                                                                                            </v>
          </cell>
        </row>
        <row r="486">
          <cell r="A486" t="str">
            <v>No.</v>
          </cell>
          <cell r="C486" t="str">
            <v>U R A I A N</v>
          </cell>
          <cell r="G486" t="str">
            <v>KODE</v>
          </cell>
          <cell r="H486" t="str">
            <v>KOEF.</v>
          </cell>
          <cell r="I486" t="str">
            <v>SATUAN</v>
          </cell>
          <cell r="J486" t="str">
            <v>KETERANGAN</v>
          </cell>
        </row>
        <row r="488">
          <cell r="L488" t="str">
            <v>Proyek / Bagpro</v>
          </cell>
          <cell r="O488" t="str">
            <v xml:space="preserve">:  Peningkatan Jalan Dan Jembatan Prop. NTT </v>
          </cell>
        </row>
        <row r="489">
          <cell r="A489" t="str">
            <v>I.</v>
          </cell>
          <cell r="C489" t="str">
            <v>ASUMSI</v>
          </cell>
          <cell r="L489" t="str">
            <v>No. Paket Kontrak</v>
          </cell>
          <cell r="O489" t="str">
            <v xml:space="preserve">:  </v>
          </cell>
        </row>
        <row r="490">
          <cell r="A490">
            <v>1</v>
          </cell>
          <cell r="C490" t="str">
            <v>Pekerjaan dilakukan secara manual</v>
          </cell>
          <cell r="L490" t="str">
            <v>Nama Paket</v>
          </cell>
          <cell r="O490" t="str">
            <v>:  Pembangunan Jalan Resetlement Pengungsi Mauritzu</v>
          </cell>
        </row>
        <row r="491">
          <cell r="A491">
            <v>2</v>
          </cell>
          <cell r="C491" t="str">
            <v>Lokasi pekerjaan : sekitar jembatan</v>
          </cell>
          <cell r="L491" t="str">
            <v>Prop / Kab / Kodya</v>
          </cell>
          <cell r="O491" t="str">
            <v>:  Nusa Tenggara Timur / TTU</v>
          </cell>
        </row>
        <row r="492">
          <cell r="A492">
            <v>3</v>
          </cell>
          <cell r="C492" t="str">
            <v>Kondisi Jalan   :  sedang / baik</v>
          </cell>
          <cell r="L492" t="str">
            <v>ITEM PEMBAYARAN NO.</v>
          </cell>
          <cell r="O492" t="str">
            <v>:  3.1 (5)</v>
          </cell>
          <cell r="R492" t="str">
            <v>PERKIRAAN VOL. PEK.</v>
          </cell>
          <cell r="T492" t="str">
            <v>:</v>
          </cell>
          <cell r="U492">
            <v>0</v>
          </cell>
        </row>
        <row r="493">
          <cell r="A493">
            <v>4</v>
          </cell>
          <cell r="C493" t="str">
            <v>Jam kerja efektif per-hari</v>
          </cell>
          <cell r="G493" t="str">
            <v>Tk</v>
          </cell>
          <cell r="H493">
            <v>7</v>
          </cell>
          <cell r="I493" t="str">
            <v>Jam</v>
          </cell>
          <cell r="L493" t="str">
            <v>JENIS PEKERJAAN</v>
          </cell>
          <cell r="O493" t="str">
            <v>:  Galian Struktur Kedalaman 4-6 M</v>
          </cell>
          <cell r="R493" t="str">
            <v>TOTAL HARGA (Rp.)</v>
          </cell>
          <cell r="T493" t="str">
            <v>:</v>
          </cell>
          <cell r="U493">
            <v>0</v>
          </cell>
        </row>
        <row r="494">
          <cell r="A494">
            <v>5</v>
          </cell>
          <cell r="C494" t="str">
            <v>Faktor pengembangan bahan</v>
          </cell>
          <cell r="G494" t="str">
            <v>Fh</v>
          </cell>
          <cell r="H494">
            <v>1.2</v>
          </cell>
          <cell r="I494" t="str">
            <v>-</v>
          </cell>
          <cell r="L494" t="str">
            <v>SATUAN PEMBAYARAN</v>
          </cell>
          <cell r="O494" t="str">
            <v>:  M3</v>
          </cell>
          <cell r="R494" t="str">
            <v>% THD. BIAYA PROYEK</v>
          </cell>
          <cell r="T494" t="str">
            <v>:</v>
          </cell>
          <cell r="U494">
            <v>0</v>
          </cell>
        </row>
        <row r="495">
          <cell r="A495">
            <v>6</v>
          </cell>
          <cell r="C495" t="str">
            <v>Pengurugan kembali (backfill) untuk struktur</v>
          </cell>
          <cell r="G495" t="str">
            <v>Uk</v>
          </cell>
          <cell r="H495">
            <v>50</v>
          </cell>
          <cell r="I495" t="str">
            <v>%/M3</v>
          </cell>
        </row>
        <row r="497">
          <cell r="A497" t="str">
            <v>II.</v>
          </cell>
          <cell r="C497" t="str">
            <v>METHODE PELAKSANAAN</v>
          </cell>
          <cell r="Q497" t="str">
            <v>PERKIRAAN</v>
          </cell>
          <cell r="R497" t="str">
            <v>HARGA</v>
          </cell>
          <cell r="S497" t="str">
            <v>JUMLAH</v>
          </cell>
        </row>
        <row r="498">
          <cell r="A498">
            <v>1</v>
          </cell>
          <cell r="C498" t="str">
            <v>Tanah / batu  yang dipotong berada disekitar jembatan</v>
          </cell>
          <cell r="L498" t="str">
            <v>NO.</v>
          </cell>
          <cell r="N498" t="str">
            <v>KOMPONEN</v>
          </cell>
          <cell r="P498" t="str">
            <v>SATUAN</v>
          </cell>
          <cell r="Q498" t="str">
            <v>KUANTITAS</v>
          </cell>
          <cell r="R498" t="str">
            <v>SATUAN</v>
          </cell>
          <cell r="S498" t="str">
            <v>HARGA</v>
          </cell>
        </row>
        <row r="499">
          <cell r="A499">
            <v>2</v>
          </cell>
          <cell r="C499" t="str">
            <v>Penggalian dilakukan dengan mgenggunakan alat</v>
          </cell>
          <cell r="R499" t="str">
            <v>(Rp.)</v>
          </cell>
          <cell r="S499" t="str">
            <v>(Rp.)</v>
          </cell>
        </row>
        <row r="500">
          <cell r="C500" t="str">
            <v>Excavator</v>
          </cell>
        </row>
        <row r="501">
          <cell r="A501">
            <v>3</v>
          </cell>
          <cell r="C501" t="str">
            <v>Bulldozer mengankut/mengusur hasil galian ke tempat</v>
          </cell>
        </row>
        <row r="502">
          <cell r="C502" t="str">
            <v>pembuangan dilokasi sekitar jembatan</v>
          </cell>
          <cell r="G502" t="str">
            <v>L</v>
          </cell>
          <cell r="H502">
            <v>0.1</v>
          </cell>
          <cell r="I502" t="str">
            <v>Km</v>
          </cell>
          <cell r="L502" t="str">
            <v>A.</v>
          </cell>
          <cell r="N502" t="str">
            <v>TENAGA</v>
          </cell>
        </row>
        <row r="504">
          <cell r="A504" t="str">
            <v>III.</v>
          </cell>
          <cell r="C504" t="str">
            <v>PEMAKAIAN BAHAN, ALAT DAN TENAGA</v>
          </cell>
          <cell r="L504" t="str">
            <v>1.</v>
          </cell>
          <cell r="N504" t="str">
            <v>Pekerja</v>
          </cell>
          <cell r="O504" t="str">
            <v>(L01)</v>
          </cell>
          <cell r="P504" t="str">
            <v>Jam</v>
          </cell>
          <cell r="Q504">
            <v>1.0467208199313092</v>
          </cell>
          <cell r="R504">
            <v>0</v>
          </cell>
          <cell r="U504">
            <v>0</v>
          </cell>
        </row>
        <row r="505">
          <cell r="L505" t="str">
            <v>2.</v>
          </cell>
          <cell r="N505" t="str">
            <v>Mandor</v>
          </cell>
          <cell r="O505" t="str">
            <v>(L03)</v>
          </cell>
          <cell r="P505" t="str">
            <v>Jam</v>
          </cell>
          <cell r="Q505">
            <v>8.7226734994275759E-2</v>
          </cell>
          <cell r="R505">
            <v>0</v>
          </cell>
          <cell r="U505">
            <v>0</v>
          </cell>
        </row>
        <row r="506">
          <cell r="A506" t="str">
            <v xml:space="preserve">   1.</v>
          </cell>
          <cell r="C506" t="str">
            <v>BAHAN</v>
          </cell>
        </row>
        <row r="507">
          <cell r="C507" t="str">
            <v>- Urugan Pilihan (untuk backfill)</v>
          </cell>
          <cell r="E507" t="str">
            <v>= Uk x 1M3</v>
          </cell>
          <cell r="G507" t="str">
            <v>(EI-322)</v>
          </cell>
          <cell r="H507">
            <v>0.5</v>
          </cell>
          <cell r="I507" t="str">
            <v>M3</v>
          </cell>
        </row>
        <row r="508">
          <cell r="Q508" t="str">
            <v xml:space="preserve">JUMLAH HARGA TENAGA   </v>
          </cell>
          <cell r="U508">
            <v>0</v>
          </cell>
        </row>
        <row r="509">
          <cell r="A509" t="str">
            <v xml:space="preserve">   2.</v>
          </cell>
          <cell r="C509" t="str">
            <v>ALAT</v>
          </cell>
        </row>
        <row r="510">
          <cell r="A510" t="str">
            <v xml:space="preserve">   2.a.</v>
          </cell>
          <cell r="C510" t="str">
            <v>EXCAVATOR</v>
          </cell>
          <cell r="G510" t="str">
            <v>(E10)</v>
          </cell>
          <cell r="L510" t="str">
            <v>B.</v>
          </cell>
          <cell r="N510" t="str">
            <v>BAHAN</v>
          </cell>
        </row>
        <row r="511">
          <cell r="C511" t="str">
            <v>Kapasitas Bucket</v>
          </cell>
          <cell r="G511" t="str">
            <v>V</v>
          </cell>
          <cell r="H511">
            <v>0.5</v>
          </cell>
          <cell r="I511" t="str">
            <v>M3</v>
          </cell>
        </row>
        <row r="512">
          <cell r="C512" t="str">
            <v>Faktor Bucket</v>
          </cell>
          <cell r="G512" t="str">
            <v>Fb</v>
          </cell>
          <cell r="H512">
            <v>0.9</v>
          </cell>
          <cell r="I512" t="str">
            <v>-</v>
          </cell>
          <cell r="L512" t="str">
            <v>1.</v>
          </cell>
          <cell r="N512" t="str">
            <v xml:space="preserve">Urugan Pilihan </v>
          </cell>
          <cell r="O512" t="str">
            <v>(EI-322)</v>
          </cell>
          <cell r="P512" t="str">
            <v>M3</v>
          </cell>
          <cell r="Q512">
            <v>0.5</v>
          </cell>
          <cell r="R512">
            <v>68244.022404073927</v>
          </cell>
          <cell r="U512">
            <v>34122.011202036963</v>
          </cell>
        </row>
        <row r="513">
          <cell r="C513" t="str">
            <v>Faktor  Efisiensi alat</v>
          </cell>
          <cell r="G513" t="str">
            <v>Fa</v>
          </cell>
          <cell r="H513">
            <v>0.83</v>
          </cell>
          <cell r="I513" t="str">
            <v>-</v>
          </cell>
        </row>
        <row r="514">
          <cell r="C514" t="str">
            <v>Faktor kedalaman</v>
          </cell>
          <cell r="G514" t="str">
            <v>Fd</v>
          </cell>
          <cell r="H514">
            <v>0.65</v>
          </cell>
          <cell r="I514" t="str">
            <v>-</v>
          </cell>
        </row>
        <row r="515">
          <cell r="C515" t="str">
            <v>Berat isi material</v>
          </cell>
          <cell r="G515" t="str">
            <v>Bim</v>
          </cell>
          <cell r="H515">
            <v>0.85</v>
          </cell>
          <cell r="I515" t="str">
            <v>-</v>
          </cell>
        </row>
        <row r="517">
          <cell r="C517" t="str">
            <v>Waktu siklus</v>
          </cell>
        </row>
        <row r="518">
          <cell r="C518" t="str">
            <v>- Menggali / memuat</v>
          </cell>
          <cell r="G518" t="str">
            <v>Te1</v>
          </cell>
          <cell r="H518">
            <v>0.65</v>
          </cell>
          <cell r="I518" t="str">
            <v>menit</v>
          </cell>
          <cell r="Q518" t="str">
            <v xml:space="preserve">JUMLAH HARGA BAHAN   </v>
          </cell>
          <cell r="U518">
            <v>34122.011202036963</v>
          </cell>
        </row>
        <row r="519">
          <cell r="C519" t="str">
            <v>- Lain-lain</v>
          </cell>
          <cell r="G519" t="str">
            <v>Te2</v>
          </cell>
          <cell r="H519">
            <v>0.25</v>
          </cell>
          <cell r="I519" t="str">
            <v>menit</v>
          </cell>
        </row>
        <row r="520">
          <cell r="G520" t="str">
            <v>Te</v>
          </cell>
          <cell r="H520">
            <v>0.9</v>
          </cell>
          <cell r="I520" t="str">
            <v>menit</v>
          </cell>
          <cell r="L520" t="str">
            <v>C.</v>
          </cell>
          <cell r="N520" t="str">
            <v>PERALATAN</v>
          </cell>
        </row>
        <row r="521">
          <cell r="L521" t="str">
            <v>1.</v>
          </cell>
          <cell r="N521" t="str">
            <v>Excavator</v>
          </cell>
          <cell r="O521" t="str">
            <v>(E10)</v>
          </cell>
          <cell r="P521" t="str">
            <v>Jam</v>
          </cell>
          <cell r="Q521">
            <v>8.7226734994275759E-2</v>
          </cell>
          <cell r="R521">
            <v>220215.23650827777</v>
          </cell>
          <cell r="U521">
            <v>19208.656076609306</v>
          </cell>
        </row>
        <row r="522">
          <cell r="L522" t="str">
            <v>2.</v>
          </cell>
          <cell r="N522" t="str">
            <v>Bulldozer</v>
          </cell>
          <cell r="O522" t="str">
            <v>(E04)</v>
          </cell>
          <cell r="P522" t="str">
            <v>Jam</v>
          </cell>
          <cell r="Q522">
            <v>2.2621349595914525E-2</v>
          </cell>
          <cell r="R522">
            <v>98120.775639647385</v>
          </cell>
          <cell r="U522">
            <v>2219.6243683667572</v>
          </cell>
        </row>
        <row r="523">
          <cell r="C523" t="str">
            <v>Kap. Prod. / jam =</v>
          </cell>
          <cell r="D523" t="str">
            <v>V  x Fb x Fa x Fd x Bim x 60</v>
          </cell>
          <cell r="G523" t="str">
            <v>Q1</v>
          </cell>
          <cell r="H523">
            <v>11.464374999999999</v>
          </cell>
          <cell r="I523" t="str">
            <v>M3/Jam</v>
          </cell>
          <cell r="L523" t="str">
            <v>3.</v>
          </cell>
          <cell r="N523" t="str">
            <v>Alat  bantu</v>
          </cell>
          <cell r="P523" t="str">
            <v>Ls</v>
          </cell>
          <cell r="Q523">
            <v>1</v>
          </cell>
          <cell r="R523">
            <v>250</v>
          </cell>
          <cell r="U523">
            <v>250</v>
          </cell>
        </row>
        <row r="524">
          <cell r="D524" t="str">
            <v>Te x Fh</v>
          </cell>
        </row>
        <row r="526">
          <cell r="C526" t="str">
            <v>Koefisien Alat / M3</v>
          </cell>
          <cell r="D526" t="str">
            <v xml:space="preserve"> =  1  :  Q1</v>
          </cell>
          <cell r="G526" t="str">
            <v>(E10)</v>
          </cell>
          <cell r="H526">
            <v>8.7226734994275759E-2</v>
          </cell>
          <cell r="I526" t="str">
            <v>Jam</v>
          </cell>
        </row>
        <row r="529">
          <cell r="A529" t="str">
            <v>2.a.</v>
          </cell>
          <cell r="C529" t="str">
            <v>BULLDOZER</v>
          </cell>
          <cell r="G529" t="str">
            <v>(E04)</v>
          </cell>
        </row>
        <row r="530">
          <cell r="C530" t="str">
            <v>Faktor blade</v>
          </cell>
          <cell r="G530" t="str">
            <v>Fb</v>
          </cell>
          <cell r="H530">
            <v>0.9</v>
          </cell>
          <cell r="I530" t="str">
            <v>-</v>
          </cell>
          <cell r="Q530" t="str">
            <v xml:space="preserve">JUMLAH HARGA PERALATAN   </v>
          </cell>
          <cell r="U530">
            <v>21678.280444976062</v>
          </cell>
        </row>
        <row r="531">
          <cell r="C531" t="str">
            <v>Faktor  efisiensi alat</v>
          </cell>
          <cell r="G531" t="str">
            <v>Fa</v>
          </cell>
          <cell r="H531">
            <v>0.83</v>
          </cell>
          <cell r="I531" t="str">
            <v>-</v>
          </cell>
        </row>
        <row r="532">
          <cell r="C532" t="str">
            <v>Kecepatan maju</v>
          </cell>
          <cell r="G532" t="str">
            <v>F</v>
          </cell>
          <cell r="H532">
            <v>3</v>
          </cell>
          <cell r="I532" t="str">
            <v>Km/Jam</v>
          </cell>
          <cell r="L532" t="str">
            <v>D.</v>
          </cell>
          <cell r="N532" t="str">
            <v>JUMLAH HARGA TENAGA, BAHAN DAN PERALATAN  ( A + B + C )</v>
          </cell>
          <cell r="U532">
            <v>55800.291647013029</v>
          </cell>
        </row>
        <row r="533">
          <cell r="C533" t="str">
            <v>Kecepatan mundur</v>
          </cell>
          <cell r="G533" t="str">
            <v>R</v>
          </cell>
          <cell r="H533">
            <v>4</v>
          </cell>
          <cell r="I533" t="str">
            <v>Km/Jam</v>
          </cell>
          <cell r="L533" t="str">
            <v>E.</v>
          </cell>
          <cell r="N533" t="str">
            <v>OVERHEAD &amp; PROFIT</v>
          </cell>
          <cell r="P533">
            <v>10</v>
          </cell>
          <cell r="Q533" t="str">
            <v>%  x  D</v>
          </cell>
          <cell r="U533">
            <v>5580.0291647013037</v>
          </cell>
        </row>
        <row r="534">
          <cell r="C534" t="str">
            <v>Lebar Blade</v>
          </cell>
          <cell r="G534" t="str">
            <v>B</v>
          </cell>
          <cell r="H534">
            <v>3</v>
          </cell>
          <cell r="I534" t="str">
            <v>M</v>
          </cell>
          <cell r="L534" t="str">
            <v>F.</v>
          </cell>
          <cell r="N534" t="str">
            <v>HARGA SATUAN PEKERJAAN  ( D + E )</v>
          </cell>
          <cell r="U534">
            <v>61380.320811714337</v>
          </cell>
        </row>
        <row r="535">
          <cell r="A535" t="str">
            <v>`</v>
          </cell>
          <cell r="C535" t="str">
            <v>Tinggi blade</v>
          </cell>
          <cell r="G535" t="str">
            <v>H</v>
          </cell>
          <cell r="H535">
            <v>1.2</v>
          </cell>
          <cell r="I535" t="str">
            <v>M</v>
          </cell>
          <cell r="L535" t="str">
            <v>Note: 1</v>
          </cell>
          <cell r="N535" t="str">
            <v>SATUAN dapat berdasarkan atas jam operasi untuk Tenaga Kerja dan Peralatan, volume dan/atau ukuran</v>
          </cell>
        </row>
        <row r="536">
          <cell r="C536" t="str">
            <v>Jarak Gusur</v>
          </cell>
          <cell r="G536" t="str">
            <v>L</v>
          </cell>
          <cell r="H536">
            <v>100</v>
          </cell>
          <cell r="I536" t="str">
            <v>M</v>
          </cell>
          <cell r="N536" t="str">
            <v>berat untuk bahan-bahan.</v>
          </cell>
        </row>
        <row r="537">
          <cell r="L537">
            <v>2</v>
          </cell>
          <cell r="N537" t="str">
            <v>Kuantitas satuan adalah kuantitas setiap komponen untuk menyelesaikan satu satuan pekerjaan dari nomor</v>
          </cell>
        </row>
        <row r="538">
          <cell r="C538" t="str">
            <v>Volume 1 kali gusur =</v>
          </cell>
          <cell r="E538" t="str">
            <v>H^2 x B x Fb</v>
          </cell>
          <cell r="G538" t="str">
            <v>V</v>
          </cell>
          <cell r="H538">
            <v>3.8880000000000003</v>
          </cell>
          <cell r="I538" t="str">
            <v>M3</v>
          </cell>
          <cell r="J538" t="str">
            <v>Loose</v>
          </cell>
          <cell r="N538" t="str">
            <v>mata pembayaran.</v>
          </cell>
        </row>
        <row r="539">
          <cell r="L539">
            <v>3</v>
          </cell>
          <cell r="N539" t="str">
            <v>Biaya satuan untuk peralatan sudah termasuk bahan bakar, bahan habis dipakai dan operator.</v>
          </cell>
        </row>
        <row r="540">
          <cell r="L540">
            <v>4</v>
          </cell>
          <cell r="N540" t="str">
            <v>Biaya satuan sudah termasuk pengeluaran untuk seluruh pajak yang berkaitan (tetapi tidak termasuk PPN</v>
          </cell>
        </row>
        <row r="541">
          <cell r="J541" t="str">
            <v>Berlanjut ke halaman berikut</v>
          </cell>
          <cell r="N541" t="str">
            <v>yang dibayar dari kontrak) dan biaya-biaya lainnya.</v>
          </cell>
        </row>
        <row r="542">
          <cell r="A542" t="str">
            <v>ITEM PEMBAYARAN NO.</v>
          </cell>
          <cell r="D542" t="str">
            <v>:  3.1 (5)</v>
          </cell>
          <cell r="J542" t="str">
            <v>Analisa EI-315</v>
          </cell>
        </row>
        <row r="543">
          <cell r="A543" t="str">
            <v>JENIS PEKERJAAN</v>
          </cell>
          <cell r="D543" t="str">
            <v>:  Galian Struktur Kedalaman 4-6 M</v>
          </cell>
        </row>
        <row r="544">
          <cell r="A544" t="str">
            <v>SATUAN PEMBAYARAN</v>
          </cell>
          <cell r="D544" t="str">
            <v>:  M3</v>
          </cell>
          <cell r="H544" t="str">
            <v xml:space="preserve">         URAIAN ANALISA HARGA SATUAN</v>
          </cell>
        </row>
        <row r="545">
          <cell r="J545" t="str">
            <v>Lanjutan</v>
          </cell>
        </row>
        <row r="547">
          <cell r="A547" t="str">
            <v>No.</v>
          </cell>
          <cell r="C547" t="str">
            <v>U R A I A N</v>
          </cell>
          <cell r="G547" t="str">
            <v>KODE</v>
          </cell>
          <cell r="H547" t="str">
            <v>KOEF.</v>
          </cell>
          <cell r="I547" t="str">
            <v>SATUAN</v>
          </cell>
          <cell r="J547" t="str">
            <v>KETERANGAN</v>
          </cell>
        </row>
        <row r="550">
          <cell r="C550" t="str">
            <v>Waktu Siklus</v>
          </cell>
        </row>
        <row r="551">
          <cell r="C551" t="str">
            <v>- Maju</v>
          </cell>
          <cell r="D551" t="str">
            <v>= (L x 60) / (F x 1000)</v>
          </cell>
          <cell r="G551" t="str">
            <v>Tb1</v>
          </cell>
          <cell r="H551">
            <v>2</v>
          </cell>
          <cell r="I551" t="str">
            <v>menit</v>
          </cell>
        </row>
        <row r="552">
          <cell r="C552" t="str">
            <v>- Mundur</v>
          </cell>
          <cell r="D552" t="str">
            <v>= (L x 60) / (R x 1000)</v>
          </cell>
          <cell r="G552" t="str">
            <v>Tb2</v>
          </cell>
          <cell r="H552">
            <v>1.5</v>
          </cell>
          <cell r="I552" t="str">
            <v>menit</v>
          </cell>
        </row>
        <row r="553">
          <cell r="C553" t="str">
            <v>- Lain-lain</v>
          </cell>
          <cell r="G553" t="str">
            <v>Tb3</v>
          </cell>
          <cell r="H553">
            <v>0.15</v>
          </cell>
          <cell r="I553" t="str">
            <v>menit</v>
          </cell>
        </row>
        <row r="554">
          <cell r="G554" t="str">
            <v>Tb</v>
          </cell>
          <cell r="H554">
            <v>3.65</v>
          </cell>
          <cell r="I554" t="str">
            <v>menit</v>
          </cell>
        </row>
        <row r="556">
          <cell r="C556" t="str">
            <v>Kapasitas Produksi / Jam   =</v>
          </cell>
          <cell r="E556" t="str">
            <v>V x Fa x 60</v>
          </cell>
          <cell r="G556" t="str">
            <v>Q2</v>
          </cell>
          <cell r="H556">
            <v>44.206027397260272</v>
          </cell>
          <cell r="I556" t="str">
            <v xml:space="preserve">M3 / Jam </v>
          </cell>
        </row>
        <row r="557">
          <cell r="E557" t="str">
            <v xml:space="preserve">    Tb x Fh</v>
          </cell>
        </row>
        <row r="559">
          <cell r="C559" t="str">
            <v>Koefisien Alat / M3</v>
          </cell>
          <cell r="D559" t="str">
            <v xml:space="preserve"> =  1  :  Q2</v>
          </cell>
          <cell r="G559" t="str">
            <v>(E04)</v>
          </cell>
          <cell r="H559">
            <v>2.2621349595914525E-2</v>
          </cell>
          <cell r="I559" t="str">
            <v>Jam</v>
          </cell>
        </row>
        <row r="562">
          <cell r="A562" t="str">
            <v>2.d.</v>
          </cell>
          <cell r="C562" t="str">
            <v>ALAT  BANTU</v>
          </cell>
        </row>
        <row r="563">
          <cell r="C563" t="str">
            <v>Diperlukan alat-alat bantu kecil</v>
          </cell>
          <cell r="J563" t="str">
            <v>Lump Sump</v>
          </cell>
        </row>
        <row r="564">
          <cell r="C564" t="str">
            <v>- Pacul</v>
          </cell>
          <cell r="D564" t="str">
            <v>=  2  buah</v>
          </cell>
        </row>
        <row r="565">
          <cell r="C565" t="str">
            <v>- Sekop</v>
          </cell>
          <cell r="D565" t="str">
            <v>=  2  buah</v>
          </cell>
        </row>
        <row r="568">
          <cell r="A568" t="str">
            <v xml:space="preserve">   3.</v>
          </cell>
          <cell r="C568" t="str">
            <v>TENAGA</v>
          </cell>
        </row>
        <row r="569">
          <cell r="C569" t="str">
            <v>Produksi menentukan : EXCAVATOR</v>
          </cell>
          <cell r="G569" t="str">
            <v>Q1</v>
          </cell>
          <cell r="H569">
            <v>11.464374999999999</v>
          </cell>
          <cell r="I569" t="str">
            <v>M3/Jam</v>
          </cell>
        </row>
        <row r="570">
          <cell r="C570" t="str">
            <v>Produksi Galian / hari  =  Tk x Q1</v>
          </cell>
          <cell r="G570" t="str">
            <v>Qt</v>
          </cell>
          <cell r="H570">
            <v>80.250624999999985</v>
          </cell>
          <cell r="I570" t="str">
            <v>M3</v>
          </cell>
        </row>
        <row r="571">
          <cell r="C571" t="str">
            <v>Kebutuhan tenaga :</v>
          </cell>
        </row>
        <row r="572">
          <cell r="D572" t="str">
            <v>- Pekerja</v>
          </cell>
          <cell r="G572" t="str">
            <v>P</v>
          </cell>
          <cell r="H572">
            <v>12</v>
          </cell>
          <cell r="I572" t="str">
            <v>orang</v>
          </cell>
        </row>
        <row r="573">
          <cell r="D573" t="str">
            <v>- Mandor</v>
          </cell>
          <cell r="G573" t="str">
            <v>M</v>
          </cell>
          <cell r="H573">
            <v>1</v>
          </cell>
          <cell r="I573" t="str">
            <v>orang</v>
          </cell>
        </row>
        <row r="575">
          <cell r="C575" t="str">
            <v>Koefisien tenaga / M3   :</v>
          </cell>
        </row>
        <row r="576">
          <cell r="D576" t="str">
            <v>- Pekerja</v>
          </cell>
          <cell r="E576" t="str">
            <v>= (Tk x P) : Qt</v>
          </cell>
          <cell r="G576" t="str">
            <v>(L01)</v>
          </cell>
          <cell r="H576">
            <v>1.0467208199313092</v>
          </cell>
          <cell r="I576" t="str">
            <v>Jam</v>
          </cell>
        </row>
        <row r="577">
          <cell r="D577" t="str">
            <v>- Mandor</v>
          </cell>
          <cell r="E577" t="str">
            <v>= (Tk x M) : Qt</v>
          </cell>
          <cell r="G577" t="str">
            <v>(L03)</v>
          </cell>
          <cell r="H577">
            <v>8.7226734994275759E-2</v>
          </cell>
          <cell r="I577" t="str">
            <v>Jam</v>
          </cell>
        </row>
        <row r="579">
          <cell r="A579" t="str">
            <v>4.</v>
          </cell>
          <cell r="C579" t="str">
            <v>HARGA DASAR SATUAN UPAH, BAHAN DAN ALAT</v>
          </cell>
        </row>
        <row r="580">
          <cell r="C580" t="str">
            <v>Lihat lampiran.</v>
          </cell>
        </row>
        <row r="582">
          <cell r="A582" t="str">
            <v>5.</v>
          </cell>
          <cell r="C582" t="str">
            <v>ANALISA HARGA SATUAN PEKERJAAN</v>
          </cell>
        </row>
        <row r="583">
          <cell r="C583" t="str">
            <v>Lihat perhitungan dalam FORMULIR STANDAR UNTUK</v>
          </cell>
        </row>
        <row r="584">
          <cell r="C584" t="str">
            <v>PEREKEMAN ANALISA MASING-MASING HARGA</v>
          </cell>
        </row>
        <row r="585">
          <cell r="C585" t="str">
            <v>SATUAN.</v>
          </cell>
        </row>
        <row r="586">
          <cell r="C586" t="str">
            <v>Didapat Harga Satuan Pekerjaan :</v>
          </cell>
        </row>
        <row r="588">
          <cell r="C588" t="str">
            <v xml:space="preserve">Rp.  </v>
          </cell>
          <cell r="D588">
            <v>61380.320811714337</v>
          </cell>
          <cell r="E588" t="str">
            <v xml:space="preserve"> / M3</v>
          </cell>
        </row>
        <row r="591">
          <cell r="A591" t="str">
            <v>6.</v>
          </cell>
          <cell r="C591" t="str">
            <v>WAKTU PELAKSANAAN YANG DIPERLUKAN</v>
          </cell>
        </row>
        <row r="592">
          <cell r="C592" t="str">
            <v>Masa Pelaksanaan :</v>
          </cell>
          <cell r="D592" t="str">
            <v>. . . . . . . . . . . .</v>
          </cell>
          <cell r="E592" t="str">
            <v>bulan</v>
          </cell>
        </row>
        <row r="594">
          <cell r="A594" t="str">
            <v>7.</v>
          </cell>
          <cell r="C594" t="str">
            <v>VOLUME PEKERJAAN YANG DIPERLUKAN</v>
          </cell>
        </row>
        <row r="595">
          <cell r="C595" t="str">
            <v>Volume pekerjaan  :</v>
          </cell>
          <cell r="D595">
            <v>0</v>
          </cell>
          <cell r="E595" t="str">
            <v>M3</v>
          </cell>
        </row>
        <row r="601">
          <cell r="A601" t="str">
            <v>ITEM PEMBAYARAN NO.</v>
          </cell>
          <cell r="D601" t="str">
            <v>:  3.1 (9)</v>
          </cell>
          <cell r="J601" t="str">
            <v>Analisa EI-319</v>
          </cell>
          <cell r="T601" t="str">
            <v>Analisa EI-319</v>
          </cell>
        </row>
        <row r="602">
          <cell r="A602" t="str">
            <v>JENIS PEKERJAAN</v>
          </cell>
          <cell r="D602" t="str">
            <v>:  Tambahan Biaya Angkut &gt; 5Km</v>
          </cell>
        </row>
        <row r="603">
          <cell r="A603" t="str">
            <v>SATUAN PEMBAYARAN</v>
          </cell>
          <cell r="D603" t="str">
            <v>:  M3/Km</v>
          </cell>
          <cell r="H603" t="str">
            <v xml:space="preserve">         URAIAN ANALISA HARGA SATUAN</v>
          </cell>
          <cell r="L603" t="str">
            <v>FORMULIR STANDAR UNTUK</v>
          </cell>
        </row>
        <row r="604">
          <cell r="L604" t="str">
            <v>PEREKAMAN ANALISA MASING-MASING HARGA SATUAN</v>
          </cell>
        </row>
        <row r="605">
          <cell r="L605" t="str">
            <v xml:space="preserve">                                                                                                            </v>
          </cell>
        </row>
        <row r="606">
          <cell r="A606" t="str">
            <v>No.</v>
          </cell>
          <cell r="C606" t="str">
            <v>U R A I A N</v>
          </cell>
          <cell r="G606" t="str">
            <v>KODE</v>
          </cell>
          <cell r="H606" t="str">
            <v>KOEF.</v>
          </cell>
          <cell r="I606" t="str">
            <v>SATUAN</v>
          </cell>
          <cell r="J606" t="str">
            <v>KETERANGAN</v>
          </cell>
        </row>
        <row r="608">
          <cell r="L608" t="str">
            <v>Proyek / Bagpro</v>
          </cell>
          <cell r="O608" t="str">
            <v xml:space="preserve">:  Peningkatan Jalan Dan Jembatan Prop. NTT </v>
          </cell>
        </row>
        <row r="609">
          <cell r="A609" t="str">
            <v>I.</v>
          </cell>
          <cell r="C609" t="str">
            <v>ASUMSI</v>
          </cell>
          <cell r="L609" t="str">
            <v>No. Paket Kontrak</v>
          </cell>
          <cell r="O609" t="str">
            <v xml:space="preserve">:  </v>
          </cell>
        </row>
        <row r="610">
          <cell r="A610">
            <v>1</v>
          </cell>
          <cell r="C610" t="str">
            <v>Menggunakan alat berat (cara mekanik)</v>
          </cell>
          <cell r="L610" t="str">
            <v>Nama Paket</v>
          </cell>
          <cell r="O610" t="str">
            <v>:  Pembangunan Jalan Resetlement Pengungsi Mauritzu</v>
          </cell>
        </row>
        <row r="611">
          <cell r="A611">
            <v>2</v>
          </cell>
          <cell r="C611" t="str">
            <v>Lokasi pekerjaan : sepanjang jalan</v>
          </cell>
          <cell r="L611" t="str">
            <v>Prop / Kab / Kodya</v>
          </cell>
          <cell r="O611" t="str">
            <v>:  Nusa Tenggara Timur / TTU</v>
          </cell>
        </row>
        <row r="612">
          <cell r="A612">
            <v>3</v>
          </cell>
          <cell r="C612" t="str">
            <v>Kondisi Jalan   :  sedang / baik</v>
          </cell>
          <cell r="L612" t="str">
            <v>ITEM PEMBAYARAN NO.</v>
          </cell>
          <cell r="O612" t="str">
            <v>:  3.1 (9)</v>
          </cell>
          <cell r="R612" t="str">
            <v>PERKIRAAN VOL. PEK.</v>
          </cell>
          <cell r="T612" t="str">
            <v>:</v>
          </cell>
          <cell r="U612">
            <v>31.32</v>
          </cell>
        </row>
        <row r="613">
          <cell r="L613" t="str">
            <v>JENIS PEKERJAAN</v>
          </cell>
          <cell r="O613" t="str">
            <v>:  Tambahan Biaya Angkut &gt; 5Km</v>
          </cell>
          <cell r="R613" t="str">
            <v>TOTAL HARGA (Rp.)</v>
          </cell>
          <cell r="T613" t="str">
            <v>:</v>
          </cell>
          <cell r="U613">
            <v>912028.69079999998</v>
          </cell>
        </row>
        <row r="614">
          <cell r="A614" t="str">
            <v>II.</v>
          </cell>
          <cell r="C614" t="str">
            <v>URUTAN KERJA</v>
          </cell>
          <cell r="L614" t="str">
            <v>SATUAN PEMBAYARAN</v>
          </cell>
          <cell r="O614" t="str">
            <v>:  M3/Km</v>
          </cell>
          <cell r="R614" t="str">
            <v>% THD. BIAYA PROYEK</v>
          </cell>
          <cell r="T614" t="str">
            <v>:</v>
          </cell>
          <cell r="U614">
            <v>0.42700250823712549</v>
          </cell>
        </row>
        <row r="615">
          <cell r="A615">
            <v>1</v>
          </cell>
          <cell r="C615" t="str">
            <v>Tanah yang dipotong umumnya berada di sisi jalan</v>
          </cell>
        </row>
        <row r="616">
          <cell r="A616">
            <v>2</v>
          </cell>
          <cell r="C616" t="str">
            <v>Dump Truck membuang bahan hasil galian keluar</v>
          </cell>
        </row>
        <row r="617">
          <cell r="C617" t="str">
            <v>lokasi jalan sejauh</v>
          </cell>
          <cell r="G617" t="str">
            <v>Lo</v>
          </cell>
          <cell r="H617">
            <v>8</v>
          </cell>
          <cell r="I617" t="str">
            <v>Km</v>
          </cell>
          <cell r="Q617" t="str">
            <v>PERKIRAAN</v>
          </cell>
          <cell r="R617" t="str">
            <v>HARGA</v>
          </cell>
          <cell r="S617" t="str">
            <v>JUMLAH</v>
          </cell>
        </row>
        <row r="618">
          <cell r="A618">
            <v>3</v>
          </cell>
          <cell r="C618" t="str">
            <v>Jarak tambahan yang diperhitungkan  =  (Lo - 5) Km</v>
          </cell>
          <cell r="G618" t="str">
            <v>Lt</v>
          </cell>
          <cell r="H618">
            <v>3</v>
          </cell>
          <cell r="I618" t="str">
            <v>Km</v>
          </cell>
          <cell r="L618" t="str">
            <v>NO.</v>
          </cell>
          <cell r="N618" t="str">
            <v>KOMPONEN</v>
          </cell>
          <cell r="P618" t="str">
            <v>SATUAN</v>
          </cell>
          <cell r="Q618" t="str">
            <v>KUANTITAS</v>
          </cell>
          <cell r="R618" t="str">
            <v>SATUAN</v>
          </cell>
          <cell r="S618" t="str">
            <v>HARGA</v>
          </cell>
        </row>
        <row r="619">
          <cell r="R619" t="str">
            <v>(Rp.)</v>
          </cell>
          <cell r="S619" t="str">
            <v>(Rp.)</v>
          </cell>
        </row>
        <row r="620">
          <cell r="A620" t="str">
            <v>III.</v>
          </cell>
          <cell r="C620" t="str">
            <v>PEMAKAIAN BAHAN, ALAT DAN TENAGA</v>
          </cell>
        </row>
        <row r="622">
          <cell r="A622" t="str">
            <v xml:space="preserve">   1.</v>
          </cell>
          <cell r="C622" t="str">
            <v>BAHAN</v>
          </cell>
          <cell r="L622" t="str">
            <v>A.</v>
          </cell>
          <cell r="N622" t="str">
            <v>TENAGA</v>
          </cell>
        </row>
        <row r="623">
          <cell r="C623" t="str">
            <v>Tidak ada bahan yang diperlukan</v>
          </cell>
        </row>
        <row r="625">
          <cell r="A625" t="str">
            <v xml:space="preserve">   2.</v>
          </cell>
          <cell r="C625" t="str">
            <v>ALAT</v>
          </cell>
        </row>
        <row r="626">
          <cell r="A626" t="str">
            <v xml:space="preserve">   2.a.</v>
          </cell>
          <cell r="C626" t="str">
            <v>DUMP TRUCK</v>
          </cell>
          <cell r="G626" t="str">
            <v>(E08)</v>
          </cell>
        </row>
        <row r="627">
          <cell r="C627" t="str">
            <v>Kapasitas bak</v>
          </cell>
          <cell r="G627" t="str">
            <v>V</v>
          </cell>
          <cell r="H627">
            <v>4</v>
          </cell>
          <cell r="I627" t="str">
            <v>M3</v>
          </cell>
        </row>
        <row r="628">
          <cell r="C628" t="str">
            <v>Faktor  efisiensi alat</v>
          </cell>
          <cell r="G628" t="str">
            <v>Fa</v>
          </cell>
          <cell r="H628">
            <v>0.83</v>
          </cell>
          <cell r="I628" t="str">
            <v>-</v>
          </cell>
          <cell r="Q628" t="str">
            <v xml:space="preserve">JUMLAH HARGA TENAGA   </v>
          </cell>
          <cell r="U628">
            <v>0</v>
          </cell>
        </row>
        <row r="629">
          <cell r="C629" t="str">
            <v>Kecepatan rata-rata bermuatan</v>
          </cell>
          <cell r="G629" t="str">
            <v>v1</v>
          </cell>
          <cell r="H629">
            <v>45</v>
          </cell>
          <cell r="I629" t="str">
            <v>KM/Jam</v>
          </cell>
        </row>
        <row r="630">
          <cell r="C630" t="str">
            <v>Kecepatan rata-rata kosong</v>
          </cell>
          <cell r="G630" t="str">
            <v>v2</v>
          </cell>
          <cell r="H630">
            <v>60</v>
          </cell>
          <cell r="I630" t="str">
            <v>KM/Jam</v>
          </cell>
          <cell r="L630" t="str">
            <v>B.</v>
          </cell>
          <cell r="N630" t="str">
            <v>BAHAN</v>
          </cell>
        </row>
        <row r="631">
          <cell r="C631" t="str">
            <v>Waktu  siklus</v>
          </cell>
          <cell r="G631" t="str">
            <v>Ts</v>
          </cell>
        </row>
        <row r="632">
          <cell r="C632" t="str">
            <v>- Waktu tempuh isi</v>
          </cell>
          <cell r="E632" t="str">
            <v>=   (Lt  :  v1)  x  60</v>
          </cell>
          <cell r="G632" t="str">
            <v>T1</v>
          </cell>
          <cell r="H632">
            <v>4</v>
          </cell>
          <cell r="I632" t="str">
            <v>menit</v>
          </cell>
        </row>
        <row r="633">
          <cell r="C633" t="str">
            <v>- Waktu tempuh kosong</v>
          </cell>
          <cell r="E633" t="str">
            <v>=   (Lt  :  v2)  x  60</v>
          </cell>
          <cell r="G633" t="str">
            <v>T2</v>
          </cell>
          <cell r="H633">
            <v>3</v>
          </cell>
          <cell r="I633" t="str">
            <v>menit</v>
          </cell>
        </row>
        <row r="634">
          <cell r="G634" t="str">
            <v>Ts</v>
          </cell>
          <cell r="H634">
            <v>7</v>
          </cell>
          <cell r="I634" t="str">
            <v>menit</v>
          </cell>
        </row>
        <row r="636">
          <cell r="C636" t="str">
            <v>Kapasitas Produksi / Jam   =</v>
          </cell>
          <cell r="E636" t="str">
            <v>V x Fa x 60</v>
          </cell>
          <cell r="G636" t="str">
            <v>Q</v>
          </cell>
          <cell r="H636">
            <v>28.457142857142856</v>
          </cell>
          <cell r="I636" t="str">
            <v xml:space="preserve">M3/Jam </v>
          </cell>
        </row>
        <row r="637">
          <cell r="E637" t="str">
            <v>Ts2</v>
          </cell>
        </row>
        <row r="638">
          <cell r="C638" t="str">
            <v>Koefisien Alat per M3/Km  =  ( 1 : Q ) / Lt</v>
          </cell>
          <cell r="G638" t="str">
            <v>(E08)</v>
          </cell>
          <cell r="H638">
            <v>1.1713520749665328E-2</v>
          </cell>
          <cell r="I638" t="str">
            <v>Jam</v>
          </cell>
          <cell r="Q638" t="str">
            <v xml:space="preserve">JUMLAH HARGA BAHAN   </v>
          </cell>
          <cell r="U638">
            <v>0</v>
          </cell>
        </row>
        <row r="640">
          <cell r="A640" t="str">
            <v xml:space="preserve">   3.</v>
          </cell>
          <cell r="C640" t="str">
            <v>TENAGA</v>
          </cell>
        </row>
        <row r="641">
          <cell r="C641" t="str">
            <v>Tidak diperlukan tenaga kerja.</v>
          </cell>
          <cell r="L641" t="str">
            <v>C.</v>
          </cell>
          <cell r="N641" t="str">
            <v>PERALATAN</v>
          </cell>
        </row>
        <row r="643">
          <cell r="A643" t="str">
            <v>4.</v>
          </cell>
          <cell r="C643" t="str">
            <v>HARGA DASAR SATUAN UPAH, BAHAN DAN ALAT</v>
          </cell>
          <cell r="L643" t="str">
            <v>1.</v>
          </cell>
          <cell r="N643" t="str">
            <v>Dump Truck</v>
          </cell>
          <cell r="O643" t="str">
            <v>(E08)</v>
          </cell>
          <cell r="P643" t="str">
            <v>Jam</v>
          </cell>
          <cell r="Q643">
            <v>1.1713520749665328E-2</v>
          </cell>
          <cell r="R643">
            <v>85369.901634057198</v>
          </cell>
          <cell r="U643">
            <v>999.98211418741698</v>
          </cell>
        </row>
        <row r="644">
          <cell r="C644" t="str">
            <v>Lihat lampiran.</v>
          </cell>
        </row>
        <row r="646">
          <cell r="A646" t="str">
            <v>5.</v>
          </cell>
          <cell r="C646" t="str">
            <v>ANALISA HARGA SATUAN PEKERJAAN</v>
          </cell>
        </row>
        <row r="647">
          <cell r="C647" t="str">
            <v>Lihat perhitungan dalam FORMULIR STANDAR UNTUK</v>
          </cell>
        </row>
        <row r="648">
          <cell r="C648" t="str">
            <v>PEREKEMAN ANALISA MASING-MASING HARGA</v>
          </cell>
        </row>
        <row r="649">
          <cell r="C649" t="str">
            <v>SATUAN.</v>
          </cell>
        </row>
        <row r="650">
          <cell r="C650" t="str">
            <v>Didapat Harga Satuan Pekerjaan :</v>
          </cell>
          <cell r="Q650" t="str">
            <v xml:space="preserve">JUMLAH HARGA PERALATAN   </v>
          </cell>
          <cell r="U650">
            <v>999.98211418741698</v>
          </cell>
        </row>
        <row r="652">
          <cell r="C652" t="str">
            <v xml:space="preserve">Rp.  </v>
          </cell>
          <cell r="D652">
            <v>1099.9803256061587</v>
          </cell>
          <cell r="E652" t="str">
            <v xml:space="preserve"> / M3</v>
          </cell>
          <cell r="L652" t="str">
            <v>D.</v>
          </cell>
          <cell r="N652" t="str">
            <v>JUMLAH HARGA TENAGA, BAHAN DAN PERALATAN  ( A + B + C )</v>
          </cell>
          <cell r="U652">
            <v>999.98211418741698</v>
          </cell>
        </row>
        <row r="653">
          <cell r="L653" t="str">
            <v>E.</v>
          </cell>
          <cell r="N653" t="str">
            <v>OVERHEAD &amp; PROFIT</v>
          </cell>
          <cell r="P653">
            <v>10</v>
          </cell>
          <cell r="Q653" t="str">
            <v>%  x  D</v>
          </cell>
          <cell r="U653">
            <v>99.998211418741704</v>
          </cell>
        </row>
        <row r="654">
          <cell r="L654" t="str">
            <v>F.</v>
          </cell>
          <cell r="N654" t="str">
            <v>HARGA SATUAN PEKERJAAN  ( D + E )</v>
          </cell>
          <cell r="U654">
            <v>1099.9803256061587</v>
          </cell>
        </row>
        <row r="655">
          <cell r="A655" t="str">
            <v>6.</v>
          </cell>
          <cell r="C655" t="str">
            <v>WAKTU PELAKSANAAN YANG DIPERLUKAN</v>
          </cell>
          <cell r="L655" t="str">
            <v>Note: 1</v>
          </cell>
          <cell r="N655" t="str">
            <v>SATUAN dapat berdasarkan atas jam operasi untuk Tenaga Kerja dan Peralatan, volume dan/atau ukuran</v>
          </cell>
        </row>
        <row r="656">
          <cell r="C656" t="str">
            <v>Masa Pelaksanaan :</v>
          </cell>
          <cell r="D656" t="str">
            <v>. . . . . . . . . . . .</v>
          </cell>
          <cell r="E656" t="str">
            <v>bulan</v>
          </cell>
          <cell r="N656" t="str">
            <v>berat untuk bahan-bahan.</v>
          </cell>
        </row>
        <row r="657">
          <cell r="L657">
            <v>2</v>
          </cell>
          <cell r="N657" t="str">
            <v>Kuantitas satuan adalah kuantitas setiap komponen untuk menyelesaikan satu satuan pekerjaan dari nomor</v>
          </cell>
        </row>
        <row r="658">
          <cell r="A658" t="str">
            <v>7.</v>
          </cell>
          <cell r="C658" t="str">
            <v>VOLUME PEKERJAAN YANG DIPERLUKAN</v>
          </cell>
          <cell r="N658" t="str">
            <v>mata pembayaran.</v>
          </cell>
        </row>
        <row r="659">
          <cell r="C659" t="str">
            <v>Volume pekerjaan  :</v>
          </cell>
          <cell r="D659">
            <v>31.32</v>
          </cell>
          <cell r="E659" t="str">
            <v>M3</v>
          </cell>
          <cell r="L659">
            <v>3</v>
          </cell>
          <cell r="N659" t="str">
            <v>Biaya satuan untuk peralatan sudah termasuk bahan bakar, bahan habis dipakai dan operator.</v>
          </cell>
        </row>
        <row r="660">
          <cell r="L660">
            <v>4</v>
          </cell>
          <cell r="N660" t="str">
            <v>Biaya satuan sudah termasuk pengeluaran untuk seluruh pajak yang berkaitan (tetapi tidak termasuk PPN</v>
          </cell>
        </row>
        <row r="661">
          <cell r="N661" t="str">
            <v>yang dibayar dari kontrak) dan biaya-biaya lainnya.</v>
          </cell>
        </row>
        <row r="662">
          <cell r="A662" t="str">
            <v>ITEM PEMBAYARAN NO.</v>
          </cell>
          <cell r="D662" t="str">
            <v>:  3.2 (1)</v>
          </cell>
          <cell r="J662" t="str">
            <v>Analisa EI-322</v>
          </cell>
          <cell r="T662" t="str">
            <v>Analisa EI-322</v>
          </cell>
        </row>
        <row r="663">
          <cell r="A663" t="str">
            <v>JENIS PEKERJAAN</v>
          </cell>
          <cell r="D663" t="str">
            <v>:  Timbunan Biasa</v>
          </cell>
        </row>
        <row r="664">
          <cell r="A664" t="str">
            <v>SATUAN PEMBAYARAN</v>
          </cell>
          <cell r="D664" t="str">
            <v>:  M3</v>
          </cell>
          <cell r="E664" t="str">
            <v>Sumber Bahan</v>
          </cell>
          <cell r="H664" t="str">
            <v xml:space="preserve">         URAIAN ANALISA HARGA SATUAN</v>
          </cell>
          <cell r="L664" t="str">
            <v>FORMULIR STANDAR UNTUK</v>
          </cell>
        </row>
        <row r="665">
          <cell r="L665" t="str">
            <v>PEREKAMAN ANALISA MASING-MASING HARGA SATUAN</v>
          </cell>
        </row>
        <row r="666">
          <cell r="L666" t="str">
            <v xml:space="preserve">                                                                                                            </v>
          </cell>
        </row>
        <row r="667">
          <cell r="A667" t="str">
            <v>No.</v>
          </cell>
          <cell r="C667" t="str">
            <v>U R A I A N</v>
          </cell>
          <cell r="G667" t="str">
            <v>KODE</v>
          </cell>
          <cell r="H667" t="str">
            <v>KOEF.</v>
          </cell>
          <cell r="I667" t="str">
            <v>SATUAN</v>
          </cell>
          <cell r="J667" t="str">
            <v>KETERANGAN</v>
          </cell>
        </row>
        <row r="669">
          <cell r="L669" t="str">
            <v>PROYEK</v>
          </cell>
          <cell r="O669" t="str">
            <v xml:space="preserve">:  Peningkatan Jalan Dan Jembatan Prop. NTT </v>
          </cell>
        </row>
        <row r="670">
          <cell r="A670" t="str">
            <v>I.</v>
          </cell>
          <cell r="C670" t="str">
            <v>ASUMSI</v>
          </cell>
          <cell r="L670" t="str">
            <v>No. PAKET KONTRAK</v>
          </cell>
          <cell r="O670" t="str">
            <v xml:space="preserve">:  </v>
          </cell>
        </row>
        <row r="671">
          <cell r="A671">
            <v>1</v>
          </cell>
          <cell r="C671" t="str">
            <v>Pekerjaan dilakukan secara mekanis</v>
          </cell>
          <cell r="L671" t="str">
            <v>NAMA PAKET</v>
          </cell>
          <cell r="O671" t="str">
            <v>:  Pembangunan Jalan Resetlement Pengungsi Mauritzu</v>
          </cell>
        </row>
        <row r="672">
          <cell r="A672">
            <v>2</v>
          </cell>
          <cell r="C672" t="str">
            <v>Lokasi pekerjaan : sepanjang jalan</v>
          </cell>
          <cell r="L672" t="str">
            <v>PROP / KAB / KODYA</v>
          </cell>
          <cell r="O672" t="str">
            <v>:  Nusa Tenggara Timur / TTU</v>
          </cell>
        </row>
        <row r="673">
          <cell r="A673">
            <v>3</v>
          </cell>
          <cell r="C673" t="str">
            <v>Kondisi Jalan   :  sedang / baik</v>
          </cell>
          <cell r="L673" t="str">
            <v>ITEM PEMBAYARAN NO.</v>
          </cell>
          <cell r="O673" t="str">
            <v>:  3.2 (1)</v>
          </cell>
          <cell r="R673" t="str">
            <v>PERKIRAAN VOL. PEK.</v>
          </cell>
          <cell r="T673" t="str">
            <v>:</v>
          </cell>
          <cell r="U673">
            <v>9</v>
          </cell>
        </row>
        <row r="674">
          <cell r="A674">
            <v>4</v>
          </cell>
          <cell r="C674" t="str">
            <v>Jam kerja efektif per-hari</v>
          </cell>
          <cell r="G674" t="str">
            <v>Tk</v>
          </cell>
          <cell r="H674">
            <v>7</v>
          </cell>
          <cell r="I674" t="str">
            <v>Jam</v>
          </cell>
          <cell r="L674" t="str">
            <v>JENIS PEKERJAAN</v>
          </cell>
          <cell r="O674" t="str">
            <v>:  Timbunan Biasa</v>
          </cell>
          <cell r="R674" t="str">
            <v>TOTAL HARGA (Rp.)</v>
          </cell>
          <cell r="T674" t="str">
            <v>:</v>
          </cell>
          <cell r="U674">
            <v>300606.84000000003</v>
          </cell>
        </row>
        <row r="675">
          <cell r="A675">
            <v>5</v>
          </cell>
          <cell r="C675" t="str">
            <v>Faktor pengembangan bahan</v>
          </cell>
          <cell r="G675" t="str">
            <v>Fk</v>
          </cell>
          <cell r="H675">
            <v>1.2</v>
          </cell>
          <cell r="I675" t="str">
            <v>-</v>
          </cell>
          <cell r="L675" t="str">
            <v>SATUAN PEMBAYARAN</v>
          </cell>
          <cell r="O675" t="str">
            <v>:  M3</v>
          </cell>
          <cell r="P675" t="str">
            <v>Sumber Bahan</v>
          </cell>
          <cell r="R675" t="str">
            <v>% THD. BIAYA PROYEK</v>
          </cell>
          <cell r="T675" t="str">
            <v>:</v>
          </cell>
          <cell r="U675">
            <v>0.14074104901310006</v>
          </cell>
        </row>
        <row r="676">
          <cell r="A676">
            <v>6</v>
          </cell>
          <cell r="C676" t="str">
            <v>Tebal hamparan padat</v>
          </cell>
          <cell r="G676" t="str">
            <v>t</v>
          </cell>
          <cell r="H676">
            <v>0.15</v>
          </cell>
          <cell r="I676" t="str">
            <v>M</v>
          </cell>
        </row>
        <row r="678">
          <cell r="A678" t="str">
            <v>II.</v>
          </cell>
          <cell r="C678" t="str">
            <v>URUTAN KERJA</v>
          </cell>
          <cell r="Q678" t="str">
            <v>PERKIRAAN</v>
          </cell>
          <cell r="R678" t="str">
            <v>HARGA</v>
          </cell>
          <cell r="S678" t="str">
            <v>JUMLAH</v>
          </cell>
        </row>
        <row r="679">
          <cell r="A679">
            <v>1</v>
          </cell>
          <cell r="C679" t="str">
            <v>Whell Loader memuat ke dalam Dump Truck</v>
          </cell>
          <cell r="L679" t="str">
            <v>NO.</v>
          </cell>
          <cell r="N679" t="str">
            <v>KOMPONEN</v>
          </cell>
          <cell r="P679" t="str">
            <v>SATUAN</v>
          </cell>
          <cell r="Q679" t="str">
            <v>KUANTITAS</v>
          </cell>
          <cell r="R679" t="str">
            <v>SATUAN</v>
          </cell>
          <cell r="S679" t="str">
            <v>HARGA</v>
          </cell>
        </row>
        <row r="680">
          <cell r="A680">
            <v>2</v>
          </cell>
          <cell r="C680" t="str">
            <v>Dump Truck mengangkut ke lapangan dengan jarak</v>
          </cell>
          <cell r="R680" t="str">
            <v>(Rp.)</v>
          </cell>
          <cell r="S680" t="str">
            <v>(Rp.)</v>
          </cell>
        </row>
        <row r="681">
          <cell r="C681" t="str">
            <v>quari ke lapangan</v>
          </cell>
          <cell r="G681" t="str">
            <v>L</v>
          </cell>
          <cell r="H681">
            <v>0</v>
          </cell>
          <cell r="I681" t="str">
            <v>Km</v>
          </cell>
        </row>
        <row r="682">
          <cell r="A682">
            <v>3</v>
          </cell>
          <cell r="C682" t="str">
            <v>Material dihampar dengan menggunakan Motor Grader</v>
          </cell>
        </row>
        <row r="683">
          <cell r="A683">
            <v>4</v>
          </cell>
          <cell r="C683" t="str">
            <v>Hamparan material disiram air dengan Watertank Truck</v>
          </cell>
          <cell r="L683" t="str">
            <v>A.</v>
          </cell>
          <cell r="N683" t="str">
            <v>TENAGA</v>
          </cell>
        </row>
        <row r="684">
          <cell r="C684" t="str">
            <v>(sebelum pelaksanaan pemadatan) dan dipadatkan</v>
          </cell>
        </row>
        <row r="685">
          <cell r="C685" t="str">
            <v>dengan menggunakan Vibro Roller</v>
          </cell>
          <cell r="L685" t="str">
            <v>1.</v>
          </cell>
          <cell r="N685" t="str">
            <v>Pekerja</v>
          </cell>
          <cell r="O685" t="str">
            <v>(L01)</v>
          </cell>
          <cell r="P685" t="str">
            <v>Jam</v>
          </cell>
          <cell r="Q685">
            <v>7.1396697902721989E-2</v>
          </cell>
          <cell r="R685">
            <v>0</v>
          </cell>
          <cell r="U685">
            <v>0</v>
          </cell>
        </row>
        <row r="686">
          <cell r="A686">
            <v>5</v>
          </cell>
          <cell r="C686" t="str">
            <v>Selama pemadatan sekelompok pekerja  akan</v>
          </cell>
          <cell r="L686" t="str">
            <v>2.</v>
          </cell>
          <cell r="N686" t="str">
            <v>Mandor</v>
          </cell>
          <cell r="O686" t="str">
            <v>(L02)</v>
          </cell>
          <cell r="P686" t="str">
            <v>Jam</v>
          </cell>
          <cell r="Q686">
            <v>1.7849174475680497E-2</v>
          </cell>
          <cell r="R686">
            <v>0</v>
          </cell>
          <cell r="U686">
            <v>0</v>
          </cell>
        </row>
        <row r="687">
          <cell r="C687" t="str">
            <v>merapikan tepi hamparan dan level permukaan</v>
          </cell>
        </row>
        <row r="688">
          <cell r="C688" t="str">
            <v>dengan menggunakan alat bantu</v>
          </cell>
        </row>
        <row r="689">
          <cell r="Q689" t="str">
            <v xml:space="preserve">JUMLAH HARGA TENAGA   </v>
          </cell>
          <cell r="U689">
            <v>0</v>
          </cell>
        </row>
        <row r="690">
          <cell r="A690" t="str">
            <v>III.</v>
          </cell>
          <cell r="C690" t="str">
            <v>PEMAKAIAN BAHAN, ALAT DAN TENAGA</v>
          </cell>
        </row>
        <row r="691">
          <cell r="A691" t="str">
            <v xml:space="preserve">   1.</v>
          </cell>
          <cell r="C691" t="str">
            <v>BAHAN</v>
          </cell>
          <cell r="L691" t="str">
            <v>B.</v>
          </cell>
          <cell r="N691" t="str">
            <v>BAHAN</v>
          </cell>
        </row>
        <row r="692">
          <cell r="A692" t="str">
            <v>1.a.</v>
          </cell>
          <cell r="C692" t="str">
            <v>Bahan timbunan</v>
          </cell>
          <cell r="D692" t="str">
            <v xml:space="preserve"> =  1 x  Fk</v>
          </cell>
          <cell r="G692" t="str">
            <v>(M08)</v>
          </cell>
          <cell r="H692">
            <v>1.2</v>
          </cell>
          <cell r="I692" t="str">
            <v>M3</v>
          </cell>
          <cell r="J692" t="str">
            <v xml:space="preserve"> Borrow Pit</v>
          </cell>
        </row>
        <row r="693">
          <cell r="L693" t="str">
            <v>1.</v>
          </cell>
          <cell r="N693" t="str">
            <v>Bahan timbunan (M08)</v>
          </cell>
          <cell r="P693" t="str">
            <v>M3</v>
          </cell>
          <cell r="Q693">
            <v>1.2</v>
          </cell>
          <cell r="R693">
            <v>18750</v>
          </cell>
          <cell r="U693">
            <v>22500</v>
          </cell>
        </row>
        <row r="694">
          <cell r="A694" t="str">
            <v xml:space="preserve">   2.</v>
          </cell>
          <cell r="C694" t="str">
            <v>ALAT</v>
          </cell>
        </row>
        <row r="695">
          <cell r="A695" t="str">
            <v>2.a.</v>
          </cell>
          <cell r="C695" t="str">
            <v>WHELL  LOADER</v>
          </cell>
          <cell r="G695" t="str">
            <v>(E15)</v>
          </cell>
        </row>
        <row r="696">
          <cell r="C696" t="str">
            <v>Kapasitas  Bucket</v>
          </cell>
          <cell r="G696" t="str">
            <v>V</v>
          </cell>
          <cell r="H696">
            <v>1.5</v>
          </cell>
          <cell r="I696" t="str">
            <v>M3</v>
          </cell>
        </row>
        <row r="697">
          <cell r="C697" t="str">
            <v>Faktor Bucket</v>
          </cell>
          <cell r="G697" t="str">
            <v>Fb</v>
          </cell>
          <cell r="H697">
            <v>0.9</v>
          </cell>
          <cell r="I697" t="str">
            <v>-</v>
          </cell>
        </row>
        <row r="698">
          <cell r="C698" t="str">
            <v>Faktor Efisiensi Alat</v>
          </cell>
          <cell r="G698" t="str">
            <v>Fa</v>
          </cell>
          <cell r="H698">
            <v>0.83</v>
          </cell>
          <cell r="I698" t="str">
            <v>-</v>
          </cell>
        </row>
        <row r="699">
          <cell r="C699" t="str">
            <v>Waktu sklus</v>
          </cell>
          <cell r="G699" t="str">
            <v>Ts1</v>
          </cell>
          <cell r="I699" t="str">
            <v>menit</v>
          </cell>
        </row>
        <row r="700">
          <cell r="C700" t="str">
            <v>- Muat</v>
          </cell>
          <cell r="G700" t="str">
            <v>T1</v>
          </cell>
          <cell r="H700">
            <v>0.5</v>
          </cell>
          <cell r="I700" t="str">
            <v>menit</v>
          </cell>
          <cell r="Q700" t="str">
            <v xml:space="preserve">JUMLAH HARGA BAHAN   </v>
          </cell>
          <cell r="U700">
            <v>22500</v>
          </cell>
        </row>
        <row r="701">
          <cell r="C701" t="str">
            <v>- Lain-lain</v>
          </cell>
          <cell r="G701" t="str">
            <v>T2</v>
          </cell>
          <cell r="H701">
            <v>0.5</v>
          </cell>
          <cell r="I701" t="str">
            <v>menit</v>
          </cell>
        </row>
        <row r="702">
          <cell r="G702" t="str">
            <v>Ts1</v>
          </cell>
          <cell r="H702">
            <v>1</v>
          </cell>
          <cell r="I702" t="str">
            <v>menit</v>
          </cell>
          <cell r="L702" t="str">
            <v>C.</v>
          </cell>
          <cell r="N702" t="str">
            <v>PERALATAN</v>
          </cell>
        </row>
        <row r="703">
          <cell r="L703" t="str">
            <v>1.</v>
          </cell>
          <cell r="N703" t="str">
            <v>Whell  Loader</v>
          </cell>
          <cell r="O703" t="str">
            <v>(E15)</v>
          </cell>
          <cell r="P703" t="str">
            <v>Jam</v>
          </cell>
          <cell r="Q703">
            <v>1.7849174475680497E-2</v>
          </cell>
          <cell r="R703">
            <v>215035.12819823693</v>
          </cell>
          <cell r="U703">
            <v>3838.1995216106543</v>
          </cell>
        </row>
        <row r="704">
          <cell r="C704" t="str">
            <v>Kapasitas Produksi / Jam =</v>
          </cell>
          <cell r="E704" t="str">
            <v>V  x  Fb x Fa x 60</v>
          </cell>
          <cell r="G704" t="str">
            <v>Q1</v>
          </cell>
          <cell r="H704">
            <v>56.025000000000006</v>
          </cell>
          <cell r="I704" t="str">
            <v>M3</v>
          </cell>
          <cell r="L704" t="str">
            <v>2.</v>
          </cell>
          <cell r="N704" t="str">
            <v>Dump Truck</v>
          </cell>
          <cell r="O704" t="str">
            <v>(E08)</v>
          </cell>
          <cell r="P704" t="str">
            <v>Jam</v>
          </cell>
          <cell r="Q704">
            <v>3.7037037037037038E-3</v>
          </cell>
          <cell r="R704">
            <v>85369.901634057198</v>
          </cell>
          <cell r="U704">
            <v>316.18482086687851</v>
          </cell>
        </row>
        <row r="705">
          <cell r="E705" t="str">
            <v xml:space="preserve">      Fk x Ts1</v>
          </cell>
          <cell r="L705" t="str">
            <v>3.</v>
          </cell>
          <cell r="N705" t="str">
            <v>Motor Grader</v>
          </cell>
          <cell r="O705" t="str">
            <v>(E13)</v>
          </cell>
          <cell r="P705" t="str">
            <v>Jam</v>
          </cell>
          <cell r="Q705">
            <v>6.1356537260151721E-3</v>
          </cell>
          <cell r="R705">
            <v>263178.57315631048</v>
          </cell>
          <cell r="U705">
            <v>1614.7725929938729</v>
          </cell>
        </row>
        <row r="706">
          <cell r="L706" t="str">
            <v>3.</v>
          </cell>
          <cell r="N706" t="str">
            <v>Vibro Roller</v>
          </cell>
          <cell r="O706" t="str">
            <v>(E19)</v>
          </cell>
          <cell r="P706" t="str">
            <v>Jam</v>
          </cell>
          <cell r="Q706">
            <v>1.0040160642570281E-2</v>
          </cell>
          <cell r="R706">
            <v>135553.54694485845</v>
          </cell>
          <cell r="U706">
            <v>1360.9793869965708</v>
          </cell>
        </row>
        <row r="707">
          <cell r="C707" t="str">
            <v>Koefisienalat / M3</v>
          </cell>
          <cell r="D707" t="str">
            <v xml:space="preserve"> =   1 : Q1</v>
          </cell>
          <cell r="G707" t="str">
            <v>(E15)</v>
          </cell>
          <cell r="H707">
            <v>1.7849174475680497E-2</v>
          </cell>
          <cell r="I707" t="str">
            <v>Jam</v>
          </cell>
          <cell r="L707" t="str">
            <v>4.</v>
          </cell>
          <cell r="N707" t="str">
            <v>Water Tanker</v>
          </cell>
          <cell r="O707" t="str">
            <v>(E23)</v>
          </cell>
          <cell r="P707" t="str">
            <v>Jam</v>
          </cell>
          <cell r="Q707">
            <v>7.0281124497991983E-3</v>
          </cell>
          <cell r="R707">
            <v>97351.151634057198</v>
          </cell>
          <cell r="U707">
            <v>684.19484080160692</v>
          </cell>
        </row>
        <row r="708">
          <cell r="L708" t="str">
            <v>5.</v>
          </cell>
          <cell r="N708" t="str">
            <v>Alat  Bantu</v>
          </cell>
          <cell r="P708" t="str">
            <v>Ls</v>
          </cell>
          <cell r="Q708">
            <v>1</v>
          </cell>
          <cell r="R708">
            <v>50</v>
          </cell>
          <cell r="U708">
            <v>50</v>
          </cell>
        </row>
        <row r="709">
          <cell r="A709" t="str">
            <v xml:space="preserve">   2.b.</v>
          </cell>
          <cell r="C709" t="str">
            <v>DUMP TRUCK</v>
          </cell>
          <cell r="G709" t="str">
            <v>(E08)</v>
          </cell>
        </row>
        <row r="710">
          <cell r="C710" t="str">
            <v>Kapasitas bak</v>
          </cell>
          <cell r="G710" t="str">
            <v>V</v>
          </cell>
          <cell r="H710">
            <v>6</v>
          </cell>
          <cell r="I710" t="str">
            <v>M3</v>
          </cell>
        </row>
        <row r="711">
          <cell r="C711" t="str">
            <v>Faktor  efisiensi alat</v>
          </cell>
          <cell r="G711" t="str">
            <v>Fa</v>
          </cell>
          <cell r="H711">
            <v>0.9</v>
          </cell>
          <cell r="I711" t="str">
            <v>-</v>
          </cell>
          <cell r="Q711" t="str">
            <v xml:space="preserve">JUMLAH HARGA PERALATAN   </v>
          </cell>
          <cell r="U711">
            <v>7864.3311632695841</v>
          </cell>
        </row>
        <row r="712">
          <cell r="C712" t="str">
            <v>Kecepatan rata-rata bermuatan</v>
          </cell>
          <cell r="G712" t="str">
            <v>v1</v>
          </cell>
          <cell r="H712">
            <v>45</v>
          </cell>
          <cell r="I712" t="str">
            <v>KM/Jam</v>
          </cell>
        </row>
        <row r="713">
          <cell r="C713" t="str">
            <v>Kecepatan rata-rata kosong</v>
          </cell>
          <cell r="G713" t="str">
            <v>v2</v>
          </cell>
          <cell r="H713">
            <v>65</v>
          </cell>
          <cell r="I713" t="str">
            <v>KM/Jam</v>
          </cell>
          <cell r="L713" t="str">
            <v>D.</v>
          </cell>
          <cell r="N713" t="str">
            <v>JUMLAH HARGA TENAGA, BAHAN DAN PERALATAN  ( A + B + C )</v>
          </cell>
          <cell r="U713">
            <v>30364.331163269584</v>
          </cell>
        </row>
        <row r="714">
          <cell r="C714" t="str">
            <v>Waktusiklus :</v>
          </cell>
          <cell r="G714" t="str">
            <v>Ts2</v>
          </cell>
          <cell r="L714" t="str">
            <v>E.</v>
          </cell>
          <cell r="N714" t="str">
            <v>OVERHEAD &amp; PROFIT</v>
          </cell>
          <cell r="P714">
            <v>10</v>
          </cell>
          <cell r="Q714" t="str">
            <v>%  x  D</v>
          </cell>
          <cell r="U714">
            <v>3036.4331163269585</v>
          </cell>
        </row>
        <row r="715">
          <cell r="C715" t="str">
            <v>-  Waktu tempuh isi   = (L : v1) x 60</v>
          </cell>
          <cell r="G715" t="str">
            <v>T1</v>
          </cell>
          <cell r="H715">
            <v>0</v>
          </cell>
          <cell r="I715" t="str">
            <v>menit</v>
          </cell>
          <cell r="L715" t="str">
            <v>F.</v>
          </cell>
          <cell r="N715" t="str">
            <v>HARGA SATUAN PEKERJAAN  ( D + E )</v>
          </cell>
          <cell r="U715">
            <v>33400.764279596544</v>
          </cell>
        </row>
        <row r="716">
          <cell r="C716" t="str">
            <v>-  Waktu tempuh kosong   = (L : v2) x 60</v>
          </cell>
          <cell r="G716" t="str">
            <v>T2</v>
          </cell>
          <cell r="H716">
            <v>0</v>
          </cell>
          <cell r="I716" t="str">
            <v>menit</v>
          </cell>
          <cell r="L716" t="str">
            <v>Note: 1</v>
          </cell>
          <cell r="N716" t="str">
            <v>SATUAN dapat berdasarkan atas jam operasi untuk Tenaga Kerja dan Peralatan, volume dan/atau ukuran</v>
          </cell>
        </row>
        <row r="717">
          <cell r="C717" t="str">
            <v>- Lain-lain</v>
          </cell>
          <cell r="G717" t="str">
            <v>T3</v>
          </cell>
          <cell r="H717">
            <v>1</v>
          </cell>
          <cell r="I717" t="str">
            <v>menit</v>
          </cell>
          <cell r="N717" t="str">
            <v>berat untuk bahan-bahan.</v>
          </cell>
        </row>
        <row r="718">
          <cell r="G718" t="str">
            <v>Ts2</v>
          </cell>
          <cell r="H718">
            <v>1</v>
          </cell>
          <cell r="I718" t="str">
            <v>menit</v>
          </cell>
          <cell r="L718">
            <v>2</v>
          </cell>
          <cell r="N718" t="str">
            <v>Kuantitas satuan adalah kuantitas setiap komponen untuk menyelesaikan satu satuan pekerjaan dari nomor</v>
          </cell>
        </row>
        <row r="719">
          <cell r="N719" t="str">
            <v>mata pembayaran.</v>
          </cell>
        </row>
        <row r="720">
          <cell r="L720">
            <v>3</v>
          </cell>
          <cell r="N720" t="str">
            <v>Biaya satuan untuk peralatan sudah termasuk bahan bakar, bahan habis dipakai dan operator.</v>
          </cell>
        </row>
        <row r="721">
          <cell r="L721">
            <v>4</v>
          </cell>
          <cell r="N721" t="str">
            <v>Biaya satuan sudah termasuk pengeluaran untuk seluruh pajak yang berkaitan (tetapi tidak termasuk PPN</v>
          </cell>
        </row>
        <row r="722">
          <cell r="J722" t="str">
            <v>Berlanjut ke halaman berikut</v>
          </cell>
          <cell r="N722" t="str">
            <v>yang dibayar dari kontrak) dan biaya-biaya lainnya.</v>
          </cell>
        </row>
        <row r="723">
          <cell r="A723" t="str">
            <v>ITEM PEMBAYARAN NO.</v>
          </cell>
          <cell r="D723" t="str">
            <v>:  3.2 (1)</v>
          </cell>
          <cell r="J723" t="str">
            <v>Analisa EI-322</v>
          </cell>
        </row>
        <row r="724">
          <cell r="A724" t="str">
            <v>JENIS PEKERJAAN</v>
          </cell>
          <cell r="D724" t="str">
            <v>:  Timbunan Biasa</v>
          </cell>
        </row>
        <row r="725">
          <cell r="A725" t="str">
            <v>SATUAN PEMBAYARAN</v>
          </cell>
          <cell r="D725" t="str">
            <v>:  M3</v>
          </cell>
          <cell r="E725" t="str">
            <v>Sumber Bahan</v>
          </cell>
          <cell r="H725" t="str">
            <v xml:space="preserve">         URAIAN ANALISA HARGA SATUAN</v>
          </cell>
        </row>
        <row r="726">
          <cell r="J726" t="str">
            <v>Lanjutan</v>
          </cell>
        </row>
        <row r="728">
          <cell r="A728" t="str">
            <v>No.</v>
          </cell>
          <cell r="C728" t="str">
            <v>U R A I A N</v>
          </cell>
          <cell r="G728" t="str">
            <v>KODE</v>
          </cell>
          <cell r="H728" t="str">
            <v>KOEF.</v>
          </cell>
          <cell r="I728" t="str">
            <v>SATUAN</v>
          </cell>
          <cell r="J728" t="str">
            <v>KETERANGAN</v>
          </cell>
        </row>
        <row r="731">
          <cell r="C731" t="str">
            <v>Kapasitas Produksi / Jam   =</v>
          </cell>
          <cell r="E731" t="str">
            <v>V x Fa x 60</v>
          </cell>
          <cell r="G731" t="str">
            <v>Q2</v>
          </cell>
          <cell r="H731">
            <v>270</v>
          </cell>
          <cell r="I731" t="str">
            <v>M3</v>
          </cell>
        </row>
        <row r="732">
          <cell r="E732" t="str">
            <v xml:space="preserve">    Fk x Ts2</v>
          </cell>
        </row>
        <row r="734">
          <cell r="C734" t="str">
            <v>Koefisien Alat / M3</v>
          </cell>
          <cell r="D734" t="str">
            <v xml:space="preserve"> =  1  :  Q2</v>
          </cell>
          <cell r="G734" t="str">
            <v>(E08)</v>
          </cell>
          <cell r="H734">
            <v>3.7037037037037038E-3</v>
          </cell>
          <cell r="I734" t="str">
            <v>Jam</v>
          </cell>
        </row>
        <row r="736">
          <cell r="A736" t="str">
            <v>2.c.</v>
          </cell>
          <cell r="C736" t="str">
            <v>MOTOR GRADER</v>
          </cell>
          <cell r="G736" t="str">
            <v>(E13)</v>
          </cell>
        </row>
        <row r="737">
          <cell r="C737" t="str">
            <v>Panjang hamparan</v>
          </cell>
          <cell r="G737" t="str">
            <v>Lh</v>
          </cell>
          <cell r="H737">
            <v>50</v>
          </cell>
          <cell r="I737" t="str">
            <v>M</v>
          </cell>
        </row>
        <row r="738">
          <cell r="C738" t="str">
            <v>Lebar Efektif kerja Blade</v>
          </cell>
          <cell r="G738" t="str">
            <v>b</v>
          </cell>
          <cell r="H738">
            <v>2.4</v>
          </cell>
          <cell r="I738" t="str">
            <v>M</v>
          </cell>
        </row>
        <row r="739">
          <cell r="C739" t="str">
            <v>Faktor Efisiensi Alat</v>
          </cell>
          <cell r="G739" t="str">
            <v>Fa</v>
          </cell>
          <cell r="H739">
            <v>0.83</v>
          </cell>
          <cell r="I739" t="str">
            <v>-</v>
          </cell>
        </row>
        <row r="740">
          <cell r="C740" t="str">
            <v>Kecepatan rata-rata alat</v>
          </cell>
          <cell r="G740" t="str">
            <v>v</v>
          </cell>
          <cell r="H740">
            <v>5</v>
          </cell>
          <cell r="I740" t="str">
            <v>Km / Jam</v>
          </cell>
        </row>
        <row r="741">
          <cell r="C741" t="str">
            <v>Jumlah lintasan</v>
          </cell>
          <cell r="G741" t="str">
            <v>n</v>
          </cell>
          <cell r="H741">
            <v>5</v>
          </cell>
          <cell r="I741" t="str">
            <v>lintasan</v>
          </cell>
        </row>
        <row r="742">
          <cell r="C742" t="str">
            <v>Waktu siklus</v>
          </cell>
          <cell r="G742" t="str">
            <v>Ts3</v>
          </cell>
        </row>
        <row r="743">
          <cell r="C743" t="str">
            <v>- Perataan 1 kali lintasan    = Lh : (v x 1000) x 60</v>
          </cell>
          <cell r="G743" t="str">
            <v>T1</v>
          </cell>
          <cell r="H743">
            <v>0.6</v>
          </cell>
          <cell r="I743" t="str">
            <v>menit</v>
          </cell>
        </row>
        <row r="744">
          <cell r="C744" t="str">
            <v>- Lain-lain</v>
          </cell>
          <cell r="G744" t="str">
            <v>T2</v>
          </cell>
          <cell r="H744">
            <v>0.5</v>
          </cell>
          <cell r="I744" t="str">
            <v>menit</v>
          </cell>
        </row>
        <row r="745">
          <cell r="G745" t="str">
            <v>Ts3</v>
          </cell>
          <cell r="H745">
            <v>1.1000000000000001</v>
          </cell>
          <cell r="I745" t="str">
            <v>menit</v>
          </cell>
        </row>
        <row r="747">
          <cell r="C747" t="str">
            <v>Kapasitas Produksi / Jam   =</v>
          </cell>
          <cell r="E747" t="str">
            <v>Lh x b x t x Fa x 60</v>
          </cell>
          <cell r="G747" t="str">
            <v>Q3</v>
          </cell>
          <cell r="H747">
            <v>162.98181818181817</v>
          </cell>
          <cell r="I747" t="str">
            <v>M3</v>
          </cell>
        </row>
        <row r="748">
          <cell r="E748" t="str">
            <v xml:space="preserve">      n x Ts3</v>
          </cell>
        </row>
        <row r="750">
          <cell r="C750" t="str">
            <v>Koefisien Alat / M3</v>
          </cell>
          <cell r="D750" t="str">
            <v xml:space="preserve"> =  1  :  Q3</v>
          </cell>
          <cell r="G750" t="str">
            <v>(E13)</v>
          </cell>
          <cell r="H750">
            <v>6.1356537260151721E-3</v>
          </cell>
          <cell r="I750" t="str">
            <v>Jam</v>
          </cell>
        </row>
        <row r="752">
          <cell r="A752" t="str">
            <v>2.d.</v>
          </cell>
          <cell r="C752" t="str">
            <v>VIBRATOR ROLLER</v>
          </cell>
          <cell r="G752" t="str">
            <v>(E19)</v>
          </cell>
        </row>
        <row r="753">
          <cell r="C753" t="str">
            <v>Kecepatan rata-rata alat</v>
          </cell>
          <cell r="G753" t="str">
            <v>v</v>
          </cell>
          <cell r="H753">
            <v>4</v>
          </cell>
          <cell r="I753" t="str">
            <v>Km / Jam</v>
          </cell>
        </row>
        <row r="754">
          <cell r="C754" t="str">
            <v>Lebar efektif pemadatan</v>
          </cell>
          <cell r="G754" t="str">
            <v>b</v>
          </cell>
          <cell r="H754">
            <v>1.2</v>
          </cell>
          <cell r="I754" t="str">
            <v>M</v>
          </cell>
        </row>
        <row r="755">
          <cell r="C755" t="str">
            <v>Jumlah lintasan</v>
          </cell>
          <cell r="G755" t="str">
            <v>n</v>
          </cell>
          <cell r="H755">
            <v>6</v>
          </cell>
          <cell r="I755" t="str">
            <v>lintasan</v>
          </cell>
        </row>
        <row r="756">
          <cell r="C756" t="str">
            <v>Faktor efisiensi alat</v>
          </cell>
          <cell r="G756" t="str">
            <v>Fa</v>
          </cell>
          <cell r="H756">
            <v>0.83</v>
          </cell>
          <cell r="I756" t="str">
            <v>-</v>
          </cell>
        </row>
        <row r="758">
          <cell r="C758" t="str">
            <v>Kapasitas Prod./Jam   =</v>
          </cell>
          <cell r="D758" t="str">
            <v>(v x 1000) x b x t x Fa</v>
          </cell>
          <cell r="G758" t="str">
            <v>Q4</v>
          </cell>
          <cell r="H758">
            <v>99.600000000000009</v>
          </cell>
          <cell r="I758" t="str">
            <v>M3</v>
          </cell>
        </row>
        <row r="759">
          <cell r="D759" t="str">
            <v>n</v>
          </cell>
        </row>
        <row r="761">
          <cell r="C761" t="str">
            <v>Koefisien Alat / M3</v>
          </cell>
          <cell r="D761" t="str">
            <v xml:space="preserve"> =  1  :  Q4</v>
          </cell>
          <cell r="G761" t="str">
            <v>(E19)</v>
          </cell>
          <cell r="H761">
            <v>1.0040160642570281E-2</v>
          </cell>
          <cell r="I761" t="str">
            <v>Jam</v>
          </cell>
        </row>
        <row r="764">
          <cell r="A764" t="str">
            <v>2.e.</v>
          </cell>
          <cell r="C764" t="str">
            <v>WATER TANK TRUCK</v>
          </cell>
          <cell r="G764" t="str">
            <v>(E23)</v>
          </cell>
        </row>
        <row r="765">
          <cell r="C765" t="str">
            <v>Volume tangki air</v>
          </cell>
          <cell r="G765" t="str">
            <v>V</v>
          </cell>
          <cell r="H765">
            <v>4</v>
          </cell>
          <cell r="I765" t="str">
            <v>M3</v>
          </cell>
        </row>
        <row r="766">
          <cell r="C766" t="str">
            <v>Kebutuhan air / M3 material padat</v>
          </cell>
          <cell r="G766" t="str">
            <v>Wc</v>
          </cell>
          <cell r="H766">
            <v>7.0000000000000007E-2</v>
          </cell>
          <cell r="I766" t="str">
            <v>M3</v>
          </cell>
        </row>
        <row r="767">
          <cell r="C767" t="str">
            <v>Pengisian Tangki / jam</v>
          </cell>
          <cell r="G767" t="str">
            <v>n</v>
          </cell>
          <cell r="H767">
            <v>3</v>
          </cell>
          <cell r="I767" t="str">
            <v>kali</v>
          </cell>
        </row>
        <row r="768">
          <cell r="C768" t="str">
            <v>Faktor efisiensi alat</v>
          </cell>
          <cell r="G768" t="str">
            <v>Fa</v>
          </cell>
          <cell r="H768">
            <v>0.83</v>
          </cell>
          <cell r="I768" t="str">
            <v>-</v>
          </cell>
          <cell r="J768" t="str">
            <v>Baik</v>
          </cell>
        </row>
        <row r="770">
          <cell r="C770" t="str">
            <v>Kapasitas Produksi / Jam   =</v>
          </cell>
          <cell r="E770" t="str">
            <v>V  x  n x Fa</v>
          </cell>
          <cell r="G770" t="str">
            <v>Q5</v>
          </cell>
          <cell r="H770">
            <v>142.28571428571425</v>
          </cell>
          <cell r="I770" t="str">
            <v>M3</v>
          </cell>
        </row>
        <row r="771">
          <cell r="E771" t="str">
            <v xml:space="preserve">     Wc</v>
          </cell>
        </row>
        <row r="773">
          <cell r="C773" t="str">
            <v>Koefisien Alat / M3</v>
          </cell>
          <cell r="D773" t="str">
            <v xml:space="preserve"> =  1  :  Q5</v>
          </cell>
          <cell r="G773" t="str">
            <v>(E23)</v>
          </cell>
          <cell r="H773">
            <v>7.0281124497991983E-3</v>
          </cell>
          <cell r="I773" t="str">
            <v>Jam</v>
          </cell>
        </row>
        <row r="775">
          <cell r="A775" t="str">
            <v>2.f.</v>
          </cell>
          <cell r="C775" t="str">
            <v>ALAT  BANTU</v>
          </cell>
        </row>
        <row r="776">
          <cell r="C776" t="str">
            <v>Diperlukan alat-alat bantu kecil</v>
          </cell>
          <cell r="J776" t="str">
            <v>Lump Sump</v>
          </cell>
        </row>
        <row r="777">
          <cell r="C777" t="str">
            <v>- Sekop    =         3   buah</v>
          </cell>
        </row>
        <row r="781">
          <cell r="J781" t="str">
            <v>Berlanjut ke halaman berikut</v>
          </cell>
        </row>
        <row r="782">
          <cell r="A782" t="str">
            <v>ITEM PEMBAYARAN NO.</v>
          </cell>
          <cell r="D782" t="str">
            <v>:  3.2 (1)</v>
          </cell>
          <cell r="J782" t="str">
            <v>Analisa EI-322</v>
          </cell>
        </row>
        <row r="783">
          <cell r="A783" t="str">
            <v>JENIS PEKERJAAN</v>
          </cell>
          <cell r="D783" t="str">
            <v>:  Timbunan Biasa</v>
          </cell>
        </row>
        <row r="784">
          <cell r="A784" t="str">
            <v>SATUAN PEMBAYARAN</v>
          </cell>
          <cell r="D784" t="str">
            <v>:  M3</v>
          </cell>
          <cell r="E784" t="str">
            <v>Sumber Bahan</v>
          </cell>
          <cell r="H784" t="str">
            <v xml:space="preserve">         URAIAN ANALISA HARGA SATUAN</v>
          </cell>
        </row>
        <row r="785">
          <cell r="J785" t="str">
            <v>Lanjutan</v>
          </cell>
        </row>
        <row r="787">
          <cell r="A787" t="str">
            <v>No.</v>
          </cell>
          <cell r="C787" t="str">
            <v>U R A I A N</v>
          </cell>
          <cell r="G787" t="str">
            <v>KODE</v>
          </cell>
          <cell r="H787" t="str">
            <v>KOEF.</v>
          </cell>
          <cell r="I787" t="str">
            <v>SATUAN</v>
          </cell>
          <cell r="J787" t="str">
            <v>KETERANGAN</v>
          </cell>
        </row>
        <row r="790">
          <cell r="A790" t="str">
            <v xml:space="preserve">   3.</v>
          </cell>
          <cell r="C790" t="str">
            <v>TENAGA</v>
          </cell>
        </row>
        <row r="791">
          <cell r="C791" t="str">
            <v>Produksi menentukan : WHELL LOADER</v>
          </cell>
          <cell r="G791" t="str">
            <v>Q1</v>
          </cell>
          <cell r="H791">
            <v>56.025000000000006</v>
          </cell>
          <cell r="I791" t="str">
            <v>M3/Jam</v>
          </cell>
        </row>
        <row r="792">
          <cell r="C792" t="str">
            <v>Produksi Timbunan / hari  =  Tk x Q1</v>
          </cell>
          <cell r="G792" t="str">
            <v>Qt</v>
          </cell>
          <cell r="H792">
            <v>392.17500000000007</v>
          </cell>
          <cell r="I792" t="str">
            <v>M3</v>
          </cell>
        </row>
        <row r="793">
          <cell r="C793" t="str">
            <v>Kebutuhan tenaga :</v>
          </cell>
        </row>
        <row r="794">
          <cell r="D794" t="str">
            <v>- Pekerja</v>
          </cell>
          <cell r="G794" t="str">
            <v>P</v>
          </cell>
          <cell r="H794">
            <v>4</v>
          </cell>
          <cell r="I794" t="str">
            <v>orang</v>
          </cell>
        </row>
        <row r="795">
          <cell r="D795" t="str">
            <v>- Mandor</v>
          </cell>
          <cell r="G795" t="str">
            <v>M</v>
          </cell>
          <cell r="H795">
            <v>1</v>
          </cell>
          <cell r="I795" t="str">
            <v>orang</v>
          </cell>
        </row>
        <row r="798">
          <cell r="C798" t="str">
            <v>Koefisien tenaga / M3   :</v>
          </cell>
        </row>
        <row r="799">
          <cell r="D799" t="str">
            <v>- Pekerja</v>
          </cell>
          <cell r="E799" t="str">
            <v>= (Tk x P) : Qt</v>
          </cell>
          <cell r="G799" t="str">
            <v>(L01)</v>
          </cell>
          <cell r="H799">
            <v>7.1396697902721989E-2</v>
          </cell>
          <cell r="I799" t="str">
            <v>Jam</v>
          </cell>
        </row>
        <row r="800">
          <cell r="D800" t="str">
            <v>- Mandor</v>
          </cell>
          <cell r="E800" t="str">
            <v>= (Tk x M) : Qt</v>
          </cell>
          <cell r="G800" t="str">
            <v>(L02)</v>
          </cell>
          <cell r="H800">
            <v>1.7849174475680497E-2</v>
          </cell>
          <cell r="I800" t="str">
            <v>Jam</v>
          </cell>
        </row>
        <row r="803">
          <cell r="A803" t="str">
            <v>4.</v>
          </cell>
          <cell r="C803" t="str">
            <v>HARGA DASAR SATUAN UPAH, BAHAN DAN ALAT</v>
          </cell>
        </row>
        <row r="804">
          <cell r="C804" t="str">
            <v>Lihat lampiran.</v>
          </cell>
        </row>
        <row r="807">
          <cell r="A807" t="str">
            <v>5.</v>
          </cell>
          <cell r="C807" t="str">
            <v>ANALISA HARGA SATUAN PEKERJAAN</v>
          </cell>
        </row>
        <row r="808">
          <cell r="C808" t="str">
            <v>Lihat perhitungan dalam FORMULIR STANDAR UNTUK</v>
          </cell>
        </row>
        <row r="809">
          <cell r="C809" t="str">
            <v>PEREKEMAN ANALISA MASING-MASING HARGA</v>
          </cell>
        </row>
        <row r="810">
          <cell r="C810" t="str">
            <v>SATUAN.</v>
          </cell>
        </row>
        <row r="811">
          <cell r="C811" t="str">
            <v>Didapat Harga Satuan Pekerjaan :</v>
          </cell>
        </row>
        <row r="813">
          <cell r="C813" t="str">
            <v xml:space="preserve">Rp.  </v>
          </cell>
          <cell r="D813">
            <v>33400.764279596544</v>
          </cell>
          <cell r="E813" t="str">
            <v xml:space="preserve"> / M3</v>
          </cell>
        </row>
        <row r="816">
          <cell r="A816" t="str">
            <v>6.</v>
          </cell>
          <cell r="C816" t="str">
            <v>WAKTU PELAKSANAAN YANG DIPERLUKAN</v>
          </cell>
        </row>
        <row r="817">
          <cell r="C817" t="str">
            <v>Masa Pelaksanaan :</v>
          </cell>
          <cell r="D817" t="str">
            <v>. . . . . . . . . . . .</v>
          </cell>
          <cell r="E817" t="str">
            <v>bulan</v>
          </cell>
        </row>
        <row r="819">
          <cell r="A819" t="str">
            <v>7.</v>
          </cell>
          <cell r="C819" t="str">
            <v>VOLUME PEKERJAAN YANG DIPERLUKAN</v>
          </cell>
        </row>
        <row r="820">
          <cell r="C820" t="str">
            <v>Volume pekerjaan  :</v>
          </cell>
          <cell r="D820">
            <v>9</v>
          </cell>
          <cell r="E820" t="str">
            <v>M3</v>
          </cell>
        </row>
        <row r="841">
          <cell r="A841" t="str">
            <v>ITEM PEMBAYARAN NO.</v>
          </cell>
          <cell r="D841" t="str">
            <v>:  3.2 (3)</v>
          </cell>
          <cell r="J841" t="str">
            <v>Analisa EI-323</v>
          </cell>
          <cell r="T841" t="str">
            <v>Analisa EI-323</v>
          </cell>
        </row>
        <row r="842">
          <cell r="A842" t="str">
            <v>JENIS PEKERJAAN</v>
          </cell>
          <cell r="D842" t="str">
            <v>:  Timbunan Pilihan</v>
          </cell>
        </row>
        <row r="843">
          <cell r="A843" t="str">
            <v>SATUAN PEMBAYARAN</v>
          </cell>
          <cell r="D843" t="str">
            <v>:  M3</v>
          </cell>
          <cell r="H843" t="str">
            <v xml:space="preserve">         URAIAN ANALISA HARGA SATUAN</v>
          </cell>
          <cell r="L843" t="str">
            <v>FORMULIR STANDAR UNTUK</v>
          </cell>
        </row>
        <row r="844">
          <cell r="L844" t="str">
            <v>PEREKAMAN ANALISA MASING-MASING HARGA SATUAN</v>
          </cell>
        </row>
        <row r="845">
          <cell r="L845" t="str">
            <v xml:space="preserve">                                                                                                            </v>
          </cell>
        </row>
        <row r="846">
          <cell r="A846" t="str">
            <v>No.</v>
          </cell>
          <cell r="C846" t="str">
            <v>U R A I A N</v>
          </cell>
          <cell r="G846" t="str">
            <v>KODE</v>
          </cell>
          <cell r="H846" t="str">
            <v>KOEF.</v>
          </cell>
          <cell r="I846" t="str">
            <v>SATUAN</v>
          </cell>
          <cell r="J846" t="str">
            <v>KETERANGAN</v>
          </cell>
        </row>
        <row r="848">
          <cell r="L848" t="str">
            <v>Proyek / Bagpro</v>
          </cell>
          <cell r="O848" t="str">
            <v xml:space="preserve">:  Peningkatan Jalan Dan Jembatan Prop. NTT </v>
          </cell>
        </row>
        <row r="849">
          <cell r="A849" t="str">
            <v>I.</v>
          </cell>
          <cell r="C849" t="str">
            <v>ASUMSI</v>
          </cell>
          <cell r="L849" t="str">
            <v>No. Paket Kontrak</v>
          </cell>
          <cell r="O849" t="str">
            <v xml:space="preserve">:  </v>
          </cell>
        </row>
        <row r="850">
          <cell r="A850">
            <v>1</v>
          </cell>
          <cell r="C850" t="str">
            <v>Pekerjaan dilakukan secara mekanis</v>
          </cell>
          <cell r="L850" t="str">
            <v>Nama Paket</v>
          </cell>
          <cell r="O850" t="str">
            <v>:  Pembangunan Jalan Resetlement Pengungsi Mauritzu</v>
          </cell>
        </row>
        <row r="851">
          <cell r="A851">
            <v>2</v>
          </cell>
          <cell r="C851" t="str">
            <v>Lokasi pekerjaan : sepanjang jalan</v>
          </cell>
          <cell r="L851" t="str">
            <v>Prop / Kab / Kodya</v>
          </cell>
          <cell r="O851" t="str">
            <v>:  Nusa Tenggara Timur / TTU</v>
          </cell>
        </row>
        <row r="852">
          <cell r="A852">
            <v>3</v>
          </cell>
          <cell r="C852" t="str">
            <v>Kondisi Jalan   :  sedang / baik</v>
          </cell>
          <cell r="L852" t="str">
            <v>ITEM PEMBAYARAN NO.</v>
          </cell>
          <cell r="O852" t="str">
            <v>:  3.2 (3)</v>
          </cell>
          <cell r="R852" t="str">
            <v>PERKIRAAN VOL. PEK.</v>
          </cell>
          <cell r="T852" t="str">
            <v>:</v>
          </cell>
          <cell r="U852">
            <v>0</v>
          </cell>
        </row>
        <row r="853">
          <cell r="A853">
            <v>4</v>
          </cell>
          <cell r="C853" t="str">
            <v>Jam kerja efektif per-hari</v>
          </cell>
          <cell r="G853" t="str">
            <v>Tk</v>
          </cell>
          <cell r="H853">
            <v>7</v>
          </cell>
          <cell r="I853" t="str">
            <v>Jam</v>
          </cell>
          <cell r="L853" t="str">
            <v>JENIS PEKERJAAN</v>
          </cell>
          <cell r="O853" t="str">
            <v>:  Timbunan Pilihan</v>
          </cell>
          <cell r="R853" t="str">
            <v>TOTAL HARGA (Rp.)</v>
          </cell>
          <cell r="T853" t="str">
            <v>:</v>
          </cell>
          <cell r="U853">
            <v>0</v>
          </cell>
        </row>
        <row r="854">
          <cell r="A854">
            <v>5</v>
          </cell>
          <cell r="C854" t="str">
            <v>Faktor pengembangan bahan</v>
          </cell>
          <cell r="G854" t="str">
            <v>Fk</v>
          </cell>
          <cell r="H854">
            <v>1.2</v>
          </cell>
          <cell r="I854" t="str">
            <v>-</v>
          </cell>
          <cell r="L854" t="str">
            <v>SATUAN PEMBAYARAN</v>
          </cell>
          <cell r="O854" t="str">
            <v>:  M3</v>
          </cell>
          <cell r="R854" t="str">
            <v>% THD. BIAYA PROYEK</v>
          </cell>
          <cell r="T854" t="str">
            <v>:</v>
          </cell>
          <cell r="U854">
            <v>0</v>
          </cell>
        </row>
        <row r="855">
          <cell r="A855">
            <v>6</v>
          </cell>
          <cell r="C855" t="str">
            <v>Tebal hamparan padat</v>
          </cell>
          <cell r="G855" t="str">
            <v>t</v>
          </cell>
          <cell r="H855">
            <v>0.17</v>
          </cell>
          <cell r="I855" t="str">
            <v>M</v>
          </cell>
        </row>
        <row r="857">
          <cell r="A857" t="str">
            <v>II.</v>
          </cell>
          <cell r="C857" t="str">
            <v>URUTAN KERJA</v>
          </cell>
          <cell r="Q857" t="str">
            <v>PERKIRAAN</v>
          </cell>
          <cell r="R857" t="str">
            <v>HARGA</v>
          </cell>
          <cell r="S857" t="str">
            <v>JUMLAH</v>
          </cell>
        </row>
        <row r="858">
          <cell r="A858">
            <v>1</v>
          </cell>
          <cell r="C858" t="str">
            <v>Whell Loader memuat ke dalam Dump Truck</v>
          </cell>
          <cell r="L858" t="str">
            <v>NO.</v>
          </cell>
          <cell r="N858" t="str">
            <v>KOMPONEN</v>
          </cell>
          <cell r="P858" t="str">
            <v>SATUAN</v>
          </cell>
          <cell r="Q858" t="str">
            <v>KUANTITAS</v>
          </cell>
          <cell r="R858" t="str">
            <v>SATUAN</v>
          </cell>
          <cell r="S858" t="str">
            <v>HARGA</v>
          </cell>
        </row>
        <row r="859">
          <cell r="A859">
            <v>2</v>
          </cell>
          <cell r="C859" t="str">
            <v>Dump Truck mengangkut ke lapangan dengan jarak</v>
          </cell>
          <cell r="R859" t="str">
            <v>(Rp.)</v>
          </cell>
          <cell r="S859" t="str">
            <v>(Rp.)</v>
          </cell>
        </row>
        <row r="860">
          <cell r="C860" t="str">
            <v>quari ke lapangan</v>
          </cell>
          <cell r="G860" t="str">
            <v>L</v>
          </cell>
          <cell r="H860">
            <v>0</v>
          </cell>
          <cell r="I860" t="str">
            <v>Km</v>
          </cell>
        </row>
        <row r="861">
          <cell r="A861">
            <v>3</v>
          </cell>
          <cell r="C861" t="str">
            <v>Material dihampar dengan menggunakan Motor Grader</v>
          </cell>
        </row>
        <row r="862">
          <cell r="A862">
            <v>4</v>
          </cell>
          <cell r="C862" t="str">
            <v>Hamparan material disiram air dengan Watertank Truck</v>
          </cell>
          <cell r="L862" t="str">
            <v>A.</v>
          </cell>
          <cell r="N862" t="str">
            <v>TENAGA</v>
          </cell>
        </row>
        <row r="863">
          <cell r="C863" t="str">
            <v>(sebelum pelaksanaan pemadatan) dan dipadatkan</v>
          </cell>
        </row>
        <row r="864">
          <cell r="C864" t="str">
            <v>dengan menggunakan Vibro Roller</v>
          </cell>
          <cell r="L864" t="str">
            <v>1.</v>
          </cell>
          <cell r="N864" t="str">
            <v>Pekerja</v>
          </cell>
          <cell r="O864" t="str">
            <v>(L01)</v>
          </cell>
          <cell r="P864" t="str">
            <v>Jam</v>
          </cell>
          <cell r="Q864">
            <v>8.5676037483266382E-2</v>
          </cell>
          <cell r="R864">
            <v>0</v>
          </cell>
          <cell r="U864">
            <v>0</v>
          </cell>
        </row>
        <row r="865">
          <cell r="A865">
            <v>5</v>
          </cell>
          <cell r="C865" t="str">
            <v>Selama pemadatan sekelompok pekerja  akan</v>
          </cell>
          <cell r="L865" t="str">
            <v>2.</v>
          </cell>
          <cell r="N865" t="str">
            <v>Mandor</v>
          </cell>
          <cell r="O865" t="str">
            <v>(L03)</v>
          </cell>
          <cell r="P865" t="str">
            <v>Jam</v>
          </cell>
          <cell r="Q865">
            <v>2.1419009370816595E-2</v>
          </cell>
          <cell r="R865">
            <v>0</v>
          </cell>
          <cell r="U865">
            <v>0</v>
          </cell>
        </row>
        <row r="866">
          <cell r="C866" t="str">
            <v>merapikan tepi hamparan dan level permukaan</v>
          </cell>
        </row>
        <row r="867">
          <cell r="C867" t="str">
            <v>dengan menggunakan alat bantu</v>
          </cell>
        </row>
        <row r="868">
          <cell r="Q868" t="str">
            <v xml:space="preserve">JUMLAH HARGA TENAGA   </v>
          </cell>
          <cell r="U868">
            <v>0</v>
          </cell>
        </row>
        <row r="869">
          <cell r="A869" t="str">
            <v>III.</v>
          </cell>
          <cell r="C869" t="str">
            <v>PEMAKAIAN BAHAN, ALAT DAN TENAGA</v>
          </cell>
        </row>
        <row r="870">
          <cell r="A870" t="str">
            <v xml:space="preserve">   1.</v>
          </cell>
          <cell r="C870" t="str">
            <v>BAHAN</v>
          </cell>
          <cell r="L870" t="str">
            <v>B.</v>
          </cell>
          <cell r="N870" t="str">
            <v>BAHAN</v>
          </cell>
        </row>
        <row r="871">
          <cell r="A871" t="str">
            <v>1.a.</v>
          </cell>
          <cell r="C871" t="str">
            <v>Bahan pilihan</v>
          </cell>
          <cell r="D871" t="str">
            <v xml:space="preserve"> =  1 x  Fk</v>
          </cell>
          <cell r="G871" t="str">
            <v>(M09)</v>
          </cell>
          <cell r="H871">
            <v>1.2</v>
          </cell>
          <cell r="I871" t="str">
            <v>M3</v>
          </cell>
        </row>
        <row r="872">
          <cell r="L872" t="str">
            <v>1.</v>
          </cell>
          <cell r="N872" t="str">
            <v xml:space="preserve">Bahan pilihan </v>
          </cell>
          <cell r="O872" t="str">
            <v>(M09)</v>
          </cell>
          <cell r="P872" t="str">
            <v>M3</v>
          </cell>
          <cell r="Q872">
            <v>1.2</v>
          </cell>
          <cell r="R872">
            <v>47500</v>
          </cell>
          <cell r="U872">
            <v>57000</v>
          </cell>
        </row>
        <row r="873">
          <cell r="A873" t="str">
            <v xml:space="preserve">   2.</v>
          </cell>
          <cell r="C873" t="str">
            <v>ALAT</v>
          </cell>
        </row>
        <row r="874">
          <cell r="A874" t="str">
            <v>2.a.</v>
          </cell>
          <cell r="C874" t="str">
            <v>WHELL  LOADER</v>
          </cell>
          <cell r="G874" t="str">
            <v>(E15)</v>
          </cell>
        </row>
        <row r="875">
          <cell r="C875" t="str">
            <v>Kapasitas  Bucket</v>
          </cell>
          <cell r="G875" t="str">
            <v>V</v>
          </cell>
          <cell r="H875">
            <v>1.5</v>
          </cell>
          <cell r="I875" t="str">
            <v>M3</v>
          </cell>
        </row>
        <row r="876">
          <cell r="C876" t="str">
            <v>Faktor Bucket</v>
          </cell>
          <cell r="G876" t="str">
            <v>Fb</v>
          </cell>
          <cell r="H876">
            <v>0.9</v>
          </cell>
          <cell r="I876" t="str">
            <v>-</v>
          </cell>
        </row>
        <row r="877">
          <cell r="C877" t="str">
            <v>Faktor Efisiensi Alat</v>
          </cell>
          <cell r="G877" t="str">
            <v>Fa</v>
          </cell>
          <cell r="H877">
            <v>0.83</v>
          </cell>
          <cell r="I877" t="str">
            <v>-</v>
          </cell>
        </row>
        <row r="878">
          <cell r="C878" t="str">
            <v>Waktu sklus</v>
          </cell>
          <cell r="G878" t="str">
            <v>Ts1</v>
          </cell>
          <cell r="I878" t="str">
            <v>menit</v>
          </cell>
          <cell r="Q878" t="str">
            <v xml:space="preserve">JUMLAH HARGA BAHAN   </v>
          </cell>
          <cell r="U878">
            <v>57000</v>
          </cell>
        </row>
        <row r="879">
          <cell r="C879" t="str">
            <v>- Muat</v>
          </cell>
          <cell r="G879" t="str">
            <v>T1</v>
          </cell>
          <cell r="H879">
            <v>0.6</v>
          </cell>
          <cell r="I879" t="str">
            <v>menit</v>
          </cell>
        </row>
        <row r="880">
          <cell r="C880" t="str">
            <v>- Lain-lain</v>
          </cell>
          <cell r="G880" t="str">
            <v>T2</v>
          </cell>
          <cell r="H880">
            <v>0.6</v>
          </cell>
          <cell r="I880" t="str">
            <v>menit</v>
          </cell>
          <cell r="L880" t="str">
            <v>C.</v>
          </cell>
          <cell r="N880" t="str">
            <v>PERALATAN</v>
          </cell>
        </row>
        <row r="881">
          <cell r="G881" t="str">
            <v>Ts1</v>
          </cell>
          <cell r="H881">
            <v>1.2</v>
          </cell>
          <cell r="I881" t="str">
            <v>menit</v>
          </cell>
          <cell r="L881" t="str">
            <v>1.</v>
          </cell>
          <cell r="N881" t="str">
            <v>Wheel  Loader</v>
          </cell>
          <cell r="O881" t="str">
            <v>(E15)</v>
          </cell>
          <cell r="P881" t="str">
            <v>Jam</v>
          </cell>
          <cell r="Q881">
            <v>2.1419009370816595E-2</v>
          </cell>
          <cell r="R881">
            <v>215035.12819823693</v>
          </cell>
          <cell r="U881">
            <v>4605.8394259327843</v>
          </cell>
        </row>
        <row r="882">
          <cell r="L882" t="str">
            <v>2.</v>
          </cell>
          <cell r="N882" t="str">
            <v>Dump Truck</v>
          </cell>
          <cell r="O882" t="str">
            <v>(E08)</v>
          </cell>
          <cell r="P882" t="str">
            <v>Jam</v>
          </cell>
          <cell r="Q882">
            <v>6.024096385542169E-3</v>
          </cell>
          <cell r="R882">
            <v>85369.901634057198</v>
          </cell>
          <cell r="U882">
            <v>514.27651586781451</v>
          </cell>
        </row>
        <row r="883">
          <cell r="C883" t="str">
            <v>Kapasitas Produksi / Jam =</v>
          </cell>
          <cell r="E883" t="str">
            <v>V  x  Fb x Fa x 60</v>
          </cell>
          <cell r="G883" t="str">
            <v>Q1</v>
          </cell>
          <cell r="H883">
            <v>46.687500000000007</v>
          </cell>
          <cell r="I883" t="str">
            <v>M3</v>
          </cell>
          <cell r="L883" t="str">
            <v>3.</v>
          </cell>
          <cell r="N883" t="str">
            <v>Motor Grader</v>
          </cell>
          <cell r="O883" t="str">
            <v>(E13)</v>
          </cell>
          <cell r="P883" t="str">
            <v>Jam</v>
          </cell>
          <cell r="Q883">
            <v>8.4652334829514123E-3</v>
          </cell>
          <cell r="R883">
            <v>263178.57315631048</v>
          </cell>
          <cell r="U883">
            <v>2227.8680694781774</v>
          </cell>
        </row>
        <row r="884">
          <cell r="E884" t="str">
            <v xml:space="preserve">      Fk x Ts1</v>
          </cell>
          <cell r="L884" t="str">
            <v>3.</v>
          </cell>
          <cell r="N884" t="str">
            <v>Vibro Roller</v>
          </cell>
          <cell r="O884" t="str">
            <v>(E19)</v>
          </cell>
          <cell r="P884" t="str">
            <v>Jam</v>
          </cell>
          <cell r="Q884">
            <v>1.8899125915426411E-2</v>
          </cell>
          <cell r="R884">
            <v>135553.54694485845</v>
          </cell>
          <cell r="U884">
            <v>2561.8435519935447</v>
          </cell>
        </row>
        <row r="885">
          <cell r="L885" t="str">
            <v>4.</v>
          </cell>
          <cell r="N885" t="str">
            <v>Water Tanker</v>
          </cell>
          <cell r="O885" t="str">
            <v>(E23)</v>
          </cell>
          <cell r="P885" t="str">
            <v>Jam</v>
          </cell>
          <cell r="Q885">
            <v>7.0281124497991983E-3</v>
          </cell>
          <cell r="R885">
            <v>97351.151634057198</v>
          </cell>
          <cell r="U885">
            <v>684.19484080160692</v>
          </cell>
        </row>
        <row r="886">
          <cell r="C886" t="str">
            <v>Koefisienalat / M3   =         1 / Q1</v>
          </cell>
          <cell r="D886" t="str">
            <v xml:space="preserve">  =  1 : Q1</v>
          </cell>
          <cell r="G886" t="str">
            <v>(E15)</v>
          </cell>
          <cell r="H886">
            <v>2.1419009370816595E-2</v>
          </cell>
          <cell r="I886" t="str">
            <v>Jam</v>
          </cell>
          <cell r="L886" t="str">
            <v>5.</v>
          </cell>
          <cell r="N886" t="str">
            <v>Alat  Bantu</v>
          </cell>
          <cell r="P886" t="str">
            <v>Ls</v>
          </cell>
          <cell r="Q886">
            <v>1</v>
          </cell>
          <cell r="R886">
            <v>650</v>
          </cell>
          <cell r="U886">
            <v>650</v>
          </cell>
        </row>
        <row r="888">
          <cell r="A888" t="str">
            <v xml:space="preserve">   2.b.</v>
          </cell>
          <cell r="C888" t="str">
            <v>DUMP TRUCK</v>
          </cell>
          <cell r="G888" t="str">
            <v>(E08)</v>
          </cell>
        </row>
        <row r="889">
          <cell r="C889" t="str">
            <v>Kapasitas bak</v>
          </cell>
          <cell r="G889" t="str">
            <v>V</v>
          </cell>
          <cell r="H889">
            <v>4</v>
          </cell>
          <cell r="I889" t="str">
            <v>M3</v>
          </cell>
        </row>
        <row r="890">
          <cell r="C890" t="str">
            <v>Faktor  efisiensi alat</v>
          </cell>
          <cell r="G890" t="str">
            <v>Fa</v>
          </cell>
          <cell r="H890">
            <v>0.83</v>
          </cell>
          <cell r="I890" t="str">
            <v>-</v>
          </cell>
          <cell r="Q890" t="str">
            <v xml:space="preserve">JUMLAH HARGA PERALATAN   </v>
          </cell>
          <cell r="U890">
            <v>11244.022404073929</v>
          </cell>
        </row>
        <row r="891">
          <cell r="C891" t="str">
            <v>Kecepatan rata-rata bermuatan</v>
          </cell>
          <cell r="G891" t="str">
            <v>v1</v>
          </cell>
          <cell r="H891">
            <v>45</v>
          </cell>
          <cell r="I891" t="str">
            <v>Km / Jam</v>
          </cell>
        </row>
        <row r="892">
          <cell r="C892" t="str">
            <v>Kecepatan rata-rata kosong</v>
          </cell>
          <cell r="G892" t="str">
            <v>v2</v>
          </cell>
          <cell r="H892">
            <v>55</v>
          </cell>
          <cell r="I892" t="str">
            <v>Km / Jam</v>
          </cell>
          <cell r="L892" t="str">
            <v>D.</v>
          </cell>
          <cell r="N892" t="str">
            <v>JUMLAH HARGA TENAGA, BAHAN DAN PERALATAN  ( A + B + C )</v>
          </cell>
          <cell r="U892">
            <v>68244.022404073927</v>
          </cell>
        </row>
        <row r="893">
          <cell r="C893" t="str">
            <v>Waktusiklus :</v>
          </cell>
          <cell r="G893" t="str">
            <v>Ts2</v>
          </cell>
          <cell r="L893" t="str">
            <v>E.</v>
          </cell>
          <cell r="N893" t="str">
            <v>OVERHEAD &amp; PROFIT</v>
          </cell>
          <cell r="P893">
            <v>10</v>
          </cell>
          <cell r="Q893" t="str">
            <v>%  x  D</v>
          </cell>
          <cell r="U893">
            <v>6824.402240407393</v>
          </cell>
        </row>
        <row r="894">
          <cell r="C894" t="str">
            <v>-  Waktu tempuh isi   = (L : v1) x 60</v>
          </cell>
          <cell r="G894" t="str">
            <v>T1</v>
          </cell>
          <cell r="H894">
            <v>0</v>
          </cell>
          <cell r="I894" t="str">
            <v>menit</v>
          </cell>
          <cell r="L894" t="str">
            <v>F.</v>
          </cell>
          <cell r="N894" t="str">
            <v>HARGA SATUAN PEKERJAAN  ( D + E )</v>
          </cell>
          <cell r="U894">
            <v>75068.424644481318</v>
          </cell>
        </row>
        <row r="895">
          <cell r="C895" t="str">
            <v>-  Waktu tempuh kosong   = (L : v2) x 60</v>
          </cell>
          <cell r="G895" t="str">
            <v>T2</v>
          </cell>
          <cell r="H895">
            <v>0</v>
          </cell>
          <cell r="I895" t="str">
            <v>menit</v>
          </cell>
          <cell r="L895" t="str">
            <v>Note: 1</v>
          </cell>
          <cell r="N895" t="str">
            <v>SATUAN dapat berdasarkan atas jam operasi untuk Tenaga Kerja dan Peralatan, volume dan/atau ukuran</v>
          </cell>
        </row>
        <row r="896">
          <cell r="C896" t="str">
            <v>- Lain-lain</v>
          </cell>
          <cell r="G896" t="str">
            <v>T3</v>
          </cell>
          <cell r="H896">
            <v>1</v>
          </cell>
          <cell r="I896" t="str">
            <v>menit</v>
          </cell>
          <cell r="N896" t="str">
            <v>berat untuk bahan-bahan.</v>
          </cell>
        </row>
        <row r="897">
          <cell r="G897" t="str">
            <v>Ts2</v>
          </cell>
          <cell r="H897">
            <v>1</v>
          </cell>
          <cell r="I897" t="str">
            <v>menit</v>
          </cell>
          <cell r="L897">
            <v>2</v>
          </cell>
          <cell r="N897" t="str">
            <v>Kuantitas satuan adalah kuantitas setiap komponen untuk menyelesaikan satu satuan pekerjaan dari nomor</v>
          </cell>
        </row>
        <row r="898">
          <cell r="N898" t="str">
            <v>mata pembayaran.</v>
          </cell>
        </row>
        <row r="899">
          <cell r="L899">
            <v>3</v>
          </cell>
          <cell r="N899" t="str">
            <v>Biaya satuan untuk peralatan sudah termasuk bahan bakar, bahan habis dipakai dan operator.</v>
          </cell>
        </row>
        <row r="900">
          <cell r="L900">
            <v>4</v>
          </cell>
          <cell r="N900" t="str">
            <v>Biaya satuan sudah termasuk pengeluaran untuk seluruh pajak yang berkaitan (tetapi tidak termasuk PPN</v>
          </cell>
        </row>
        <row r="901">
          <cell r="J901" t="str">
            <v>Berlanjut ke halaman berikut</v>
          </cell>
          <cell r="N901" t="str">
            <v>yang dibayar dari kontrak) dan biaya-biaya lainnya.</v>
          </cell>
        </row>
        <row r="902">
          <cell r="A902" t="str">
            <v>ITEM PEMBAYARAN NO.</v>
          </cell>
          <cell r="D902" t="str">
            <v>:  3.2 (3)</v>
          </cell>
          <cell r="J902" t="str">
            <v>Analisa EI-323</v>
          </cell>
        </row>
        <row r="903">
          <cell r="A903" t="str">
            <v>JENIS PEKERJAAN</v>
          </cell>
          <cell r="D903" t="str">
            <v>:  Timbunan Pilihan</v>
          </cell>
        </row>
        <row r="904">
          <cell r="A904" t="str">
            <v>SATUAN PEMBAYARAN</v>
          </cell>
          <cell r="D904" t="str">
            <v>:  M3</v>
          </cell>
          <cell r="H904" t="str">
            <v xml:space="preserve">         URAIAN ANALISA HARGA SATUAN</v>
          </cell>
        </row>
        <row r="905">
          <cell r="J905" t="str">
            <v>Lanjutan</v>
          </cell>
        </row>
        <row r="907">
          <cell r="A907" t="str">
            <v>No.</v>
          </cell>
          <cell r="C907" t="str">
            <v>U R A I A N</v>
          </cell>
          <cell r="G907" t="str">
            <v>KODE</v>
          </cell>
          <cell r="H907" t="str">
            <v>KOEF.</v>
          </cell>
          <cell r="I907" t="str">
            <v>SATUAN</v>
          </cell>
          <cell r="J907" t="str">
            <v>KETERANGAN</v>
          </cell>
        </row>
        <row r="910">
          <cell r="C910" t="str">
            <v>Kapasitas Produksi / Jam   =</v>
          </cell>
          <cell r="E910" t="str">
            <v>V x Fa x 60</v>
          </cell>
          <cell r="G910" t="str">
            <v>Q2</v>
          </cell>
          <cell r="H910">
            <v>166</v>
          </cell>
          <cell r="I910" t="str">
            <v>M3</v>
          </cell>
        </row>
        <row r="911">
          <cell r="E911" t="str">
            <v xml:space="preserve">    Fk x Ts2</v>
          </cell>
        </row>
        <row r="913">
          <cell r="C913" t="str">
            <v>Koefisien Alat / m3</v>
          </cell>
          <cell r="D913" t="str">
            <v xml:space="preserve"> =  1  :  Q2</v>
          </cell>
          <cell r="G913" t="str">
            <v>(E08)</v>
          </cell>
          <cell r="H913">
            <v>6.024096385542169E-3</v>
          </cell>
          <cell r="I913" t="str">
            <v>Jam</v>
          </cell>
        </row>
        <row r="915">
          <cell r="A915" t="str">
            <v>2.c.</v>
          </cell>
          <cell r="C915" t="str">
            <v>MOTOR GRADER</v>
          </cell>
          <cell r="G915" t="str">
            <v>(E13)</v>
          </cell>
        </row>
        <row r="916">
          <cell r="C916" t="str">
            <v>Panjang hamparan</v>
          </cell>
          <cell r="G916" t="str">
            <v>Lh</v>
          </cell>
          <cell r="H916">
            <v>60</v>
          </cell>
          <cell r="I916" t="str">
            <v>m</v>
          </cell>
        </row>
        <row r="917">
          <cell r="C917" t="str">
            <v>Lebar Efektif kerja Blade</v>
          </cell>
          <cell r="G917" t="str">
            <v>b</v>
          </cell>
          <cell r="H917">
            <v>2.4</v>
          </cell>
          <cell r="I917" t="str">
            <v>m</v>
          </cell>
        </row>
        <row r="918">
          <cell r="C918" t="str">
            <v>Faktor Efisiensi Alat</v>
          </cell>
          <cell r="G918" t="str">
            <v>Fa</v>
          </cell>
          <cell r="H918">
            <v>0.83</v>
          </cell>
          <cell r="I918" t="str">
            <v>-</v>
          </cell>
        </row>
        <row r="919">
          <cell r="C919" t="str">
            <v>Kecepatan rata-rata alat</v>
          </cell>
          <cell r="G919" t="str">
            <v>v</v>
          </cell>
          <cell r="H919">
            <v>5</v>
          </cell>
          <cell r="I919" t="str">
            <v>Km / Jam</v>
          </cell>
        </row>
        <row r="920">
          <cell r="C920" t="str">
            <v>Jumlah lintasan</v>
          </cell>
          <cell r="G920" t="str">
            <v>n</v>
          </cell>
          <cell r="H920">
            <v>6</v>
          </cell>
          <cell r="I920" t="str">
            <v>lintasan</v>
          </cell>
        </row>
        <row r="921">
          <cell r="C921" t="str">
            <v>Waktu siklus</v>
          </cell>
          <cell r="G921" t="str">
            <v>Ts3</v>
          </cell>
        </row>
        <row r="922">
          <cell r="C922" t="str">
            <v>- Perataan 1 kali lintasan    = Lh : (v x 1000) x 60</v>
          </cell>
          <cell r="G922" t="str">
            <v>T1</v>
          </cell>
          <cell r="H922">
            <v>0.72</v>
          </cell>
          <cell r="I922" t="str">
            <v>menit</v>
          </cell>
        </row>
        <row r="923">
          <cell r="C923" t="str">
            <v>- Lain-lain</v>
          </cell>
          <cell r="G923" t="str">
            <v>T2</v>
          </cell>
          <cell r="H923">
            <v>1</v>
          </cell>
          <cell r="I923" t="str">
            <v>menit</v>
          </cell>
        </row>
        <row r="924">
          <cell r="G924" t="str">
            <v>Ts3</v>
          </cell>
          <cell r="H924">
            <v>1.72</v>
          </cell>
          <cell r="I924" t="str">
            <v>menit</v>
          </cell>
        </row>
        <row r="926">
          <cell r="C926" t="str">
            <v>Kapasitas Produksi / Jam   =</v>
          </cell>
          <cell r="E926" t="str">
            <v>Lh x b x t x Fa x 60</v>
          </cell>
          <cell r="G926" t="str">
            <v>Q3</v>
          </cell>
          <cell r="H926">
            <v>118.13023255813954</v>
          </cell>
          <cell r="I926" t="str">
            <v xml:space="preserve">M3 / Jam </v>
          </cell>
        </row>
        <row r="927">
          <cell r="E927" t="str">
            <v xml:space="preserve">      n x Ts3</v>
          </cell>
        </row>
        <row r="929">
          <cell r="C929" t="str">
            <v>Koefisien Alat / m3</v>
          </cell>
          <cell r="D929" t="str">
            <v xml:space="preserve"> =  1  :  Q3</v>
          </cell>
          <cell r="G929" t="str">
            <v>(E13)</v>
          </cell>
          <cell r="H929">
            <v>8.4652334829514123E-3</v>
          </cell>
          <cell r="I929" t="str">
            <v>Jam</v>
          </cell>
        </row>
        <row r="931">
          <cell r="A931" t="str">
            <v>2.d.</v>
          </cell>
          <cell r="C931" t="str">
            <v>VIBRATOR ROLLER</v>
          </cell>
          <cell r="G931" t="str">
            <v>(E19)</v>
          </cell>
        </row>
        <row r="932">
          <cell r="C932" t="str">
            <v>Kecepatan rata-rata alat</v>
          </cell>
          <cell r="G932" t="str">
            <v>v</v>
          </cell>
          <cell r="H932">
            <v>2.5</v>
          </cell>
          <cell r="I932" t="str">
            <v>Km / jam</v>
          </cell>
        </row>
        <row r="933">
          <cell r="C933" t="str">
            <v>Lebar efektif pemadatan</v>
          </cell>
          <cell r="G933" t="str">
            <v>b</v>
          </cell>
          <cell r="H933">
            <v>1.2</v>
          </cell>
          <cell r="I933" t="str">
            <v>M</v>
          </cell>
        </row>
        <row r="934">
          <cell r="C934" t="str">
            <v>Jumlah lintasan</v>
          </cell>
          <cell r="G934" t="str">
            <v>n</v>
          </cell>
          <cell r="H934">
            <v>8</v>
          </cell>
          <cell r="I934" t="str">
            <v>lintasan</v>
          </cell>
        </row>
        <row r="935">
          <cell r="C935" t="str">
            <v>Faktor efisiensi alat</v>
          </cell>
          <cell r="G935" t="str">
            <v>Fa</v>
          </cell>
          <cell r="H935">
            <v>0.83</v>
          </cell>
          <cell r="I935" t="str">
            <v>-</v>
          </cell>
        </row>
        <row r="937">
          <cell r="C937" t="str">
            <v>Kapasitas Prod./Jam   =</v>
          </cell>
          <cell r="D937" t="str">
            <v>(v x 1000) x b x t x Fa</v>
          </cell>
          <cell r="G937" t="str">
            <v>Q4</v>
          </cell>
          <cell r="H937">
            <v>52.912500000000001</v>
          </cell>
          <cell r="I937" t="str">
            <v>M3</v>
          </cell>
        </row>
        <row r="938">
          <cell r="D938" t="str">
            <v>n</v>
          </cell>
        </row>
        <row r="940">
          <cell r="C940" t="str">
            <v>Koefisien Alat / m3</v>
          </cell>
          <cell r="D940" t="str">
            <v xml:space="preserve"> =  1  :  Q4</v>
          </cell>
          <cell r="G940" t="str">
            <v>(E19)</v>
          </cell>
          <cell r="H940">
            <v>1.8899125915426411E-2</v>
          </cell>
          <cell r="I940" t="str">
            <v>Jam</v>
          </cell>
        </row>
        <row r="943">
          <cell r="A943" t="str">
            <v>2.e.</v>
          </cell>
          <cell r="C943" t="str">
            <v>WATER TANK TRUCK</v>
          </cell>
          <cell r="G943" t="str">
            <v>(E23)</v>
          </cell>
        </row>
        <row r="944">
          <cell r="C944" t="str">
            <v>Volume tangki air</v>
          </cell>
          <cell r="G944" t="str">
            <v>V</v>
          </cell>
          <cell r="H944">
            <v>4</v>
          </cell>
          <cell r="I944" t="str">
            <v>M3</v>
          </cell>
        </row>
        <row r="945">
          <cell r="C945" t="str">
            <v>Kebutuhan air / M3 material padat</v>
          </cell>
          <cell r="G945" t="str">
            <v>Wc</v>
          </cell>
          <cell r="H945">
            <v>7.0000000000000007E-2</v>
          </cell>
          <cell r="I945" t="str">
            <v>M3</v>
          </cell>
        </row>
        <row r="946">
          <cell r="C946" t="str">
            <v>Pengisian Tangki / jam</v>
          </cell>
          <cell r="G946" t="str">
            <v>n</v>
          </cell>
          <cell r="H946">
            <v>3</v>
          </cell>
          <cell r="I946" t="str">
            <v>kali</v>
          </cell>
        </row>
        <row r="947">
          <cell r="C947" t="str">
            <v>Faktor efisiensi alat</v>
          </cell>
          <cell r="G947" t="str">
            <v>Fa</v>
          </cell>
          <cell r="H947">
            <v>0.83</v>
          </cell>
          <cell r="I947" t="str">
            <v>-</v>
          </cell>
        </row>
        <row r="949">
          <cell r="C949" t="str">
            <v>Kapasitas Produksi / Jam   =</v>
          </cell>
          <cell r="E949" t="str">
            <v>V  x  n x Fa</v>
          </cell>
          <cell r="G949" t="str">
            <v>Q5</v>
          </cell>
          <cell r="H949">
            <v>142.28571428571425</v>
          </cell>
          <cell r="I949" t="str">
            <v>M3</v>
          </cell>
        </row>
        <row r="950">
          <cell r="E950" t="str">
            <v xml:space="preserve">     Wc</v>
          </cell>
        </row>
        <row r="952">
          <cell r="C952" t="str">
            <v>Koefisien Alat / m3</v>
          </cell>
          <cell r="D952" t="str">
            <v xml:space="preserve"> =  1  :  Q5</v>
          </cell>
          <cell r="G952" t="str">
            <v>(E23)</v>
          </cell>
          <cell r="H952">
            <v>7.0281124497991983E-3</v>
          </cell>
          <cell r="I952" t="str">
            <v>Jam</v>
          </cell>
        </row>
        <row r="954">
          <cell r="A954" t="str">
            <v>2.f.</v>
          </cell>
          <cell r="C954" t="str">
            <v>ALAT  BANTU</v>
          </cell>
        </row>
        <row r="955">
          <cell r="C955" t="str">
            <v>Diperlukan alat-alat bantu kecil</v>
          </cell>
          <cell r="J955" t="str">
            <v>Lump Sump</v>
          </cell>
        </row>
        <row r="956">
          <cell r="C956" t="str">
            <v>- Sekop    =         3   buah</v>
          </cell>
        </row>
        <row r="960">
          <cell r="J960" t="str">
            <v>Berlanjut ke halaman berikut</v>
          </cell>
        </row>
        <row r="961">
          <cell r="A961" t="str">
            <v>ITEM PEMBAYARAN NO.</v>
          </cell>
          <cell r="D961" t="str">
            <v>:  3.2 (3)</v>
          </cell>
          <cell r="J961" t="str">
            <v>Analisa EI-323</v>
          </cell>
        </row>
        <row r="962">
          <cell r="A962" t="str">
            <v>JENIS PEKERJAAN</v>
          </cell>
          <cell r="D962" t="str">
            <v>:  Timbunan Pilihan</v>
          </cell>
        </row>
        <row r="963">
          <cell r="A963" t="str">
            <v>SATUAN PEMBAYARAN</v>
          </cell>
          <cell r="D963" t="str">
            <v>:  M3</v>
          </cell>
          <cell r="H963" t="str">
            <v xml:space="preserve">         URAIAN ANALISA HARGA SATUAN</v>
          </cell>
        </row>
        <row r="964">
          <cell r="J964" t="str">
            <v>Lanjutan</v>
          </cell>
        </row>
        <row r="966">
          <cell r="A966" t="str">
            <v>No.</v>
          </cell>
          <cell r="C966" t="str">
            <v>U R A I A N</v>
          </cell>
          <cell r="G966" t="str">
            <v>KODE</v>
          </cell>
          <cell r="H966" t="str">
            <v>KOEF.</v>
          </cell>
          <cell r="I966" t="str">
            <v>SATUAN</v>
          </cell>
          <cell r="J966" t="str">
            <v>KETERANGAN</v>
          </cell>
        </row>
        <row r="969">
          <cell r="A969" t="str">
            <v xml:space="preserve">   3.</v>
          </cell>
          <cell r="C969" t="str">
            <v>TENAGA</v>
          </cell>
        </row>
        <row r="970">
          <cell r="C970" t="str">
            <v>Produksi menentukan : WHELL LOADER</v>
          </cell>
          <cell r="G970" t="str">
            <v>Q1</v>
          </cell>
          <cell r="H970">
            <v>46.687500000000007</v>
          </cell>
          <cell r="I970" t="str">
            <v>M3/Jam</v>
          </cell>
        </row>
        <row r="971">
          <cell r="C971" t="str">
            <v>Produksi Timbunan / hari  =  Tk x Q1</v>
          </cell>
          <cell r="G971" t="str">
            <v>Qt</v>
          </cell>
          <cell r="H971">
            <v>326.81250000000006</v>
          </cell>
          <cell r="I971" t="str">
            <v>M3</v>
          </cell>
        </row>
        <row r="972">
          <cell r="C972" t="str">
            <v>Kebutuhan tenaga :</v>
          </cell>
        </row>
        <row r="973">
          <cell r="D973" t="str">
            <v>- Pekerja</v>
          </cell>
          <cell r="G973" t="str">
            <v>P</v>
          </cell>
          <cell r="H973">
            <v>4</v>
          </cell>
          <cell r="I973" t="str">
            <v>orang</v>
          </cell>
        </row>
        <row r="974">
          <cell r="D974" t="str">
            <v>- Mandor</v>
          </cell>
          <cell r="G974" t="str">
            <v>M</v>
          </cell>
          <cell r="H974">
            <v>1</v>
          </cell>
          <cell r="I974" t="str">
            <v>orang</v>
          </cell>
        </row>
        <row r="977">
          <cell r="C977" t="str">
            <v>Koefisien tenaga / M3   :</v>
          </cell>
        </row>
        <row r="978">
          <cell r="D978" t="str">
            <v>- Pekerja</v>
          </cell>
          <cell r="E978" t="str">
            <v>= (Tk x P) : Qt</v>
          </cell>
          <cell r="G978" t="str">
            <v>(L01)</v>
          </cell>
          <cell r="H978">
            <v>8.5676037483266382E-2</v>
          </cell>
          <cell r="I978" t="str">
            <v>Jam</v>
          </cell>
        </row>
        <row r="979">
          <cell r="D979" t="str">
            <v>- Mandor</v>
          </cell>
          <cell r="E979" t="str">
            <v>= (Tk x M) : Qt</v>
          </cell>
          <cell r="G979" t="str">
            <v>(L03)</v>
          </cell>
          <cell r="H979">
            <v>2.1419009370816595E-2</v>
          </cell>
          <cell r="I979" t="str">
            <v>Jam</v>
          </cell>
        </row>
        <row r="982">
          <cell r="A982" t="str">
            <v>4.</v>
          </cell>
          <cell r="C982" t="str">
            <v>HARGA DASAR SATUAN UPAH, BAHAN DAN ALAT</v>
          </cell>
        </row>
        <row r="983">
          <cell r="C983" t="str">
            <v>Lihat lampiran.</v>
          </cell>
        </row>
        <row r="986">
          <cell r="A986" t="str">
            <v>5.</v>
          </cell>
          <cell r="C986" t="str">
            <v>ANALISA HARGA SATUAN PEKERJAAN</v>
          </cell>
        </row>
        <row r="987">
          <cell r="C987" t="str">
            <v>Lihat perhitungan dalam FORMULIR STANDAR UNTUK</v>
          </cell>
        </row>
        <row r="988">
          <cell r="C988" t="str">
            <v>PEREKEMAN ANALISA MASING-MASING HARGA</v>
          </cell>
        </row>
        <row r="989">
          <cell r="C989" t="str">
            <v>SATUAN.</v>
          </cell>
        </row>
        <row r="990">
          <cell r="C990" t="str">
            <v>Didapat Harga Satuan Pekerjaan :</v>
          </cell>
        </row>
        <row r="992">
          <cell r="C992" t="str">
            <v xml:space="preserve">Rp.  </v>
          </cell>
          <cell r="D992">
            <v>75068.424644481318</v>
          </cell>
          <cell r="E992" t="str">
            <v xml:space="preserve"> / M3.</v>
          </cell>
        </row>
        <row r="995">
          <cell r="A995" t="str">
            <v>6.</v>
          </cell>
          <cell r="C995" t="str">
            <v>WAKTU PELAKSANAAN YANG DIPERLUKAN</v>
          </cell>
        </row>
        <row r="996">
          <cell r="C996" t="str">
            <v>Masa Pelaksanaan :</v>
          </cell>
          <cell r="D996" t="str">
            <v>. . . . . . . . . . . .</v>
          </cell>
          <cell r="E996" t="str">
            <v>bulan</v>
          </cell>
        </row>
        <row r="998">
          <cell r="A998" t="str">
            <v>7.</v>
          </cell>
          <cell r="C998" t="str">
            <v>VOLUME PEKERJAAN YANG DIPERLUKAN</v>
          </cell>
        </row>
        <row r="999">
          <cell r="C999" t="str">
            <v>Volume pekerjaan  :</v>
          </cell>
          <cell r="D999">
            <v>0</v>
          </cell>
          <cell r="E999" t="str">
            <v>M3</v>
          </cell>
        </row>
        <row r="1020">
          <cell r="A1020" t="str">
            <v>ITEM PEMBAYARAN NO.</v>
          </cell>
          <cell r="D1020" t="str">
            <v>:  3.2 (4)</v>
          </cell>
          <cell r="J1020" t="str">
            <v>Analisa EI-324</v>
          </cell>
          <cell r="T1020" t="str">
            <v>Analisa EI-324</v>
          </cell>
        </row>
        <row r="1021">
          <cell r="A1021" t="str">
            <v>JENIS PEKERJAAN</v>
          </cell>
          <cell r="D1021" t="str">
            <v>:  Timb. Pilihan Di Atas Tnh. Rawa</v>
          </cell>
        </row>
        <row r="1022">
          <cell r="A1022" t="str">
            <v>SATUAN PEMBAYARAN</v>
          </cell>
          <cell r="D1022" t="str">
            <v>:  M3</v>
          </cell>
          <cell r="H1022" t="str">
            <v xml:space="preserve">         URAIAN ANALISA HARGA SATUAN</v>
          </cell>
          <cell r="L1022" t="str">
            <v>FORMULIR STANDAR UNTUK</v>
          </cell>
        </row>
        <row r="1023">
          <cell r="L1023" t="str">
            <v>PEREKAMAN ANALISA MASING-MASING HARGA SATUAN</v>
          </cell>
        </row>
        <row r="1024">
          <cell r="L1024" t="str">
            <v xml:space="preserve">                                                                                                            </v>
          </cell>
        </row>
        <row r="1025">
          <cell r="A1025" t="str">
            <v>No.</v>
          </cell>
          <cell r="C1025" t="str">
            <v>U R A I A N</v>
          </cell>
          <cell r="G1025" t="str">
            <v>KODE</v>
          </cell>
          <cell r="H1025" t="str">
            <v>KOEF.</v>
          </cell>
          <cell r="I1025" t="str">
            <v>SATUAN</v>
          </cell>
          <cell r="J1025" t="str">
            <v>KETERANGAN</v>
          </cell>
        </row>
        <row r="1027">
          <cell r="L1027" t="str">
            <v>Proyek / Bagpro</v>
          </cell>
          <cell r="O1027" t="str">
            <v xml:space="preserve">:  Peningkatan Jalan Dan Jembatan Prop. NTT </v>
          </cell>
        </row>
        <row r="1028">
          <cell r="A1028" t="str">
            <v>I.</v>
          </cell>
          <cell r="C1028" t="str">
            <v>ASUMSI</v>
          </cell>
          <cell r="L1028" t="str">
            <v>No. Paket Kontrak</v>
          </cell>
          <cell r="O1028" t="str">
            <v xml:space="preserve">:  </v>
          </cell>
        </row>
        <row r="1029">
          <cell r="A1029">
            <v>1</v>
          </cell>
          <cell r="C1029" t="str">
            <v>Pekerjaan dilakukan secara mekanis</v>
          </cell>
          <cell r="L1029" t="str">
            <v>Nama Paket</v>
          </cell>
          <cell r="O1029" t="str">
            <v>:  Pembangunan Jalan Resetlement Pengungsi Mauritzu</v>
          </cell>
        </row>
        <row r="1030">
          <cell r="A1030">
            <v>2</v>
          </cell>
          <cell r="C1030" t="str">
            <v>Lokasi pekerjaan : di atas tanah rawa</v>
          </cell>
          <cell r="L1030" t="str">
            <v>Prop / Kab / Kodya</v>
          </cell>
          <cell r="O1030" t="str">
            <v>:  Nusa Tenggara Timur / TTU</v>
          </cell>
        </row>
        <row r="1031">
          <cell r="A1031">
            <v>3</v>
          </cell>
          <cell r="C1031" t="str">
            <v>Kondisi Jalan   :  sedang / baik</v>
          </cell>
          <cell r="L1031" t="str">
            <v>ITEM PEMBAYARAN NO.</v>
          </cell>
          <cell r="O1031" t="str">
            <v>:  3.2 (4)</v>
          </cell>
          <cell r="R1031" t="str">
            <v>PERKIRAAN VOL. PEK.</v>
          </cell>
          <cell r="T1031" t="str">
            <v>:</v>
          </cell>
          <cell r="U1031">
            <v>9</v>
          </cell>
        </row>
        <row r="1032">
          <cell r="A1032">
            <v>4</v>
          </cell>
          <cell r="C1032" t="str">
            <v>Jam kerja efektif per-hari</v>
          </cell>
          <cell r="G1032" t="str">
            <v>Tk</v>
          </cell>
          <cell r="H1032">
            <v>7</v>
          </cell>
          <cell r="I1032" t="str">
            <v>Jam</v>
          </cell>
          <cell r="L1032" t="str">
            <v>JENIS PEKERJAAN</v>
          </cell>
          <cell r="O1032" t="str">
            <v>:  Timb. Pilihan Di Atas Tnh. Rawa</v>
          </cell>
          <cell r="R1032" t="str">
            <v>TOTAL HARGA (Rp.)</v>
          </cell>
          <cell r="T1032" t="str">
            <v>:</v>
          </cell>
          <cell r="U1032">
            <v>300606.84000000003</v>
          </cell>
        </row>
        <row r="1033">
          <cell r="A1033">
            <v>5</v>
          </cell>
          <cell r="C1033" t="str">
            <v>Faktor pengembangan bahan</v>
          </cell>
          <cell r="G1033" t="str">
            <v>Fk</v>
          </cell>
          <cell r="H1033">
            <v>1.2</v>
          </cell>
          <cell r="I1033" t="str">
            <v>-</v>
          </cell>
          <cell r="L1033" t="str">
            <v>SATUAN PEMBAYARAN</v>
          </cell>
          <cell r="O1033" t="str">
            <v>:  M3</v>
          </cell>
          <cell r="R1033" t="str">
            <v>% THD. BIAYA PROYEK</v>
          </cell>
          <cell r="T1033" t="str">
            <v>:</v>
          </cell>
          <cell r="U1033">
            <v>0.14074104901310006</v>
          </cell>
        </row>
        <row r="1036">
          <cell r="A1036" t="str">
            <v>II.</v>
          </cell>
          <cell r="C1036" t="str">
            <v>URUTAN KERJA</v>
          </cell>
          <cell r="Q1036" t="str">
            <v>PERKIRAAN</v>
          </cell>
          <cell r="R1036" t="str">
            <v>HARGA</v>
          </cell>
          <cell r="S1036" t="str">
            <v>JUMLAH</v>
          </cell>
        </row>
        <row r="1037">
          <cell r="L1037" t="str">
            <v>NO.</v>
          </cell>
          <cell r="N1037" t="str">
            <v>KOMPONEN</v>
          </cell>
          <cell r="P1037" t="str">
            <v>SATUAN</v>
          </cell>
          <cell r="Q1037" t="str">
            <v>KUANTITAS</v>
          </cell>
          <cell r="R1037" t="str">
            <v>SATUAN</v>
          </cell>
          <cell r="S1037" t="str">
            <v>HARGA</v>
          </cell>
        </row>
        <row r="1038">
          <cell r="A1038">
            <v>1</v>
          </cell>
          <cell r="C1038" t="str">
            <v>Whell Loader memuat ke dalam Dump Truck</v>
          </cell>
          <cell r="R1038" t="str">
            <v>(Rp.)</v>
          </cell>
          <cell r="S1038" t="str">
            <v>(Rp.)</v>
          </cell>
        </row>
        <row r="1039">
          <cell r="A1039">
            <v>2</v>
          </cell>
          <cell r="C1039" t="str">
            <v>Dump Truck mengangkut material pilihan</v>
          </cell>
        </row>
        <row r="1040">
          <cell r="C1040" t="str">
            <v>ke lapangan dimana : jarak quari ke lapangan</v>
          </cell>
          <cell r="G1040" t="str">
            <v>L</v>
          </cell>
          <cell r="H1040">
            <v>10</v>
          </cell>
          <cell r="I1040" t="str">
            <v>Km</v>
          </cell>
        </row>
        <row r="1041">
          <cell r="A1041">
            <v>3</v>
          </cell>
          <cell r="C1041" t="str">
            <v>Dump Truck menuang material pilihan di lokasi rawa</v>
          </cell>
          <cell r="L1041" t="str">
            <v>A.</v>
          </cell>
          <cell r="N1041" t="str">
            <v>TENAGA</v>
          </cell>
        </row>
        <row r="1042">
          <cell r="C1042" t="str">
            <v>yang telah ditetapkan mulai dari tepian rawa hingga</v>
          </cell>
        </row>
        <row r="1043">
          <cell r="C1043" t="str">
            <v>permukaan timbunan mencapai permukaan air rawa.</v>
          </cell>
          <cell r="L1043" t="str">
            <v>1.</v>
          </cell>
          <cell r="N1043" t="str">
            <v>Pekerja</v>
          </cell>
          <cell r="O1043" t="str">
            <v>(L01)</v>
          </cell>
          <cell r="P1043" t="str">
            <v>Jam</v>
          </cell>
          <cell r="Q1043">
            <v>0.23795180722891565</v>
          </cell>
          <cell r="R1043">
            <v>0</v>
          </cell>
          <cell r="U1043">
            <v>0</v>
          </cell>
        </row>
        <row r="1044">
          <cell r="A1044">
            <v>4</v>
          </cell>
          <cell r="C1044" t="str">
            <v>Sekelompok pekerja merapikan timbunan</v>
          </cell>
          <cell r="L1044" t="str">
            <v>2.</v>
          </cell>
          <cell r="N1044" t="str">
            <v>Mandor</v>
          </cell>
          <cell r="O1044" t="str">
            <v>(L02)</v>
          </cell>
          <cell r="P1044" t="str">
            <v>Jam</v>
          </cell>
          <cell r="Q1044">
            <v>0.11897590361445783</v>
          </cell>
          <cell r="R1044">
            <v>0</v>
          </cell>
          <cell r="U1044">
            <v>0</v>
          </cell>
        </row>
        <row r="1045">
          <cell r="A1045">
            <v>5</v>
          </cell>
          <cell r="C1045" t="str">
            <v>Geotekstil atau batangan kayu (bila diperlukan)</v>
          </cell>
        </row>
        <row r="1046">
          <cell r="C1046" t="str">
            <v>dianggap telah terpasang</v>
          </cell>
        </row>
        <row r="1047">
          <cell r="Q1047" t="str">
            <v xml:space="preserve">JUMLAH HARGA TENAGA   </v>
          </cell>
          <cell r="U1047">
            <v>0</v>
          </cell>
        </row>
        <row r="1048">
          <cell r="A1048" t="str">
            <v>III.</v>
          </cell>
          <cell r="C1048" t="str">
            <v>PEMAKAIAN BAHAN, ALAT DAN TENAGA</v>
          </cell>
        </row>
        <row r="1049">
          <cell r="A1049" t="str">
            <v xml:space="preserve">   1.</v>
          </cell>
          <cell r="C1049" t="str">
            <v>BAHAN</v>
          </cell>
          <cell r="L1049" t="str">
            <v>B.</v>
          </cell>
          <cell r="N1049" t="str">
            <v>BAHAN</v>
          </cell>
        </row>
        <row r="1050">
          <cell r="A1050" t="str">
            <v>1.a.</v>
          </cell>
          <cell r="C1050" t="str">
            <v>Bahan pilihan</v>
          </cell>
          <cell r="G1050" t="str">
            <v>(M09)</v>
          </cell>
          <cell r="H1050">
            <v>1</v>
          </cell>
          <cell r="I1050" t="str">
            <v>M3</v>
          </cell>
        </row>
        <row r="1051">
          <cell r="L1051" t="str">
            <v>1.</v>
          </cell>
          <cell r="N1051" t="str">
            <v>Bahan pilihan   (M09)</v>
          </cell>
          <cell r="O1051" t="str">
            <v>(M09)</v>
          </cell>
          <cell r="P1051" t="str">
            <v>M3</v>
          </cell>
          <cell r="Q1051">
            <v>1</v>
          </cell>
          <cell r="R1051">
            <v>47500</v>
          </cell>
          <cell r="U1051">
            <v>47500</v>
          </cell>
        </row>
        <row r="1052">
          <cell r="A1052" t="str">
            <v xml:space="preserve">   2.</v>
          </cell>
          <cell r="C1052" t="str">
            <v>ALAT</v>
          </cell>
        </row>
        <row r="1054">
          <cell r="A1054" t="str">
            <v xml:space="preserve">   2.a.</v>
          </cell>
          <cell r="C1054" t="str">
            <v>DUMP TRUCK</v>
          </cell>
          <cell r="G1054" t="str">
            <v>(E09)</v>
          </cell>
        </row>
        <row r="1055">
          <cell r="C1055" t="str">
            <v>Kapasitas bak</v>
          </cell>
          <cell r="G1055" t="str">
            <v>V</v>
          </cell>
          <cell r="H1055">
            <v>4.4444444444444446</v>
          </cell>
          <cell r="I1055" t="str">
            <v>M3</v>
          </cell>
        </row>
        <row r="1056">
          <cell r="C1056" t="str">
            <v>Faktor  efisiensi alat</v>
          </cell>
          <cell r="G1056" t="str">
            <v>Fa</v>
          </cell>
          <cell r="H1056">
            <v>0.83</v>
          </cell>
          <cell r="I1056" t="str">
            <v>-</v>
          </cell>
        </row>
        <row r="1057">
          <cell r="C1057" t="str">
            <v>Kecepatan rata-rata bermuatan</v>
          </cell>
          <cell r="G1057" t="str">
            <v>v1</v>
          </cell>
          <cell r="H1057">
            <v>45</v>
          </cell>
          <cell r="I1057" t="str">
            <v>KM/Jam</v>
          </cell>
        </row>
        <row r="1058">
          <cell r="C1058" t="str">
            <v>Kecepatan rata-rata kosong</v>
          </cell>
          <cell r="G1058" t="str">
            <v>v2</v>
          </cell>
          <cell r="H1058">
            <v>60</v>
          </cell>
          <cell r="I1058" t="str">
            <v>KM/Jam</v>
          </cell>
          <cell r="Q1058" t="str">
            <v xml:space="preserve">JUMLAH HARGA BAHAN   </v>
          </cell>
          <cell r="U1058">
            <v>47500</v>
          </cell>
        </row>
        <row r="1059">
          <cell r="C1059" t="str">
            <v>Waktusiklus :</v>
          </cell>
          <cell r="G1059" t="str">
            <v>Ts2</v>
          </cell>
        </row>
        <row r="1060">
          <cell r="C1060" t="str">
            <v>-  Waktu tempuh isi   = (L : v1) x 60</v>
          </cell>
          <cell r="G1060" t="str">
            <v>T1</v>
          </cell>
          <cell r="H1060">
            <v>13.333333333333332</v>
          </cell>
          <cell r="I1060" t="str">
            <v>menit</v>
          </cell>
          <cell r="L1060" t="str">
            <v>C.</v>
          </cell>
          <cell r="N1060" t="str">
            <v>PERALATAN</v>
          </cell>
        </row>
        <row r="1061">
          <cell r="C1061" t="str">
            <v>-  Waktu tempuh kosong   = (L : v2) x 60</v>
          </cell>
          <cell r="G1061" t="str">
            <v>T2</v>
          </cell>
          <cell r="H1061">
            <v>10</v>
          </cell>
          <cell r="I1061" t="str">
            <v>menit</v>
          </cell>
          <cell r="L1061" t="str">
            <v>1.</v>
          </cell>
          <cell r="N1061" t="str">
            <v>Dump Truck</v>
          </cell>
          <cell r="O1061" t="str">
            <v>(E08)</v>
          </cell>
          <cell r="P1061" t="str">
            <v>Jam</v>
          </cell>
          <cell r="Q1061">
            <v>0.11897590361445783</v>
          </cell>
          <cell r="R1061">
            <v>85369.901634057198</v>
          </cell>
          <cell r="U1061">
            <v>10156.961188389334</v>
          </cell>
        </row>
        <row r="1062">
          <cell r="C1062" t="str">
            <v>- Lain-lain</v>
          </cell>
          <cell r="G1062" t="str">
            <v>T3</v>
          </cell>
          <cell r="H1062">
            <v>3</v>
          </cell>
          <cell r="I1062" t="str">
            <v>menit</v>
          </cell>
          <cell r="L1062" t="str">
            <v>2.</v>
          </cell>
          <cell r="N1062" t="str">
            <v>Whell  Loader</v>
          </cell>
          <cell r="O1062" t="str">
            <v>(E15)</v>
          </cell>
          <cell r="P1062" t="str">
            <v>Jam</v>
          </cell>
          <cell r="Q1062">
            <v>1.4874312063067082E-2</v>
          </cell>
          <cell r="R1062">
            <v>215035.12819823693</v>
          </cell>
          <cell r="U1062">
            <v>3198.4996013422119</v>
          </cell>
        </row>
        <row r="1063">
          <cell r="G1063" t="str">
            <v>Ts1</v>
          </cell>
          <cell r="H1063">
            <v>26.333333333333332</v>
          </cell>
          <cell r="I1063" t="str">
            <v>menit</v>
          </cell>
          <cell r="L1063" t="str">
            <v>3.</v>
          </cell>
          <cell r="N1063" t="str">
            <v>Alat  Bantu</v>
          </cell>
          <cell r="P1063" t="str">
            <v>Ls</v>
          </cell>
          <cell r="Q1063">
            <v>1</v>
          </cell>
          <cell r="R1063">
            <v>100</v>
          </cell>
          <cell r="U1063">
            <v>100</v>
          </cell>
        </row>
        <row r="1065">
          <cell r="C1065" t="str">
            <v>Kapasitas Produksi / Jam   =</v>
          </cell>
          <cell r="E1065" t="str">
            <v>V x Fa x 60</v>
          </cell>
          <cell r="G1065" t="str">
            <v>Q1</v>
          </cell>
          <cell r="H1065">
            <v>8.4050632911392409</v>
          </cell>
          <cell r="I1065" t="str">
            <v>M3/Jam</v>
          </cell>
        </row>
        <row r="1066">
          <cell r="E1066" t="str">
            <v>Ts1</v>
          </cell>
        </row>
        <row r="1068">
          <cell r="C1068" t="str">
            <v>Koefisien Alat / M3</v>
          </cell>
          <cell r="D1068" t="str">
            <v xml:space="preserve"> =  1  :  Q1</v>
          </cell>
          <cell r="G1068" t="str">
            <v>(E08)</v>
          </cell>
          <cell r="H1068">
            <v>0.11897590361445783</v>
          </cell>
          <cell r="I1068" t="str">
            <v>Jam</v>
          </cell>
        </row>
        <row r="1069">
          <cell r="Q1069" t="str">
            <v xml:space="preserve">JUMLAH HARGA PERALATAN   </v>
          </cell>
          <cell r="U1069">
            <v>13455.460789731545</v>
          </cell>
        </row>
        <row r="1071">
          <cell r="A1071" t="str">
            <v>2.b.</v>
          </cell>
          <cell r="C1071" t="str">
            <v>ALAT  BANTU</v>
          </cell>
          <cell r="L1071" t="str">
            <v>D.</v>
          </cell>
          <cell r="N1071" t="str">
            <v>JUMLAH HARGA TENAGA, BAHAN DAN PERALATAN  ( A + B + C )</v>
          </cell>
          <cell r="U1071">
            <v>60955.460789731544</v>
          </cell>
        </row>
        <row r="1072">
          <cell r="C1072" t="str">
            <v>Diperlukan alat-alat bantu kecil</v>
          </cell>
          <cell r="J1072" t="str">
            <v>Lump Sump</v>
          </cell>
          <cell r="L1072" t="str">
            <v>E.</v>
          </cell>
          <cell r="N1072" t="str">
            <v>OVERHEAD &amp; PROFIT</v>
          </cell>
          <cell r="P1072">
            <v>10</v>
          </cell>
          <cell r="Q1072" t="str">
            <v>%  x  D</v>
          </cell>
          <cell r="U1072">
            <v>6095.5460789731551</v>
          </cell>
        </row>
        <row r="1073">
          <cell r="C1073" t="str">
            <v>- Sekop    =         3   buah</v>
          </cell>
          <cell r="L1073" t="str">
            <v>F.</v>
          </cell>
          <cell r="N1073" t="str">
            <v>HARGA SATUAN PEKERJAAN  ( D + E )</v>
          </cell>
          <cell r="U1073">
            <v>67051.006868704702</v>
          </cell>
        </row>
        <row r="1074">
          <cell r="L1074" t="str">
            <v>Note: 1</v>
          </cell>
          <cell r="N1074" t="str">
            <v>SATUAN dapat berdasarkan atas jam operasi untuk Tenaga Kerja dan Peralatan, volume dan/atau ukuran</v>
          </cell>
        </row>
        <row r="1075">
          <cell r="N1075" t="str">
            <v>berat untuk bahan-bahan.</v>
          </cell>
        </row>
        <row r="1076">
          <cell r="L1076">
            <v>2</v>
          </cell>
          <cell r="N1076" t="str">
            <v>Kuantitas satuan adalah kuantitas setiap komponen untuk menyelesaikan satu satuan pekerjaan dari nomor</v>
          </cell>
        </row>
        <row r="1077">
          <cell r="N1077" t="str">
            <v>mata pembayaran.</v>
          </cell>
        </row>
        <row r="1078">
          <cell r="L1078">
            <v>3</v>
          </cell>
          <cell r="N1078" t="str">
            <v>Biaya satuan untuk peralatan sudah termasuk bahan bakar, bahan habis dipakai dan operator.</v>
          </cell>
        </row>
        <row r="1079">
          <cell r="L1079">
            <v>4</v>
          </cell>
          <cell r="N1079" t="str">
            <v>Biaya satuan sudah termasuk pengeluaran untuk seluruh pajak yang berkaitan (tetapi tidak termasuk PPN</v>
          </cell>
        </row>
        <row r="1080">
          <cell r="J1080" t="str">
            <v>Berlanjut ke halaman berikut</v>
          </cell>
          <cell r="N1080" t="str">
            <v>yang dibayar dari kontrak) dan biaya-biaya lainnya.</v>
          </cell>
        </row>
        <row r="1081">
          <cell r="A1081" t="str">
            <v>ITEM PEMBAYARAN NO.</v>
          </cell>
          <cell r="D1081" t="str">
            <v>:  3.2 (4)</v>
          </cell>
          <cell r="J1081" t="str">
            <v>Analisa EI-324</v>
          </cell>
        </row>
        <row r="1082">
          <cell r="A1082" t="str">
            <v>JENIS PEKERJAAN</v>
          </cell>
          <cell r="D1082" t="str">
            <v>:  Timb. Pilihan Di Atas Tnh. Rawa</v>
          </cell>
        </row>
        <row r="1083">
          <cell r="A1083" t="str">
            <v>SATUAN PEMBAYARAN</v>
          </cell>
          <cell r="D1083" t="str">
            <v>:  M3</v>
          </cell>
          <cell r="H1083" t="str">
            <v xml:space="preserve">         URAIAN ANALISA HARGA SATUAN</v>
          </cell>
        </row>
        <row r="1084">
          <cell r="J1084" t="str">
            <v>Lanjutan</v>
          </cell>
        </row>
        <row r="1086">
          <cell r="A1086" t="str">
            <v>No.</v>
          </cell>
          <cell r="C1086" t="str">
            <v>U R A I A N</v>
          </cell>
          <cell r="G1086" t="str">
            <v>KODE</v>
          </cell>
          <cell r="H1086" t="str">
            <v>KOEF.</v>
          </cell>
          <cell r="I1086" t="str">
            <v>SATUAN</v>
          </cell>
          <cell r="J1086" t="str">
            <v>KETERANGAN</v>
          </cell>
        </row>
        <row r="1089">
          <cell r="A1089" t="str">
            <v>2.c.</v>
          </cell>
          <cell r="C1089" t="str">
            <v>WHELL  LOADER</v>
          </cell>
          <cell r="G1089" t="str">
            <v>(E15)</v>
          </cell>
        </row>
        <row r="1090">
          <cell r="C1090" t="str">
            <v>Kapasitas  Bucket</v>
          </cell>
          <cell r="G1090" t="str">
            <v>V</v>
          </cell>
          <cell r="H1090">
            <v>1.5</v>
          </cell>
          <cell r="I1090" t="str">
            <v>M3</v>
          </cell>
        </row>
        <row r="1091">
          <cell r="C1091" t="str">
            <v>Faktor Bucket</v>
          </cell>
          <cell r="G1091" t="str">
            <v>Fb</v>
          </cell>
          <cell r="H1091">
            <v>0.9</v>
          </cell>
          <cell r="I1091" t="str">
            <v>-</v>
          </cell>
        </row>
        <row r="1092">
          <cell r="C1092" t="str">
            <v>Faktor Efisiensi Alat</v>
          </cell>
          <cell r="G1092" t="str">
            <v>Fa</v>
          </cell>
          <cell r="H1092">
            <v>0.83</v>
          </cell>
          <cell r="I1092" t="str">
            <v>-</v>
          </cell>
        </row>
        <row r="1093">
          <cell r="C1093" t="str">
            <v>Waktu sklus</v>
          </cell>
          <cell r="G1093" t="str">
            <v>Ts1</v>
          </cell>
          <cell r="I1093" t="str">
            <v>menit</v>
          </cell>
        </row>
        <row r="1094">
          <cell r="C1094" t="str">
            <v>- Muat</v>
          </cell>
          <cell r="G1094" t="str">
            <v>T1</v>
          </cell>
          <cell r="H1094">
            <v>0.5</v>
          </cell>
          <cell r="I1094" t="str">
            <v>menit</v>
          </cell>
        </row>
        <row r="1095">
          <cell r="C1095" t="str">
            <v>- Lain-lain</v>
          </cell>
          <cell r="G1095" t="str">
            <v>T2</v>
          </cell>
          <cell r="H1095">
            <v>0.5</v>
          </cell>
          <cell r="I1095" t="str">
            <v>menit</v>
          </cell>
        </row>
        <row r="1096">
          <cell r="G1096" t="str">
            <v>Ts2</v>
          </cell>
          <cell r="H1096">
            <v>1</v>
          </cell>
          <cell r="I1096" t="str">
            <v>menit</v>
          </cell>
        </row>
        <row r="1098">
          <cell r="C1098" t="str">
            <v>Kapasitas Produksi / Jam =</v>
          </cell>
          <cell r="E1098" t="str">
            <v>V  x  Fb x Fa x 60</v>
          </cell>
          <cell r="G1098" t="str">
            <v>Q2</v>
          </cell>
          <cell r="H1098">
            <v>67.23</v>
          </cell>
          <cell r="I1098" t="str">
            <v>M3</v>
          </cell>
        </row>
        <row r="1099">
          <cell r="E1099" t="str">
            <v>Ts1</v>
          </cell>
        </row>
        <row r="1101">
          <cell r="C1101" t="str">
            <v>Koefisienalat / M3</v>
          </cell>
          <cell r="D1101" t="str">
            <v xml:space="preserve"> =   1 : Q2</v>
          </cell>
          <cell r="G1101" t="str">
            <v>(E15)</v>
          </cell>
          <cell r="H1101">
            <v>1.4874312063067082E-2</v>
          </cell>
          <cell r="I1101" t="str">
            <v>Jam</v>
          </cell>
        </row>
        <row r="1103">
          <cell r="A1103" t="str">
            <v xml:space="preserve">   3.</v>
          </cell>
          <cell r="C1103" t="str">
            <v>TENAGA</v>
          </cell>
        </row>
        <row r="1104">
          <cell r="C1104" t="str">
            <v>Produksi menentukan : DUMP TRUCK</v>
          </cell>
          <cell r="G1104" t="str">
            <v>Q1</v>
          </cell>
          <cell r="H1104">
            <v>8.4050632911392409</v>
          </cell>
          <cell r="I1104" t="str">
            <v>M3/Jam</v>
          </cell>
        </row>
        <row r="1105">
          <cell r="C1105" t="str">
            <v>Produksi Timbunan / hari  =  Tk x Q1</v>
          </cell>
          <cell r="G1105" t="str">
            <v>Qt</v>
          </cell>
          <cell r="H1105">
            <v>58.835443037974684</v>
          </cell>
          <cell r="I1105" t="str">
            <v>M3</v>
          </cell>
        </row>
        <row r="1106">
          <cell r="C1106" t="str">
            <v>Asumsi permukaan hamparan di permukaan rawa :</v>
          </cell>
        </row>
        <row r="1108">
          <cell r="C1108" t="str">
            <v>Kebutuhan tenaga :</v>
          </cell>
        </row>
        <row r="1109">
          <cell r="D1109" t="str">
            <v>- Pekerja</v>
          </cell>
          <cell r="G1109" t="str">
            <v>P</v>
          </cell>
          <cell r="H1109">
            <v>2</v>
          </cell>
          <cell r="I1109" t="str">
            <v>orang</v>
          </cell>
        </row>
        <row r="1110">
          <cell r="D1110" t="str">
            <v>- Mandor</v>
          </cell>
          <cell r="G1110" t="str">
            <v>M</v>
          </cell>
          <cell r="H1110">
            <v>1</v>
          </cell>
          <cell r="I1110" t="str">
            <v>orang</v>
          </cell>
        </row>
        <row r="1113">
          <cell r="C1113" t="str">
            <v>Koefisien tenaga / M3   :</v>
          </cell>
        </row>
        <row r="1114">
          <cell r="D1114" t="str">
            <v>- Pekerja</v>
          </cell>
          <cell r="E1114" t="str">
            <v>= (Tk x P) : Qt</v>
          </cell>
          <cell r="G1114" t="str">
            <v>(L01)</v>
          </cell>
          <cell r="H1114">
            <v>0.23795180722891565</v>
          </cell>
          <cell r="I1114" t="str">
            <v>Jam</v>
          </cell>
        </row>
        <row r="1115">
          <cell r="D1115" t="str">
            <v>- Mandor</v>
          </cell>
          <cell r="E1115" t="str">
            <v>= (Tk x M) : Qt</v>
          </cell>
          <cell r="G1115" t="str">
            <v>(L02)</v>
          </cell>
          <cell r="H1115">
            <v>0.11897590361445783</v>
          </cell>
          <cell r="I1115" t="str">
            <v>Jam</v>
          </cell>
        </row>
        <row r="1118">
          <cell r="A1118" t="str">
            <v>4.</v>
          </cell>
          <cell r="C1118" t="str">
            <v>HARGA DASAR SATUAN UPAH, BAHAN DAN ALAT</v>
          </cell>
        </row>
        <row r="1119">
          <cell r="C1119" t="str">
            <v>Lihat lampiran.</v>
          </cell>
        </row>
        <row r="1122">
          <cell r="A1122" t="str">
            <v>5.</v>
          </cell>
          <cell r="C1122" t="str">
            <v>ANALISA HARGA SATUAN PEKERJAAN</v>
          </cell>
        </row>
        <row r="1123">
          <cell r="C1123" t="str">
            <v>Lihat perhitungan dalam FORMULIR STANDAR UNTUK</v>
          </cell>
        </row>
        <row r="1124">
          <cell r="C1124" t="str">
            <v>PEREKEMAN ANALISA MASING-MASING HARGA</v>
          </cell>
        </row>
        <row r="1125">
          <cell r="C1125" t="str">
            <v>SATUAN.</v>
          </cell>
        </row>
        <row r="1126">
          <cell r="C1126" t="str">
            <v>Didapat Harga Satuan Pekerjaan :</v>
          </cell>
        </row>
        <row r="1128">
          <cell r="C1128" t="str">
            <v xml:space="preserve">Rp.  </v>
          </cell>
          <cell r="D1128">
            <v>67051.006868704702</v>
          </cell>
          <cell r="E1128" t="str">
            <v xml:space="preserve"> / M3</v>
          </cell>
        </row>
        <row r="1131">
          <cell r="A1131" t="str">
            <v>6.</v>
          </cell>
          <cell r="C1131" t="str">
            <v>WAKTU PELAKSANAAN YANG DIPERLUKAN</v>
          </cell>
        </row>
        <row r="1132">
          <cell r="C1132" t="str">
            <v>Masa Pelaksanaan :</v>
          </cell>
          <cell r="D1132" t="str">
            <v>. . . . . . . . . . . .</v>
          </cell>
          <cell r="E1132" t="str">
            <v>bulan</v>
          </cell>
        </row>
        <row r="1134">
          <cell r="A1134" t="str">
            <v>7.</v>
          </cell>
          <cell r="C1134" t="str">
            <v>VOLUME PEKERJAAN YANG DIPERLUKAN</v>
          </cell>
        </row>
        <row r="1135">
          <cell r="C1135" t="str">
            <v>Volume pekerjaan  :</v>
          </cell>
          <cell r="D1135">
            <v>9</v>
          </cell>
          <cell r="E1135" t="str">
            <v>M3</v>
          </cell>
        </row>
        <row r="1142">
          <cell r="A1142" t="str">
            <v>ITEM PEMBAYARAN NO.</v>
          </cell>
          <cell r="D1142" t="str">
            <v>:  3.3 (1)</v>
          </cell>
          <cell r="J1142" t="str">
            <v>Analisa EI-331</v>
          </cell>
          <cell r="T1142" t="str">
            <v>Analisa EI-331</v>
          </cell>
        </row>
        <row r="1143">
          <cell r="A1143" t="str">
            <v>JENIS PEKERJAAN</v>
          </cell>
          <cell r="D1143" t="str">
            <v>:  Penyiapan Badan Jalan pada Galian</v>
          </cell>
        </row>
        <row r="1144">
          <cell r="A1144" t="str">
            <v>SATUAN PEMBAYARAN</v>
          </cell>
          <cell r="D1144" t="str">
            <v>:  M2</v>
          </cell>
          <cell r="F1144" t="str">
            <v>Biasa</v>
          </cell>
          <cell r="H1144" t="str">
            <v xml:space="preserve">         URAIAN ANALISA HARGA SATUAN</v>
          </cell>
          <cell r="L1144" t="str">
            <v>FORMULIR STANDAR UNTUK</v>
          </cell>
        </row>
        <row r="1145">
          <cell r="L1145" t="str">
            <v>PEREKAMAN ANALISA MASING-MASING HARGA SATUAN</v>
          </cell>
        </row>
        <row r="1146">
          <cell r="L1146" t="str">
            <v xml:space="preserve">                                                                                                            </v>
          </cell>
        </row>
        <row r="1147">
          <cell r="A1147" t="str">
            <v>No.</v>
          </cell>
          <cell r="C1147" t="str">
            <v>U R A I A N</v>
          </cell>
          <cell r="G1147" t="str">
            <v>KODE</v>
          </cell>
          <cell r="H1147" t="str">
            <v>KOEF.</v>
          </cell>
          <cell r="I1147" t="str">
            <v>SATUAN</v>
          </cell>
          <cell r="J1147" t="str">
            <v>KETERANGAN</v>
          </cell>
        </row>
        <row r="1149">
          <cell r="L1149" t="str">
            <v>Proyek / Bagpro</v>
          </cell>
          <cell r="O1149" t="str">
            <v xml:space="preserve">:  Peningkatan Jalan Dan Jembatan Prop. NTT </v>
          </cell>
        </row>
        <row r="1150">
          <cell r="A1150" t="str">
            <v>I.</v>
          </cell>
          <cell r="C1150" t="str">
            <v>ASUMSI</v>
          </cell>
          <cell r="L1150" t="str">
            <v>No. Paket Kontrak</v>
          </cell>
          <cell r="O1150" t="str">
            <v xml:space="preserve">:  </v>
          </cell>
        </row>
        <row r="1151">
          <cell r="A1151">
            <v>1</v>
          </cell>
          <cell r="C1151" t="str">
            <v>Pekerjaan dilaksanakan hanya pada tanah  galian</v>
          </cell>
          <cell r="L1151" t="str">
            <v>Nama Paket</v>
          </cell>
          <cell r="O1151" t="str">
            <v>:  Pembangunan Jalan Resetlement Pengungsi Mauritzu</v>
          </cell>
        </row>
        <row r="1152">
          <cell r="A1152">
            <v>2</v>
          </cell>
          <cell r="C1152" t="str">
            <v>Pekerjaan dilakukan secara mekanis</v>
          </cell>
          <cell r="L1152" t="str">
            <v>Prop / Kab / Kodya</v>
          </cell>
          <cell r="O1152" t="str">
            <v>:  Nusa Tenggara Timur / TTU</v>
          </cell>
        </row>
        <row r="1153">
          <cell r="A1153">
            <v>3</v>
          </cell>
          <cell r="C1153" t="str">
            <v>Lokasi pekerjaan : sepanjang jalan</v>
          </cell>
          <cell r="L1153" t="str">
            <v>ITEM PEMBAYARAN NO.</v>
          </cell>
          <cell r="O1153" t="str">
            <v>:  3.3 (1)</v>
          </cell>
          <cell r="R1153" t="str">
            <v>PERKIRAAN VOL. PEK.</v>
          </cell>
          <cell r="T1153" t="str">
            <v>:</v>
          </cell>
          <cell r="U1153">
            <v>0</v>
          </cell>
        </row>
        <row r="1154">
          <cell r="A1154">
            <v>4</v>
          </cell>
          <cell r="C1154" t="str">
            <v>Kondisi Jalan   : jelek / belum padat</v>
          </cell>
          <cell r="L1154" t="str">
            <v>JENIS PEKERJAAN</v>
          </cell>
          <cell r="O1154" t="str">
            <v>:  Penyiapan Badan Jalan pada Galian</v>
          </cell>
          <cell r="R1154" t="str">
            <v>TOTAL HARGA (Rp.)</v>
          </cell>
          <cell r="T1154" t="str">
            <v>:</v>
          </cell>
          <cell r="U1154">
            <v>0</v>
          </cell>
        </row>
        <row r="1155">
          <cell r="A1155">
            <v>5</v>
          </cell>
          <cell r="C1155" t="str">
            <v>Jam kerja efektif per-hari</v>
          </cell>
          <cell r="G1155" t="str">
            <v>Tk</v>
          </cell>
          <cell r="H1155">
            <v>7</v>
          </cell>
          <cell r="I1155" t="str">
            <v>Jam</v>
          </cell>
          <cell r="L1155" t="str">
            <v>SATUAN PEMBAYARAN</v>
          </cell>
          <cell r="O1155" t="str">
            <v>:  M2</v>
          </cell>
          <cell r="Q1155" t="str">
            <v>Biasa</v>
          </cell>
          <cell r="R1155" t="str">
            <v>% THD. BIAYA PROYEK</v>
          </cell>
          <cell r="T1155" t="str">
            <v>:</v>
          </cell>
          <cell r="U1155">
            <v>0</v>
          </cell>
        </row>
        <row r="1158">
          <cell r="A1158" t="str">
            <v>II.</v>
          </cell>
          <cell r="C1158" t="str">
            <v>URUTAN KERJA</v>
          </cell>
          <cell r="Q1158" t="str">
            <v>PERKIRAAN</v>
          </cell>
          <cell r="R1158" t="str">
            <v>HARGA</v>
          </cell>
          <cell r="S1158" t="str">
            <v>JUMLAH</v>
          </cell>
        </row>
        <row r="1159">
          <cell r="A1159">
            <v>1</v>
          </cell>
          <cell r="C1159" t="str">
            <v>Motor Grader meratakan permukaan hasil galian</v>
          </cell>
          <cell r="L1159" t="str">
            <v>NO.</v>
          </cell>
          <cell r="N1159" t="str">
            <v>KOMPONEN</v>
          </cell>
          <cell r="P1159" t="str">
            <v>SATUAN</v>
          </cell>
          <cell r="Q1159" t="str">
            <v>KUANTITAS</v>
          </cell>
          <cell r="R1159" t="str">
            <v>SATUAN</v>
          </cell>
          <cell r="S1159" t="str">
            <v>HARGA</v>
          </cell>
        </row>
        <row r="1160">
          <cell r="A1160">
            <v>2</v>
          </cell>
          <cell r="C1160" t="str">
            <v>Vibro Roller memadatkan permukaan yang telah</v>
          </cell>
          <cell r="R1160" t="str">
            <v>(Rp.)</v>
          </cell>
          <cell r="S1160" t="str">
            <v>(Rp.)</v>
          </cell>
        </row>
        <row r="1161">
          <cell r="C1161" t="str">
            <v>dipotong/diratakan oleh Motor Grader</v>
          </cell>
        </row>
        <row r="1162">
          <cell r="A1162">
            <v>3</v>
          </cell>
          <cell r="C1162" t="str">
            <v>Sekelompok pekerja akan membantu meratakan</v>
          </cell>
        </row>
        <row r="1163">
          <cell r="C1163" t="str">
            <v>badan jalan dengan alat bantu</v>
          </cell>
          <cell r="L1163" t="str">
            <v>A.</v>
          </cell>
          <cell r="N1163" t="str">
            <v>TENAGA</v>
          </cell>
        </row>
        <row r="1165">
          <cell r="L1165" t="str">
            <v>1.</v>
          </cell>
          <cell r="N1165" t="str">
            <v>Pekerja</v>
          </cell>
          <cell r="O1165" t="str">
            <v>(L01)</v>
          </cell>
          <cell r="P1165" t="str">
            <v>jam</v>
          </cell>
          <cell r="Q1165">
            <v>1.6064257028112448E-2</v>
          </cell>
          <cell r="R1165">
            <v>0</v>
          </cell>
          <cell r="U1165">
            <v>0</v>
          </cell>
        </row>
        <row r="1166">
          <cell r="L1166" t="str">
            <v>2.</v>
          </cell>
          <cell r="N1166" t="str">
            <v>Mandor</v>
          </cell>
          <cell r="O1166" t="str">
            <v>(L02)</v>
          </cell>
          <cell r="P1166" t="str">
            <v>jam</v>
          </cell>
          <cell r="Q1166">
            <v>4.0160642570281121E-3</v>
          </cell>
          <cell r="R1166">
            <v>0</v>
          </cell>
          <cell r="U1166">
            <v>0</v>
          </cell>
        </row>
        <row r="1169">
          <cell r="Q1169" t="str">
            <v xml:space="preserve">JUMLAH HARGA TENAGA   </v>
          </cell>
          <cell r="U1169">
            <v>0</v>
          </cell>
        </row>
        <row r="1170">
          <cell r="A1170" t="str">
            <v>III.</v>
          </cell>
          <cell r="C1170" t="str">
            <v>PEMAKAIAN BAHAN, ALAT DAN TENAGA</v>
          </cell>
        </row>
        <row r="1171">
          <cell r="A1171" t="str">
            <v xml:space="preserve">   1.</v>
          </cell>
          <cell r="C1171" t="str">
            <v>BAHAN</v>
          </cell>
          <cell r="L1171" t="str">
            <v>B.</v>
          </cell>
          <cell r="N1171" t="str">
            <v>BAHAN</v>
          </cell>
        </row>
        <row r="1172">
          <cell r="C1172" t="str">
            <v>Tidak diperlukan bahan / material</v>
          </cell>
        </row>
        <row r="1174">
          <cell r="A1174" t="str">
            <v xml:space="preserve">   2.</v>
          </cell>
          <cell r="C1174" t="str">
            <v>ALAT</v>
          </cell>
        </row>
        <row r="1175">
          <cell r="A1175" t="str">
            <v>2.a.</v>
          </cell>
          <cell r="C1175" t="str">
            <v>MOTOR GRADER</v>
          </cell>
          <cell r="G1175" t="str">
            <v>(E13)</v>
          </cell>
        </row>
        <row r="1176">
          <cell r="C1176" t="str">
            <v>Panjang operasi grader sekali jalan</v>
          </cell>
          <cell r="G1176" t="str">
            <v>Lh</v>
          </cell>
          <cell r="H1176">
            <v>50</v>
          </cell>
          <cell r="I1176" t="str">
            <v>M</v>
          </cell>
        </row>
        <row r="1177">
          <cell r="C1177" t="str">
            <v>Lebar Efektif kerja Blade</v>
          </cell>
          <cell r="G1177" t="str">
            <v>b</v>
          </cell>
          <cell r="H1177">
            <v>2.4</v>
          </cell>
          <cell r="I1177" t="str">
            <v>M</v>
          </cell>
        </row>
        <row r="1178">
          <cell r="C1178" t="str">
            <v>Faktor Efisiensi Alat</v>
          </cell>
          <cell r="G1178" t="str">
            <v>Fa</v>
          </cell>
          <cell r="H1178">
            <v>0.83</v>
          </cell>
          <cell r="I1178" t="str">
            <v>-</v>
          </cell>
        </row>
        <row r="1179">
          <cell r="C1179" t="str">
            <v>Kecepatan rata-rata alat</v>
          </cell>
          <cell r="G1179" t="str">
            <v>v</v>
          </cell>
          <cell r="H1179">
            <v>2</v>
          </cell>
          <cell r="I1179" t="str">
            <v>Km / Jam</v>
          </cell>
          <cell r="Q1179" t="str">
            <v xml:space="preserve">JUMLAH HARGA BAHAN   </v>
          </cell>
          <cell r="U1179">
            <v>0</v>
          </cell>
        </row>
        <row r="1180">
          <cell r="C1180" t="str">
            <v>Jumlah lintasan</v>
          </cell>
          <cell r="G1180" t="str">
            <v>n</v>
          </cell>
          <cell r="H1180">
            <v>6</v>
          </cell>
          <cell r="I1180" t="str">
            <v>lintasan</v>
          </cell>
        </row>
        <row r="1181">
          <cell r="C1181" t="str">
            <v>Waktu siklus</v>
          </cell>
          <cell r="G1181" t="str">
            <v>Ts1</v>
          </cell>
          <cell r="L1181" t="str">
            <v>C.</v>
          </cell>
          <cell r="N1181" t="str">
            <v>PERALATAN</v>
          </cell>
        </row>
        <row r="1182">
          <cell r="C1182" t="str">
            <v>- Perataan 1 kali lintasan    = Lh : (v x 1000) x 60</v>
          </cell>
          <cell r="G1182" t="str">
            <v>T1</v>
          </cell>
          <cell r="H1182">
            <v>1.5</v>
          </cell>
          <cell r="I1182" t="str">
            <v>menit</v>
          </cell>
          <cell r="L1182" t="str">
            <v>1.</v>
          </cell>
          <cell r="N1182" t="str">
            <v>Motor Grader</v>
          </cell>
          <cell r="O1182" t="str">
            <v>(E13)</v>
          </cell>
          <cell r="P1182" t="str">
            <v>jam</v>
          </cell>
          <cell r="Q1182">
            <v>2.5100401606425703E-3</v>
          </cell>
          <cell r="R1182">
            <v>263178.57315631048</v>
          </cell>
          <cell r="U1182">
            <v>660.58878804294795</v>
          </cell>
        </row>
        <row r="1183">
          <cell r="C1183" t="str">
            <v>- Lain-lain</v>
          </cell>
          <cell r="G1183" t="str">
            <v>T2</v>
          </cell>
          <cell r="H1183">
            <v>1</v>
          </cell>
          <cell r="I1183" t="str">
            <v>menit</v>
          </cell>
          <cell r="L1183" t="str">
            <v>2.</v>
          </cell>
          <cell r="N1183" t="str">
            <v>Vibro Roller</v>
          </cell>
          <cell r="O1183" t="str">
            <v>(E19)</v>
          </cell>
          <cell r="P1183" t="str">
            <v>jam</v>
          </cell>
          <cell r="Q1183">
            <v>4.0160642570281121E-3</v>
          </cell>
          <cell r="R1183">
            <v>135553.54694485845</v>
          </cell>
          <cell r="U1183">
            <v>544.3917547986282</v>
          </cell>
        </row>
        <row r="1184">
          <cell r="G1184" t="str">
            <v>Ts1</v>
          </cell>
          <cell r="H1184">
            <v>2.5</v>
          </cell>
          <cell r="I1184" t="str">
            <v>menit</v>
          </cell>
          <cell r="L1184" t="str">
            <v>3.</v>
          </cell>
          <cell r="N1184" t="str">
            <v>Water Tanker</v>
          </cell>
          <cell r="O1184" t="str">
            <v>(E23)</v>
          </cell>
          <cell r="P1184" t="str">
            <v>jam</v>
          </cell>
          <cell r="Q1184">
            <v>3.0120481927710845E-3</v>
          </cell>
          <cell r="R1184">
            <v>97351.151634057198</v>
          </cell>
          <cell r="U1184">
            <v>293.22636034354576</v>
          </cell>
        </row>
        <row r="1185">
          <cell r="L1185" t="str">
            <v>4.</v>
          </cell>
          <cell r="N1185" t="str">
            <v>Alat  Bantu</v>
          </cell>
          <cell r="P1185" t="str">
            <v>Ls</v>
          </cell>
          <cell r="Q1185">
            <v>1</v>
          </cell>
          <cell r="R1185">
            <v>10</v>
          </cell>
          <cell r="U1185">
            <v>10</v>
          </cell>
        </row>
        <row r="1186">
          <cell r="C1186" t="str">
            <v>Kapasitas Produksi / Jam   =</v>
          </cell>
          <cell r="E1186" t="str">
            <v>Lh x b x Fa x 60</v>
          </cell>
          <cell r="G1186" t="str">
            <v>Q1</v>
          </cell>
          <cell r="H1186">
            <v>398.4</v>
          </cell>
          <cell r="I1186" t="str">
            <v>M2</v>
          </cell>
        </row>
        <row r="1187">
          <cell r="E1187" t="str">
            <v xml:space="preserve">      n x Ts</v>
          </cell>
        </row>
        <row r="1189">
          <cell r="C1189" t="str">
            <v>Koefisien Alat / m2</v>
          </cell>
          <cell r="D1189" t="str">
            <v xml:space="preserve"> =  1  :  Q1</v>
          </cell>
          <cell r="G1189" t="str">
            <v>(E13)</v>
          </cell>
          <cell r="H1189">
            <v>2.5100401606425703E-3</v>
          </cell>
          <cell r="I1189" t="str">
            <v>Jam</v>
          </cell>
        </row>
        <row r="1191">
          <cell r="A1191" t="str">
            <v>2.b.</v>
          </cell>
          <cell r="C1191" t="str">
            <v>VIBRATOR ROLLER</v>
          </cell>
          <cell r="G1191" t="str">
            <v>(E19)</v>
          </cell>
          <cell r="Q1191" t="str">
            <v xml:space="preserve">JUMLAH HARGA PERALATAN   </v>
          </cell>
          <cell r="U1191">
            <v>1508.206903185122</v>
          </cell>
        </row>
        <row r="1192">
          <cell r="C1192" t="str">
            <v>Kecepatan rata-rata alat</v>
          </cell>
          <cell r="G1192" t="str">
            <v>v</v>
          </cell>
          <cell r="H1192">
            <v>2</v>
          </cell>
          <cell r="I1192" t="str">
            <v>Km / jam</v>
          </cell>
        </row>
        <row r="1193">
          <cell r="C1193" t="str">
            <v>Lebar efektif pemadatan</v>
          </cell>
          <cell r="G1193" t="str">
            <v>b</v>
          </cell>
          <cell r="H1193">
            <v>1.2</v>
          </cell>
          <cell r="I1193" t="str">
            <v>M</v>
          </cell>
          <cell r="L1193" t="str">
            <v>D.</v>
          </cell>
          <cell r="N1193" t="str">
            <v>JUMLAH HARGA TENAGA, BAHAN DAN PERALATAN  ( A + B + C )</v>
          </cell>
          <cell r="U1193">
            <v>1508.206903185122</v>
          </cell>
        </row>
        <row r="1194">
          <cell r="C1194" t="str">
            <v>Jumlah lintasan</v>
          </cell>
          <cell r="G1194" t="str">
            <v>n</v>
          </cell>
          <cell r="H1194">
            <v>8</v>
          </cell>
          <cell r="I1194" t="str">
            <v>lintasan</v>
          </cell>
          <cell r="L1194" t="str">
            <v>E.</v>
          </cell>
          <cell r="N1194" t="str">
            <v>OVERHEAD &amp; PROFIT</v>
          </cell>
          <cell r="P1194">
            <v>10</v>
          </cell>
          <cell r="Q1194" t="str">
            <v>%  x  D</v>
          </cell>
          <cell r="U1194">
            <v>150.82069031851219</v>
          </cell>
        </row>
        <row r="1195">
          <cell r="C1195" t="str">
            <v>Faktor efisiensi alat</v>
          </cell>
          <cell r="G1195" t="str">
            <v>Fa</v>
          </cell>
          <cell r="H1195">
            <v>0.83</v>
          </cell>
          <cell r="I1195" t="str">
            <v>-</v>
          </cell>
          <cell r="L1195" t="str">
            <v>F.</v>
          </cell>
          <cell r="N1195" t="str">
            <v>HARGA SATUAN PEKERJAAN  ( D + E )</v>
          </cell>
          <cell r="U1195">
            <v>1659.0275935036341</v>
          </cell>
        </row>
        <row r="1196">
          <cell r="L1196" t="str">
            <v>Note: 1</v>
          </cell>
          <cell r="N1196" t="str">
            <v>SATUAN dapat berdasarkan atas jam operasi untuk Tenaga Kerja dan Peralatan, volume dan/atau ukuran</v>
          </cell>
        </row>
        <row r="1197">
          <cell r="C1197" t="str">
            <v>Kapasitas Produksi / Jam   =</v>
          </cell>
          <cell r="E1197" t="str">
            <v>(v x 1000) x b x Fa</v>
          </cell>
          <cell r="G1197" t="str">
            <v>Q2</v>
          </cell>
          <cell r="H1197">
            <v>249</v>
          </cell>
          <cell r="I1197" t="str">
            <v>M2</v>
          </cell>
          <cell r="N1197" t="str">
            <v>berat untuk bahan-bahan.</v>
          </cell>
        </row>
        <row r="1198">
          <cell r="E1198" t="str">
            <v>n</v>
          </cell>
          <cell r="L1198">
            <v>2</v>
          </cell>
          <cell r="N1198" t="str">
            <v>Kuantitas satuan adalah kuantitas setiap komponen untuk menyelesaikan satu satuan pekerjaan dari nomor</v>
          </cell>
        </row>
        <row r="1199">
          <cell r="N1199" t="str">
            <v>mata pembayaran.</v>
          </cell>
        </row>
        <row r="1200">
          <cell r="C1200" t="str">
            <v>Koefisien Alat / m2</v>
          </cell>
          <cell r="D1200" t="str">
            <v xml:space="preserve"> =  1  :  Q2</v>
          </cell>
          <cell r="G1200" t="str">
            <v>(E19)</v>
          </cell>
          <cell r="H1200">
            <v>4.0160642570281121E-3</v>
          </cell>
          <cell r="I1200" t="str">
            <v>Jam</v>
          </cell>
          <cell r="L1200">
            <v>3</v>
          </cell>
          <cell r="N1200" t="str">
            <v>Biaya satuan untuk peralatan sudah termasuk bahan bakar, bahan habis dipakai dan operator.</v>
          </cell>
        </row>
        <row r="1201">
          <cell r="L1201">
            <v>4</v>
          </cell>
          <cell r="N1201" t="str">
            <v>Biaya satuan sudah termasuk pengeluaran untuk seluruh pajak yang berkaitan (tetapi tidak termasuk PPN</v>
          </cell>
        </row>
        <row r="1202">
          <cell r="J1202" t="str">
            <v>Berlanjut ke halaman berikut</v>
          </cell>
          <cell r="N1202" t="str">
            <v>yang dibayar dari kontrak) dan biaya-biaya lainnya.</v>
          </cell>
        </row>
        <row r="1203">
          <cell r="A1203" t="str">
            <v>ITEM PEMBAYARAN NO.</v>
          </cell>
          <cell r="D1203" t="str">
            <v>:  3.3 (1)</v>
          </cell>
          <cell r="J1203" t="str">
            <v>Analisa EI-331</v>
          </cell>
        </row>
        <row r="1204">
          <cell r="A1204" t="str">
            <v>JENIS PEKERJAAN</v>
          </cell>
          <cell r="D1204" t="str">
            <v>:  Penyiapan Badan Jalan pada Galian</v>
          </cell>
        </row>
        <row r="1205">
          <cell r="A1205" t="str">
            <v>SATUAN PEMBAYARAN</v>
          </cell>
          <cell r="D1205" t="str">
            <v>:  M2</v>
          </cell>
          <cell r="H1205" t="str">
            <v xml:space="preserve">         URAIAN ANALISA HARGA SATUAN</v>
          </cell>
        </row>
        <row r="1206">
          <cell r="J1206" t="str">
            <v>Lanjutan</v>
          </cell>
        </row>
        <row r="1208">
          <cell r="A1208" t="str">
            <v>No.</v>
          </cell>
          <cell r="C1208" t="str">
            <v>U R A I A N</v>
          </cell>
          <cell r="G1208" t="str">
            <v>KODE</v>
          </cell>
          <cell r="H1208" t="str">
            <v>KOEF.</v>
          </cell>
          <cell r="I1208" t="str">
            <v>SATUAN</v>
          </cell>
          <cell r="J1208" t="str">
            <v>KETERANGAN</v>
          </cell>
        </row>
        <row r="1211">
          <cell r="A1211" t="str">
            <v>2.c.</v>
          </cell>
          <cell r="C1211" t="str">
            <v>WATER TANK TRUCK</v>
          </cell>
          <cell r="G1211" t="str">
            <v>(E23)</v>
          </cell>
        </row>
        <row r="1212">
          <cell r="C1212" t="str">
            <v>Volume tangki air</v>
          </cell>
          <cell r="G1212" t="str">
            <v>V</v>
          </cell>
          <cell r="H1212">
            <v>4</v>
          </cell>
          <cell r="I1212" t="str">
            <v>M3</v>
          </cell>
        </row>
        <row r="1213">
          <cell r="C1213" t="str">
            <v>Kebutuhan air / M2 permukaan padat</v>
          </cell>
          <cell r="G1213" t="str">
            <v>Wc</v>
          </cell>
          <cell r="H1213">
            <v>0.01</v>
          </cell>
          <cell r="I1213" t="str">
            <v>M3</v>
          </cell>
        </row>
        <row r="1214">
          <cell r="C1214" t="str">
            <v>Pengisian Tangki / jam</v>
          </cell>
          <cell r="G1214" t="str">
            <v>n</v>
          </cell>
          <cell r="H1214">
            <v>1</v>
          </cell>
          <cell r="I1214" t="str">
            <v>kali</v>
          </cell>
        </row>
        <row r="1215">
          <cell r="C1215" t="str">
            <v>Faktor efisiensi alat</v>
          </cell>
          <cell r="G1215" t="str">
            <v>Fa</v>
          </cell>
          <cell r="H1215">
            <v>0.83</v>
          </cell>
          <cell r="I1215" t="str">
            <v>-</v>
          </cell>
        </row>
        <row r="1217">
          <cell r="C1217" t="str">
            <v>Kapasitas Produksi / Jam   =</v>
          </cell>
          <cell r="E1217" t="str">
            <v>V  x  n x Fa</v>
          </cell>
          <cell r="G1217" t="str">
            <v>Q3</v>
          </cell>
          <cell r="H1217">
            <v>332</v>
          </cell>
          <cell r="I1217" t="str">
            <v>M2</v>
          </cell>
        </row>
        <row r="1218">
          <cell r="E1218" t="str">
            <v xml:space="preserve">     Wc</v>
          </cell>
        </row>
        <row r="1220">
          <cell r="C1220" t="str">
            <v>Koefisien Alat / m2</v>
          </cell>
          <cell r="D1220" t="str">
            <v xml:space="preserve"> =  1  :  Q3</v>
          </cell>
          <cell r="G1220" t="str">
            <v>(E23)</v>
          </cell>
          <cell r="H1220">
            <v>3.0120481927710845E-3</v>
          </cell>
          <cell r="I1220" t="str">
            <v>Jam</v>
          </cell>
        </row>
        <row r="1223">
          <cell r="A1223" t="str">
            <v>2.d.</v>
          </cell>
          <cell r="C1223" t="str">
            <v>ALAT  BANTU</v>
          </cell>
        </row>
        <row r="1224">
          <cell r="C1224" t="str">
            <v>Diperlukan alat-alat bantu kecil</v>
          </cell>
          <cell r="J1224" t="str">
            <v>Lump Sum</v>
          </cell>
        </row>
        <row r="1225">
          <cell r="C1225" t="str">
            <v>- Sekop    =         3   buah</v>
          </cell>
        </row>
        <row r="1228">
          <cell r="A1228" t="str">
            <v xml:space="preserve">   3.</v>
          </cell>
          <cell r="C1228" t="str">
            <v>TENAGA</v>
          </cell>
        </row>
        <row r="1229">
          <cell r="C1229" t="str">
            <v>Produksi menentukan : VIBRATORY  ROLLER</v>
          </cell>
          <cell r="G1229" t="str">
            <v>Q2</v>
          </cell>
          <cell r="H1229">
            <v>249</v>
          </cell>
          <cell r="I1229" t="str">
            <v>M2/Jam</v>
          </cell>
        </row>
        <row r="1230">
          <cell r="C1230" t="str">
            <v>Produksi Pekerjaan / hari  =  Tk x Q1</v>
          </cell>
          <cell r="G1230" t="str">
            <v>Qt</v>
          </cell>
          <cell r="H1230">
            <v>1743</v>
          </cell>
          <cell r="I1230" t="str">
            <v>M2</v>
          </cell>
        </row>
        <row r="1231">
          <cell r="C1231" t="str">
            <v>Kebutuhan tenaga :</v>
          </cell>
        </row>
        <row r="1232">
          <cell r="D1232" t="str">
            <v>- Pekerja</v>
          </cell>
          <cell r="G1232" t="str">
            <v>P</v>
          </cell>
          <cell r="H1232">
            <v>4</v>
          </cell>
          <cell r="I1232" t="str">
            <v>orang</v>
          </cell>
        </row>
        <row r="1233">
          <cell r="D1233" t="str">
            <v>- Mandor</v>
          </cell>
          <cell r="G1233" t="str">
            <v>M</v>
          </cell>
          <cell r="H1233">
            <v>1</v>
          </cell>
          <cell r="I1233" t="str">
            <v>orang</v>
          </cell>
        </row>
        <row r="1236">
          <cell r="C1236" t="str">
            <v>Koefisien tenaga / M2</v>
          </cell>
        </row>
        <row r="1237">
          <cell r="D1237" t="str">
            <v>- Pekerja</v>
          </cell>
          <cell r="E1237" t="str">
            <v>= (Tk x P) : Qt</v>
          </cell>
          <cell r="G1237" t="str">
            <v>(L01)</v>
          </cell>
          <cell r="H1237">
            <v>1.6064257028112448E-2</v>
          </cell>
          <cell r="I1237" t="str">
            <v>Jam</v>
          </cell>
        </row>
        <row r="1238">
          <cell r="D1238" t="str">
            <v>- Mandor</v>
          </cell>
          <cell r="E1238" t="str">
            <v>= (Tk x M) : Qt</v>
          </cell>
          <cell r="G1238" t="str">
            <v>(L02)</v>
          </cell>
          <cell r="H1238">
            <v>4.0160642570281121E-3</v>
          </cell>
          <cell r="I1238" t="str">
            <v>Jam</v>
          </cell>
        </row>
        <row r="1241">
          <cell r="A1241" t="str">
            <v>4.</v>
          </cell>
          <cell r="C1241" t="str">
            <v>HARGA DASAR SATUAN UPAH, BAHAN DAN ALAT</v>
          </cell>
        </row>
        <row r="1242">
          <cell r="C1242" t="str">
            <v>Lihat lampiran.</v>
          </cell>
        </row>
        <row r="1245">
          <cell r="A1245" t="str">
            <v>5.</v>
          </cell>
          <cell r="C1245" t="str">
            <v>ANALISA HARGA SATUAN PEKERJAAN</v>
          </cell>
        </row>
        <row r="1246">
          <cell r="C1246" t="str">
            <v>Lihat perhitungan dalam FORMULIR STANDAR UNTUK</v>
          </cell>
        </row>
        <row r="1247">
          <cell r="C1247" t="str">
            <v>PEREKEMAN ANALISA MASING-MASING HARGA</v>
          </cell>
        </row>
        <row r="1248">
          <cell r="C1248" t="str">
            <v>SATUAN.</v>
          </cell>
        </row>
        <row r="1249">
          <cell r="C1249" t="str">
            <v>Didapat Harga Satuan Pekerjaan :</v>
          </cell>
        </row>
        <row r="1251">
          <cell r="C1251" t="str">
            <v xml:space="preserve">Rp.  </v>
          </cell>
          <cell r="D1251">
            <v>1659.0275935036341</v>
          </cell>
          <cell r="E1251" t="str">
            <v xml:space="preserve"> / M2</v>
          </cell>
        </row>
        <row r="1254">
          <cell r="A1254" t="str">
            <v>6.</v>
          </cell>
          <cell r="C1254" t="str">
            <v>WAKTU PELAKSANAAN YANG DIPERLUKAN</v>
          </cell>
        </row>
        <row r="1255">
          <cell r="C1255" t="str">
            <v>Masa Pelaksanaan :</v>
          </cell>
          <cell r="D1255" t="str">
            <v>. . . . . . . . . . . .</v>
          </cell>
          <cell r="E1255" t="str">
            <v>bulan</v>
          </cell>
        </row>
        <row r="1257">
          <cell r="A1257" t="str">
            <v>7.</v>
          </cell>
          <cell r="C1257" t="str">
            <v>VOLUME PEKERJAAN YANG DIPERLUKAN</v>
          </cell>
        </row>
        <row r="1258">
          <cell r="C1258" t="str">
            <v>Volume pekerjaan  :</v>
          </cell>
          <cell r="D1258">
            <v>0</v>
          </cell>
          <cell r="E1258" t="str">
            <v>M2</v>
          </cell>
        </row>
        <row r="1262">
          <cell r="A1262" t="str">
            <v>ITEM PEMBAYARAN NO.</v>
          </cell>
          <cell r="D1262" t="str">
            <v>:  3.4 (6)</v>
          </cell>
          <cell r="J1262" t="str">
            <v>Analisa LI-346</v>
          </cell>
          <cell r="T1262" t="str">
            <v>Analisa LI-346</v>
          </cell>
        </row>
        <row r="1263">
          <cell r="A1263" t="str">
            <v>JENIS PEKERJAAN</v>
          </cell>
          <cell r="D1263" t="str">
            <v>:  Stabilisasi Lereng Dgn Gebalan</v>
          </cell>
        </row>
        <row r="1264">
          <cell r="A1264" t="str">
            <v>SATUAN PEMBAYARAN</v>
          </cell>
          <cell r="D1264" t="str">
            <v>:  M2</v>
          </cell>
          <cell r="E1264" t="str">
            <v>Rumput</v>
          </cell>
          <cell r="H1264" t="str">
            <v xml:space="preserve">         URAIAN ANALISA HARGA SATUAN</v>
          </cell>
          <cell r="L1264" t="str">
            <v>FORMULIR STANDAR UNTUK</v>
          </cell>
        </row>
        <row r="1265">
          <cell r="L1265" t="str">
            <v>PEREKAMAN ANALISA MASING-MASING HARGA SATUAN</v>
          </cell>
        </row>
        <row r="1266">
          <cell r="L1266" t="str">
            <v xml:space="preserve">                                                                                                            </v>
          </cell>
        </row>
        <row r="1267">
          <cell r="A1267" t="str">
            <v>No.</v>
          </cell>
          <cell r="C1267" t="str">
            <v>U R A I A N</v>
          </cell>
          <cell r="G1267" t="str">
            <v>KODE</v>
          </cell>
          <cell r="H1267" t="str">
            <v>KOEF.</v>
          </cell>
          <cell r="I1267" t="str">
            <v>SATUAN</v>
          </cell>
          <cell r="J1267" t="str">
            <v>KETERANGAN</v>
          </cell>
        </row>
        <row r="1269">
          <cell r="L1269" t="str">
            <v>Proyek / Bagpro</v>
          </cell>
          <cell r="O1269" t="str">
            <v xml:space="preserve">:  Peningkatan Jalan Dan Jembatan Prop. NTT </v>
          </cell>
        </row>
        <row r="1270">
          <cell r="A1270" t="str">
            <v>I.</v>
          </cell>
          <cell r="C1270" t="str">
            <v>ASUMSI</v>
          </cell>
          <cell r="L1270" t="str">
            <v>No. Paket Kontrak</v>
          </cell>
          <cell r="O1270" t="str">
            <v xml:space="preserve">:  </v>
          </cell>
        </row>
        <row r="1271">
          <cell r="A1271">
            <v>1</v>
          </cell>
          <cell r="C1271" t="str">
            <v>Menggunakan tenaga pekerja</v>
          </cell>
          <cell r="L1271" t="str">
            <v>Nama Paket</v>
          </cell>
          <cell r="O1271" t="str">
            <v>:  Pembangunan Jalan Resetlement Pengungsi Mauritzu</v>
          </cell>
        </row>
        <row r="1272">
          <cell r="A1272">
            <v>2</v>
          </cell>
          <cell r="C1272" t="str">
            <v>Lokasi pekerjaan : sepanjang jalan</v>
          </cell>
          <cell r="L1272" t="str">
            <v>Prop / Kab / Kodya</v>
          </cell>
          <cell r="O1272" t="str">
            <v>:  Nusa Tenggara Timur / TTU</v>
          </cell>
        </row>
        <row r="1273">
          <cell r="A1273">
            <v>3</v>
          </cell>
          <cell r="C1273" t="str">
            <v>Bahan dasar (gebalan rumput) diterima seluruhnya</v>
          </cell>
          <cell r="L1273" t="str">
            <v>ITEM PEMBAYARAN NO.</v>
          </cell>
          <cell r="O1273" t="str">
            <v>:  3.4 (6)</v>
          </cell>
          <cell r="R1273" t="str">
            <v>PERKIRAAN VOL. PEK.</v>
          </cell>
          <cell r="T1273" t="str">
            <v>:</v>
          </cell>
          <cell r="U1273">
            <v>0</v>
          </cell>
        </row>
        <row r="1274">
          <cell r="C1274" t="str">
            <v>di lokasi pekerjaan</v>
          </cell>
          <cell r="L1274" t="str">
            <v>JENIS PEKERJAAN</v>
          </cell>
          <cell r="O1274" t="str">
            <v>:  Stabilisasi Lereng Dgn Gebalan</v>
          </cell>
          <cell r="R1274" t="str">
            <v>TOTAL HARGA (Rp.)</v>
          </cell>
          <cell r="T1274" t="str">
            <v>:</v>
          </cell>
          <cell r="U1274">
            <v>0</v>
          </cell>
        </row>
        <row r="1275">
          <cell r="A1275">
            <v>4</v>
          </cell>
          <cell r="C1275" t="str">
            <v>Jarak rata-rata Base camp ke lokasi pekerjaan</v>
          </cell>
          <cell r="G1275" t="str">
            <v>L</v>
          </cell>
          <cell r="H1275">
            <v>17.5</v>
          </cell>
          <cell r="I1275" t="str">
            <v>KM</v>
          </cell>
          <cell r="L1275" t="str">
            <v>SATUAN PEMBAYARAN</v>
          </cell>
          <cell r="O1275" t="str">
            <v>:  M2</v>
          </cell>
          <cell r="Q1275" t="str">
            <v>Rumput</v>
          </cell>
          <cell r="R1275" t="str">
            <v>% THD. BIAYA PROYEK</v>
          </cell>
          <cell r="T1275" t="str">
            <v>:</v>
          </cell>
          <cell r="U1275">
            <v>0</v>
          </cell>
        </row>
        <row r="1276">
          <cell r="A1276">
            <v>5</v>
          </cell>
          <cell r="C1276" t="str">
            <v>Jam kerja efektif per-hari</v>
          </cell>
          <cell r="G1276" t="str">
            <v>Tk</v>
          </cell>
          <cell r="H1276">
            <v>7</v>
          </cell>
          <cell r="I1276" t="str">
            <v>jam</v>
          </cell>
        </row>
        <row r="1277">
          <cell r="A1277">
            <v>6</v>
          </cell>
          <cell r="C1277" t="str">
            <v>Faktor kehilangan bahan</v>
          </cell>
          <cell r="G1277" t="str">
            <v>Fh</v>
          </cell>
          <cell r="H1277">
            <v>1.1000000000000001</v>
          </cell>
          <cell r="I1277" t="str">
            <v>-</v>
          </cell>
        </row>
        <row r="1278">
          <cell r="Q1278" t="str">
            <v>PERKIRAAN</v>
          </cell>
          <cell r="R1278" t="str">
            <v>HARGA</v>
          </cell>
          <cell r="S1278" t="str">
            <v>JUMLAH</v>
          </cell>
        </row>
        <row r="1279">
          <cell r="A1279" t="str">
            <v>II.</v>
          </cell>
          <cell r="C1279" t="str">
            <v>URUTAN KERJA</v>
          </cell>
          <cell r="L1279" t="str">
            <v>NO.</v>
          </cell>
          <cell r="N1279" t="str">
            <v>KOMPONEN</v>
          </cell>
          <cell r="P1279" t="str">
            <v>SATUAN</v>
          </cell>
          <cell r="Q1279" t="str">
            <v>KUANTITAS</v>
          </cell>
          <cell r="R1279" t="str">
            <v>SATUAN</v>
          </cell>
          <cell r="S1279" t="str">
            <v>HARGA</v>
          </cell>
        </row>
        <row r="1280">
          <cell r="A1280">
            <v>1</v>
          </cell>
          <cell r="C1280" t="str">
            <v>Gebalan rumput dipasang di atas permukaan</v>
          </cell>
          <cell r="R1280" t="str">
            <v>(Rp.)</v>
          </cell>
          <cell r="S1280" t="str">
            <v>(Rp.)</v>
          </cell>
        </row>
        <row r="1281">
          <cell r="C1281" t="str">
            <v>tanah yang telah siap ditanami</v>
          </cell>
        </row>
        <row r="1283">
          <cell r="A1283" t="str">
            <v>III.</v>
          </cell>
          <cell r="C1283" t="str">
            <v>PEMAKAIAN BAHAN, ALAT DAN TENAGA</v>
          </cell>
          <cell r="L1283" t="str">
            <v>A.</v>
          </cell>
          <cell r="N1283" t="str">
            <v>TENAGA</v>
          </cell>
        </row>
        <row r="1285">
          <cell r="A1285" t="str">
            <v xml:space="preserve">   1.</v>
          </cell>
          <cell r="C1285" t="str">
            <v>BAHAN</v>
          </cell>
          <cell r="L1285" t="str">
            <v>1.</v>
          </cell>
          <cell r="N1285" t="str">
            <v>Pekerja Biasa</v>
          </cell>
          <cell r="O1285" t="str">
            <v>(L01)</v>
          </cell>
          <cell r="P1285" t="str">
            <v>jam</v>
          </cell>
          <cell r="Q1285">
            <v>0.28000000000000003</v>
          </cell>
          <cell r="R1285">
            <v>0</v>
          </cell>
          <cell r="U1285">
            <v>0</v>
          </cell>
        </row>
        <row r="1286">
          <cell r="A1286" t="str">
            <v>1.a.</v>
          </cell>
          <cell r="C1286" t="str">
            <v>Gebalan Rumput</v>
          </cell>
          <cell r="D1286" t="str">
            <v>=  1 M2 x Fh</v>
          </cell>
          <cell r="G1286" t="str">
            <v>(M32)</v>
          </cell>
          <cell r="H1286">
            <v>1.1000000000000001</v>
          </cell>
          <cell r="I1286" t="str">
            <v>M2</v>
          </cell>
          <cell r="L1286" t="str">
            <v>2.</v>
          </cell>
          <cell r="N1286" t="str">
            <v>Tukang</v>
          </cell>
          <cell r="O1286" t="str">
            <v>(L02)</v>
          </cell>
          <cell r="P1286" t="str">
            <v>jam</v>
          </cell>
          <cell r="Q1286">
            <v>0.14000000000000001</v>
          </cell>
          <cell r="R1286">
            <v>0</v>
          </cell>
          <cell r="U1286">
            <v>0</v>
          </cell>
        </row>
        <row r="1287">
          <cell r="L1287" t="str">
            <v>3.</v>
          </cell>
          <cell r="N1287" t="str">
            <v>Mandor</v>
          </cell>
          <cell r="O1287" t="str">
            <v>(L03)</v>
          </cell>
          <cell r="P1287" t="str">
            <v>jam</v>
          </cell>
          <cell r="Q1287">
            <v>1.2E-2</v>
          </cell>
          <cell r="R1287">
            <v>0</v>
          </cell>
          <cell r="U1287">
            <v>0</v>
          </cell>
        </row>
        <row r="1288">
          <cell r="A1288" t="str">
            <v>2.</v>
          </cell>
          <cell r="C1288" t="str">
            <v>ALAT</v>
          </cell>
        </row>
        <row r="1289">
          <cell r="A1289" t="str">
            <v>2.a.</v>
          </cell>
          <cell r="C1289" t="str">
            <v>ALAT BANTU</v>
          </cell>
          <cell r="Q1289" t="str">
            <v xml:space="preserve">JUMLAH HARGA TENAGA   </v>
          </cell>
          <cell r="U1289">
            <v>0</v>
          </cell>
        </row>
        <row r="1290">
          <cell r="C1290" t="str">
            <v>- Gerobak Dorong</v>
          </cell>
          <cell r="D1290" t="str">
            <v>=  2  buah</v>
          </cell>
        </row>
        <row r="1291">
          <cell r="C1291" t="str">
            <v>- Tusuk Bambu</v>
          </cell>
          <cell r="D1291" t="str">
            <v>=  5  buah / M2</v>
          </cell>
          <cell r="L1291" t="str">
            <v>B.</v>
          </cell>
          <cell r="N1291" t="str">
            <v>BAHAN</v>
          </cell>
        </row>
        <row r="1292">
          <cell r="C1292" t="str">
            <v>- Pagar Tali</v>
          </cell>
          <cell r="D1292" t="str">
            <v>=  sesuai kebutuhan</v>
          </cell>
        </row>
        <row r="1293">
          <cell r="L1293" t="str">
            <v>1.</v>
          </cell>
          <cell r="N1293" t="str">
            <v>Gebalan Rumput   (M32)</v>
          </cell>
          <cell r="P1293" t="str">
            <v>M2</v>
          </cell>
          <cell r="Q1293">
            <v>1.1000000000000001</v>
          </cell>
          <cell r="R1293">
            <v>5500</v>
          </cell>
          <cell r="U1293">
            <v>6050.0000000000009</v>
          </cell>
        </row>
        <row r="1294">
          <cell r="A1294" t="str">
            <v>3.</v>
          </cell>
          <cell r="C1294" t="str">
            <v>TENAGA</v>
          </cell>
        </row>
        <row r="1295">
          <cell r="C1295" t="str">
            <v>Produksi penanaman rumput dalam 1 hari</v>
          </cell>
          <cell r="G1295" t="str">
            <v>Qt</v>
          </cell>
          <cell r="H1295">
            <v>100</v>
          </cell>
          <cell r="I1295" t="str">
            <v>M2</v>
          </cell>
        </row>
        <row r="1296">
          <cell r="C1296" t="str">
            <v>Kebutuhan tenaga :</v>
          </cell>
          <cell r="D1296" t="str">
            <v>- Mandor</v>
          </cell>
          <cell r="G1296" t="str">
            <v>M</v>
          </cell>
          <cell r="H1296">
            <v>1</v>
          </cell>
          <cell r="I1296" t="str">
            <v>orang</v>
          </cell>
        </row>
        <row r="1297">
          <cell r="D1297" t="str">
            <v>- Tukang</v>
          </cell>
          <cell r="G1297" t="str">
            <v>Tb</v>
          </cell>
          <cell r="H1297">
            <v>2</v>
          </cell>
          <cell r="I1297" t="str">
            <v>orang</v>
          </cell>
        </row>
        <row r="1298">
          <cell r="D1298" t="str">
            <v>- Pekerja</v>
          </cell>
          <cell r="G1298" t="str">
            <v>P</v>
          </cell>
          <cell r="H1298">
            <v>4</v>
          </cell>
          <cell r="I1298" t="str">
            <v>orang</v>
          </cell>
        </row>
        <row r="1299">
          <cell r="C1299" t="str">
            <v>Koefisien Tenaga / M2   :</v>
          </cell>
          <cell r="Q1299" t="str">
            <v xml:space="preserve">JUMLAH HARGA BAHAN   </v>
          </cell>
          <cell r="U1299">
            <v>6050.0000000000009</v>
          </cell>
        </row>
        <row r="1300">
          <cell r="D1300" t="str">
            <v>-  Mandor</v>
          </cell>
          <cell r="E1300" t="str">
            <v>= (Tk x M) : Qt</v>
          </cell>
          <cell r="G1300" t="str">
            <v>(L03)</v>
          </cell>
          <cell r="H1300">
            <v>1.2E-2</v>
          </cell>
          <cell r="I1300" t="str">
            <v>jam</v>
          </cell>
        </row>
        <row r="1301">
          <cell r="D1301" t="str">
            <v>-  Tukang</v>
          </cell>
          <cell r="E1301" t="str">
            <v>= (Tk x Tb) : Qt</v>
          </cell>
          <cell r="G1301" t="str">
            <v>(L02)</v>
          </cell>
          <cell r="H1301">
            <v>0.14000000000000001</v>
          </cell>
          <cell r="I1301" t="str">
            <v>jam</v>
          </cell>
          <cell r="L1301" t="str">
            <v>C.</v>
          </cell>
          <cell r="N1301" t="str">
            <v>PERALATAN</v>
          </cell>
        </row>
        <row r="1302">
          <cell r="D1302" t="str">
            <v>-  Pekerja</v>
          </cell>
          <cell r="E1302" t="str">
            <v>= (Tk x P) : Qt</v>
          </cell>
          <cell r="G1302" t="str">
            <v>(L01)</v>
          </cell>
          <cell r="H1302">
            <v>0.28000000000000003</v>
          </cell>
          <cell r="I1302" t="str">
            <v>jam</v>
          </cell>
        </row>
        <row r="1303">
          <cell r="L1303" t="str">
            <v>1.</v>
          </cell>
          <cell r="N1303" t="str">
            <v>Alat Bantu</v>
          </cell>
          <cell r="P1303" t="str">
            <v>Ls</v>
          </cell>
          <cell r="Q1303">
            <v>1</v>
          </cell>
          <cell r="R1303">
            <v>60</v>
          </cell>
          <cell r="U1303">
            <v>60</v>
          </cell>
        </row>
        <row r="1304">
          <cell r="A1304" t="str">
            <v>4.</v>
          </cell>
          <cell r="C1304" t="str">
            <v>HARGA DASAR SATUAN UPAH, BAHAN DAN ALAT</v>
          </cell>
        </row>
        <row r="1305">
          <cell r="C1305" t="str">
            <v>Lihat lampiran.</v>
          </cell>
        </row>
        <row r="1307">
          <cell r="A1307" t="str">
            <v>5.</v>
          </cell>
          <cell r="C1307" t="str">
            <v>ANALISA HARGA SATUAN PEKERJAAN</v>
          </cell>
        </row>
        <row r="1308">
          <cell r="C1308" t="str">
            <v>Lihat perhitungan dalam FORMULIR STANDAR UNTUK</v>
          </cell>
        </row>
        <row r="1309">
          <cell r="C1309" t="str">
            <v>PEREKEMAN ANALISA MASING-MASING HARGA</v>
          </cell>
        </row>
        <row r="1310">
          <cell r="C1310" t="str">
            <v>SATUAN.</v>
          </cell>
        </row>
        <row r="1311">
          <cell r="C1311" t="str">
            <v>Didapat Harga Satuan Pekerjaan :</v>
          </cell>
          <cell r="Q1311" t="str">
            <v xml:space="preserve">JUMLAH HARGA PERALATAN   </v>
          </cell>
          <cell r="U1311">
            <v>60</v>
          </cell>
        </row>
        <row r="1313">
          <cell r="C1313" t="str">
            <v xml:space="preserve">Rp.  </v>
          </cell>
          <cell r="D1313">
            <v>6721.0000000000009</v>
          </cell>
          <cell r="E1313" t="str">
            <v xml:space="preserve"> / M2</v>
          </cell>
          <cell r="L1313" t="str">
            <v>D.</v>
          </cell>
          <cell r="N1313" t="str">
            <v>JUMLAH HARGA TENAGA, BAHAN DAN PERALATAN  ( A + B + C )</v>
          </cell>
          <cell r="U1313">
            <v>6110.0000000000009</v>
          </cell>
        </row>
        <row r="1314">
          <cell r="L1314" t="str">
            <v>E.</v>
          </cell>
          <cell r="N1314" t="str">
            <v>OVERHEAD &amp; PROFIT</v>
          </cell>
          <cell r="P1314">
            <v>10</v>
          </cell>
          <cell r="Q1314" t="str">
            <v>%  x  D</v>
          </cell>
          <cell r="U1314">
            <v>611.00000000000011</v>
          </cell>
        </row>
        <row r="1315">
          <cell r="L1315" t="str">
            <v>F.</v>
          </cell>
          <cell r="N1315" t="str">
            <v>HARGA SATUAN PEKERJAAN  ( D + E )</v>
          </cell>
          <cell r="U1315">
            <v>6721.0000000000009</v>
          </cell>
        </row>
        <row r="1316">
          <cell r="A1316" t="str">
            <v>6.</v>
          </cell>
          <cell r="C1316" t="str">
            <v>MASA PELAKSANAAN YANG DIPERLUKAN</v>
          </cell>
          <cell r="L1316" t="str">
            <v>Note: 1</v>
          </cell>
          <cell r="N1316" t="str">
            <v>SATUAN dapat berdasarkan atas jam operasi untuk Tenaga Kerja dan Peralatan, volume dan/atau ukuran</v>
          </cell>
        </row>
        <row r="1317">
          <cell r="C1317" t="str">
            <v>Masa Pelaksanaan :</v>
          </cell>
          <cell r="D1317" t="str">
            <v>. . . . . . . . . . .</v>
          </cell>
          <cell r="E1317" t="str">
            <v>bulan</v>
          </cell>
          <cell r="N1317" t="str">
            <v>berat untuk bahan-bahan.</v>
          </cell>
        </row>
        <row r="1318">
          <cell r="L1318">
            <v>2</v>
          </cell>
          <cell r="N1318" t="str">
            <v>Kuantitas satuan adalah kuantitas setiap komponen untuk menyelesaikan satu satuan pekerjaan dari nomor</v>
          </cell>
        </row>
        <row r="1319">
          <cell r="A1319" t="str">
            <v>7.</v>
          </cell>
          <cell r="C1319" t="str">
            <v>VOLUME PEKERJAAN YANG DIPERLUKAN</v>
          </cell>
          <cell r="N1319" t="str">
            <v>mata pembayaran.</v>
          </cell>
        </row>
        <row r="1320">
          <cell r="C1320" t="str">
            <v>Volume pekerjaan  :</v>
          </cell>
          <cell r="D1320">
            <v>0</v>
          </cell>
          <cell r="E1320" t="str">
            <v>M2</v>
          </cell>
          <cell r="L1320">
            <v>3</v>
          </cell>
          <cell r="N1320" t="str">
            <v>Biaya satuan untuk peralatan sudah termasuk bahan bakar, bahan habis dipakai dan operator.</v>
          </cell>
        </row>
        <row r="1321">
          <cell r="L1321">
            <v>4</v>
          </cell>
          <cell r="N1321" t="str">
            <v>Biaya satuan sudah termasuk pengeluaran untuk seluruh pajak yang berkaitan (tetapi tidak termasuk PPN</v>
          </cell>
        </row>
        <row r="1322">
          <cell r="N1322" t="str">
            <v>yang dibayar dari kontrak) dan biaya-biaya lainnya.</v>
          </cell>
        </row>
      </sheetData>
      <sheetData sheetId="22" refreshError="1"/>
      <sheetData sheetId="23" refreshError="1"/>
      <sheetData sheetId="24" refreshError="1">
        <row r="1">
          <cell r="A1" t="str">
            <v>ITEM PEMBAYARAN NO.</v>
          </cell>
          <cell r="D1" t="str">
            <v>:  4.2 (1)</v>
          </cell>
          <cell r="J1" t="str">
            <v>Analisa EI-421</v>
          </cell>
          <cell r="T1" t="str">
            <v>Analisa EI-421</v>
          </cell>
        </row>
        <row r="2">
          <cell r="A2" t="str">
            <v>JENIS PEKERJAAN</v>
          </cell>
          <cell r="D2" t="str">
            <v>:  Lps. Pond. Ag. Kls. A, CBR Min 80%</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Kondisi existing jalan : sedang</v>
          </cell>
          <cell r="L12" t="str">
            <v>ITEM PEMBAYARAN NO.</v>
          </cell>
          <cell r="O12" t="str">
            <v>:  4.2 (1)</v>
          </cell>
          <cell r="R12" t="str">
            <v>PERKIRAAN VOL. PEK.</v>
          </cell>
          <cell r="T12" t="str">
            <v>:</v>
          </cell>
          <cell r="U12">
            <v>0</v>
          </cell>
        </row>
        <row r="13">
          <cell r="A13">
            <v>4</v>
          </cell>
          <cell r="C13" t="str">
            <v>Jarak rata-rata Base Camp ke lokasi pekerjaan</v>
          </cell>
          <cell r="G13" t="str">
            <v>L</v>
          </cell>
          <cell r="H13">
            <v>17.5</v>
          </cell>
          <cell r="I13" t="str">
            <v>KM</v>
          </cell>
          <cell r="L13" t="str">
            <v>JENIS PEKERJAAN</v>
          </cell>
          <cell r="O13" t="str">
            <v>:  Lps. Pond. Ag. Kls. A, CBR Min 80%</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Lebar bahu jalan</v>
          </cell>
          <cell r="G17" t="str">
            <v>Lb</v>
          </cell>
          <cell r="H17">
            <v>1</v>
          </cell>
          <cell r="I17" t="str">
            <v>M</v>
          </cell>
          <cell r="Q17" t="str">
            <v>PERKIRAAN</v>
          </cell>
          <cell r="R17" t="str">
            <v>HARGA</v>
          </cell>
          <cell r="S17" t="str">
            <v>JUMLAH</v>
          </cell>
        </row>
        <row r="18">
          <cell r="A18">
            <v>9</v>
          </cell>
          <cell r="C18" t="str">
            <v>Proporsi Campuran :</v>
          </cell>
          <cell r="D18" t="str">
            <v>- Agregat Kasar</v>
          </cell>
          <cell r="G18" t="str">
            <v>Ak</v>
          </cell>
          <cell r="H18">
            <v>60</v>
          </cell>
          <cell r="I18" t="str">
            <v>%</v>
          </cell>
          <cell r="J18" t="str">
            <v xml:space="preserve"> Gradasi harus -</v>
          </cell>
          <cell r="L18" t="str">
            <v>NO.</v>
          </cell>
          <cell r="N18" t="str">
            <v>KOMPONEN</v>
          </cell>
          <cell r="P18" t="str">
            <v>SATUAN</v>
          </cell>
          <cell r="Q18" t="str">
            <v>KUANTITAS</v>
          </cell>
          <cell r="R18" t="str">
            <v>SATUAN</v>
          </cell>
          <cell r="S18" t="str">
            <v>HARGA</v>
          </cell>
        </row>
        <row r="19">
          <cell r="D19" t="str">
            <v>- Agregat Halus</v>
          </cell>
          <cell r="G19" t="str">
            <v>Ah</v>
          </cell>
          <cell r="H19">
            <v>40</v>
          </cell>
          <cell r="I19" t="str">
            <v>%</v>
          </cell>
          <cell r="J19" t="str">
            <v xml:space="preserve"> memenuhi Spec.</v>
          </cell>
          <cell r="R19" t="str">
            <v>(Rp.)</v>
          </cell>
          <cell r="S19" t="str">
            <v>(Rp.)</v>
          </cell>
        </row>
        <row r="20">
          <cell r="A20" t="str">
            <v>II.</v>
          </cell>
          <cell r="C20" t="str">
            <v>URUTAN KERJA</v>
          </cell>
        </row>
        <row r="21">
          <cell r="A21">
            <v>1</v>
          </cell>
          <cell r="C21" t="str">
            <v xml:space="preserve">Wheel Loader mencampur &amp; memuat Agregat ke </v>
          </cell>
        </row>
        <row r="22">
          <cell r="C22" t="str">
            <v>dalam Dump Truck di Base Camp</v>
          </cell>
          <cell r="L22" t="str">
            <v>A.</v>
          </cell>
          <cell r="N22" t="str">
            <v>TENAGA</v>
          </cell>
        </row>
        <row r="23">
          <cell r="A23">
            <v>2</v>
          </cell>
          <cell r="C23" t="str">
            <v>Dump Truck mengangkut Agregat ke lokasi</v>
          </cell>
        </row>
        <row r="24">
          <cell r="C24" t="str">
            <v>pekerjaan dan dihampar dengan Motor Grader</v>
          </cell>
          <cell r="L24" t="str">
            <v>1.</v>
          </cell>
          <cell r="N24" t="str">
            <v>Pekerja</v>
          </cell>
          <cell r="O24" t="str">
            <v>(L01)</v>
          </cell>
          <cell r="P24" t="str">
            <v>Jam</v>
          </cell>
          <cell r="Q24">
            <v>0.24988844265952695</v>
          </cell>
          <cell r="R24">
            <v>0</v>
          </cell>
          <cell r="U24">
            <v>0</v>
          </cell>
        </row>
        <row r="25">
          <cell r="A25">
            <v>3</v>
          </cell>
          <cell r="C25" t="str">
            <v>Hamparan Agregat dibasahi dengan Water Tank Truck</v>
          </cell>
          <cell r="L25" t="str">
            <v>2.</v>
          </cell>
          <cell r="N25" t="str">
            <v>Mandor</v>
          </cell>
          <cell r="O25" t="str">
            <v>(L03)</v>
          </cell>
          <cell r="P25" t="str">
            <v>Jam</v>
          </cell>
          <cell r="Q25">
            <v>3.5698348951360995E-2</v>
          </cell>
          <cell r="R25">
            <v>0</v>
          </cell>
          <cell r="U25">
            <v>0</v>
          </cell>
        </row>
        <row r="26">
          <cell r="C26" t="str">
            <v>sebelum dipadatkan dengan Tandem Roller &amp; PTR</v>
          </cell>
        </row>
        <row r="27">
          <cell r="A27">
            <v>4</v>
          </cell>
          <cell r="C27" t="str">
            <v>Selama pemadatan sekelompok pekerja akan</v>
          </cell>
        </row>
        <row r="28">
          <cell r="C28" t="str">
            <v>merapikan tepi hamparan dan level permukaan</v>
          </cell>
          <cell r="Q28" t="str">
            <v xml:space="preserve">JUMLAH HARGA TENAGA   </v>
          </cell>
          <cell r="U28">
            <v>0</v>
          </cell>
        </row>
        <row r="29">
          <cell r="C29" t="str">
            <v>dengan menggunakan alat bantu</v>
          </cell>
        </row>
        <row r="30">
          <cell r="L30" t="str">
            <v>B.</v>
          </cell>
          <cell r="N30" t="str">
            <v>BAHAN</v>
          </cell>
        </row>
        <row r="31">
          <cell r="A31" t="str">
            <v>III.</v>
          </cell>
          <cell r="C31" t="str">
            <v>PEMAKAIAN BAHAN, ALAT DAN TENAGA</v>
          </cell>
        </row>
        <row r="32">
          <cell r="L32" t="str">
            <v>1.</v>
          </cell>
          <cell r="N32" t="str">
            <v>Agregat Kasar     (M03)</v>
          </cell>
          <cell r="P32" t="str">
            <v>M3</v>
          </cell>
          <cell r="Q32">
            <v>0.72</v>
          </cell>
          <cell r="R32">
            <v>32852.921470565663</v>
          </cell>
          <cell r="U32">
            <v>23654.103458807276</v>
          </cell>
        </row>
        <row r="33">
          <cell r="A33" t="str">
            <v xml:space="preserve">   1.</v>
          </cell>
          <cell r="C33" t="str">
            <v>BAHAN</v>
          </cell>
          <cell r="L33" t="str">
            <v>2.</v>
          </cell>
          <cell r="N33" t="str">
            <v>Agregat Halus     (M04)</v>
          </cell>
          <cell r="P33" t="str">
            <v>M3</v>
          </cell>
          <cell r="Q33">
            <v>0.48</v>
          </cell>
          <cell r="R33">
            <v>31756.453225945177</v>
          </cell>
          <cell r="U33">
            <v>15243.097548453685</v>
          </cell>
        </row>
        <row r="34">
          <cell r="C34" t="str">
            <v>- Agregat Kasar</v>
          </cell>
          <cell r="D34" t="str">
            <v>=  Ak x 1 M3 x Fk</v>
          </cell>
          <cell r="G34" t="str">
            <v>M03</v>
          </cell>
          <cell r="H34">
            <v>0.72</v>
          </cell>
          <cell r="I34" t="str">
            <v>M3</v>
          </cell>
        </row>
        <row r="35">
          <cell r="C35" t="str">
            <v>- Agregat Halus</v>
          </cell>
          <cell r="D35" t="str">
            <v>=  Ah x 1 M3 x Fk</v>
          </cell>
          <cell r="G35" t="str">
            <v>M04</v>
          </cell>
          <cell r="H35">
            <v>0.48</v>
          </cell>
          <cell r="I35" t="str">
            <v>M3</v>
          </cell>
        </row>
        <row r="37">
          <cell r="A37" t="str">
            <v xml:space="preserve">   2.</v>
          </cell>
          <cell r="C37" t="str">
            <v>ALAT</v>
          </cell>
        </row>
        <row r="38">
          <cell r="A38" t="str">
            <v>2.a.</v>
          </cell>
          <cell r="C38" t="str">
            <v>WHEEL LOADER</v>
          </cell>
          <cell r="G38" t="str">
            <v>(E15)</v>
          </cell>
          <cell r="Q38" t="str">
            <v xml:space="preserve">JUMLAH HARGA BAHAN   </v>
          </cell>
          <cell r="U38">
            <v>38897.201007260963</v>
          </cell>
        </row>
        <row r="39">
          <cell r="C39" t="str">
            <v>Kapasitas bucket</v>
          </cell>
          <cell r="G39" t="str">
            <v>V</v>
          </cell>
          <cell r="H39">
            <v>1.5</v>
          </cell>
          <cell r="I39" t="str">
            <v>M3</v>
          </cell>
        </row>
        <row r="40">
          <cell r="C40" t="str">
            <v>Faktor bucket</v>
          </cell>
          <cell r="G40" t="str">
            <v>Fb</v>
          </cell>
          <cell r="H40">
            <v>0.9</v>
          </cell>
          <cell r="I40" t="str">
            <v>-</v>
          </cell>
          <cell r="J40" t="str">
            <v>Pemuatan ringan</v>
          </cell>
          <cell r="L40" t="str">
            <v>C.</v>
          </cell>
          <cell r="N40" t="str">
            <v>PERALATAN</v>
          </cell>
        </row>
        <row r="41">
          <cell r="C41" t="str">
            <v>Faktor Efisiensi alat</v>
          </cell>
          <cell r="G41" t="str">
            <v>Fa</v>
          </cell>
          <cell r="H41">
            <v>0.83</v>
          </cell>
          <cell r="I41" t="str">
            <v>-</v>
          </cell>
        </row>
        <row r="42">
          <cell r="C42" t="str">
            <v>Waktu siklus</v>
          </cell>
          <cell r="G42" t="str">
            <v>Ts1</v>
          </cell>
          <cell r="L42" t="str">
            <v>1</v>
          </cell>
          <cell r="N42" t="str">
            <v>Wheel Loader</v>
          </cell>
          <cell r="O42" t="str">
            <v>(E15)</v>
          </cell>
          <cell r="P42" t="str">
            <v>Jam</v>
          </cell>
          <cell r="Q42">
            <v>3.5698348951360995E-2</v>
          </cell>
          <cell r="R42">
            <v>215035.12819823693</v>
          </cell>
          <cell r="U42">
            <v>7676.3990432213086</v>
          </cell>
        </row>
        <row r="43">
          <cell r="C43" t="str">
            <v>- Mencampur</v>
          </cell>
          <cell r="G43" t="str">
            <v>T1</v>
          </cell>
          <cell r="H43">
            <v>1.5</v>
          </cell>
          <cell r="I43" t="str">
            <v>menit</v>
          </cell>
          <cell r="L43" t="str">
            <v>2</v>
          </cell>
          <cell r="N43" t="str">
            <v>Dump Truck</v>
          </cell>
          <cell r="O43" t="str">
            <v>(E09)</v>
          </cell>
          <cell r="P43" t="str">
            <v>Jam</v>
          </cell>
          <cell r="Q43">
            <v>0.227649554039451</v>
          </cell>
          <cell r="R43">
            <v>119818.0926144915</v>
          </cell>
          <cell r="U43">
            <v>27276.535349546626</v>
          </cell>
        </row>
        <row r="44">
          <cell r="C44" t="str">
            <v>- Memuat dan lain-lain</v>
          </cell>
          <cell r="G44" t="str">
            <v>T2</v>
          </cell>
          <cell r="H44">
            <v>0.5</v>
          </cell>
          <cell r="I44" t="str">
            <v>menit</v>
          </cell>
          <cell r="L44" t="str">
            <v>3</v>
          </cell>
          <cell r="N44" t="str">
            <v>Motor Grader</v>
          </cell>
          <cell r="O44" t="str">
            <v>(E13)</v>
          </cell>
          <cell r="P44" t="str">
            <v>Jam</v>
          </cell>
          <cell r="Q44">
            <v>1.1713520749665328E-2</v>
          </cell>
          <cell r="R44">
            <v>263178.57315631048</v>
          </cell>
          <cell r="U44">
            <v>3082.7476775337573</v>
          </cell>
        </row>
        <row r="45">
          <cell r="G45" t="str">
            <v>Ts1</v>
          </cell>
          <cell r="H45">
            <v>2</v>
          </cell>
          <cell r="I45" t="str">
            <v>menit</v>
          </cell>
          <cell r="L45" t="str">
            <v>4</v>
          </cell>
          <cell r="N45" t="str">
            <v>Tandem Roller</v>
          </cell>
          <cell r="O45" t="str">
            <v>(E17)</v>
          </cell>
          <cell r="P45" t="str">
            <v>Jam</v>
          </cell>
          <cell r="Q45">
            <v>1.7849174475680501E-2</v>
          </cell>
          <cell r="R45">
            <v>112203.63792732745</v>
          </cell>
          <cell r="U45">
            <v>2002.7423101709496</v>
          </cell>
        </row>
        <row r="46">
          <cell r="L46" t="str">
            <v>5</v>
          </cell>
          <cell r="N46" t="str">
            <v>Water Tanker</v>
          </cell>
          <cell r="O46" t="str">
            <v>(E23)</v>
          </cell>
          <cell r="P46" t="str">
            <v>Jam</v>
          </cell>
          <cell r="Q46">
            <v>2.1084337349397592E-2</v>
          </cell>
          <cell r="R46">
            <v>97351.151634057198</v>
          </cell>
          <cell r="U46">
            <v>2052.5845224048207</v>
          </cell>
        </row>
        <row r="47">
          <cell r="C47" t="str">
            <v>Kap. Prod. / jam =</v>
          </cell>
          <cell r="D47" t="str">
            <v>V x Fb x Fa x 60</v>
          </cell>
          <cell r="G47" t="str">
            <v>Q1</v>
          </cell>
          <cell r="H47">
            <v>28.012500000000003</v>
          </cell>
          <cell r="I47" t="str">
            <v>M3</v>
          </cell>
          <cell r="L47" t="str">
            <v>6</v>
          </cell>
          <cell r="N47" t="str">
            <v>Alat Bantu</v>
          </cell>
          <cell r="P47" t="str">
            <v>Ls</v>
          </cell>
          <cell r="Q47">
            <v>1</v>
          </cell>
          <cell r="R47">
            <v>75</v>
          </cell>
          <cell r="U47">
            <v>75</v>
          </cell>
        </row>
        <row r="48">
          <cell r="D48" t="str">
            <v>Fk x Ts1</v>
          </cell>
        </row>
        <row r="49">
          <cell r="C49" t="str">
            <v>Koefisien Alat / M3</v>
          </cell>
          <cell r="D49" t="str">
            <v xml:space="preserve"> =  1  :  Q1</v>
          </cell>
          <cell r="G49" t="str">
            <v>(E15)</v>
          </cell>
          <cell r="H49">
            <v>3.5698348951360995E-2</v>
          </cell>
          <cell r="I49" t="str">
            <v>Jam</v>
          </cell>
        </row>
        <row r="50">
          <cell r="Q50" t="str">
            <v xml:space="preserve">JUMLAH HARGA PERALATAN   </v>
          </cell>
          <cell r="U50">
            <v>42166.008902877467</v>
          </cell>
        </row>
        <row r="51">
          <cell r="A51" t="str">
            <v>2.b.</v>
          </cell>
          <cell r="C51" t="str">
            <v>DUMP TRUCK</v>
          </cell>
          <cell r="G51" t="str">
            <v>(E09)</v>
          </cell>
        </row>
        <row r="52">
          <cell r="C52" t="str">
            <v>Kapasitas bak</v>
          </cell>
          <cell r="G52" t="str">
            <v>V</v>
          </cell>
          <cell r="H52">
            <v>6</v>
          </cell>
          <cell r="I52" t="str">
            <v>M3</v>
          </cell>
          <cell r="L52" t="str">
            <v>D.</v>
          </cell>
          <cell r="N52" t="str">
            <v>JUMLAH HARGA TENAGA, BAHAN DAN PERALATAN  ( A + B + C )</v>
          </cell>
          <cell r="U52">
            <v>81063.209910138423</v>
          </cell>
        </row>
        <row r="53">
          <cell r="C53" t="str">
            <v>Faktor Efisiensi alat</v>
          </cell>
          <cell r="G53" t="str">
            <v>Fa</v>
          </cell>
          <cell r="H53">
            <v>0.83</v>
          </cell>
          <cell r="I53" t="str">
            <v>-</v>
          </cell>
          <cell r="L53" t="str">
            <v>E.</v>
          </cell>
          <cell r="N53" t="str">
            <v>OVERHEAD &amp; PROFIT</v>
          </cell>
          <cell r="P53">
            <v>10</v>
          </cell>
          <cell r="Q53" t="str">
            <v>%  x  D</v>
          </cell>
          <cell r="U53">
            <v>8106.320991013843</v>
          </cell>
        </row>
        <row r="54">
          <cell r="C54" t="str">
            <v>Kecepatan rata-rata bermuatan</v>
          </cell>
          <cell r="G54" t="str">
            <v>v1</v>
          </cell>
          <cell r="H54">
            <v>45</v>
          </cell>
          <cell r="I54" t="str">
            <v>KM / Jam</v>
          </cell>
          <cell r="L54" t="str">
            <v>F.</v>
          </cell>
          <cell r="N54" t="str">
            <v>HARGA SATUAN PEKERJAAN  ( D + E )</v>
          </cell>
          <cell r="U54">
            <v>89169.530901152262</v>
          </cell>
        </row>
        <row r="55">
          <cell r="C55" t="str">
            <v>Kecepatan rata-rata kosong</v>
          </cell>
          <cell r="G55" t="str">
            <v>v2</v>
          </cell>
          <cell r="H55">
            <v>60</v>
          </cell>
          <cell r="I55" t="str">
            <v>KM / Jam</v>
          </cell>
          <cell r="L55" t="str">
            <v>Note: 1</v>
          </cell>
          <cell r="N55" t="str">
            <v>SATUAN dapat berdasarkan atas jam operasi untuk Tenaga Kerja dan Peralatan, volume dan/atau ukuran</v>
          </cell>
        </row>
        <row r="56">
          <cell r="C56" t="str">
            <v>Waktu Siklus  :  - Waktu memuat = V : Q1 x 60</v>
          </cell>
          <cell r="G56" t="str">
            <v>T1</v>
          </cell>
          <cell r="H56">
            <v>12.851405622489958</v>
          </cell>
          <cell r="I56" t="str">
            <v>menit</v>
          </cell>
          <cell r="N56" t="str">
            <v>berat untuk bahan-bahan.</v>
          </cell>
        </row>
        <row r="57">
          <cell r="C57" t="str">
            <v>- Waktu tempuh isi = (L : v1) x 60 menit</v>
          </cell>
          <cell r="G57" t="str">
            <v>T2</v>
          </cell>
          <cell r="H57">
            <v>23.333333333333332</v>
          </cell>
          <cell r="I57" t="str">
            <v>menit</v>
          </cell>
          <cell r="L57">
            <v>2</v>
          </cell>
          <cell r="N57" t="str">
            <v>Kuantitas satuan adalah kuantitas setiap komponen untuk menyelesaikan satu satuan pekerjaan dari nomor</v>
          </cell>
        </row>
        <row r="58">
          <cell r="C58" t="str">
            <v>- Waktu tempuh kosong = (L : v2) x 60 menit</v>
          </cell>
          <cell r="G58" t="str">
            <v>T3</v>
          </cell>
          <cell r="H58">
            <v>17.5</v>
          </cell>
          <cell r="I58" t="str">
            <v>menit</v>
          </cell>
          <cell r="N58" t="str">
            <v>mata pembayaran.</v>
          </cell>
        </row>
        <row r="59">
          <cell r="C59" t="str">
            <v>- Lain-lain termasuk menurunkan Agregat</v>
          </cell>
          <cell r="G59" t="str">
            <v>T4</v>
          </cell>
          <cell r="H59">
            <v>3</v>
          </cell>
          <cell r="I59" t="str">
            <v>menit</v>
          </cell>
          <cell r="L59">
            <v>3</v>
          </cell>
          <cell r="N59" t="str">
            <v>Biaya satuan untuk peralatan sudah termasuk bahan bakar, bahan habis dipakai dan operator.</v>
          </cell>
        </row>
        <row r="60">
          <cell r="G60" t="str">
            <v>Ts2</v>
          </cell>
          <cell r="H60">
            <v>56.684738955823292</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4.2 (1)</v>
          </cell>
          <cell r="J62" t="str">
            <v>Analisa EI-421</v>
          </cell>
        </row>
        <row r="63">
          <cell r="A63" t="str">
            <v>JENIS PEKERJAAN</v>
          </cell>
          <cell r="D63" t="str">
            <v>:  Lps. Pond. Ag. Kls. A, CBR Min 80%</v>
          </cell>
        </row>
        <row r="64">
          <cell r="A64" t="str">
            <v>SATUAN PEMBAYARAN</v>
          </cell>
          <cell r="D64" t="str">
            <v>:  M3</v>
          </cell>
          <cell r="J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 xml:space="preserve">Kap. Prod./jam = </v>
          </cell>
          <cell r="D70" t="str">
            <v>V x Fa x 60</v>
          </cell>
          <cell r="G70" t="str">
            <v>Q2</v>
          </cell>
          <cell r="H70">
            <v>4.3927167097665514</v>
          </cell>
          <cell r="I70" t="str">
            <v>M3</v>
          </cell>
        </row>
        <row r="71">
          <cell r="D71" t="str">
            <v>Fk x Ts2</v>
          </cell>
        </row>
        <row r="72">
          <cell r="C72" t="str">
            <v>Koefisien Alat / M3 = 1 : Q2</v>
          </cell>
          <cell r="D72" t="str">
            <v xml:space="preserve"> =  1 : Q2</v>
          </cell>
          <cell r="G72" t="str">
            <v>(E08)</v>
          </cell>
          <cell r="H72">
            <v>0.227649554039451</v>
          </cell>
          <cell r="I72" t="str">
            <v>Jam</v>
          </cell>
        </row>
        <row r="74">
          <cell r="A74" t="str">
            <v>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 / Jam</v>
          </cell>
        </row>
        <row r="79">
          <cell r="C79" t="str">
            <v>Jumlah lintasan</v>
          </cell>
          <cell r="G79" t="str">
            <v>n</v>
          </cell>
          <cell r="H79">
            <v>6</v>
          </cell>
          <cell r="I79" t="str">
            <v>lintasan</v>
          </cell>
          <cell r="J79" t="str">
            <v>3 x pp</v>
          </cell>
        </row>
        <row r="80">
          <cell r="C80" t="str">
            <v>Waktu Siklus</v>
          </cell>
          <cell r="G80" t="str">
            <v>Ts3</v>
          </cell>
        </row>
        <row r="81">
          <cell r="C81" t="str">
            <v>- Perataan 1 lintasan  = (Lh x 60) : (v x 1000)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2.d.</v>
          </cell>
          <cell r="C89" t="str">
            <v>TANDEM ROLLER</v>
          </cell>
          <cell r="G89" t="str">
            <v>(E17)</v>
          </cell>
        </row>
        <row r="90">
          <cell r="C90" t="str">
            <v>Kecepatan rata-rata</v>
          </cell>
          <cell r="G90" t="str">
            <v>v</v>
          </cell>
          <cell r="H90">
            <v>3</v>
          </cell>
          <cell r="I90" t="str">
            <v>KM / 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(E17)</v>
          </cell>
          <cell r="H97">
            <v>1.7849174475680501E-2</v>
          </cell>
          <cell r="I97" t="str">
            <v>Jam</v>
          </cell>
        </row>
        <row r="99">
          <cell r="A99" t="str">
            <v>2.e.</v>
          </cell>
          <cell r="C99" t="str">
            <v>WATERTANK TRUCK</v>
          </cell>
          <cell r="G99" t="str">
            <v>(E23)</v>
          </cell>
        </row>
        <row r="100">
          <cell r="C100" t="str">
            <v>Volume tangki air</v>
          </cell>
          <cell r="G100" t="str">
            <v>V</v>
          </cell>
          <cell r="H100">
            <v>4</v>
          </cell>
          <cell r="I100" t="str">
            <v>M3</v>
          </cell>
        </row>
        <row r="101">
          <cell r="C101" t="str">
            <v>Kebutuhan air / M3 agregat padat</v>
          </cell>
          <cell r="G101" t="str">
            <v>Wc</v>
          </cell>
          <cell r="H101">
            <v>7.0000000000000007E-2</v>
          </cell>
          <cell r="I101" t="str">
            <v>M3</v>
          </cell>
        </row>
        <row r="102">
          <cell r="C102" t="str">
            <v>Pengisian tangki / jam</v>
          </cell>
          <cell r="G102" t="str">
            <v>n</v>
          </cell>
          <cell r="H102">
            <v>1</v>
          </cell>
          <cell r="I102" t="str">
            <v>kali</v>
          </cell>
        </row>
        <row r="103">
          <cell r="C103" t="str">
            <v>Faktor Efisiensi alat</v>
          </cell>
          <cell r="G103" t="str">
            <v>Fa</v>
          </cell>
          <cell r="H103">
            <v>0.83</v>
          </cell>
          <cell r="I103" t="str">
            <v>-</v>
          </cell>
        </row>
        <row r="105">
          <cell r="C105" t="str">
            <v>Kap.Prod. / jam =</v>
          </cell>
          <cell r="D105" t="str">
            <v>V x n x Fa</v>
          </cell>
          <cell r="G105" t="str">
            <v>Q5</v>
          </cell>
          <cell r="H105">
            <v>47.428571428571423</v>
          </cell>
          <cell r="I105" t="str">
            <v>M3</v>
          </cell>
        </row>
        <row r="106">
          <cell r="D106" t="str">
            <v>Wc</v>
          </cell>
        </row>
        <row r="107">
          <cell r="C107" t="str">
            <v>Koefisien Alat / M3</v>
          </cell>
          <cell r="D107" t="str">
            <v xml:space="preserve"> = 1 : Q5</v>
          </cell>
          <cell r="G107" t="str">
            <v>(E23)</v>
          </cell>
          <cell r="H107">
            <v>2.1084337349397592E-2</v>
          </cell>
          <cell r="I107" t="str">
            <v>Jam</v>
          </cell>
        </row>
        <row r="110">
          <cell r="A110" t="str">
            <v>2.g.</v>
          </cell>
          <cell r="C110" t="str">
            <v>ALAT BANTU</v>
          </cell>
        </row>
        <row r="111">
          <cell r="C111" t="str">
            <v>diperlukan :</v>
          </cell>
          <cell r="J111" t="str">
            <v>Lump Sum</v>
          </cell>
        </row>
        <row r="112">
          <cell r="C112" t="str">
            <v>- Kereta dorong     = 2 buah</v>
          </cell>
        </row>
        <row r="113">
          <cell r="C113" t="str">
            <v>- Sekop                = 3 buah</v>
          </cell>
        </row>
        <row r="114">
          <cell r="C114" t="str">
            <v>- Garpu                = 2 buah</v>
          </cell>
        </row>
        <row r="120">
          <cell r="J120" t="str">
            <v>Berlanjut ke halaman berikut</v>
          </cell>
        </row>
        <row r="121">
          <cell r="A121" t="str">
            <v>ITEM PEMBAYARAN NO.</v>
          </cell>
          <cell r="D121" t="str">
            <v>:  4.2 (1)</v>
          </cell>
          <cell r="J121" t="str">
            <v>Analisa EI-421</v>
          </cell>
        </row>
        <row r="122">
          <cell r="A122" t="str">
            <v>JENIS PEKERJAAN</v>
          </cell>
          <cell r="D122" t="str">
            <v>:  Lps. Pond. Ag. Kls. A, CBR Min 80%</v>
          </cell>
        </row>
        <row r="123">
          <cell r="A123" t="str">
            <v>SATUAN PEMBAYARAN</v>
          </cell>
          <cell r="D123" t="str">
            <v>:  M3</v>
          </cell>
          <cell r="J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3.</v>
          </cell>
          <cell r="C129" t="str">
            <v>TENAGA</v>
          </cell>
        </row>
        <row r="130">
          <cell r="C130" t="str">
            <v>Produksi menentukan : WHEEL LOADER</v>
          </cell>
          <cell r="G130" t="str">
            <v>Q1</v>
          </cell>
          <cell r="H130">
            <v>28.012500000000003</v>
          </cell>
          <cell r="I130" t="str">
            <v>M3/Jam</v>
          </cell>
        </row>
        <row r="131">
          <cell r="C131" t="str">
            <v>Produksi Agregat / hari  =  Tk x Q1</v>
          </cell>
          <cell r="G131" t="str">
            <v>Qt</v>
          </cell>
          <cell r="H131">
            <v>196.08750000000003</v>
          </cell>
          <cell r="I131" t="str">
            <v>M3</v>
          </cell>
        </row>
        <row r="132">
          <cell r="C132" t="str">
            <v>Kebutuhan tenaga :</v>
          </cell>
        </row>
        <row r="133">
          <cell r="D133" t="str">
            <v>- Pekerja</v>
          </cell>
          <cell r="G133" t="str">
            <v>P</v>
          </cell>
          <cell r="H133">
            <v>7</v>
          </cell>
          <cell r="I133" t="str">
            <v>orang</v>
          </cell>
        </row>
        <row r="134">
          <cell r="D134" t="str">
            <v>- Mandor</v>
          </cell>
          <cell r="G134" t="str">
            <v>M</v>
          </cell>
          <cell r="H134">
            <v>1</v>
          </cell>
          <cell r="I134" t="str">
            <v>orang</v>
          </cell>
        </row>
        <row r="136">
          <cell r="C136" t="str">
            <v>Koefisien tenaga / M3     :</v>
          </cell>
        </row>
        <row r="137">
          <cell r="D137" t="str">
            <v>- Pekerja</v>
          </cell>
          <cell r="E137" t="str">
            <v>= (Tk x P) : Qt</v>
          </cell>
          <cell r="G137" t="str">
            <v>(L01)</v>
          </cell>
          <cell r="H137">
            <v>0.24988844265952695</v>
          </cell>
          <cell r="I137" t="str">
            <v>Jam</v>
          </cell>
        </row>
        <row r="138">
          <cell r="D138" t="str">
            <v>- Mandor</v>
          </cell>
          <cell r="E138" t="str">
            <v>= (Tk x M) : Qt</v>
          </cell>
          <cell r="G138" t="str">
            <v>(L03)</v>
          </cell>
          <cell r="H138">
            <v>3.5698348951360995E-2</v>
          </cell>
          <cell r="I138" t="str">
            <v>Jam</v>
          </cell>
        </row>
        <row r="141">
          <cell r="A141" t="str">
            <v>4.</v>
          </cell>
          <cell r="C141" t="str">
            <v>HARGA DASAR SATUAN UPAH, BAHAN DAN ALAT</v>
          </cell>
        </row>
        <row r="142">
          <cell r="C142" t="str">
            <v>Lihat lampiran.</v>
          </cell>
        </row>
        <row r="144">
          <cell r="A144" t="str">
            <v>5.</v>
          </cell>
          <cell r="C144" t="str">
            <v>ANALISA HARGA SATUAN PEKERJAAN</v>
          </cell>
        </row>
        <row r="145">
          <cell r="C145" t="str">
            <v>Lihat perhitungan dalam FORMULIR STANDAR UNTUK</v>
          </cell>
        </row>
        <row r="146">
          <cell r="C146" t="str">
            <v>PEREKEMAN ANALISA MASING-MASING HARGA</v>
          </cell>
        </row>
        <row r="147">
          <cell r="C147" t="str">
            <v>SATUAN.</v>
          </cell>
        </row>
        <row r="148">
          <cell r="C148" t="str">
            <v>Didapat Harga Satuan Pekerjaan :</v>
          </cell>
        </row>
        <row r="150">
          <cell r="C150" t="str">
            <v xml:space="preserve">Rp.  </v>
          </cell>
          <cell r="D150">
            <v>89169.530901152262</v>
          </cell>
          <cell r="E150" t="str">
            <v xml:space="preserve"> / M3.</v>
          </cell>
        </row>
        <row r="153">
          <cell r="A153" t="str">
            <v>6.</v>
          </cell>
          <cell r="C153" t="str">
            <v>WAKTU PELAKSANAAN YANG DIPERLUKAN</v>
          </cell>
        </row>
        <row r="154">
          <cell r="C154" t="str">
            <v>Waktu pelaksanaan</v>
          </cell>
          <cell r="D154" t="str">
            <v>:  . . . . . . .  bulan</v>
          </cell>
        </row>
        <row r="156">
          <cell r="A156" t="str">
            <v>7.</v>
          </cell>
          <cell r="C156" t="str">
            <v>VOLUME PEKERJAAN YANG DIPERLUKAN</v>
          </cell>
        </row>
        <row r="157">
          <cell r="C157" t="str">
            <v>Volume pekerjaan  :</v>
          </cell>
          <cell r="D157">
            <v>0</v>
          </cell>
          <cell r="E157" t="str">
            <v>M3</v>
          </cell>
        </row>
        <row r="180">
          <cell r="A180" t="str">
            <v>ITEM PEMBAYARAN NO.</v>
          </cell>
          <cell r="D180" t="str">
            <v>:  4.2 (2)</v>
          </cell>
          <cell r="J180" t="str">
            <v>Analisa EI-422</v>
          </cell>
          <cell r="T180" t="str">
            <v>Analisa EI-422</v>
          </cell>
        </row>
        <row r="181">
          <cell r="A181" t="str">
            <v>JENIS PEKERJAAN</v>
          </cell>
          <cell r="D181" t="str">
            <v>:  Lps. Pond. Ag. Kls. B, CBR Min 35%</v>
          </cell>
        </row>
        <row r="182">
          <cell r="A182" t="str">
            <v>SATUAN PEMBAYARAN</v>
          </cell>
          <cell r="D182" t="str">
            <v>:  M3</v>
          </cell>
          <cell r="J182" t="str">
            <v xml:space="preserve">         URAIAN ANALISA HARGA SATUAN</v>
          </cell>
          <cell r="L182" t="str">
            <v>FORMULIR STANDAR UNTUK</v>
          </cell>
        </row>
        <row r="183">
          <cell r="L183" t="str">
            <v>PEREKAMAN ANALISA MASING-MASING HARGA SATUAN</v>
          </cell>
        </row>
        <row r="184">
          <cell r="L184" t="str">
            <v xml:space="preserve">                                                                                                            </v>
          </cell>
        </row>
        <row r="185">
          <cell r="A185" t="str">
            <v>No.</v>
          </cell>
          <cell r="C185" t="str">
            <v>U R A I A N</v>
          </cell>
          <cell r="G185" t="str">
            <v>KODE</v>
          </cell>
          <cell r="H185" t="str">
            <v>KOEF.</v>
          </cell>
          <cell r="I185" t="str">
            <v>SATUAN</v>
          </cell>
          <cell r="J185" t="str">
            <v>KETERANGAN</v>
          </cell>
        </row>
        <row r="187">
          <cell r="L187" t="str">
            <v>Proyek / Bagpro</v>
          </cell>
          <cell r="O187" t="str">
            <v xml:space="preserve">:  Peningkatan Jalan Dan Jembatan Prop. NTT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Pembangunan Jalan Resetlement Pengungsi Mauritzu</v>
          </cell>
        </row>
        <row r="190">
          <cell r="A190">
            <v>2</v>
          </cell>
          <cell r="C190" t="str">
            <v>Lokasi pekerjaan : sepanjang jalan</v>
          </cell>
          <cell r="L190" t="str">
            <v>Prop / Kab / Kodya</v>
          </cell>
          <cell r="O190" t="str">
            <v>:  Nusa Tenggara Timur / TTU</v>
          </cell>
        </row>
        <row r="191">
          <cell r="A191">
            <v>3</v>
          </cell>
          <cell r="C191" t="str">
            <v>Kondisi existing jalan : sedang</v>
          </cell>
          <cell r="L191" t="str">
            <v>ITEM PEMBAYARAN NO.</v>
          </cell>
          <cell r="O191" t="str">
            <v>:  4.2 (2)</v>
          </cell>
          <cell r="R191" t="str">
            <v>PERKIRAAN VOL. PEK.</v>
          </cell>
          <cell r="T191" t="str">
            <v>:</v>
          </cell>
          <cell r="U191">
            <v>0</v>
          </cell>
        </row>
        <row r="192">
          <cell r="A192">
            <v>4</v>
          </cell>
          <cell r="C192" t="str">
            <v>Jarak rata-rata Base Camp ke lokasi pekerjaan</v>
          </cell>
          <cell r="G192" t="str">
            <v>L</v>
          </cell>
          <cell r="H192">
            <v>17.5</v>
          </cell>
          <cell r="I192" t="str">
            <v>KM</v>
          </cell>
          <cell r="L192" t="str">
            <v>JENIS PEKERJAAN</v>
          </cell>
          <cell r="O192" t="str">
            <v>:  Lps. Pond. Ag. Kls. B, CBR Min 35%</v>
          </cell>
          <cell r="R192" t="str">
            <v>TOTAL HARGA (Rp.)</v>
          </cell>
          <cell r="T192" t="str">
            <v>:</v>
          </cell>
          <cell r="U192">
            <v>0</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Lebar bahu jalan</v>
          </cell>
          <cell r="G196" t="str">
            <v>Lb</v>
          </cell>
          <cell r="H196">
            <v>1</v>
          </cell>
          <cell r="I196" t="str">
            <v>M</v>
          </cell>
          <cell r="Q196" t="str">
            <v>PERKIRAAN</v>
          </cell>
          <cell r="R196" t="str">
            <v>HARGA</v>
          </cell>
          <cell r="S196" t="str">
            <v>JUMLAH</v>
          </cell>
        </row>
        <row r="197">
          <cell r="A197">
            <v>9</v>
          </cell>
          <cell r="C197" t="str">
            <v>Proporsi Campuran :</v>
          </cell>
          <cell r="D197" t="str">
            <v>- Agregat Kasar</v>
          </cell>
          <cell r="G197" t="str">
            <v>Ak</v>
          </cell>
          <cell r="H197">
            <v>35</v>
          </cell>
          <cell r="I197" t="str">
            <v>%</v>
          </cell>
          <cell r="J197" t="str">
            <v xml:space="preserve"> Gradasi harus</v>
          </cell>
          <cell r="L197" t="str">
            <v>NO.</v>
          </cell>
          <cell r="N197" t="str">
            <v>KOMPONEN</v>
          </cell>
          <cell r="P197" t="str">
            <v>SATUAN</v>
          </cell>
          <cell r="Q197" t="str">
            <v>KUANTITAS</v>
          </cell>
          <cell r="R197" t="str">
            <v>SATUAN</v>
          </cell>
          <cell r="S197" t="str">
            <v>HARGA</v>
          </cell>
        </row>
        <row r="198">
          <cell r="D198" t="str">
            <v>- Agregat Halus</v>
          </cell>
          <cell r="G198" t="str">
            <v>Ah</v>
          </cell>
          <cell r="H198">
            <v>45</v>
          </cell>
          <cell r="I198" t="str">
            <v>%</v>
          </cell>
          <cell r="J198" t="str">
            <v xml:space="preserve"> memenuhi</v>
          </cell>
          <cell r="R198" t="str">
            <v>(Rp.)</v>
          </cell>
          <cell r="S198" t="str">
            <v>(Rp.)</v>
          </cell>
        </row>
        <row r="199">
          <cell r="D199" t="str">
            <v>- Sirtu</v>
          </cell>
          <cell r="G199" t="str">
            <v>St</v>
          </cell>
          <cell r="H199">
            <v>20</v>
          </cell>
          <cell r="I199" t="str">
            <v>%</v>
          </cell>
          <cell r="J199" t="str">
            <v xml:space="preserve"> Spesifikasi</v>
          </cell>
        </row>
        <row r="200">
          <cell r="A200" t="str">
            <v>II.</v>
          </cell>
          <cell r="C200" t="str">
            <v>URUTAN KERJA</v>
          </cell>
        </row>
        <row r="201">
          <cell r="A201">
            <v>1</v>
          </cell>
          <cell r="C201" t="str">
            <v xml:space="preserve">Wheel Loader mencampur &amp; memuat Agregat ke </v>
          </cell>
          <cell r="L201" t="str">
            <v>A.</v>
          </cell>
          <cell r="N201" t="str">
            <v>TENAGA</v>
          </cell>
        </row>
        <row r="202">
          <cell r="C202" t="str">
            <v>dalam Dump Truck di Base Camp</v>
          </cell>
        </row>
        <row r="203">
          <cell r="A203">
            <v>2</v>
          </cell>
          <cell r="C203" t="str">
            <v>Dump Truck mengangkut Agregat ke lokasi</v>
          </cell>
          <cell r="L203" t="str">
            <v>1.</v>
          </cell>
          <cell r="N203" t="str">
            <v>Pekerja</v>
          </cell>
          <cell r="O203" t="str">
            <v>(L01)</v>
          </cell>
          <cell r="P203" t="str">
            <v>Jam</v>
          </cell>
          <cell r="Q203">
            <v>0.14279339580544398</v>
          </cell>
          <cell r="R203">
            <v>0</v>
          </cell>
          <cell r="U203">
            <v>0</v>
          </cell>
        </row>
        <row r="204">
          <cell r="C204" t="str">
            <v>pekerjaan dan dihampar dengan Motor Grader</v>
          </cell>
          <cell r="L204" t="str">
            <v>2.</v>
          </cell>
          <cell r="N204" t="str">
            <v>Mandor</v>
          </cell>
          <cell r="O204" t="str">
            <v>(L03)</v>
          </cell>
          <cell r="P204" t="str">
            <v>Jam</v>
          </cell>
          <cell r="Q204">
            <v>3.5698348951360995E-2</v>
          </cell>
          <cell r="R204">
            <v>0</v>
          </cell>
          <cell r="U204">
            <v>0</v>
          </cell>
        </row>
        <row r="205">
          <cell r="A205">
            <v>3</v>
          </cell>
          <cell r="C205" t="str">
            <v>Hamparan Agregat dibasahi dengan Water Tank Truck</v>
          </cell>
        </row>
        <row r="206">
          <cell r="C206" t="str">
            <v>sebelum dipadatkan dengan Tandem Roller &amp; PTR</v>
          </cell>
        </row>
        <row r="207">
          <cell r="A207">
            <v>4</v>
          </cell>
          <cell r="C207" t="str">
            <v>Selama pemadatan sekelompok pekerja akan</v>
          </cell>
          <cell r="Q207" t="str">
            <v xml:space="preserve">JUMLAH HARGA TENAGA   </v>
          </cell>
          <cell r="U207">
            <v>0</v>
          </cell>
        </row>
        <row r="208">
          <cell r="C208" t="str">
            <v>merapikan tepi hamparan dan level permukaan</v>
          </cell>
        </row>
        <row r="209">
          <cell r="C209" t="str">
            <v>dengan menggunakan alat bantu</v>
          </cell>
          <cell r="L209" t="str">
            <v>B.</v>
          </cell>
          <cell r="N209" t="str">
            <v>BAHAN</v>
          </cell>
        </row>
        <row r="211">
          <cell r="A211" t="str">
            <v>III.</v>
          </cell>
          <cell r="C211" t="str">
            <v>PEMAKAIAN BAHAN, ALAT DAN TENAGA</v>
          </cell>
          <cell r="L211" t="str">
            <v>1.</v>
          </cell>
          <cell r="N211" t="str">
            <v>Agregat Kasar     (M03)</v>
          </cell>
          <cell r="P211" t="str">
            <v>M3</v>
          </cell>
          <cell r="Q211">
            <v>0.42</v>
          </cell>
          <cell r="R211">
            <v>32852.921470565663</v>
          </cell>
          <cell r="U211">
            <v>13798.227017637579</v>
          </cell>
        </row>
        <row r="212">
          <cell r="A212" t="str">
            <v xml:space="preserve">   1.</v>
          </cell>
          <cell r="C212" t="str">
            <v>BAHAN</v>
          </cell>
          <cell r="L212" t="str">
            <v>2.</v>
          </cell>
          <cell r="N212" t="str">
            <v>Agregat Halus     (M04)</v>
          </cell>
          <cell r="P212" t="str">
            <v>M3</v>
          </cell>
          <cell r="Q212">
            <v>0.54</v>
          </cell>
          <cell r="R212">
            <v>31756.453225945177</v>
          </cell>
          <cell r="U212">
            <v>17148.484742010398</v>
          </cell>
        </row>
        <row r="213">
          <cell r="C213" t="str">
            <v>- Agregat Kasar</v>
          </cell>
          <cell r="D213" t="str">
            <v>=  Ak x 1 M3 x Fk</v>
          </cell>
          <cell r="G213" t="str">
            <v>M03</v>
          </cell>
          <cell r="H213">
            <v>0.42</v>
          </cell>
          <cell r="I213" t="str">
            <v>M3</v>
          </cell>
          <cell r="L213" t="str">
            <v>3.</v>
          </cell>
          <cell r="N213" t="str">
            <v>Sirtu</v>
          </cell>
          <cell r="O213" t="str">
            <v>(M16)</v>
          </cell>
          <cell r="P213" t="str">
            <v>M3</v>
          </cell>
          <cell r="Q213">
            <v>0.24</v>
          </cell>
          <cell r="R213">
            <v>14600</v>
          </cell>
          <cell r="U213">
            <v>3504</v>
          </cell>
        </row>
        <row r="214">
          <cell r="C214" t="str">
            <v>- Agregat Halus</v>
          </cell>
          <cell r="D214" t="str">
            <v>=  Ah x 1 M3 x Fk</v>
          </cell>
          <cell r="G214" t="str">
            <v>M04</v>
          </cell>
          <cell r="H214">
            <v>0.54</v>
          </cell>
          <cell r="I214" t="str">
            <v>M3</v>
          </cell>
        </row>
        <row r="215">
          <cell r="C215" t="str">
            <v>- Sirtu</v>
          </cell>
          <cell r="D215" t="str">
            <v>=  St x 1 M3 x Fk</v>
          </cell>
          <cell r="G215" t="str">
            <v>M16</v>
          </cell>
          <cell r="H215">
            <v>0.24</v>
          </cell>
          <cell r="I215" t="str">
            <v>M3</v>
          </cell>
        </row>
        <row r="216">
          <cell r="A216" t="str">
            <v xml:space="preserve">   2.</v>
          </cell>
          <cell r="C216" t="str">
            <v>ALAT</v>
          </cell>
        </row>
        <row r="217">
          <cell r="A217" t="str">
            <v>2.a.</v>
          </cell>
          <cell r="C217" t="str">
            <v>WHEEL LOADER</v>
          </cell>
          <cell r="G217" t="str">
            <v>(E15)</v>
          </cell>
          <cell r="Q217" t="str">
            <v xml:space="preserve">JUMLAH HARGA BAHAN   </v>
          </cell>
          <cell r="U217">
            <v>34450.71175964798</v>
          </cell>
        </row>
        <row r="218">
          <cell r="C218" t="str">
            <v>Kapasitas bucket</v>
          </cell>
          <cell r="G218" t="str">
            <v>V</v>
          </cell>
          <cell r="H218">
            <v>1.5</v>
          </cell>
          <cell r="I218" t="str">
            <v>M3</v>
          </cell>
        </row>
        <row r="219">
          <cell r="C219" t="str">
            <v>Faktor bucket</v>
          </cell>
          <cell r="G219" t="str">
            <v>Fb</v>
          </cell>
          <cell r="H219">
            <v>0.9</v>
          </cell>
          <cell r="I219" t="str">
            <v>-</v>
          </cell>
          <cell r="J219" t="str">
            <v>Pemuatan ringan</v>
          </cell>
          <cell r="L219" t="str">
            <v>C.</v>
          </cell>
          <cell r="N219" t="str">
            <v>PERALATAN</v>
          </cell>
        </row>
        <row r="220">
          <cell r="C220" t="str">
            <v>Faktor Efisiensi alat</v>
          </cell>
          <cell r="G220" t="str">
            <v>Fa</v>
          </cell>
          <cell r="H220">
            <v>0.83</v>
          </cell>
          <cell r="I220" t="str">
            <v>-</v>
          </cell>
        </row>
        <row r="221">
          <cell r="C221" t="str">
            <v>Waktu siklus</v>
          </cell>
          <cell r="G221" t="str">
            <v>Ts1</v>
          </cell>
          <cell r="L221" t="str">
            <v>1</v>
          </cell>
          <cell r="N221" t="str">
            <v>Wheel Loader</v>
          </cell>
          <cell r="O221" t="str">
            <v>(E15)</v>
          </cell>
          <cell r="P221" t="str">
            <v>Jam</v>
          </cell>
          <cell r="Q221">
            <v>3.5698348951360995E-2</v>
          </cell>
          <cell r="R221">
            <v>215035.12819823693</v>
          </cell>
          <cell r="U221">
            <v>7676.3990432213086</v>
          </cell>
        </row>
        <row r="222">
          <cell r="C222" t="str">
            <v>- Mencampur</v>
          </cell>
          <cell r="G222" t="str">
            <v>T1</v>
          </cell>
          <cell r="H222">
            <v>1.5</v>
          </cell>
          <cell r="I222" t="str">
            <v>menit</v>
          </cell>
          <cell r="L222" t="str">
            <v>2</v>
          </cell>
          <cell r="N222" t="str">
            <v>Dump Truck</v>
          </cell>
          <cell r="O222" t="str">
            <v>(E08)</v>
          </cell>
          <cell r="P222" t="str">
            <v>Jam</v>
          </cell>
          <cell r="Q222">
            <v>0.31428915272724245</v>
          </cell>
          <cell r="R222">
            <v>85369.901634057198</v>
          </cell>
          <cell r="U222">
            <v>26830.834052975868</v>
          </cell>
        </row>
        <row r="223">
          <cell r="C223" t="str">
            <v>- Memuat dan lain-lain</v>
          </cell>
          <cell r="G223" t="str">
            <v>T2</v>
          </cell>
          <cell r="H223">
            <v>0.5</v>
          </cell>
          <cell r="I223" t="str">
            <v>menit</v>
          </cell>
          <cell r="L223" t="str">
            <v>3</v>
          </cell>
          <cell r="N223" t="str">
            <v>Motor Grader</v>
          </cell>
          <cell r="O223" t="str">
            <v>(E13)</v>
          </cell>
          <cell r="P223" t="str">
            <v>Jam</v>
          </cell>
          <cell r="Q223">
            <v>1.1713520749665328E-2</v>
          </cell>
          <cell r="R223">
            <v>263178.57315631048</v>
          </cell>
          <cell r="U223">
            <v>3082.7476775337573</v>
          </cell>
        </row>
        <row r="224">
          <cell r="G224" t="str">
            <v>Ts1</v>
          </cell>
          <cell r="H224">
            <v>2</v>
          </cell>
          <cell r="I224" t="str">
            <v>menit</v>
          </cell>
          <cell r="L224" t="str">
            <v>4</v>
          </cell>
          <cell r="N224" t="str">
            <v>Tandem Roller</v>
          </cell>
          <cell r="O224" t="str">
            <v>(E17)</v>
          </cell>
          <cell r="P224" t="str">
            <v>Jam</v>
          </cell>
          <cell r="Q224">
            <v>1.7849174475680501E-2</v>
          </cell>
          <cell r="R224">
            <v>112203.63792732745</v>
          </cell>
          <cell r="U224">
            <v>2002.7423101709496</v>
          </cell>
        </row>
        <row r="225">
          <cell r="L225" t="str">
            <v>5</v>
          </cell>
          <cell r="N225" t="str">
            <v>Water Tanker</v>
          </cell>
          <cell r="O225" t="str">
            <v>(E23)</v>
          </cell>
          <cell r="P225" t="str">
            <v>Jam</v>
          </cell>
          <cell r="Q225">
            <v>2.1084337349397592E-2</v>
          </cell>
          <cell r="R225">
            <v>97351.151634057198</v>
          </cell>
          <cell r="U225">
            <v>2052.5845224048207</v>
          </cell>
        </row>
        <row r="226">
          <cell r="C226" t="str">
            <v>Kap. Prod. / jam =</v>
          </cell>
          <cell r="D226" t="str">
            <v>V x Fb x Fa x 60</v>
          </cell>
          <cell r="G226" t="str">
            <v>Q1</v>
          </cell>
          <cell r="H226">
            <v>28.012500000000003</v>
          </cell>
          <cell r="I226" t="str">
            <v>M3</v>
          </cell>
          <cell r="L226" t="str">
            <v>6</v>
          </cell>
          <cell r="N226" t="str">
            <v>Alat Bantu</v>
          </cell>
          <cell r="P226" t="str">
            <v>Ls</v>
          </cell>
          <cell r="Q226">
            <v>1</v>
          </cell>
          <cell r="R226">
            <v>75</v>
          </cell>
          <cell r="U226">
            <v>75</v>
          </cell>
        </row>
        <row r="227">
          <cell r="D227" t="str">
            <v>Fk x Ts1</v>
          </cell>
        </row>
        <row r="228">
          <cell r="C228" t="str">
            <v>Koefisien Alat / M3</v>
          </cell>
          <cell r="D228" t="str">
            <v xml:space="preserve"> =  1  :  Q1</v>
          </cell>
          <cell r="G228" t="str">
            <v>(E15)</v>
          </cell>
          <cell r="H228">
            <v>3.5698348951360995E-2</v>
          </cell>
          <cell r="I228" t="str">
            <v>Jam</v>
          </cell>
        </row>
        <row r="229">
          <cell r="Q229" t="str">
            <v xml:space="preserve">JUMLAH HARGA PERALATAN   </v>
          </cell>
          <cell r="U229">
            <v>41720.307606306698</v>
          </cell>
        </row>
        <row r="230">
          <cell r="A230" t="str">
            <v>2.b.</v>
          </cell>
          <cell r="C230" t="str">
            <v>DUMP TRUCK</v>
          </cell>
          <cell r="G230" t="str">
            <v>(E09)</v>
          </cell>
        </row>
        <row r="231">
          <cell r="C231" t="str">
            <v>Kapasitas bak</v>
          </cell>
          <cell r="G231" t="str">
            <v>V</v>
          </cell>
          <cell r="H231">
            <v>3.5</v>
          </cell>
          <cell r="I231" t="str">
            <v>M3</v>
          </cell>
          <cell r="L231" t="str">
            <v>D.</v>
          </cell>
          <cell r="N231" t="str">
            <v>JUMLAH HARGA TENAGA, BAHAN DAN PERALATAN  ( A + B + C )</v>
          </cell>
          <cell r="U231">
            <v>76171.019365954679</v>
          </cell>
        </row>
        <row r="232">
          <cell r="C232" t="str">
            <v>Faktor Efisiensi alat</v>
          </cell>
          <cell r="G232" t="str">
            <v>Fa</v>
          </cell>
          <cell r="H232">
            <v>0.83</v>
          </cell>
          <cell r="I232" t="str">
            <v>-</v>
          </cell>
          <cell r="L232" t="str">
            <v>E.</v>
          </cell>
          <cell r="N232" t="str">
            <v>OVERHEAD &amp; PROFIT</v>
          </cell>
          <cell r="P232">
            <v>10</v>
          </cell>
          <cell r="Q232" t="str">
            <v>%  x  D</v>
          </cell>
          <cell r="U232">
            <v>7617.101936595468</v>
          </cell>
        </row>
        <row r="233">
          <cell r="C233" t="str">
            <v>Kecepatan rata-rata bermuatan</v>
          </cell>
          <cell r="G233" t="str">
            <v>v1</v>
          </cell>
          <cell r="H233">
            <v>50</v>
          </cell>
          <cell r="I233" t="str">
            <v>KM / Jam</v>
          </cell>
          <cell r="L233" t="str">
            <v>F.</v>
          </cell>
          <cell r="N233" t="str">
            <v>HARGA SATUAN PEKERJAAN  ( D + E )</v>
          </cell>
          <cell r="U233">
            <v>83788.121302550149</v>
          </cell>
        </row>
        <row r="234">
          <cell r="C234" t="str">
            <v>Kecepatan rata-rata kosong</v>
          </cell>
          <cell r="G234" t="str">
            <v>v2</v>
          </cell>
          <cell r="H234">
            <v>65</v>
          </cell>
          <cell r="I234" t="str">
            <v>KM / Jam</v>
          </cell>
          <cell r="L234" t="str">
            <v>Note: 1</v>
          </cell>
          <cell r="N234" t="str">
            <v>SATUAN dapat berdasarkan atas jam operasi untuk Tenaga Kerja dan Peralatan, volume dan/atau ukuran</v>
          </cell>
        </row>
        <row r="235">
          <cell r="C235" t="str">
            <v>Waktu Siklus  :  - Waktu memuat = V : Q1 x 60</v>
          </cell>
          <cell r="G235" t="str">
            <v>T1</v>
          </cell>
          <cell r="H235">
            <v>7.496653279785809</v>
          </cell>
          <cell r="I235" t="str">
            <v>menit</v>
          </cell>
          <cell r="N235" t="str">
            <v>berat untuk bahan-bahan.</v>
          </cell>
        </row>
        <row r="236">
          <cell r="C236" t="str">
            <v>- Waktu tempuh isi = (L : v1) x 60 menit</v>
          </cell>
          <cell r="G236" t="str">
            <v>T2</v>
          </cell>
          <cell r="H236">
            <v>21</v>
          </cell>
          <cell r="I236" t="str">
            <v>menit</v>
          </cell>
          <cell r="L236">
            <v>2</v>
          </cell>
          <cell r="N236" t="str">
            <v>Kuantitas satuan adalah kuantitas setiap komponen untuk menyelesaikan satu satuan pekerjaan dari nomor</v>
          </cell>
        </row>
        <row r="237">
          <cell r="C237" t="str">
            <v>- Waktu tempuh kosong = (L : v2) x 60 menit</v>
          </cell>
          <cell r="G237" t="str">
            <v>T3</v>
          </cell>
          <cell r="H237">
            <v>16.153846153846153</v>
          </cell>
          <cell r="I237" t="str">
            <v>menit</v>
          </cell>
          <cell r="N237" t="str">
            <v>mata pembayaran.</v>
          </cell>
        </row>
        <row r="238">
          <cell r="C238" t="str">
            <v>- Lain-lain termasuk menurunkan Agregat</v>
          </cell>
          <cell r="G238" t="str">
            <v>T4</v>
          </cell>
          <cell r="H238">
            <v>1</v>
          </cell>
          <cell r="I238" t="str">
            <v>menit</v>
          </cell>
          <cell r="L238">
            <v>3</v>
          </cell>
          <cell r="N238" t="str">
            <v>Biaya satuan untuk peralatan sudah termasuk bahan bakar, bahan habis dipakai dan operator.</v>
          </cell>
        </row>
        <row r="239">
          <cell r="G239" t="str">
            <v>Ts2</v>
          </cell>
          <cell r="H239">
            <v>45.650499433631964</v>
          </cell>
          <cell r="I239" t="str">
            <v>menit</v>
          </cell>
          <cell r="L239">
            <v>4</v>
          </cell>
          <cell r="N239" t="str">
            <v>Biaya satuan sudah termasuk pengeluaran untuk seluruh pajak yang berkaitan (tetapi tidak termasuk PPN</v>
          </cell>
        </row>
        <row r="240">
          <cell r="J240" t="str">
            <v>Berlanjut ke halaman berikut</v>
          </cell>
          <cell r="N240" t="str">
            <v>yang dibayar dari kontrak) dan biaya-biaya lainnya.</v>
          </cell>
        </row>
        <row r="241">
          <cell r="A241" t="str">
            <v>ITEM PEMBAYARAN NO.</v>
          </cell>
          <cell r="D241" t="str">
            <v>:  4.2 (2)</v>
          </cell>
          <cell r="J241" t="str">
            <v>Analisa EI-422</v>
          </cell>
        </row>
        <row r="242">
          <cell r="A242" t="str">
            <v>JENIS PEKERJAAN</v>
          </cell>
          <cell r="D242" t="str">
            <v>:  Lps. Pond. Ag. Kls. B, CBR Min 35%</v>
          </cell>
        </row>
        <row r="243">
          <cell r="A243" t="str">
            <v>SATUAN PEMBAYARAN</v>
          </cell>
          <cell r="D243" t="str">
            <v>:  M3</v>
          </cell>
          <cell r="J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 xml:space="preserve">Kap. Prod. / Jam = </v>
          </cell>
          <cell r="D249" t="str">
            <v>V x Fa x 60</v>
          </cell>
          <cell r="G249" t="str">
            <v>Q2</v>
          </cell>
          <cell r="H249">
            <v>3.1817833715306598</v>
          </cell>
          <cell r="I249" t="str">
            <v>M3</v>
          </cell>
        </row>
        <row r="250">
          <cell r="D250" t="str">
            <v>Fk x Ts2</v>
          </cell>
        </row>
        <row r="251">
          <cell r="C251" t="str">
            <v>Koefisien Alat / M3</v>
          </cell>
          <cell r="D251" t="str">
            <v xml:space="preserve"> = 1 : Q2</v>
          </cell>
          <cell r="G251" t="str">
            <v>(E08)</v>
          </cell>
          <cell r="H251">
            <v>0.31428915272724245</v>
          </cell>
          <cell r="I251" t="str">
            <v>Jam</v>
          </cell>
        </row>
        <row r="253">
          <cell r="A253" t="str">
            <v>2.c.</v>
          </cell>
          <cell r="C253" t="str">
            <v>MOTOR GRADER</v>
          </cell>
          <cell r="G253" t="str">
            <v>(E13)</v>
          </cell>
        </row>
        <row r="254">
          <cell r="C254" t="str">
            <v>Panjang hamparaan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 / Jam</v>
          </cell>
        </row>
        <row r="258">
          <cell r="C258" t="str">
            <v>Jumlah lintasan</v>
          </cell>
          <cell r="G258" t="str">
            <v>n</v>
          </cell>
          <cell r="H258">
            <v>6</v>
          </cell>
          <cell r="I258" t="str">
            <v>lintasan</v>
          </cell>
          <cell r="J258" t="str">
            <v>3 x pp</v>
          </cell>
        </row>
        <row r="259">
          <cell r="C259" t="str">
            <v>Waktu Siklus</v>
          </cell>
          <cell r="G259" t="str">
            <v>Ts3</v>
          </cell>
        </row>
        <row r="260">
          <cell r="C260" t="str">
            <v>- Perataan 1 lintasan  = (Lh x 60) : (v x 1000)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2.d.</v>
          </cell>
          <cell r="C268" t="str">
            <v>TANDEM ROLLER</v>
          </cell>
          <cell r="G268" t="str">
            <v>(E17)</v>
          </cell>
        </row>
        <row r="269">
          <cell r="C269" t="str">
            <v>Kecepatan rata-rata</v>
          </cell>
          <cell r="G269" t="str">
            <v>v</v>
          </cell>
          <cell r="H269">
            <v>3</v>
          </cell>
          <cell r="I269" t="str">
            <v>KM / 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Kap.Prod./jam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(E17)</v>
          </cell>
          <cell r="H276">
            <v>1.7849174475680501E-2</v>
          </cell>
          <cell r="I276" t="str">
            <v>Jam</v>
          </cell>
        </row>
        <row r="279">
          <cell r="A279" t="str">
            <v>2.e.</v>
          </cell>
          <cell r="C279" t="str">
            <v>WATER TANKER</v>
          </cell>
          <cell r="G279" t="str">
            <v>(E23)</v>
          </cell>
        </row>
        <row r="280">
          <cell r="C280" t="str">
            <v>Volume Tangki air</v>
          </cell>
          <cell r="G280" t="str">
            <v>V</v>
          </cell>
          <cell r="H280">
            <v>4</v>
          </cell>
          <cell r="I280" t="str">
            <v>M3</v>
          </cell>
          <cell r="J280" t="str">
            <v>Lump Sum</v>
          </cell>
        </row>
        <row r="281">
          <cell r="C281" t="str">
            <v>Kebutuhan air / M3 agregat padat</v>
          </cell>
          <cell r="G281" t="str">
            <v>Wc</v>
          </cell>
          <cell r="H281">
            <v>7.0000000000000007E-2</v>
          </cell>
          <cell r="I281" t="str">
            <v>M3</v>
          </cell>
        </row>
        <row r="282">
          <cell r="C282" t="str">
            <v>Pengisian tangki / Jam</v>
          </cell>
          <cell r="G282" t="str">
            <v>n</v>
          </cell>
          <cell r="H282">
            <v>1</v>
          </cell>
          <cell r="I282" t="str">
            <v>kali</v>
          </cell>
        </row>
        <row r="283">
          <cell r="C283" t="str">
            <v>Faktor efisiensi alat</v>
          </cell>
          <cell r="G283" t="str">
            <v>Fa</v>
          </cell>
          <cell r="H283">
            <v>0.83</v>
          </cell>
          <cell r="I283" t="str">
            <v>-</v>
          </cell>
        </row>
        <row r="285">
          <cell r="C285" t="str">
            <v>Kap. Prod. / Jam  =</v>
          </cell>
          <cell r="D285" t="str">
            <v>V x n Fa</v>
          </cell>
          <cell r="G285" t="str">
            <v>Q5</v>
          </cell>
          <cell r="H285">
            <v>47.428571428571423</v>
          </cell>
          <cell r="I285" t="str">
            <v>M3</v>
          </cell>
        </row>
        <row r="286">
          <cell r="D286" t="str">
            <v>Wc</v>
          </cell>
        </row>
        <row r="288">
          <cell r="C288" t="str">
            <v>Koefisien Alat / M3</v>
          </cell>
          <cell r="D288" t="str">
            <v xml:space="preserve"> =   1 : Q5</v>
          </cell>
          <cell r="G288" t="str">
            <v>(E23)</v>
          </cell>
          <cell r="H288">
            <v>2.1084337349397592E-2</v>
          </cell>
          <cell r="I288" t="str">
            <v>Jam</v>
          </cell>
        </row>
        <row r="292">
          <cell r="C292" t="str">
            <v>ALAT BANTU</v>
          </cell>
        </row>
        <row r="293">
          <cell r="C293" t="str">
            <v>diperlukan :</v>
          </cell>
        </row>
        <row r="294">
          <cell r="C294" t="str">
            <v>- Kereta dorong   = 2 buah</v>
          </cell>
        </row>
        <row r="295">
          <cell r="C295" t="str">
            <v>- Sekop                = 3 buah</v>
          </cell>
        </row>
        <row r="296">
          <cell r="C296" t="str">
            <v>- Garpu                = 2 buah</v>
          </cell>
        </row>
        <row r="299">
          <cell r="J299" t="str">
            <v>Berlanjut ke halaman berikut</v>
          </cell>
        </row>
        <row r="300">
          <cell r="A300" t="str">
            <v>ITEM PEMBAYARAN NO.</v>
          </cell>
          <cell r="D300" t="str">
            <v>:  4.2 (2)</v>
          </cell>
          <cell r="J300" t="str">
            <v>Analisa EI-422</v>
          </cell>
        </row>
        <row r="301">
          <cell r="A301" t="str">
            <v>JENIS PEKERJAAN</v>
          </cell>
          <cell r="D301" t="str">
            <v>:  Lps. Pond. Ag. Kls. B, CBR Min 35%</v>
          </cell>
        </row>
        <row r="302">
          <cell r="A302" t="str">
            <v>SATUAN PEMBAYARAN</v>
          </cell>
          <cell r="D302" t="str">
            <v>:  M3</v>
          </cell>
          <cell r="J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3.</v>
          </cell>
          <cell r="C308" t="str">
            <v>TENAGA</v>
          </cell>
        </row>
        <row r="309">
          <cell r="C309" t="str">
            <v>Produksi menentukan : WHEEL LOADER</v>
          </cell>
          <cell r="G309" t="str">
            <v>Q1</v>
          </cell>
          <cell r="H309">
            <v>28.012500000000003</v>
          </cell>
          <cell r="I309" t="str">
            <v>M3/Jam</v>
          </cell>
        </row>
        <row r="310">
          <cell r="C310" t="str">
            <v>Produksi Agregat / hari  =  Tk x Q1</v>
          </cell>
          <cell r="G310" t="str">
            <v>Qt</v>
          </cell>
          <cell r="H310">
            <v>196.08750000000003</v>
          </cell>
          <cell r="I310" t="str">
            <v>M3</v>
          </cell>
        </row>
        <row r="311">
          <cell r="C311" t="str">
            <v>Kebutuhan tenaga :</v>
          </cell>
        </row>
        <row r="312">
          <cell r="D312" t="str">
            <v>- Pekerja</v>
          </cell>
          <cell r="G312" t="str">
            <v>P</v>
          </cell>
          <cell r="H312">
            <v>4</v>
          </cell>
          <cell r="I312" t="str">
            <v>orang</v>
          </cell>
        </row>
        <row r="313">
          <cell r="D313" t="str">
            <v>- Mandor</v>
          </cell>
          <cell r="G313" t="str">
            <v>M</v>
          </cell>
          <cell r="H313">
            <v>1</v>
          </cell>
          <cell r="I313" t="str">
            <v>orang</v>
          </cell>
        </row>
        <row r="315">
          <cell r="C315" t="str">
            <v>Koefisien tenaga / M3     :</v>
          </cell>
        </row>
        <row r="316">
          <cell r="D316" t="str">
            <v>- Pekerja</v>
          </cell>
          <cell r="E316" t="str">
            <v>= (Tk x P) : Qt</v>
          </cell>
          <cell r="G316" t="str">
            <v>(L01)</v>
          </cell>
          <cell r="H316">
            <v>0.14279339580544398</v>
          </cell>
          <cell r="I316" t="str">
            <v>Jam</v>
          </cell>
        </row>
        <row r="317">
          <cell r="D317" t="str">
            <v>- Mandor</v>
          </cell>
          <cell r="E317" t="str">
            <v>= (Tk x M) : Qt</v>
          </cell>
          <cell r="G317" t="str">
            <v>(L03)</v>
          </cell>
          <cell r="H317">
            <v>3.5698348951360995E-2</v>
          </cell>
          <cell r="I317" t="str">
            <v>Jam</v>
          </cell>
        </row>
        <row r="319">
          <cell r="A319" t="str">
            <v>4.</v>
          </cell>
          <cell r="C319" t="str">
            <v>HARGA DASAR SATUAN UPAH, BAHAN DAN ALAT</v>
          </cell>
        </row>
        <row r="320">
          <cell r="C320" t="str">
            <v>Lihat lampiran.</v>
          </cell>
        </row>
        <row r="322">
          <cell r="A322" t="str">
            <v>5.</v>
          </cell>
          <cell r="C322" t="str">
            <v>ANALISA HARGA SATUAN PEKERJAAN</v>
          </cell>
        </row>
        <row r="323">
          <cell r="C323" t="str">
            <v>Lihat perhitungan dalam FORMULIR STANDAR UNTUK</v>
          </cell>
        </row>
        <row r="324">
          <cell r="C324" t="str">
            <v>PEREKEMAN ANALISA MASING-MASING HARGA</v>
          </cell>
        </row>
        <row r="325">
          <cell r="C325" t="str">
            <v>SATUAN.</v>
          </cell>
        </row>
        <row r="326">
          <cell r="C326" t="str">
            <v>Didapat Harga Satuan Pekerjaan :</v>
          </cell>
        </row>
        <row r="328">
          <cell r="C328" t="str">
            <v xml:space="preserve">Rp.  </v>
          </cell>
          <cell r="D328">
            <v>83788.121302550149</v>
          </cell>
          <cell r="E328" t="str">
            <v xml:space="preserve"> / M3.</v>
          </cell>
        </row>
        <row r="331">
          <cell r="A331" t="str">
            <v>6.</v>
          </cell>
          <cell r="C331" t="str">
            <v>WAKTU PELAKSANAAN YANG DIPERLUKAN</v>
          </cell>
        </row>
        <row r="332">
          <cell r="C332" t="str">
            <v>Waktu pelaksanaan</v>
          </cell>
          <cell r="D332" t="str">
            <v>:  . . . . . . .  bulan</v>
          </cell>
        </row>
        <row r="334">
          <cell r="A334" t="str">
            <v>7.</v>
          </cell>
          <cell r="C334" t="str">
            <v>VOLUME PEKERJAAN YANG DIPERLUKAN</v>
          </cell>
        </row>
        <row r="335">
          <cell r="C335" t="str">
            <v>Volume pekerjaan  :</v>
          </cell>
          <cell r="D335">
            <v>0</v>
          </cell>
          <cell r="E335" t="str">
            <v>M3</v>
          </cell>
        </row>
        <row r="541">
          <cell r="A541" t="str">
            <v>ITEM PEMBAYARAN NO.</v>
          </cell>
          <cell r="D541" t="str">
            <v>:  4.2 (4)</v>
          </cell>
          <cell r="J541" t="str">
            <v>Analisa EI-424</v>
          </cell>
          <cell r="T541" t="str">
            <v>Analisa EI-424</v>
          </cell>
        </row>
        <row r="542">
          <cell r="A542" t="str">
            <v>JENIS PEKERJAAN</v>
          </cell>
          <cell r="D542" t="str">
            <v>:  SEMEN Utk. Pond. Semen Tanah</v>
          </cell>
        </row>
        <row r="543">
          <cell r="A543" t="str">
            <v>SATUAN PEMBAYARAN</v>
          </cell>
          <cell r="D543" t="str">
            <v>:  TON</v>
          </cell>
          <cell r="J543" t="str">
            <v xml:space="preserve">         URAIAN ANALISA HARGA SATUAN</v>
          </cell>
          <cell r="L543" t="str">
            <v>FORMULIR STANDAR UNTUK</v>
          </cell>
        </row>
        <row r="544">
          <cell r="L544" t="str">
            <v>PEREKAMAN ANALISA MASING-MASING HARGA SATUAN</v>
          </cell>
        </row>
        <row r="545">
          <cell r="L545" t="str">
            <v xml:space="preserve">                                                                                                            </v>
          </cell>
        </row>
        <row r="546">
          <cell r="A546" t="str">
            <v>No.</v>
          </cell>
          <cell r="C546" t="str">
            <v>U R A I A N</v>
          </cell>
          <cell r="G546" t="str">
            <v>KODE</v>
          </cell>
          <cell r="H546" t="str">
            <v>KOEF.</v>
          </cell>
          <cell r="I546" t="str">
            <v>SATUAN</v>
          </cell>
          <cell r="J546" t="str">
            <v>KETERANGAN</v>
          </cell>
        </row>
        <row r="548">
          <cell r="L548" t="str">
            <v>Proyek / Bagpro</v>
          </cell>
          <cell r="O548" t="str">
            <v xml:space="preserve">:  Peningkatan Jalan Dan Jembatan Prop. NTT </v>
          </cell>
        </row>
        <row r="549">
          <cell r="A549" t="str">
            <v>I.</v>
          </cell>
          <cell r="C549" t="str">
            <v>ASUMSI</v>
          </cell>
          <cell r="L549" t="str">
            <v>No. Paket Kontrak</v>
          </cell>
          <cell r="O549" t="str">
            <v xml:space="preserve">:  </v>
          </cell>
        </row>
        <row r="550">
          <cell r="A550">
            <v>1</v>
          </cell>
          <cell r="C550" t="str">
            <v>Pekerjaan dilakukan secara manual</v>
          </cell>
          <cell r="L550" t="str">
            <v>Nama Paket</v>
          </cell>
          <cell r="O550" t="str">
            <v>:  Pembangunan Jalan Resetlement Pengungsi Mauritzu</v>
          </cell>
        </row>
        <row r="551">
          <cell r="A551">
            <v>2</v>
          </cell>
          <cell r="C551" t="str">
            <v>Lokasi pekerjaan : sepanjang jalan</v>
          </cell>
          <cell r="L551" t="str">
            <v>Prop / Kab / Kodya</v>
          </cell>
          <cell r="O551" t="str">
            <v>:  Nusa Tenggara Timur / TTU</v>
          </cell>
        </row>
        <row r="552">
          <cell r="A552">
            <v>3</v>
          </cell>
          <cell r="C552" t="str">
            <v>Kondisi Jalan   :  sedang / baik</v>
          </cell>
          <cell r="L552" t="str">
            <v>ITEM PEMBAYARAN NO.</v>
          </cell>
          <cell r="O552" t="str">
            <v>:  4.2 (4)</v>
          </cell>
          <cell r="R552" t="str">
            <v>PERKIRAAN VOL. PEK.</v>
          </cell>
          <cell r="T552" t="str">
            <v>:</v>
          </cell>
          <cell r="U552">
            <v>0</v>
          </cell>
        </row>
        <row r="553">
          <cell r="A553">
            <v>4</v>
          </cell>
          <cell r="C553" t="str">
            <v>Jarak rata-rata Base Camp ke lokasi pekerjaan</v>
          </cell>
          <cell r="G553" t="str">
            <v>L</v>
          </cell>
          <cell r="H553">
            <v>17.5</v>
          </cell>
          <cell r="I553" t="str">
            <v>Km</v>
          </cell>
          <cell r="L553" t="str">
            <v>JENIS PEKERJAAN</v>
          </cell>
          <cell r="O553" t="str">
            <v>:  SEMEN Utk. Pond. Semen Tanah</v>
          </cell>
          <cell r="R553" t="str">
            <v>TOTAL HARGA (Rp.)</v>
          </cell>
          <cell r="T553" t="str">
            <v>:</v>
          </cell>
          <cell r="U553">
            <v>0</v>
          </cell>
        </row>
        <row r="554">
          <cell r="A554">
            <v>5</v>
          </cell>
          <cell r="C554" t="str">
            <v>Jam kerja efektif per-hari</v>
          </cell>
          <cell r="G554" t="str">
            <v>Tk</v>
          </cell>
          <cell r="H554">
            <v>7</v>
          </cell>
          <cell r="I554" t="str">
            <v>Jam</v>
          </cell>
          <cell r="L554" t="str">
            <v>SATUAN PEMBAYARAN</v>
          </cell>
          <cell r="O554" t="str">
            <v>:  TON</v>
          </cell>
          <cell r="R554" t="str">
            <v>% THD. BIAYA PROYEK</v>
          </cell>
          <cell r="T554" t="str">
            <v>:</v>
          </cell>
          <cell r="U554">
            <v>0</v>
          </cell>
        </row>
        <row r="555">
          <cell r="A555">
            <v>6</v>
          </cell>
          <cell r="C555" t="str">
            <v>Semen diangkut dari Base Camp ke lapangan</v>
          </cell>
        </row>
        <row r="556">
          <cell r="C556" t="str">
            <v>dengan menggunakan Dump Truck</v>
          </cell>
        </row>
        <row r="557">
          <cell r="A557">
            <v>7</v>
          </cell>
          <cell r="C557" t="str">
            <v>Satu hari dapat diselesaikan hamparan Soil Cement</v>
          </cell>
          <cell r="Q557" t="str">
            <v>PERKIRAAN</v>
          </cell>
          <cell r="R557" t="str">
            <v>HARGA</v>
          </cell>
          <cell r="S557" t="str">
            <v>JUMLAH</v>
          </cell>
        </row>
        <row r="558">
          <cell r="C558" t="str">
            <v>sepanjang</v>
          </cell>
          <cell r="G558" t="str">
            <v>Ls</v>
          </cell>
          <cell r="H558">
            <v>400</v>
          </cell>
          <cell r="I558" t="str">
            <v>M</v>
          </cell>
          <cell r="L558" t="str">
            <v>NO.</v>
          </cell>
          <cell r="N558" t="str">
            <v>KOMPONEN</v>
          </cell>
          <cell r="P558" t="str">
            <v>SATUAN</v>
          </cell>
          <cell r="Q558" t="str">
            <v>KUANTITAS</v>
          </cell>
          <cell r="R558" t="str">
            <v>SATUAN</v>
          </cell>
          <cell r="S558" t="str">
            <v>HARGA</v>
          </cell>
        </row>
        <row r="559">
          <cell r="A559">
            <v>8</v>
          </cell>
          <cell r="C559" t="str">
            <v>Faktor kehilangan bahan</v>
          </cell>
          <cell r="G559" t="str">
            <v>Fh</v>
          </cell>
          <cell r="H559">
            <v>1.05</v>
          </cell>
          <cell r="I559" t="str">
            <v>-</v>
          </cell>
          <cell r="R559" t="str">
            <v>(Rp.)</v>
          </cell>
          <cell r="S559" t="str">
            <v>(Rp.)</v>
          </cell>
        </row>
        <row r="560">
          <cell r="A560">
            <v>9</v>
          </cell>
          <cell r="C560" t="str">
            <v>Tebal hamparan</v>
          </cell>
          <cell r="G560" t="str">
            <v>t</v>
          </cell>
          <cell r="H560">
            <v>0.15</v>
          </cell>
          <cell r="I560" t="str">
            <v>M</v>
          </cell>
        </row>
        <row r="562">
          <cell r="A562" t="str">
            <v>II.</v>
          </cell>
          <cell r="C562" t="str">
            <v>URUTAN KERJA</v>
          </cell>
          <cell r="L562" t="str">
            <v>A.</v>
          </cell>
          <cell r="N562" t="str">
            <v>TENAGA</v>
          </cell>
        </row>
        <row r="563">
          <cell r="A563">
            <v>1</v>
          </cell>
          <cell r="C563" t="str">
            <v>Dump Truck mengangkut semen dari Base Camp</v>
          </cell>
        </row>
        <row r="564">
          <cell r="C564" t="str">
            <v>ke lokasi Pekerjaan</v>
          </cell>
          <cell r="L564" t="str">
            <v>1.</v>
          </cell>
          <cell r="N564" t="str">
            <v>Pekerja</v>
          </cell>
          <cell r="O564" t="str">
            <v>(L01)</v>
          </cell>
          <cell r="P564" t="str">
            <v>Jam</v>
          </cell>
          <cell r="Q564">
            <v>2.4305555555555554</v>
          </cell>
          <cell r="R564">
            <v>0</v>
          </cell>
          <cell r="U564">
            <v>0</v>
          </cell>
        </row>
        <row r="565">
          <cell r="A565">
            <v>2</v>
          </cell>
          <cell r="C565" t="str">
            <v>Semen diatur/disusun di tempat hamparan</v>
          </cell>
          <cell r="L565" t="str">
            <v>2.</v>
          </cell>
          <cell r="N565" t="str">
            <v>Mandor</v>
          </cell>
          <cell r="O565" t="str">
            <v>(L03)</v>
          </cell>
          <cell r="P565" t="str">
            <v>Jam</v>
          </cell>
          <cell r="Q565">
            <v>0.16203703703703703</v>
          </cell>
          <cell r="R565">
            <v>0</v>
          </cell>
          <cell r="U565">
            <v>0</v>
          </cell>
        </row>
        <row r="566">
          <cell r="C566" t="str">
            <v>soil/tanah oleh tenaga manusia</v>
          </cell>
        </row>
        <row r="568">
          <cell r="A568" t="str">
            <v>III.</v>
          </cell>
          <cell r="C568" t="str">
            <v>PEMAKAIAN BAHAN, ALAT DAN TENAGA</v>
          </cell>
          <cell r="Q568" t="str">
            <v xml:space="preserve">JUMLAH HARGA TENAGA   </v>
          </cell>
          <cell r="U568">
            <v>0</v>
          </cell>
        </row>
        <row r="569">
          <cell r="A569" t="str">
            <v xml:space="preserve">   1.</v>
          </cell>
          <cell r="C569" t="str">
            <v>BAHAN</v>
          </cell>
        </row>
        <row r="570">
          <cell r="C570" t="str">
            <v>Semen yang diperlukan / ton   = (1 x Fh) x 1000</v>
          </cell>
          <cell r="G570" t="str">
            <v>(M12)</v>
          </cell>
          <cell r="H570">
            <v>1050</v>
          </cell>
          <cell r="I570" t="str">
            <v>Kg</v>
          </cell>
          <cell r="L570" t="str">
            <v>B.</v>
          </cell>
          <cell r="N570" t="str">
            <v>BAHAN</v>
          </cell>
        </row>
        <row r="571">
          <cell r="L571" t="str">
            <v>1.</v>
          </cell>
          <cell r="N571" t="str">
            <v>Semen</v>
          </cell>
          <cell r="O571" t="str">
            <v>(M12)</v>
          </cell>
          <cell r="P571" t="str">
            <v>Kg</v>
          </cell>
          <cell r="Q571">
            <v>1050</v>
          </cell>
          <cell r="R571">
            <v>0</v>
          </cell>
          <cell r="U571">
            <v>0</v>
          </cell>
        </row>
        <row r="572">
          <cell r="A572" t="str">
            <v xml:space="preserve">   2.</v>
          </cell>
          <cell r="C572" t="str">
            <v>ALAT</v>
          </cell>
        </row>
        <row r="573">
          <cell r="A573" t="str">
            <v>2.a.</v>
          </cell>
          <cell r="C573" t="str">
            <v>DUMP TRUCK</v>
          </cell>
          <cell r="G573" t="str">
            <v>(E08)</v>
          </cell>
        </row>
        <row r="574">
          <cell r="C574" t="str">
            <v>Kapasitas bak</v>
          </cell>
          <cell r="G574" t="str">
            <v>V</v>
          </cell>
          <cell r="H574">
            <v>6</v>
          </cell>
          <cell r="I574" t="str">
            <v>Ton</v>
          </cell>
        </row>
        <row r="575">
          <cell r="C575" t="str">
            <v>Faktor efisiensi alat</v>
          </cell>
          <cell r="G575" t="str">
            <v>Fa</v>
          </cell>
          <cell r="H575">
            <v>0.83</v>
          </cell>
          <cell r="I575" t="str">
            <v>-</v>
          </cell>
        </row>
        <row r="576">
          <cell r="C576" t="str">
            <v>Kecepatan rata-rata bermuatan</v>
          </cell>
          <cell r="G576" t="str">
            <v>v1</v>
          </cell>
          <cell r="H576">
            <v>45</v>
          </cell>
          <cell r="I576" t="str">
            <v>Km / Jam</v>
          </cell>
        </row>
        <row r="577">
          <cell r="C577" t="str">
            <v>Kecepatan rata-rata kosong</v>
          </cell>
          <cell r="G577" t="str">
            <v>v2</v>
          </cell>
          <cell r="H577">
            <v>60</v>
          </cell>
          <cell r="I577" t="str">
            <v>Km / Jam</v>
          </cell>
        </row>
        <row r="578">
          <cell r="C578" t="str">
            <v>Waktu siklus</v>
          </cell>
          <cell r="G578" t="str">
            <v>Ts1</v>
          </cell>
          <cell r="Q578" t="str">
            <v xml:space="preserve">JUMLAH HARGA BAHAN   </v>
          </cell>
          <cell r="U578">
            <v>0</v>
          </cell>
        </row>
        <row r="579">
          <cell r="C579" t="str">
            <v>- Waktu tempuh isi            = (L : v1) x 60</v>
          </cell>
          <cell r="G579" t="str">
            <v>T1</v>
          </cell>
          <cell r="H579">
            <v>23.333333333333332</v>
          </cell>
          <cell r="I579" t="str">
            <v>menit</v>
          </cell>
        </row>
        <row r="580">
          <cell r="C580" t="str">
            <v>- Waktu tempuh kosong   = (L : v2) x 60</v>
          </cell>
          <cell r="G580" t="str">
            <v>T2</v>
          </cell>
          <cell r="H580">
            <v>17.5</v>
          </cell>
          <cell r="I580" t="str">
            <v>menit</v>
          </cell>
          <cell r="L580" t="str">
            <v>C.</v>
          </cell>
          <cell r="N580" t="str">
            <v>PERALATAN</v>
          </cell>
        </row>
        <row r="581">
          <cell r="C581" t="str">
            <v>- Waktu mengisi</v>
          </cell>
          <cell r="G581" t="str">
            <v>T3</v>
          </cell>
          <cell r="H581">
            <v>40</v>
          </cell>
          <cell r="I581" t="str">
            <v>menit</v>
          </cell>
          <cell r="L581" t="str">
            <v>1.</v>
          </cell>
          <cell r="N581" t="str">
            <v>Dump Truck</v>
          </cell>
          <cell r="O581" t="str">
            <v>(E08)</v>
          </cell>
          <cell r="P581" t="str">
            <v>Jam</v>
          </cell>
          <cell r="Q581">
            <v>0.4246151271753682</v>
          </cell>
          <cell r="R581">
            <v>85369.901634057198</v>
          </cell>
          <cell r="U581">
            <v>36249.351639293869</v>
          </cell>
        </row>
        <row r="582">
          <cell r="C582" t="str">
            <v>- Waktu bongkar</v>
          </cell>
          <cell r="G582" t="str">
            <v>T4</v>
          </cell>
          <cell r="H582">
            <v>30</v>
          </cell>
          <cell r="I582" t="str">
            <v>menit</v>
          </cell>
        </row>
        <row r="583">
          <cell r="C583" t="str">
            <v>- Lain-lain</v>
          </cell>
          <cell r="G583" t="str">
            <v>T5</v>
          </cell>
          <cell r="H583">
            <v>10</v>
          </cell>
          <cell r="I583" t="str">
            <v>menit</v>
          </cell>
        </row>
        <row r="584">
          <cell r="G584" t="str">
            <v>Ts1</v>
          </cell>
          <cell r="H584">
            <v>120.83333333333333</v>
          </cell>
          <cell r="I584" t="str">
            <v>menit</v>
          </cell>
        </row>
        <row r="586">
          <cell r="C586" t="str">
            <v>Kap. Prod. / jam =</v>
          </cell>
          <cell r="D586" t="str">
            <v>V x Fa x 60</v>
          </cell>
          <cell r="G586" t="str">
            <v>Q1</v>
          </cell>
          <cell r="H586">
            <v>2.3550738916256155</v>
          </cell>
          <cell r="I586" t="str">
            <v>Ton</v>
          </cell>
        </row>
        <row r="587">
          <cell r="D587" t="str">
            <v xml:space="preserve">   Fh x Ts1</v>
          </cell>
        </row>
        <row r="589">
          <cell r="C589" t="str">
            <v>Koefisien Alat/Ton</v>
          </cell>
          <cell r="D589" t="str">
            <v xml:space="preserve">  =    1 / Q1</v>
          </cell>
          <cell r="G589" t="str">
            <v>(E08)</v>
          </cell>
          <cell r="H589">
            <v>0.4246151271753682</v>
          </cell>
          <cell r="I589" t="str">
            <v>Jam</v>
          </cell>
        </row>
        <row r="590">
          <cell r="Q590" t="str">
            <v xml:space="preserve">JUMLAH HARGA PERALATAN   </v>
          </cell>
          <cell r="U590">
            <v>36249.351639293869</v>
          </cell>
        </row>
        <row r="591">
          <cell r="A591" t="str">
            <v xml:space="preserve">   3.</v>
          </cell>
          <cell r="C591" t="str">
            <v>TENAGA</v>
          </cell>
        </row>
        <row r="592">
          <cell r="C592" t="str">
            <v>Lebar Hamparan Soil Cement</v>
          </cell>
          <cell r="G592" t="str">
            <v>b</v>
          </cell>
          <cell r="H592">
            <v>6</v>
          </cell>
          <cell r="I592" t="str">
            <v>M</v>
          </cell>
          <cell r="L592" t="str">
            <v>D.</v>
          </cell>
          <cell r="N592" t="str">
            <v>JUMLAH HARGA TENAGA, BAHAN DAN PERALATAN  ( A + B + C )</v>
          </cell>
          <cell r="U592">
            <v>36249.351639293869</v>
          </cell>
        </row>
        <row r="593">
          <cell r="C593" t="str">
            <v>Kadar semen  (3 - 12) %</v>
          </cell>
          <cell r="G593" t="str">
            <v>s</v>
          </cell>
          <cell r="H593">
            <v>7.5</v>
          </cell>
          <cell r="I593" t="str">
            <v>%</v>
          </cell>
          <cell r="L593" t="str">
            <v>E.</v>
          </cell>
          <cell r="N593" t="str">
            <v>OVERHEAD &amp; PROFIT</v>
          </cell>
          <cell r="P593">
            <v>10</v>
          </cell>
          <cell r="Q593" t="str">
            <v>%  x  D</v>
          </cell>
          <cell r="U593">
            <v>3624.9351639293873</v>
          </cell>
        </row>
        <row r="594">
          <cell r="C594" t="str">
            <v>Berat jenis tanah</v>
          </cell>
          <cell r="G594" t="str">
            <v>Bj</v>
          </cell>
          <cell r="H594">
            <v>1.6</v>
          </cell>
          <cell r="I594" t="str">
            <v>ton / M3</v>
          </cell>
          <cell r="L594" t="str">
            <v>F.</v>
          </cell>
          <cell r="N594" t="str">
            <v>HARGA SATUAN PEKERJAAN  ( D + E )</v>
          </cell>
          <cell r="U594">
            <v>39874.286803223258</v>
          </cell>
        </row>
        <row r="595">
          <cell r="C595" t="str">
            <v>Setiap hari dengan produksi = {(s : 100) x t x b x Ls} x Bj</v>
          </cell>
          <cell r="G595" t="str">
            <v>Qt</v>
          </cell>
          <cell r="H595">
            <v>43.2</v>
          </cell>
          <cell r="I595" t="str">
            <v>Ton</v>
          </cell>
          <cell r="L595" t="str">
            <v>Note: 1</v>
          </cell>
          <cell r="N595" t="str">
            <v>SATUAN dapat berdasarkan atas jam operasi untuk Tenaga Kerja dan Peralatan, volume dan/atau ukuran</v>
          </cell>
        </row>
        <row r="596">
          <cell r="N596" t="str">
            <v>berat untuk bahan-bahan.</v>
          </cell>
        </row>
        <row r="597">
          <cell r="C597" t="str">
            <v>Kebutuhan tenaga :</v>
          </cell>
          <cell r="L597">
            <v>2</v>
          </cell>
          <cell r="N597" t="str">
            <v>Kuantitas satuan adalah kuantitas setiap komponen untuk menyelesaikan satu satuan pekerjaan dari nomor</v>
          </cell>
        </row>
        <row r="598">
          <cell r="D598" t="str">
            <v>- Pekerja</v>
          </cell>
          <cell r="G598" t="str">
            <v>P</v>
          </cell>
          <cell r="H598">
            <v>15</v>
          </cell>
          <cell r="I598" t="str">
            <v>orang</v>
          </cell>
          <cell r="N598" t="str">
            <v>mata pembayaran.</v>
          </cell>
        </row>
        <row r="599">
          <cell r="D599" t="str">
            <v>- Mandor</v>
          </cell>
          <cell r="G599" t="str">
            <v>M</v>
          </cell>
          <cell r="H599">
            <v>1</v>
          </cell>
          <cell r="I599" t="str">
            <v>orang</v>
          </cell>
          <cell r="L599">
            <v>3</v>
          </cell>
          <cell r="N599" t="str">
            <v>Biaya satuan untuk peralatan sudah termasuk bahan bakar, bahan habis dipakai dan operator.</v>
          </cell>
        </row>
        <row r="600">
          <cell r="L600">
            <v>4</v>
          </cell>
          <cell r="N600" t="str">
            <v>Biaya satuan sudah termasuk pengeluaran untuk seluruh pajak yang berkaitan (tetapi tidak termasuk PPN</v>
          </cell>
        </row>
        <row r="601">
          <cell r="J601" t="str">
            <v>Berlanjut ke halaman berikut</v>
          </cell>
          <cell r="N601" t="str">
            <v>yang dibayar dari kontrak) dan biaya-biaya lainnya.</v>
          </cell>
        </row>
        <row r="602">
          <cell r="A602" t="str">
            <v>ITEM PEMBAYARAN NO.</v>
          </cell>
          <cell r="D602" t="str">
            <v>:  4.2 (4)</v>
          </cell>
          <cell r="J602" t="str">
            <v>Analisa EI-424</v>
          </cell>
        </row>
        <row r="603">
          <cell r="A603" t="str">
            <v>JENIS PEKERJAAN</v>
          </cell>
          <cell r="D603" t="str">
            <v>:  SEMEN Utk. Pond. Semen Tanah</v>
          </cell>
        </row>
        <row r="604">
          <cell r="A604" t="str">
            <v>SATUAN PEMBAYARAN</v>
          </cell>
          <cell r="D604" t="str">
            <v>:  TON</v>
          </cell>
          <cell r="J604" t="str">
            <v xml:space="preserve">         URAIAN ANALISA HARGA SATUAN</v>
          </cell>
        </row>
        <row r="605">
          <cell r="J605" t="str">
            <v>Lanjutan</v>
          </cell>
        </row>
        <row r="607">
          <cell r="A607" t="str">
            <v>No.</v>
          </cell>
          <cell r="C607" t="str">
            <v>U R A I A N</v>
          </cell>
          <cell r="G607" t="str">
            <v>KODE</v>
          </cell>
          <cell r="H607" t="str">
            <v>KOEF.</v>
          </cell>
          <cell r="I607" t="str">
            <v>SATUAN</v>
          </cell>
          <cell r="J607" t="str">
            <v>KETERANGAN</v>
          </cell>
        </row>
        <row r="610">
          <cell r="C610" t="str">
            <v>Koefisien tenaga / Ton  :</v>
          </cell>
        </row>
        <row r="611">
          <cell r="D611" t="str">
            <v>- Pekerja</v>
          </cell>
          <cell r="E611" t="str">
            <v>= (Tk x P) : Qt</v>
          </cell>
          <cell r="G611" t="str">
            <v>(L01)</v>
          </cell>
          <cell r="H611">
            <v>2.4305555555555554</v>
          </cell>
          <cell r="I611" t="str">
            <v>Jam</v>
          </cell>
        </row>
        <row r="612">
          <cell r="D612" t="str">
            <v>- Mandor</v>
          </cell>
          <cell r="E612" t="str">
            <v>= (Tk x M) : Qt</v>
          </cell>
          <cell r="G612" t="str">
            <v>(L03)</v>
          </cell>
          <cell r="H612">
            <v>0.16203703703703703</v>
          </cell>
          <cell r="I612" t="str">
            <v>Jam</v>
          </cell>
        </row>
        <row r="615">
          <cell r="A615" t="str">
            <v>4.</v>
          </cell>
          <cell r="C615" t="str">
            <v>HARGA DASAR SATUAN UPAH, BAHAN DAN ALAT</v>
          </cell>
        </row>
        <row r="616">
          <cell r="C616" t="str">
            <v>Lihat lampiran.</v>
          </cell>
        </row>
        <row r="619">
          <cell r="A619" t="str">
            <v>5.</v>
          </cell>
          <cell r="C619" t="str">
            <v>ANALISA HARGA SATUAN PEKERJAAN</v>
          </cell>
        </row>
        <row r="620">
          <cell r="C620" t="str">
            <v>Lihat perhitungan dalam FORMULIR STANDAR UNTUK</v>
          </cell>
        </row>
        <row r="621">
          <cell r="C621" t="str">
            <v>PEREKEMAN ANALISA MASING-MASING HARGA</v>
          </cell>
        </row>
        <row r="622">
          <cell r="C622" t="str">
            <v>SATUAN.</v>
          </cell>
        </row>
        <row r="623">
          <cell r="C623" t="str">
            <v>Didapat Harga Satuan Pekerjaan :</v>
          </cell>
        </row>
        <row r="625">
          <cell r="C625" t="str">
            <v xml:space="preserve">Rp.  </v>
          </cell>
          <cell r="D625">
            <v>39874.286803223258</v>
          </cell>
          <cell r="E625" t="str">
            <v xml:space="preserve"> / Ton</v>
          </cell>
        </row>
        <row r="628">
          <cell r="A628" t="str">
            <v>6.</v>
          </cell>
          <cell r="C628" t="str">
            <v>WAKTU PELAKSANAAN YANG DIPERLUKAN</v>
          </cell>
        </row>
        <row r="629">
          <cell r="C629" t="str">
            <v>Waktu pelaksanaan</v>
          </cell>
          <cell r="D629" t="str">
            <v>:  . . . . . . .  bulan</v>
          </cell>
        </row>
        <row r="631">
          <cell r="A631" t="str">
            <v>7.</v>
          </cell>
          <cell r="C631" t="str">
            <v>VOLUME PEKERJAAN YANG DIPERLUKAN</v>
          </cell>
        </row>
        <row r="632">
          <cell r="C632" t="str">
            <v>Volume pekerjaan  :</v>
          </cell>
          <cell r="D632">
            <v>0</v>
          </cell>
          <cell r="E632" t="str">
            <v>Ton</v>
          </cell>
        </row>
        <row r="661">
          <cell r="A661" t="str">
            <v>ITEM PEMBAYARAN NO.</v>
          </cell>
          <cell r="D661" t="str">
            <v>:  4.2 (3)</v>
          </cell>
          <cell r="J661" t="str">
            <v>Analisa EI-423</v>
          </cell>
          <cell r="T661" t="str">
            <v>Analisa EI-423</v>
          </cell>
        </row>
        <row r="662">
          <cell r="A662" t="str">
            <v>JENIS PEKERJAAN</v>
          </cell>
          <cell r="D662" t="str">
            <v>:  Lapis Pondasi Semen Tanah</v>
          </cell>
        </row>
        <row r="663">
          <cell r="A663" t="str">
            <v>SATUAN PEMBAYARAN</v>
          </cell>
          <cell r="D663" t="str">
            <v>:  M3</v>
          </cell>
          <cell r="J663" t="str">
            <v xml:space="preserve">         URAIAN ANALISA HARGA SATUAN</v>
          </cell>
          <cell r="L663" t="str">
            <v>FORMULIR STANDAR UNTUK</v>
          </cell>
        </row>
        <row r="664">
          <cell r="L664" t="str">
            <v>PEREKAMAN ANALISA MASING-MASING HARGA SATUAN</v>
          </cell>
        </row>
        <row r="665">
          <cell r="L665" t="str">
            <v xml:space="preserve">                                                                                                            </v>
          </cell>
        </row>
        <row r="666">
          <cell r="A666" t="str">
            <v>No.</v>
          </cell>
          <cell r="C666" t="str">
            <v>U R A I A N</v>
          </cell>
          <cell r="G666" t="str">
            <v>KODE</v>
          </cell>
          <cell r="H666" t="str">
            <v>KOEF.</v>
          </cell>
          <cell r="I666" t="str">
            <v>SATUAN</v>
          </cell>
          <cell r="J666" t="str">
            <v>KETERANGAN</v>
          </cell>
        </row>
        <row r="668">
          <cell r="L668" t="str">
            <v>Proyek / Bagpro</v>
          </cell>
          <cell r="O668" t="str">
            <v xml:space="preserve">:  Peningkatan Jalan Dan Jembatan Prop. NTT </v>
          </cell>
        </row>
        <row r="669">
          <cell r="A669" t="str">
            <v>I.</v>
          </cell>
          <cell r="C669" t="str">
            <v>ASUMSI</v>
          </cell>
          <cell r="L669" t="str">
            <v>No. Paket Kontrak</v>
          </cell>
          <cell r="O669" t="str">
            <v xml:space="preserve">:  </v>
          </cell>
        </row>
        <row r="670">
          <cell r="A670">
            <v>1</v>
          </cell>
          <cell r="C670" t="str">
            <v>Pekerjaan dilakukan secara mekanik</v>
          </cell>
          <cell r="L670" t="str">
            <v>Nama Paket</v>
          </cell>
          <cell r="O670" t="str">
            <v>:  Pembangunan Jalan Resetlement Pengungsi Mauritzu</v>
          </cell>
        </row>
        <row r="671">
          <cell r="A671">
            <v>2</v>
          </cell>
          <cell r="C671" t="str">
            <v>Lokasi pekerjaan : sepanjang jalan</v>
          </cell>
          <cell r="L671" t="str">
            <v>Prop / Kab / Kodya</v>
          </cell>
          <cell r="O671" t="str">
            <v>:  Nusa Tenggara Timur / TTU</v>
          </cell>
        </row>
        <row r="672">
          <cell r="A672">
            <v>3</v>
          </cell>
          <cell r="C672" t="str">
            <v>Kondisi Jalan   :  sedang / baik</v>
          </cell>
          <cell r="L672" t="str">
            <v>ITEM PEMBAYARAN NO.</v>
          </cell>
          <cell r="O672" t="str">
            <v>:  4.2 (3)</v>
          </cell>
          <cell r="R672" t="str">
            <v>PERKIRAAN VOL. PEK.</v>
          </cell>
          <cell r="T672" t="str">
            <v>:</v>
          </cell>
          <cell r="U672">
            <v>0</v>
          </cell>
        </row>
        <row r="673">
          <cell r="A673">
            <v>4</v>
          </cell>
          <cell r="C673" t="str">
            <v>Jarak rata-rata sumber material ke lokasi pekerjaan</v>
          </cell>
          <cell r="G673" t="str">
            <v>L</v>
          </cell>
          <cell r="H673">
            <v>17.5</v>
          </cell>
          <cell r="I673" t="str">
            <v>Km</v>
          </cell>
          <cell r="L673" t="str">
            <v>JENIS PEKERJAAN</v>
          </cell>
          <cell r="O673" t="str">
            <v>:  Lapis Pondasi Semen Tanah</v>
          </cell>
          <cell r="R673" t="str">
            <v>TOTAL HARGA (Rp.)</v>
          </cell>
          <cell r="T673" t="str">
            <v>:</v>
          </cell>
          <cell r="U673">
            <v>0</v>
          </cell>
        </row>
        <row r="674">
          <cell r="A674">
            <v>5</v>
          </cell>
          <cell r="C674" t="str">
            <v>Jam kerja efektif per-hari</v>
          </cell>
          <cell r="G674" t="str">
            <v>Tk</v>
          </cell>
          <cell r="H674">
            <v>7</v>
          </cell>
          <cell r="I674" t="str">
            <v>Jam</v>
          </cell>
          <cell r="L674" t="str">
            <v>SATUAN PEMBAYARAN</v>
          </cell>
          <cell r="O674" t="str">
            <v>:  M3</v>
          </cell>
          <cell r="R674" t="str">
            <v>% THD. BIAYA PROYEK</v>
          </cell>
          <cell r="T674" t="str">
            <v>:</v>
          </cell>
          <cell r="U674">
            <v>0</v>
          </cell>
        </row>
        <row r="675">
          <cell r="A675">
            <v>6</v>
          </cell>
          <cell r="C675" t="str">
            <v>Harga pembayaran tidak termasuk semen ( semen</v>
          </cell>
        </row>
        <row r="676">
          <cell r="C676" t="str">
            <v>dibayar dalam item tersendiri)</v>
          </cell>
        </row>
        <row r="677">
          <cell r="A677">
            <v>7</v>
          </cell>
          <cell r="C677" t="str">
            <v>Satu hari dapat diselesaikan hamparan Soil Cement</v>
          </cell>
          <cell r="Q677" t="str">
            <v>PERKIRAAN</v>
          </cell>
          <cell r="R677" t="str">
            <v>HARGA</v>
          </cell>
          <cell r="S677" t="str">
            <v>JUMLAH</v>
          </cell>
        </row>
        <row r="678">
          <cell r="C678" t="str">
            <v>sepanjang</v>
          </cell>
          <cell r="G678" t="str">
            <v>Ls</v>
          </cell>
          <cell r="H678">
            <v>400</v>
          </cell>
          <cell r="I678" t="str">
            <v>M</v>
          </cell>
          <cell r="L678" t="str">
            <v>NO.</v>
          </cell>
          <cell r="N678" t="str">
            <v>KOMPONEN</v>
          </cell>
          <cell r="P678" t="str">
            <v>SATUAN</v>
          </cell>
          <cell r="Q678" t="str">
            <v>KUANTITAS</v>
          </cell>
          <cell r="R678" t="str">
            <v>SATUAN</v>
          </cell>
          <cell r="S678" t="str">
            <v>HARGA</v>
          </cell>
        </row>
        <row r="679">
          <cell r="A679">
            <v>8</v>
          </cell>
          <cell r="C679" t="str">
            <v>Faktor kembang material (padat - lepas)</v>
          </cell>
          <cell r="G679" t="str">
            <v>Fk</v>
          </cell>
          <cell r="H679">
            <v>1.2</v>
          </cell>
          <cell r="I679" t="str">
            <v>-</v>
          </cell>
          <cell r="R679" t="str">
            <v>(Rp.)</v>
          </cell>
          <cell r="S679" t="str">
            <v>(Rp.)</v>
          </cell>
        </row>
        <row r="680">
          <cell r="A680">
            <v>9</v>
          </cell>
          <cell r="C680" t="str">
            <v>Tebal hamparan padat</v>
          </cell>
          <cell r="G680" t="str">
            <v>t</v>
          </cell>
          <cell r="H680">
            <v>0.15</v>
          </cell>
          <cell r="I680" t="str">
            <v>M</v>
          </cell>
        </row>
        <row r="682">
          <cell r="A682" t="str">
            <v>II.</v>
          </cell>
          <cell r="C682" t="str">
            <v>URUTAN KERJA</v>
          </cell>
          <cell r="L682" t="str">
            <v>A.</v>
          </cell>
          <cell r="N682" t="str">
            <v>TENAGA</v>
          </cell>
        </row>
        <row r="683">
          <cell r="A683">
            <v>1</v>
          </cell>
          <cell r="C683" t="str">
            <v>Whell Loader memuat material ke dalam Dump Truck</v>
          </cell>
        </row>
        <row r="684">
          <cell r="C684" t="str">
            <v>di lokasi sumber bahan</v>
          </cell>
          <cell r="L684" t="str">
            <v>1.</v>
          </cell>
          <cell r="N684" t="str">
            <v>Pekerja</v>
          </cell>
          <cell r="O684" t="str">
            <v>(L01)</v>
          </cell>
          <cell r="P684" t="str">
            <v>Jam</v>
          </cell>
          <cell r="Q684">
            <v>0.12494422132976349</v>
          </cell>
          <cell r="R684">
            <v>0</v>
          </cell>
          <cell r="U684">
            <v>0</v>
          </cell>
        </row>
        <row r="685">
          <cell r="A685">
            <v>2</v>
          </cell>
          <cell r="C685" t="str">
            <v>Dump Truck mengangkut material ke lokasi pekerjaan</v>
          </cell>
          <cell r="L685" t="str">
            <v>2.</v>
          </cell>
          <cell r="N685" t="str">
            <v>Mandor</v>
          </cell>
          <cell r="O685" t="str">
            <v>(L03)</v>
          </cell>
          <cell r="P685" t="str">
            <v>Jam</v>
          </cell>
          <cell r="Q685">
            <v>1.7849174475680501E-2</v>
          </cell>
          <cell r="R685">
            <v>0</v>
          </cell>
          <cell r="U685">
            <v>0</v>
          </cell>
        </row>
        <row r="686">
          <cell r="A686">
            <v>3</v>
          </cell>
          <cell r="C686" t="str">
            <v>Motor Grader menghampar material di lokasi pekerjaan</v>
          </cell>
        </row>
        <row r="687">
          <cell r="A687">
            <v>4</v>
          </cell>
          <cell r="C687" t="str">
            <v>Semen dan material tanah diaduk ditempat dengan</v>
          </cell>
        </row>
        <row r="688">
          <cell r="C688" t="str">
            <v>menggunakan Vulvi Mixer</v>
          </cell>
          <cell r="Q688" t="str">
            <v xml:space="preserve">JUMLAH HARGA TENAGA   </v>
          </cell>
          <cell r="U688">
            <v>0</v>
          </cell>
        </row>
        <row r="689">
          <cell r="A689">
            <v>5</v>
          </cell>
          <cell r="C689" t="str">
            <v>Sebelum pemadatan material dibasahi dengan</v>
          </cell>
        </row>
        <row r="690">
          <cell r="C690" t="str">
            <v>menggunakan Water Tank Truck</v>
          </cell>
          <cell r="L690" t="str">
            <v>B.</v>
          </cell>
          <cell r="N690" t="str">
            <v>BAHAN</v>
          </cell>
        </row>
        <row r="691">
          <cell r="A691">
            <v>6</v>
          </cell>
          <cell r="C691" t="str">
            <v>Pemadatan dilakukan dengan menggunakan</v>
          </cell>
          <cell r="L691" t="str">
            <v>1.</v>
          </cell>
          <cell r="N691" t="str">
            <v>Tanah Timbunan  (M08)</v>
          </cell>
          <cell r="P691" t="str">
            <v>M3</v>
          </cell>
          <cell r="Q691">
            <v>1.2</v>
          </cell>
          <cell r="R691">
            <v>18750</v>
          </cell>
          <cell r="U691">
            <v>22500</v>
          </cell>
        </row>
        <row r="692">
          <cell r="C692" t="str">
            <v>Vibrator Roller dan Pneumatic Tire Roller</v>
          </cell>
        </row>
        <row r="693">
          <cell r="A693">
            <v>7</v>
          </cell>
          <cell r="C693" t="str">
            <v>Selama pelaksanaan pekerjaan sekelompok pekerja</v>
          </cell>
        </row>
        <row r="694">
          <cell r="C694" t="str">
            <v>akan merapikan tepi hamparan dan level permukaan</v>
          </cell>
        </row>
        <row r="695">
          <cell r="C695" t="str">
            <v>dengan menggunakan alat bantu</v>
          </cell>
        </row>
        <row r="697">
          <cell r="A697" t="str">
            <v>III.</v>
          </cell>
          <cell r="C697" t="str">
            <v>PEMAKAIAN BAHAN, ALAT DAN TENAGA</v>
          </cell>
        </row>
        <row r="698">
          <cell r="Q698" t="str">
            <v xml:space="preserve">JUMLAH HARGA BAHAN   </v>
          </cell>
          <cell r="U698">
            <v>22500</v>
          </cell>
        </row>
        <row r="699">
          <cell r="A699" t="str">
            <v>1.</v>
          </cell>
          <cell r="C699" t="str">
            <v>BAHAN</v>
          </cell>
        </row>
        <row r="700">
          <cell r="C700" t="str">
            <v>Setiap M3 Soil Cement padat diperlukan = 1 x Fk</v>
          </cell>
          <cell r="G700" t="str">
            <v>(M08)</v>
          </cell>
          <cell r="H700">
            <v>1.2</v>
          </cell>
          <cell r="I700" t="str">
            <v>M3</v>
          </cell>
          <cell r="L700" t="str">
            <v>C.</v>
          </cell>
          <cell r="N700" t="str">
            <v>PERALATAN</v>
          </cell>
        </row>
        <row r="701">
          <cell r="L701" t="str">
            <v>1.</v>
          </cell>
          <cell r="N701" t="str">
            <v>Wheel Loader</v>
          </cell>
          <cell r="O701" t="str">
            <v>(E15)</v>
          </cell>
          <cell r="P701" t="str">
            <v>Jam</v>
          </cell>
          <cell r="Q701">
            <v>1.7849174475680497E-2</v>
          </cell>
          <cell r="R701">
            <v>215035.12819823693</v>
          </cell>
          <cell r="U701">
            <v>3838.1995216106543</v>
          </cell>
        </row>
        <row r="702">
          <cell r="A702" t="str">
            <v>2.</v>
          </cell>
          <cell r="C702" t="str">
            <v>ALAT</v>
          </cell>
          <cell r="L702" t="str">
            <v>2.</v>
          </cell>
          <cell r="N702" t="str">
            <v>Dump Truck</v>
          </cell>
          <cell r="O702" t="str">
            <v>(E08)</v>
          </cell>
          <cell r="P702" t="str">
            <v>Jam</v>
          </cell>
          <cell r="Q702">
            <v>0.28986226028612438</v>
          </cell>
          <cell r="R702">
            <v>85369.901634057198</v>
          </cell>
          <cell r="U702">
            <v>24745.512648051921</v>
          </cell>
        </row>
        <row r="703">
          <cell r="A703" t="str">
            <v>2.a.</v>
          </cell>
          <cell r="C703" t="str">
            <v>WHEL LOADER</v>
          </cell>
          <cell r="G703" t="str">
            <v>(E15)</v>
          </cell>
          <cell r="L703" t="str">
            <v>3.</v>
          </cell>
          <cell r="N703" t="str">
            <v>Motor Grader</v>
          </cell>
          <cell r="O703" t="str">
            <v>(E13)</v>
          </cell>
          <cell r="P703" t="str">
            <v>Jam</v>
          </cell>
          <cell r="Q703">
            <v>8.3668005354752342E-3</v>
          </cell>
          <cell r="R703">
            <v>263178.57315631048</v>
          </cell>
          <cell r="U703">
            <v>2201.9626268098268</v>
          </cell>
        </row>
        <row r="704">
          <cell r="C704" t="str">
            <v>Kapasitas bucket</v>
          </cell>
          <cell r="G704" t="str">
            <v>V</v>
          </cell>
          <cell r="H704">
            <v>1.5</v>
          </cell>
          <cell r="I704" t="str">
            <v>M3</v>
          </cell>
          <cell r="L704" t="str">
            <v>4.</v>
          </cell>
          <cell r="N704" t="str">
            <v>Tandem Roller</v>
          </cell>
          <cell r="O704" t="str">
            <v>(E17)</v>
          </cell>
          <cell r="P704" t="str">
            <v>Jam</v>
          </cell>
          <cell r="Q704">
            <v>1.7849174475680501E-2</v>
          </cell>
          <cell r="R704">
            <v>112203.63792732745</v>
          </cell>
          <cell r="U704">
            <v>2002.7423101709496</v>
          </cell>
        </row>
        <row r="705">
          <cell r="C705" t="str">
            <v>Faktor bucket</v>
          </cell>
          <cell r="G705" t="str">
            <v>Fb</v>
          </cell>
          <cell r="H705">
            <v>0.9</v>
          </cell>
          <cell r="I705" t="str">
            <v>-</v>
          </cell>
          <cell r="J705" t="str">
            <v>Pemuatan ringan</v>
          </cell>
          <cell r="L705" t="str">
            <v>5.</v>
          </cell>
          <cell r="N705" t="str">
            <v>P. Tyre Roller</v>
          </cell>
          <cell r="O705" t="str">
            <v>(E18)</v>
          </cell>
          <cell r="P705" t="str">
            <v>Jam</v>
          </cell>
          <cell r="Q705">
            <v>8.5676037483266403E-3</v>
          </cell>
          <cell r="R705">
            <v>153571.33878019065</v>
          </cell>
          <cell r="U705">
            <v>1315.7383777687016</v>
          </cell>
        </row>
        <row r="706">
          <cell r="C706" t="str">
            <v>Faktor efisiensi alat</v>
          </cell>
          <cell r="G706" t="str">
            <v>Fa</v>
          </cell>
          <cell r="H706">
            <v>0.83</v>
          </cell>
          <cell r="I706" t="str">
            <v>-</v>
          </cell>
          <cell r="L706" t="str">
            <v>6.</v>
          </cell>
          <cell r="N706" t="str">
            <v>Water Tanker</v>
          </cell>
          <cell r="O706" t="str">
            <v>(E23)</v>
          </cell>
          <cell r="P706" t="str">
            <v>Jam</v>
          </cell>
          <cell r="Q706">
            <v>7.0281124497991983E-3</v>
          </cell>
          <cell r="R706">
            <v>97351.151634057198</v>
          </cell>
          <cell r="U706">
            <v>684.19484080160692</v>
          </cell>
        </row>
        <row r="707">
          <cell r="C707" t="str">
            <v>Waktu siklus :</v>
          </cell>
          <cell r="G707" t="str">
            <v>Ts1</v>
          </cell>
          <cell r="L707" t="str">
            <v>7.</v>
          </cell>
          <cell r="N707" t="str">
            <v>Fulvi Mixer</v>
          </cell>
          <cell r="O707" t="str">
            <v>(E27)</v>
          </cell>
          <cell r="P707" t="str">
            <v>Jam</v>
          </cell>
          <cell r="Q707">
            <v>1.9277108433734941E-2</v>
          </cell>
          <cell r="R707">
            <v>51991.56498602451</v>
          </cell>
          <cell r="U707">
            <v>1002.2470358751714</v>
          </cell>
        </row>
        <row r="708">
          <cell r="C708" t="str">
            <v>- Muat</v>
          </cell>
          <cell r="G708" t="str">
            <v>T1</v>
          </cell>
          <cell r="H708">
            <v>0.5</v>
          </cell>
          <cell r="I708" t="str">
            <v>menit</v>
          </cell>
          <cell r="L708" t="str">
            <v>8.</v>
          </cell>
          <cell r="N708" t="str">
            <v>Alat Bantu</v>
          </cell>
          <cell r="P708" t="str">
            <v>Ls</v>
          </cell>
          <cell r="Q708">
            <v>1</v>
          </cell>
          <cell r="R708">
            <v>90</v>
          </cell>
          <cell r="U708">
            <v>90</v>
          </cell>
        </row>
        <row r="709">
          <cell r="C709" t="str">
            <v>- Lain-lain</v>
          </cell>
          <cell r="G709" t="str">
            <v>T2</v>
          </cell>
          <cell r="H709">
            <v>0.5</v>
          </cell>
          <cell r="I709" t="str">
            <v>menit</v>
          </cell>
        </row>
        <row r="710">
          <cell r="G710" t="str">
            <v>Ts1</v>
          </cell>
          <cell r="H710">
            <v>1</v>
          </cell>
          <cell r="I710" t="str">
            <v>menit</v>
          </cell>
          <cell r="Q710" t="str">
            <v xml:space="preserve">JUMLAH HARGA PERALATAN   </v>
          </cell>
          <cell r="U710">
            <v>35880.597361088832</v>
          </cell>
        </row>
        <row r="712">
          <cell r="C712" t="str">
            <v>Kap. Prod. / Jam  =</v>
          </cell>
          <cell r="D712" t="str">
            <v>V x Fb x Fa x 60</v>
          </cell>
          <cell r="G712" t="str">
            <v>Q1</v>
          </cell>
          <cell r="H712">
            <v>56.025000000000006</v>
          </cell>
          <cell r="I712" t="str">
            <v>M3</v>
          </cell>
          <cell r="L712" t="str">
            <v>D.</v>
          </cell>
          <cell r="N712" t="str">
            <v>JUMLAH HARGA TENAGA, BAHAN DAN PERALATAN  ( A + B + C )</v>
          </cell>
          <cell r="U712">
            <v>58380.597361088832</v>
          </cell>
        </row>
        <row r="713">
          <cell r="D713" t="str">
            <v>Fk x Ts1</v>
          </cell>
          <cell r="L713" t="str">
            <v>E.</v>
          </cell>
          <cell r="N713" t="str">
            <v>OVERHEAD &amp; PROFIT</v>
          </cell>
          <cell r="P713">
            <v>10</v>
          </cell>
          <cell r="Q713" t="str">
            <v>%  x  D</v>
          </cell>
          <cell r="U713">
            <v>5838.059736108884</v>
          </cell>
        </row>
        <row r="714">
          <cell r="L714" t="str">
            <v>F.</v>
          </cell>
          <cell r="N714" t="str">
            <v>HARGA SATUAN PEKERJAAN  ( D + E )</v>
          </cell>
          <cell r="U714">
            <v>64218.65709719772</v>
          </cell>
        </row>
        <row r="715">
          <cell r="C715" t="str">
            <v>Koefisien Alat / M3</v>
          </cell>
          <cell r="D715" t="str">
            <v xml:space="preserve"> = 1 / Q1</v>
          </cell>
          <cell r="G715" t="str">
            <v>(E15)</v>
          </cell>
          <cell r="H715">
            <v>1.7849174475680497E-2</v>
          </cell>
          <cell r="I715" t="str">
            <v>Jam</v>
          </cell>
          <cell r="L715" t="str">
            <v>Note: 1</v>
          </cell>
          <cell r="N715" t="str">
            <v>SATUAN dapat berdasarkan atas jam operasi untuk Tenaga Kerja dan Peralatan, volume dan/atau ukuran</v>
          </cell>
        </row>
        <row r="716">
          <cell r="N716" t="str">
            <v>berat untuk bahan-bahan.</v>
          </cell>
        </row>
        <row r="717">
          <cell r="L717">
            <v>2</v>
          </cell>
          <cell r="N717" t="str">
            <v>Kuantitas satuan adalah kuantitas setiap komponen untuk menyelesaikan satu satuan pekerjaan dari nomor</v>
          </cell>
        </row>
        <row r="718">
          <cell r="N718" t="str">
            <v>mata pembayaran.</v>
          </cell>
        </row>
        <row r="719">
          <cell r="L719">
            <v>3</v>
          </cell>
          <cell r="N719" t="str">
            <v>Biaya satuan untuk peralatan sudah termasuk bahan bakar, bahan habis dipakai dan operator.</v>
          </cell>
        </row>
        <row r="720">
          <cell r="L720">
            <v>4</v>
          </cell>
          <cell r="N720" t="str">
            <v>Biaya satuan sudah termasuk pengeluaran untuk seluruh pajak yang berkaitan (tetapi tidak termasuk PPN</v>
          </cell>
        </row>
        <row r="721">
          <cell r="J721" t="str">
            <v>Berlanjut ke halaman berikut</v>
          </cell>
          <cell r="N721" t="str">
            <v>yang dibayar dari kontrak) dan biaya-biaya lainnya.</v>
          </cell>
        </row>
        <row r="722">
          <cell r="A722" t="str">
            <v>ITEM PEMBAYARAN NO.</v>
          </cell>
          <cell r="D722" t="str">
            <v>:  4.2 (3)</v>
          </cell>
          <cell r="J722" t="str">
            <v>Analisa EI-423</v>
          </cell>
        </row>
        <row r="723">
          <cell r="A723" t="str">
            <v>JENIS PEKERJAAN</v>
          </cell>
          <cell r="D723" t="str">
            <v>:  Lapis Pondasi Semen Tanah</v>
          </cell>
        </row>
        <row r="724">
          <cell r="A724" t="str">
            <v>SATUAN PEMBAYARAN</v>
          </cell>
          <cell r="D724" t="str">
            <v>:  M3</v>
          </cell>
          <cell r="J724" t="str">
            <v xml:space="preserve">         URAIAN ANALISA HARGA SATUAN</v>
          </cell>
        </row>
        <row r="725">
          <cell r="J725" t="str">
            <v>Lanjutan</v>
          </cell>
        </row>
        <row r="727">
          <cell r="A727" t="str">
            <v>No.</v>
          </cell>
          <cell r="C727" t="str">
            <v>U R A I A N</v>
          </cell>
          <cell r="G727" t="str">
            <v>KODE</v>
          </cell>
          <cell r="H727" t="str">
            <v>KOEF.</v>
          </cell>
          <cell r="I727" t="str">
            <v>SATUAN</v>
          </cell>
          <cell r="J727" t="str">
            <v>KETERANGAN</v>
          </cell>
        </row>
        <row r="730">
          <cell r="A730" t="str">
            <v>2.b.</v>
          </cell>
          <cell r="C730" t="str">
            <v>DUMP TRUCK</v>
          </cell>
          <cell r="G730" t="str">
            <v>(E08)</v>
          </cell>
        </row>
        <row r="731">
          <cell r="C731" t="str">
            <v>Kapasitas bak</v>
          </cell>
          <cell r="G731" t="str">
            <v>V</v>
          </cell>
          <cell r="H731">
            <v>4</v>
          </cell>
          <cell r="I731" t="str">
            <v>M3</v>
          </cell>
        </row>
        <row r="732">
          <cell r="C732" t="str">
            <v>Faktor efisiensi alat</v>
          </cell>
          <cell r="G732" t="str">
            <v>Fa</v>
          </cell>
          <cell r="H732">
            <v>0.83</v>
          </cell>
          <cell r="I732" t="str">
            <v>-</v>
          </cell>
        </row>
        <row r="733">
          <cell r="C733" t="str">
            <v>Kecepatan rata-rata bermuatan</v>
          </cell>
          <cell r="G733" t="str">
            <v>v1</v>
          </cell>
          <cell r="H733">
            <v>45</v>
          </cell>
          <cell r="I733" t="str">
            <v>Km / Jam</v>
          </cell>
        </row>
        <row r="734">
          <cell r="C734" t="str">
            <v>Kecepatan rata-rata kosong</v>
          </cell>
          <cell r="G734" t="str">
            <v>v2</v>
          </cell>
          <cell r="H734">
            <v>60</v>
          </cell>
          <cell r="I734" t="str">
            <v>Km / Jam</v>
          </cell>
        </row>
        <row r="735">
          <cell r="C735" t="str">
            <v>Waktu Siklus  :  - Waktu memuat = V : Q1 x 60</v>
          </cell>
          <cell r="G735" t="str">
            <v>T1</v>
          </cell>
          <cell r="H735">
            <v>4.283801874163319</v>
          </cell>
          <cell r="I735" t="str">
            <v>menit</v>
          </cell>
        </row>
        <row r="736">
          <cell r="C736" t="str">
            <v>- Waktu tempuh isi          = (L : v1) x 60</v>
          </cell>
          <cell r="G736" t="str">
            <v>T2</v>
          </cell>
          <cell r="H736">
            <v>23.333333333333332</v>
          </cell>
          <cell r="I736" t="str">
            <v>menit</v>
          </cell>
        </row>
        <row r="737">
          <cell r="C737" t="str">
            <v>- Waktu tempuh kosong   = (L : v2) x 60</v>
          </cell>
          <cell r="G737" t="str">
            <v>T3</v>
          </cell>
          <cell r="H737">
            <v>17.5</v>
          </cell>
          <cell r="I737" t="str">
            <v>menit</v>
          </cell>
        </row>
        <row r="738">
          <cell r="C738" t="str">
            <v>- Lain-lain</v>
          </cell>
          <cell r="G738" t="str">
            <v>T4</v>
          </cell>
          <cell r="H738">
            <v>3</v>
          </cell>
          <cell r="I738" t="str">
            <v>menit</v>
          </cell>
        </row>
        <row r="739">
          <cell r="G739" t="str">
            <v>Ts2</v>
          </cell>
          <cell r="H739">
            <v>48.117135207496652</v>
          </cell>
          <cell r="I739" t="str">
            <v>menit</v>
          </cell>
        </row>
        <row r="741">
          <cell r="C741" t="str">
            <v>Kapasitas Prod. / jam =</v>
          </cell>
          <cell r="E741" t="str">
            <v>V x Fa x 60</v>
          </cell>
          <cell r="G741" t="str">
            <v>Q2</v>
          </cell>
          <cell r="H741">
            <v>3.4499144490658953</v>
          </cell>
          <cell r="I741" t="str">
            <v>M3</v>
          </cell>
        </row>
        <row r="742">
          <cell r="E742" t="str">
            <v xml:space="preserve">   Fk x Ts2</v>
          </cell>
        </row>
        <row r="744">
          <cell r="C744" t="str">
            <v>Koefisien Alat / M3</v>
          </cell>
          <cell r="D744" t="str">
            <v xml:space="preserve"> =    1 / Q2</v>
          </cell>
          <cell r="G744" t="str">
            <v>(E08)</v>
          </cell>
          <cell r="H744">
            <v>0.28986226028612438</v>
          </cell>
          <cell r="I744" t="str">
            <v>Jam</v>
          </cell>
        </row>
        <row r="746">
          <cell r="A746" t="str">
            <v>2.c.</v>
          </cell>
          <cell r="C746" t="str">
            <v>MOTOR GRADER</v>
          </cell>
          <cell r="G746" t="str">
            <v>(E13)</v>
          </cell>
        </row>
        <row r="747">
          <cell r="C747" t="str">
            <v>Panjang hamparan</v>
          </cell>
          <cell r="G747" t="str">
            <v>Lh</v>
          </cell>
          <cell r="H747">
            <v>100</v>
          </cell>
          <cell r="I747" t="str">
            <v>M</v>
          </cell>
        </row>
        <row r="748">
          <cell r="C748" t="str">
            <v>Lebar efektif kerja blade</v>
          </cell>
          <cell r="G748" t="str">
            <v>b</v>
          </cell>
          <cell r="H748">
            <v>2.4</v>
          </cell>
          <cell r="I748" t="str">
            <v>M</v>
          </cell>
        </row>
        <row r="749">
          <cell r="C749" t="str">
            <v>Faktor efisiensi alat</v>
          </cell>
          <cell r="G749" t="str">
            <v>Fa</v>
          </cell>
          <cell r="H749">
            <v>0.83</v>
          </cell>
          <cell r="I749" t="str">
            <v>-</v>
          </cell>
        </row>
        <row r="750">
          <cell r="C750" t="str">
            <v>Kecepatan rata-rata alat</v>
          </cell>
          <cell r="G750" t="str">
            <v>v</v>
          </cell>
          <cell r="H750">
            <v>4</v>
          </cell>
          <cell r="I750" t="str">
            <v>Km / Jam</v>
          </cell>
        </row>
        <row r="751">
          <cell r="C751" t="str">
            <v>Jumlah lintasan</v>
          </cell>
          <cell r="G751" t="str">
            <v>n</v>
          </cell>
          <cell r="H751">
            <v>6</v>
          </cell>
          <cell r="I751" t="str">
            <v>lintasan</v>
          </cell>
          <cell r="J751" t="str">
            <v>3 x pp</v>
          </cell>
        </row>
        <row r="752">
          <cell r="C752" t="str">
            <v>Waktu siklus</v>
          </cell>
          <cell r="G752" t="str">
            <v>Ts3</v>
          </cell>
        </row>
        <row r="753">
          <cell r="C753" t="str">
            <v>- Perataan 1 lintasan  = Lh : (v x 1000) x 60</v>
          </cell>
          <cell r="G753" t="str">
            <v>T1</v>
          </cell>
          <cell r="H753">
            <v>1.5</v>
          </cell>
          <cell r="I753" t="str">
            <v>menit</v>
          </cell>
        </row>
        <row r="754">
          <cell r="C754" t="str">
            <v>- Lain-lain</v>
          </cell>
          <cell r="G754" t="str">
            <v>T2</v>
          </cell>
          <cell r="H754">
            <v>1</v>
          </cell>
          <cell r="I754" t="str">
            <v>menit</v>
          </cell>
        </row>
        <row r="755">
          <cell r="G755" t="str">
            <v>Ts3</v>
          </cell>
          <cell r="H755">
            <v>2.5</v>
          </cell>
          <cell r="I755" t="str">
            <v>menit</v>
          </cell>
        </row>
        <row r="757">
          <cell r="C757" t="str">
            <v>Kap. Prod. / Jam  =</v>
          </cell>
          <cell r="D757" t="str">
            <v>Lh x b x t x Fa x 60</v>
          </cell>
          <cell r="G757" t="str">
            <v>Q3</v>
          </cell>
          <cell r="H757">
            <v>119.52</v>
          </cell>
          <cell r="I757" t="str">
            <v>M3</v>
          </cell>
        </row>
        <row r="758">
          <cell r="D758" t="str">
            <v>n x Ts3</v>
          </cell>
        </row>
        <row r="760">
          <cell r="C760" t="str">
            <v>Koefisien Alat / M3</v>
          </cell>
          <cell r="D760" t="str">
            <v xml:space="preserve"> =  1 / Q3</v>
          </cell>
          <cell r="G760" t="str">
            <v>(E13)</v>
          </cell>
          <cell r="H760">
            <v>8.3668005354752342E-3</v>
          </cell>
          <cell r="I760" t="str">
            <v>jam</v>
          </cell>
        </row>
        <row r="762">
          <cell r="A762" t="str">
            <v>2.d.</v>
          </cell>
          <cell r="C762" t="str">
            <v>TANDEM ROLLER</v>
          </cell>
          <cell r="G762" t="str">
            <v>(E19)</v>
          </cell>
        </row>
        <row r="763">
          <cell r="C763" t="str">
            <v>Kecepatan rata-rata alat</v>
          </cell>
          <cell r="G763" t="str">
            <v>v</v>
          </cell>
          <cell r="H763">
            <v>3</v>
          </cell>
          <cell r="I763" t="str">
            <v>Km / Jam</v>
          </cell>
        </row>
        <row r="764">
          <cell r="C764" t="str">
            <v>Lebar efektif pemadatan</v>
          </cell>
          <cell r="G764" t="str">
            <v>b</v>
          </cell>
          <cell r="H764">
            <v>1.2</v>
          </cell>
          <cell r="I764" t="str">
            <v>M</v>
          </cell>
        </row>
        <row r="765">
          <cell r="C765" t="str">
            <v>Jumlah lintasan</v>
          </cell>
          <cell r="G765" t="str">
            <v>n</v>
          </cell>
          <cell r="H765">
            <v>8</v>
          </cell>
          <cell r="I765" t="str">
            <v>lintasan</v>
          </cell>
          <cell r="J765" t="str">
            <v>4 x pp</v>
          </cell>
        </row>
        <row r="766">
          <cell r="C766" t="str">
            <v>Faktor efisiensi alat</v>
          </cell>
          <cell r="G766" t="str">
            <v>Fa</v>
          </cell>
          <cell r="H766">
            <v>0.83</v>
          </cell>
          <cell r="I766" t="str">
            <v>-</v>
          </cell>
        </row>
        <row r="768">
          <cell r="C768" t="str">
            <v xml:space="preserve">Kap. Prod. / Jam = </v>
          </cell>
          <cell r="D768" t="str">
            <v>(v x 1000) x b x t x Fa</v>
          </cell>
          <cell r="G768" t="str">
            <v>Q4</v>
          </cell>
          <cell r="H768">
            <v>56.024999999999999</v>
          </cell>
          <cell r="I768" t="str">
            <v>M3</v>
          </cell>
        </row>
        <row r="769">
          <cell r="D769" t="str">
            <v>n</v>
          </cell>
        </row>
        <row r="771">
          <cell r="C771" t="str">
            <v>Koefisien Alat / M3</v>
          </cell>
          <cell r="D771" t="str">
            <v xml:space="preserve"> = 1/ Q4</v>
          </cell>
          <cell r="G771" t="str">
            <v>(E19)</v>
          </cell>
          <cell r="H771">
            <v>1.7849174475680501E-2</v>
          </cell>
          <cell r="I771" t="str">
            <v>Jam</v>
          </cell>
        </row>
        <row r="773">
          <cell r="A773" t="str">
            <v>2.e.</v>
          </cell>
          <cell r="C773" t="str">
            <v>PNEUMATIC TIRE ROLLER</v>
          </cell>
          <cell r="G773" t="str">
            <v>(E18)</v>
          </cell>
        </row>
        <row r="774">
          <cell r="C774" t="str">
            <v>Kecepatan rata-rata alat</v>
          </cell>
          <cell r="G774" t="str">
            <v>v</v>
          </cell>
          <cell r="H774">
            <v>5</v>
          </cell>
          <cell r="I774" t="str">
            <v>Km / Jam</v>
          </cell>
        </row>
        <row r="775">
          <cell r="C775" t="str">
            <v>Lebar efektif pemadatan</v>
          </cell>
          <cell r="G775" t="str">
            <v>b</v>
          </cell>
          <cell r="H775">
            <v>1.5</v>
          </cell>
          <cell r="I775" t="str">
            <v>M</v>
          </cell>
        </row>
        <row r="776">
          <cell r="C776" t="str">
            <v>Jumlah lintasan</v>
          </cell>
          <cell r="G776" t="str">
            <v>n</v>
          </cell>
          <cell r="H776">
            <v>8</v>
          </cell>
          <cell r="I776" t="str">
            <v>lintasan</v>
          </cell>
          <cell r="J776" t="str">
            <v>4 x pp</v>
          </cell>
        </row>
        <row r="777">
          <cell r="C777" t="str">
            <v>Faktor efisiensi alat</v>
          </cell>
          <cell r="G777" t="str">
            <v>Fa</v>
          </cell>
          <cell r="H777">
            <v>0.83</v>
          </cell>
          <cell r="I777" t="str">
            <v>-</v>
          </cell>
        </row>
        <row r="780">
          <cell r="J780" t="str">
            <v>Berlanjut ke halaman berikut</v>
          </cell>
        </row>
        <row r="781">
          <cell r="A781" t="str">
            <v>ITEM PEMBAYARAN NO.</v>
          </cell>
          <cell r="D781" t="str">
            <v>:  4.2 (3)</v>
          </cell>
          <cell r="J781" t="str">
            <v>Analisa EI-423</v>
          </cell>
        </row>
        <row r="782">
          <cell r="A782" t="str">
            <v>JENIS PEKERJAAN</v>
          </cell>
          <cell r="D782" t="str">
            <v>:  Lapis Pondasi Semen Tanah</v>
          </cell>
        </row>
        <row r="783">
          <cell r="A783" t="str">
            <v>SATUAN PEMBAYARAN</v>
          </cell>
          <cell r="D783" t="str">
            <v>:  M3</v>
          </cell>
          <cell r="J783" t="str">
            <v xml:space="preserve">         URAIAN ANALISA HARGA SATUAN</v>
          </cell>
        </row>
        <row r="784">
          <cell r="J784" t="str">
            <v>Lanjutan</v>
          </cell>
        </row>
        <row r="786">
          <cell r="A786" t="str">
            <v>No.</v>
          </cell>
          <cell r="C786" t="str">
            <v>U R A I A N</v>
          </cell>
          <cell r="G786" t="str">
            <v>KODE</v>
          </cell>
          <cell r="H786" t="str">
            <v>KOEF.</v>
          </cell>
          <cell r="I786" t="str">
            <v>SATUAN</v>
          </cell>
          <cell r="J786" t="str">
            <v>KETERANGAN</v>
          </cell>
        </row>
        <row r="789">
          <cell r="C789" t="str">
            <v xml:space="preserve">Kap. Prod. / Jam = </v>
          </cell>
          <cell r="D789" t="str">
            <v>(v x 1000) x b x t x Fa</v>
          </cell>
          <cell r="G789" t="str">
            <v>Q5</v>
          </cell>
          <cell r="H789">
            <v>116.71875</v>
          </cell>
          <cell r="I789" t="str">
            <v>M3</v>
          </cell>
        </row>
        <row r="790">
          <cell r="D790" t="str">
            <v>n</v>
          </cell>
        </row>
        <row r="792">
          <cell r="C792" t="str">
            <v>Koefisien Alat / M3</v>
          </cell>
          <cell r="D792" t="str">
            <v xml:space="preserve"> = 1 / Q5</v>
          </cell>
          <cell r="G792" t="str">
            <v>(E18)</v>
          </cell>
          <cell r="H792">
            <v>8.5676037483266403E-3</v>
          </cell>
          <cell r="I792" t="str">
            <v>Jam</v>
          </cell>
        </row>
        <row r="794">
          <cell r="A794" t="str">
            <v>2.e.</v>
          </cell>
          <cell r="C794" t="str">
            <v>WATER TANK TRUCK</v>
          </cell>
          <cell r="G794" t="str">
            <v>(E23)</v>
          </cell>
        </row>
        <row r="795">
          <cell r="C795" t="str">
            <v>Volume Tangki air</v>
          </cell>
          <cell r="G795" t="str">
            <v>V</v>
          </cell>
          <cell r="H795">
            <v>4</v>
          </cell>
          <cell r="I795" t="str">
            <v>M3</v>
          </cell>
        </row>
        <row r="796">
          <cell r="C796" t="str">
            <v>Kebutuhan air / M3 material padat</v>
          </cell>
          <cell r="G796" t="str">
            <v>Wc</v>
          </cell>
          <cell r="H796">
            <v>7.0000000000000007E-2</v>
          </cell>
          <cell r="I796" t="str">
            <v>M3</v>
          </cell>
        </row>
        <row r="797">
          <cell r="C797" t="str">
            <v>Pengisian tanhgki / jam</v>
          </cell>
          <cell r="G797" t="str">
            <v>n</v>
          </cell>
          <cell r="H797">
            <v>3</v>
          </cell>
          <cell r="I797" t="str">
            <v>kali</v>
          </cell>
        </row>
        <row r="798">
          <cell r="C798" t="str">
            <v>Faktor efisiensi alat</v>
          </cell>
          <cell r="G798" t="str">
            <v>Fa</v>
          </cell>
          <cell r="H798">
            <v>0.83</v>
          </cell>
          <cell r="I798" t="str">
            <v>-</v>
          </cell>
        </row>
        <row r="800">
          <cell r="C800" t="str">
            <v>Kap. Prod. / Jam  =</v>
          </cell>
          <cell r="D800" t="str">
            <v>V x n x Fa</v>
          </cell>
          <cell r="G800" t="str">
            <v>Q6</v>
          </cell>
          <cell r="H800">
            <v>142.28571428571425</v>
          </cell>
          <cell r="I800" t="str">
            <v>M3</v>
          </cell>
        </row>
        <row r="801">
          <cell r="D801" t="str">
            <v>Wc</v>
          </cell>
        </row>
        <row r="803">
          <cell r="C803" t="str">
            <v>Koefisien Alat / M3</v>
          </cell>
          <cell r="D803" t="str">
            <v xml:space="preserve">  = 1 / Q6</v>
          </cell>
          <cell r="G803" t="str">
            <v>(E23)</v>
          </cell>
          <cell r="H803">
            <v>7.0281124497991983E-3</v>
          </cell>
          <cell r="I803" t="str">
            <v>Jam</v>
          </cell>
        </row>
        <row r="805">
          <cell r="A805" t="str">
            <v>2.f.</v>
          </cell>
          <cell r="C805" t="str">
            <v>FULVI MIXER</v>
          </cell>
          <cell r="G805" t="str">
            <v>(E27)</v>
          </cell>
        </row>
        <row r="806">
          <cell r="C806" t="str">
            <v>Kecepatan rata-rata alat</v>
          </cell>
          <cell r="G806" t="str">
            <v>v</v>
          </cell>
          <cell r="H806">
            <v>2.5</v>
          </cell>
          <cell r="I806" t="str">
            <v>Km / Jam</v>
          </cell>
        </row>
        <row r="807">
          <cell r="C807" t="str">
            <v>Lebar efektif pemadatan</v>
          </cell>
          <cell r="G807" t="str">
            <v>b</v>
          </cell>
          <cell r="H807">
            <v>1</v>
          </cell>
          <cell r="I807" t="str">
            <v>M</v>
          </cell>
        </row>
        <row r="808">
          <cell r="C808" t="str">
            <v>Jumlah lintasan</v>
          </cell>
          <cell r="G808" t="str">
            <v>n</v>
          </cell>
          <cell r="H808">
            <v>6</v>
          </cell>
          <cell r="I808" t="str">
            <v>lintasan</v>
          </cell>
          <cell r="J808" t="str">
            <v>3 x pp</v>
          </cell>
        </row>
        <row r="809">
          <cell r="C809" t="str">
            <v>Faktor efisiensi alat</v>
          </cell>
          <cell r="G809" t="str">
            <v>Fa</v>
          </cell>
          <cell r="H809">
            <v>0.83</v>
          </cell>
          <cell r="I809" t="str">
            <v>-</v>
          </cell>
        </row>
        <row r="811">
          <cell r="C811" t="str">
            <v xml:space="preserve">Kap. Prod. / Jam = </v>
          </cell>
          <cell r="D811" t="str">
            <v>(v x 1000) x b x t x Fa</v>
          </cell>
          <cell r="G811" t="str">
            <v>Q7</v>
          </cell>
          <cell r="H811">
            <v>51.875</v>
          </cell>
          <cell r="I811" t="str">
            <v>M3</v>
          </cell>
        </row>
        <row r="812">
          <cell r="D812" t="str">
            <v>n</v>
          </cell>
        </row>
        <row r="814">
          <cell r="C814" t="str">
            <v>Koefisien Alat / M3</v>
          </cell>
          <cell r="D814" t="str">
            <v xml:space="preserve">  = 1 / Q7</v>
          </cell>
          <cell r="G814" t="str">
            <v>(E27)</v>
          </cell>
          <cell r="H814">
            <v>1.9277108433734941E-2</v>
          </cell>
          <cell r="I814" t="str">
            <v>Jam</v>
          </cell>
        </row>
        <row r="816">
          <cell r="A816" t="str">
            <v>2.g.</v>
          </cell>
          <cell r="C816" t="str">
            <v>ALAT BANTU</v>
          </cell>
        </row>
        <row r="817">
          <cell r="C817" t="str">
            <v>Diperlukan :</v>
          </cell>
          <cell r="J817" t="str">
            <v>Lump Sump</v>
          </cell>
        </row>
        <row r="818">
          <cell r="C818" t="str">
            <v>- Kereta dorong  = 2 buah</v>
          </cell>
        </row>
        <row r="819">
          <cell r="C819" t="str">
            <v>- Sekop             = 3 buah</v>
          </cell>
        </row>
        <row r="821">
          <cell r="A821" t="str">
            <v>3.</v>
          </cell>
          <cell r="C821" t="str">
            <v>TENAGA</v>
          </cell>
        </row>
        <row r="822">
          <cell r="C822" t="str">
            <v>Produksi menetukan : VIBRATOR ROLLER</v>
          </cell>
          <cell r="G822" t="str">
            <v>Q4</v>
          </cell>
          <cell r="H822">
            <v>56.024999999999999</v>
          </cell>
          <cell r="I822" t="str">
            <v>M3/Jam</v>
          </cell>
        </row>
        <row r="823">
          <cell r="C823" t="str">
            <v>Produksi Soil Cement / hari  = Tk x Q4</v>
          </cell>
          <cell r="G823" t="str">
            <v>Qt</v>
          </cell>
          <cell r="H823">
            <v>392.17500000000001</v>
          </cell>
          <cell r="I823" t="str">
            <v>M3</v>
          </cell>
        </row>
        <row r="824">
          <cell r="C824" t="str">
            <v>Kebutuhan tenaga  :</v>
          </cell>
        </row>
        <row r="825">
          <cell r="D825" t="str">
            <v>- Pekerja</v>
          </cell>
          <cell r="G825" t="str">
            <v>P</v>
          </cell>
          <cell r="H825">
            <v>7</v>
          </cell>
          <cell r="I825" t="str">
            <v>orang</v>
          </cell>
        </row>
        <row r="826">
          <cell r="D826" t="str">
            <v>- Mandor</v>
          </cell>
          <cell r="G826" t="str">
            <v>M</v>
          </cell>
          <cell r="H826">
            <v>1</v>
          </cell>
          <cell r="I826" t="str">
            <v>orang</v>
          </cell>
        </row>
        <row r="828">
          <cell r="C828" t="str">
            <v>Koefisien tenaga / M3  :</v>
          </cell>
        </row>
        <row r="829">
          <cell r="D829" t="str">
            <v>- Pekerja</v>
          </cell>
          <cell r="E829" t="str">
            <v xml:space="preserve">  = (Tk x P) : Qt</v>
          </cell>
          <cell r="G829" t="str">
            <v>(L01)</v>
          </cell>
          <cell r="H829">
            <v>0.12494422132976349</v>
          </cell>
          <cell r="I829" t="str">
            <v>Jam</v>
          </cell>
        </row>
        <row r="830">
          <cell r="D830" t="str">
            <v>- Mandor</v>
          </cell>
          <cell r="E830" t="str">
            <v xml:space="preserve">  = (Tk x M) : Qt</v>
          </cell>
          <cell r="G830" t="str">
            <v>(L03)</v>
          </cell>
          <cell r="H830">
            <v>1.7849174475680501E-2</v>
          </cell>
          <cell r="I830" t="str">
            <v>Jam</v>
          </cell>
        </row>
        <row r="839">
          <cell r="J839" t="str">
            <v>Berlanjut ke halaman berikut</v>
          </cell>
        </row>
        <row r="840">
          <cell r="A840" t="str">
            <v>ITEM PEMBAYARAN NO.</v>
          </cell>
          <cell r="D840" t="str">
            <v>:  4.2 (3)</v>
          </cell>
          <cell r="J840" t="str">
            <v>Analisa EI-423</v>
          </cell>
        </row>
        <row r="841">
          <cell r="A841" t="str">
            <v>JENIS PEKERJAAN</v>
          </cell>
          <cell r="D841" t="str">
            <v>:  Lapis Pondasi Semen Tanah</v>
          </cell>
        </row>
        <row r="842">
          <cell r="A842" t="str">
            <v>SATUAN PEMBAYARAN</v>
          </cell>
          <cell r="D842" t="str">
            <v>:  M3</v>
          </cell>
          <cell r="J842" t="str">
            <v xml:space="preserve">         URAIAN ANALISA HARGA SATUAN</v>
          </cell>
        </row>
        <row r="843">
          <cell r="J843" t="str">
            <v>Lanjutan</v>
          </cell>
        </row>
        <row r="845">
          <cell r="A845" t="str">
            <v>No.</v>
          </cell>
          <cell r="C845" t="str">
            <v>U R A I A N</v>
          </cell>
          <cell r="G845" t="str">
            <v>KODE</v>
          </cell>
          <cell r="H845" t="str">
            <v>KOEF.</v>
          </cell>
          <cell r="I845" t="str">
            <v>SATUAN</v>
          </cell>
          <cell r="J845" t="str">
            <v>KETERANGAN</v>
          </cell>
        </row>
        <row r="848">
          <cell r="A848" t="str">
            <v>4.</v>
          </cell>
          <cell r="C848" t="str">
            <v>HARGA DASAR SATUAN UPAH, BAHAN DAN ALAT</v>
          </cell>
        </row>
        <row r="849">
          <cell r="C849" t="str">
            <v>Lihat lampiran.</v>
          </cell>
        </row>
        <row r="852">
          <cell r="A852" t="str">
            <v>5.</v>
          </cell>
          <cell r="C852" t="str">
            <v>ANALISA HARGA SATUAN PEKERJAAN</v>
          </cell>
        </row>
        <row r="853">
          <cell r="C853" t="str">
            <v>Lihat perhitungan dalam FORMULIR STANDAR UNTUK</v>
          </cell>
        </row>
        <row r="854">
          <cell r="C854" t="str">
            <v>PEREKEMAN ANALISA MASING-MASING HARGA</v>
          </cell>
        </row>
        <row r="855">
          <cell r="C855" t="str">
            <v>SATUAN.</v>
          </cell>
        </row>
        <row r="856">
          <cell r="C856" t="str">
            <v>Didapat Harga Satuan Pekerjaan :</v>
          </cell>
        </row>
        <row r="858">
          <cell r="C858" t="str">
            <v xml:space="preserve">Rp.  </v>
          </cell>
          <cell r="D858">
            <v>64218.65709719772</v>
          </cell>
          <cell r="E858" t="str">
            <v xml:space="preserve"> / M3</v>
          </cell>
        </row>
        <row r="861">
          <cell r="A861" t="str">
            <v>6.</v>
          </cell>
          <cell r="C861" t="str">
            <v>WAKTU PELAKSANAAN YANG DIPERLUKAN</v>
          </cell>
        </row>
        <row r="862">
          <cell r="C862" t="str">
            <v>Waktu pelaksanaan</v>
          </cell>
          <cell r="D862" t="str">
            <v>:  . . . . . . .  bulan</v>
          </cell>
        </row>
        <row r="864">
          <cell r="A864" t="str">
            <v>7.</v>
          </cell>
          <cell r="C864" t="str">
            <v>VOLUME PEKERJAAN YANG DIPERLUKAN</v>
          </cell>
        </row>
        <row r="865">
          <cell r="C865" t="str">
            <v>Volume pekerjaan  :</v>
          </cell>
          <cell r="D865">
            <v>0</v>
          </cell>
          <cell r="E865" t="str">
            <v>M3</v>
          </cell>
        </row>
        <row r="900">
          <cell r="A900" t="str">
            <v>ITEM PEMBAYARAN NO.</v>
          </cell>
          <cell r="D900" t="str">
            <v>:  4.2 (5)</v>
          </cell>
          <cell r="J900" t="str">
            <v>Analisa EI-425</v>
          </cell>
          <cell r="T900" t="str">
            <v>Analisa EI-425</v>
          </cell>
        </row>
        <row r="901">
          <cell r="A901" t="str">
            <v>JENIS PEKERJAAN</v>
          </cell>
          <cell r="D901" t="str">
            <v>:  Laburan Aspal Satu Lapis (BURTU)</v>
          </cell>
        </row>
        <row r="902">
          <cell r="A902" t="str">
            <v>SATUAN PEMBAYARAN</v>
          </cell>
          <cell r="D902" t="str">
            <v>:  M2</v>
          </cell>
          <cell r="J902" t="str">
            <v xml:space="preserve">         URAIAN ANALISA HARGA SATUAN</v>
          </cell>
          <cell r="L902" t="str">
            <v>FORMULIR STANDAR UNTUK</v>
          </cell>
        </row>
        <row r="903">
          <cell r="L903" t="str">
            <v>PEREKAMAN ANALISA MASING-MASING HARGA SATUAN</v>
          </cell>
        </row>
        <row r="904">
          <cell r="L904" t="str">
            <v xml:space="preserve">                                                                                                            </v>
          </cell>
        </row>
        <row r="905">
          <cell r="A905" t="str">
            <v>No.</v>
          </cell>
          <cell r="C905" t="str">
            <v>U R A I A N</v>
          </cell>
          <cell r="G905" t="str">
            <v>KODE</v>
          </cell>
          <cell r="H905" t="str">
            <v>KOEF.</v>
          </cell>
          <cell r="I905" t="str">
            <v>SATUAN</v>
          </cell>
          <cell r="J905" t="str">
            <v>KETERANGAN</v>
          </cell>
        </row>
        <row r="907">
          <cell r="L907" t="str">
            <v>Proyek / Bagpro</v>
          </cell>
          <cell r="O907" t="str">
            <v xml:space="preserve">:  Peningkatan Jalan Dan Jembatan Prop. NTT </v>
          </cell>
        </row>
        <row r="908">
          <cell r="A908" t="str">
            <v>I.</v>
          </cell>
          <cell r="C908" t="str">
            <v>ASUMSI</v>
          </cell>
          <cell r="L908" t="str">
            <v>No. Paket Kontrak</v>
          </cell>
          <cell r="O908" t="str">
            <v xml:space="preserve">:  </v>
          </cell>
        </row>
        <row r="909">
          <cell r="A909">
            <v>1</v>
          </cell>
          <cell r="C909" t="str">
            <v>Menggunakan alat berat (cara mekanik)</v>
          </cell>
          <cell r="L909" t="str">
            <v>Nama Paket</v>
          </cell>
          <cell r="O909" t="str">
            <v>:  Pembangunan Jalan Resetlement Pengungsi Mauritzu</v>
          </cell>
        </row>
        <row r="910">
          <cell r="A910">
            <v>2</v>
          </cell>
          <cell r="C910" t="str">
            <v>Lokasi pekerjaan : sepanjang jalan</v>
          </cell>
          <cell r="L910" t="str">
            <v>Prop / Kab / Kodya</v>
          </cell>
          <cell r="O910" t="str">
            <v>:  Nusa Tenggara Timur / TTU</v>
          </cell>
        </row>
        <row r="911">
          <cell r="A911">
            <v>3</v>
          </cell>
          <cell r="C911" t="str">
            <v>Kondisi existing jalan : sedang</v>
          </cell>
          <cell r="L911" t="str">
            <v>ITEM PEMBAYARAN NO.</v>
          </cell>
          <cell r="O911" t="str">
            <v>:  4.2 (5)</v>
          </cell>
          <cell r="R911" t="str">
            <v>PERKIRAAN VOL. PEK.</v>
          </cell>
          <cell r="T911" t="str">
            <v>:</v>
          </cell>
          <cell r="U911">
            <v>0</v>
          </cell>
        </row>
        <row r="912">
          <cell r="A912">
            <v>4</v>
          </cell>
          <cell r="C912" t="str">
            <v>Dalam pekerjaan ini tidak termasuk aspal</v>
          </cell>
          <cell r="L912" t="str">
            <v>JENIS PEKERJAAN</v>
          </cell>
          <cell r="O912" t="str">
            <v>:  Laburan Aspal Satu Lapis (BURTU)</v>
          </cell>
          <cell r="R912" t="str">
            <v>TOTAL HARGA (Rp.)</v>
          </cell>
          <cell r="T912" t="str">
            <v>:</v>
          </cell>
          <cell r="U912">
            <v>0</v>
          </cell>
        </row>
        <row r="913">
          <cell r="A913">
            <v>5</v>
          </cell>
          <cell r="C913" t="str">
            <v>Jarak rata-rata Base Camp ke lokasi pekerjaan</v>
          </cell>
          <cell r="G913" t="str">
            <v>L</v>
          </cell>
          <cell r="H913">
            <v>17.5</v>
          </cell>
          <cell r="I913" t="str">
            <v>Km</v>
          </cell>
          <cell r="L913" t="str">
            <v>SATUAN PEMBAYARAN</v>
          </cell>
          <cell r="O913" t="str">
            <v>:  M2</v>
          </cell>
          <cell r="R913" t="str">
            <v>% THD. BIAYA PROYEK</v>
          </cell>
          <cell r="T913" t="str">
            <v>:</v>
          </cell>
          <cell r="U913">
            <v>0</v>
          </cell>
        </row>
        <row r="914">
          <cell r="A914">
            <v>6</v>
          </cell>
          <cell r="C914" t="str">
            <v>Jam kerja efektif per-hari</v>
          </cell>
          <cell r="G914" t="str">
            <v>Tk</v>
          </cell>
          <cell r="H914">
            <v>7</v>
          </cell>
          <cell r="I914" t="str">
            <v>Jam</v>
          </cell>
        </row>
        <row r="915">
          <cell r="A915">
            <v>7</v>
          </cell>
          <cell r="C915" t="str">
            <v>Faktor kehilangan material</v>
          </cell>
          <cell r="G915" t="str">
            <v>Fh</v>
          </cell>
          <cell r="H915">
            <v>1.1000000000000001</v>
          </cell>
          <cell r="I915" t="str">
            <v>-</v>
          </cell>
        </row>
        <row r="916">
          <cell r="A916">
            <v>8</v>
          </cell>
          <cell r="C916" t="str">
            <v>Tebal SBST</v>
          </cell>
          <cell r="G916" t="str">
            <v>t</v>
          </cell>
          <cell r="H916">
            <v>1.5</v>
          </cell>
          <cell r="I916" t="str">
            <v>Cm</v>
          </cell>
          <cell r="Q916" t="str">
            <v>PERKIRAAN</v>
          </cell>
          <cell r="R916" t="str">
            <v>HARGA</v>
          </cell>
          <cell r="S916" t="str">
            <v>JUMLAH</v>
          </cell>
        </row>
        <row r="917">
          <cell r="A917">
            <v>9</v>
          </cell>
          <cell r="C917" t="str">
            <v>Lapisan SBST terdiri dari (spesifikasi) :</v>
          </cell>
          <cell r="L917" t="str">
            <v>NO.</v>
          </cell>
          <cell r="N917" t="str">
            <v>KOMPONEN</v>
          </cell>
          <cell r="P917" t="str">
            <v>SATUAN</v>
          </cell>
          <cell r="Q917" t="str">
            <v>KUANTITAS</v>
          </cell>
          <cell r="R917" t="str">
            <v>SATUAN</v>
          </cell>
          <cell r="S917" t="str">
            <v>HARGA</v>
          </cell>
        </row>
        <row r="918">
          <cell r="C918" t="str">
            <v>- Menggunakan material ukuran</v>
          </cell>
          <cell r="G918" t="str">
            <v>Ld</v>
          </cell>
          <cell r="H918">
            <v>1.3</v>
          </cell>
          <cell r="I918" t="str">
            <v>Cm</v>
          </cell>
          <cell r="R918" t="str">
            <v>(Rp.)</v>
          </cell>
          <cell r="S918" t="str">
            <v>(Rp.)</v>
          </cell>
        </row>
        <row r="921">
          <cell r="A921" t="str">
            <v>II.</v>
          </cell>
          <cell r="C921" t="str">
            <v>URUTAN KERJA</v>
          </cell>
          <cell r="L921" t="str">
            <v>A.</v>
          </cell>
          <cell r="N921" t="str">
            <v>TENAGA</v>
          </cell>
        </row>
        <row r="922">
          <cell r="A922">
            <v>1</v>
          </cell>
          <cell r="C922" t="str">
            <v>Wheel Loader memuat Agregat ke dalam Dump</v>
          </cell>
        </row>
        <row r="923">
          <cell r="C923" t="str">
            <v>Truck di Base Camp</v>
          </cell>
          <cell r="L923" t="str">
            <v>1.</v>
          </cell>
          <cell r="N923" t="str">
            <v>Pekerja</v>
          </cell>
          <cell r="O923" t="str">
            <v>(L01)</v>
          </cell>
          <cell r="P923" t="str">
            <v>Jam</v>
          </cell>
          <cell r="Q923">
            <v>2.1419009370816599E-2</v>
          </cell>
          <cell r="R923">
            <v>0</v>
          </cell>
          <cell r="U923">
            <v>0</v>
          </cell>
        </row>
        <row r="924">
          <cell r="A924">
            <v>2</v>
          </cell>
          <cell r="C924" t="str">
            <v>Dump Truck mengangkut Agregat ke lokasi</v>
          </cell>
          <cell r="L924" t="str">
            <v>2.</v>
          </cell>
          <cell r="N924" t="str">
            <v>Mandor</v>
          </cell>
          <cell r="O924" t="str">
            <v>(L03)</v>
          </cell>
          <cell r="P924" t="str">
            <v>Jam</v>
          </cell>
          <cell r="Q924">
            <v>1.07095046854083E-3</v>
          </cell>
          <cell r="R924">
            <v>0</v>
          </cell>
          <cell r="U924">
            <v>0</v>
          </cell>
        </row>
        <row r="925">
          <cell r="C925" t="str">
            <v>untuk diangkut ke lokasi pekerjaan dan langsung</v>
          </cell>
        </row>
        <row r="926">
          <cell r="C926" t="str">
            <v>dihampar</v>
          </cell>
        </row>
        <row r="927">
          <cell r="A927">
            <v>3</v>
          </cell>
          <cell r="C927" t="str">
            <v>Hamparan material dipadatkan dengan menggunakan</v>
          </cell>
          <cell r="Q927" t="str">
            <v xml:space="preserve">JUMLAH HARGA TENAGA   </v>
          </cell>
          <cell r="U927">
            <v>0</v>
          </cell>
        </row>
        <row r="928">
          <cell r="C928" t="str">
            <v>Pneumatic Tire Roller</v>
          </cell>
        </row>
        <row r="929">
          <cell r="A929">
            <v>4</v>
          </cell>
          <cell r="C929" t="str">
            <v>Selama pemadatan, sekelompok  pekerja akan</v>
          </cell>
          <cell r="L929" t="str">
            <v>B.</v>
          </cell>
          <cell r="N929" t="str">
            <v>BAHAN</v>
          </cell>
        </row>
        <row r="930">
          <cell r="C930" t="str">
            <v>merapikan hamparaan dengan menggunakan Alat Bantu</v>
          </cell>
        </row>
        <row r="931">
          <cell r="L931" t="str">
            <v>1.</v>
          </cell>
          <cell r="N931" t="str">
            <v>Agregat Halus</v>
          </cell>
          <cell r="O931" t="str">
            <v>(M04)</v>
          </cell>
          <cell r="P931" t="str">
            <v>M3</v>
          </cell>
          <cell r="Q931">
            <v>1.6500000000000001E-2</v>
          </cell>
          <cell r="R931">
            <v>31756.453225945177</v>
          </cell>
          <cell r="U931">
            <v>523.9814782280954</v>
          </cell>
        </row>
        <row r="933">
          <cell r="A933" t="str">
            <v>III.</v>
          </cell>
          <cell r="C933" t="str">
            <v>PEMAKAIAN BAHAN, ALAT DAN TENAGA</v>
          </cell>
        </row>
        <row r="934">
          <cell r="A934" t="str">
            <v xml:space="preserve">   1.</v>
          </cell>
          <cell r="C934" t="str">
            <v>BAHAN</v>
          </cell>
        </row>
        <row r="935">
          <cell r="A935" t="str">
            <v>1.a.</v>
          </cell>
          <cell r="C935" t="str">
            <v>Agregat (Batu Pecah)</v>
          </cell>
          <cell r="G935" t="str">
            <v>(M04)</v>
          </cell>
        </row>
        <row r="936">
          <cell r="C936" t="str">
            <v>Berat Jenis Agregat</v>
          </cell>
          <cell r="G936" t="str">
            <v>Bj</v>
          </cell>
          <cell r="H936">
            <v>1.6</v>
          </cell>
        </row>
        <row r="937">
          <cell r="Q937" t="str">
            <v xml:space="preserve">JUMLAH HARGA BAHAN   </v>
          </cell>
          <cell r="U937">
            <v>523.9814782280954</v>
          </cell>
        </row>
        <row r="938">
          <cell r="C938" t="str">
            <v>Volume per m2</v>
          </cell>
          <cell r="D938" t="str">
            <v xml:space="preserve"> =  (t / 100) x Fh</v>
          </cell>
          <cell r="G938" t="str">
            <v>(M04)</v>
          </cell>
          <cell r="H938">
            <v>1.6500000000000001E-2</v>
          </cell>
          <cell r="I938" t="str">
            <v>M3</v>
          </cell>
        </row>
        <row r="939">
          <cell r="L939" t="str">
            <v>C.</v>
          </cell>
          <cell r="N939" t="str">
            <v>PERALATAN</v>
          </cell>
        </row>
        <row r="941">
          <cell r="L941" t="str">
            <v>1.</v>
          </cell>
          <cell r="N941" t="str">
            <v>Wheel Loader</v>
          </cell>
          <cell r="O941" t="str">
            <v>(E15)</v>
          </cell>
          <cell r="P941" t="str">
            <v>Jam</v>
          </cell>
          <cell r="Q941">
            <v>4.9085229808121386E-4</v>
          </cell>
          <cell r="R941">
            <v>215035.12819823693</v>
          </cell>
          <cell r="U941">
            <v>105.55048684429303</v>
          </cell>
        </row>
        <row r="942">
          <cell r="A942" t="str">
            <v>2</v>
          </cell>
          <cell r="C942" t="str">
            <v>ALAT</v>
          </cell>
          <cell r="L942" t="str">
            <v>2.</v>
          </cell>
          <cell r="N942" t="str">
            <v>Dump Truck</v>
          </cell>
          <cell r="O942" t="str">
            <v>(E09)</v>
          </cell>
          <cell r="P942" t="str">
            <v>Jam</v>
          </cell>
          <cell r="Q942">
            <v>4.3584999301086551E-2</v>
          </cell>
          <cell r="R942">
            <v>119818.0926144915</v>
          </cell>
          <cell r="U942">
            <v>5222.2714828601356</v>
          </cell>
        </row>
        <row r="943">
          <cell r="A943" t="str">
            <v>2.a.</v>
          </cell>
          <cell r="C943" t="str">
            <v>WHEEL LOADER</v>
          </cell>
          <cell r="G943" t="str">
            <v>(E15)</v>
          </cell>
          <cell r="L943" t="str">
            <v>3.</v>
          </cell>
          <cell r="N943" t="str">
            <v>P. Tyre Roller</v>
          </cell>
          <cell r="O943" t="str">
            <v>(E18)</v>
          </cell>
          <cell r="P943" t="str">
            <v>Jam</v>
          </cell>
          <cell r="Q943">
            <v>1.07095046854083E-3</v>
          </cell>
          <cell r="R943">
            <v>153571.33878019065</v>
          </cell>
          <cell r="U943">
            <v>164.4672972210877</v>
          </cell>
        </row>
        <row r="944">
          <cell r="C944" t="str">
            <v>Kapasitas bucket</v>
          </cell>
          <cell r="G944" t="str">
            <v>V</v>
          </cell>
          <cell r="H944">
            <v>1.5</v>
          </cell>
          <cell r="I944" t="str">
            <v>M3</v>
          </cell>
          <cell r="L944" t="str">
            <v>4.</v>
          </cell>
          <cell r="N944" t="str">
            <v>Alat Bantu</v>
          </cell>
          <cell r="P944" t="str">
            <v>Ls</v>
          </cell>
          <cell r="Q944">
            <v>1</v>
          </cell>
          <cell r="R944">
            <v>10</v>
          </cell>
          <cell r="U944">
            <v>10</v>
          </cell>
        </row>
        <row r="945">
          <cell r="C945" t="str">
            <v>Faktor bucket</v>
          </cell>
          <cell r="G945" t="str">
            <v>Fb</v>
          </cell>
          <cell r="H945">
            <v>0.9</v>
          </cell>
          <cell r="I945" t="str">
            <v>-</v>
          </cell>
          <cell r="J945" t="str">
            <v>Pemuatan ringan</v>
          </cell>
        </row>
        <row r="946">
          <cell r="C946" t="str">
            <v>Faktor Efisiensi alat</v>
          </cell>
          <cell r="G946" t="str">
            <v>Fa</v>
          </cell>
          <cell r="H946">
            <v>0.83</v>
          </cell>
          <cell r="I946" t="str">
            <v>-</v>
          </cell>
        </row>
        <row r="947">
          <cell r="C947" t="str">
            <v>Waktu Siklus :</v>
          </cell>
          <cell r="G947" t="str">
            <v>Ts1</v>
          </cell>
        </row>
        <row r="948">
          <cell r="C948" t="str">
            <v>- Muat</v>
          </cell>
          <cell r="G948" t="str">
            <v>T1</v>
          </cell>
          <cell r="H948">
            <v>1.5</v>
          </cell>
          <cell r="I948" t="str">
            <v>menit</v>
          </cell>
        </row>
        <row r="949">
          <cell r="C949" t="str">
            <v>- Lain lain</v>
          </cell>
          <cell r="G949" t="str">
            <v>T2</v>
          </cell>
          <cell r="H949">
            <v>0.5</v>
          </cell>
          <cell r="I949" t="str">
            <v>menit</v>
          </cell>
          <cell r="Q949" t="str">
            <v xml:space="preserve">JUMLAH HARGA PERALATAN   </v>
          </cell>
          <cell r="U949">
            <v>5502.2892669255161</v>
          </cell>
        </row>
        <row r="950">
          <cell r="G950" t="str">
            <v>Ts1</v>
          </cell>
          <cell r="H950">
            <v>2</v>
          </cell>
          <cell r="I950" t="str">
            <v>menit</v>
          </cell>
        </row>
        <row r="951">
          <cell r="L951" t="str">
            <v>D.</v>
          </cell>
          <cell r="N951" t="str">
            <v>JUMLAH HARGA TENAGA, BAHAN DAN PERALATAN  ( A + B + C )</v>
          </cell>
          <cell r="U951">
            <v>6026.2707451536116</v>
          </cell>
        </row>
        <row r="952">
          <cell r="C952" t="str">
            <v>Kap. Prod. / jam  =</v>
          </cell>
          <cell r="D952" t="str">
            <v>V x Fb x Fa x 60 x 100</v>
          </cell>
          <cell r="G952" t="str">
            <v>Q1</v>
          </cell>
          <cell r="H952">
            <v>2037.272727272727</v>
          </cell>
          <cell r="I952" t="str">
            <v>M2</v>
          </cell>
          <cell r="L952" t="str">
            <v>E.</v>
          </cell>
          <cell r="N952" t="str">
            <v>OVERHEAD &amp; PROFIT</v>
          </cell>
          <cell r="P952">
            <v>10</v>
          </cell>
          <cell r="Q952" t="str">
            <v>%  x  D</v>
          </cell>
          <cell r="U952">
            <v>602.62707451536119</v>
          </cell>
        </row>
        <row r="953">
          <cell r="D953" t="str">
            <v>Fh x Ts1 x t</v>
          </cell>
          <cell r="L953" t="str">
            <v>F.</v>
          </cell>
          <cell r="N953" t="str">
            <v>HARGA SATUAN PEKERJAAN  ( D + E )</v>
          </cell>
          <cell r="U953">
            <v>6628.8978196689732</v>
          </cell>
        </row>
        <row r="954">
          <cell r="L954" t="str">
            <v>Note: 1</v>
          </cell>
          <cell r="N954" t="str">
            <v>SATUAN dapat berdasarkan atas jam operasi untuk Tenaga Kerja dan Peralatan, volume dan/atau ukuran</v>
          </cell>
        </row>
        <row r="955">
          <cell r="C955" t="str">
            <v>Koefisien Alat / M2</v>
          </cell>
          <cell r="D955" t="str">
            <v xml:space="preserve"> = 1 : Q1</v>
          </cell>
          <cell r="G955" t="str">
            <v>(E15)</v>
          </cell>
          <cell r="H955">
            <v>4.9085229808121386E-4</v>
          </cell>
          <cell r="I955" t="str">
            <v>Jam</v>
          </cell>
          <cell r="N955" t="str">
            <v>berat untuk bahan-bahan.</v>
          </cell>
        </row>
        <row r="956">
          <cell r="L956">
            <v>2</v>
          </cell>
          <cell r="N956" t="str">
            <v>Kuantitas satuan adalah kuantitas setiap komponen untuk menyelesaikan satu satuan pekerjaan dari nomor</v>
          </cell>
        </row>
        <row r="957">
          <cell r="N957" t="str">
            <v>mata pembayaran.</v>
          </cell>
        </row>
        <row r="958">
          <cell r="L958">
            <v>3</v>
          </cell>
          <cell r="N958" t="str">
            <v>Biaya satuan untuk peralatan sudah termasuk bahan bakar, bahan habis dipakai dan operator.</v>
          </cell>
        </row>
        <row r="959">
          <cell r="L959">
            <v>4</v>
          </cell>
          <cell r="N959" t="str">
            <v>Biaya satuan sudah termasuk pengeluaran untuk seluruh pajak yang berkaitan (tetapi tidak termasuk PPN</v>
          </cell>
        </row>
        <row r="960">
          <cell r="J960" t="str">
            <v>Berlanjut ke halaman berikut</v>
          </cell>
          <cell r="N960" t="str">
            <v>yang dibayar dari kontrak) dan biaya-biaya lainnya.</v>
          </cell>
        </row>
        <row r="961">
          <cell r="A961" t="str">
            <v>ITEM PEMBAYARAN NO.</v>
          </cell>
          <cell r="D961" t="str">
            <v>:  4.2 (5)</v>
          </cell>
          <cell r="J961" t="str">
            <v>Analisa EI-425</v>
          </cell>
        </row>
        <row r="962">
          <cell r="A962" t="str">
            <v>JENIS PEKERJAAN</v>
          </cell>
          <cell r="D962" t="str">
            <v>:  Laburan Aspal Satu Lapis (BURTU)</v>
          </cell>
        </row>
        <row r="963">
          <cell r="A963" t="str">
            <v>SATUAN PEMBAYARAN</v>
          </cell>
          <cell r="D963" t="str">
            <v>:  M2</v>
          </cell>
          <cell r="J963" t="str">
            <v xml:space="preserve">         URAIAN ANALISA HARGA SATUAN</v>
          </cell>
        </row>
        <row r="964">
          <cell r="J964" t="str">
            <v>Lanjutan</v>
          </cell>
        </row>
        <row r="966">
          <cell r="A966" t="str">
            <v>No.</v>
          </cell>
          <cell r="C966" t="str">
            <v>U R A I A N</v>
          </cell>
          <cell r="G966" t="str">
            <v>KODE</v>
          </cell>
          <cell r="H966" t="str">
            <v>KOEF.</v>
          </cell>
          <cell r="I966" t="str">
            <v>SATUAN</v>
          </cell>
          <cell r="J966" t="str">
            <v>KETERANGAN</v>
          </cell>
        </row>
        <row r="969">
          <cell r="A969" t="str">
            <v>2.b.</v>
          </cell>
          <cell r="C969" t="str">
            <v>DUMP TRUCK</v>
          </cell>
          <cell r="G969" t="str">
            <v>(E09)</v>
          </cell>
        </row>
        <row r="970">
          <cell r="C970" t="str">
            <v>Kapasitas bak</v>
          </cell>
          <cell r="G970" t="str">
            <v>V</v>
          </cell>
          <cell r="H970">
            <v>6</v>
          </cell>
          <cell r="I970" t="str">
            <v>M3</v>
          </cell>
        </row>
        <row r="971">
          <cell r="C971" t="str">
            <v>Faktor Efisiensi alat</v>
          </cell>
          <cell r="G971" t="str">
            <v>Fa</v>
          </cell>
          <cell r="H971">
            <v>0.83</v>
          </cell>
          <cell r="I971" t="str">
            <v>-</v>
          </cell>
        </row>
        <row r="972">
          <cell r="C972" t="str">
            <v>Kecepatan rata-rata bermuatan</v>
          </cell>
          <cell r="G972" t="str">
            <v>v1</v>
          </cell>
          <cell r="H972">
            <v>40</v>
          </cell>
          <cell r="I972" t="str">
            <v>KM / Jam</v>
          </cell>
        </row>
        <row r="973">
          <cell r="C973" t="str">
            <v>Kecepatan rata-rata kosong</v>
          </cell>
          <cell r="G973" t="str">
            <v>v2</v>
          </cell>
          <cell r="H973">
            <v>50</v>
          </cell>
          <cell r="I973" t="str">
            <v>KM / Jam</v>
          </cell>
        </row>
        <row r="974">
          <cell r="C974" t="str">
            <v>Waktu Siklus  :  - Waktu memuat = V:(Q1 x t/100 )x60</v>
          </cell>
          <cell r="G974" t="str">
            <v>T1</v>
          </cell>
          <cell r="H974">
            <v>11.780455153949132</v>
          </cell>
          <cell r="I974" t="str">
            <v>menit</v>
          </cell>
        </row>
        <row r="975">
          <cell r="C975" t="str">
            <v>- Waktu tempuh isi = (L : v1) x 60 menit</v>
          </cell>
          <cell r="G975" t="str">
            <v>T2</v>
          </cell>
          <cell r="H975">
            <v>26.25</v>
          </cell>
          <cell r="I975" t="str">
            <v>menit</v>
          </cell>
        </row>
        <row r="976">
          <cell r="C976" t="str">
            <v>- Waktu tempuh kosong = (L : v2) x 60 menit</v>
          </cell>
          <cell r="G976" t="str">
            <v>T3</v>
          </cell>
          <cell r="H976">
            <v>21</v>
          </cell>
          <cell r="I976" t="str">
            <v>menit</v>
          </cell>
        </row>
        <row r="977">
          <cell r="C977" t="str">
            <v>- Waktu penghamparan</v>
          </cell>
          <cell r="G977" t="str">
            <v>T4</v>
          </cell>
          <cell r="H977">
            <v>60</v>
          </cell>
          <cell r="I977" t="str">
            <v>menit</v>
          </cell>
        </row>
        <row r="978">
          <cell r="C978" t="str">
            <v>- Lain-lain</v>
          </cell>
          <cell r="G978" t="str">
            <v>T5</v>
          </cell>
          <cell r="H978">
            <v>5</v>
          </cell>
          <cell r="I978" t="str">
            <v>menit</v>
          </cell>
        </row>
        <row r="979">
          <cell r="G979" t="str">
            <v>Ts2</v>
          </cell>
          <cell r="H979">
            <v>124.03045515394913</v>
          </cell>
          <cell r="I979" t="str">
            <v>menit</v>
          </cell>
        </row>
        <row r="981">
          <cell r="C981" t="str">
            <v xml:space="preserve">Kap. Prod./jam = </v>
          </cell>
          <cell r="D981" t="str">
            <v>V x Fa x 60 x 100</v>
          </cell>
          <cell r="G981" t="str">
            <v>Q2</v>
          </cell>
          <cell r="H981">
            <v>22.943673650008996</v>
          </cell>
          <cell r="I981" t="str">
            <v>M2</v>
          </cell>
        </row>
        <row r="982">
          <cell r="D982" t="str">
            <v>Fk x Ts2 x t</v>
          </cell>
        </row>
        <row r="984">
          <cell r="C984" t="str">
            <v>Koefisien Alat / M2</v>
          </cell>
          <cell r="D984" t="str">
            <v xml:space="preserve"> = 1 : Q2</v>
          </cell>
          <cell r="G984" t="str">
            <v>(E09)</v>
          </cell>
          <cell r="H984">
            <v>4.3584999301086551E-2</v>
          </cell>
          <cell r="I984" t="str">
            <v>Jam</v>
          </cell>
        </row>
        <row r="986">
          <cell r="A986" t="str">
            <v>2.c.</v>
          </cell>
          <cell r="C986" t="str">
            <v>PNEUMATIC TIRE ROLLER</v>
          </cell>
          <cell r="G986" t="str">
            <v>(E18)</v>
          </cell>
        </row>
        <row r="987">
          <cell r="C987" t="str">
            <v>Kecepatan rata-rata</v>
          </cell>
          <cell r="G987" t="str">
            <v>v</v>
          </cell>
          <cell r="H987">
            <v>4</v>
          </cell>
          <cell r="I987" t="str">
            <v>Km / Jam</v>
          </cell>
        </row>
        <row r="988">
          <cell r="C988" t="str">
            <v>Lebar efektif pemadatan</v>
          </cell>
          <cell r="G988" t="str">
            <v>b</v>
          </cell>
          <cell r="H988">
            <v>1.5</v>
          </cell>
          <cell r="I988" t="str">
            <v>M</v>
          </cell>
        </row>
        <row r="989">
          <cell r="C989" t="str">
            <v>Banyak Lintasan per lapis</v>
          </cell>
          <cell r="G989" t="str">
            <v>n</v>
          </cell>
          <cell r="H989">
            <v>8</v>
          </cell>
          <cell r="I989" t="str">
            <v>Lintasan</v>
          </cell>
        </row>
        <row r="990">
          <cell r="C990" t="str">
            <v>Faktor Efisiensi alat</v>
          </cell>
          <cell r="G990" t="str">
            <v>Fa</v>
          </cell>
          <cell r="H990">
            <v>0.83</v>
          </cell>
        </row>
        <row r="992">
          <cell r="C992" t="str">
            <v>Kap.Prod. / jam =</v>
          </cell>
          <cell r="D992" t="str">
            <v>(v x 1000) x b x t x Fa</v>
          </cell>
          <cell r="G992" t="str">
            <v>Q3</v>
          </cell>
          <cell r="H992">
            <v>933.75</v>
          </cell>
          <cell r="I992" t="str">
            <v>M2</v>
          </cell>
        </row>
        <row r="993">
          <cell r="D993" t="str">
            <v>n</v>
          </cell>
        </row>
        <row r="994">
          <cell r="D994" t="str">
            <v xml:space="preserve"> </v>
          </cell>
        </row>
        <row r="995">
          <cell r="C995" t="str">
            <v>Koefisien Alat / M2</v>
          </cell>
          <cell r="D995" t="str">
            <v xml:space="preserve"> = 1 : Q3</v>
          </cell>
          <cell r="G995" t="str">
            <v>(E18)</v>
          </cell>
          <cell r="H995">
            <v>1.07095046854083E-3</v>
          </cell>
          <cell r="I995" t="str">
            <v>Jam</v>
          </cell>
        </row>
        <row r="997">
          <cell r="A997" t="str">
            <v>2.d.</v>
          </cell>
          <cell r="C997" t="str">
            <v>ALAT BANTU</v>
          </cell>
        </row>
        <row r="998">
          <cell r="C998" t="str">
            <v>diperlukan :</v>
          </cell>
        </row>
        <row r="999">
          <cell r="C999" t="str">
            <v>- Kereta dorong   = 2 buah</v>
          </cell>
        </row>
        <row r="1000">
          <cell r="C1000" t="str">
            <v>- Sekop                = 3 buah</v>
          </cell>
        </row>
        <row r="1001">
          <cell r="C1001" t="str">
            <v>- Sapu lidi            = 2 buah</v>
          </cell>
        </row>
        <row r="1003">
          <cell r="A1003" t="str">
            <v xml:space="preserve">   3.</v>
          </cell>
          <cell r="C1003" t="str">
            <v>TENAGA</v>
          </cell>
        </row>
        <row r="1004">
          <cell r="C1004" t="str">
            <v>Produksi menentukan : PNEUMATIC TIRE ROLLER</v>
          </cell>
          <cell r="G1004" t="str">
            <v>Q3</v>
          </cell>
          <cell r="H1004">
            <v>933.75</v>
          </cell>
          <cell r="I1004" t="str">
            <v>M2/jam</v>
          </cell>
        </row>
        <row r="1005">
          <cell r="C1005" t="str">
            <v>Produksi / hari  =  Tk x Q3</v>
          </cell>
          <cell r="G1005" t="str">
            <v>Qt</v>
          </cell>
          <cell r="H1005">
            <v>6536.25</v>
          </cell>
          <cell r="I1005" t="str">
            <v>M2</v>
          </cell>
        </row>
        <row r="1006">
          <cell r="C1006" t="str">
            <v>Kebutuhan tenaga :</v>
          </cell>
        </row>
        <row r="1007">
          <cell r="D1007" t="str">
            <v>- Pekerja</v>
          </cell>
          <cell r="G1007" t="str">
            <v>P</v>
          </cell>
          <cell r="H1007">
            <v>20</v>
          </cell>
          <cell r="I1007" t="str">
            <v>orang</v>
          </cell>
        </row>
        <row r="1008">
          <cell r="D1008" t="str">
            <v>- Mandor</v>
          </cell>
          <cell r="G1008" t="str">
            <v>M</v>
          </cell>
          <cell r="H1008">
            <v>1</v>
          </cell>
          <cell r="I1008" t="str">
            <v>orang</v>
          </cell>
        </row>
        <row r="1011">
          <cell r="C1011" t="str">
            <v>Koefisien Tenaga / M2     :</v>
          </cell>
        </row>
        <row r="1012">
          <cell r="D1012" t="str">
            <v>- Pekerja</v>
          </cell>
          <cell r="E1012" t="str">
            <v>= (Tk x P) / Qt</v>
          </cell>
          <cell r="G1012" t="str">
            <v>(L01)</v>
          </cell>
          <cell r="H1012">
            <v>2.1419009370816599E-2</v>
          </cell>
          <cell r="I1012" t="str">
            <v>Jam</v>
          </cell>
        </row>
        <row r="1013">
          <cell r="D1013" t="str">
            <v>- Mandor</v>
          </cell>
          <cell r="E1013" t="str">
            <v>= (Tk x M) / Qt</v>
          </cell>
          <cell r="G1013" t="str">
            <v>(L03)</v>
          </cell>
          <cell r="H1013">
            <v>1.07095046854083E-3</v>
          </cell>
          <cell r="I1013" t="str">
            <v>Jam</v>
          </cell>
        </row>
        <row r="1019">
          <cell r="J1019" t="str">
            <v>Berlanjut ke halaman berikut</v>
          </cell>
        </row>
        <row r="1020">
          <cell r="A1020" t="str">
            <v>ITEM PEMBAYARAN NO.</v>
          </cell>
          <cell r="D1020" t="str">
            <v>:  4.2 (5)</v>
          </cell>
          <cell r="J1020" t="str">
            <v>Analisa EI-425</v>
          </cell>
        </row>
        <row r="1021">
          <cell r="A1021" t="str">
            <v>JENIS PEKERJAAN</v>
          </cell>
          <cell r="D1021" t="str">
            <v>:  Laburan Aspal Satu Lapis (BURTU)</v>
          </cell>
        </row>
        <row r="1022">
          <cell r="A1022" t="str">
            <v>SATUAN PEMBAYARAN</v>
          </cell>
          <cell r="D1022" t="str">
            <v>:  M2</v>
          </cell>
          <cell r="J1022" t="str">
            <v xml:space="preserve">         URAIAN ANALISA HARGA SATUAN</v>
          </cell>
        </row>
        <row r="1023">
          <cell r="J1023" t="str">
            <v>Lanjutan</v>
          </cell>
        </row>
        <row r="1025">
          <cell r="A1025" t="str">
            <v>No.</v>
          </cell>
          <cell r="C1025" t="str">
            <v>U R A I A N</v>
          </cell>
          <cell r="G1025" t="str">
            <v>KODE</v>
          </cell>
          <cell r="H1025" t="str">
            <v>KOEF.</v>
          </cell>
          <cell r="I1025" t="str">
            <v>SATUAN</v>
          </cell>
          <cell r="J1025" t="str">
            <v>KETERANGAN</v>
          </cell>
        </row>
        <row r="1028">
          <cell r="A1028" t="str">
            <v>4.</v>
          </cell>
          <cell r="C1028" t="str">
            <v>HARGA DASAR SATUAN UPAH, BAHAN DAN ALAT</v>
          </cell>
        </row>
        <row r="1029">
          <cell r="C1029" t="str">
            <v>Lihat lampiran.</v>
          </cell>
        </row>
        <row r="1031">
          <cell r="A1031" t="str">
            <v>5.</v>
          </cell>
          <cell r="C1031" t="str">
            <v>ANALISA HARGA SATUAN PEKERJAAN</v>
          </cell>
        </row>
        <row r="1032">
          <cell r="C1032" t="str">
            <v>Lihat perhitungan dalam FORMULIR STANDAR UNTUK</v>
          </cell>
        </row>
        <row r="1033">
          <cell r="C1033" t="str">
            <v>PEREKEMAN ANALISA MASING-MASING HARGA</v>
          </cell>
        </row>
        <row r="1034">
          <cell r="C1034" t="str">
            <v>SATUAN.</v>
          </cell>
        </row>
        <row r="1035">
          <cell r="C1035" t="str">
            <v>Didapat Harga Satuan Pekerjaan :</v>
          </cell>
        </row>
        <row r="1037">
          <cell r="C1037" t="str">
            <v xml:space="preserve">Rp.  </v>
          </cell>
          <cell r="D1037">
            <v>6628.8978196689732</v>
          </cell>
          <cell r="E1037" t="str">
            <v xml:space="preserve"> / M2.</v>
          </cell>
        </row>
        <row r="1040">
          <cell r="A1040" t="str">
            <v>6.</v>
          </cell>
          <cell r="C1040" t="str">
            <v>WAKTU PELAKSANAAN YANG DIPERLUKAN</v>
          </cell>
        </row>
        <row r="1041">
          <cell r="C1041" t="str">
            <v>Waktu pelaksanaan</v>
          </cell>
          <cell r="D1041" t="str">
            <v>:  . . . . . . .  bulan</v>
          </cell>
        </row>
        <row r="1043">
          <cell r="A1043" t="str">
            <v>7.</v>
          </cell>
          <cell r="C1043" t="str">
            <v>VOLUME PEKERJAAN YANG DIPERLUKAN</v>
          </cell>
        </row>
        <row r="1044">
          <cell r="C1044" t="str">
            <v>Volume pekerjaan  :</v>
          </cell>
          <cell r="D1044">
            <v>0</v>
          </cell>
          <cell r="E1044" t="str">
            <v>M2</v>
          </cell>
        </row>
        <row r="1079">
          <cell r="A1079" t="str">
            <v>ITEM PEMBAYARAN NO.</v>
          </cell>
          <cell r="D1079" t="str">
            <v>:  4.2 (6)</v>
          </cell>
          <cell r="J1079" t="str">
            <v>Analisa EI-426</v>
          </cell>
          <cell r="T1079" t="str">
            <v>Analisa EI-426</v>
          </cell>
        </row>
        <row r="1080">
          <cell r="A1080" t="str">
            <v>JENIS PEKERJAAN</v>
          </cell>
          <cell r="D1080" t="str">
            <v>:  Aspal Utk. Pekerjaan Pelaburan</v>
          </cell>
        </row>
        <row r="1081">
          <cell r="A1081" t="str">
            <v>SATUAN PEMBAYARAN</v>
          </cell>
          <cell r="D1081" t="str">
            <v>:  LITER</v>
          </cell>
          <cell r="J1081" t="str">
            <v xml:space="preserve">         URAIAN ANALISA HARGA SATUAN</v>
          </cell>
          <cell r="L1081" t="str">
            <v>FORMULIR STANDAR UNTUK</v>
          </cell>
        </row>
        <row r="1082">
          <cell r="L1082" t="str">
            <v>PEREKAMAN ANALISA MASING-MASING HARGA SATUAN</v>
          </cell>
        </row>
        <row r="1083">
          <cell r="L1083" t="str">
            <v xml:space="preserve">                                                                                                            </v>
          </cell>
        </row>
        <row r="1084">
          <cell r="A1084" t="str">
            <v>No.</v>
          </cell>
          <cell r="C1084" t="str">
            <v>U R A I A N</v>
          </cell>
          <cell r="G1084" t="str">
            <v>KODE</v>
          </cell>
          <cell r="H1084" t="str">
            <v>KOEF.</v>
          </cell>
          <cell r="I1084" t="str">
            <v>SATUAN</v>
          </cell>
          <cell r="J1084" t="str">
            <v>KETERANGAN</v>
          </cell>
        </row>
        <row r="1086">
          <cell r="L1086" t="str">
            <v>Proyek / Bagpro</v>
          </cell>
          <cell r="O1086" t="str">
            <v xml:space="preserve">:  Peningkatan Jalan Dan Jembatan Prop. NTT </v>
          </cell>
        </row>
        <row r="1087">
          <cell r="A1087" t="str">
            <v>I.</v>
          </cell>
          <cell r="C1087" t="str">
            <v>ASUMSI</v>
          </cell>
          <cell r="L1087" t="str">
            <v>No. Paket Kontrak</v>
          </cell>
          <cell r="O1087" t="str">
            <v xml:space="preserve">:  </v>
          </cell>
        </row>
        <row r="1088">
          <cell r="A1088">
            <v>1</v>
          </cell>
          <cell r="C1088" t="str">
            <v>Menggunakan alat berat (cara mekanik)</v>
          </cell>
          <cell r="L1088" t="str">
            <v>Nama Paket</v>
          </cell>
          <cell r="O1088" t="str">
            <v>:  Pembangunan Jalan Resetlement Pengungsi Mauritzu</v>
          </cell>
        </row>
        <row r="1089">
          <cell r="A1089">
            <v>2</v>
          </cell>
          <cell r="C1089" t="str">
            <v>Lokasi pekerjaan : sepanjang jalan</v>
          </cell>
          <cell r="L1089" t="str">
            <v>Prop / Kab / Kodya</v>
          </cell>
          <cell r="O1089" t="str">
            <v>:  Nusa Tenggara Timur / TTU</v>
          </cell>
        </row>
        <row r="1090">
          <cell r="A1090">
            <v>3</v>
          </cell>
          <cell r="C1090" t="str">
            <v>Jarak rata-rata Base Camp ke lokasi pekerjaan</v>
          </cell>
          <cell r="G1090" t="str">
            <v>L</v>
          </cell>
          <cell r="H1090">
            <v>17.5</v>
          </cell>
          <cell r="I1090" t="str">
            <v>KM</v>
          </cell>
          <cell r="L1090" t="str">
            <v>ITEM PEMBAYARAN NO.</v>
          </cell>
          <cell r="O1090" t="str">
            <v>:  4.2 (6)</v>
          </cell>
          <cell r="R1090" t="str">
            <v>PERKIRAAN VOL. PEK.</v>
          </cell>
          <cell r="T1090" t="str">
            <v>:</v>
          </cell>
          <cell r="U1090">
            <v>0</v>
          </cell>
        </row>
        <row r="1091">
          <cell r="A1091">
            <v>4</v>
          </cell>
          <cell r="C1091" t="str">
            <v>Jam kerja efektif per-hari</v>
          </cell>
          <cell r="G1091" t="str">
            <v>Tk</v>
          </cell>
          <cell r="H1091">
            <v>7</v>
          </cell>
          <cell r="I1091" t="str">
            <v>Jam</v>
          </cell>
          <cell r="L1091" t="str">
            <v>JENIS PEKERJAAN</v>
          </cell>
          <cell r="O1091" t="str">
            <v>:  Aspal Utk. Pekerjaan Pelaburan</v>
          </cell>
          <cell r="R1091" t="str">
            <v>TOTAL HARGA (Rp.)</v>
          </cell>
          <cell r="T1091" t="str">
            <v>:</v>
          </cell>
          <cell r="U1091">
            <v>0</v>
          </cell>
        </row>
        <row r="1092">
          <cell r="A1092">
            <v>5</v>
          </cell>
          <cell r="C1092" t="str">
            <v>Faktor kehilangan bahan</v>
          </cell>
          <cell r="G1092" t="str">
            <v>Fh</v>
          </cell>
          <cell r="H1092">
            <v>1.1000000000000001</v>
          </cell>
          <cell r="I1092" t="str">
            <v>-</v>
          </cell>
          <cell r="L1092" t="str">
            <v>SATUAN PEMBAYARAN</v>
          </cell>
          <cell r="O1092" t="str">
            <v>:  LITER</v>
          </cell>
          <cell r="R1092" t="str">
            <v>% THD. BIAYA PROYEK</v>
          </cell>
          <cell r="T1092" t="str">
            <v>:</v>
          </cell>
          <cell r="U1092">
            <v>0</v>
          </cell>
        </row>
        <row r="1093">
          <cell r="A1093">
            <v>6</v>
          </cell>
          <cell r="C1093" t="str">
            <v>Komposisi campuran  :</v>
          </cell>
        </row>
        <row r="1094">
          <cell r="A1094" t="str">
            <v xml:space="preserve"> </v>
          </cell>
          <cell r="C1094" t="str">
            <v>- Aspal AC - 10 atau AC - 20</v>
          </cell>
          <cell r="G1094" t="str">
            <v>As</v>
          </cell>
          <cell r="H1094">
            <v>95.238095238095227</v>
          </cell>
          <cell r="I1094" t="str">
            <v>%</v>
          </cell>
          <cell r="J1094" t="str">
            <v>100 bagian</v>
          </cell>
        </row>
        <row r="1095">
          <cell r="A1095" t="str">
            <v xml:space="preserve"> </v>
          </cell>
          <cell r="C1095" t="str">
            <v>- Minyak Tanah / Pencair</v>
          </cell>
          <cell r="G1095" t="str">
            <v>K</v>
          </cell>
          <cell r="H1095">
            <v>4.7619047619047734</v>
          </cell>
          <cell r="I1095" t="str">
            <v>%</v>
          </cell>
          <cell r="J1095" t="str">
            <v>5 bagian</v>
          </cell>
          <cell r="Q1095" t="str">
            <v>PERKIRAAN</v>
          </cell>
          <cell r="R1095" t="str">
            <v>HARGA</v>
          </cell>
          <cell r="S1095" t="str">
            <v>JUMLAH</v>
          </cell>
        </row>
        <row r="1096">
          <cell r="A1096">
            <v>7</v>
          </cell>
          <cell r="C1096" t="str">
            <v>Berat jenis bahan  :</v>
          </cell>
          <cell r="L1096" t="str">
            <v>NO.</v>
          </cell>
          <cell r="N1096" t="str">
            <v>KOMPONEN</v>
          </cell>
          <cell r="P1096" t="str">
            <v>SATUAN</v>
          </cell>
          <cell r="Q1096" t="str">
            <v>KUANTITAS</v>
          </cell>
          <cell r="R1096" t="str">
            <v>SATUAN</v>
          </cell>
          <cell r="S1096" t="str">
            <v>HARGA</v>
          </cell>
        </row>
        <row r="1097">
          <cell r="C1097" t="str">
            <v>- Aspal AC - 10 atau AC - 20</v>
          </cell>
          <cell r="G1097" t="str">
            <v>D1</v>
          </cell>
          <cell r="H1097">
            <v>1.05</v>
          </cell>
          <cell r="I1097" t="str">
            <v>Kg / Ltr</v>
          </cell>
          <cell r="R1097" t="str">
            <v>(Rp.)</v>
          </cell>
          <cell r="S1097" t="str">
            <v>(Rp.)</v>
          </cell>
        </row>
        <row r="1098">
          <cell r="C1098" t="str">
            <v>- Minyak Tanah / Pencair</v>
          </cell>
          <cell r="G1098" t="str">
            <v>D2</v>
          </cell>
          <cell r="H1098">
            <v>0.8</v>
          </cell>
          <cell r="I1098" t="str">
            <v>Kg / Ltr</v>
          </cell>
        </row>
        <row r="1099">
          <cell r="A1099">
            <v>8</v>
          </cell>
          <cell r="C1099" t="str">
            <v>Bahan dasar (aspal &amp; minyak pencair) semuanya</v>
          </cell>
        </row>
        <row r="1100">
          <cell r="C1100" t="str">
            <v>diterima dilokasi pekerjaan</v>
          </cell>
          <cell r="L1100" t="str">
            <v>A.</v>
          </cell>
          <cell r="N1100" t="str">
            <v>TENAGA</v>
          </cell>
        </row>
        <row r="1101">
          <cell r="A1101" t="str">
            <v xml:space="preserve"> </v>
          </cell>
          <cell r="C1101" t="str">
            <v xml:space="preserve"> </v>
          </cell>
        </row>
        <row r="1102">
          <cell r="A1102" t="str">
            <v>II.</v>
          </cell>
          <cell r="C1102" t="str">
            <v>URUTAN KERJA</v>
          </cell>
          <cell r="L1102" t="str">
            <v>1.</v>
          </cell>
          <cell r="N1102" t="str">
            <v>Pekerja</v>
          </cell>
          <cell r="O1102" t="str">
            <v>(L01)</v>
          </cell>
          <cell r="P1102" t="str">
            <v>Jam</v>
          </cell>
          <cell r="Q1102">
            <v>3.0120481927710843E-2</v>
          </cell>
          <cell r="R1102">
            <v>0</v>
          </cell>
          <cell r="U1102">
            <v>0</v>
          </cell>
        </row>
        <row r="1103">
          <cell r="A1103">
            <v>1</v>
          </cell>
          <cell r="C1103" t="str">
            <v>Aspal dan minyak tanah dicampur dan dipanaskan</v>
          </cell>
          <cell r="L1103" t="str">
            <v>2.</v>
          </cell>
          <cell r="N1103" t="str">
            <v>Mandor</v>
          </cell>
          <cell r="O1103" t="str">
            <v>(L03)</v>
          </cell>
          <cell r="P1103" t="str">
            <v>Jam</v>
          </cell>
          <cell r="Q1103">
            <v>3.0120481927710845E-3</v>
          </cell>
          <cell r="R1103">
            <v>0</v>
          </cell>
          <cell r="U1103">
            <v>0</v>
          </cell>
        </row>
        <row r="1104">
          <cell r="C1104" t="str">
            <v>sehingga menjadi campuran aspal cair</v>
          </cell>
        </row>
        <row r="1105">
          <cell r="A1105">
            <v>2</v>
          </cell>
          <cell r="C1105" t="str">
            <v>Permukaan yang akan dilapis dibersihkan dari debu</v>
          </cell>
        </row>
        <row r="1106">
          <cell r="C1106" t="str">
            <v>dan kotoran dengan Air Compresor</v>
          </cell>
          <cell r="Q1106" t="str">
            <v xml:space="preserve">JUMLAH HARGA TENAGA   </v>
          </cell>
          <cell r="U1106">
            <v>0</v>
          </cell>
        </row>
        <row r="1107">
          <cell r="A1107">
            <v>3</v>
          </cell>
          <cell r="C1107" t="str">
            <v>Campuran aspal cair disemprotkan dengan Asphalt</v>
          </cell>
        </row>
        <row r="1108">
          <cell r="C1108" t="str">
            <v>Sprayer ke atas permukaan yang akan dilapis</v>
          </cell>
          <cell r="L1108" t="str">
            <v>B.</v>
          </cell>
          <cell r="N1108" t="str">
            <v>BAHAN</v>
          </cell>
        </row>
        <row r="1109">
          <cell r="A1109">
            <v>4</v>
          </cell>
          <cell r="C1109" t="str">
            <v>Angkutan Aspal dan Minyak Tanah menggunakan</v>
          </cell>
          <cell r="Q1109" t="str">
            <v xml:space="preserve"> </v>
          </cell>
        </row>
        <row r="1110">
          <cell r="C1110" t="str">
            <v>Dump Truck</v>
          </cell>
          <cell r="L1110" t="str">
            <v>1.</v>
          </cell>
          <cell r="N1110" t="str">
            <v>Aspal</v>
          </cell>
          <cell r="O1110" t="str">
            <v>(M10)</v>
          </cell>
          <cell r="P1110" t="str">
            <v>Kg</v>
          </cell>
          <cell r="Q1110">
            <v>1.1000000000000001</v>
          </cell>
          <cell r="R1110">
            <v>0</v>
          </cell>
          <cell r="U1110">
            <v>0</v>
          </cell>
        </row>
        <row r="1111">
          <cell r="L1111" t="str">
            <v>2.</v>
          </cell>
          <cell r="N1111" t="str">
            <v>Minyak Tanah</v>
          </cell>
          <cell r="O1111" t="str">
            <v>(M11)</v>
          </cell>
          <cell r="P1111" t="str">
            <v>Liter</v>
          </cell>
          <cell r="Q1111">
            <v>5.2380952380952514E-2</v>
          </cell>
          <cell r="R1111">
            <v>1950</v>
          </cell>
          <cell r="U1111">
            <v>102.14285714285741</v>
          </cell>
        </row>
        <row r="1112">
          <cell r="A1112" t="str">
            <v>III.</v>
          </cell>
          <cell r="C1112" t="str">
            <v>PEMAKAIAN BAHAN, ALAT DAN TENAGA</v>
          </cell>
        </row>
        <row r="1114">
          <cell r="A1114" t="str">
            <v xml:space="preserve">   1.</v>
          </cell>
          <cell r="C1114" t="str">
            <v>BAHAN</v>
          </cell>
        </row>
        <row r="1115">
          <cell r="C1115" t="str">
            <v>Untuk mendapatkan 1 liter Lapis resap Pengikat</v>
          </cell>
        </row>
        <row r="1116">
          <cell r="C1116" t="str">
            <v>diperlukan :</v>
          </cell>
          <cell r="D1116" t="str">
            <v>(1 liter x Fh)</v>
          </cell>
          <cell r="G1116" t="str">
            <v>Pc</v>
          </cell>
          <cell r="H1116">
            <v>1.1000000000000001</v>
          </cell>
          <cell r="I1116" t="str">
            <v>liter</v>
          </cell>
          <cell r="J1116" t="str">
            <v>Campuran</v>
          </cell>
          <cell r="Q1116" t="str">
            <v xml:space="preserve">JUMLAH HARGA BAHAN   </v>
          </cell>
          <cell r="U1116">
            <v>102.14285714285741</v>
          </cell>
        </row>
        <row r="1118">
          <cell r="C1118" t="str">
            <v>Aspal</v>
          </cell>
          <cell r="D1118" t="str">
            <v>= As x Pc x D1 : 100</v>
          </cell>
          <cell r="G1118" t="str">
            <v>(M10)</v>
          </cell>
          <cell r="H1118">
            <v>1.1000000000000001</v>
          </cell>
          <cell r="I1118" t="str">
            <v>Kg</v>
          </cell>
          <cell r="L1118" t="str">
            <v>C.</v>
          </cell>
          <cell r="N1118" t="str">
            <v>PERALATAN</v>
          </cell>
        </row>
        <row r="1119">
          <cell r="C1119" t="str">
            <v>Minyak Tanah</v>
          </cell>
          <cell r="D1119" t="str">
            <v>= K x Pc : 100</v>
          </cell>
          <cell r="G1119" t="str">
            <v>(M11)</v>
          </cell>
          <cell r="H1119">
            <v>5.2380952380952514E-2</v>
          </cell>
          <cell r="I1119" t="str">
            <v>liter</v>
          </cell>
        </row>
        <row r="1120">
          <cell r="L1120" t="str">
            <v>1.</v>
          </cell>
          <cell r="N1120" t="str">
            <v>Asphalt Sprayer  (E03)</v>
          </cell>
          <cell r="P1120" t="str">
            <v>Jam</v>
          </cell>
          <cell r="Q1120">
            <v>3.0120481927710845E-3</v>
          </cell>
          <cell r="R1120">
            <v>27515.982315631045</v>
          </cell>
          <cell r="U1120">
            <v>82.87946480611761</v>
          </cell>
        </row>
        <row r="1121">
          <cell r="A1121" t="str">
            <v>2.</v>
          </cell>
          <cell r="C1121" t="str">
            <v>ALAT</v>
          </cell>
          <cell r="L1121" t="str">
            <v>2.</v>
          </cell>
          <cell r="N1121" t="str">
            <v>Air Compresor    (E05)</v>
          </cell>
          <cell r="P1121" t="str">
            <v>Jam</v>
          </cell>
          <cell r="Q1121">
            <v>1.7857142857142857E-3</v>
          </cell>
          <cell r="R1121">
            <v>55457.669318426146</v>
          </cell>
          <cell r="U1121">
            <v>99.031552354332405</v>
          </cell>
        </row>
        <row r="1122">
          <cell r="A1122" t="str">
            <v>2.a.</v>
          </cell>
          <cell r="C1122" t="str">
            <v>APHALT SPRAYER</v>
          </cell>
          <cell r="G1122" t="str">
            <v>(E03)</v>
          </cell>
          <cell r="L1122" t="str">
            <v>3.</v>
          </cell>
          <cell r="N1122" t="str">
            <v>Dump Truck</v>
          </cell>
          <cell r="O1122" t="str">
            <v>(E08)</v>
          </cell>
          <cell r="P1122" t="str">
            <v>Jam</v>
          </cell>
          <cell r="Q1122">
            <v>3.0120481927710845E-3</v>
          </cell>
          <cell r="R1122">
            <v>85369.901634057198</v>
          </cell>
          <cell r="U1122">
            <v>257.13825793390725</v>
          </cell>
        </row>
        <row r="1123">
          <cell r="C1123" t="str">
            <v>Kapasitas alat</v>
          </cell>
          <cell r="G1123" t="str">
            <v>V</v>
          </cell>
          <cell r="H1123">
            <v>800</v>
          </cell>
          <cell r="I1123" t="str">
            <v>liter</v>
          </cell>
        </row>
        <row r="1124">
          <cell r="C1124" t="str">
            <v>Faktor Efisiensi Alat</v>
          </cell>
          <cell r="G1124" t="str">
            <v>Fa</v>
          </cell>
          <cell r="H1124">
            <v>0.83</v>
          </cell>
          <cell r="I1124" t="str">
            <v>-</v>
          </cell>
        </row>
        <row r="1125">
          <cell r="C1125" t="str">
            <v>Waktu Siklus (termasuk proses pemanasan)</v>
          </cell>
          <cell r="G1125" t="str">
            <v>Ts</v>
          </cell>
          <cell r="H1125">
            <v>2</v>
          </cell>
          <cell r="I1125" t="str">
            <v>Jam</v>
          </cell>
        </row>
        <row r="1127">
          <cell r="C1127" t="str">
            <v>Kap.Prod. / jam =</v>
          </cell>
          <cell r="D1127" t="str">
            <v>V x Fa</v>
          </cell>
          <cell r="G1127" t="str">
            <v>Q1</v>
          </cell>
          <cell r="H1127">
            <v>332</v>
          </cell>
          <cell r="I1127" t="str">
            <v>liter</v>
          </cell>
        </row>
        <row r="1128">
          <cell r="D1128" t="str">
            <v>Ts</v>
          </cell>
          <cell r="Q1128" t="str">
            <v xml:space="preserve">JUMLAH HARGA PERALATAN   </v>
          </cell>
          <cell r="U1128">
            <v>439.04927509435726</v>
          </cell>
        </row>
        <row r="1129">
          <cell r="C1129" t="str">
            <v>Koefisien Alat / Ltr</v>
          </cell>
          <cell r="D1129" t="str">
            <v xml:space="preserve"> = 1 : Q1</v>
          </cell>
          <cell r="G1129" t="str">
            <v>(E03)</v>
          </cell>
          <cell r="H1129">
            <v>3.0120481927710845E-3</v>
          </cell>
          <cell r="I1129" t="str">
            <v>Jam</v>
          </cell>
        </row>
        <row r="1130">
          <cell r="L1130" t="str">
            <v>D.</v>
          </cell>
          <cell r="N1130" t="str">
            <v>JUMLAH HARGA TENAGA, BAHAN DAN PERALATAN  ( A + B + C )</v>
          </cell>
          <cell r="U1130">
            <v>541.19213223721465</v>
          </cell>
        </row>
        <row r="1131">
          <cell r="A1131" t="str">
            <v>2.b.</v>
          </cell>
          <cell r="C1131" t="str">
            <v>AIR COMPRESOR</v>
          </cell>
          <cell r="G1131" t="str">
            <v>(E05)</v>
          </cell>
          <cell r="L1131" t="str">
            <v>E.</v>
          </cell>
          <cell r="N1131" t="str">
            <v>OVERHEAD &amp; PROFIT</v>
          </cell>
          <cell r="P1131">
            <v>10</v>
          </cell>
          <cell r="Q1131" t="str">
            <v>%  x  D</v>
          </cell>
          <cell r="U1131">
            <v>54.119213223721466</v>
          </cell>
        </row>
        <row r="1132">
          <cell r="C1132" t="str">
            <v>Kapasitas Alat ------&gt;&gt;  diambil</v>
          </cell>
          <cell r="G1132" t="str">
            <v>V</v>
          </cell>
          <cell r="H1132">
            <v>700</v>
          </cell>
          <cell r="I1132" t="str">
            <v>M2 / Jam</v>
          </cell>
          <cell r="L1132" t="str">
            <v>F.</v>
          </cell>
          <cell r="N1132" t="str">
            <v>HARGA SATUAN PEKERJAAN  ( D + E )</v>
          </cell>
          <cell r="U1132">
            <v>595.31134546093608</v>
          </cell>
        </row>
        <row r="1133">
          <cell r="C1133" t="str">
            <v>Aplikasi rata-rata</v>
          </cell>
          <cell r="G1133" t="str">
            <v>Ap</v>
          </cell>
          <cell r="H1133">
            <v>0.8</v>
          </cell>
          <cell r="I1133" t="str">
            <v>liter / M2</v>
          </cell>
          <cell r="L1133" t="str">
            <v>Note: 1</v>
          </cell>
          <cell r="N1133" t="str">
            <v>SATUAN dapat berdasarkan atas jam operasi untuk Tenaga Kerja dan Peralatan, volume dan/atau ukuran</v>
          </cell>
        </row>
        <row r="1134">
          <cell r="N1134" t="str">
            <v>berat untuk bahan-bahan.</v>
          </cell>
        </row>
        <row r="1135">
          <cell r="C1135" t="str">
            <v xml:space="preserve">Kap. Prod. / jam = </v>
          </cell>
          <cell r="D1135" t="str">
            <v>(V x Ap)</v>
          </cell>
          <cell r="G1135" t="str">
            <v>Q2</v>
          </cell>
          <cell r="H1135">
            <v>560</v>
          </cell>
          <cell r="I1135" t="str">
            <v>liter</v>
          </cell>
          <cell r="L1135">
            <v>2</v>
          </cell>
          <cell r="N1135" t="str">
            <v>Kuantitas satuan adalah kuantitas setiap komponen untuk menyelesaikan satu satuan pekerjaan dari nomor</v>
          </cell>
        </row>
        <row r="1136">
          <cell r="N1136" t="str">
            <v>mata pembayaran.</v>
          </cell>
        </row>
        <row r="1137">
          <cell r="C1137" t="str">
            <v>Koefisien Alat / Ltr</v>
          </cell>
          <cell r="D1137" t="str">
            <v xml:space="preserve"> = 1 : Q2</v>
          </cell>
          <cell r="G1137" t="str">
            <v>(E05)</v>
          </cell>
          <cell r="H1137">
            <v>1.7857142857142857E-3</v>
          </cell>
          <cell r="I1137" t="str">
            <v>Jam</v>
          </cell>
          <cell r="L1137">
            <v>3</v>
          </cell>
          <cell r="N1137" t="str">
            <v>Biaya satuan untuk peralatan sudah termasuk bahan bakar, bahan habis dipakai dan operator.</v>
          </cell>
        </row>
        <row r="1138">
          <cell r="L1138">
            <v>4</v>
          </cell>
          <cell r="N1138" t="str">
            <v>Biaya satuan sudah termasuk pengeluaran untuk seluruh pajak yang berkaitan (tetapi tidak termasuk PPN</v>
          </cell>
        </row>
        <row r="1139">
          <cell r="J1139" t="str">
            <v>Berlanjut ke halaman berikut</v>
          </cell>
          <cell r="N1139" t="str">
            <v>yang dibayar dari kontrak) dan biaya-biaya lainnya.</v>
          </cell>
        </row>
        <row r="1140">
          <cell r="A1140" t="str">
            <v>ITEM PEMBAYARAN NO.</v>
          </cell>
          <cell r="D1140" t="str">
            <v>:  4.2 (6)</v>
          </cell>
          <cell r="J1140" t="str">
            <v>Analisa EI-426</v>
          </cell>
        </row>
        <row r="1141">
          <cell r="A1141" t="str">
            <v xml:space="preserve">JENIS PEKERJAAN                                  </v>
          </cell>
          <cell r="D1141" t="str">
            <v>:  Aspal Utk. Pekerjaan Pelaburan</v>
          </cell>
        </row>
        <row r="1142">
          <cell r="A1142" t="str">
            <v>SATUAN PEMBAYARAN</v>
          </cell>
          <cell r="D1142" t="str">
            <v>:  LITER</v>
          </cell>
          <cell r="J1142" t="str">
            <v xml:space="preserve">         URAIAN ANALISA HARGA SATUAN</v>
          </cell>
        </row>
        <row r="1143">
          <cell r="J1143" t="str">
            <v>Lanjutan</v>
          </cell>
        </row>
        <row r="1145">
          <cell r="A1145" t="str">
            <v>No.</v>
          </cell>
          <cell r="C1145" t="str">
            <v>U R A I A N</v>
          </cell>
          <cell r="G1145" t="str">
            <v>KODE</v>
          </cell>
          <cell r="H1145" t="str">
            <v>KOEF.</v>
          </cell>
          <cell r="I1145" t="str">
            <v>SATUAN</v>
          </cell>
          <cell r="J1145" t="str">
            <v>KETERANGAN</v>
          </cell>
        </row>
        <row r="1148">
          <cell r="A1148" t="str">
            <v>2.c.</v>
          </cell>
          <cell r="C1148" t="str">
            <v>DUMP TRUCK (DT)</v>
          </cell>
          <cell r="G1148" t="str">
            <v>(E08)</v>
          </cell>
        </row>
        <row r="1149">
          <cell r="C1149" t="str">
            <v>Sebagai alat pengangkut bahan dilokasi pekerjaan</v>
          </cell>
        </row>
        <row r="1150">
          <cell r="C1150" t="str">
            <v>Dump Truck melayani alat Asphalt Sprayer.</v>
          </cell>
        </row>
        <row r="1151">
          <cell r="C1151" t="str">
            <v>Kap.Prod. / jam = sama dengan Asphalt Sprayer</v>
          </cell>
          <cell r="G1151" t="str">
            <v>Q3</v>
          </cell>
          <cell r="H1151">
            <v>332</v>
          </cell>
          <cell r="I1151" t="str">
            <v>liter</v>
          </cell>
        </row>
        <row r="1153">
          <cell r="C1153" t="str">
            <v>Koefisien Alat / Ltr</v>
          </cell>
          <cell r="D1153" t="str">
            <v xml:space="preserve"> = 1 : Q3</v>
          </cell>
          <cell r="G1153" t="str">
            <v>(E08)</v>
          </cell>
          <cell r="H1153">
            <v>3.0120481927710845E-3</v>
          </cell>
          <cell r="I1153" t="str">
            <v>Jam</v>
          </cell>
        </row>
        <row r="1155">
          <cell r="A1155" t="str">
            <v>3.</v>
          </cell>
          <cell r="C1155" t="str">
            <v>TENAGA</v>
          </cell>
        </row>
        <row r="1156">
          <cell r="C1156" t="str">
            <v>Produksi menentukan : ASPHALT SPRAYER</v>
          </cell>
          <cell r="G1156" t="str">
            <v>Q1</v>
          </cell>
          <cell r="H1156">
            <v>332</v>
          </cell>
          <cell r="I1156" t="str">
            <v>Ltr/Jam</v>
          </cell>
        </row>
        <row r="1157">
          <cell r="C1157" t="str">
            <v>Produksi / hari  =  Tk x Q1</v>
          </cell>
          <cell r="G1157" t="str">
            <v>Qt</v>
          </cell>
          <cell r="H1157">
            <v>2324</v>
          </cell>
          <cell r="I1157" t="str">
            <v>Liter</v>
          </cell>
        </row>
        <row r="1158">
          <cell r="C1158" t="str">
            <v>Kebutuhan tenaga :</v>
          </cell>
        </row>
        <row r="1159">
          <cell r="D1159" t="str">
            <v>- Pekerja</v>
          </cell>
          <cell r="G1159" t="str">
            <v>P</v>
          </cell>
          <cell r="H1159">
            <v>10</v>
          </cell>
          <cell r="I1159" t="str">
            <v>orang</v>
          </cell>
        </row>
        <row r="1160">
          <cell r="D1160" t="str">
            <v>- Mandor</v>
          </cell>
          <cell r="G1160" t="str">
            <v>M</v>
          </cell>
          <cell r="H1160">
            <v>1</v>
          </cell>
          <cell r="I1160" t="str">
            <v>orang</v>
          </cell>
        </row>
        <row r="1162">
          <cell r="C1162" t="str">
            <v>Koefisien Tenaga / Ltr     :</v>
          </cell>
        </row>
        <row r="1163">
          <cell r="D1163" t="str">
            <v>- Pekerja</v>
          </cell>
          <cell r="E1163" t="str">
            <v>= (Tk x P) / Qt</v>
          </cell>
          <cell r="G1163" t="str">
            <v>(L01)</v>
          </cell>
          <cell r="H1163">
            <v>3.0120481927710843E-2</v>
          </cell>
          <cell r="I1163" t="str">
            <v>Jam</v>
          </cell>
        </row>
        <row r="1164">
          <cell r="D1164" t="str">
            <v>- Mandor</v>
          </cell>
          <cell r="E1164" t="str">
            <v>= (Tk x M) / Qt</v>
          </cell>
          <cell r="G1164" t="str">
            <v>(L03)</v>
          </cell>
          <cell r="H1164">
            <v>3.0120481927710845E-3</v>
          </cell>
          <cell r="I1164" t="str">
            <v>Jam</v>
          </cell>
        </row>
        <row r="1166">
          <cell r="A1166" t="str">
            <v>4.</v>
          </cell>
          <cell r="C1166" t="str">
            <v>HARGA DASAR SATUAN UPAH, BAHAN DAN ALAT</v>
          </cell>
        </row>
        <row r="1167">
          <cell r="C1167" t="str">
            <v>Lihat lampiran.</v>
          </cell>
        </row>
        <row r="1169">
          <cell r="A1169" t="str">
            <v>5.</v>
          </cell>
          <cell r="C1169" t="str">
            <v>ANALISA HARGA SATUAN PEKERJAAN</v>
          </cell>
        </row>
        <row r="1170">
          <cell r="C1170" t="str">
            <v>Lihat perhitungan dalam FORMULIR STANDAR UNTUK</v>
          </cell>
        </row>
        <row r="1171">
          <cell r="C1171" t="str">
            <v>PEREKEMAN ANALISA MASING-MASING HARGA</v>
          </cell>
        </row>
        <row r="1172">
          <cell r="C1172" t="str">
            <v>SATUAN.</v>
          </cell>
        </row>
        <row r="1173">
          <cell r="C1173" t="str">
            <v>Didapat Harga Satuan Pekerjaan :</v>
          </cell>
        </row>
        <row r="1175">
          <cell r="C1175" t="str">
            <v xml:space="preserve">Rp.  </v>
          </cell>
          <cell r="D1175">
            <v>595.31134546093608</v>
          </cell>
          <cell r="E1175" t="str">
            <v xml:space="preserve"> / Liter</v>
          </cell>
        </row>
        <row r="1178">
          <cell r="A1178" t="str">
            <v>6.</v>
          </cell>
          <cell r="C1178" t="str">
            <v>WAKTU PELAKSANAAN YANG DIPERLUKAN</v>
          </cell>
        </row>
        <row r="1179">
          <cell r="C1179" t="str">
            <v>Waktu pelaksanaan</v>
          </cell>
          <cell r="D1179" t="str">
            <v>:  . . . . . . .  bulan</v>
          </cell>
        </row>
        <row r="1181">
          <cell r="A1181" t="str">
            <v>7.</v>
          </cell>
          <cell r="C1181" t="str">
            <v>VOLUME PEKERJAAN YANG DIPERLUKAN</v>
          </cell>
        </row>
        <row r="1182">
          <cell r="C1182" t="str">
            <v>Volume pekerjaan  :</v>
          </cell>
          <cell r="D1182">
            <v>0</v>
          </cell>
          <cell r="E1182" t="str">
            <v>Liter</v>
          </cell>
        </row>
        <row r="1197">
          <cell r="C1197" t="str">
            <v xml:space="preserve"> </v>
          </cell>
        </row>
        <row r="1199">
          <cell r="A1199" t="str">
            <v>ITEM PEMBAYARAN NO.</v>
          </cell>
          <cell r="D1199" t="str">
            <v>:  4.2 (7)</v>
          </cell>
          <cell r="J1199" t="str">
            <v>Analisa EI-427</v>
          </cell>
          <cell r="T1199" t="str">
            <v>Analisa EI-427</v>
          </cell>
        </row>
        <row r="1200">
          <cell r="A1200" t="str">
            <v>JENIS PEKERJAAN</v>
          </cell>
          <cell r="D1200" t="str">
            <v>:  Lapis Resap Pengikat</v>
          </cell>
        </row>
        <row r="1201">
          <cell r="A1201" t="str">
            <v>SATUAN PEMBAYARAN</v>
          </cell>
          <cell r="D1201" t="str">
            <v>:  LITER</v>
          </cell>
          <cell r="J1201" t="str">
            <v xml:space="preserve">         URAIAN ANALISA HARGA SATUAN</v>
          </cell>
          <cell r="L1201" t="str">
            <v>FORMULIR STANDAR UNTUK</v>
          </cell>
        </row>
        <row r="1202">
          <cell r="L1202" t="str">
            <v>PEREKAMAN ANALISA MASING-MASING HARGA SATUAN</v>
          </cell>
        </row>
        <row r="1203">
          <cell r="L1203" t="str">
            <v xml:space="preserve">                                                                                                            </v>
          </cell>
        </row>
        <row r="1204">
          <cell r="A1204" t="str">
            <v>No.</v>
          </cell>
          <cell r="C1204" t="str">
            <v>U R A I A N</v>
          </cell>
          <cell r="G1204" t="str">
            <v>KODE</v>
          </cell>
          <cell r="H1204" t="str">
            <v>KOEF.</v>
          </cell>
          <cell r="I1204" t="str">
            <v>SATUAN</v>
          </cell>
          <cell r="J1204" t="str">
            <v>KETERANGAN</v>
          </cell>
        </row>
        <row r="1206">
          <cell r="L1206" t="str">
            <v>Proyek / Bagpro</v>
          </cell>
          <cell r="O1206" t="str">
            <v xml:space="preserve">:  Peningkatan Jalan Dan Jembatan Prop. NTT </v>
          </cell>
        </row>
        <row r="1207">
          <cell r="A1207" t="str">
            <v>I.</v>
          </cell>
          <cell r="C1207" t="str">
            <v>ASUMSI</v>
          </cell>
          <cell r="L1207" t="str">
            <v>No. Paket Kontrak</v>
          </cell>
          <cell r="O1207" t="str">
            <v xml:space="preserve">:  </v>
          </cell>
        </row>
        <row r="1208">
          <cell r="A1208">
            <v>1</v>
          </cell>
          <cell r="C1208" t="str">
            <v>Menggunakan alat berat (cara mekanik)</v>
          </cell>
          <cell r="L1208" t="str">
            <v>Nama Paket</v>
          </cell>
          <cell r="O1208" t="str">
            <v>:  Pembangunan Jalan Resetlement Pengungsi Mauritzu</v>
          </cell>
        </row>
        <row r="1209">
          <cell r="A1209">
            <v>2</v>
          </cell>
          <cell r="C1209" t="str">
            <v>Lokasi pekerjaan : sepanjang jalan</v>
          </cell>
          <cell r="L1209" t="str">
            <v>Prop / Kab / Kodya</v>
          </cell>
          <cell r="O1209" t="str">
            <v>:  Nusa Tenggara Timur / TTU</v>
          </cell>
        </row>
        <row r="1210">
          <cell r="A1210">
            <v>3</v>
          </cell>
          <cell r="C1210" t="str">
            <v>Jarak rata-rata Base Camp ke lokasi pekerjaan</v>
          </cell>
          <cell r="G1210" t="str">
            <v>L</v>
          </cell>
          <cell r="H1210">
            <v>17.5</v>
          </cell>
          <cell r="I1210" t="str">
            <v>KM</v>
          </cell>
          <cell r="L1210" t="str">
            <v>ITEM PEMBAYARAN NO.</v>
          </cell>
          <cell r="O1210" t="str">
            <v>:  4.2 (7)</v>
          </cell>
          <cell r="R1210" t="str">
            <v>PERKIRAAN VOL. PEK.</v>
          </cell>
          <cell r="T1210" t="str">
            <v>:</v>
          </cell>
          <cell r="U1210">
            <v>0</v>
          </cell>
        </row>
        <row r="1211">
          <cell r="A1211">
            <v>4</v>
          </cell>
          <cell r="C1211" t="str">
            <v>Jam kerja efektif per-hari</v>
          </cell>
          <cell r="G1211" t="str">
            <v>Tk</v>
          </cell>
          <cell r="H1211">
            <v>7</v>
          </cell>
          <cell r="I1211" t="str">
            <v>Jam</v>
          </cell>
          <cell r="L1211" t="str">
            <v>JENIS PEKERJAAN</v>
          </cell>
          <cell r="O1211" t="str">
            <v>:  Lapis Resap Pengikat</v>
          </cell>
          <cell r="R1211" t="str">
            <v>TOTAL HARGA (Rp.)</v>
          </cell>
          <cell r="T1211" t="str">
            <v>:</v>
          </cell>
          <cell r="U1211">
            <v>0</v>
          </cell>
        </row>
        <row r="1212">
          <cell r="A1212">
            <v>5</v>
          </cell>
          <cell r="C1212" t="str">
            <v>Faktor kehilangan bahan</v>
          </cell>
          <cell r="G1212" t="str">
            <v>Fh</v>
          </cell>
          <cell r="H1212">
            <v>1.1000000000000001</v>
          </cell>
          <cell r="I1212" t="str">
            <v>-</v>
          </cell>
          <cell r="L1212" t="str">
            <v>SATUAN PEMBAYARAN</v>
          </cell>
          <cell r="O1212" t="str">
            <v>:  LITER</v>
          </cell>
          <cell r="R1212" t="str">
            <v>% THD. BIAYA PROYEK</v>
          </cell>
          <cell r="T1212" t="str">
            <v>:</v>
          </cell>
          <cell r="U1212">
            <v>0</v>
          </cell>
        </row>
        <row r="1213">
          <cell r="A1213">
            <v>6</v>
          </cell>
          <cell r="C1213" t="str">
            <v>Komposisi campuran :</v>
          </cell>
        </row>
        <row r="1214">
          <cell r="C1214" t="str">
            <v>- Aspal AC-10 atau AC-20</v>
          </cell>
          <cell r="G1214" t="str">
            <v>As</v>
          </cell>
          <cell r="H1214">
            <v>56</v>
          </cell>
          <cell r="I1214" t="str">
            <v>%</v>
          </cell>
          <cell r="J1214" t="str">
            <v xml:space="preserve"> 100 bagian</v>
          </cell>
        </row>
        <row r="1215">
          <cell r="C1215" t="str">
            <v>- Minyak Flux / Pencair</v>
          </cell>
          <cell r="G1215" t="str">
            <v>K</v>
          </cell>
          <cell r="H1215">
            <v>44</v>
          </cell>
          <cell r="I1215" t="str">
            <v>%</v>
          </cell>
          <cell r="J1215" t="str">
            <v xml:space="preserve"> 80   bagian</v>
          </cell>
          <cell r="Q1215" t="str">
            <v>PERKIRAAN</v>
          </cell>
          <cell r="R1215" t="str">
            <v>HARGA</v>
          </cell>
          <cell r="S1215" t="str">
            <v>JUMLAH</v>
          </cell>
        </row>
        <row r="1216">
          <cell r="A1216">
            <v>7</v>
          </cell>
          <cell r="C1216" t="str">
            <v>Berat jenis bahan :</v>
          </cell>
          <cell r="L1216" t="str">
            <v>NO.</v>
          </cell>
          <cell r="N1216" t="str">
            <v>KOMPONEN</v>
          </cell>
          <cell r="P1216" t="str">
            <v>SATUAN</v>
          </cell>
          <cell r="Q1216" t="str">
            <v>KUANTITAS</v>
          </cell>
          <cell r="R1216" t="str">
            <v>SATUAN</v>
          </cell>
          <cell r="S1216" t="str">
            <v>HARGA</v>
          </cell>
        </row>
        <row r="1217">
          <cell r="C1217" t="str">
            <v>- Aspal AC-10 atau AC-20</v>
          </cell>
          <cell r="G1217" t="str">
            <v>D1</v>
          </cell>
          <cell r="H1217">
            <v>1.03</v>
          </cell>
          <cell r="I1217" t="str">
            <v>Kg / liter</v>
          </cell>
          <cell r="R1217" t="str">
            <v>(Rp.)</v>
          </cell>
          <cell r="S1217" t="str">
            <v>(Rp.)</v>
          </cell>
        </row>
        <row r="1218">
          <cell r="C1218" t="str">
            <v>- Minyak Flux / Pencair</v>
          </cell>
          <cell r="G1218" t="str">
            <v>D2</v>
          </cell>
          <cell r="H1218">
            <v>0.8</v>
          </cell>
          <cell r="I1218" t="str">
            <v>Kg / liter</v>
          </cell>
        </row>
        <row r="1219">
          <cell r="A1219">
            <v>8</v>
          </cell>
          <cell r="C1219" t="str">
            <v>Bahan dasar (aspal &amp; minyak pencair) semuanya</v>
          </cell>
        </row>
        <row r="1220">
          <cell r="C1220" t="str">
            <v>diterima di lokasi pekerjaan</v>
          </cell>
          <cell r="L1220" t="str">
            <v>A.</v>
          </cell>
          <cell r="N1220" t="str">
            <v>TENAGA</v>
          </cell>
        </row>
        <row r="1222">
          <cell r="A1222" t="str">
            <v>II.</v>
          </cell>
          <cell r="C1222" t="str">
            <v>URUTAN KERJA</v>
          </cell>
          <cell r="L1222" t="str">
            <v>1.</v>
          </cell>
          <cell r="N1222" t="str">
            <v>Pekerja</v>
          </cell>
          <cell r="O1222" t="str">
            <v>(L01)</v>
          </cell>
          <cell r="P1222" t="str">
            <v>Jam</v>
          </cell>
          <cell r="Q1222">
            <v>3.0120481927710843E-2</v>
          </cell>
          <cell r="R1222">
            <v>0</v>
          </cell>
          <cell r="U1222">
            <v>0</v>
          </cell>
        </row>
        <row r="1223">
          <cell r="A1223">
            <v>1</v>
          </cell>
          <cell r="C1223" t="str">
            <v>Aspal dan Minyak Flux dicampur dan dipanaskan</v>
          </cell>
          <cell r="L1223" t="str">
            <v>2.</v>
          </cell>
          <cell r="N1223" t="str">
            <v>Mandor</v>
          </cell>
          <cell r="O1223" t="str">
            <v>(L03)</v>
          </cell>
          <cell r="P1223" t="str">
            <v>Jam</v>
          </cell>
          <cell r="Q1223">
            <v>6.024096385542169E-3</v>
          </cell>
          <cell r="R1223">
            <v>0</v>
          </cell>
          <cell r="U1223">
            <v>0</v>
          </cell>
        </row>
        <row r="1224">
          <cell r="C1224" t="str">
            <v>sehingga menjadi campuran aspal cair</v>
          </cell>
        </row>
        <row r="1225">
          <cell r="A1225">
            <v>2</v>
          </cell>
          <cell r="C1225" t="str">
            <v>Permukaan yang akan dilapis dibersihkan dari debu</v>
          </cell>
        </row>
        <row r="1226">
          <cell r="C1226" t="str">
            <v>dan kotoran dengan Air Compressor</v>
          </cell>
          <cell r="Q1226" t="str">
            <v xml:space="preserve">JUMLAH HARGA TENAGA   </v>
          </cell>
          <cell r="U1226">
            <v>0</v>
          </cell>
        </row>
        <row r="1227">
          <cell r="A1227">
            <v>3</v>
          </cell>
          <cell r="C1227" t="str">
            <v>Campuran aspal cair disemprotkan dengan Asphalt</v>
          </cell>
        </row>
        <row r="1228">
          <cell r="C1228" t="str">
            <v>Sprayer ke atas permukaan yang akan dilapis.</v>
          </cell>
          <cell r="L1228" t="str">
            <v>B.</v>
          </cell>
          <cell r="N1228" t="str">
            <v>BAHAN</v>
          </cell>
        </row>
        <row r="1229">
          <cell r="A1229">
            <v>4</v>
          </cell>
          <cell r="C1229" t="str">
            <v>Angkutan Aspal &amp; Minyak Flux menggunakan Dump</v>
          </cell>
        </row>
        <row r="1230">
          <cell r="C1230" t="str">
            <v>Truck</v>
          </cell>
          <cell r="L1230" t="str">
            <v>1.</v>
          </cell>
          <cell r="N1230" t="str">
            <v>Aspal</v>
          </cell>
          <cell r="O1230" t="str">
            <v>(M10)</v>
          </cell>
          <cell r="P1230" t="str">
            <v>Kg</v>
          </cell>
          <cell r="Q1230">
            <v>0.63448000000000015</v>
          </cell>
          <cell r="R1230">
            <v>0</v>
          </cell>
          <cell r="U1230">
            <v>0</v>
          </cell>
        </row>
        <row r="1231">
          <cell r="L1231" t="str">
            <v>2.</v>
          </cell>
          <cell r="N1231" t="str">
            <v>Kerosene</v>
          </cell>
          <cell r="O1231" t="str">
            <v>(M11)</v>
          </cell>
          <cell r="P1231" t="str">
            <v>liter</v>
          </cell>
          <cell r="Q1231">
            <v>0.48400000000000004</v>
          </cell>
          <cell r="R1231">
            <v>1950</v>
          </cell>
          <cell r="U1231">
            <v>943.80000000000007</v>
          </cell>
        </row>
        <row r="1232">
          <cell r="A1232" t="str">
            <v>III.</v>
          </cell>
          <cell r="C1232" t="str">
            <v>PEMAKAIAN BAHAN, ALAT DAN TENAGA</v>
          </cell>
        </row>
        <row r="1234">
          <cell r="A1234" t="str">
            <v xml:space="preserve">   1.</v>
          </cell>
          <cell r="C1234" t="str">
            <v>BAHAN</v>
          </cell>
        </row>
        <row r="1235">
          <cell r="C1235" t="str">
            <v>Untuk mendapatkan 1 liter Lapis Resap Pengikat</v>
          </cell>
        </row>
        <row r="1236">
          <cell r="C1236" t="str">
            <v>diperlukan :</v>
          </cell>
          <cell r="D1236" t="str">
            <v>( 1 liter x Fh )</v>
          </cell>
          <cell r="G1236" t="str">
            <v>PC</v>
          </cell>
          <cell r="H1236">
            <v>1.1000000000000001</v>
          </cell>
          <cell r="I1236" t="str">
            <v>liter</v>
          </cell>
          <cell r="J1236" t="str">
            <v xml:space="preserve"> Campuran</v>
          </cell>
          <cell r="Q1236" t="str">
            <v xml:space="preserve">JUMLAH HARGA BAHAN   </v>
          </cell>
          <cell r="U1236">
            <v>943.80000000000007</v>
          </cell>
        </row>
        <row r="1238">
          <cell r="A1238" t="str">
            <v xml:space="preserve">   1.a.</v>
          </cell>
          <cell r="C1238" t="str">
            <v>Aspal</v>
          </cell>
          <cell r="D1238" t="str">
            <v>=   As x PC x D1</v>
          </cell>
          <cell r="G1238" t="str">
            <v>(M10)</v>
          </cell>
          <cell r="H1238">
            <v>0.63448000000000015</v>
          </cell>
          <cell r="I1238" t="str">
            <v>Kg.</v>
          </cell>
          <cell r="L1238" t="str">
            <v>C.</v>
          </cell>
          <cell r="N1238" t="str">
            <v>PERALATAN</v>
          </cell>
        </row>
        <row r="1239">
          <cell r="A1239" t="str">
            <v xml:space="preserve">   1.b.</v>
          </cell>
          <cell r="C1239" t="str">
            <v>Minyak Flux</v>
          </cell>
          <cell r="D1239" t="str">
            <v>=   K x PC</v>
          </cell>
          <cell r="G1239" t="str">
            <v>(M11)</v>
          </cell>
          <cell r="H1239">
            <v>0.48400000000000004</v>
          </cell>
          <cell r="I1239" t="str">
            <v>liter</v>
          </cell>
        </row>
        <row r="1240">
          <cell r="L1240" t="str">
            <v>1.</v>
          </cell>
          <cell r="N1240" t="str">
            <v>Asphalt Sprayer  (E03)</v>
          </cell>
          <cell r="P1240" t="str">
            <v>Jam</v>
          </cell>
          <cell r="Q1240">
            <v>3.0120481927710845E-3</v>
          </cell>
          <cell r="R1240">
            <v>27515.982315631045</v>
          </cell>
          <cell r="U1240">
            <v>82.87946480611761</v>
          </cell>
        </row>
        <row r="1241">
          <cell r="A1241" t="str">
            <v xml:space="preserve">   2.</v>
          </cell>
          <cell r="C1241" t="str">
            <v>ALAT</v>
          </cell>
          <cell r="L1241" t="str">
            <v>2.</v>
          </cell>
          <cell r="N1241" t="str">
            <v>Air Compresor    (E05)</v>
          </cell>
          <cell r="P1241" t="str">
            <v>Jam</v>
          </cell>
          <cell r="Q1241">
            <v>2.0833333333333333E-3</v>
          </cell>
          <cell r="R1241">
            <v>55457.669318426146</v>
          </cell>
          <cell r="U1241">
            <v>115.53681108005446</v>
          </cell>
        </row>
        <row r="1242">
          <cell r="A1242" t="str">
            <v xml:space="preserve">   2.a.</v>
          </cell>
          <cell r="C1242" t="str">
            <v>ASPHALT SPRAYER</v>
          </cell>
          <cell r="G1242" t="str">
            <v>(E03)</v>
          </cell>
          <cell r="L1242" t="str">
            <v>3.</v>
          </cell>
          <cell r="N1242" t="str">
            <v>Dump Truck</v>
          </cell>
          <cell r="O1242" t="str">
            <v>(E08)</v>
          </cell>
          <cell r="P1242" t="str">
            <v>Jam</v>
          </cell>
          <cell r="Q1242">
            <v>3.0120481927710845E-3</v>
          </cell>
          <cell r="R1242">
            <v>85369.901634057198</v>
          </cell>
          <cell r="U1242">
            <v>257.13825793390725</v>
          </cell>
        </row>
        <row r="1243">
          <cell r="C1243" t="str">
            <v>Kapasitas alat</v>
          </cell>
          <cell r="G1243" t="str">
            <v>V</v>
          </cell>
          <cell r="H1243">
            <v>800</v>
          </cell>
          <cell r="I1243" t="str">
            <v>liter</v>
          </cell>
        </row>
        <row r="1244">
          <cell r="C1244" t="str">
            <v>Faktor efisiensi alat</v>
          </cell>
          <cell r="G1244" t="str">
            <v>Fa</v>
          </cell>
          <cell r="H1244">
            <v>0.83</v>
          </cell>
          <cell r="I1244" t="str">
            <v>-</v>
          </cell>
        </row>
        <row r="1245">
          <cell r="C1245" t="str">
            <v>Waktu Siklus (termasuk proses pemanasan)</v>
          </cell>
          <cell r="G1245" t="str">
            <v>Ts</v>
          </cell>
          <cell r="H1245">
            <v>2</v>
          </cell>
          <cell r="I1245" t="str">
            <v>Jam</v>
          </cell>
        </row>
        <row r="1247">
          <cell r="C1247" t="str">
            <v>Kap. Prod. / jam =</v>
          </cell>
          <cell r="D1247" t="str">
            <v>V x Fa</v>
          </cell>
          <cell r="G1247" t="str">
            <v>Q1</v>
          </cell>
          <cell r="H1247">
            <v>332</v>
          </cell>
          <cell r="I1247" t="str">
            <v>liter</v>
          </cell>
        </row>
        <row r="1248">
          <cell r="D1248" t="str">
            <v>Ts</v>
          </cell>
          <cell r="Q1248" t="str">
            <v xml:space="preserve">JUMLAH HARGA PERALATAN   </v>
          </cell>
          <cell r="U1248">
            <v>455.55453382007931</v>
          </cell>
        </row>
        <row r="1249">
          <cell r="C1249" t="str">
            <v>Koefisien Alat / Ltr</v>
          </cell>
          <cell r="D1249" t="str">
            <v xml:space="preserve"> =  1  :  Q1</v>
          </cell>
          <cell r="G1249" t="str">
            <v>(E03)</v>
          </cell>
          <cell r="H1249">
            <v>3.0120481927710845E-3</v>
          </cell>
          <cell r="I1249" t="str">
            <v>Jam</v>
          </cell>
        </row>
        <row r="1250">
          <cell r="L1250" t="str">
            <v>D.</v>
          </cell>
          <cell r="N1250" t="str">
            <v>JUMLAH HARGA TENAGA, BAHAN DAN PERALATAN  ( A + B + C )</v>
          </cell>
          <cell r="U1250">
            <v>1399.3545338200793</v>
          </cell>
        </row>
        <row r="1251">
          <cell r="A1251" t="str">
            <v xml:space="preserve">   2.b.</v>
          </cell>
          <cell r="C1251" t="str">
            <v>AIR COMPRESSOR</v>
          </cell>
          <cell r="G1251" t="str">
            <v>(E05)</v>
          </cell>
          <cell r="L1251" t="str">
            <v>E.</v>
          </cell>
          <cell r="N1251" t="str">
            <v>OVERHEAD &amp; PROFIT</v>
          </cell>
          <cell r="P1251">
            <v>10</v>
          </cell>
          <cell r="Q1251" t="str">
            <v>%  x  D</v>
          </cell>
          <cell r="U1251">
            <v>139.93545338200792</v>
          </cell>
        </row>
        <row r="1252">
          <cell r="C1252" t="str">
            <v xml:space="preserve">Kapasitas alat   -----&gt;&gt;   diambil </v>
          </cell>
          <cell r="G1252" t="str">
            <v>V</v>
          </cell>
          <cell r="H1252">
            <v>600</v>
          </cell>
          <cell r="I1252" t="str">
            <v>M2 / Jam</v>
          </cell>
          <cell r="L1252" t="str">
            <v>F.</v>
          </cell>
          <cell r="N1252" t="str">
            <v>HARGA SATUAN PEKERJAAN  ( D + E )</v>
          </cell>
          <cell r="U1252">
            <v>1539.2899872020871</v>
          </cell>
        </row>
        <row r="1253">
          <cell r="C1253" t="str">
            <v>Aplikasi Lapis Resap Pengikat rata-rata (Spesifikasi)</v>
          </cell>
          <cell r="G1253" t="str">
            <v>Ap</v>
          </cell>
          <cell r="H1253">
            <v>0.8</v>
          </cell>
          <cell r="I1253" t="str">
            <v>liter / M2</v>
          </cell>
          <cell r="L1253" t="str">
            <v>Note: 1</v>
          </cell>
          <cell r="N1253" t="str">
            <v>SATUAN dapat berdasarkan atas jam operasi untuk Tenaga Kerja dan Peralatan, volume dan/atau ukuran</v>
          </cell>
        </row>
        <row r="1254">
          <cell r="N1254" t="str">
            <v>berat untuk bahan-bahan.</v>
          </cell>
        </row>
        <row r="1255">
          <cell r="C1255" t="str">
            <v>Kap. Prod. / jam =</v>
          </cell>
          <cell r="D1255" t="str">
            <v>( V x Ap )</v>
          </cell>
          <cell r="G1255" t="str">
            <v>Q2</v>
          </cell>
          <cell r="H1255">
            <v>480</v>
          </cell>
          <cell r="I1255" t="str">
            <v>liter</v>
          </cell>
          <cell r="L1255">
            <v>2</v>
          </cell>
          <cell r="N1255" t="str">
            <v>Kuantitas satuan adalah kuantitas setiap komponen untuk menyelesaikan satu satuan pekerjaan dari nomor</v>
          </cell>
        </row>
        <row r="1256">
          <cell r="N1256" t="str">
            <v>mata pembayaran.</v>
          </cell>
        </row>
        <row r="1257">
          <cell r="C1257" t="str">
            <v>Koefisien Alat / Ltr</v>
          </cell>
          <cell r="D1257" t="str">
            <v xml:space="preserve"> =  1  :  Q2</v>
          </cell>
          <cell r="G1257" t="str">
            <v>(E05)</v>
          </cell>
          <cell r="H1257">
            <v>2.0833333333333333E-3</v>
          </cell>
          <cell r="I1257" t="str">
            <v>Jam</v>
          </cell>
          <cell r="L1257">
            <v>3</v>
          </cell>
          <cell r="N1257" t="str">
            <v>Biaya satuan untuk peralatan sudah termasuk bahan bakar, bahan habis dipakai dan operator.</v>
          </cell>
        </row>
        <row r="1258">
          <cell r="L1258">
            <v>4</v>
          </cell>
          <cell r="N1258" t="str">
            <v>Biaya satuan sudah termasuk pengeluaran untuk seluruh pajak yang berkaitan (tetapi tidak termasuk PPN</v>
          </cell>
        </row>
        <row r="1259">
          <cell r="J1259" t="str">
            <v>Berlanjut ke halaman berikut</v>
          </cell>
          <cell r="N1259" t="str">
            <v>yang dibayar dari kontrak) dan biaya-biaya lainnya.</v>
          </cell>
        </row>
        <row r="1260">
          <cell r="A1260" t="str">
            <v>ITEM PEMBAYARAN NO.</v>
          </cell>
          <cell r="D1260" t="str">
            <v>:  4.2 (7)</v>
          </cell>
          <cell r="J1260" t="str">
            <v>Analisa EI-427</v>
          </cell>
        </row>
        <row r="1261">
          <cell r="A1261" t="str">
            <v>JENIS PEKERJAAN</v>
          </cell>
          <cell r="D1261" t="str">
            <v>:  Lapis Resap Pengikat</v>
          </cell>
        </row>
        <row r="1262">
          <cell r="A1262" t="str">
            <v>SATUAN PEMBAYARAN</v>
          </cell>
          <cell r="D1262" t="str">
            <v>:  LITER</v>
          </cell>
          <cell r="J1262" t="str">
            <v xml:space="preserve">         URAIAN ANALISA HARGA SATUAN</v>
          </cell>
        </row>
        <row r="1263">
          <cell r="J1263" t="str">
            <v>Lanjutan</v>
          </cell>
        </row>
        <row r="1265">
          <cell r="A1265" t="str">
            <v>No.</v>
          </cell>
          <cell r="C1265" t="str">
            <v>U R A I A N</v>
          </cell>
          <cell r="G1265" t="str">
            <v>KODE</v>
          </cell>
          <cell r="H1265" t="str">
            <v>KOEF.</v>
          </cell>
          <cell r="I1265" t="str">
            <v>SATUAN</v>
          </cell>
          <cell r="J1265" t="str">
            <v>KETERANGAN</v>
          </cell>
        </row>
        <row r="1268">
          <cell r="A1268" t="str">
            <v xml:space="preserve">   2.c.</v>
          </cell>
          <cell r="C1268" t="str">
            <v>DUMP TRUCK</v>
          </cell>
          <cell r="G1268" t="str">
            <v>(E08)</v>
          </cell>
        </row>
        <row r="1269">
          <cell r="C1269" t="str">
            <v>Sebagai alat pengangkut bahan di lokasi pekerjaan,</v>
          </cell>
        </row>
        <row r="1270">
          <cell r="C1270" t="str">
            <v>Dump Truck melayani alat Asphalt Sprayer.</v>
          </cell>
        </row>
        <row r="1271">
          <cell r="C1271" t="str">
            <v>Kap. Prod. / jam =</v>
          </cell>
          <cell r="D1271" t="str">
            <v>sama dengan Asphalt Sprayer</v>
          </cell>
          <cell r="G1271" t="str">
            <v>Q3</v>
          </cell>
          <cell r="H1271">
            <v>332</v>
          </cell>
          <cell r="I1271" t="str">
            <v>liter</v>
          </cell>
        </row>
        <row r="1273">
          <cell r="C1273" t="str">
            <v>Koefisien Alat / Ltr</v>
          </cell>
          <cell r="D1273" t="str">
            <v xml:space="preserve"> =  1  :  Q3</v>
          </cell>
          <cell r="G1273" t="str">
            <v>(E08)</v>
          </cell>
          <cell r="H1273">
            <v>3.0120481927710845E-3</v>
          </cell>
          <cell r="I1273" t="str">
            <v>Jam</v>
          </cell>
        </row>
        <row r="1275">
          <cell r="A1275" t="str">
            <v xml:space="preserve">   3.</v>
          </cell>
          <cell r="C1275" t="str">
            <v>TENAGA</v>
          </cell>
        </row>
        <row r="1276">
          <cell r="C1276" t="str">
            <v>Produksi menentukan : ASPHALT SPRAYER</v>
          </cell>
          <cell r="G1276" t="str">
            <v>Q4</v>
          </cell>
          <cell r="H1276">
            <v>332</v>
          </cell>
          <cell r="I1276" t="str">
            <v>liter</v>
          </cell>
        </row>
        <row r="1277">
          <cell r="C1277" t="str">
            <v>Produksi Lapis Resap Pengikat / hari  =  Tk x Q4</v>
          </cell>
          <cell r="G1277" t="str">
            <v>Qt</v>
          </cell>
          <cell r="H1277">
            <v>2324</v>
          </cell>
          <cell r="I1277" t="str">
            <v>liter</v>
          </cell>
        </row>
        <row r="1278">
          <cell r="C1278" t="str">
            <v>Kebutuhan tenaga :</v>
          </cell>
        </row>
        <row r="1279">
          <cell r="D1279" t="str">
            <v>- Pekerja</v>
          </cell>
          <cell r="G1279" t="str">
            <v>P</v>
          </cell>
          <cell r="H1279">
            <v>10</v>
          </cell>
          <cell r="I1279" t="str">
            <v>orang</v>
          </cell>
        </row>
        <row r="1280">
          <cell r="D1280" t="str">
            <v>- Mandor</v>
          </cell>
          <cell r="G1280" t="str">
            <v>M</v>
          </cell>
          <cell r="H1280">
            <v>2</v>
          </cell>
          <cell r="I1280" t="str">
            <v>orang</v>
          </cell>
        </row>
        <row r="1282">
          <cell r="C1282" t="str">
            <v>Koefisien tenaga / liter   :</v>
          </cell>
        </row>
        <row r="1283">
          <cell r="D1283" t="str">
            <v>- Pekerja</v>
          </cell>
          <cell r="E1283" t="str">
            <v>= (Tk x P) : Qt</v>
          </cell>
          <cell r="G1283" t="str">
            <v>(L01)</v>
          </cell>
          <cell r="H1283">
            <v>3.0120481927710843E-2</v>
          </cell>
          <cell r="I1283" t="str">
            <v>Jam</v>
          </cell>
        </row>
        <row r="1284">
          <cell r="D1284" t="str">
            <v>- Mandor</v>
          </cell>
          <cell r="E1284" t="str">
            <v>= (Tk x M) : Qt</v>
          </cell>
          <cell r="G1284" t="str">
            <v>(L03)</v>
          </cell>
          <cell r="H1284">
            <v>6.024096385542169E-3</v>
          </cell>
          <cell r="I1284" t="str">
            <v>Jam</v>
          </cell>
        </row>
        <row r="1286">
          <cell r="A1286" t="str">
            <v>4.</v>
          </cell>
          <cell r="C1286" t="str">
            <v>HARGA DASAR SATUAN UPAH, BAHAN DAN ALAT</v>
          </cell>
        </row>
        <row r="1287">
          <cell r="C1287" t="str">
            <v>Lihat lampiran.</v>
          </cell>
        </row>
        <row r="1289">
          <cell r="A1289" t="str">
            <v>5.</v>
          </cell>
          <cell r="C1289" t="str">
            <v>ANALISA HARGA SATUAN PEKERJAAN</v>
          </cell>
        </row>
        <row r="1290">
          <cell r="C1290" t="str">
            <v>Lihat perhitungan dalam FORMULIR STANDAR UNTUK</v>
          </cell>
        </row>
        <row r="1291">
          <cell r="C1291" t="str">
            <v>PEREKEMAN ANALISA MASING-MASING HARGA</v>
          </cell>
        </row>
        <row r="1292">
          <cell r="C1292" t="str">
            <v>SATUAN.</v>
          </cell>
        </row>
        <row r="1293">
          <cell r="C1293" t="str">
            <v>Didapat Harga Satuan Pekerjaan :</v>
          </cell>
        </row>
        <row r="1295">
          <cell r="C1295" t="str">
            <v xml:space="preserve">Rp.  </v>
          </cell>
          <cell r="D1295">
            <v>1539.2899872020871</v>
          </cell>
          <cell r="E1295" t="str">
            <v xml:space="preserve"> / liter.</v>
          </cell>
        </row>
        <row r="1298">
          <cell r="A1298" t="str">
            <v>6.</v>
          </cell>
          <cell r="C1298" t="str">
            <v>WAKTU PELAKSANAAN YANG DIPERLUKAN</v>
          </cell>
        </row>
        <row r="1299">
          <cell r="C1299" t="str">
            <v>Waktu pelaksanaan</v>
          </cell>
          <cell r="D1299" t="str">
            <v>:  . . . . . . .  bulan</v>
          </cell>
        </row>
        <row r="1301">
          <cell r="A1301" t="str">
            <v>7.</v>
          </cell>
          <cell r="C1301" t="str">
            <v>VOLUME PEKERJAAN YANG DIPERLUKAN</v>
          </cell>
        </row>
        <row r="1302">
          <cell r="C1302" t="str">
            <v>Volume pekerjaan  :</v>
          </cell>
          <cell r="D1302">
            <v>0</v>
          </cell>
          <cell r="E1302" t="str">
            <v>Liter</v>
          </cell>
        </row>
      </sheetData>
      <sheetData sheetId="25" refreshError="1">
        <row r="1">
          <cell r="A1" t="str">
            <v>ITEM PEMBAYARAN NO.</v>
          </cell>
          <cell r="D1" t="str">
            <v>:  5.1 (1)</v>
          </cell>
          <cell r="J1" t="str">
            <v>Analisa EI-511</v>
          </cell>
          <cell r="T1" t="str">
            <v>Analisa EI-511</v>
          </cell>
        </row>
        <row r="2">
          <cell r="A2" t="str">
            <v>JENIS PEKERJAAN</v>
          </cell>
          <cell r="D2" t="str">
            <v>:  Lps. Pond. Ag. Kls. A, CBR Min 80%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Kondisi existing jalan : sedang</v>
          </cell>
          <cell r="L12" t="str">
            <v>ITEM PEMBAYARAN NO.</v>
          </cell>
          <cell r="O12" t="str">
            <v>:  5.1 (1)</v>
          </cell>
          <cell r="R12" t="str">
            <v>PERKIRAAN VOL. PEK.</v>
          </cell>
          <cell r="T12" t="str">
            <v>:</v>
          </cell>
          <cell r="U12">
            <v>1275</v>
          </cell>
        </row>
        <row r="13">
          <cell r="A13">
            <v>4</v>
          </cell>
          <cell r="C13" t="str">
            <v>Jarak rata-rata Base Camp ke lokasi pekerjaan</v>
          </cell>
          <cell r="G13" t="str">
            <v>L</v>
          </cell>
          <cell r="H13">
            <v>17.5</v>
          </cell>
          <cell r="I13" t="str">
            <v>KM</v>
          </cell>
          <cell r="L13" t="str">
            <v>JENIS PEKERJAAN</v>
          </cell>
          <cell r="O13" t="str">
            <v>:  Lps. Pond. Ag. Kls. A, CBR Min 80%</v>
          </cell>
          <cell r="R13" t="str">
            <v>TOTAL HARGA</v>
          </cell>
          <cell r="T13" t="str">
            <v>:</v>
          </cell>
          <cell r="U13">
            <v>115198341</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53.934685441318678</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60</v>
          </cell>
          <cell r="I17" t="str">
            <v>%</v>
          </cell>
          <cell r="J17" t="str">
            <v xml:space="preserve"> Gradasi harus</v>
          </cell>
          <cell r="Q17" t="str">
            <v>PERKIRAAN</v>
          </cell>
          <cell r="R17" t="str">
            <v>HARGA</v>
          </cell>
          <cell r="S17" t="str">
            <v>JUMLAH</v>
          </cell>
        </row>
        <row r="18">
          <cell r="D18" t="str">
            <v>- Agregat Halus</v>
          </cell>
          <cell r="G18" t="str">
            <v>Ah</v>
          </cell>
          <cell r="H18">
            <v>40</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Wheel Loader mencampur dan memuat Agregat ke</v>
          </cell>
        </row>
        <row r="21">
          <cell r="C21" t="str">
            <v>dalam Dump Truck di Base Camp</v>
          </cell>
        </row>
        <row r="22">
          <cell r="A22">
            <v>2</v>
          </cell>
          <cell r="C22" t="str">
            <v>Dump Truck mengangkut Agregat ke lokasi</v>
          </cell>
          <cell r="L22" t="str">
            <v>A.</v>
          </cell>
          <cell r="N22" t="str">
            <v>TENAGA</v>
          </cell>
        </row>
        <row r="23">
          <cell r="C23" t="str">
            <v>pekerjaan dan dihampar dengan Motor Grader</v>
          </cell>
        </row>
        <row r="24">
          <cell r="A24">
            <v>3</v>
          </cell>
          <cell r="C24" t="str">
            <v>Hamparan Agregat dibasahi dengan Water Tank</v>
          </cell>
          <cell r="L24" t="str">
            <v>1.</v>
          </cell>
          <cell r="N24" t="str">
            <v>Pekerja</v>
          </cell>
          <cell r="O24" t="str">
            <v>(L01)</v>
          </cell>
          <cell r="P24" t="str">
            <v>jam</v>
          </cell>
          <cell r="Q24">
            <v>0.24988844265952695</v>
          </cell>
          <cell r="R24">
            <v>0</v>
          </cell>
          <cell r="U24">
            <v>0</v>
          </cell>
        </row>
        <row r="25">
          <cell r="C25" t="str">
            <v>Truck sebelum dipadatkan dengan Tandem</v>
          </cell>
          <cell r="L25" t="str">
            <v>2.</v>
          </cell>
          <cell r="N25" t="str">
            <v>Mandor</v>
          </cell>
          <cell r="O25" t="str">
            <v>(L03)</v>
          </cell>
          <cell r="P25" t="str">
            <v>jam</v>
          </cell>
          <cell r="Q25">
            <v>3.5698348951360995E-2</v>
          </cell>
          <cell r="R25">
            <v>0</v>
          </cell>
          <cell r="U25">
            <v>0</v>
          </cell>
        </row>
        <row r="26">
          <cell r="C26" t="str">
            <v>Roller dan Pneumatic Tire Roller</v>
          </cell>
        </row>
        <row r="27">
          <cell r="A27">
            <v>4</v>
          </cell>
          <cell r="C27" t="str">
            <v>Selama pemadatan, sekelompok pekerja akan</v>
          </cell>
        </row>
        <row r="28">
          <cell r="C28" t="str">
            <v>merapikan tepi hamparan dan level permukaan</v>
          </cell>
          <cell r="Q28" t="str">
            <v xml:space="preserve">JUMLAH HARGA TENAGA   </v>
          </cell>
          <cell r="U28">
            <v>0</v>
          </cell>
        </row>
        <row r="29">
          <cell r="C29" t="str">
            <v>dengan menggunakan Alat Bantu</v>
          </cell>
        </row>
        <row r="30">
          <cell r="A30" t="str">
            <v>III.</v>
          </cell>
          <cell r="C30" t="str">
            <v>PEMAKAIAN BAHAN, ALAT DAN TENAGA</v>
          </cell>
          <cell r="L30" t="str">
            <v>B.</v>
          </cell>
          <cell r="N30" t="str">
            <v>BAHAN</v>
          </cell>
        </row>
        <row r="32">
          <cell r="A32" t="str">
            <v xml:space="preserve">   1.</v>
          </cell>
          <cell r="C32" t="str">
            <v>BAHAN</v>
          </cell>
          <cell r="L32" t="str">
            <v>1.</v>
          </cell>
          <cell r="N32" t="str">
            <v>Agregat Kasar   (M03)</v>
          </cell>
          <cell r="P32" t="str">
            <v>M3</v>
          </cell>
          <cell r="Q32">
            <v>0.72</v>
          </cell>
          <cell r="R32">
            <v>32852.921470565663</v>
          </cell>
          <cell r="U32">
            <v>23654.103458807276</v>
          </cell>
        </row>
        <row r="33">
          <cell r="C33" t="str">
            <v>- Agregat Kasar</v>
          </cell>
          <cell r="D33" t="str">
            <v>=  Ak x 1 M3 x Fk</v>
          </cell>
          <cell r="G33" t="str">
            <v>M03</v>
          </cell>
          <cell r="H33">
            <v>0.72</v>
          </cell>
          <cell r="I33" t="str">
            <v>M3</v>
          </cell>
          <cell r="L33" t="str">
            <v>2.</v>
          </cell>
          <cell r="N33" t="str">
            <v>Agregat Halus    (M04)</v>
          </cell>
          <cell r="P33" t="str">
            <v>M3</v>
          </cell>
          <cell r="Q33">
            <v>0.48</v>
          </cell>
          <cell r="R33">
            <v>31756.453225945177</v>
          </cell>
          <cell r="U33">
            <v>15243.097548453685</v>
          </cell>
        </row>
        <row r="34">
          <cell r="C34" t="str">
            <v>- Agregat Halus</v>
          </cell>
          <cell r="D34" t="str">
            <v>=  Ah x 1 M3 x Fk</v>
          </cell>
          <cell r="G34" t="str">
            <v>M04</v>
          </cell>
          <cell r="H34">
            <v>0.48</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38897.201007260963</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cell r="L41" t="str">
            <v>1.</v>
          </cell>
          <cell r="N41" t="str">
            <v>Wheel Loader</v>
          </cell>
          <cell r="O41" t="str">
            <v>(E15)</v>
          </cell>
          <cell r="P41" t="str">
            <v>jam</v>
          </cell>
          <cell r="Q41">
            <v>3.5698348951360995E-2</v>
          </cell>
          <cell r="R41">
            <v>215035.12819823693</v>
          </cell>
          <cell r="U41">
            <v>7676.3990432213086</v>
          </cell>
        </row>
        <row r="42">
          <cell r="C42" t="str">
            <v>- Mencampur</v>
          </cell>
          <cell r="G42" t="str">
            <v>T1</v>
          </cell>
          <cell r="H42">
            <v>1.5</v>
          </cell>
          <cell r="I42" t="str">
            <v>menit</v>
          </cell>
          <cell r="L42" t="str">
            <v>2.</v>
          </cell>
          <cell r="N42" t="str">
            <v>Dump Truck</v>
          </cell>
          <cell r="O42" t="str">
            <v>(E09)</v>
          </cell>
          <cell r="P42" t="str">
            <v>jam</v>
          </cell>
          <cell r="Q42">
            <v>0.227649554039451</v>
          </cell>
          <cell r="R42">
            <v>119818.0926144915</v>
          </cell>
          <cell r="U42">
            <v>27276.535349546626</v>
          </cell>
        </row>
        <row r="43">
          <cell r="C43" t="str">
            <v>- Memuat dan lain-lain</v>
          </cell>
          <cell r="G43" t="str">
            <v>T2</v>
          </cell>
          <cell r="H43">
            <v>0.5</v>
          </cell>
          <cell r="I43" t="str">
            <v>menit</v>
          </cell>
          <cell r="L43" t="str">
            <v>3.</v>
          </cell>
          <cell r="N43" t="str">
            <v>Motor Grader</v>
          </cell>
          <cell r="O43" t="str">
            <v>(E13)</v>
          </cell>
          <cell r="P43" t="str">
            <v>jam</v>
          </cell>
          <cell r="Q43">
            <v>1.1713520749665328E-2</v>
          </cell>
          <cell r="R43">
            <v>263178.57315631048</v>
          </cell>
          <cell r="U43">
            <v>3082.7476775337573</v>
          </cell>
        </row>
        <row r="44">
          <cell r="G44" t="str">
            <v>Ts1</v>
          </cell>
          <cell r="H44">
            <v>2</v>
          </cell>
          <cell r="I44" t="str">
            <v>menit</v>
          </cell>
          <cell r="L44" t="str">
            <v>4.</v>
          </cell>
          <cell r="N44" t="str">
            <v>Vibratory Roller</v>
          </cell>
          <cell r="O44" t="str">
            <v>(E19)</v>
          </cell>
          <cell r="P44" t="str">
            <v>jam</v>
          </cell>
          <cell r="Q44">
            <v>1.7849174475680501E-2</v>
          </cell>
          <cell r="R44">
            <v>135553.54694485845</v>
          </cell>
          <cell r="U44">
            <v>2419.5189102161257</v>
          </cell>
        </row>
        <row r="45">
          <cell r="L45" t="str">
            <v>5.</v>
          </cell>
          <cell r="N45" t="str">
            <v>P. Tyre Roller</v>
          </cell>
          <cell r="O45" t="str">
            <v>(E18)</v>
          </cell>
          <cell r="P45" t="str">
            <v>jam</v>
          </cell>
          <cell r="Q45">
            <v>4.2838018741633201E-3</v>
          </cell>
          <cell r="R45">
            <v>153571.33878019065</v>
          </cell>
          <cell r="U45">
            <v>657.86918888435082</v>
          </cell>
        </row>
        <row r="46">
          <cell r="C46" t="str">
            <v>Kap. Prod. / jam =</v>
          </cell>
          <cell r="D46" t="str">
            <v>V x Fb x Fa x 60</v>
          </cell>
          <cell r="G46" t="str">
            <v>Q1</v>
          </cell>
          <cell r="H46">
            <v>28.012500000000003</v>
          </cell>
          <cell r="I46" t="str">
            <v>M3</v>
          </cell>
          <cell r="L46" t="str">
            <v>6.</v>
          </cell>
          <cell r="N46" t="str">
            <v>Water Tanker</v>
          </cell>
          <cell r="O46" t="str">
            <v>(E23)</v>
          </cell>
          <cell r="P46" t="str">
            <v>jam</v>
          </cell>
          <cell r="Q46">
            <v>2.1084337349397592E-2</v>
          </cell>
          <cell r="R46">
            <v>97351.151634057198</v>
          </cell>
          <cell r="U46">
            <v>2052.5845224048207</v>
          </cell>
        </row>
        <row r="47">
          <cell r="D47" t="str">
            <v>Fk x Ts1</v>
          </cell>
          <cell r="L47" t="str">
            <v>7.</v>
          </cell>
          <cell r="N47" t="str">
            <v>Alat Bantu</v>
          </cell>
          <cell r="P47" t="str">
            <v>Ls</v>
          </cell>
          <cell r="Q47">
            <v>1</v>
          </cell>
          <cell r="R47">
            <v>75</v>
          </cell>
          <cell r="U47">
            <v>75</v>
          </cell>
        </row>
        <row r="48">
          <cell r="C48" t="str">
            <v>Koefisien Alat / M3</v>
          </cell>
          <cell r="D48" t="str">
            <v xml:space="preserve"> =  1  :  Q1</v>
          </cell>
          <cell r="G48" t="str">
            <v>(E15)</v>
          </cell>
          <cell r="H48">
            <v>3.5698348951360995E-2</v>
          </cell>
          <cell r="I48" t="str">
            <v>jam</v>
          </cell>
        </row>
        <row r="49">
          <cell r="Q49" t="str">
            <v xml:space="preserve">JUMLAH HARGA PERALATAN   </v>
          </cell>
          <cell r="U49">
            <v>43240.654691806994</v>
          </cell>
        </row>
        <row r="50">
          <cell r="A50" t="str">
            <v xml:space="preserve">   2.b.</v>
          </cell>
          <cell r="C50" t="str">
            <v>DUMP TRUCK</v>
          </cell>
          <cell r="G50" t="str">
            <v>(E09)</v>
          </cell>
        </row>
        <row r="51">
          <cell r="C51" t="str">
            <v>Kapasitas bak</v>
          </cell>
          <cell r="G51" t="str">
            <v>V</v>
          </cell>
          <cell r="H51">
            <v>6</v>
          </cell>
          <cell r="I51" t="str">
            <v>M3</v>
          </cell>
          <cell r="L51" t="str">
            <v>D.</v>
          </cell>
          <cell r="N51" t="str">
            <v>JUMLAH HARGA TENAGA, BAHAN DAN PERALATAN  ( A + B + C )</v>
          </cell>
          <cell r="U51">
            <v>82137.855699067964</v>
          </cell>
        </row>
        <row r="52">
          <cell r="C52" t="str">
            <v>Faktor Efisiensi alat</v>
          </cell>
          <cell r="G52" t="str">
            <v>Fa</v>
          </cell>
          <cell r="H52">
            <v>0.83</v>
          </cell>
          <cell r="I52" t="str">
            <v>-</v>
          </cell>
          <cell r="L52" t="str">
            <v>E.</v>
          </cell>
          <cell r="N52" t="str">
            <v>OVERHEAD &amp; PROFIT</v>
          </cell>
          <cell r="P52">
            <v>10</v>
          </cell>
          <cell r="Q52" t="str">
            <v>%  x  D</v>
          </cell>
          <cell r="U52">
            <v>8213.7855699067968</v>
          </cell>
        </row>
        <row r="53">
          <cell r="C53" t="str">
            <v>Kecepatan rata-rata bermuatan</v>
          </cell>
          <cell r="G53" t="str">
            <v>v1</v>
          </cell>
          <cell r="H53">
            <v>45</v>
          </cell>
          <cell r="I53" t="str">
            <v>KM/jam</v>
          </cell>
          <cell r="L53" t="str">
            <v>F.</v>
          </cell>
          <cell r="N53" t="str">
            <v>HARGA SATUAN PEKERJAAN  ( D + E )</v>
          </cell>
          <cell r="U53">
            <v>90351.641268974767</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12.851405622489958</v>
          </cell>
          <cell r="I55" t="str">
            <v>menit</v>
          </cell>
          <cell r="N55" t="str">
            <v>berat untuk bahan-bahan.</v>
          </cell>
        </row>
        <row r="56">
          <cell r="C56" t="str">
            <v>- Waktu tempuh isi  =  (L : v1) x 60 menit</v>
          </cell>
          <cell r="G56" t="str">
            <v>T2</v>
          </cell>
          <cell r="H56">
            <v>23.333333333333332</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17.5</v>
          </cell>
          <cell r="I57" t="str">
            <v>menit</v>
          </cell>
          <cell r="N57" t="str">
            <v>mata pembayaran.</v>
          </cell>
        </row>
        <row r="58">
          <cell r="C58" t="str">
            <v>- Dump dan lain-lain</v>
          </cell>
          <cell r="G58" t="str">
            <v>T4</v>
          </cell>
          <cell r="H58">
            <v>3</v>
          </cell>
          <cell r="I58" t="str">
            <v>menit</v>
          </cell>
          <cell r="L58">
            <v>3</v>
          </cell>
          <cell r="N58" t="str">
            <v>Biaya satuan untuk peralatan sudah termasuk bahan bakar, bahan habis dipakai dan operator.</v>
          </cell>
        </row>
        <row r="59">
          <cell r="G59" t="str">
            <v>Ts2</v>
          </cell>
          <cell r="H59">
            <v>56.684738955823292</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 berikut</v>
          </cell>
        </row>
        <row r="62">
          <cell r="A62" t="str">
            <v>ITEM PEMBAYARAN NO.</v>
          </cell>
          <cell r="D62" t="str">
            <v>:  5.1 (1)</v>
          </cell>
          <cell r="J62" t="str">
            <v>Analisa EI-511</v>
          </cell>
        </row>
        <row r="63">
          <cell r="A63" t="str">
            <v>JENIS PEKERJAAN</v>
          </cell>
          <cell r="D63" t="str">
            <v>:  Lps. Pond. Ag. Kls. A, CBR Min 80%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4.3927167097665514</v>
          </cell>
          <cell r="I70" t="str">
            <v>M3</v>
          </cell>
        </row>
        <row r="71">
          <cell r="D71" t="str">
            <v>Fk x Ts2</v>
          </cell>
        </row>
        <row r="72">
          <cell r="C72" t="str">
            <v>Koefisien Alat / M3</v>
          </cell>
          <cell r="D72" t="str">
            <v xml:space="preserve"> =  1  :  Q2</v>
          </cell>
          <cell r="G72" t="str">
            <v>(E09)</v>
          </cell>
          <cell r="H72">
            <v>0.227649554039451</v>
          </cell>
          <cell r="I72" t="str">
            <v>jam</v>
          </cell>
        </row>
        <row r="74">
          <cell r="A74" t="str">
            <v xml:space="preserve">   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KM/jam</v>
          </cell>
        </row>
        <row r="79">
          <cell r="C79" t="str">
            <v>Jumlah lintasan</v>
          </cell>
          <cell r="G79" t="str">
            <v>n</v>
          </cell>
          <cell r="H79">
            <v>6</v>
          </cell>
          <cell r="I79" t="str">
            <v>lintasan</v>
          </cell>
          <cell r="J79" t="str">
            <v xml:space="preserve"> 3 x pp</v>
          </cell>
        </row>
        <row r="80">
          <cell r="C80" t="str">
            <v>Waktu Siklus :</v>
          </cell>
          <cell r="G80" t="str">
            <v>Ts3</v>
          </cell>
        </row>
        <row r="81">
          <cell r="C81" t="str">
            <v>- Perataan 1 lintasan  =  Lh : (v x 1000) x 60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 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 xml:space="preserve">   2.d.</v>
          </cell>
          <cell r="C89" t="str">
            <v>VIBRATORY ROLLER</v>
          </cell>
          <cell r="G89" t="str">
            <v>(E19)</v>
          </cell>
        </row>
        <row r="90">
          <cell r="C90" t="str">
            <v>Kecepatan rata-rata alat</v>
          </cell>
          <cell r="G90" t="str">
            <v>v</v>
          </cell>
          <cell r="H90">
            <v>3</v>
          </cell>
          <cell r="I90" t="str">
            <v>KM/jam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 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(E19)</v>
          </cell>
          <cell r="H97">
            <v>1.7849174475680501E-2</v>
          </cell>
          <cell r="I97" t="str">
            <v>jam</v>
          </cell>
        </row>
        <row r="99">
          <cell r="A99" t="str">
            <v xml:space="preserve">   2.e.</v>
          </cell>
          <cell r="C99" t="str">
            <v>PNEUMATIC TIRE ROLLER</v>
          </cell>
          <cell r="G99" t="str">
            <v>(E18)</v>
          </cell>
        </row>
        <row r="100">
          <cell r="C100" t="str">
            <v>Kecepatan rata-rata alat</v>
          </cell>
          <cell r="G100" t="str">
            <v>v</v>
          </cell>
          <cell r="H100">
            <v>5</v>
          </cell>
          <cell r="I100" t="str">
            <v>KM/jam</v>
          </cell>
        </row>
        <row r="101">
          <cell r="C101" t="str">
            <v>Lebar efektif pemadatan</v>
          </cell>
          <cell r="G101" t="str">
            <v>b</v>
          </cell>
          <cell r="H101">
            <v>1.5</v>
          </cell>
          <cell r="I101" t="str">
            <v>M</v>
          </cell>
        </row>
        <row r="102">
          <cell r="C102" t="str">
            <v>Jumlah lintasan</v>
          </cell>
          <cell r="G102" t="str">
            <v>n</v>
          </cell>
          <cell r="H102">
            <v>4</v>
          </cell>
          <cell r="I102" t="str">
            <v>lintasan</v>
          </cell>
        </row>
        <row r="103">
          <cell r="C103" t="str">
            <v>Faktor Efisiensi alat</v>
          </cell>
          <cell r="G103" t="str">
            <v>Fa</v>
          </cell>
          <cell r="H103">
            <v>0.83</v>
          </cell>
          <cell r="I103" t="str">
            <v>-</v>
          </cell>
        </row>
        <row r="105">
          <cell r="C105" t="str">
            <v>Kap. Prod. / jam =</v>
          </cell>
          <cell r="D105" t="str">
            <v>(v x 1000) x b x t x Fa</v>
          </cell>
          <cell r="G105" t="str">
            <v>Q5</v>
          </cell>
          <cell r="H105">
            <v>233.4375</v>
          </cell>
          <cell r="I105" t="str">
            <v>M3</v>
          </cell>
        </row>
        <row r="106">
          <cell r="D106" t="str">
            <v>n</v>
          </cell>
        </row>
        <row r="107">
          <cell r="C107" t="str">
            <v>Koefisien Alat / M3</v>
          </cell>
          <cell r="D107" t="str">
            <v xml:space="preserve"> =  1  :  Q5</v>
          </cell>
          <cell r="G107" t="str">
            <v>(E18)</v>
          </cell>
          <cell r="H107">
            <v>4.2838018741633201E-3</v>
          </cell>
          <cell r="I107" t="str">
            <v>jam</v>
          </cell>
        </row>
        <row r="109">
          <cell r="A109" t="str">
            <v xml:space="preserve">   2.f.</v>
          </cell>
          <cell r="C109" t="str">
            <v>WATER TANK TRUCK</v>
          </cell>
          <cell r="G109" t="str">
            <v>(E23)</v>
          </cell>
        </row>
        <row r="110">
          <cell r="C110" t="str">
            <v>Volume tanki air</v>
          </cell>
          <cell r="G110" t="str">
            <v>V</v>
          </cell>
          <cell r="H110">
            <v>4</v>
          </cell>
          <cell r="I110" t="str">
            <v>M3</v>
          </cell>
        </row>
        <row r="111">
          <cell r="C111" t="str">
            <v>Kebutuhan air / M3 agregat padat</v>
          </cell>
          <cell r="G111" t="str">
            <v>Wc</v>
          </cell>
          <cell r="H111">
            <v>7.0000000000000007E-2</v>
          </cell>
          <cell r="I111" t="str">
            <v>M3</v>
          </cell>
        </row>
        <row r="112">
          <cell r="C112" t="str">
            <v>Pengisian tanki / jam</v>
          </cell>
          <cell r="G112" t="str">
            <v>n</v>
          </cell>
          <cell r="H112">
            <v>1</v>
          </cell>
          <cell r="I112" t="str">
            <v>kali</v>
          </cell>
        </row>
        <row r="113">
          <cell r="C113" t="str">
            <v>Faktor Efisiensi alat</v>
          </cell>
          <cell r="G113" t="str">
            <v>Fa</v>
          </cell>
          <cell r="H113">
            <v>0.83</v>
          </cell>
          <cell r="I113" t="str">
            <v>-</v>
          </cell>
        </row>
        <row r="115">
          <cell r="C115" t="str">
            <v>Kap. Prod. / jam =</v>
          </cell>
          <cell r="D115" t="str">
            <v>V x n x Fa</v>
          </cell>
          <cell r="G115" t="str">
            <v>Q6</v>
          </cell>
          <cell r="H115">
            <v>47.428571428571423</v>
          </cell>
          <cell r="I115" t="str">
            <v>M3</v>
          </cell>
        </row>
        <row r="116">
          <cell r="D116" t="str">
            <v>Wc</v>
          </cell>
        </row>
        <row r="117">
          <cell r="C117" t="str">
            <v>Koefisien Alat / M3</v>
          </cell>
          <cell r="D117" t="str">
            <v xml:space="preserve"> =  1  :  Q6</v>
          </cell>
          <cell r="G117" t="str">
            <v>(E23)</v>
          </cell>
          <cell r="H117">
            <v>2.1084337349397592E-2</v>
          </cell>
          <cell r="I117" t="str">
            <v>jam</v>
          </cell>
        </row>
        <row r="120">
          <cell r="J120" t="str">
            <v>Berlanjut ke hal. berikut</v>
          </cell>
        </row>
        <row r="121">
          <cell r="A121" t="str">
            <v>ITEM PEMBAYARAN NO.</v>
          </cell>
          <cell r="D121" t="str">
            <v>:  5.1 (1)</v>
          </cell>
          <cell r="J121" t="str">
            <v>Analisa EI-511</v>
          </cell>
        </row>
        <row r="122">
          <cell r="A122" t="str">
            <v>JENIS PEKERJAAN</v>
          </cell>
          <cell r="D122" t="str">
            <v>:  Lps. Pond. Ag. Kls. A, CBR Min 80%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2.g.</v>
          </cell>
          <cell r="C129" t="str">
            <v>ALAT BANTU</v>
          </cell>
          <cell r="J129" t="str">
            <v xml:space="preserve"> Lump Sum</v>
          </cell>
        </row>
        <row r="130">
          <cell r="C130" t="str">
            <v>Diperlukan   :</v>
          </cell>
        </row>
        <row r="131">
          <cell r="C131" t="str">
            <v>- Kereta dorong</v>
          </cell>
          <cell r="D131" t="str">
            <v>=  2  buah.</v>
          </cell>
        </row>
        <row r="132">
          <cell r="C132" t="str">
            <v>- Sekop</v>
          </cell>
          <cell r="D132" t="str">
            <v>=  3  buah.</v>
          </cell>
        </row>
        <row r="133">
          <cell r="C133" t="str">
            <v>- Garpu</v>
          </cell>
          <cell r="D133" t="str">
            <v>=  2  buah.</v>
          </cell>
        </row>
        <row r="135">
          <cell r="A135" t="str">
            <v xml:space="preserve">   3.</v>
          </cell>
          <cell r="C135" t="str">
            <v>TENAGA</v>
          </cell>
        </row>
        <row r="136">
          <cell r="C136" t="str">
            <v>Produksi menentukan : WHEEL LOADER</v>
          </cell>
          <cell r="G136" t="str">
            <v>Q1</v>
          </cell>
          <cell r="H136">
            <v>28.012500000000003</v>
          </cell>
          <cell r="I136" t="str">
            <v>M3/jam</v>
          </cell>
        </row>
        <row r="137">
          <cell r="C137" t="str">
            <v>Produksi agregat / hari  =  Tk x Q1</v>
          </cell>
          <cell r="G137" t="str">
            <v>Qt</v>
          </cell>
          <cell r="H137">
            <v>196.08750000000003</v>
          </cell>
          <cell r="I137" t="str">
            <v>M3</v>
          </cell>
        </row>
        <row r="138">
          <cell r="C138" t="str">
            <v>Kebutuhan tenaga :</v>
          </cell>
        </row>
        <row r="139">
          <cell r="D139" t="str">
            <v>- Pekerja</v>
          </cell>
          <cell r="G139" t="str">
            <v>P</v>
          </cell>
          <cell r="H139">
            <v>7</v>
          </cell>
          <cell r="I139" t="str">
            <v>orang</v>
          </cell>
        </row>
        <row r="140">
          <cell r="D140" t="str">
            <v>- Mandor</v>
          </cell>
          <cell r="G140" t="str">
            <v>M</v>
          </cell>
          <cell r="H140">
            <v>1</v>
          </cell>
          <cell r="I140" t="str">
            <v>orang</v>
          </cell>
        </row>
        <row r="142">
          <cell r="C142" t="str">
            <v>Koefisien tenaga / M3   :</v>
          </cell>
        </row>
        <row r="143">
          <cell r="D143" t="str">
            <v>- Pekerja</v>
          </cell>
          <cell r="E143" t="str">
            <v>= (Tk x P) : Qt</v>
          </cell>
          <cell r="G143" t="str">
            <v>(L01)</v>
          </cell>
          <cell r="H143">
            <v>0.24988844265952695</v>
          </cell>
          <cell r="I143" t="str">
            <v>jam</v>
          </cell>
        </row>
        <row r="144">
          <cell r="D144" t="str">
            <v>- Mandor</v>
          </cell>
          <cell r="E144" t="str">
            <v>= (Tk x M) : Qt</v>
          </cell>
          <cell r="G144" t="str">
            <v>(L03)</v>
          </cell>
          <cell r="H144">
            <v>3.5698348951360995E-2</v>
          </cell>
          <cell r="I144" t="str">
            <v>jam</v>
          </cell>
        </row>
        <row r="146">
          <cell r="A146" t="str">
            <v>4.</v>
          </cell>
          <cell r="C146" t="str">
            <v>HARGA DASAR SATUAN UPAH, BAHAN DAN ALAT</v>
          </cell>
        </row>
        <row r="147">
          <cell r="C147" t="str">
            <v>Lihat lampiran.</v>
          </cell>
        </row>
        <row r="149">
          <cell r="A149" t="str">
            <v>5.</v>
          </cell>
          <cell r="C149" t="str">
            <v>ANALISA HARGA SATUAN PEKERJAAN</v>
          </cell>
        </row>
        <row r="150">
          <cell r="C150" t="str">
            <v>Lihat perhitungan dalam FORMULIR STANDAR UNTUK</v>
          </cell>
        </row>
        <row r="151">
          <cell r="C151" t="str">
            <v>PEREKAMAN ANALISA MASING-MASING HARGA</v>
          </cell>
        </row>
        <row r="152">
          <cell r="C152" t="str">
            <v>SATUAN.</v>
          </cell>
        </row>
        <row r="153">
          <cell r="C153" t="str">
            <v>Didapat Harga Satuan Pekerjaan :</v>
          </cell>
        </row>
        <row r="155">
          <cell r="C155" t="str">
            <v xml:space="preserve">Rp.  </v>
          </cell>
          <cell r="D155">
            <v>90351.641268974767</v>
          </cell>
          <cell r="E155" t="str">
            <v xml:space="preserve"> / M3.</v>
          </cell>
        </row>
        <row r="158">
          <cell r="A158" t="str">
            <v>6.</v>
          </cell>
          <cell r="C158" t="str">
            <v>WAKTU PELAKSANAAN YANG DIPERLUKAN</v>
          </cell>
        </row>
        <row r="159">
          <cell r="C159" t="str">
            <v>Masa Pelaksanaan :</v>
          </cell>
          <cell r="D159" t="str">
            <v>. . . . . . . . . . . .</v>
          </cell>
          <cell r="E159" t="str">
            <v>bulan</v>
          </cell>
        </row>
        <row r="161">
          <cell r="A161" t="str">
            <v>7.</v>
          </cell>
          <cell r="C161" t="str">
            <v>VOLUME PEKERJAAN YANG DIPERLUKAN</v>
          </cell>
        </row>
        <row r="162">
          <cell r="C162" t="str">
            <v>Volume pekerjaan  :</v>
          </cell>
          <cell r="D162">
            <v>1275</v>
          </cell>
          <cell r="E162" t="str">
            <v>M3</v>
          </cell>
        </row>
        <row r="180">
          <cell r="A180" t="str">
            <v>ITEM PEMBAYARAN NO.</v>
          </cell>
          <cell r="D180" t="str">
            <v>:  5.1 (2)</v>
          </cell>
          <cell r="J180" t="str">
            <v>Analisa EI-512</v>
          </cell>
          <cell r="T180" t="str">
            <v>Analisa EI-512</v>
          </cell>
        </row>
        <row r="181">
          <cell r="A181" t="str">
            <v>JENIS PEKERJAAN</v>
          </cell>
          <cell r="D181" t="str">
            <v>:  Lps. Pond. Ag. Kls. B, CBR Min 35%</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xml:space="preserve">                                                                                                            </v>
          </cell>
        </row>
        <row r="185">
          <cell r="A185" t="str">
            <v>No.</v>
          </cell>
          <cell r="C185" t="str">
            <v>U R A I A N</v>
          </cell>
          <cell r="G185" t="str">
            <v>KODE</v>
          </cell>
          <cell r="H185" t="str">
            <v>KOEF.</v>
          </cell>
          <cell r="I185" t="str">
            <v>SATUAN</v>
          </cell>
          <cell r="J185" t="str">
            <v>KETERANGAN</v>
          </cell>
        </row>
        <row r="187">
          <cell r="L187" t="str">
            <v>Proyek / Bagpro</v>
          </cell>
          <cell r="O187" t="str">
            <v xml:space="preserve">:  Peningkatan Jalan Dan Jembatan Prop. NTT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Pembangunan Jalan Resetlement Pengungsi Mauritzu</v>
          </cell>
        </row>
        <row r="190">
          <cell r="A190">
            <v>2</v>
          </cell>
          <cell r="C190" t="str">
            <v>Lokasi pekerjaan : sepanjang jalan</v>
          </cell>
          <cell r="L190" t="str">
            <v>Prop / Kab / Kodya</v>
          </cell>
          <cell r="O190" t="str">
            <v>:  Nusa Tenggara Timur / TTU</v>
          </cell>
        </row>
        <row r="191">
          <cell r="A191">
            <v>3</v>
          </cell>
          <cell r="C191" t="str">
            <v>Kondisi existing jalan : sedang</v>
          </cell>
          <cell r="L191" t="str">
            <v>ITEM PEMBAYARAN NO.</v>
          </cell>
          <cell r="O191" t="str">
            <v>:  5.1 (2)</v>
          </cell>
          <cell r="R191" t="str">
            <v>PERKIRAAN VOL. PEK.</v>
          </cell>
          <cell r="T191" t="str">
            <v>:</v>
          </cell>
          <cell r="U191">
            <v>0</v>
          </cell>
        </row>
        <row r="192">
          <cell r="A192">
            <v>4</v>
          </cell>
          <cell r="C192" t="str">
            <v>Jarak rata-rata Base Camp ke lokasi pekerjaan</v>
          </cell>
          <cell r="G192" t="str">
            <v>L</v>
          </cell>
          <cell r="H192">
            <v>17.5</v>
          </cell>
          <cell r="I192" t="str">
            <v>KM</v>
          </cell>
          <cell r="L192" t="str">
            <v>JENIS PEKERJAAN</v>
          </cell>
          <cell r="O192" t="str">
            <v>:  Lps. Pond. Ag. Kls. B, CBR Min 35%</v>
          </cell>
          <cell r="R192" t="str">
            <v>TOTAL HARGA</v>
          </cell>
          <cell r="T192" t="str">
            <v>:</v>
          </cell>
          <cell r="U192">
            <v>0</v>
          </cell>
        </row>
        <row r="193">
          <cell r="A193">
            <v>5</v>
          </cell>
          <cell r="C193" t="str">
            <v>Tebal lapis agregat padat</v>
          </cell>
          <cell r="G193" t="str">
            <v>t</v>
          </cell>
          <cell r="H193">
            <v>0.12</v>
          </cell>
          <cell r="I193" t="str">
            <v>M</v>
          </cell>
          <cell r="L193" t="str">
            <v>SATUAN PEMBAYARAN</v>
          </cell>
          <cell r="O193" t="str">
            <v>:  M3</v>
          </cell>
          <cell r="R193" t="str">
            <v>% THD. BIAYA PROYEK</v>
          </cell>
          <cell r="T193" t="str">
            <v>:</v>
          </cell>
          <cell r="U193">
            <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 xml:space="preserve"> Gradasi harus</v>
          </cell>
          <cell r="Q196" t="str">
            <v>PERKIRAAN</v>
          </cell>
          <cell r="R196" t="str">
            <v>HARGA</v>
          </cell>
          <cell r="S196" t="str">
            <v>JUMLAH</v>
          </cell>
        </row>
        <row r="197">
          <cell r="D197" t="str">
            <v>- Agregat Halus</v>
          </cell>
          <cell r="G197" t="str">
            <v>Ah</v>
          </cell>
          <cell r="H197">
            <v>45</v>
          </cell>
          <cell r="I197" t="str">
            <v>%</v>
          </cell>
          <cell r="J197" t="str">
            <v xml:space="preserve"> memenuhi</v>
          </cell>
          <cell r="L197" t="str">
            <v>NO.</v>
          </cell>
          <cell r="N197" t="str">
            <v>KOMPONEN</v>
          </cell>
          <cell r="P197" t="str">
            <v>SATUAN</v>
          </cell>
          <cell r="Q197" t="str">
            <v>KUANTITAS</v>
          </cell>
          <cell r="R197" t="str">
            <v>SATUAN</v>
          </cell>
          <cell r="S197" t="str">
            <v>HARGA</v>
          </cell>
        </row>
        <row r="198">
          <cell r="D198" t="str">
            <v>- Sirtu</v>
          </cell>
          <cell r="G198" t="str">
            <v>St</v>
          </cell>
          <cell r="H198">
            <v>20</v>
          </cell>
          <cell r="I198" t="str">
            <v>%</v>
          </cell>
          <cell r="J198" t="str">
            <v xml:space="preserve"> Spesifikasi</v>
          </cell>
          <cell r="R198" t="str">
            <v>(Rp.)</v>
          </cell>
          <cell r="S198" t="str">
            <v>(Rp.)</v>
          </cell>
        </row>
        <row r="199">
          <cell r="A199" t="str">
            <v>II.</v>
          </cell>
          <cell r="C199" t="str">
            <v>URUTAN KERJA</v>
          </cell>
        </row>
        <row r="200">
          <cell r="A200">
            <v>1</v>
          </cell>
          <cell r="C200" t="str">
            <v>Wheel Loader mencampur dan memuat Agregat ke</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Motor Grader</v>
          </cell>
          <cell r="L203" t="str">
            <v>1.</v>
          </cell>
          <cell r="N203" t="str">
            <v>Pekerja</v>
          </cell>
          <cell r="O203" t="str">
            <v>(L01)</v>
          </cell>
          <cell r="P203" t="str">
            <v>jam</v>
          </cell>
          <cell r="Q203">
            <v>0.10709504685408298</v>
          </cell>
          <cell r="R203">
            <v>0</v>
          </cell>
          <cell r="U203">
            <v>0</v>
          </cell>
        </row>
        <row r="204">
          <cell r="A204">
            <v>3</v>
          </cell>
          <cell r="C204" t="str">
            <v>Hamparan Agregat dibasahi dengan Water Tank</v>
          </cell>
          <cell r="L204" t="str">
            <v>2.</v>
          </cell>
          <cell r="N204" t="str">
            <v>Mandor</v>
          </cell>
          <cell r="O204" t="str">
            <v>(L03)</v>
          </cell>
          <cell r="P204" t="str">
            <v>jam</v>
          </cell>
          <cell r="Q204">
            <v>1.7849174475680497E-2</v>
          </cell>
          <cell r="R204">
            <v>0</v>
          </cell>
          <cell r="U204">
            <v>0</v>
          </cell>
        </row>
        <row r="205">
          <cell r="C205" t="str">
            <v>Truck sebelum dipadatkan dengan Tandem</v>
          </cell>
        </row>
        <row r="206">
          <cell r="C206" t="str">
            <v>Roller dan Pneumatic Tire Roller</v>
          </cell>
        </row>
        <row r="207">
          <cell r="A207">
            <v>4</v>
          </cell>
          <cell r="C207" t="str">
            <v>Selama pemadatan, sekelompok pekerja akan</v>
          </cell>
          <cell r="Q207" t="str">
            <v xml:space="preserve">JUMLAH HARGA TENAGA   </v>
          </cell>
          <cell r="U207">
            <v>0</v>
          </cell>
        </row>
        <row r="208">
          <cell r="C208" t="str">
            <v>merapikan tepi hamparan dan level permukaan</v>
          </cell>
        </row>
        <row r="209">
          <cell r="C209" t="str">
            <v>dengan menggunakan Alat Bantu</v>
          </cell>
          <cell r="L209" t="str">
            <v>B.</v>
          </cell>
          <cell r="N209" t="str">
            <v>BAHAN</v>
          </cell>
        </row>
        <row r="210">
          <cell r="A210" t="str">
            <v>III.</v>
          </cell>
          <cell r="C210" t="str">
            <v>PEMAKAIAN BAHAN, ALAT DAN TENAGA</v>
          </cell>
        </row>
        <row r="211">
          <cell r="A211" t="str">
            <v xml:space="preserve">   1.</v>
          </cell>
          <cell r="C211" t="str">
            <v>BAHAN</v>
          </cell>
          <cell r="L211" t="str">
            <v>1.</v>
          </cell>
          <cell r="N211" t="str">
            <v>Agregat Kasar   (M03)</v>
          </cell>
          <cell r="P211" t="str">
            <v>M3</v>
          </cell>
          <cell r="Q211">
            <v>0.42</v>
          </cell>
          <cell r="R211">
            <v>32852.921470565663</v>
          </cell>
          <cell r="U211">
            <v>13798.227017637579</v>
          </cell>
        </row>
        <row r="212">
          <cell r="C212" t="str">
            <v>- Agregat Kasar</v>
          </cell>
          <cell r="D212" t="str">
            <v>=  Ak x 1 M3 x Fk</v>
          </cell>
          <cell r="G212" t="str">
            <v>M03</v>
          </cell>
          <cell r="H212">
            <v>0.42</v>
          </cell>
          <cell r="I212" t="str">
            <v>M3</v>
          </cell>
          <cell r="L212" t="str">
            <v>2.</v>
          </cell>
          <cell r="N212" t="str">
            <v>Agregat Halus    (M04)</v>
          </cell>
          <cell r="P212" t="str">
            <v>M3</v>
          </cell>
          <cell r="Q212">
            <v>0.54</v>
          </cell>
          <cell r="R212">
            <v>31756.453225945177</v>
          </cell>
          <cell r="U212">
            <v>17148.484742010398</v>
          </cell>
        </row>
        <row r="213">
          <cell r="C213" t="str">
            <v>- Agregat Halus</v>
          </cell>
          <cell r="D213" t="str">
            <v>=  Ah x 1 M3 x Fk</v>
          </cell>
          <cell r="G213" t="str">
            <v>M04</v>
          </cell>
          <cell r="H213">
            <v>0.54</v>
          </cell>
          <cell r="I213" t="str">
            <v>M3</v>
          </cell>
          <cell r="L213" t="str">
            <v>3.</v>
          </cell>
          <cell r="N213" t="str">
            <v>Sirtu</v>
          </cell>
          <cell r="O213" t="str">
            <v>(M16)</v>
          </cell>
          <cell r="P213" t="str">
            <v>M3</v>
          </cell>
          <cell r="Q213">
            <v>0.24</v>
          </cell>
          <cell r="R213">
            <v>14600</v>
          </cell>
          <cell r="U213">
            <v>3504</v>
          </cell>
        </row>
        <row r="214">
          <cell r="C214" t="str">
            <v>- Sirtu</v>
          </cell>
          <cell r="D214" t="str">
            <v>=  St x 1 M3 x Fk</v>
          </cell>
          <cell r="G214" t="str">
            <v>M16</v>
          </cell>
          <cell r="H214">
            <v>0.24</v>
          </cell>
          <cell r="I214" t="str">
            <v>M3</v>
          </cell>
        </row>
        <row r="215">
          <cell r="A215" t="str">
            <v xml:space="preserve">   2.</v>
          </cell>
          <cell r="C215" t="str">
            <v>ALAT</v>
          </cell>
        </row>
        <row r="216">
          <cell r="A216" t="str">
            <v xml:space="preserve">   2.a.</v>
          </cell>
          <cell r="C216" t="str">
            <v>WHEEL LOADER</v>
          </cell>
          <cell r="G216" t="str">
            <v>(E15)</v>
          </cell>
        </row>
        <row r="217">
          <cell r="C217" t="str">
            <v>Kapasitas bucket</v>
          </cell>
          <cell r="G217" t="str">
            <v>V</v>
          </cell>
          <cell r="H217">
            <v>1.5</v>
          </cell>
          <cell r="I217" t="str">
            <v>M3</v>
          </cell>
          <cell r="Q217" t="str">
            <v xml:space="preserve">JUMLAH HARGA BAHAN   </v>
          </cell>
          <cell r="U217">
            <v>34450.71175964798</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cell r="L220" t="str">
            <v>1.</v>
          </cell>
          <cell r="N220" t="str">
            <v>Wheel Loader</v>
          </cell>
          <cell r="O220" t="str">
            <v>(E15)</v>
          </cell>
          <cell r="P220" t="str">
            <v>jam</v>
          </cell>
          <cell r="Q220">
            <v>1.7849174475680497E-2</v>
          </cell>
          <cell r="R220">
            <v>215035.12819823693</v>
          </cell>
          <cell r="U220">
            <v>3838.1995216106543</v>
          </cell>
        </row>
        <row r="221">
          <cell r="C221" t="str">
            <v>- Mencampur</v>
          </cell>
          <cell r="G221" t="str">
            <v>T1</v>
          </cell>
          <cell r="H221">
            <v>0.5</v>
          </cell>
          <cell r="I221" t="str">
            <v>menit</v>
          </cell>
          <cell r="L221" t="str">
            <v>2.</v>
          </cell>
          <cell r="N221" t="str">
            <v>Dump Truck</v>
          </cell>
          <cell r="O221" t="str">
            <v>(E08)</v>
          </cell>
          <cell r="P221" t="str">
            <v>jam</v>
          </cell>
          <cell r="Q221">
            <v>0.25866053028921371</v>
          </cell>
          <cell r="R221">
            <v>85369.901634057198</v>
          </cell>
          <cell r="U221">
            <v>22081.824027403247</v>
          </cell>
        </row>
        <row r="222">
          <cell r="C222" t="str">
            <v>- Memuat dan lain-lain</v>
          </cell>
          <cell r="G222" t="str">
            <v>T2</v>
          </cell>
          <cell r="H222">
            <v>0.5</v>
          </cell>
          <cell r="I222" t="str">
            <v>menit</v>
          </cell>
          <cell r="L222" t="str">
            <v>3.</v>
          </cell>
          <cell r="N222" t="str">
            <v>Motor Grader</v>
          </cell>
          <cell r="O222" t="str">
            <v>(E13)</v>
          </cell>
          <cell r="P222" t="str">
            <v>jam</v>
          </cell>
          <cell r="Q222">
            <v>9.2034805890227594E-3</v>
          </cell>
          <cell r="R222">
            <v>263178.57315631048</v>
          </cell>
          <cell r="U222">
            <v>2422.1588894908095</v>
          </cell>
        </row>
        <row r="223">
          <cell r="G223" t="str">
            <v>Ts1</v>
          </cell>
          <cell r="H223">
            <v>1</v>
          </cell>
          <cell r="I223" t="str">
            <v>menit</v>
          </cell>
          <cell r="L223" t="str">
            <v>4.</v>
          </cell>
          <cell r="N223" t="str">
            <v>Vibratory Roller</v>
          </cell>
          <cell r="O223" t="str">
            <v>(E19)</v>
          </cell>
          <cell r="P223" t="str">
            <v>jam</v>
          </cell>
          <cell r="Q223">
            <v>2.2311468094600623E-2</v>
          </cell>
          <cell r="R223">
            <v>135553.54694485845</v>
          </cell>
          <cell r="U223">
            <v>3024.3986377701572</v>
          </cell>
        </row>
        <row r="224">
          <cell r="L224" t="str">
            <v>5.</v>
          </cell>
          <cell r="N224" t="str">
            <v>P. Tyre Roller</v>
          </cell>
          <cell r="O224" t="str">
            <v>(E18)</v>
          </cell>
          <cell r="P224" t="str">
            <v>jam</v>
          </cell>
          <cell r="Q224">
            <v>5.3547523427041497E-3</v>
          </cell>
          <cell r="R224">
            <v>153571.33878019065</v>
          </cell>
          <cell r="U224">
            <v>822.33648610543855</v>
          </cell>
        </row>
        <row r="225">
          <cell r="C225" t="str">
            <v>Kap. Prod. / jam =</v>
          </cell>
          <cell r="D225" t="str">
            <v>V x Fb x Fa x 60</v>
          </cell>
          <cell r="G225" t="str">
            <v>Q1</v>
          </cell>
          <cell r="H225">
            <v>56.025000000000006</v>
          </cell>
          <cell r="I225" t="str">
            <v>M3</v>
          </cell>
          <cell r="L225" t="str">
            <v>6.</v>
          </cell>
          <cell r="N225" t="str">
            <v>Water Tanker</v>
          </cell>
          <cell r="O225" t="str">
            <v>(E23)</v>
          </cell>
          <cell r="P225" t="str">
            <v>jam</v>
          </cell>
          <cell r="Q225">
            <v>2.1084337349397592E-2</v>
          </cell>
          <cell r="R225">
            <v>97351.151634057198</v>
          </cell>
          <cell r="U225">
            <v>2052.5845224048207</v>
          </cell>
        </row>
        <row r="226">
          <cell r="D226" t="str">
            <v>Fk x Ts1</v>
          </cell>
          <cell r="L226" t="str">
            <v>7.</v>
          </cell>
          <cell r="N226" t="str">
            <v>Alat Bantu</v>
          </cell>
          <cell r="P226" t="str">
            <v>Ls</v>
          </cell>
          <cell r="Q226">
            <v>1</v>
          </cell>
          <cell r="R226">
            <v>50</v>
          </cell>
          <cell r="U226">
            <v>50</v>
          </cell>
        </row>
        <row r="227">
          <cell r="C227" t="str">
            <v>Koefisien Alat / M3</v>
          </cell>
          <cell r="D227" t="str">
            <v xml:space="preserve"> =  1  :  Q1</v>
          </cell>
          <cell r="G227" t="str">
            <v>(E15)</v>
          </cell>
          <cell r="H227">
            <v>1.7849174475680497E-2</v>
          </cell>
          <cell r="I227" t="str">
            <v>jam</v>
          </cell>
        </row>
        <row r="228">
          <cell r="Q228" t="str">
            <v xml:space="preserve">JUMLAH HARGA PERALATAN   </v>
          </cell>
          <cell r="U228">
            <v>34291.502084785126</v>
          </cell>
        </row>
        <row r="229">
          <cell r="A229" t="str">
            <v xml:space="preserve">   2.b.</v>
          </cell>
          <cell r="C229" t="str">
            <v>DUMP TRUCK</v>
          </cell>
          <cell r="G229" t="str">
            <v>(E09)</v>
          </cell>
        </row>
        <row r="230">
          <cell r="C230" t="str">
            <v>Kapasitas bak</v>
          </cell>
          <cell r="G230" t="str">
            <v>V</v>
          </cell>
          <cell r="H230">
            <v>4</v>
          </cell>
          <cell r="I230" t="str">
            <v>M3</v>
          </cell>
          <cell r="L230" t="str">
            <v>D.</v>
          </cell>
          <cell r="N230" t="str">
            <v>JUMLAH HARGA TENAGA, BAHAN DAN PERALATAN  ( A + B + C )</v>
          </cell>
          <cell r="U230">
            <v>68742.213844433107</v>
          </cell>
        </row>
        <row r="231">
          <cell r="C231" t="str">
            <v>Faktor Efisiensi alat</v>
          </cell>
          <cell r="G231" t="str">
            <v>Fa</v>
          </cell>
          <cell r="H231">
            <v>0.83</v>
          </cell>
          <cell r="I231" t="str">
            <v>-</v>
          </cell>
          <cell r="L231" t="str">
            <v>E.</v>
          </cell>
          <cell r="N231" t="str">
            <v>OVERHEAD &amp; PROFIT</v>
          </cell>
          <cell r="P231">
            <v>10</v>
          </cell>
          <cell r="Q231" t="str">
            <v>%  x  D</v>
          </cell>
          <cell r="U231">
            <v>6874.2213844433109</v>
          </cell>
        </row>
        <row r="232">
          <cell r="C232" t="str">
            <v>Kecepatan rata-rata bermuatan</v>
          </cell>
          <cell r="G232" t="str">
            <v>v1</v>
          </cell>
          <cell r="H232">
            <v>50</v>
          </cell>
          <cell r="I232" t="str">
            <v>KM/jam</v>
          </cell>
          <cell r="L232" t="str">
            <v>F.</v>
          </cell>
          <cell r="N232" t="str">
            <v>HARGA SATUAN PEKERJAAN  ( D + E )</v>
          </cell>
          <cell r="U232">
            <v>75616.43522887642</v>
          </cell>
        </row>
        <row r="233">
          <cell r="C233" t="str">
            <v>Kecepatan rata-rata kosong</v>
          </cell>
          <cell r="G233" t="str">
            <v>v2</v>
          </cell>
          <cell r="H233">
            <v>65</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4.283801874163319</v>
          </cell>
          <cell r="I234" t="str">
            <v>menit</v>
          </cell>
          <cell r="N234" t="str">
            <v>berat untuk bahan-bahan.</v>
          </cell>
        </row>
        <row r="235">
          <cell r="C235" t="str">
            <v>- Waktu tempuh isi  =  (L : v1) x 60 menit</v>
          </cell>
          <cell r="G235" t="str">
            <v>T2</v>
          </cell>
          <cell r="H235">
            <v>21</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16.153846153846153</v>
          </cell>
          <cell r="I236" t="str">
            <v>menit</v>
          </cell>
          <cell r="N236" t="str">
            <v>mata pembayaran.</v>
          </cell>
        </row>
        <row r="237">
          <cell r="C237" t="str">
            <v>- Dump dan lain-lain</v>
          </cell>
          <cell r="G237" t="str">
            <v>T4</v>
          </cell>
          <cell r="H237">
            <v>1.5</v>
          </cell>
          <cell r="I237" t="str">
            <v>menit</v>
          </cell>
          <cell r="L237">
            <v>3</v>
          </cell>
          <cell r="N237" t="str">
            <v>Biaya satuan untuk peralatan sudah termasuk bahan bakar, bahan habis dipakai dan operator.</v>
          </cell>
        </row>
        <row r="238">
          <cell r="G238" t="str">
            <v>Ts2</v>
          </cell>
          <cell r="H238">
            <v>42.937648028009477</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 berikut</v>
          </cell>
        </row>
        <row r="241">
          <cell r="A241" t="str">
            <v>ITEM PEMBAYARAN NO.</v>
          </cell>
          <cell r="D241" t="str">
            <v>:  5.1 (2)</v>
          </cell>
          <cell r="J241" t="str">
            <v>Analisa EI-512</v>
          </cell>
        </row>
        <row r="242">
          <cell r="A242" t="str">
            <v>JENIS PEKERJAAN</v>
          </cell>
          <cell r="D242" t="str">
            <v>:  Lps. Pond. Ag. Kls. B, CBR Min 35%</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3.8660710966682053</v>
          </cell>
          <cell r="I249" t="str">
            <v>M3</v>
          </cell>
        </row>
        <row r="250">
          <cell r="D250" t="str">
            <v>Fk x Ts2</v>
          </cell>
        </row>
        <row r="251">
          <cell r="C251" t="str">
            <v>Koefisien Alat / M3</v>
          </cell>
          <cell r="D251" t="str">
            <v xml:space="preserve"> =  1  :  Q2</v>
          </cell>
          <cell r="G251" t="str">
            <v>-</v>
          </cell>
          <cell r="H251">
            <v>0.25866053028921371</v>
          </cell>
          <cell r="I251" t="str">
            <v>jam</v>
          </cell>
        </row>
        <row r="253">
          <cell r="A253" t="str">
            <v xml:space="preserve">   2.c.</v>
          </cell>
          <cell r="C253" t="str">
            <v>MOTOR GRADER</v>
          </cell>
          <cell r="G253" t="str">
            <v>(E13)</v>
          </cell>
        </row>
        <row r="254">
          <cell r="C254" t="str">
            <v>Panjang hamparan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5</v>
          </cell>
          <cell r="I257" t="str">
            <v>KM/jam</v>
          </cell>
        </row>
        <row r="258">
          <cell r="C258" t="str">
            <v>Jumlah lintasan</v>
          </cell>
          <cell r="G258" t="str">
            <v>n</v>
          </cell>
          <cell r="H258">
            <v>6</v>
          </cell>
          <cell r="I258" t="str">
            <v>lintasan</v>
          </cell>
          <cell r="J258" t="str">
            <v xml:space="preserve"> 3 x pp</v>
          </cell>
        </row>
        <row r="259">
          <cell r="C259" t="str">
            <v>Waktu Siklus :</v>
          </cell>
          <cell r="G259" t="str">
            <v>Ts3</v>
          </cell>
        </row>
        <row r="260">
          <cell r="C260" t="str">
            <v>- Perataan 1 lintasan  =  Lh : (v x 1000) x 60</v>
          </cell>
          <cell r="G260" t="str">
            <v>T1</v>
          </cell>
          <cell r="H260">
            <v>0.6</v>
          </cell>
          <cell r="I260" t="str">
            <v>menit</v>
          </cell>
        </row>
        <row r="261">
          <cell r="C261" t="str">
            <v>- Lain-lain</v>
          </cell>
          <cell r="G261" t="str">
            <v>T2</v>
          </cell>
          <cell r="H261">
            <v>0.5</v>
          </cell>
          <cell r="I261" t="str">
            <v>menit</v>
          </cell>
        </row>
        <row r="262">
          <cell r="G262" t="str">
            <v>Ts3</v>
          </cell>
          <cell r="H262">
            <v>1.1000000000000001</v>
          </cell>
          <cell r="I262" t="str">
            <v>menit</v>
          </cell>
        </row>
        <row r="264">
          <cell r="C264" t="str">
            <v>Kap. Prod. / jam =</v>
          </cell>
          <cell r="D264" t="str">
            <v>Lh x b x t x Fa x 60</v>
          </cell>
          <cell r="G264" t="str">
            <v>Q3</v>
          </cell>
          <cell r="H264">
            <v>108.65454545454543</v>
          </cell>
          <cell r="I264" t="str">
            <v>M3</v>
          </cell>
        </row>
        <row r="265">
          <cell r="D265" t="str">
            <v>n x Ts3</v>
          </cell>
        </row>
        <row r="266">
          <cell r="C266" t="str">
            <v>Koefisien Alat / M3</v>
          </cell>
          <cell r="D266" t="str">
            <v xml:space="preserve"> =  1  :  Q3</v>
          </cell>
          <cell r="G266" t="str">
            <v>(E13)</v>
          </cell>
          <cell r="H266">
            <v>9.2034805890227594E-3</v>
          </cell>
          <cell r="I266" t="str">
            <v>jam</v>
          </cell>
        </row>
        <row r="268">
          <cell r="A268" t="str">
            <v xml:space="preserve">   2.d.</v>
          </cell>
          <cell r="C268" t="str">
            <v>VIBRATORY ROLLER</v>
          </cell>
          <cell r="G268" t="str">
            <v>(E19)</v>
          </cell>
        </row>
        <row r="269">
          <cell r="C269" t="str">
            <v>Kecepatan rata-rata alat</v>
          </cell>
          <cell r="G269" t="str">
            <v>v</v>
          </cell>
          <cell r="H269">
            <v>3</v>
          </cell>
          <cell r="I269" t="str">
            <v>KM/jam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 Prod. / jam =</v>
          </cell>
          <cell r="D274" t="str">
            <v>(v x 1000) x b x t x Fa</v>
          </cell>
          <cell r="G274" t="str">
            <v>Q4</v>
          </cell>
          <cell r="H274">
            <v>44.82</v>
          </cell>
          <cell r="I274" t="str">
            <v>M3</v>
          </cell>
        </row>
        <row r="275">
          <cell r="D275" t="str">
            <v>n</v>
          </cell>
        </row>
        <row r="276">
          <cell r="C276" t="str">
            <v>Koefisien Alat / M3</v>
          </cell>
          <cell r="D276" t="str">
            <v xml:space="preserve"> =  1  :  Q4</v>
          </cell>
          <cell r="G276" t="str">
            <v>(E19)</v>
          </cell>
          <cell r="H276">
            <v>2.2311468094600623E-2</v>
          </cell>
          <cell r="I276" t="str">
            <v>jam</v>
          </cell>
        </row>
        <row r="278">
          <cell r="A278" t="str">
            <v xml:space="preserve">   2.e.</v>
          </cell>
          <cell r="C278" t="str">
            <v>PNEUMATIC TIRE ROLLER</v>
          </cell>
          <cell r="G278" t="str">
            <v>(E18)</v>
          </cell>
        </row>
        <row r="279">
          <cell r="C279" t="str">
            <v>Kecepatan rata-rata alat</v>
          </cell>
          <cell r="G279" t="str">
            <v>v</v>
          </cell>
          <cell r="H279">
            <v>5</v>
          </cell>
          <cell r="I279" t="str">
            <v>KM/jam</v>
          </cell>
        </row>
        <row r="280">
          <cell r="C280" t="str">
            <v>Lebar efektif pemadatan</v>
          </cell>
          <cell r="G280" t="str">
            <v>b</v>
          </cell>
          <cell r="H280">
            <v>1.5</v>
          </cell>
          <cell r="I280" t="str">
            <v>M</v>
          </cell>
        </row>
        <row r="281">
          <cell r="C281" t="str">
            <v>Jumlah lintasan</v>
          </cell>
          <cell r="G281" t="str">
            <v>n</v>
          </cell>
          <cell r="H281">
            <v>4</v>
          </cell>
          <cell r="I281" t="str">
            <v>lintasan</v>
          </cell>
        </row>
        <row r="282">
          <cell r="C282" t="str">
            <v>Faktor Efisiensi alat</v>
          </cell>
          <cell r="G282" t="str">
            <v>Fa</v>
          </cell>
          <cell r="H282">
            <v>0.83</v>
          </cell>
          <cell r="I282" t="str">
            <v>-</v>
          </cell>
        </row>
        <row r="284">
          <cell r="C284" t="str">
            <v>Kap. Prod. / jam =</v>
          </cell>
          <cell r="D284" t="str">
            <v>(v x 1000) x b x t x Fa</v>
          </cell>
          <cell r="G284" t="str">
            <v>Q5</v>
          </cell>
          <cell r="H284">
            <v>186.75</v>
          </cell>
          <cell r="I284" t="str">
            <v>M3</v>
          </cell>
        </row>
        <row r="285">
          <cell r="D285" t="str">
            <v>n</v>
          </cell>
        </row>
        <row r="286">
          <cell r="C286" t="str">
            <v>Koefisien Alat / M3</v>
          </cell>
          <cell r="D286" t="str">
            <v xml:space="preserve"> =  1  :  Q5</v>
          </cell>
          <cell r="G286" t="str">
            <v>(E18)</v>
          </cell>
          <cell r="H286">
            <v>5.3547523427041497E-3</v>
          </cell>
          <cell r="I286" t="str">
            <v>jam</v>
          </cell>
        </row>
        <row r="288">
          <cell r="A288" t="str">
            <v xml:space="preserve">   2.f.</v>
          </cell>
          <cell r="C288" t="str">
            <v>WATER TANK TRUCK</v>
          </cell>
          <cell r="G288" t="str">
            <v>(E23)</v>
          </cell>
        </row>
        <row r="289">
          <cell r="C289" t="str">
            <v>Volume tanki air</v>
          </cell>
          <cell r="G289" t="str">
            <v>V</v>
          </cell>
          <cell r="H289">
            <v>4</v>
          </cell>
          <cell r="I289" t="str">
            <v>M3</v>
          </cell>
        </row>
        <row r="290">
          <cell r="C290" t="str">
            <v>Kebutuhan air / M3 agregat padat</v>
          </cell>
          <cell r="G290" t="str">
            <v>Wc</v>
          </cell>
          <cell r="H290">
            <v>7.0000000000000007E-2</v>
          </cell>
          <cell r="I290" t="str">
            <v>M3</v>
          </cell>
        </row>
        <row r="291">
          <cell r="C291" t="str">
            <v>Pengisian tanki / jam</v>
          </cell>
          <cell r="G291" t="str">
            <v>n</v>
          </cell>
          <cell r="H291">
            <v>1</v>
          </cell>
          <cell r="I291" t="str">
            <v>kali</v>
          </cell>
        </row>
        <row r="292">
          <cell r="C292" t="str">
            <v>Faktor Efisiensi alat</v>
          </cell>
          <cell r="G292" t="str">
            <v>Fa</v>
          </cell>
          <cell r="H292">
            <v>0.83</v>
          </cell>
          <cell r="I292" t="str">
            <v>-</v>
          </cell>
        </row>
        <row r="294">
          <cell r="C294" t="str">
            <v>Kap. Prod. / jam =</v>
          </cell>
          <cell r="D294" t="str">
            <v>V x n x Fa</v>
          </cell>
          <cell r="G294" t="str">
            <v>Q6</v>
          </cell>
          <cell r="H294">
            <v>47.428571428571423</v>
          </cell>
          <cell r="I294" t="str">
            <v>M3</v>
          </cell>
        </row>
        <row r="295">
          <cell r="D295" t="str">
            <v>Wc</v>
          </cell>
        </row>
        <row r="296">
          <cell r="C296" t="str">
            <v>Koefisien Alat / M3</v>
          </cell>
          <cell r="D296" t="str">
            <v xml:space="preserve"> =  1  :  Q6</v>
          </cell>
          <cell r="G296" t="str">
            <v>(E23)</v>
          </cell>
          <cell r="H296">
            <v>2.1084337349397592E-2</v>
          </cell>
          <cell r="I296" t="str">
            <v>jam</v>
          </cell>
        </row>
        <row r="299">
          <cell r="J299" t="str">
            <v>Berlanjut ke hal. berikut</v>
          </cell>
        </row>
        <row r="300">
          <cell r="A300" t="str">
            <v>ITEM PEMBAYARAN NO.</v>
          </cell>
          <cell r="D300" t="str">
            <v>:  5.1 (2)</v>
          </cell>
          <cell r="J300" t="str">
            <v>Analisa EI-512</v>
          </cell>
        </row>
        <row r="301">
          <cell r="A301" t="str">
            <v>JENIS PEKERJAAN</v>
          </cell>
          <cell r="D301" t="str">
            <v>:  Lps. Pond. Ag. Kls. B, CBR Min 35%</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2.g.</v>
          </cell>
          <cell r="C308" t="str">
            <v>ALAT BANTU</v>
          </cell>
          <cell r="J308" t="str">
            <v xml:space="preserve"> Lump Sum</v>
          </cell>
        </row>
        <row r="309">
          <cell r="C309" t="str">
            <v>Diperlukan   :</v>
          </cell>
        </row>
        <row r="310">
          <cell r="C310" t="str">
            <v>- Kereta dorong</v>
          </cell>
          <cell r="D310" t="str">
            <v>=  2  buah.</v>
          </cell>
        </row>
        <row r="311">
          <cell r="C311" t="str">
            <v>- Sekop</v>
          </cell>
          <cell r="D311" t="str">
            <v>=  3  buah.</v>
          </cell>
        </row>
        <row r="312">
          <cell r="C312" t="str">
            <v>- Garpu</v>
          </cell>
          <cell r="D312" t="str">
            <v>=  2  buah.</v>
          </cell>
        </row>
        <row r="314">
          <cell r="A314" t="str">
            <v xml:space="preserve">   3.</v>
          </cell>
          <cell r="C314" t="str">
            <v>TENAGA</v>
          </cell>
        </row>
        <row r="315">
          <cell r="C315" t="str">
            <v>Produksi menentukan : WHEEL LOADER</v>
          </cell>
          <cell r="G315" t="str">
            <v>Q1</v>
          </cell>
          <cell r="H315">
            <v>56.025000000000006</v>
          </cell>
          <cell r="I315" t="str">
            <v>M3/jam</v>
          </cell>
        </row>
        <row r="316">
          <cell r="C316" t="str">
            <v>Produksi agregat / hari  =  Tk x Q1</v>
          </cell>
          <cell r="G316" t="str">
            <v>Qt</v>
          </cell>
          <cell r="H316">
            <v>392.17500000000007</v>
          </cell>
          <cell r="I316" t="str">
            <v>M3</v>
          </cell>
        </row>
        <row r="317">
          <cell r="C317" t="str">
            <v>Kebutuhan tenaga :</v>
          </cell>
        </row>
        <row r="318">
          <cell r="D318" t="str">
            <v>- Pekerja</v>
          </cell>
          <cell r="G318" t="str">
            <v>P</v>
          </cell>
          <cell r="H318">
            <v>6</v>
          </cell>
          <cell r="I318" t="str">
            <v>orang</v>
          </cell>
        </row>
        <row r="319">
          <cell r="D319" t="str">
            <v>- Mandor</v>
          </cell>
          <cell r="G319" t="str">
            <v>M</v>
          </cell>
          <cell r="H319">
            <v>1</v>
          </cell>
          <cell r="I319" t="str">
            <v>orang</v>
          </cell>
        </row>
        <row r="321">
          <cell r="C321" t="str">
            <v>Koefisien tenaga / M3   :</v>
          </cell>
        </row>
        <row r="322">
          <cell r="D322" t="str">
            <v>- Pekerja</v>
          </cell>
          <cell r="E322" t="str">
            <v>= (Tk x P) : Qt</v>
          </cell>
          <cell r="G322" t="str">
            <v>-</v>
          </cell>
          <cell r="H322">
            <v>0.10709504685408298</v>
          </cell>
          <cell r="I322" t="str">
            <v>jam</v>
          </cell>
        </row>
        <row r="323">
          <cell r="D323" t="str">
            <v>- Mandor</v>
          </cell>
          <cell r="E323" t="str">
            <v>= (Tk x M) : Qt</v>
          </cell>
          <cell r="G323" t="str">
            <v>-</v>
          </cell>
          <cell r="H323">
            <v>1.7849174475680497E-2</v>
          </cell>
          <cell r="I323" t="str">
            <v>jam</v>
          </cell>
        </row>
        <row r="325">
          <cell r="A325" t="str">
            <v>4.</v>
          </cell>
          <cell r="C325" t="str">
            <v>HARGA DASAR SATUAN UPAH, BAHAN DAN ALAT</v>
          </cell>
        </row>
        <row r="326">
          <cell r="C326" t="str">
            <v>Lihat lampiran.</v>
          </cell>
        </row>
        <row r="328">
          <cell r="A328" t="str">
            <v>5.</v>
          </cell>
          <cell r="C328" t="str">
            <v>ANALISA HARGA SATUAN PEKERJAAN</v>
          </cell>
        </row>
        <row r="329">
          <cell r="C329" t="str">
            <v>Lihat perhitungan dalam FORMULIR STANDAR UNTUK</v>
          </cell>
        </row>
        <row r="330">
          <cell r="C330" t="str">
            <v>PEREKAMAN ANALISA MASING-MASING HARGA</v>
          </cell>
        </row>
        <row r="331">
          <cell r="C331" t="str">
            <v>SATUAN.</v>
          </cell>
        </row>
        <row r="332">
          <cell r="C332" t="str">
            <v>Didapat Harga Satuan Pekerjaan :</v>
          </cell>
        </row>
        <row r="334">
          <cell r="C334" t="str">
            <v xml:space="preserve">Rp.  </v>
          </cell>
          <cell r="D334">
            <v>75616.43522887642</v>
          </cell>
          <cell r="E334" t="str">
            <v xml:space="preserve"> / M3.</v>
          </cell>
        </row>
        <row r="337">
          <cell r="A337" t="str">
            <v>6.</v>
          </cell>
          <cell r="C337" t="str">
            <v>WAKTU PELAKSANAAN YANG DIPERLUKAN</v>
          </cell>
        </row>
        <row r="338">
          <cell r="C338" t="str">
            <v>Masa Pelaksanaan :</v>
          </cell>
          <cell r="D338" t="str">
            <v>. . . . . . . . . . . .</v>
          </cell>
          <cell r="E338" t="str">
            <v>bulan</v>
          </cell>
        </row>
        <row r="340">
          <cell r="A340" t="str">
            <v>7.</v>
          </cell>
          <cell r="C340" t="str">
            <v>VOLUME PEKERJAAN YANG DIPERLUKAN</v>
          </cell>
        </row>
        <row r="341">
          <cell r="C341" t="str">
            <v>Volume pekerjaan  :</v>
          </cell>
          <cell r="D341">
            <v>0</v>
          </cell>
          <cell r="E341" t="str">
            <v>M3</v>
          </cell>
        </row>
        <row r="359">
          <cell r="A359" t="str">
            <v>ITEM PEMBAYARAN NO.</v>
          </cell>
          <cell r="D359" t="str">
            <v>:  5.2 (1)</v>
          </cell>
          <cell r="J359" t="str">
            <v>Analisa EI-521</v>
          </cell>
          <cell r="T359" t="str">
            <v>Analisa EI-521</v>
          </cell>
        </row>
        <row r="360">
          <cell r="A360" t="str">
            <v>JENIS PEKERJAAN</v>
          </cell>
          <cell r="D360" t="str">
            <v>:  Lapis Pondasi Agregat Kelas C</v>
          </cell>
        </row>
        <row r="361">
          <cell r="A361" t="str">
            <v>SATUAN PEMBAYARAN</v>
          </cell>
          <cell r="D361" t="str">
            <v>:  M3</v>
          </cell>
          <cell r="H361" t="str">
            <v xml:space="preserve">         URAIAN ANALISA HARGA SATUAN</v>
          </cell>
          <cell r="L361" t="str">
            <v>FORMULIR STANDAR UNTUK</v>
          </cell>
        </row>
        <row r="362">
          <cell r="L362" t="str">
            <v>PEREKAMAN ANALISA MASING-MASING HARGA SATUAN</v>
          </cell>
        </row>
        <row r="363">
          <cell r="L363" t="str">
            <v xml:space="preserve">                                                                                                            </v>
          </cell>
        </row>
        <row r="364">
          <cell r="A364" t="str">
            <v>No.</v>
          </cell>
          <cell r="C364" t="str">
            <v>U R A I A N</v>
          </cell>
          <cell r="G364" t="str">
            <v>KODE</v>
          </cell>
          <cell r="H364" t="str">
            <v>KOEF.</v>
          </cell>
          <cell r="I364" t="str">
            <v>SATUAN</v>
          </cell>
          <cell r="J364" t="str">
            <v>KETERANGAN</v>
          </cell>
        </row>
        <row r="366">
          <cell r="L366" t="str">
            <v>Proyek / Bagpro</v>
          </cell>
          <cell r="O366" t="str">
            <v xml:space="preserve">:  Peningkatan Jalan Dan Jembatan Prop. NTT </v>
          </cell>
        </row>
        <row r="367">
          <cell r="A367" t="str">
            <v>I.</v>
          </cell>
          <cell r="C367" t="str">
            <v>ASUMSI</v>
          </cell>
          <cell r="L367" t="str">
            <v>No. Paket Kontrak</v>
          </cell>
          <cell r="O367" t="str">
            <v xml:space="preserve">:  </v>
          </cell>
        </row>
        <row r="368">
          <cell r="A368">
            <v>1</v>
          </cell>
          <cell r="C368" t="str">
            <v>Menggunakan alat berat (cara mekanik)</v>
          </cell>
          <cell r="L368" t="str">
            <v>Nama Paket</v>
          </cell>
          <cell r="O368" t="str">
            <v>:  Pembangunan Jalan Resetlement Pengungsi Mauritzu</v>
          </cell>
        </row>
        <row r="369">
          <cell r="A369">
            <v>2</v>
          </cell>
          <cell r="C369" t="str">
            <v>Lokasi pekerjaan : sepanjang jalan</v>
          </cell>
          <cell r="L369" t="str">
            <v>Prop / Kab / Kodya</v>
          </cell>
          <cell r="O369" t="str">
            <v>:  Nusa Tenggara Timur / TTU</v>
          </cell>
        </row>
        <row r="370">
          <cell r="A370">
            <v>3</v>
          </cell>
          <cell r="C370" t="str">
            <v>Kondisi existing jalan : sedang</v>
          </cell>
          <cell r="L370" t="str">
            <v>ITEM PEMBAYARAN NO.</v>
          </cell>
          <cell r="O370" t="str">
            <v>:  5.2 (1)</v>
          </cell>
          <cell r="R370" t="str">
            <v>PERKIRAAN VOL. PEK.</v>
          </cell>
          <cell r="T370" t="str">
            <v>:</v>
          </cell>
          <cell r="U370">
            <v>0</v>
          </cell>
        </row>
        <row r="371">
          <cell r="A371">
            <v>4</v>
          </cell>
          <cell r="C371" t="str">
            <v>Jarak rata-rata Base Camp ke lokasi pekerjaan</v>
          </cell>
          <cell r="G371" t="str">
            <v>L</v>
          </cell>
          <cell r="H371">
            <v>17.5</v>
          </cell>
          <cell r="I371" t="str">
            <v>KM</v>
          </cell>
          <cell r="L371" t="str">
            <v>JENIS PEKERJAAN</v>
          </cell>
          <cell r="O371" t="str">
            <v>:  Lapis Pondasi Agregat Kelas C</v>
          </cell>
          <cell r="R371" t="str">
            <v>TOTAL HARGA</v>
          </cell>
          <cell r="T371" t="str">
            <v>:</v>
          </cell>
          <cell r="U371">
            <v>0</v>
          </cell>
        </row>
        <row r="372">
          <cell r="A372">
            <v>5</v>
          </cell>
          <cell r="C372" t="str">
            <v>Tebal lapis Agregat padat</v>
          </cell>
          <cell r="G372" t="str">
            <v>t</v>
          </cell>
          <cell r="H372">
            <v>0.15</v>
          </cell>
          <cell r="I372" t="str">
            <v>M</v>
          </cell>
          <cell r="L372" t="str">
            <v>SATUAN PEMBAYARAN</v>
          </cell>
          <cell r="O372" t="str">
            <v>:  M3</v>
          </cell>
          <cell r="R372" t="str">
            <v>% THD. BIAYA PROYEK</v>
          </cell>
          <cell r="T372" t="str">
            <v>:</v>
          </cell>
          <cell r="U372">
            <v>0</v>
          </cell>
        </row>
        <row r="373">
          <cell r="A373">
            <v>6</v>
          </cell>
          <cell r="C373" t="str">
            <v>Faktor kembang material (Padat-Lepas)</v>
          </cell>
          <cell r="G373" t="str">
            <v>Fk</v>
          </cell>
          <cell r="H373">
            <v>1.2</v>
          </cell>
          <cell r="I373" t="str">
            <v>-</v>
          </cell>
        </row>
        <row r="374">
          <cell r="A374">
            <v>7</v>
          </cell>
          <cell r="C374" t="str">
            <v>Jam kerja efektif per-hari</v>
          </cell>
          <cell r="G374" t="str">
            <v>Tk</v>
          </cell>
          <cell r="H374">
            <v>7</v>
          </cell>
          <cell r="I374" t="str">
            <v>Jam</v>
          </cell>
        </row>
        <row r="375">
          <cell r="Q375" t="str">
            <v>PERKIRAAN</v>
          </cell>
          <cell r="R375" t="str">
            <v>HARGA</v>
          </cell>
          <cell r="S375" t="str">
            <v>JUMLAH</v>
          </cell>
        </row>
        <row r="376">
          <cell r="A376" t="str">
            <v>II.</v>
          </cell>
          <cell r="C376" t="str">
            <v>URUTAN KERJA</v>
          </cell>
          <cell r="L376" t="str">
            <v>NO.</v>
          </cell>
          <cell r="N376" t="str">
            <v>KOMPONEN</v>
          </cell>
          <cell r="P376" t="str">
            <v>SATUAN</v>
          </cell>
          <cell r="Q376" t="str">
            <v>KUANTITAS</v>
          </cell>
          <cell r="R376" t="str">
            <v>SATUAN</v>
          </cell>
          <cell r="S376" t="str">
            <v>HARGA</v>
          </cell>
        </row>
        <row r="377">
          <cell r="A377">
            <v>1</v>
          </cell>
          <cell r="C377" t="str">
            <v>Wheel Loader memuat Agregat ke dalam Dump</v>
          </cell>
          <cell r="R377" t="str">
            <v>(Rp.)</v>
          </cell>
          <cell r="S377" t="str">
            <v>(Rp.)</v>
          </cell>
        </row>
        <row r="378">
          <cell r="C378" t="str">
            <v>Tuck di Base Camp</v>
          </cell>
        </row>
        <row r="379">
          <cell r="A379">
            <v>2</v>
          </cell>
          <cell r="C379" t="str">
            <v>Dump Truck mengangkut Agregat ke lokasi</v>
          </cell>
        </row>
        <row r="380">
          <cell r="C380" t="str">
            <v>pekerjaandan dihampar dengan Motor Grader</v>
          </cell>
          <cell r="L380" t="str">
            <v>A.</v>
          </cell>
          <cell r="N380" t="str">
            <v>TENAGA</v>
          </cell>
        </row>
        <row r="381">
          <cell r="A381">
            <v>3</v>
          </cell>
          <cell r="C381" t="str">
            <v>Hamparan Agregat dibasahi dengan Water Tank</v>
          </cell>
        </row>
        <row r="382">
          <cell r="C382" t="str">
            <v>Truck sebelum dipadatkan dengan Tandem</v>
          </cell>
          <cell r="L382" t="str">
            <v>1.</v>
          </cell>
          <cell r="N382" t="str">
            <v>Pekerja</v>
          </cell>
          <cell r="O382" t="str">
            <v>(L01)</v>
          </cell>
          <cell r="P382" t="str">
            <v>Jam</v>
          </cell>
          <cell r="Q382">
            <v>5.3547523427041492E-2</v>
          </cell>
          <cell r="R382">
            <v>0</v>
          </cell>
          <cell r="U382">
            <v>0</v>
          </cell>
        </row>
        <row r="383">
          <cell r="C383" t="str">
            <v>Roller dan Pneumatic  Tire Roller</v>
          </cell>
          <cell r="L383" t="str">
            <v>2.</v>
          </cell>
          <cell r="N383" t="str">
            <v>Mandor</v>
          </cell>
          <cell r="O383" t="str">
            <v>(L03)</v>
          </cell>
          <cell r="P383" t="str">
            <v>Jam</v>
          </cell>
          <cell r="Q383">
            <v>8.9245872378402487E-3</v>
          </cell>
          <cell r="R383">
            <v>0</v>
          </cell>
          <cell r="U383">
            <v>0</v>
          </cell>
        </row>
        <row r="384">
          <cell r="A384">
            <v>4</v>
          </cell>
          <cell r="C384" t="str">
            <v>Selama pemadatan sekelompok pekerja akan</v>
          </cell>
        </row>
        <row r="385">
          <cell r="C385" t="str">
            <v>merapikan tepi hamparan dan level permukaan</v>
          </cell>
        </row>
        <row r="386">
          <cell r="C386" t="str">
            <v>dengan menggunakan alat bantu</v>
          </cell>
          <cell r="Q386" t="str">
            <v xml:space="preserve">JUMLAH HARGA TENAGA   </v>
          </cell>
          <cell r="U386">
            <v>0</v>
          </cell>
        </row>
        <row r="388">
          <cell r="A388" t="str">
            <v>III.</v>
          </cell>
          <cell r="C388" t="str">
            <v>PEMAKAIAN BAHAN, ALAT DAN TENAGA</v>
          </cell>
          <cell r="L388" t="str">
            <v>B.</v>
          </cell>
          <cell r="N388" t="str">
            <v>BAHAN</v>
          </cell>
        </row>
        <row r="390">
          <cell r="A390" t="str">
            <v xml:space="preserve">   1.</v>
          </cell>
          <cell r="C390" t="str">
            <v>BAHAN</v>
          </cell>
          <cell r="L390" t="str">
            <v>1.</v>
          </cell>
          <cell r="N390" t="str">
            <v>Agregat Kelas C1 (M28)</v>
          </cell>
          <cell r="P390" t="str">
            <v>M3</v>
          </cell>
          <cell r="Q390">
            <v>1.2</v>
          </cell>
          <cell r="R390">
            <v>38615.324384161155</v>
          </cell>
          <cell r="U390">
            <v>46338.389260993383</v>
          </cell>
        </row>
        <row r="391">
          <cell r="C391" t="str">
            <v>Material Agregat Kelas C hasil produksi di Base Camp</v>
          </cell>
        </row>
        <row r="392">
          <cell r="C392" t="str">
            <v>Setiap 1 M3 Agregat padat diperlukan : 1 x Fk</v>
          </cell>
          <cell r="G392" t="str">
            <v>(M28)</v>
          </cell>
          <cell r="H392">
            <v>1.2</v>
          </cell>
          <cell r="I392" t="str">
            <v>M3</v>
          </cell>
          <cell r="J392" t="str">
            <v xml:space="preserve"> Agregat lepas</v>
          </cell>
        </row>
        <row r="394">
          <cell r="A394" t="str">
            <v xml:space="preserve">   2.</v>
          </cell>
          <cell r="C394" t="str">
            <v>ALAT</v>
          </cell>
        </row>
        <row r="395">
          <cell r="A395" t="str">
            <v>2.a.</v>
          </cell>
          <cell r="C395" t="str">
            <v>WHEEL LOADER</v>
          </cell>
          <cell r="G395" t="str">
            <v>(E15)</v>
          </cell>
        </row>
        <row r="396">
          <cell r="C396" t="str">
            <v>Kapasitas bucket</v>
          </cell>
          <cell r="G396" t="str">
            <v>V</v>
          </cell>
          <cell r="H396">
            <v>1.5</v>
          </cell>
          <cell r="I396" t="str">
            <v>M3</v>
          </cell>
          <cell r="Q396" t="str">
            <v xml:space="preserve">JUMLAH HARGA BAHAN   </v>
          </cell>
          <cell r="U396">
            <v>46338.389260993383</v>
          </cell>
        </row>
        <row r="397">
          <cell r="C397" t="str">
            <v>Faktor bucket</v>
          </cell>
          <cell r="G397" t="str">
            <v>Fb</v>
          </cell>
          <cell r="H397">
            <v>0.9</v>
          </cell>
          <cell r="I397" t="str">
            <v>-</v>
          </cell>
          <cell r="J397" t="str">
            <v>Pemuatan ringan</v>
          </cell>
        </row>
        <row r="398">
          <cell r="C398" t="str">
            <v>Faktor Efisiensi alat</v>
          </cell>
          <cell r="G398" t="str">
            <v>Fa</v>
          </cell>
          <cell r="H398">
            <v>0.83</v>
          </cell>
          <cell r="I398" t="str">
            <v>-</v>
          </cell>
          <cell r="L398" t="str">
            <v>C.</v>
          </cell>
          <cell r="N398" t="str">
            <v>PERALATAN</v>
          </cell>
        </row>
        <row r="399">
          <cell r="C399" t="str">
            <v>Waktu siklus</v>
          </cell>
          <cell r="G399" t="str">
            <v>Ts1</v>
          </cell>
        </row>
        <row r="400">
          <cell r="C400" t="str">
            <v>- Muat</v>
          </cell>
          <cell r="G400" t="str">
            <v>T1</v>
          </cell>
          <cell r="H400">
            <v>0.25</v>
          </cell>
          <cell r="I400" t="str">
            <v>menit</v>
          </cell>
          <cell r="L400" t="str">
            <v>1.</v>
          </cell>
          <cell r="N400" t="str">
            <v>Wheel Loader</v>
          </cell>
          <cell r="O400" t="str">
            <v>(E15)</v>
          </cell>
          <cell r="P400" t="str">
            <v>Jam</v>
          </cell>
          <cell r="Q400">
            <v>8.9245872378402487E-3</v>
          </cell>
          <cell r="R400">
            <v>215035.12819823693</v>
          </cell>
          <cell r="U400">
            <v>1919.0997608053272</v>
          </cell>
        </row>
        <row r="401">
          <cell r="C401" t="str">
            <v>- Lain-lain</v>
          </cell>
          <cell r="G401" t="str">
            <v>T2</v>
          </cell>
          <cell r="H401">
            <v>0.25</v>
          </cell>
          <cell r="I401" t="str">
            <v>menit</v>
          </cell>
          <cell r="L401" t="str">
            <v>2.</v>
          </cell>
          <cell r="N401" t="str">
            <v>Dump Truck</v>
          </cell>
          <cell r="O401" t="str">
            <v>(E08)</v>
          </cell>
          <cell r="P401" t="str">
            <v>Jam</v>
          </cell>
          <cell r="Q401">
            <v>0.24274546440317959</v>
          </cell>
          <cell r="R401">
            <v>85369.901634057198</v>
          </cell>
          <cell r="U401">
            <v>20723.156418212977</v>
          </cell>
        </row>
        <row r="402">
          <cell r="G402" t="str">
            <v>Ts1</v>
          </cell>
          <cell r="H402">
            <v>0.5</v>
          </cell>
          <cell r="I402" t="str">
            <v>menit</v>
          </cell>
          <cell r="L402" t="str">
            <v>3.</v>
          </cell>
          <cell r="N402" t="str">
            <v>Motor Grader</v>
          </cell>
          <cell r="O402" t="str">
            <v>(E13)</v>
          </cell>
          <cell r="P402" t="str">
            <v>Jam</v>
          </cell>
          <cell r="Q402">
            <v>7.3627844712182066E-3</v>
          </cell>
          <cell r="R402">
            <v>263178.57315631048</v>
          </cell>
          <cell r="U402">
            <v>1937.7271115926476</v>
          </cell>
        </row>
        <row r="403">
          <cell r="L403" t="str">
            <v>4.</v>
          </cell>
          <cell r="N403" t="str">
            <v>Vibratory Roller</v>
          </cell>
          <cell r="O403" t="str">
            <v>(E19)</v>
          </cell>
          <cell r="P403" t="str">
            <v>Jam</v>
          </cell>
          <cell r="Q403">
            <v>1.7849174475680501E-2</v>
          </cell>
          <cell r="R403">
            <v>135553.54694485845</v>
          </cell>
          <cell r="U403">
            <v>2419.5189102161257</v>
          </cell>
        </row>
        <row r="404">
          <cell r="C404" t="str">
            <v>Kap. Prod. / jam =</v>
          </cell>
          <cell r="D404" t="str">
            <v>V x Fb x Fa x 60</v>
          </cell>
          <cell r="G404" t="str">
            <v>Q1</v>
          </cell>
          <cell r="H404">
            <v>112.05000000000001</v>
          </cell>
          <cell r="I404" t="str">
            <v>M3</v>
          </cell>
          <cell r="L404" t="str">
            <v>5.</v>
          </cell>
          <cell r="N404" t="str">
            <v>P. Tyre Roller</v>
          </cell>
          <cell r="O404" t="str">
            <v>(E18)</v>
          </cell>
          <cell r="P404" t="str">
            <v>Jam</v>
          </cell>
          <cell r="Q404">
            <v>4.2838018741633201E-3</v>
          </cell>
          <cell r="R404">
            <v>153571.33878019065</v>
          </cell>
          <cell r="U404">
            <v>657.86918888435082</v>
          </cell>
        </row>
        <row r="405">
          <cell r="D405" t="str">
            <v>Fk x Ts1</v>
          </cell>
          <cell r="L405" t="str">
            <v>6.</v>
          </cell>
          <cell r="N405" t="str">
            <v>Water Tanker</v>
          </cell>
          <cell r="O405" t="str">
            <v>(E23)</v>
          </cell>
          <cell r="P405" t="str">
            <v>Jam</v>
          </cell>
          <cell r="Q405">
            <v>1.5060240963855423E-2</v>
          </cell>
          <cell r="R405">
            <v>97351.151634057198</v>
          </cell>
          <cell r="U405">
            <v>1466.1318017177291</v>
          </cell>
        </row>
        <row r="406">
          <cell r="C406" t="str">
            <v>Koefisien Alat / M3</v>
          </cell>
          <cell r="D406" t="str">
            <v xml:space="preserve"> =  1  :  Q1</v>
          </cell>
          <cell r="G406" t="str">
            <v>(E15)</v>
          </cell>
          <cell r="H406">
            <v>8.9245872378402487E-3</v>
          </cell>
          <cell r="I406" t="str">
            <v>Jam</v>
          </cell>
          <cell r="L406" t="str">
            <v>7.</v>
          </cell>
          <cell r="N406" t="str">
            <v>Alat Bantu</v>
          </cell>
          <cell r="P406" t="str">
            <v>Ls</v>
          </cell>
          <cell r="Q406">
            <v>1</v>
          </cell>
          <cell r="R406">
            <v>40</v>
          </cell>
          <cell r="U406">
            <v>40</v>
          </cell>
        </row>
        <row r="408">
          <cell r="A408" t="str">
            <v>2.b.</v>
          </cell>
          <cell r="C408" t="str">
            <v>DUMP TRUCK</v>
          </cell>
          <cell r="G408" t="str">
            <v>(E08)</v>
          </cell>
          <cell r="Q408" t="str">
            <v xml:space="preserve">JUMLAH HARGA PERALATAN   </v>
          </cell>
          <cell r="U408">
            <v>29163.503191429154</v>
          </cell>
        </row>
        <row r="409">
          <cell r="C409" t="str">
            <v>Kapasitas bak</v>
          </cell>
          <cell r="G409" t="str">
            <v>V</v>
          </cell>
          <cell r="H409">
            <v>4</v>
          </cell>
          <cell r="I409" t="str">
            <v>M3</v>
          </cell>
        </row>
        <row r="410">
          <cell r="C410" t="str">
            <v>Faktor Efisiensi alat</v>
          </cell>
          <cell r="G410" t="str">
            <v>Fa</v>
          </cell>
          <cell r="H410">
            <v>0.83</v>
          </cell>
          <cell r="I410" t="str">
            <v>-</v>
          </cell>
          <cell r="L410" t="str">
            <v>D.</v>
          </cell>
          <cell r="N410" t="str">
            <v>JUMLAH HARGA TENAGA, BAHAN DAN PERALATAN  ( A + B + C )</v>
          </cell>
          <cell r="U410">
            <v>75501.892452422529</v>
          </cell>
        </row>
        <row r="411">
          <cell r="C411" t="str">
            <v>Kecepatan rata-rata bermuatan</v>
          </cell>
          <cell r="G411" t="str">
            <v>v1</v>
          </cell>
          <cell r="H411">
            <v>50</v>
          </cell>
          <cell r="I411" t="str">
            <v>KM / Jam</v>
          </cell>
          <cell r="L411" t="str">
            <v>E.</v>
          </cell>
          <cell r="N411" t="str">
            <v>OVERHEAD &amp; PROFIT</v>
          </cell>
          <cell r="P411">
            <v>10</v>
          </cell>
          <cell r="Q411" t="str">
            <v>%  x  D</v>
          </cell>
          <cell r="U411">
            <v>7550.1892452422535</v>
          </cell>
        </row>
        <row r="412">
          <cell r="C412" t="str">
            <v>Kecepatan rata-rata kosong</v>
          </cell>
          <cell r="G412" t="str">
            <v>v2</v>
          </cell>
          <cell r="H412">
            <v>65</v>
          </cell>
          <cell r="I412" t="str">
            <v>KM / Jam</v>
          </cell>
          <cell r="L412" t="str">
            <v>F.</v>
          </cell>
          <cell r="N412" t="str">
            <v>HARGA SATUAN PEKERJAAN  ( D + E )</v>
          </cell>
          <cell r="U412">
            <v>83052.081697664777</v>
          </cell>
        </row>
        <row r="413">
          <cell r="C413" t="str">
            <v>Waktu Siklus  :  - Waktu memuat = V : Q1 x 60</v>
          </cell>
          <cell r="G413" t="str">
            <v>T1</v>
          </cell>
          <cell r="H413">
            <v>2.1419009370816595</v>
          </cell>
          <cell r="I413" t="str">
            <v>menit</v>
          </cell>
          <cell r="L413" t="str">
            <v>Note: 1</v>
          </cell>
          <cell r="N413" t="str">
            <v>SATUAN dapat berdasarkan atas jam operasi untuk Tenaga Kerja dan Peralatan, volume dan/atau ukuran</v>
          </cell>
        </row>
        <row r="414">
          <cell r="C414" t="str">
            <v>- Waktu tempuh isi  =  (L : v1) x 60 menit</v>
          </cell>
          <cell r="G414" t="str">
            <v>T2</v>
          </cell>
          <cell r="H414">
            <v>21</v>
          </cell>
          <cell r="I414" t="str">
            <v>menit</v>
          </cell>
          <cell r="N414" t="str">
            <v>berat untuk bahan-bahan.</v>
          </cell>
        </row>
        <row r="415">
          <cell r="C415" t="str">
            <v>- Waktu tempuh kosong  =  (L : v2) x 60 menit</v>
          </cell>
          <cell r="G415" t="str">
            <v>T3</v>
          </cell>
          <cell r="H415">
            <v>16.153846153846153</v>
          </cell>
          <cell r="I415" t="str">
            <v>menit</v>
          </cell>
          <cell r="L415">
            <v>2</v>
          </cell>
          <cell r="N415" t="str">
            <v>Kuantitas satuan adalah kuantitas setiap komponen untuk menyelesaikan satu satuan pekerjaan dari nomor</v>
          </cell>
        </row>
        <row r="416">
          <cell r="C416" t="str">
            <v>- Dump dan lain-lain</v>
          </cell>
          <cell r="G416" t="str">
            <v>T4</v>
          </cell>
          <cell r="H416">
            <v>1</v>
          </cell>
          <cell r="I416" t="str">
            <v>menit</v>
          </cell>
          <cell r="N416" t="str">
            <v>mata pembayaran.</v>
          </cell>
        </row>
        <row r="417">
          <cell r="G417" t="str">
            <v>Ts2</v>
          </cell>
          <cell r="H417">
            <v>40.295747090927811</v>
          </cell>
          <cell r="I417" t="str">
            <v>menit</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5.2 (1)</v>
          </cell>
          <cell r="J420" t="str">
            <v>Analisa EI-521</v>
          </cell>
        </row>
        <row r="421">
          <cell r="A421" t="str">
            <v>JENIS PEKERJAAN</v>
          </cell>
          <cell r="D421" t="str">
            <v>:  Lapis Pondasi Agregat Kelas C</v>
          </cell>
        </row>
        <row r="422">
          <cell r="A422" t="str">
            <v>SATUAN PEMBAYARAN</v>
          </cell>
          <cell r="D422" t="str">
            <v>:  M3</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 xml:space="preserve">Kap. Prod./jam = </v>
          </cell>
          <cell r="D428" t="str">
            <v>V x Fa x 60</v>
          </cell>
          <cell r="G428" t="str">
            <v>Q2</v>
          </cell>
          <cell r="H428">
            <v>4.1195414400785051</v>
          </cell>
          <cell r="I428" t="str">
            <v>M3</v>
          </cell>
        </row>
        <row r="429">
          <cell r="D429" t="str">
            <v>Fk x Ts2</v>
          </cell>
        </row>
        <row r="430">
          <cell r="C430" t="str">
            <v>Koefisien Alat / M3</v>
          </cell>
          <cell r="D430" t="str">
            <v xml:space="preserve"> = 1 : Q2</v>
          </cell>
          <cell r="G430" t="str">
            <v>(E08)</v>
          </cell>
          <cell r="H430">
            <v>0.24274546440317959</v>
          </cell>
          <cell r="I430" t="str">
            <v>Jam</v>
          </cell>
        </row>
        <row r="432">
          <cell r="A432" t="str">
            <v>2.c.</v>
          </cell>
          <cell r="C432" t="str">
            <v>MOTOR GRADER</v>
          </cell>
          <cell r="G432" t="str">
            <v>(E13)</v>
          </cell>
        </row>
        <row r="433">
          <cell r="C433" t="str">
            <v>Panjang hamparan</v>
          </cell>
          <cell r="G433" t="str">
            <v>Lh</v>
          </cell>
          <cell r="H433">
            <v>50</v>
          </cell>
          <cell r="I433" t="str">
            <v>M</v>
          </cell>
        </row>
        <row r="434">
          <cell r="C434" t="str">
            <v>Lebar efektif kerja blade</v>
          </cell>
          <cell r="G434" t="str">
            <v>b</v>
          </cell>
          <cell r="H434">
            <v>2.4</v>
          </cell>
          <cell r="I434" t="str">
            <v>M</v>
          </cell>
        </row>
        <row r="435">
          <cell r="C435" t="str">
            <v>Faktor Efisiensi alat</v>
          </cell>
          <cell r="G435" t="str">
            <v>Fa</v>
          </cell>
          <cell r="H435">
            <v>0.83</v>
          </cell>
          <cell r="I435" t="str">
            <v>-</v>
          </cell>
        </row>
        <row r="436">
          <cell r="C436" t="str">
            <v>Kecepatan rata-rata alat</v>
          </cell>
          <cell r="G436" t="str">
            <v>v</v>
          </cell>
          <cell r="H436">
            <v>5</v>
          </cell>
          <cell r="I436" t="str">
            <v>KM / Jam</v>
          </cell>
        </row>
        <row r="437">
          <cell r="C437" t="str">
            <v>Jumlah lintasan</v>
          </cell>
          <cell r="G437" t="str">
            <v>n</v>
          </cell>
          <cell r="H437">
            <v>6</v>
          </cell>
          <cell r="I437" t="str">
            <v>lintasan</v>
          </cell>
          <cell r="J437" t="str">
            <v>3 x pp</v>
          </cell>
        </row>
        <row r="438">
          <cell r="C438" t="str">
            <v>Waktu Siklus</v>
          </cell>
          <cell r="G438" t="str">
            <v>Ts3</v>
          </cell>
        </row>
        <row r="439">
          <cell r="C439" t="str">
            <v>- Perataan 1 lintasan  = (Lh x 60) : (v x 1000)</v>
          </cell>
          <cell r="G439" t="str">
            <v>T1</v>
          </cell>
          <cell r="H439">
            <v>0.6</v>
          </cell>
          <cell r="I439" t="str">
            <v>menit</v>
          </cell>
        </row>
        <row r="440">
          <cell r="C440" t="str">
            <v>- Lain-lain</v>
          </cell>
          <cell r="G440" t="str">
            <v>T2</v>
          </cell>
          <cell r="H440">
            <v>0.5</v>
          </cell>
          <cell r="I440" t="str">
            <v>menit</v>
          </cell>
        </row>
        <row r="441">
          <cell r="G441" t="str">
            <v>Ts3</v>
          </cell>
          <cell r="H441">
            <v>1.1000000000000001</v>
          </cell>
          <cell r="I441" t="str">
            <v>menit</v>
          </cell>
        </row>
        <row r="443">
          <cell r="C443" t="str">
            <v>Kap.Prod. / jam =</v>
          </cell>
          <cell r="D443" t="str">
            <v>Lh x b x t x Fa x 60</v>
          </cell>
          <cell r="G443" t="str">
            <v>Q3</v>
          </cell>
          <cell r="H443">
            <v>135.81818181818181</v>
          </cell>
          <cell r="I443" t="str">
            <v>M3</v>
          </cell>
        </row>
        <row r="444">
          <cell r="D444" t="str">
            <v>n x Ts3</v>
          </cell>
        </row>
        <row r="445">
          <cell r="C445" t="str">
            <v>Koefisien Alat / M3</v>
          </cell>
          <cell r="D445" t="str">
            <v xml:space="preserve"> = 1 : Q3</v>
          </cell>
          <cell r="G445" t="str">
            <v>(E13)</v>
          </cell>
          <cell r="H445">
            <v>7.3627844712182066E-3</v>
          </cell>
          <cell r="I445" t="str">
            <v>Jam</v>
          </cell>
        </row>
        <row r="447">
          <cell r="A447" t="str">
            <v>2.d.</v>
          </cell>
          <cell r="C447" t="str">
            <v>VIBRATORY ROLLER</v>
          </cell>
          <cell r="G447" t="str">
            <v>(E19)</v>
          </cell>
        </row>
        <row r="448">
          <cell r="C448" t="str">
            <v>Kecepatan rata-rata</v>
          </cell>
          <cell r="G448" t="str">
            <v>v</v>
          </cell>
          <cell r="H448">
            <v>3</v>
          </cell>
          <cell r="I448" t="str">
            <v>KM / Jam</v>
          </cell>
        </row>
        <row r="449">
          <cell r="C449" t="str">
            <v>Lebar efektif pemadatan</v>
          </cell>
          <cell r="G449" t="str">
            <v>b</v>
          </cell>
          <cell r="H449">
            <v>1.2</v>
          </cell>
          <cell r="I449" t="str">
            <v>M</v>
          </cell>
        </row>
        <row r="450">
          <cell r="C450" t="str">
            <v>Jumlah lintasan</v>
          </cell>
          <cell r="G450" t="str">
            <v>n</v>
          </cell>
          <cell r="H450">
            <v>8</v>
          </cell>
          <cell r="I450" t="str">
            <v>lintasan</v>
          </cell>
        </row>
        <row r="451">
          <cell r="C451" t="str">
            <v>Faktor Efisiensi alat</v>
          </cell>
          <cell r="G451" t="str">
            <v>Fa</v>
          </cell>
          <cell r="H451">
            <v>0.83</v>
          </cell>
          <cell r="I451" t="str">
            <v>-</v>
          </cell>
        </row>
        <row r="453">
          <cell r="C453" t="str">
            <v>Kap.Prod. / jam =</v>
          </cell>
          <cell r="D453" t="str">
            <v>(v x 1000) x b x t x Fa</v>
          </cell>
          <cell r="G453" t="str">
            <v>Q4</v>
          </cell>
          <cell r="H453">
            <v>56.024999999999999</v>
          </cell>
          <cell r="I453" t="str">
            <v>M3</v>
          </cell>
        </row>
        <row r="454">
          <cell r="D454" t="str">
            <v>n</v>
          </cell>
        </row>
        <row r="455">
          <cell r="C455" t="str">
            <v>Koefisien Alat / M3</v>
          </cell>
          <cell r="D455" t="str">
            <v xml:space="preserve"> = 1 : Q4</v>
          </cell>
          <cell r="G455" t="str">
            <v>(E19)</v>
          </cell>
          <cell r="H455">
            <v>1.7849174475680501E-2</v>
          </cell>
          <cell r="I455" t="str">
            <v>Jam</v>
          </cell>
        </row>
        <row r="457">
          <cell r="A457" t="str">
            <v>2.e.</v>
          </cell>
          <cell r="C457" t="str">
            <v>PNEUMATIC TIRE ROLLER</v>
          </cell>
          <cell r="G457" t="str">
            <v>(E18)</v>
          </cell>
        </row>
        <row r="458">
          <cell r="C458" t="str">
            <v>Kecepatan rata-rata alat</v>
          </cell>
          <cell r="G458" t="str">
            <v>v</v>
          </cell>
          <cell r="H458">
            <v>5</v>
          </cell>
          <cell r="I458" t="str">
            <v>KM / Jam</v>
          </cell>
        </row>
        <row r="459">
          <cell r="C459" t="str">
            <v>Lebar efektif pemadatan</v>
          </cell>
          <cell r="G459" t="str">
            <v>b</v>
          </cell>
          <cell r="H459">
            <v>1.5</v>
          </cell>
          <cell r="I459" t="str">
            <v>M</v>
          </cell>
        </row>
        <row r="460">
          <cell r="C460" t="str">
            <v>Jumlah lintasan</v>
          </cell>
          <cell r="G460" t="str">
            <v>n</v>
          </cell>
          <cell r="H460">
            <v>4</v>
          </cell>
          <cell r="I460" t="str">
            <v>lintasan</v>
          </cell>
        </row>
        <row r="461">
          <cell r="C461" t="str">
            <v>Faktor Efisiensi alat</v>
          </cell>
          <cell r="G461" t="str">
            <v>Fa</v>
          </cell>
          <cell r="H461">
            <v>0.83</v>
          </cell>
          <cell r="I461" t="str">
            <v>-</v>
          </cell>
        </row>
        <row r="463">
          <cell r="C463" t="str">
            <v>Kap.Prod. / jam =</v>
          </cell>
          <cell r="D463" t="str">
            <v>(v x 1000) x b x t x Fa</v>
          </cell>
          <cell r="G463" t="str">
            <v>Q5</v>
          </cell>
          <cell r="H463">
            <v>233.4375</v>
          </cell>
          <cell r="I463" t="str">
            <v>M3</v>
          </cell>
        </row>
        <row r="464">
          <cell r="D464" t="str">
            <v>n</v>
          </cell>
        </row>
        <row r="465">
          <cell r="C465" t="str">
            <v>Koefisien Alat / M3</v>
          </cell>
          <cell r="D465" t="str">
            <v xml:space="preserve"> = 1 : Q5</v>
          </cell>
          <cell r="G465" t="str">
            <v>(E18)</v>
          </cell>
          <cell r="H465">
            <v>4.2838018741633201E-3</v>
          </cell>
          <cell r="I465" t="str">
            <v>Jam</v>
          </cell>
        </row>
        <row r="467">
          <cell r="A467" t="str">
            <v>2.f.</v>
          </cell>
          <cell r="C467" t="str">
            <v>WATERTANK TRUCK</v>
          </cell>
          <cell r="G467" t="str">
            <v>(E23)</v>
          </cell>
        </row>
        <row r="468">
          <cell r="C468" t="str">
            <v>Volume tangki air</v>
          </cell>
          <cell r="G468" t="str">
            <v>V</v>
          </cell>
          <cell r="H468">
            <v>4</v>
          </cell>
          <cell r="I468" t="str">
            <v>M3</v>
          </cell>
        </row>
        <row r="469">
          <cell r="C469" t="str">
            <v>Kebutuhan air / M3 agregat padat</v>
          </cell>
          <cell r="G469" t="str">
            <v>Wc</v>
          </cell>
          <cell r="H469">
            <v>0.05</v>
          </cell>
          <cell r="I469" t="str">
            <v>M3</v>
          </cell>
        </row>
        <row r="470">
          <cell r="C470" t="str">
            <v>Pengisian tangki / jam</v>
          </cell>
          <cell r="G470" t="str">
            <v>n</v>
          </cell>
          <cell r="H470">
            <v>1</v>
          </cell>
          <cell r="I470" t="str">
            <v>kali</v>
          </cell>
        </row>
        <row r="471">
          <cell r="C471" t="str">
            <v>Faktor Efisiensi alat</v>
          </cell>
          <cell r="G471" t="str">
            <v>Fa</v>
          </cell>
          <cell r="H471">
            <v>0.83</v>
          </cell>
          <cell r="I471" t="str">
            <v>-</v>
          </cell>
        </row>
        <row r="473">
          <cell r="C473" t="str">
            <v>Kap.Prod. / jam =</v>
          </cell>
          <cell r="D473" t="str">
            <v>V x n x Fa</v>
          </cell>
          <cell r="G473" t="str">
            <v>Q6</v>
          </cell>
          <cell r="H473">
            <v>66.399999999999991</v>
          </cell>
          <cell r="I473" t="str">
            <v>M3</v>
          </cell>
        </row>
        <row r="474">
          <cell r="D474" t="str">
            <v>Wc</v>
          </cell>
        </row>
        <row r="475">
          <cell r="C475" t="str">
            <v>Koefisien Alat / M3</v>
          </cell>
          <cell r="D475" t="str">
            <v xml:space="preserve"> = 1 : Q6</v>
          </cell>
          <cell r="G475" t="str">
            <v>(E23)</v>
          </cell>
          <cell r="H475">
            <v>1.5060240963855423E-2</v>
          </cell>
          <cell r="I475" t="str">
            <v>Jam</v>
          </cell>
        </row>
        <row r="478">
          <cell r="J478" t="str">
            <v>Berlanjut ke hal. berikut</v>
          </cell>
        </row>
        <row r="479">
          <cell r="A479" t="str">
            <v>ITEM PEMBAYARAN NO.</v>
          </cell>
          <cell r="D479" t="str">
            <v>:  5.2 (1)</v>
          </cell>
          <cell r="J479" t="str">
            <v>Analisa EI-521</v>
          </cell>
        </row>
        <row r="480">
          <cell r="A480" t="str">
            <v>JENIS PEKERJAAN</v>
          </cell>
          <cell r="D480" t="str">
            <v>:  Lapis Pondasi Agregat Kelas C</v>
          </cell>
        </row>
        <row r="481">
          <cell r="A481" t="str">
            <v>SATUAN PEMBAYARAN</v>
          </cell>
          <cell r="D481" t="str">
            <v>:  M3</v>
          </cell>
          <cell r="H481" t="str">
            <v xml:space="preserve">         URAIAN ANALISA HARGA SATUAN</v>
          </cell>
        </row>
        <row r="482">
          <cell r="J482" t="str">
            <v>Lanjutan</v>
          </cell>
        </row>
        <row r="484">
          <cell r="A484" t="str">
            <v>No.</v>
          </cell>
          <cell r="C484" t="str">
            <v>U R A I A N</v>
          </cell>
          <cell r="G484" t="str">
            <v>KODE</v>
          </cell>
          <cell r="H484" t="str">
            <v>KOEF.</v>
          </cell>
          <cell r="I484" t="str">
            <v>SATUAN</v>
          </cell>
          <cell r="J484" t="str">
            <v>KETERANGAN</v>
          </cell>
        </row>
        <row r="487">
          <cell r="A487" t="str">
            <v>2.g.</v>
          </cell>
          <cell r="C487" t="str">
            <v>ALAT BANTU</v>
          </cell>
        </row>
        <row r="488">
          <cell r="C488" t="str">
            <v>diperlukan :</v>
          </cell>
          <cell r="J488" t="str">
            <v>Lump Sum</v>
          </cell>
        </row>
        <row r="489">
          <cell r="C489" t="str">
            <v>- Kereta dorong     = 2 buah</v>
          </cell>
        </row>
        <row r="490">
          <cell r="C490" t="str">
            <v>- Sekop                = 3 buah</v>
          </cell>
        </row>
        <row r="491">
          <cell r="C491" t="str">
            <v>- Garpu                 = 2 buah</v>
          </cell>
        </row>
        <row r="493">
          <cell r="A493" t="str">
            <v xml:space="preserve">   3.</v>
          </cell>
          <cell r="C493" t="str">
            <v>TENAGA</v>
          </cell>
        </row>
        <row r="494">
          <cell r="C494" t="str">
            <v>Produksi menentukan : WHEEL LOADER</v>
          </cell>
          <cell r="G494" t="str">
            <v>Q1</v>
          </cell>
          <cell r="H494">
            <v>112.05000000000001</v>
          </cell>
          <cell r="I494" t="str">
            <v>M3 / Jam</v>
          </cell>
        </row>
        <row r="495">
          <cell r="C495" t="str">
            <v>Produksi Agregat / hari  =  Tk x Q1</v>
          </cell>
          <cell r="G495" t="str">
            <v>Qt</v>
          </cell>
          <cell r="H495">
            <v>784.35000000000014</v>
          </cell>
          <cell r="I495" t="str">
            <v>M3</v>
          </cell>
        </row>
        <row r="496">
          <cell r="C496" t="str">
            <v>Kebutuhan tenaga :</v>
          </cell>
        </row>
        <row r="497">
          <cell r="D497" t="str">
            <v>- Pekerja</v>
          </cell>
          <cell r="G497" t="str">
            <v>P</v>
          </cell>
          <cell r="H497">
            <v>6</v>
          </cell>
          <cell r="I497" t="str">
            <v>orang</v>
          </cell>
        </row>
        <row r="498">
          <cell r="D498" t="str">
            <v>- Mandor</v>
          </cell>
          <cell r="G498" t="str">
            <v>M</v>
          </cell>
          <cell r="H498">
            <v>1</v>
          </cell>
          <cell r="I498" t="str">
            <v>orang</v>
          </cell>
        </row>
        <row r="500">
          <cell r="C500" t="str">
            <v>Koefisien tenaga / M3     :</v>
          </cell>
        </row>
        <row r="501">
          <cell r="D501" t="str">
            <v>- Pekerja</v>
          </cell>
          <cell r="E501" t="str">
            <v>= (Tk x P) : Qt</v>
          </cell>
          <cell r="G501" t="str">
            <v>(L01)</v>
          </cell>
          <cell r="H501">
            <v>5.3547523427041492E-2</v>
          </cell>
          <cell r="I501" t="str">
            <v>Jam</v>
          </cell>
        </row>
        <row r="502">
          <cell r="D502" t="str">
            <v>- Mandor</v>
          </cell>
          <cell r="E502" t="str">
            <v>= (Tk x M) : Qt</v>
          </cell>
          <cell r="G502" t="str">
            <v>(L03)</v>
          </cell>
          <cell r="H502">
            <v>8.9245872378402487E-3</v>
          </cell>
          <cell r="I502" t="str">
            <v>Jam</v>
          </cell>
        </row>
        <row r="504">
          <cell r="A504" t="str">
            <v>4.</v>
          </cell>
          <cell r="C504" t="str">
            <v>HARGA DASAR SATUAN UPAH, BAHAN DAN ALAT</v>
          </cell>
        </row>
        <row r="505">
          <cell r="C505" t="str">
            <v>Lihat lampiran.</v>
          </cell>
        </row>
        <row r="507">
          <cell r="A507" t="str">
            <v>5.</v>
          </cell>
          <cell r="C507" t="str">
            <v>ANALISA HARGA SATUAN PEKERJAAN</v>
          </cell>
        </row>
        <row r="508">
          <cell r="C508" t="str">
            <v>Lihat perhitungan dalam FORMULIR STANDAR UNTUK</v>
          </cell>
        </row>
        <row r="509">
          <cell r="C509" t="str">
            <v>PEREKEMAN ANALISA MASING-MASING HARGA</v>
          </cell>
        </row>
        <row r="510">
          <cell r="C510" t="str">
            <v>SATUAN.</v>
          </cell>
        </row>
        <row r="511">
          <cell r="C511" t="str">
            <v>Didapat Harga Satuan Pekerjaan :</v>
          </cell>
        </row>
        <row r="513">
          <cell r="C513" t="str">
            <v xml:space="preserve">Rp.  </v>
          </cell>
          <cell r="D513">
            <v>83052.081697664777</v>
          </cell>
          <cell r="E513" t="str">
            <v xml:space="preserve"> / M3.</v>
          </cell>
        </row>
        <row r="516">
          <cell r="A516" t="str">
            <v>6.</v>
          </cell>
          <cell r="C516" t="str">
            <v>WAKTU PELAKSANAAN YANG DIPERLUKAN</v>
          </cell>
        </row>
        <row r="517">
          <cell r="C517" t="str">
            <v>Masa Pelaksanaan :</v>
          </cell>
          <cell r="D517" t="str">
            <v>. . . . . . . . . . . .</v>
          </cell>
          <cell r="E517" t="str">
            <v>bulan</v>
          </cell>
        </row>
        <row r="519">
          <cell r="A519" t="str">
            <v>7.</v>
          </cell>
          <cell r="C519" t="str">
            <v>VOLUME PEKERJAAN YANG DIPERLUKAN</v>
          </cell>
        </row>
        <row r="520">
          <cell r="C520" t="str">
            <v>Volume pekerjaan  :</v>
          </cell>
          <cell r="D520">
            <v>0</v>
          </cell>
          <cell r="E520" t="str">
            <v>M3</v>
          </cell>
        </row>
        <row r="538">
          <cell r="A538" t="str">
            <v>ITEM PEMBAYARAN NO.</v>
          </cell>
          <cell r="D538" t="str">
            <v>:  5.2 (2)</v>
          </cell>
          <cell r="J538" t="str">
            <v>Analisa EI-522</v>
          </cell>
          <cell r="T538" t="str">
            <v>Analisa EI-522</v>
          </cell>
        </row>
        <row r="539">
          <cell r="A539" t="str">
            <v>JENIS PEKERJAAN</v>
          </cell>
          <cell r="D539" t="str">
            <v>:  Lapis Pondasi Agregat Kelas C2</v>
          </cell>
        </row>
        <row r="540">
          <cell r="A540" t="str">
            <v>SATUAN PEMBAYARAN</v>
          </cell>
          <cell r="D540" t="str">
            <v>:  M3</v>
          </cell>
          <cell r="H540" t="str">
            <v xml:space="preserve">         URAIAN ANALISA HARGA SATUAN</v>
          </cell>
          <cell r="L540" t="str">
            <v>FORMULIR STANDAR UNTUK</v>
          </cell>
        </row>
        <row r="541">
          <cell r="L541" t="str">
            <v>PEREKAMAN ANALISA MASING-MASING HARGA SATUAN</v>
          </cell>
        </row>
        <row r="542">
          <cell r="L542" t="str">
            <v xml:space="preserve">                                                                                                            </v>
          </cell>
        </row>
        <row r="543">
          <cell r="A543" t="str">
            <v>No.</v>
          </cell>
          <cell r="C543" t="str">
            <v>U R A I A N</v>
          </cell>
          <cell r="G543" t="str">
            <v>KODE</v>
          </cell>
          <cell r="H543" t="str">
            <v>KOEF.</v>
          </cell>
          <cell r="I543" t="str">
            <v>SATUAN</v>
          </cell>
          <cell r="J543" t="str">
            <v>KETERANGAN</v>
          </cell>
        </row>
        <row r="545">
          <cell r="L545" t="str">
            <v>Proyek / Bagpro</v>
          </cell>
          <cell r="O545" t="str">
            <v xml:space="preserve">:  Peningkatan Jalan Dan Jembatan Prop. NTT </v>
          </cell>
        </row>
        <row r="546">
          <cell r="A546" t="str">
            <v>I.</v>
          </cell>
          <cell r="C546" t="str">
            <v>ASUMSI</v>
          </cell>
          <cell r="L546" t="str">
            <v>No. Paket Kontrak</v>
          </cell>
          <cell r="O546" t="str">
            <v xml:space="preserve">:  </v>
          </cell>
        </row>
        <row r="547">
          <cell r="A547">
            <v>1</v>
          </cell>
          <cell r="C547" t="str">
            <v>Menggunakan alat berat (cara mekanik)</v>
          </cell>
          <cell r="L547" t="str">
            <v>Nama Paket</v>
          </cell>
          <cell r="O547" t="str">
            <v>:  Pembangunan Jalan Resetlement Pengungsi Mauritzu</v>
          </cell>
        </row>
        <row r="548">
          <cell r="A548">
            <v>2</v>
          </cell>
          <cell r="C548" t="str">
            <v>Lokasi pekerjaan : sepanjang jalan</v>
          </cell>
          <cell r="L548" t="str">
            <v>Prop / Kab / Kodya</v>
          </cell>
          <cell r="O548" t="str">
            <v>:  Nusa Tenggara Timur / TTU</v>
          </cell>
        </row>
        <row r="549">
          <cell r="A549">
            <v>3</v>
          </cell>
          <cell r="C549" t="str">
            <v>Kondisi existing jalan : sedang</v>
          </cell>
          <cell r="L549" t="str">
            <v>ITEM PEMBAYARAN NO.</v>
          </cell>
          <cell r="O549" t="str">
            <v>:  5.2 (2)</v>
          </cell>
          <cell r="R549" t="str">
            <v>PERKIRAAN VOL. PEK.</v>
          </cell>
          <cell r="T549" t="str">
            <v>:</v>
          </cell>
          <cell r="U549">
            <v>0</v>
          </cell>
        </row>
        <row r="550">
          <cell r="A550">
            <v>4</v>
          </cell>
          <cell r="C550" t="str">
            <v>Jarak rata-rata Base Camp ke lokasi pekerjaan</v>
          </cell>
          <cell r="G550" t="str">
            <v>L</v>
          </cell>
          <cell r="H550">
            <v>17.5</v>
          </cell>
          <cell r="I550" t="str">
            <v>KM</v>
          </cell>
          <cell r="L550" t="str">
            <v>JENIS PEKERJAAN</v>
          </cell>
          <cell r="O550" t="str">
            <v>:  Lapis Pondasi Agregat Kelas C2</v>
          </cell>
          <cell r="R550" t="str">
            <v>TOTAL HARGA</v>
          </cell>
          <cell r="T550" t="str">
            <v>:</v>
          </cell>
          <cell r="U550">
            <v>0</v>
          </cell>
        </row>
        <row r="551">
          <cell r="A551">
            <v>5</v>
          </cell>
          <cell r="C551" t="str">
            <v>Tebal lapis Agregat padat</v>
          </cell>
          <cell r="G551" t="str">
            <v>t</v>
          </cell>
          <cell r="H551">
            <v>0.15</v>
          </cell>
          <cell r="I551" t="str">
            <v>M</v>
          </cell>
          <cell r="L551" t="str">
            <v>SATUAN PEMBAYARAN</v>
          </cell>
          <cell r="O551" t="str">
            <v>:  M3</v>
          </cell>
          <cell r="R551" t="str">
            <v>% THD. BIAYA PROYEK</v>
          </cell>
          <cell r="T551" t="str">
            <v>:</v>
          </cell>
          <cell r="U551">
            <v>0</v>
          </cell>
        </row>
        <row r="552">
          <cell r="A552">
            <v>6</v>
          </cell>
          <cell r="C552" t="str">
            <v>Faktor kembang material (Padat-Lepas)</v>
          </cell>
          <cell r="G552" t="str">
            <v>Fk</v>
          </cell>
          <cell r="H552">
            <v>1.2</v>
          </cell>
          <cell r="I552" t="str">
            <v>-</v>
          </cell>
        </row>
        <row r="553">
          <cell r="A553">
            <v>7</v>
          </cell>
          <cell r="C553" t="str">
            <v>Jam kerja efektif per-hari</v>
          </cell>
          <cell r="G553" t="str">
            <v>Tk</v>
          </cell>
          <cell r="H553">
            <v>7</v>
          </cell>
          <cell r="I553" t="str">
            <v>Jam</v>
          </cell>
        </row>
        <row r="554">
          <cell r="Q554" t="str">
            <v>PERKIRAAN</v>
          </cell>
          <cell r="R554" t="str">
            <v>HARGA</v>
          </cell>
          <cell r="S554" t="str">
            <v>JUMLAH</v>
          </cell>
        </row>
        <row r="555">
          <cell r="A555" t="str">
            <v>II.</v>
          </cell>
          <cell r="C555" t="str">
            <v>URUTAN KERJA</v>
          </cell>
          <cell r="L555" t="str">
            <v>NO.</v>
          </cell>
          <cell r="N555" t="str">
            <v>KOMPONEN</v>
          </cell>
          <cell r="P555" t="str">
            <v>SATUAN</v>
          </cell>
          <cell r="Q555" t="str">
            <v>KUANTITAS</v>
          </cell>
          <cell r="R555" t="str">
            <v>SATUAN</v>
          </cell>
          <cell r="S555" t="str">
            <v>HARGA</v>
          </cell>
        </row>
        <row r="556">
          <cell r="A556">
            <v>1</v>
          </cell>
          <cell r="C556" t="str">
            <v>Wheel Loader memuat Agregat ke dalam Dump</v>
          </cell>
          <cell r="R556" t="str">
            <v>(Rp.)</v>
          </cell>
          <cell r="S556" t="str">
            <v>(Rp.)</v>
          </cell>
        </row>
        <row r="557">
          <cell r="C557" t="str">
            <v>Tuck di Base Camp</v>
          </cell>
        </row>
        <row r="558">
          <cell r="A558">
            <v>2</v>
          </cell>
          <cell r="C558" t="str">
            <v>Dump Truck mengangkut Agregat ke lokasi</v>
          </cell>
        </row>
        <row r="559">
          <cell r="C559" t="str">
            <v>pekerjaandan dihampar dengan Motor Grader</v>
          </cell>
          <cell r="L559" t="str">
            <v>A.</v>
          </cell>
          <cell r="N559" t="str">
            <v>TENAGA</v>
          </cell>
        </row>
        <row r="560">
          <cell r="A560">
            <v>3</v>
          </cell>
          <cell r="C560" t="str">
            <v>Hamparaan Agregat dibasahi dengan Water Tank</v>
          </cell>
        </row>
        <row r="561">
          <cell r="C561" t="str">
            <v>Truck sebelum dipadatkan dengan Tandem</v>
          </cell>
          <cell r="L561" t="str">
            <v>1.</v>
          </cell>
          <cell r="N561" t="str">
            <v>Pekerja</v>
          </cell>
          <cell r="O561" t="str">
            <v>(L01)</v>
          </cell>
          <cell r="P561" t="str">
            <v>Jam</v>
          </cell>
          <cell r="Q561">
            <v>0.12494422132976347</v>
          </cell>
          <cell r="R561">
            <v>0</v>
          </cell>
          <cell r="U561">
            <v>0</v>
          </cell>
        </row>
        <row r="562">
          <cell r="C562" t="str">
            <v>Roller dan Pneumatic  Tire Roller</v>
          </cell>
          <cell r="L562" t="str">
            <v>2.</v>
          </cell>
          <cell r="N562" t="str">
            <v>Mandor</v>
          </cell>
          <cell r="O562" t="str">
            <v>(L03)</v>
          </cell>
          <cell r="P562" t="str">
            <v>Jam</v>
          </cell>
          <cell r="Q562">
            <v>1.7849174475680497E-2</v>
          </cell>
          <cell r="R562">
            <v>0</v>
          </cell>
          <cell r="U562">
            <v>0</v>
          </cell>
        </row>
        <row r="563">
          <cell r="A563">
            <v>4</v>
          </cell>
          <cell r="C563" t="str">
            <v>Selama pemadatan sekelompok pekerja akan</v>
          </cell>
        </row>
        <row r="564">
          <cell r="C564" t="str">
            <v>merapikan tepi hamparan dan level permukaan</v>
          </cell>
        </row>
        <row r="565">
          <cell r="C565" t="str">
            <v>dengan menggunakan alat bantu</v>
          </cell>
          <cell r="Q565" t="str">
            <v xml:space="preserve">JUMLAH HARGA TENAGA   </v>
          </cell>
          <cell r="U565">
            <v>0</v>
          </cell>
        </row>
        <row r="567">
          <cell r="A567" t="str">
            <v>III.</v>
          </cell>
          <cell r="C567" t="str">
            <v>PEMAKAIAN BAHAN, ALAT DAN TENAGA</v>
          </cell>
          <cell r="L567" t="str">
            <v>B.</v>
          </cell>
          <cell r="N567" t="str">
            <v>BAHAN</v>
          </cell>
        </row>
        <row r="569">
          <cell r="A569" t="str">
            <v xml:space="preserve">   1.</v>
          </cell>
          <cell r="C569" t="str">
            <v>BAHAN</v>
          </cell>
          <cell r="L569" t="str">
            <v>1.</v>
          </cell>
          <cell r="N569" t="str">
            <v>Agregat Kelas C2 (M29)</v>
          </cell>
          <cell r="P569" t="str">
            <v>M3</v>
          </cell>
          <cell r="Q569">
            <v>1.2</v>
          </cell>
          <cell r="R569" t="str">
            <v xml:space="preserve">-  </v>
          </cell>
          <cell r="U569">
            <v>0</v>
          </cell>
        </row>
        <row r="570">
          <cell r="C570" t="str">
            <v>Material Agregat Kelas C2 hasil produksi di Base Camp</v>
          </cell>
        </row>
        <row r="571">
          <cell r="C571" t="str">
            <v>Setiap 1 M3 Agregat padat diperlukan : 1 x Fk</v>
          </cell>
          <cell r="G571" t="str">
            <v>(M29)</v>
          </cell>
          <cell r="H571">
            <v>1.2</v>
          </cell>
          <cell r="I571" t="str">
            <v>M3</v>
          </cell>
          <cell r="J571" t="str">
            <v>Agregat lepas</v>
          </cell>
        </row>
        <row r="573">
          <cell r="A573" t="str">
            <v xml:space="preserve">   2.</v>
          </cell>
          <cell r="C573" t="str">
            <v>ALAT</v>
          </cell>
        </row>
        <row r="574">
          <cell r="A574" t="str">
            <v>2.a.</v>
          </cell>
          <cell r="C574" t="str">
            <v>WHEEL LOADER</v>
          </cell>
          <cell r="G574" t="str">
            <v>(E15)</v>
          </cell>
        </row>
        <row r="575">
          <cell r="C575" t="str">
            <v>Kapasitas bucket</v>
          </cell>
          <cell r="G575" t="str">
            <v>V</v>
          </cell>
          <cell r="H575">
            <v>1.5</v>
          </cell>
          <cell r="I575" t="str">
            <v>M3</v>
          </cell>
          <cell r="Q575" t="str">
            <v xml:space="preserve">JUMLAH HARGA BAHAN   </v>
          </cell>
          <cell r="U575">
            <v>0</v>
          </cell>
        </row>
        <row r="576">
          <cell r="C576" t="str">
            <v>Faktor bucket</v>
          </cell>
          <cell r="G576" t="str">
            <v>Fb</v>
          </cell>
          <cell r="H576">
            <v>0.9</v>
          </cell>
          <cell r="I576" t="str">
            <v>-</v>
          </cell>
          <cell r="J576" t="str">
            <v>Pemuatan ringan</v>
          </cell>
        </row>
        <row r="577">
          <cell r="C577" t="str">
            <v>Faktor Efisiensi alat</v>
          </cell>
          <cell r="G577" t="str">
            <v>Fa</v>
          </cell>
          <cell r="H577">
            <v>0.83</v>
          </cell>
          <cell r="I577" t="str">
            <v>-</v>
          </cell>
          <cell r="L577" t="str">
            <v>C.</v>
          </cell>
          <cell r="N577" t="str">
            <v>PERALATAN</v>
          </cell>
        </row>
        <row r="578">
          <cell r="C578" t="str">
            <v>Waktu siklus</v>
          </cell>
          <cell r="G578" t="str">
            <v>Ts1</v>
          </cell>
        </row>
        <row r="579">
          <cell r="C579" t="str">
            <v>- Muat</v>
          </cell>
          <cell r="G579" t="str">
            <v>T1</v>
          </cell>
          <cell r="H579">
            <v>0.5</v>
          </cell>
          <cell r="I579" t="str">
            <v>menit</v>
          </cell>
          <cell r="L579" t="str">
            <v>1</v>
          </cell>
          <cell r="N579" t="str">
            <v>Wheel Loader</v>
          </cell>
          <cell r="O579" t="str">
            <v>(E15)</v>
          </cell>
          <cell r="P579" t="str">
            <v>Jam</v>
          </cell>
          <cell r="Q579">
            <v>1.7849174475680497E-2</v>
          </cell>
          <cell r="R579">
            <v>215035.12819823693</v>
          </cell>
          <cell r="U579">
            <v>3838.1995216106543</v>
          </cell>
        </row>
        <row r="580">
          <cell r="C580" t="str">
            <v>- Lain-lain</v>
          </cell>
          <cell r="G580" t="str">
            <v>T2</v>
          </cell>
          <cell r="H580">
            <v>0.5</v>
          </cell>
          <cell r="I580" t="str">
            <v>menit</v>
          </cell>
          <cell r="L580" t="str">
            <v>2</v>
          </cell>
          <cell r="N580" t="str">
            <v>Dump Truck</v>
          </cell>
          <cell r="O580" t="str">
            <v>(E08)</v>
          </cell>
          <cell r="P580" t="str">
            <v>Jam</v>
          </cell>
          <cell r="Q580">
            <v>0.27610441767068272</v>
          </cell>
          <cell r="R580">
            <v>85369.901634057198</v>
          </cell>
          <cell r="U580">
            <v>23571.006977274828</v>
          </cell>
        </row>
        <row r="581">
          <cell r="G581" t="str">
            <v>Ts1</v>
          </cell>
          <cell r="H581">
            <v>1</v>
          </cell>
          <cell r="I581" t="str">
            <v>menit</v>
          </cell>
          <cell r="L581" t="str">
            <v>3</v>
          </cell>
          <cell r="N581" t="str">
            <v>Motor Grader</v>
          </cell>
          <cell r="O581" t="str">
            <v>(E13)</v>
          </cell>
          <cell r="P581" t="str">
            <v>Jam</v>
          </cell>
          <cell r="Q581">
            <v>1.1713520749665328E-2</v>
          </cell>
          <cell r="R581">
            <v>263178.57315631048</v>
          </cell>
          <cell r="U581">
            <v>3082.7476775337573</v>
          </cell>
        </row>
        <row r="582">
          <cell r="L582" t="str">
            <v>4</v>
          </cell>
          <cell r="N582" t="str">
            <v>Vibratory Roller</v>
          </cell>
          <cell r="O582" t="str">
            <v>(E19)</v>
          </cell>
          <cell r="P582" t="str">
            <v>Jam</v>
          </cell>
          <cell r="Q582">
            <v>2.1419009370816599E-2</v>
          </cell>
          <cell r="R582">
            <v>135553.54694485845</v>
          </cell>
          <cell r="U582">
            <v>2903.4226922593507</v>
          </cell>
        </row>
        <row r="583">
          <cell r="C583" t="str">
            <v>Kap. Prod. / jam =</v>
          </cell>
          <cell r="D583" t="str">
            <v>V x Fb x Fa x 60</v>
          </cell>
          <cell r="G583" t="str">
            <v>Q1</v>
          </cell>
          <cell r="H583">
            <v>56.025000000000006</v>
          </cell>
          <cell r="I583" t="str">
            <v>M3</v>
          </cell>
          <cell r="L583" t="str">
            <v>5</v>
          </cell>
          <cell r="N583" t="str">
            <v>P. Tyre Roller</v>
          </cell>
          <cell r="O583" t="str">
            <v>(E18)</v>
          </cell>
          <cell r="P583" t="str">
            <v>Jam</v>
          </cell>
          <cell r="Q583">
            <v>4.2838018741633201E-3</v>
          </cell>
          <cell r="R583">
            <v>153571.33878019065</v>
          </cell>
          <cell r="U583">
            <v>657.86918888435082</v>
          </cell>
        </row>
        <row r="584">
          <cell r="D584" t="str">
            <v>Fk x Ts1</v>
          </cell>
          <cell r="L584" t="str">
            <v>6</v>
          </cell>
          <cell r="N584" t="str">
            <v>Water Tanker</v>
          </cell>
          <cell r="O584" t="str">
            <v>(E23)</v>
          </cell>
          <cell r="P584" t="str">
            <v>Jam</v>
          </cell>
          <cell r="Q584">
            <v>2.1084337349397592E-2</v>
          </cell>
          <cell r="R584">
            <v>97351.151634057198</v>
          </cell>
          <cell r="U584">
            <v>2052.5845224048207</v>
          </cell>
        </row>
        <row r="585">
          <cell r="C585" t="str">
            <v>Koefisien Alat / M3</v>
          </cell>
          <cell r="D585" t="str">
            <v xml:space="preserve"> =  1  :  Q1</v>
          </cell>
          <cell r="G585" t="str">
            <v>(E15)</v>
          </cell>
          <cell r="H585">
            <v>1.7849174475680497E-2</v>
          </cell>
          <cell r="I585" t="str">
            <v>Jam</v>
          </cell>
          <cell r="L585" t="str">
            <v>7</v>
          </cell>
          <cell r="N585" t="str">
            <v>Alat Bantu</v>
          </cell>
          <cell r="P585" t="str">
            <v>Ls</v>
          </cell>
          <cell r="Q585">
            <v>1</v>
          </cell>
          <cell r="R585">
            <v>800</v>
          </cell>
          <cell r="U585">
            <v>800</v>
          </cell>
        </row>
        <row r="587">
          <cell r="A587" t="str">
            <v>2.b.</v>
          </cell>
          <cell r="C587" t="str">
            <v>DUMP TRUCK</v>
          </cell>
          <cell r="G587" t="str">
            <v>(E08)</v>
          </cell>
          <cell r="Q587" t="str">
            <v xml:space="preserve">JUMLAH HARGA PERALATAN   </v>
          </cell>
          <cell r="U587">
            <v>36905.830579967762</v>
          </cell>
        </row>
        <row r="588">
          <cell r="C588" t="str">
            <v>Kapasitas bak</v>
          </cell>
          <cell r="G588" t="str">
            <v>V</v>
          </cell>
          <cell r="H588">
            <v>4</v>
          </cell>
          <cell r="I588" t="str">
            <v>M3</v>
          </cell>
        </row>
        <row r="589">
          <cell r="C589" t="str">
            <v>Faktor Efisiensi alat</v>
          </cell>
          <cell r="G589" t="str">
            <v>Fa</v>
          </cell>
          <cell r="H589">
            <v>0.83</v>
          </cell>
          <cell r="I589" t="str">
            <v>-</v>
          </cell>
          <cell r="L589" t="str">
            <v>D.</v>
          </cell>
          <cell r="N589" t="str">
            <v>JUMLAH HARGA TENAGA, BAHAN DAN PERALATAN  ( A + B + C )</v>
          </cell>
          <cell r="U589">
            <v>36905.830579967762</v>
          </cell>
        </row>
        <row r="590">
          <cell r="C590" t="str">
            <v>Kecepatan rata-rata bermuatan</v>
          </cell>
          <cell r="G590" t="str">
            <v>v1</v>
          </cell>
          <cell r="H590">
            <v>45</v>
          </cell>
          <cell r="I590" t="str">
            <v>KM / Jam</v>
          </cell>
          <cell r="L590" t="str">
            <v>E.</v>
          </cell>
          <cell r="N590" t="str">
            <v>OVERHEAD &amp; PROFIT</v>
          </cell>
          <cell r="P590">
            <v>10</v>
          </cell>
          <cell r="Q590" t="str">
            <v>%  x  D</v>
          </cell>
          <cell r="U590">
            <v>3690.5830579967765</v>
          </cell>
        </row>
        <row r="591">
          <cell r="C591" t="str">
            <v>Kecepatan rata-rata kosong</v>
          </cell>
          <cell r="G591" t="str">
            <v>v2</v>
          </cell>
          <cell r="H591">
            <v>60</v>
          </cell>
          <cell r="I591" t="str">
            <v>KM / Jam</v>
          </cell>
          <cell r="L591" t="str">
            <v>F.</v>
          </cell>
          <cell r="N591" t="str">
            <v>HARGA SATUAN PEKERJAAN  ( D + E )</v>
          </cell>
          <cell r="U591">
            <v>40596.413637964535</v>
          </cell>
        </row>
        <row r="592">
          <cell r="C592" t="str">
            <v>Waktu Siklus</v>
          </cell>
          <cell r="G592" t="str">
            <v>Ts2</v>
          </cell>
          <cell r="L592" t="str">
            <v>Note: 1</v>
          </cell>
          <cell r="N592" t="str">
            <v>SATUAN dapat berdasarkan atas jam operasi untuk Tenaga Kerja dan Peralatan, volume dan/atau ukuran</v>
          </cell>
        </row>
        <row r="593">
          <cell r="C593" t="str">
            <v>- Waktu tempuh isi = (L : v1) x 60 menit</v>
          </cell>
          <cell r="G593" t="str">
            <v>T1</v>
          </cell>
          <cell r="H593">
            <v>23.333333333333332</v>
          </cell>
          <cell r="I593" t="str">
            <v>menit</v>
          </cell>
          <cell r="N593" t="str">
            <v>berat untuk bahan-bahan.</v>
          </cell>
        </row>
        <row r="594">
          <cell r="C594" t="str">
            <v>- Waktu tempuh kosong = (L : v2) x 60 menit</v>
          </cell>
          <cell r="G594" t="str">
            <v>T2</v>
          </cell>
          <cell r="H594">
            <v>17.5</v>
          </cell>
          <cell r="I594" t="str">
            <v>menit</v>
          </cell>
          <cell r="L594">
            <v>2</v>
          </cell>
          <cell r="N594" t="str">
            <v>Kuantitas satuan adalah kuantitas setiap komponen untuk menyelesaikan satu satuan pekerjaan dari nomor</v>
          </cell>
        </row>
        <row r="595">
          <cell r="C595" t="str">
            <v>- Lain-lain</v>
          </cell>
          <cell r="G595" t="str">
            <v>T3</v>
          </cell>
          <cell r="H595">
            <v>5</v>
          </cell>
          <cell r="I595" t="str">
            <v>menit</v>
          </cell>
          <cell r="N595" t="str">
            <v>mata pembayaran.</v>
          </cell>
        </row>
        <row r="596">
          <cell r="G596" t="str">
            <v>Ts2</v>
          </cell>
          <cell r="H596">
            <v>45.833333333333329</v>
          </cell>
          <cell r="I596" t="str">
            <v>menit</v>
          </cell>
          <cell r="L596">
            <v>3</v>
          </cell>
          <cell r="N596" t="str">
            <v>Biaya satuan untuk peralatan sudah termasuk bahan bakar, bahan habis dipakai dan operator.</v>
          </cell>
        </row>
        <row r="597">
          <cell r="L597">
            <v>4</v>
          </cell>
          <cell r="N597" t="str">
            <v>Biaya satuan sudah termasuk pengeluaran untuk seluruh pajak yang berkaitan (tetapi tidak termasuk PPN</v>
          </cell>
        </row>
        <row r="598">
          <cell r="J598" t="str">
            <v>Berlanjut ke hal. berikut</v>
          </cell>
          <cell r="N598" t="str">
            <v>yang dibayar dari kontrak) dan biaya-biaya lainnya.</v>
          </cell>
        </row>
        <row r="599">
          <cell r="A599" t="str">
            <v>ITEM PEMBAYARAN NO.</v>
          </cell>
          <cell r="D599" t="str">
            <v>:  5.2 (2)</v>
          </cell>
          <cell r="J599" t="str">
            <v>Analisa EI-522</v>
          </cell>
        </row>
        <row r="600">
          <cell r="A600" t="str">
            <v>JENIS PEKERJAAN</v>
          </cell>
          <cell r="D600" t="str">
            <v>:  Lapis Pondasi Agregat Kelas C2</v>
          </cell>
        </row>
        <row r="601">
          <cell r="A601" t="str">
            <v>SATUAN PEMBAYARAN</v>
          </cell>
          <cell r="D601" t="str">
            <v>:  M3</v>
          </cell>
          <cell r="H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C607" t="str">
            <v xml:space="preserve">Kap. Prod./jam = </v>
          </cell>
          <cell r="D607" t="str">
            <v>V x Fa x 60</v>
          </cell>
          <cell r="G607" t="str">
            <v>Q2</v>
          </cell>
          <cell r="H607">
            <v>3.621818181818182</v>
          </cell>
          <cell r="I607" t="str">
            <v>M3</v>
          </cell>
        </row>
        <row r="608">
          <cell r="D608" t="str">
            <v>Fk x Ts2</v>
          </cell>
        </row>
        <row r="609">
          <cell r="C609" t="str">
            <v>Koefisien Alat / M3</v>
          </cell>
          <cell r="D609" t="str">
            <v xml:space="preserve"> = 1 : Q2</v>
          </cell>
          <cell r="G609" t="str">
            <v>(E08)</v>
          </cell>
          <cell r="H609">
            <v>0.27610441767068272</v>
          </cell>
          <cell r="I609" t="str">
            <v>Jam</v>
          </cell>
        </row>
        <row r="611">
          <cell r="A611" t="str">
            <v>2.c.</v>
          </cell>
          <cell r="C611" t="str">
            <v>MOTOR GRADER</v>
          </cell>
          <cell r="G611" t="str">
            <v>(E13)</v>
          </cell>
        </row>
        <row r="612">
          <cell r="C612" t="str">
            <v>Panjang hamparan</v>
          </cell>
          <cell r="G612" t="str">
            <v>Lh</v>
          </cell>
          <cell r="H612">
            <v>50</v>
          </cell>
          <cell r="I612" t="str">
            <v>M</v>
          </cell>
        </row>
        <row r="613">
          <cell r="C613" t="str">
            <v>Lebar efektif kerja blade</v>
          </cell>
          <cell r="G613" t="str">
            <v>b</v>
          </cell>
          <cell r="H613">
            <v>2.4</v>
          </cell>
          <cell r="I613" t="str">
            <v>M</v>
          </cell>
        </row>
        <row r="614">
          <cell r="C614" t="str">
            <v>Faktor Efisiensi alat</v>
          </cell>
          <cell r="G614" t="str">
            <v>Fa</v>
          </cell>
          <cell r="H614">
            <v>0.83</v>
          </cell>
          <cell r="I614" t="str">
            <v>-</v>
          </cell>
        </row>
        <row r="615">
          <cell r="C615" t="str">
            <v>Kecepatan rata-rata alat</v>
          </cell>
          <cell r="G615" t="str">
            <v>v</v>
          </cell>
          <cell r="H615">
            <v>4</v>
          </cell>
          <cell r="I615" t="str">
            <v>KM / Jam</v>
          </cell>
        </row>
        <row r="616">
          <cell r="C616" t="str">
            <v>Jumlah lintasan</v>
          </cell>
          <cell r="G616" t="str">
            <v>n</v>
          </cell>
          <cell r="H616">
            <v>6</v>
          </cell>
          <cell r="I616" t="str">
            <v>lintasan</v>
          </cell>
          <cell r="J616" t="str">
            <v>3 x pp</v>
          </cell>
        </row>
        <row r="617">
          <cell r="C617" t="str">
            <v>Waktu Siklus</v>
          </cell>
          <cell r="G617" t="str">
            <v>Ts3</v>
          </cell>
        </row>
        <row r="618">
          <cell r="C618" t="str">
            <v>- Perataan 1 lintasan  = (Lh x 60) : (v x 1000)</v>
          </cell>
          <cell r="G618" t="str">
            <v>T1</v>
          </cell>
          <cell r="H618">
            <v>0.75</v>
          </cell>
          <cell r="I618" t="str">
            <v>menit</v>
          </cell>
        </row>
        <row r="619">
          <cell r="C619" t="str">
            <v>- Lain-lain</v>
          </cell>
          <cell r="G619" t="str">
            <v>T2</v>
          </cell>
          <cell r="H619">
            <v>1</v>
          </cell>
          <cell r="I619" t="str">
            <v>menit</v>
          </cell>
        </row>
        <row r="620">
          <cell r="G620" t="str">
            <v>Ts3</v>
          </cell>
          <cell r="H620">
            <v>1.75</v>
          </cell>
          <cell r="I620" t="str">
            <v>menit</v>
          </cell>
        </row>
        <row r="622">
          <cell r="C622" t="str">
            <v>Kap.Prod. / jam =</v>
          </cell>
          <cell r="D622" t="str">
            <v>Lh x b x t x Fa x 60</v>
          </cell>
          <cell r="G622" t="str">
            <v>Q3</v>
          </cell>
          <cell r="H622">
            <v>85.371428571428567</v>
          </cell>
          <cell r="I622" t="str">
            <v>M3</v>
          </cell>
        </row>
        <row r="623">
          <cell r="D623" t="str">
            <v>n x Ts3</v>
          </cell>
        </row>
        <row r="624">
          <cell r="C624" t="str">
            <v>Koefisien Alat / M3</v>
          </cell>
          <cell r="D624" t="str">
            <v xml:space="preserve"> = 1 : Q3</v>
          </cell>
          <cell r="G624" t="str">
            <v>(E13)</v>
          </cell>
          <cell r="H624">
            <v>1.1713520749665328E-2</v>
          </cell>
          <cell r="I624" t="str">
            <v>Jam</v>
          </cell>
        </row>
        <row r="626">
          <cell r="A626" t="str">
            <v>2.d.</v>
          </cell>
          <cell r="C626" t="str">
            <v>VIBRATORY ROLLER</v>
          </cell>
          <cell r="G626" t="str">
            <v>(E19)</v>
          </cell>
        </row>
        <row r="627">
          <cell r="C627" t="str">
            <v>Kecepatan rata-rata</v>
          </cell>
          <cell r="G627" t="str">
            <v>v</v>
          </cell>
          <cell r="H627">
            <v>2.5</v>
          </cell>
          <cell r="I627" t="str">
            <v>KM / Jam</v>
          </cell>
        </row>
        <row r="628">
          <cell r="C628" t="str">
            <v>Lebar efektif pemadatan</v>
          </cell>
          <cell r="G628" t="str">
            <v>b</v>
          </cell>
          <cell r="H628">
            <v>1.2</v>
          </cell>
          <cell r="I628" t="str">
            <v>M</v>
          </cell>
        </row>
        <row r="629">
          <cell r="C629" t="str">
            <v>Jumlah lintasan</v>
          </cell>
          <cell r="G629" t="str">
            <v>n</v>
          </cell>
          <cell r="H629">
            <v>8</v>
          </cell>
          <cell r="I629" t="str">
            <v>lintasan</v>
          </cell>
          <cell r="J629" t="str">
            <v>4 x pp</v>
          </cell>
        </row>
        <row r="630">
          <cell r="C630" t="str">
            <v>Faktor Efisiensi alat</v>
          </cell>
          <cell r="G630" t="str">
            <v>Fa</v>
          </cell>
          <cell r="H630">
            <v>0.83</v>
          </cell>
          <cell r="I630" t="str">
            <v>-</v>
          </cell>
        </row>
        <row r="632">
          <cell r="C632" t="str">
            <v>Kap.Prod. / jam =</v>
          </cell>
          <cell r="D632" t="str">
            <v>(v x 1000) x b x t x Fa</v>
          </cell>
          <cell r="G632" t="str">
            <v>Q4</v>
          </cell>
          <cell r="H632">
            <v>46.6875</v>
          </cell>
          <cell r="I632" t="str">
            <v>M3</v>
          </cell>
        </row>
        <row r="633">
          <cell r="D633" t="str">
            <v>n</v>
          </cell>
        </row>
        <row r="634">
          <cell r="C634" t="str">
            <v>Koefisien Alat / M3</v>
          </cell>
          <cell r="D634" t="str">
            <v xml:space="preserve"> = 1 : Q4</v>
          </cell>
          <cell r="G634" t="str">
            <v>(E19)</v>
          </cell>
          <cell r="H634">
            <v>2.1419009370816599E-2</v>
          </cell>
          <cell r="I634" t="str">
            <v>Jam</v>
          </cell>
        </row>
        <row r="636">
          <cell r="A636" t="str">
            <v>2.e.</v>
          </cell>
          <cell r="C636" t="str">
            <v>PNEUMATIC TIRE ROLLER</v>
          </cell>
          <cell r="G636" t="str">
            <v>(E18)</v>
          </cell>
        </row>
        <row r="637">
          <cell r="C637" t="str">
            <v>Kecepatan rata-rata alat</v>
          </cell>
          <cell r="G637" t="str">
            <v>v</v>
          </cell>
          <cell r="H637">
            <v>5</v>
          </cell>
          <cell r="I637" t="str">
            <v>KM / Jam</v>
          </cell>
        </row>
        <row r="638">
          <cell r="C638" t="str">
            <v>Lebar efektif pemadatan</v>
          </cell>
          <cell r="G638" t="str">
            <v>b</v>
          </cell>
          <cell r="H638">
            <v>1.5</v>
          </cell>
          <cell r="I638" t="str">
            <v>M</v>
          </cell>
        </row>
        <row r="639">
          <cell r="C639" t="str">
            <v>Jumlah lintasan</v>
          </cell>
          <cell r="G639" t="str">
            <v>n</v>
          </cell>
          <cell r="H639">
            <v>4</v>
          </cell>
          <cell r="I639" t="str">
            <v>lintasan</v>
          </cell>
          <cell r="J639" t="str">
            <v>2 x pp</v>
          </cell>
        </row>
        <row r="640">
          <cell r="C640" t="str">
            <v>Faktor Efisiensi alat</v>
          </cell>
          <cell r="G640" t="str">
            <v>Fa</v>
          </cell>
          <cell r="H640">
            <v>0.83</v>
          </cell>
          <cell r="I640" t="str">
            <v>-</v>
          </cell>
        </row>
        <row r="642">
          <cell r="C642" t="str">
            <v>Kap.Prod. / jam =</v>
          </cell>
          <cell r="D642" t="str">
            <v>(v x 1000) x b x t x Fa</v>
          </cell>
          <cell r="G642" t="str">
            <v>Q5</v>
          </cell>
          <cell r="H642">
            <v>233.4375</v>
          </cell>
          <cell r="I642" t="str">
            <v>M3</v>
          </cell>
        </row>
        <row r="643">
          <cell r="D643" t="str">
            <v>n</v>
          </cell>
        </row>
        <row r="644">
          <cell r="C644" t="str">
            <v>Koefisien Alat / M3</v>
          </cell>
          <cell r="D644" t="str">
            <v xml:space="preserve"> = 1 : Q5</v>
          </cell>
          <cell r="G644" t="str">
            <v>(E18)</v>
          </cell>
          <cell r="H644">
            <v>4.2838018741633201E-3</v>
          </cell>
          <cell r="I644" t="str">
            <v>Jam</v>
          </cell>
        </row>
        <row r="646">
          <cell r="A646" t="str">
            <v>2.f.</v>
          </cell>
          <cell r="C646" t="str">
            <v>WATERTANK TRUCK</v>
          </cell>
          <cell r="G646" t="str">
            <v>(E23)</v>
          </cell>
        </row>
        <row r="647">
          <cell r="C647" t="str">
            <v>Volume tangki air</v>
          </cell>
          <cell r="G647" t="str">
            <v>V</v>
          </cell>
          <cell r="H647">
            <v>4</v>
          </cell>
          <cell r="I647" t="str">
            <v>M3</v>
          </cell>
        </row>
        <row r="648">
          <cell r="C648" t="str">
            <v>Kebutuhan air / M3 agregat padat</v>
          </cell>
          <cell r="G648" t="str">
            <v>Wc</v>
          </cell>
          <cell r="H648">
            <v>7.0000000000000007E-2</v>
          </cell>
          <cell r="I648" t="str">
            <v>M3</v>
          </cell>
        </row>
        <row r="649">
          <cell r="C649" t="str">
            <v>Pengisian tangki / jam</v>
          </cell>
          <cell r="G649" t="str">
            <v>n</v>
          </cell>
          <cell r="H649">
            <v>1</v>
          </cell>
          <cell r="I649" t="str">
            <v>kali</v>
          </cell>
        </row>
        <row r="650">
          <cell r="C650" t="str">
            <v>Faktor Efisiensi alat</v>
          </cell>
          <cell r="G650" t="str">
            <v>Fa</v>
          </cell>
          <cell r="H650">
            <v>0.83</v>
          </cell>
          <cell r="I650" t="str">
            <v>-</v>
          </cell>
        </row>
        <row r="652">
          <cell r="C652" t="str">
            <v>Kap.Prod. / jam =</v>
          </cell>
          <cell r="D652" t="str">
            <v>V x n x Fa</v>
          </cell>
          <cell r="G652" t="str">
            <v>Q6</v>
          </cell>
          <cell r="H652">
            <v>47.428571428571423</v>
          </cell>
          <cell r="I652" t="str">
            <v>M3</v>
          </cell>
        </row>
        <row r="653">
          <cell r="D653" t="str">
            <v>Wc</v>
          </cell>
        </row>
        <row r="654">
          <cell r="C654" t="str">
            <v>Koefisien Alat / M3</v>
          </cell>
          <cell r="D654" t="str">
            <v xml:space="preserve"> = 1 : Q6</v>
          </cell>
          <cell r="G654" t="str">
            <v>(E23)</v>
          </cell>
          <cell r="H654">
            <v>2.1084337349397592E-2</v>
          </cell>
          <cell r="I654" t="str">
            <v>Jam</v>
          </cell>
        </row>
        <row r="657">
          <cell r="J657" t="str">
            <v>Berlanjut ke hal. berikut</v>
          </cell>
        </row>
        <row r="658">
          <cell r="A658" t="str">
            <v>ITEM PEMBAYARAN NO.</v>
          </cell>
          <cell r="D658" t="str">
            <v>:  5.2 (2)</v>
          </cell>
          <cell r="J658" t="str">
            <v>Analisa EI-522</v>
          </cell>
        </row>
        <row r="659">
          <cell r="A659" t="str">
            <v>JENIS PEKERJAAN</v>
          </cell>
          <cell r="D659" t="str">
            <v>:  Lapis Pondasi Agregat Kelas C2</v>
          </cell>
        </row>
        <row r="660">
          <cell r="A660" t="str">
            <v>SATUAN PEMBAYARAN</v>
          </cell>
          <cell r="D660" t="str">
            <v>:  M3</v>
          </cell>
          <cell r="H660" t="str">
            <v xml:space="preserve">         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2.g.</v>
          </cell>
          <cell r="C666" t="str">
            <v>ALAT BANTU</v>
          </cell>
        </row>
        <row r="667">
          <cell r="C667" t="str">
            <v>diperlukan :</v>
          </cell>
          <cell r="J667" t="str">
            <v>Lump Sum</v>
          </cell>
        </row>
        <row r="668">
          <cell r="C668" t="str">
            <v>- Kereta dorong   = 2 buah</v>
          </cell>
        </row>
        <row r="669">
          <cell r="C669" t="str">
            <v>- Sekop                = 3 buah</v>
          </cell>
        </row>
        <row r="670">
          <cell r="C670" t="str">
            <v>- Garpu                = 2 buah</v>
          </cell>
        </row>
        <row r="672">
          <cell r="A672" t="str">
            <v xml:space="preserve">   3.</v>
          </cell>
          <cell r="C672" t="str">
            <v>TENAGA</v>
          </cell>
        </row>
        <row r="673">
          <cell r="C673" t="str">
            <v>Produksi menentukan : WHEEL LOADER</v>
          </cell>
          <cell r="G673" t="str">
            <v>Q1</v>
          </cell>
          <cell r="H673">
            <v>56.025000000000006</v>
          </cell>
          <cell r="I673" t="str">
            <v>M3 / Jam</v>
          </cell>
        </row>
        <row r="674">
          <cell r="C674" t="str">
            <v>Produksi Agregat / hari  =  Tk x Q1</v>
          </cell>
          <cell r="G674" t="str">
            <v>Qt</v>
          </cell>
          <cell r="H674">
            <v>392.17500000000007</v>
          </cell>
          <cell r="I674" t="str">
            <v>M3</v>
          </cell>
        </row>
        <row r="675">
          <cell r="C675" t="str">
            <v>Kebutuhan tenaga :</v>
          </cell>
        </row>
        <row r="676">
          <cell r="D676" t="str">
            <v>- Pekerja</v>
          </cell>
          <cell r="G676" t="str">
            <v>P</v>
          </cell>
          <cell r="H676">
            <v>7</v>
          </cell>
          <cell r="I676" t="str">
            <v>orang</v>
          </cell>
        </row>
        <row r="677">
          <cell r="D677" t="str">
            <v>- Mandor</v>
          </cell>
          <cell r="G677" t="str">
            <v>M</v>
          </cell>
          <cell r="H677">
            <v>1</v>
          </cell>
          <cell r="I677" t="str">
            <v>orang</v>
          </cell>
        </row>
        <row r="679">
          <cell r="C679" t="str">
            <v>Koefisien tenaga / M3     :</v>
          </cell>
        </row>
        <row r="680">
          <cell r="D680" t="str">
            <v>- Pekerja</v>
          </cell>
          <cell r="E680" t="str">
            <v>= (Tk x P) : Qt</v>
          </cell>
          <cell r="G680" t="str">
            <v>(L01)</v>
          </cell>
          <cell r="H680">
            <v>0.12494422132976347</v>
          </cell>
          <cell r="I680" t="str">
            <v>Jam</v>
          </cell>
        </row>
        <row r="681">
          <cell r="D681" t="str">
            <v>- Mandor</v>
          </cell>
          <cell r="E681" t="str">
            <v>= (Tk x M) : Qt</v>
          </cell>
          <cell r="G681" t="str">
            <v>(L03)</v>
          </cell>
          <cell r="H681">
            <v>1.7849174475680497E-2</v>
          </cell>
          <cell r="I681" t="str">
            <v>Jam</v>
          </cell>
        </row>
        <row r="683">
          <cell r="A683" t="str">
            <v>4.</v>
          </cell>
          <cell r="C683" t="str">
            <v>HARGA DASAR SATUAN UPAH, BAHAN DAN ALAT</v>
          </cell>
        </row>
        <row r="684">
          <cell r="C684" t="str">
            <v>Lihat lampiran.</v>
          </cell>
        </row>
        <row r="686">
          <cell r="A686" t="str">
            <v>5.</v>
          </cell>
          <cell r="C686" t="str">
            <v>ANALISA HARGA SATUAN PEKERJAAN</v>
          </cell>
        </row>
        <row r="687">
          <cell r="C687" t="str">
            <v>Lihat perhitungan dalam FORMULIR STANDAR UNTUK</v>
          </cell>
        </row>
        <row r="688">
          <cell r="C688" t="str">
            <v>PEREKEMAN ANALISA MASING-MASING HARGA</v>
          </cell>
        </row>
        <row r="689">
          <cell r="C689" t="str">
            <v>SATUAN.</v>
          </cell>
        </row>
        <row r="690">
          <cell r="C690" t="str">
            <v>Didapat Harga Satuan Pekerjaan :</v>
          </cell>
        </row>
        <row r="692">
          <cell r="C692" t="str">
            <v xml:space="preserve">Rp.  </v>
          </cell>
          <cell r="D692">
            <v>40596.413637964535</v>
          </cell>
          <cell r="E692" t="str">
            <v xml:space="preserve"> / M3.</v>
          </cell>
        </row>
        <row r="695">
          <cell r="A695" t="str">
            <v>6.</v>
          </cell>
          <cell r="C695" t="str">
            <v>WAKTU PELAKSANAAN YANG DIPERLUKAN</v>
          </cell>
        </row>
        <row r="696">
          <cell r="C696" t="str">
            <v>Masa Pelaksanaan :</v>
          </cell>
          <cell r="D696" t="str">
            <v>. . . . . . . . . . . .</v>
          </cell>
          <cell r="E696" t="str">
            <v>bulan</v>
          </cell>
        </row>
        <row r="698">
          <cell r="A698" t="str">
            <v>7.</v>
          </cell>
          <cell r="C698" t="str">
            <v>VOLUME PEKERJAAN YANG DIPERLUKAN</v>
          </cell>
        </row>
        <row r="699">
          <cell r="C699" t="str">
            <v>Volume pekerjaan  :</v>
          </cell>
          <cell r="D699">
            <v>0</v>
          </cell>
          <cell r="E699" t="str">
            <v>M3</v>
          </cell>
        </row>
        <row r="717">
          <cell r="A717" t="str">
            <v>ITEM PEMBAYARAN NO.</v>
          </cell>
          <cell r="D717" t="str">
            <v>:  5.4(1)</v>
          </cell>
          <cell r="J717" t="str">
            <v>Analisa EI-541</v>
          </cell>
          <cell r="T717" t="str">
            <v>Analisa EI-541</v>
          </cell>
        </row>
        <row r="718">
          <cell r="A718" t="str">
            <v>JENIS PEKERJAAN</v>
          </cell>
          <cell r="D718" t="str">
            <v>:  Semen Untuk Pond. Semen Tnh.</v>
          </cell>
        </row>
        <row r="719">
          <cell r="A719" t="str">
            <v>SATUAN PEMBAYARAN</v>
          </cell>
          <cell r="D719" t="str">
            <v>:  TON</v>
          </cell>
          <cell r="H719" t="str">
            <v xml:space="preserve">         URAIAN ANALISA HARGA SATUAN</v>
          </cell>
          <cell r="L719" t="str">
            <v>FORMULIR STANDAR UNTUK</v>
          </cell>
        </row>
        <row r="720">
          <cell r="L720" t="str">
            <v>PEREKAMAN ANALISA MASING-MASING HARGA SATUAN</v>
          </cell>
        </row>
        <row r="721">
          <cell r="L721" t="str">
            <v xml:space="preserve">                                                                                                            </v>
          </cell>
        </row>
        <row r="722">
          <cell r="A722" t="str">
            <v>No.</v>
          </cell>
          <cell r="C722" t="str">
            <v>U R A I A N</v>
          </cell>
          <cell r="G722" t="str">
            <v>KODE</v>
          </cell>
          <cell r="H722" t="str">
            <v>KOEF.</v>
          </cell>
          <cell r="I722" t="str">
            <v>SATUAN</v>
          </cell>
          <cell r="J722" t="str">
            <v>KETERANGAN</v>
          </cell>
        </row>
        <row r="724">
          <cell r="L724" t="str">
            <v>Proyek / Bagpro</v>
          </cell>
          <cell r="O724" t="str">
            <v xml:space="preserve">:  Peningkatan Jalan Dan Jembatan Prop. NTT </v>
          </cell>
        </row>
        <row r="725">
          <cell r="A725" t="str">
            <v>I.</v>
          </cell>
          <cell r="C725" t="str">
            <v>ASUMSI</v>
          </cell>
          <cell r="L725" t="str">
            <v>No. Paket Kontrak</v>
          </cell>
          <cell r="O725" t="str">
            <v xml:space="preserve">:  </v>
          </cell>
        </row>
        <row r="726">
          <cell r="A726">
            <v>1</v>
          </cell>
          <cell r="C726" t="str">
            <v>Pekerjaan dilakukan secara manual</v>
          </cell>
          <cell r="L726" t="str">
            <v>Nama Paket</v>
          </cell>
          <cell r="O726" t="str">
            <v>:  Pembangunan Jalan Resetlement Pengungsi Mauritzu</v>
          </cell>
        </row>
        <row r="727">
          <cell r="A727">
            <v>2</v>
          </cell>
          <cell r="C727" t="str">
            <v>Lokasi pekerjaan : sepanjang jalan</v>
          </cell>
          <cell r="L727" t="str">
            <v>Prop / Kab / Kodya</v>
          </cell>
          <cell r="O727" t="str">
            <v>:  Nusa Tenggara Timur / TTU</v>
          </cell>
        </row>
        <row r="728">
          <cell r="A728">
            <v>3</v>
          </cell>
          <cell r="C728" t="str">
            <v>Kondisi Jalan   :  sedang / baik</v>
          </cell>
          <cell r="L728" t="str">
            <v>ITEM PEMBAYARAN NO.</v>
          </cell>
          <cell r="O728" t="str">
            <v>:  5.4(1)</v>
          </cell>
          <cell r="R728" t="str">
            <v>PERKIRAAN VOL. PEK.</v>
          </cell>
          <cell r="T728" t="str">
            <v>:</v>
          </cell>
          <cell r="U728">
            <v>0</v>
          </cell>
        </row>
        <row r="729">
          <cell r="A729">
            <v>4</v>
          </cell>
          <cell r="C729" t="str">
            <v>Jarak rata-rata Base Camp ke lokasi pekerjaan</v>
          </cell>
          <cell r="G729" t="str">
            <v>L</v>
          </cell>
          <cell r="H729">
            <v>17.5</v>
          </cell>
          <cell r="I729" t="str">
            <v>Km</v>
          </cell>
          <cell r="L729" t="str">
            <v>JENIS PEKERJAAN</v>
          </cell>
          <cell r="O729" t="str">
            <v>:  Semen Untuk Pond. Semen Tnh.</v>
          </cell>
          <cell r="R729" t="str">
            <v>TOTAL HARGA</v>
          </cell>
          <cell r="T729" t="str">
            <v>:</v>
          </cell>
          <cell r="U729">
            <v>0</v>
          </cell>
        </row>
        <row r="730">
          <cell r="A730">
            <v>5</v>
          </cell>
          <cell r="C730" t="str">
            <v>Jam kerja efektif per-hari</v>
          </cell>
          <cell r="G730" t="str">
            <v>Tk</v>
          </cell>
          <cell r="H730">
            <v>7</v>
          </cell>
          <cell r="I730" t="str">
            <v>Jam</v>
          </cell>
          <cell r="L730" t="str">
            <v>SATUAN PEMBAYARAN</v>
          </cell>
          <cell r="O730" t="str">
            <v>:  TON</v>
          </cell>
          <cell r="R730" t="str">
            <v>% THD. BIAYA PROYEK</v>
          </cell>
          <cell r="T730" t="str">
            <v>:</v>
          </cell>
          <cell r="U730">
            <v>0</v>
          </cell>
        </row>
        <row r="731">
          <cell r="A731">
            <v>6</v>
          </cell>
          <cell r="C731" t="str">
            <v>Semen diangkut dari Base Camp ke lapangan</v>
          </cell>
        </row>
        <row r="732">
          <cell r="C732" t="str">
            <v>dengan menggunakan Dump Truck</v>
          </cell>
        </row>
        <row r="733">
          <cell r="A733">
            <v>7</v>
          </cell>
          <cell r="C733" t="str">
            <v>Satu hari dapat diselesaikan hamparan Soil Cement</v>
          </cell>
          <cell r="Q733" t="str">
            <v>PERKIRAAN</v>
          </cell>
          <cell r="R733" t="str">
            <v>HARGA</v>
          </cell>
          <cell r="S733" t="str">
            <v>JUMLAH</v>
          </cell>
        </row>
        <row r="734">
          <cell r="C734" t="str">
            <v>sepanjang</v>
          </cell>
          <cell r="G734" t="str">
            <v>Ls</v>
          </cell>
          <cell r="H734">
            <v>400</v>
          </cell>
          <cell r="I734" t="str">
            <v>M</v>
          </cell>
          <cell r="L734" t="str">
            <v>NO.</v>
          </cell>
          <cell r="N734" t="str">
            <v>KOMPONEN</v>
          </cell>
          <cell r="P734" t="str">
            <v>SATUAN</v>
          </cell>
          <cell r="Q734" t="str">
            <v>KUANTITAS</v>
          </cell>
          <cell r="R734" t="str">
            <v>SATUAN</v>
          </cell>
          <cell r="S734" t="str">
            <v>HARGA</v>
          </cell>
        </row>
        <row r="735">
          <cell r="A735">
            <v>8</v>
          </cell>
          <cell r="C735" t="str">
            <v>Faktor hilang Material</v>
          </cell>
          <cell r="G735" t="str">
            <v>Fh</v>
          </cell>
          <cell r="H735">
            <v>1.05</v>
          </cell>
          <cell r="I735" t="str">
            <v>-</v>
          </cell>
          <cell r="R735" t="str">
            <v>(Rp.)</v>
          </cell>
          <cell r="S735" t="str">
            <v>(Rp.)</v>
          </cell>
        </row>
        <row r="736">
          <cell r="A736">
            <v>9</v>
          </cell>
          <cell r="C736" t="str">
            <v>Tebal hamparan</v>
          </cell>
          <cell r="G736" t="str">
            <v>t</v>
          </cell>
          <cell r="H736">
            <v>0.15</v>
          </cell>
          <cell r="I736" t="str">
            <v>M</v>
          </cell>
        </row>
        <row r="738">
          <cell r="A738" t="str">
            <v>II.</v>
          </cell>
          <cell r="C738" t="str">
            <v>URUTAN KERJA</v>
          </cell>
          <cell r="L738" t="str">
            <v>A.</v>
          </cell>
          <cell r="N738" t="str">
            <v>TENAGA</v>
          </cell>
        </row>
        <row r="739">
          <cell r="A739">
            <v>1</v>
          </cell>
          <cell r="C739" t="str">
            <v>Dump Truck mengangkut semen dari Base Camp</v>
          </cell>
        </row>
        <row r="740">
          <cell r="C740" t="str">
            <v>ke lokasi Pekerjaan</v>
          </cell>
          <cell r="L740" t="str">
            <v>1.</v>
          </cell>
          <cell r="N740" t="str">
            <v>Pekerja</v>
          </cell>
          <cell r="O740" t="str">
            <v>(L01)</v>
          </cell>
          <cell r="P740" t="str">
            <v>Jam</v>
          </cell>
          <cell r="Q740">
            <v>2.4305555555555554</v>
          </cell>
          <cell r="R740">
            <v>0</v>
          </cell>
          <cell r="U740">
            <v>0</v>
          </cell>
        </row>
        <row r="741">
          <cell r="A741">
            <v>2</v>
          </cell>
          <cell r="C741" t="str">
            <v>Semen diatur/disusun di tempat hamparan</v>
          </cell>
          <cell r="L741" t="str">
            <v>2.</v>
          </cell>
          <cell r="N741" t="str">
            <v>Mandor</v>
          </cell>
          <cell r="O741" t="str">
            <v>(L03)</v>
          </cell>
          <cell r="P741" t="str">
            <v>Jam</v>
          </cell>
          <cell r="Q741">
            <v>0.16203703703703703</v>
          </cell>
          <cell r="R741">
            <v>0</v>
          </cell>
          <cell r="U741">
            <v>0</v>
          </cell>
        </row>
        <row r="742">
          <cell r="C742" t="str">
            <v>soil/tanah oleh tenaga manusia</v>
          </cell>
        </row>
        <row r="744">
          <cell r="A744" t="str">
            <v>III.</v>
          </cell>
          <cell r="C744" t="str">
            <v>PEMAKAIAN BAHAN, ALAT DAN TENAGA</v>
          </cell>
          <cell r="Q744" t="str">
            <v xml:space="preserve">JUMLAH HARGA TENAGA   </v>
          </cell>
          <cell r="U744">
            <v>0</v>
          </cell>
        </row>
        <row r="745">
          <cell r="A745" t="str">
            <v xml:space="preserve">   1.</v>
          </cell>
          <cell r="C745" t="str">
            <v>BAHAN</v>
          </cell>
        </row>
        <row r="746">
          <cell r="C746" t="str">
            <v>Bahan yang diperlukan / ton   = (1 x Fh x 1000)</v>
          </cell>
          <cell r="G746" t="str">
            <v>(M12)</v>
          </cell>
          <cell r="H746">
            <v>1050</v>
          </cell>
          <cell r="I746" t="str">
            <v>Kg</v>
          </cell>
          <cell r="L746" t="str">
            <v>B.</v>
          </cell>
          <cell r="N746" t="str">
            <v>BAHAN</v>
          </cell>
        </row>
        <row r="747">
          <cell r="L747" t="str">
            <v>1.</v>
          </cell>
          <cell r="N747" t="str">
            <v>Semen</v>
          </cell>
          <cell r="O747" t="str">
            <v>(M12)</v>
          </cell>
          <cell r="P747" t="str">
            <v>Kg</v>
          </cell>
          <cell r="Q747">
            <v>1050</v>
          </cell>
          <cell r="R747">
            <v>0</v>
          </cell>
          <cell r="U747">
            <v>0</v>
          </cell>
        </row>
        <row r="748">
          <cell r="A748" t="str">
            <v xml:space="preserve">   2.</v>
          </cell>
          <cell r="C748" t="str">
            <v>ALAT</v>
          </cell>
        </row>
        <row r="749">
          <cell r="A749" t="str">
            <v>2.a.</v>
          </cell>
          <cell r="C749" t="str">
            <v>DUMP TRUCK</v>
          </cell>
          <cell r="G749" t="str">
            <v>(E08)</v>
          </cell>
        </row>
        <row r="750">
          <cell r="C750" t="str">
            <v>Kapasitas bak</v>
          </cell>
          <cell r="G750" t="str">
            <v>V</v>
          </cell>
          <cell r="H750">
            <v>6</v>
          </cell>
          <cell r="I750" t="str">
            <v>Ton</v>
          </cell>
        </row>
        <row r="751">
          <cell r="C751" t="str">
            <v>Faktor efisiensi alat</v>
          </cell>
          <cell r="G751" t="str">
            <v>Fa</v>
          </cell>
          <cell r="H751">
            <v>0.83</v>
          </cell>
          <cell r="I751" t="str">
            <v>-</v>
          </cell>
        </row>
        <row r="752">
          <cell r="C752" t="str">
            <v>Kecepatan rata-rata bermuatan</v>
          </cell>
          <cell r="G752" t="str">
            <v>v1</v>
          </cell>
          <cell r="H752">
            <v>45</v>
          </cell>
          <cell r="I752" t="str">
            <v>Km / Jam</v>
          </cell>
        </row>
        <row r="753">
          <cell r="C753" t="str">
            <v>Kecepatan rata-rata kosong</v>
          </cell>
          <cell r="G753" t="str">
            <v>v2</v>
          </cell>
          <cell r="H753">
            <v>60</v>
          </cell>
          <cell r="I753" t="str">
            <v>Km / Jam</v>
          </cell>
        </row>
        <row r="754">
          <cell r="C754" t="str">
            <v>Waktu siklus</v>
          </cell>
          <cell r="G754" t="str">
            <v>Ts1</v>
          </cell>
          <cell r="Q754" t="str">
            <v xml:space="preserve">JUMLAH HARGA BAHAN   </v>
          </cell>
          <cell r="U754">
            <v>0</v>
          </cell>
        </row>
        <row r="755">
          <cell r="C755" t="str">
            <v>- Waktu tempuh isi            = (L : v1) x 60</v>
          </cell>
          <cell r="G755" t="str">
            <v>T1</v>
          </cell>
          <cell r="H755">
            <v>23.333333333333332</v>
          </cell>
          <cell r="I755" t="str">
            <v>menit</v>
          </cell>
        </row>
        <row r="756">
          <cell r="C756" t="str">
            <v>- Waktu tempuh kosong   = (L : v2) x 60</v>
          </cell>
          <cell r="G756" t="str">
            <v>T2</v>
          </cell>
          <cell r="H756">
            <v>17.5</v>
          </cell>
          <cell r="I756" t="str">
            <v>menit</v>
          </cell>
          <cell r="L756" t="str">
            <v>C.</v>
          </cell>
          <cell r="N756" t="str">
            <v>PERALATAN</v>
          </cell>
        </row>
        <row r="757">
          <cell r="C757" t="str">
            <v>- Waktu mengisi</v>
          </cell>
          <cell r="G757" t="str">
            <v>T3</v>
          </cell>
          <cell r="H757">
            <v>40</v>
          </cell>
          <cell r="I757" t="str">
            <v>menit</v>
          </cell>
          <cell r="L757" t="str">
            <v>1.</v>
          </cell>
          <cell r="N757" t="str">
            <v>Dump Truck</v>
          </cell>
          <cell r="O757" t="str">
            <v>(E08)</v>
          </cell>
          <cell r="P757" t="str">
            <v>Jam</v>
          </cell>
          <cell r="Q757">
            <v>0.4246151271753682</v>
          </cell>
          <cell r="R757">
            <v>85369.901634057198</v>
          </cell>
          <cell r="U757">
            <v>36249.351639293869</v>
          </cell>
        </row>
        <row r="758">
          <cell r="C758" t="str">
            <v>- Waktu bongkar</v>
          </cell>
          <cell r="G758" t="str">
            <v>T4</v>
          </cell>
          <cell r="H758">
            <v>30</v>
          </cell>
          <cell r="I758" t="str">
            <v>menit</v>
          </cell>
        </row>
        <row r="759">
          <cell r="C759" t="str">
            <v>- Lain-lain</v>
          </cell>
          <cell r="G759" t="str">
            <v>T5</v>
          </cell>
          <cell r="H759">
            <v>10</v>
          </cell>
          <cell r="I759" t="str">
            <v>menit</v>
          </cell>
        </row>
        <row r="760">
          <cell r="G760" t="str">
            <v>Ts1</v>
          </cell>
          <cell r="H760">
            <v>120.83333333333333</v>
          </cell>
          <cell r="I760" t="str">
            <v>menit</v>
          </cell>
        </row>
        <row r="762">
          <cell r="C762" t="str">
            <v>Kapasitas Prod. / jam =</v>
          </cell>
          <cell r="E762" t="str">
            <v>V x Fa x 60</v>
          </cell>
          <cell r="G762" t="str">
            <v>Q1</v>
          </cell>
          <cell r="H762">
            <v>2.3550738916256155</v>
          </cell>
          <cell r="I762" t="str">
            <v>Ton/Jam</v>
          </cell>
        </row>
        <row r="763">
          <cell r="E763" t="str">
            <v xml:space="preserve">   Fh x Ts1</v>
          </cell>
        </row>
        <row r="765">
          <cell r="C765" t="str">
            <v>Koefisien Alat/Ton</v>
          </cell>
          <cell r="D765" t="str">
            <v xml:space="preserve">  =   1 / Q1</v>
          </cell>
          <cell r="G765" t="str">
            <v>(E08)</v>
          </cell>
          <cell r="H765">
            <v>0.4246151271753682</v>
          </cell>
          <cell r="I765" t="str">
            <v>Jam</v>
          </cell>
        </row>
        <row r="766">
          <cell r="Q766" t="str">
            <v xml:space="preserve">JUMLAH HARGA PERALATAN   </v>
          </cell>
          <cell r="U766">
            <v>36249.351639293869</v>
          </cell>
        </row>
        <row r="767">
          <cell r="A767" t="str">
            <v xml:space="preserve">   3.</v>
          </cell>
          <cell r="C767" t="str">
            <v>TENAGA</v>
          </cell>
        </row>
        <row r="768">
          <cell r="C768" t="str">
            <v>Lebar Soil Cement</v>
          </cell>
          <cell r="G768" t="str">
            <v>b</v>
          </cell>
          <cell r="H768">
            <v>6</v>
          </cell>
          <cell r="I768" t="str">
            <v>M</v>
          </cell>
          <cell r="L768" t="str">
            <v>D.</v>
          </cell>
          <cell r="N768" t="str">
            <v>JUMLAH HARGA TENAGA, BAHAN DAN PERALATAN  ( A + B + C )</v>
          </cell>
          <cell r="U768">
            <v>36249.351639293869</v>
          </cell>
        </row>
        <row r="769">
          <cell r="C769" t="str">
            <v>Kadar semen  : Spesifikasi 5.4.3 (1) = ( 3 - 12 ) %</v>
          </cell>
          <cell r="G769" t="str">
            <v>s</v>
          </cell>
          <cell r="H769">
            <v>7.5</v>
          </cell>
          <cell r="I769" t="str">
            <v>%</v>
          </cell>
          <cell r="L769" t="str">
            <v>E.</v>
          </cell>
          <cell r="N769" t="str">
            <v>OVERHEAD &amp; PROFIT</v>
          </cell>
          <cell r="P769">
            <v>10</v>
          </cell>
          <cell r="Q769" t="str">
            <v>%  x  D</v>
          </cell>
          <cell r="U769">
            <v>3624.9351639293873</v>
          </cell>
        </row>
        <row r="770">
          <cell r="C770" t="str">
            <v>Berat jenis tanah</v>
          </cell>
          <cell r="G770" t="str">
            <v>Bj</v>
          </cell>
          <cell r="H770">
            <v>1.6</v>
          </cell>
          <cell r="I770" t="str">
            <v>ton / M3</v>
          </cell>
          <cell r="L770" t="str">
            <v>F.</v>
          </cell>
          <cell r="N770" t="str">
            <v>HARGA SATUAN PEKERJAAN  ( D + E )</v>
          </cell>
          <cell r="U770">
            <v>39874.286803223258</v>
          </cell>
        </row>
        <row r="771">
          <cell r="C771" t="str">
            <v>Setiap hari dengan produksi = {(s : 100) x t x b x Ls} x Bj</v>
          </cell>
          <cell r="G771" t="str">
            <v>Qt</v>
          </cell>
          <cell r="H771">
            <v>43.2</v>
          </cell>
          <cell r="I771" t="str">
            <v>Ton</v>
          </cell>
          <cell r="L771" t="str">
            <v>Note: 1</v>
          </cell>
          <cell r="N771" t="str">
            <v>SATUAN dapat berdasarkan atas jam operasi untuk Tenaga Kerja dan Peralatan, volume dan/atau ukuran</v>
          </cell>
        </row>
        <row r="772">
          <cell r="N772" t="str">
            <v>berat untuk bahan-bahan.</v>
          </cell>
        </row>
        <row r="773">
          <cell r="C773" t="str">
            <v>Kebutuhan tenaga :</v>
          </cell>
          <cell r="L773">
            <v>2</v>
          </cell>
          <cell r="N773" t="str">
            <v>Kuantitas satuan adalah kuantitas setiap komponen untuk menyelesaikan satu satuan pekerjaan dari nomor</v>
          </cell>
        </row>
        <row r="774">
          <cell r="D774" t="str">
            <v>- Pekerja</v>
          </cell>
          <cell r="G774" t="str">
            <v>P</v>
          </cell>
          <cell r="H774">
            <v>15</v>
          </cell>
          <cell r="I774" t="str">
            <v>orang</v>
          </cell>
          <cell r="N774" t="str">
            <v>mata pembayaran.</v>
          </cell>
        </row>
        <row r="775">
          <cell r="D775" t="str">
            <v>- Mandor</v>
          </cell>
          <cell r="G775" t="str">
            <v>M</v>
          </cell>
          <cell r="H775">
            <v>1</v>
          </cell>
          <cell r="I775" t="str">
            <v>orang</v>
          </cell>
          <cell r="L775">
            <v>3</v>
          </cell>
          <cell r="N775" t="str">
            <v>Biaya satuan untuk peralatan sudah termasuk bahan bakar, bahan habis dipakai dan operator.</v>
          </cell>
        </row>
        <row r="776">
          <cell r="L776">
            <v>4</v>
          </cell>
          <cell r="N776" t="str">
            <v>Biaya satuan sudah termasuk pengeluaran untuk seluruh pajak yang berkaitan (tetapi tidak termasuk PPN</v>
          </cell>
        </row>
        <row r="777">
          <cell r="J777" t="str">
            <v>Berlanjut ke hal. berikut</v>
          </cell>
          <cell r="N777" t="str">
            <v>yang dibayar dari kontrak) dan biaya-biaya lainnya.</v>
          </cell>
        </row>
        <row r="778">
          <cell r="A778" t="str">
            <v>ITEM PEMBAYARAN NO.</v>
          </cell>
          <cell r="D778" t="str">
            <v>:  5.4(1)</v>
          </cell>
          <cell r="J778" t="str">
            <v>Analisa EI-541</v>
          </cell>
        </row>
        <row r="779">
          <cell r="A779" t="str">
            <v>JENIS PEKERJAAN</v>
          </cell>
          <cell r="D779" t="str">
            <v>:  Semen Untuk Pond. Semen Tnh.</v>
          </cell>
        </row>
        <row r="780">
          <cell r="A780" t="str">
            <v>SATUAN PEMBAYARAN</v>
          </cell>
          <cell r="D780" t="str">
            <v>:  TON</v>
          </cell>
          <cell r="H780" t="str">
            <v xml:space="preserve">         URAIAN ANALISA HARGA SATUAN</v>
          </cell>
        </row>
        <row r="781">
          <cell r="J781" t="str">
            <v>Lanjutan</v>
          </cell>
        </row>
        <row r="783">
          <cell r="A783" t="str">
            <v>No.</v>
          </cell>
          <cell r="C783" t="str">
            <v>U R A I A N</v>
          </cell>
          <cell r="G783" t="str">
            <v>KODE</v>
          </cell>
          <cell r="H783" t="str">
            <v>KOEF.</v>
          </cell>
          <cell r="I783" t="str">
            <v>SATUAN</v>
          </cell>
          <cell r="J783" t="str">
            <v>KETERANGAN</v>
          </cell>
        </row>
        <row r="786">
          <cell r="C786" t="str">
            <v>Koefisien tenaga / Ton  :</v>
          </cell>
        </row>
        <row r="787">
          <cell r="D787" t="str">
            <v>- Pekerja</v>
          </cell>
          <cell r="E787" t="str">
            <v>= (Tk x P) : Qt</v>
          </cell>
          <cell r="G787" t="str">
            <v>(L01)</v>
          </cell>
          <cell r="H787">
            <v>2.4305555555555554</v>
          </cell>
          <cell r="I787" t="str">
            <v>Jam</v>
          </cell>
        </row>
        <row r="788">
          <cell r="D788" t="str">
            <v>- Mandor</v>
          </cell>
          <cell r="E788" t="str">
            <v>= (Tk x M) : Qt</v>
          </cell>
          <cell r="G788" t="str">
            <v>(L03)</v>
          </cell>
          <cell r="H788">
            <v>0.16203703703703703</v>
          </cell>
          <cell r="I788" t="str">
            <v>Jam</v>
          </cell>
        </row>
        <row r="791">
          <cell r="A791" t="str">
            <v>4.</v>
          </cell>
          <cell r="C791" t="str">
            <v>HARGA DASAR SATUAN UPAH, BAHAN DAN ALAT</v>
          </cell>
        </row>
        <row r="792">
          <cell r="C792" t="str">
            <v>Lihat lampiran.</v>
          </cell>
        </row>
        <row r="795">
          <cell r="A795" t="str">
            <v>5.</v>
          </cell>
          <cell r="C795" t="str">
            <v>ANALISA HARGA SATUAN PEKERJAAN</v>
          </cell>
        </row>
        <row r="796">
          <cell r="C796" t="str">
            <v>Lihat perhitungan dalam FORMULIR STANDAR UNTUK</v>
          </cell>
        </row>
        <row r="797">
          <cell r="C797" t="str">
            <v>PEREKEMAN ANALISA MASING-MASING HARGA</v>
          </cell>
        </row>
        <row r="798">
          <cell r="C798" t="str">
            <v>SATUAN.</v>
          </cell>
        </row>
        <row r="799">
          <cell r="C799" t="str">
            <v>Didapat Harga Satuan Pekerjaan :</v>
          </cell>
        </row>
        <row r="801">
          <cell r="C801" t="str">
            <v xml:space="preserve">Rp.  </v>
          </cell>
          <cell r="D801">
            <v>39874.286803223258</v>
          </cell>
          <cell r="E801" t="str">
            <v xml:space="preserve"> / Ton</v>
          </cell>
        </row>
        <row r="804">
          <cell r="A804" t="str">
            <v>6.</v>
          </cell>
          <cell r="C804" t="str">
            <v>WAKTU PELAKSANAAN YANG DIPERLUKAN</v>
          </cell>
        </row>
        <row r="805">
          <cell r="C805" t="str">
            <v>Masa Pelaksanaan :</v>
          </cell>
          <cell r="D805" t="str">
            <v>. . . . . . . . . . . .</v>
          </cell>
          <cell r="E805" t="str">
            <v>bulan</v>
          </cell>
        </row>
        <row r="807">
          <cell r="A807" t="str">
            <v>7.</v>
          </cell>
          <cell r="C807" t="str">
            <v>VOLUME PEKERJAAN YANG DIPERLUKAN</v>
          </cell>
        </row>
        <row r="808">
          <cell r="C808" t="str">
            <v>Volume pekerjaan  :</v>
          </cell>
          <cell r="D808">
            <v>0</v>
          </cell>
          <cell r="E808" t="str">
            <v>Ton</v>
          </cell>
        </row>
        <row r="837">
          <cell r="A837" t="str">
            <v>ITEM PEMBAYARAN NO.</v>
          </cell>
          <cell r="D837" t="str">
            <v>:  5.4(2)</v>
          </cell>
          <cell r="J837" t="str">
            <v>Analisa EI-542</v>
          </cell>
          <cell r="T837" t="str">
            <v>Analisa EI-542</v>
          </cell>
        </row>
        <row r="838">
          <cell r="A838" t="str">
            <v>JENIS PEKERJAAN</v>
          </cell>
          <cell r="D838" t="str">
            <v>:  Lapis Pondasi Semen Tanah</v>
          </cell>
        </row>
        <row r="839">
          <cell r="A839" t="str">
            <v>SATUAN PEMBAYARAN</v>
          </cell>
          <cell r="D839" t="str">
            <v>:  M3</v>
          </cell>
          <cell r="H839" t="str">
            <v xml:space="preserve">         URAIAN ANALISA HARGA SATUAN</v>
          </cell>
          <cell r="L839" t="str">
            <v>FORMULIR STANDAR UNTUK</v>
          </cell>
        </row>
        <row r="840">
          <cell r="L840" t="str">
            <v>PEREKAMAN ANALISA MASING-MASING HARGA SATUAN</v>
          </cell>
        </row>
        <row r="841">
          <cell r="L841" t="str">
            <v xml:space="preserve">                                                                                                            </v>
          </cell>
        </row>
        <row r="842">
          <cell r="A842" t="str">
            <v>No.</v>
          </cell>
          <cell r="C842" t="str">
            <v>U R A I A N</v>
          </cell>
          <cell r="G842" t="str">
            <v>KODE</v>
          </cell>
          <cell r="H842" t="str">
            <v>KOEF.</v>
          </cell>
          <cell r="I842" t="str">
            <v>SATUAN</v>
          </cell>
          <cell r="J842" t="str">
            <v>KETERANGAN</v>
          </cell>
        </row>
        <row r="844">
          <cell r="L844" t="str">
            <v>Proyek / Bagpro</v>
          </cell>
          <cell r="O844" t="str">
            <v xml:space="preserve">:  Peningkatan Jalan Dan Jembatan Prop. NTT </v>
          </cell>
        </row>
        <row r="845">
          <cell r="A845" t="str">
            <v>I.</v>
          </cell>
          <cell r="C845" t="str">
            <v>ASUMSI</v>
          </cell>
          <cell r="L845" t="str">
            <v>No. Paket Kontrak</v>
          </cell>
          <cell r="O845" t="str">
            <v xml:space="preserve">:  </v>
          </cell>
        </row>
        <row r="846">
          <cell r="A846">
            <v>1</v>
          </cell>
          <cell r="C846" t="str">
            <v>Pekerjaan dilakukan secara mekanik</v>
          </cell>
          <cell r="L846" t="str">
            <v>Nama Paket</v>
          </cell>
          <cell r="O846" t="str">
            <v>:  Pembangunan Jalan Resetlement Pengungsi Mauritzu</v>
          </cell>
        </row>
        <row r="847">
          <cell r="A847">
            <v>2</v>
          </cell>
          <cell r="C847" t="str">
            <v>Lokasi pekerjaan : sepanjang jalan</v>
          </cell>
          <cell r="L847" t="str">
            <v>Prop / Kab / Kodya</v>
          </cell>
          <cell r="O847" t="str">
            <v>:  Nusa Tenggara Timur / TTU</v>
          </cell>
        </row>
        <row r="848">
          <cell r="A848">
            <v>3</v>
          </cell>
          <cell r="C848" t="str">
            <v>Kondisi Jalan   :  sedang / baik</v>
          </cell>
          <cell r="L848" t="str">
            <v>ITEM PEMBAYARAN NO.</v>
          </cell>
          <cell r="O848" t="str">
            <v>:  5.4(2)</v>
          </cell>
          <cell r="R848" t="str">
            <v>PERKIRAAN VOL. PEK.</v>
          </cell>
          <cell r="T848" t="str">
            <v>:</v>
          </cell>
          <cell r="U848">
            <v>0</v>
          </cell>
        </row>
        <row r="849">
          <cell r="A849">
            <v>4</v>
          </cell>
          <cell r="C849" t="str">
            <v>Jarak rata-rata sumber material ke lokasi pekerjaan</v>
          </cell>
          <cell r="G849" t="str">
            <v>L</v>
          </cell>
          <cell r="H849">
            <v>17.5</v>
          </cell>
          <cell r="I849" t="str">
            <v>Km</v>
          </cell>
          <cell r="L849" t="str">
            <v>JENIS PEKERJAAN</v>
          </cell>
          <cell r="O849" t="str">
            <v>:  Lapis Pondasi Semen Tanah</v>
          </cell>
          <cell r="R849" t="str">
            <v>TOTAL HARGA</v>
          </cell>
          <cell r="T849" t="str">
            <v>:</v>
          </cell>
          <cell r="U849">
            <v>0</v>
          </cell>
        </row>
        <row r="850">
          <cell r="A850">
            <v>5</v>
          </cell>
          <cell r="C850" t="str">
            <v>Jam kerja efektif per-hari</v>
          </cell>
          <cell r="G850" t="str">
            <v>Tk</v>
          </cell>
          <cell r="H850">
            <v>7</v>
          </cell>
          <cell r="I850" t="str">
            <v>Jam</v>
          </cell>
          <cell r="L850" t="str">
            <v>SATUAN PEMBAYARAN</v>
          </cell>
          <cell r="O850" t="str">
            <v>:  M3</v>
          </cell>
          <cell r="R850" t="str">
            <v>% THD. BIAYA PROYEK</v>
          </cell>
          <cell r="T850" t="str">
            <v>:</v>
          </cell>
          <cell r="U850">
            <v>0</v>
          </cell>
        </row>
        <row r="851">
          <cell r="A851">
            <v>6</v>
          </cell>
          <cell r="C851" t="str">
            <v>Harga pembayaran tidak termasuk semen ( semen</v>
          </cell>
        </row>
        <row r="852">
          <cell r="C852" t="str">
            <v>dibayar dalam item tersendiri)</v>
          </cell>
        </row>
        <row r="853">
          <cell r="A853">
            <v>7</v>
          </cell>
          <cell r="C853" t="str">
            <v>Satu hari dapat diselesaikan hamparan Soil Cement</v>
          </cell>
          <cell r="Q853" t="str">
            <v>PERKIRAAN</v>
          </cell>
          <cell r="R853" t="str">
            <v>HARGA</v>
          </cell>
          <cell r="S853" t="str">
            <v>JUMLAH</v>
          </cell>
        </row>
        <row r="854">
          <cell r="C854" t="str">
            <v>sepanjang</v>
          </cell>
          <cell r="G854" t="str">
            <v>Ls</v>
          </cell>
          <cell r="H854">
            <v>400</v>
          </cell>
          <cell r="I854" t="str">
            <v>M</v>
          </cell>
          <cell r="L854" t="str">
            <v>NO.</v>
          </cell>
          <cell r="N854" t="str">
            <v>KOMPONEN</v>
          </cell>
          <cell r="P854" t="str">
            <v>SATUAN</v>
          </cell>
          <cell r="Q854" t="str">
            <v>KUANTITAS</v>
          </cell>
          <cell r="R854" t="str">
            <v>SATUAN</v>
          </cell>
          <cell r="S854" t="str">
            <v>HARGA</v>
          </cell>
        </row>
        <row r="855">
          <cell r="A855">
            <v>8</v>
          </cell>
          <cell r="C855" t="str">
            <v>Faktor kembang material (padat - lepas)</v>
          </cell>
          <cell r="G855" t="str">
            <v>Fk</v>
          </cell>
          <cell r="H855">
            <v>1.2</v>
          </cell>
          <cell r="I855" t="str">
            <v>-</v>
          </cell>
          <cell r="R855" t="str">
            <v>(Rp.)</v>
          </cell>
          <cell r="S855" t="str">
            <v>(Rp.)</v>
          </cell>
        </row>
        <row r="856">
          <cell r="A856">
            <v>9</v>
          </cell>
          <cell r="C856" t="str">
            <v>Tebal hamparan padat</v>
          </cell>
          <cell r="G856" t="str">
            <v>t</v>
          </cell>
          <cell r="H856">
            <v>0.15</v>
          </cell>
          <cell r="I856" t="str">
            <v>M</v>
          </cell>
        </row>
        <row r="858">
          <cell r="A858" t="str">
            <v>II.</v>
          </cell>
          <cell r="C858" t="str">
            <v>URUTAN KERJA</v>
          </cell>
          <cell r="L858" t="str">
            <v>A.</v>
          </cell>
          <cell r="N858" t="str">
            <v>TENAGA</v>
          </cell>
        </row>
        <row r="859">
          <cell r="A859">
            <v>1</v>
          </cell>
          <cell r="C859" t="str">
            <v xml:space="preserve">Whell Loader memuat tanah/material ke dalam </v>
          </cell>
        </row>
        <row r="860">
          <cell r="C860" t="str">
            <v>Dump Truck di lokasi sumber bahan</v>
          </cell>
          <cell r="L860" t="str">
            <v>1.</v>
          </cell>
          <cell r="N860" t="str">
            <v>Pekerja</v>
          </cell>
          <cell r="O860" t="str">
            <v>(L01)</v>
          </cell>
          <cell r="P860" t="str">
            <v>Jam</v>
          </cell>
          <cell r="Q860">
            <v>0.1499330655957162</v>
          </cell>
          <cell r="R860">
            <v>0</v>
          </cell>
          <cell r="U860">
            <v>0</v>
          </cell>
        </row>
        <row r="861">
          <cell r="A861">
            <v>2</v>
          </cell>
          <cell r="C861" t="str">
            <v>Dump Truck mengangkut material ke lokasi pekerjaan</v>
          </cell>
          <cell r="L861" t="str">
            <v>2.</v>
          </cell>
          <cell r="N861" t="str">
            <v>Mandor</v>
          </cell>
          <cell r="O861" t="str">
            <v>(L03)</v>
          </cell>
          <cell r="P861" t="str">
            <v>Jam</v>
          </cell>
          <cell r="Q861">
            <v>2.1419009370816599E-2</v>
          </cell>
          <cell r="R861">
            <v>0</v>
          </cell>
          <cell r="U861">
            <v>0</v>
          </cell>
        </row>
        <row r="862">
          <cell r="A862">
            <v>3</v>
          </cell>
          <cell r="C862" t="str">
            <v>Motor Grader menghampar material di lokasi pekerjaan</v>
          </cell>
        </row>
        <row r="863">
          <cell r="A863">
            <v>4</v>
          </cell>
          <cell r="C863" t="str">
            <v>Semen dan material tanah diaduk ditempat dengan</v>
          </cell>
        </row>
        <row r="864">
          <cell r="C864" t="str">
            <v>menggunakan Vulvi Mixer</v>
          </cell>
          <cell r="Q864" t="str">
            <v xml:space="preserve">JUMLAH HARGA TENAGA   </v>
          </cell>
          <cell r="U864">
            <v>0</v>
          </cell>
        </row>
        <row r="865">
          <cell r="A865">
            <v>5</v>
          </cell>
          <cell r="C865" t="str">
            <v>Sebelum pemadatan material dibasahi dengan</v>
          </cell>
        </row>
        <row r="866">
          <cell r="C866" t="str">
            <v>menggunakan Water Tank Truck</v>
          </cell>
          <cell r="L866" t="str">
            <v>B.</v>
          </cell>
          <cell r="N866" t="str">
            <v>BAHAN</v>
          </cell>
        </row>
        <row r="867">
          <cell r="A867">
            <v>6</v>
          </cell>
          <cell r="C867" t="str">
            <v>Pemadatan dilakukan dengan menggunakan</v>
          </cell>
        </row>
        <row r="868">
          <cell r="C868" t="str">
            <v>Vibrator Roller dan Pneumatic Tire Roller</v>
          </cell>
          <cell r="L868" t="str">
            <v>1.</v>
          </cell>
          <cell r="N868" t="str">
            <v>Tanah Timbunan     (M08)</v>
          </cell>
          <cell r="P868" t="str">
            <v>M3</v>
          </cell>
          <cell r="Q868">
            <v>1.2</v>
          </cell>
          <cell r="R868">
            <v>18750</v>
          </cell>
          <cell r="U868">
            <v>22500</v>
          </cell>
        </row>
        <row r="869">
          <cell r="A869">
            <v>7</v>
          </cell>
          <cell r="C869" t="str">
            <v>Selama pelaksanaan pekerjaan sekelompok pekerja</v>
          </cell>
        </row>
        <row r="870">
          <cell r="C870" t="str">
            <v>akan merapikan tepi hamparan dan level permukaan</v>
          </cell>
        </row>
        <row r="871">
          <cell r="C871" t="str">
            <v>dengan menggunakan alat bantu</v>
          </cell>
        </row>
        <row r="873">
          <cell r="A873" t="str">
            <v>III.</v>
          </cell>
          <cell r="C873" t="str">
            <v>PEMAKAIAN BAHAN, ALAT DAN TENAGA</v>
          </cell>
        </row>
        <row r="874">
          <cell r="Q874" t="str">
            <v xml:space="preserve">JUMLAH HARGA BAHAN   </v>
          </cell>
          <cell r="U874">
            <v>22500</v>
          </cell>
        </row>
        <row r="875">
          <cell r="A875" t="str">
            <v>1.</v>
          </cell>
          <cell r="C875" t="str">
            <v>BAHAN</v>
          </cell>
        </row>
        <row r="876">
          <cell r="C876" t="str">
            <v>Setiap M3 Soil Cement padat diperlukan = 1 x Fk</v>
          </cell>
          <cell r="G876" t="str">
            <v>(M08)</v>
          </cell>
          <cell r="H876">
            <v>1.2</v>
          </cell>
          <cell r="I876" t="str">
            <v>M3</v>
          </cell>
          <cell r="L876" t="str">
            <v>C.</v>
          </cell>
          <cell r="N876" t="str">
            <v>PERALATAN</v>
          </cell>
        </row>
        <row r="877">
          <cell r="L877" t="str">
            <v>1.</v>
          </cell>
          <cell r="N877" t="str">
            <v>Wheel Loader</v>
          </cell>
          <cell r="O877" t="str">
            <v>(E15)</v>
          </cell>
          <cell r="P877" t="str">
            <v>Jam</v>
          </cell>
          <cell r="Q877">
            <v>1.7849174475680497E-2</v>
          </cell>
          <cell r="R877">
            <v>215035.12819823693</v>
          </cell>
          <cell r="U877">
            <v>3838.1995216106543</v>
          </cell>
        </row>
        <row r="878">
          <cell r="A878" t="str">
            <v>2.</v>
          </cell>
          <cell r="C878" t="str">
            <v>ALAT</v>
          </cell>
          <cell r="L878" t="str">
            <v>2.</v>
          </cell>
          <cell r="N878" t="str">
            <v>Dump Truck</v>
          </cell>
          <cell r="O878" t="str">
            <v>(E08)</v>
          </cell>
          <cell r="P878" t="str">
            <v>Jam</v>
          </cell>
          <cell r="Q878">
            <v>0.28986226028612438</v>
          </cell>
          <cell r="R878">
            <v>85369.901634057198</v>
          </cell>
          <cell r="U878">
            <v>24745.512648051921</v>
          </cell>
        </row>
        <row r="879">
          <cell r="A879" t="str">
            <v>2.a.</v>
          </cell>
          <cell r="C879" t="str">
            <v>WHELL LOADER</v>
          </cell>
          <cell r="G879" t="str">
            <v>(E15)</v>
          </cell>
          <cell r="L879" t="str">
            <v>3.</v>
          </cell>
          <cell r="N879" t="str">
            <v>Motor Grader</v>
          </cell>
          <cell r="O879" t="str">
            <v>(E13)</v>
          </cell>
          <cell r="P879" t="str">
            <v>Jam</v>
          </cell>
          <cell r="Q879">
            <v>8.3668005354752342E-3</v>
          </cell>
          <cell r="R879">
            <v>263178.57315631048</v>
          </cell>
          <cell r="U879">
            <v>2201.9626268098268</v>
          </cell>
        </row>
        <row r="880">
          <cell r="C880" t="str">
            <v>Kapasitas bucket</v>
          </cell>
          <cell r="G880" t="str">
            <v>V</v>
          </cell>
          <cell r="H880">
            <v>1.5</v>
          </cell>
          <cell r="I880" t="str">
            <v>M3</v>
          </cell>
          <cell r="L880" t="str">
            <v>4.</v>
          </cell>
          <cell r="N880" t="str">
            <v>Vibrator Roller</v>
          </cell>
          <cell r="O880" t="str">
            <v>(E19)</v>
          </cell>
          <cell r="P880" t="str">
            <v>Jam</v>
          </cell>
          <cell r="Q880">
            <v>2.1419009370816599E-2</v>
          </cell>
          <cell r="R880">
            <v>135553.54694485845</v>
          </cell>
          <cell r="U880">
            <v>2903.4226922593507</v>
          </cell>
        </row>
        <row r="881">
          <cell r="C881" t="str">
            <v>Faktor bucket</v>
          </cell>
          <cell r="G881" t="str">
            <v>Fb</v>
          </cell>
          <cell r="H881">
            <v>0.9</v>
          </cell>
          <cell r="I881" t="str">
            <v>-</v>
          </cell>
          <cell r="J881" t="str">
            <v>Pemuatan ringan</v>
          </cell>
          <cell r="L881" t="str">
            <v>5.</v>
          </cell>
          <cell r="N881" t="str">
            <v>P. Tyre Roller</v>
          </cell>
          <cell r="O881" t="str">
            <v>(E18)</v>
          </cell>
          <cell r="P881" t="str">
            <v>Jam</v>
          </cell>
          <cell r="Q881">
            <v>8.5676037483266403E-3</v>
          </cell>
          <cell r="R881">
            <v>153571.33878019065</v>
          </cell>
          <cell r="U881">
            <v>1315.7383777687016</v>
          </cell>
        </row>
        <row r="882">
          <cell r="C882" t="str">
            <v>Faktor efisiensi alat</v>
          </cell>
          <cell r="G882" t="str">
            <v>Fa</v>
          </cell>
          <cell r="H882">
            <v>0.83</v>
          </cell>
          <cell r="I882" t="str">
            <v>-</v>
          </cell>
          <cell r="L882" t="str">
            <v>6.</v>
          </cell>
          <cell r="N882" t="str">
            <v>Water Tanker</v>
          </cell>
          <cell r="O882" t="str">
            <v>(E23)</v>
          </cell>
          <cell r="P882" t="str">
            <v>Jam</v>
          </cell>
          <cell r="Q882">
            <v>7.0281124497991983E-3</v>
          </cell>
          <cell r="R882">
            <v>97351.151634057198</v>
          </cell>
          <cell r="U882">
            <v>684.19484080160692</v>
          </cell>
        </row>
        <row r="883">
          <cell r="C883" t="str">
            <v>Waktu siklus :</v>
          </cell>
          <cell r="G883" t="str">
            <v>Ts1</v>
          </cell>
          <cell r="L883" t="str">
            <v>7.</v>
          </cell>
          <cell r="N883" t="str">
            <v>Fulvi Mixer</v>
          </cell>
          <cell r="O883" t="str">
            <v>(E27)</v>
          </cell>
          <cell r="P883" t="str">
            <v>Jam</v>
          </cell>
          <cell r="Q883">
            <v>1.9277108433734941E-2</v>
          </cell>
          <cell r="R883">
            <v>51991.56498602451</v>
          </cell>
          <cell r="U883">
            <v>1002.2470358751714</v>
          </cell>
        </row>
        <row r="884">
          <cell r="C884" t="str">
            <v>- Muat</v>
          </cell>
          <cell r="G884" t="str">
            <v>T1</v>
          </cell>
          <cell r="H884">
            <v>0.5</v>
          </cell>
          <cell r="I884" t="str">
            <v>menit</v>
          </cell>
          <cell r="L884" t="str">
            <v>8.</v>
          </cell>
          <cell r="N884" t="str">
            <v>Alat Bantu</v>
          </cell>
          <cell r="P884" t="str">
            <v>Ls</v>
          </cell>
          <cell r="Q884">
            <v>1</v>
          </cell>
          <cell r="R884">
            <v>90</v>
          </cell>
          <cell r="U884">
            <v>90</v>
          </cell>
        </row>
        <row r="885">
          <cell r="C885" t="str">
            <v>- Lain-lain</v>
          </cell>
          <cell r="G885" t="str">
            <v>T2</v>
          </cell>
          <cell r="H885">
            <v>0.5</v>
          </cell>
          <cell r="I885" t="str">
            <v>menit</v>
          </cell>
        </row>
        <row r="886">
          <cell r="G886" t="str">
            <v>Ts1</v>
          </cell>
          <cell r="H886">
            <v>1</v>
          </cell>
          <cell r="I886" t="str">
            <v>menit</v>
          </cell>
          <cell r="Q886" t="str">
            <v xml:space="preserve">JUMLAH HARGA PERALATAN   </v>
          </cell>
          <cell r="U886">
            <v>36781.277743177227</v>
          </cell>
        </row>
        <row r="888">
          <cell r="C888" t="str">
            <v>Kap. Prod. / Jam  =</v>
          </cell>
          <cell r="D888" t="str">
            <v>V x Fb x Fa x 60</v>
          </cell>
          <cell r="G888" t="str">
            <v>Q1</v>
          </cell>
          <cell r="H888">
            <v>56.025000000000006</v>
          </cell>
          <cell r="I888" t="str">
            <v>M3</v>
          </cell>
          <cell r="L888" t="str">
            <v>D.</v>
          </cell>
          <cell r="N888" t="str">
            <v>JUMLAH HARGA TENAGA, BAHAN DAN PERALATAN  ( A + B + C )</v>
          </cell>
          <cell r="U888">
            <v>59281.277743177227</v>
          </cell>
        </row>
        <row r="889">
          <cell r="D889" t="str">
            <v>Fk x Ts1</v>
          </cell>
          <cell r="L889" t="str">
            <v>E.</v>
          </cell>
          <cell r="N889" t="str">
            <v>OVERHEAD &amp; PROFIT</v>
          </cell>
          <cell r="P889">
            <v>10</v>
          </cell>
          <cell r="Q889" t="str">
            <v>%  x  D</v>
          </cell>
          <cell r="U889">
            <v>5928.1277743177234</v>
          </cell>
        </row>
        <row r="890">
          <cell r="L890" t="str">
            <v>F.</v>
          </cell>
          <cell r="N890" t="str">
            <v>HARGA SATUAN PEKERJAAN  ( D + E )</v>
          </cell>
          <cell r="U890">
            <v>65209.405517494946</v>
          </cell>
        </row>
        <row r="891">
          <cell r="C891" t="str">
            <v>Koefisien Alat / M3</v>
          </cell>
          <cell r="D891" t="str">
            <v xml:space="preserve">  = 1 / Q1</v>
          </cell>
          <cell r="G891" t="str">
            <v>(E15)</v>
          </cell>
          <cell r="H891">
            <v>1.7849174475680497E-2</v>
          </cell>
          <cell r="I891" t="str">
            <v>Jam</v>
          </cell>
          <cell r="L891" t="str">
            <v>Note: 1</v>
          </cell>
          <cell r="N891" t="str">
            <v>SATUAN dapat berdasarkan atas jam operasi untuk Tenaga Kerja dan Peralatan, volume dan/atau ukuran</v>
          </cell>
        </row>
        <row r="892">
          <cell r="N892" t="str">
            <v>berat untuk bahan-bahan.</v>
          </cell>
        </row>
        <row r="893">
          <cell r="L893">
            <v>2</v>
          </cell>
          <cell r="N893" t="str">
            <v>Kuantitas satuan adalah kuantitas setiap komponen untuk menyelesaikan satu satuan pekerjaan dari nomor</v>
          </cell>
        </row>
        <row r="894">
          <cell r="N894" t="str">
            <v>mata pembayaran.</v>
          </cell>
        </row>
        <row r="895">
          <cell r="L895">
            <v>3</v>
          </cell>
          <cell r="N895" t="str">
            <v>Biaya satuan untuk peralatan sudah termasuk bahan bakar, bahan habis dipakai dan operator.</v>
          </cell>
        </row>
        <row r="896">
          <cell r="L896">
            <v>4</v>
          </cell>
          <cell r="N896" t="str">
            <v>Biaya satuan sudah termasuk pengeluaran untuk seluruh pajak yang berkaitan (tetapi tidak termasuk PPN</v>
          </cell>
        </row>
        <row r="897">
          <cell r="J897" t="str">
            <v>Berlanjut ke hal. berikut</v>
          </cell>
          <cell r="N897" t="str">
            <v>yang dibayar dari kontrak) dan biaya-biaya lainnya.</v>
          </cell>
        </row>
        <row r="898">
          <cell r="A898" t="str">
            <v>ITEM PEMBAYARAN NO.</v>
          </cell>
          <cell r="D898" t="str">
            <v>:  5.4(2)</v>
          </cell>
          <cell r="J898" t="str">
            <v>Analisa EI-542</v>
          </cell>
        </row>
        <row r="899">
          <cell r="A899" t="str">
            <v>JENIS PEKERJAAN</v>
          </cell>
          <cell r="D899" t="str">
            <v>:  Lapis Pondasi Semen Tanah</v>
          </cell>
        </row>
        <row r="900">
          <cell r="A900" t="str">
            <v>SATUAN PEMBAYARAN</v>
          </cell>
          <cell r="D900" t="str">
            <v>:  M3</v>
          </cell>
          <cell r="H900" t="str">
            <v xml:space="preserve">         URAIAN ANALISA HARGA SATUAN</v>
          </cell>
        </row>
        <row r="901">
          <cell r="J901" t="str">
            <v>Lanjutan</v>
          </cell>
        </row>
        <row r="903">
          <cell r="A903" t="str">
            <v>No.</v>
          </cell>
          <cell r="C903" t="str">
            <v>U R A I A N</v>
          </cell>
          <cell r="G903" t="str">
            <v>KODE</v>
          </cell>
          <cell r="H903" t="str">
            <v>KOEF.</v>
          </cell>
          <cell r="I903" t="str">
            <v>SATUAN</v>
          </cell>
          <cell r="J903" t="str">
            <v>KETERANGAN</v>
          </cell>
        </row>
        <row r="906">
          <cell r="A906" t="str">
            <v>2.b.</v>
          </cell>
          <cell r="C906" t="str">
            <v>DUMP TRUCK</v>
          </cell>
          <cell r="G906" t="str">
            <v>(E08)</v>
          </cell>
        </row>
        <row r="907">
          <cell r="C907" t="str">
            <v>Kapasitas bak</v>
          </cell>
          <cell r="G907" t="str">
            <v>V</v>
          </cell>
          <cell r="H907">
            <v>4</v>
          </cell>
          <cell r="I907" t="str">
            <v>M3</v>
          </cell>
        </row>
        <row r="908">
          <cell r="C908" t="str">
            <v>Faktor efisiensi alat</v>
          </cell>
          <cell r="G908" t="str">
            <v>Fa</v>
          </cell>
          <cell r="H908">
            <v>0.83</v>
          </cell>
          <cell r="I908" t="str">
            <v>-</v>
          </cell>
        </row>
        <row r="909">
          <cell r="C909" t="str">
            <v>Kecepatan rata-rata bermuatan</v>
          </cell>
          <cell r="G909" t="str">
            <v>v1</v>
          </cell>
          <cell r="H909">
            <v>45</v>
          </cell>
          <cell r="I909" t="str">
            <v>Km / Jam</v>
          </cell>
        </row>
        <row r="910">
          <cell r="C910" t="str">
            <v>Kecepatan rata-rata kosong</v>
          </cell>
          <cell r="G910" t="str">
            <v>v2</v>
          </cell>
          <cell r="H910">
            <v>60</v>
          </cell>
          <cell r="I910" t="str">
            <v>Km / Jam</v>
          </cell>
        </row>
        <row r="911">
          <cell r="C911" t="str">
            <v>Waktu Siklus  :  - Waktu memuat = V : Q1 x 60</v>
          </cell>
          <cell r="G911" t="str">
            <v>T1</v>
          </cell>
          <cell r="H911">
            <v>4.283801874163319</v>
          </cell>
          <cell r="I911" t="str">
            <v>menit</v>
          </cell>
        </row>
        <row r="912">
          <cell r="C912" t="str">
            <v>- Waktu tempuh isi            = (L : v1) x 60</v>
          </cell>
          <cell r="G912" t="str">
            <v>T2</v>
          </cell>
          <cell r="H912">
            <v>23.333333333333332</v>
          </cell>
          <cell r="I912" t="str">
            <v>menit</v>
          </cell>
        </row>
        <row r="913">
          <cell r="C913" t="str">
            <v>- Waktu tempuh kosong   = (L : v2) x 60</v>
          </cell>
          <cell r="G913" t="str">
            <v>T3</v>
          </cell>
          <cell r="H913">
            <v>17.5</v>
          </cell>
          <cell r="I913" t="str">
            <v>menit</v>
          </cell>
        </row>
        <row r="914">
          <cell r="C914" t="str">
            <v>- Dump dan lain-lain</v>
          </cell>
          <cell r="G914" t="str">
            <v>T4</v>
          </cell>
          <cell r="H914">
            <v>3</v>
          </cell>
          <cell r="I914" t="str">
            <v>menit</v>
          </cell>
        </row>
        <row r="915">
          <cell r="G915" t="str">
            <v>Ts2</v>
          </cell>
          <cell r="H915">
            <v>48.117135207496652</v>
          </cell>
          <cell r="I915" t="str">
            <v>menit</v>
          </cell>
        </row>
        <row r="917">
          <cell r="C917" t="str">
            <v>Kapasitas Prod. / jam =</v>
          </cell>
          <cell r="E917" t="str">
            <v>V x Fa x 60</v>
          </cell>
          <cell r="G917" t="str">
            <v>Q2</v>
          </cell>
          <cell r="H917">
            <v>3.4499144490658953</v>
          </cell>
        </row>
        <row r="918">
          <cell r="E918" t="str">
            <v xml:space="preserve">   Fk x Ts2</v>
          </cell>
        </row>
        <row r="920">
          <cell r="C920" t="str">
            <v>Koefisien Alat / M3</v>
          </cell>
          <cell r="D920" t="str">
            <v xml:space="preserve">  =    1 / Q2</v>
          </cell>
          <cell r="G920" t="str">
            <v>(E08)</v>
          </cell>
          <cell r="H920">
            <v>0.28986226028612438</v>
          </cell>
          <cell r="I920" t="str">
            <v>Jam</v>
          </cell>
        </row>
        <row r="922">
          <cell r="A922" t="str">
            <v>2.c.</v>
          </cell>
          <cell r="C922" t="str">
            <v>MOTOR GRADER</v>
          </cell>
          <cell r="G922" t="str">
            <v>(E13)</v>
          </cell>
        </row>
        <row r="923">
          <cell r="C923" t="str">
            <v>Panjang hamparan</v>
          </cell>
          <cell r="G923" t="str">
            <v>Lh</v>
          </cell>
          <cell r="H923">
            <v>100</v>
          </cell>
          <cell r="I923" t="str">
            <v>M</v>
          </cell>
        </row>
        <row r="924">
          <cell r="C924" t="str">
            <v>Lebar efektif kerja blade</v>
          </cell>
          <cell r="G924" t="str">
            <v>b</v>
          </cell>
          <cell r="H924">
            <v>2.4</v>
          </cell>
          <cell r="I924" t="str">
            <v>M</v>
          </cell>
        </row>
        <row r="925">
          <cell r="C925" t="str">
            <v>Faktor efisiensi alat</v>
          </cell>
          <cell r="G925" t="str">
            <v>Fa</v>
          </cell>
          <cell r="H925">
            <v>0.83</v>
          </cell>
          <cell r="I925" t="str">
            <v>-</v>
          </cell>
        </row>
        <row r="926">
          <cell r="C926" t="str">
            <v>Kecepatan rata-rata alat</v>
          </cell>
          <cell r="G926" t="str">
            <v>v</v>
          </cell>
          <cell r="H926">
            <v>4</v>
          </cell>
          <cell r="I926" t="str">
            <v>Km / Jam</v>
          </cell>
        </row>
        <row r="927">
          <cell r="C927" t="str">
            <v>Jumlah lintasan</v>
          </cell>
          <cell r="G927" t="str">
            <v>n</v>
          </cell>
          <cell r="H927">
            <v>6</v>
          </cell>
          <cell r="I927" t="str">
            <v>lintasan</v>
          </cell>
          <cell r="J927" t="str">
            <v>3 x pp</v>
          </cell>
        </row>
        <row r="928">
          <cell r="C928" t="str">
            <v>Waktu siklus</v>
          </cell>
          <cell r="G928" t="str">
            <v>Ts3</v>
          </cell>
        </row>
        <row r="929">
          <cell r="C929" t="str">
            <v>- Perataan 1 lintasan  = Lh : (v x 1000) x 60</v>
          </cell>
          <cell r="G929" t="str">
            <v>T1</v>
          </cell>
          <cell r="H929">
            <v>1.5</v>
          </cell>
          <cell r="I929" t="str">
            <v>menit</v>
          </cell>
        </row>
        <row r="930">
          <cell r="C930" t="str">
            <v>- Lain-lain</v>
          </cell>
          <cell r="G930" t="str">
            <v>T2</v>
          </cell>
          <cell r="H930">
            <v>1</v>
          </cell>
          <cell r="I930" t="str">
            <v>menit</v>
          </cell>
        </row>
        <row r="931">
          <cell r="G931" t="str">
            <v>Ts3</v>
          </cell>
          <cell r="H931">
            <v>2.5</v>
          </cell>
          <cell r="I931" t="str">
            <v>menit</v>
          </cell>
        </row>
        <row r="933">
          <cell r="C933" t="str">
            <v>Kap. Prod. / Jam  =</v>
          </cell>
          <cell r="D933" t="str">
            <v>Lh x b x t x Fa x 60</v>
          </cell>
          <cell r="G933" t="str">
            <v>Q3</v>
          </cell>
          <cell r="H933">
            <v>119.52</v>
          </cell>
          <cell r="I933" t="str">
            <v>M3</v>
          </cell>
        </row>
        <row r="934">
          <cell r="D934" t="str">
            <v>n x Ts3</v>
          </cell>
        </row>
        <row r="936">
          <cell r="C936" t="str">
            <v>Koefisien Alat / M3</v>
          </cell>
          <cell r="D936" t="str">
            <v xml:space="preserve">  =  1 / Q3</v>
          </cell>
          <cell r="G936" t="str">
            <v>(E13)</v>
          </cell>
          <cell r="H936">
            <v>8.3668005354752342E-3</v>
          </cell>
          <cell r="I936" t="str">
            <v>Jam</v>
          </cell>
        </row>
        <row r="938">
          <cell r="A938" t="str">
            <v>2.d.</v>
          </cell>
          <cell r="C938" t="str">
            <v>VIBRATOR ROLLER</v>
          </cell>
          <cell r="G938" t="str">
            <v>(E19)</v>
          </cell>
        </row>
        <row r="939">
          <cell r="C939" t="str">
            <v>Kecepatan rata-rata alat</v>
          </cell>
          <cell r="G939" t="str">
            <v>v</v>
          </cell>
          <cell r="H939">
            <v>2.5</v>
          </cell>
          <cell r="I939" t="str">
            <v>Km / Jam</v>
          </cell>
        </row>
        <row r="940">
          <cell r="C940" t="str">
            <v>Lebar efektif pemadatan</v>
          </cell>
          <cell r="G940" t="str">
            <v>b</v>
          </cell>
          <cell r="H940">
            <v>1.2</v>
          </cell>
          <cell r="I940" t="str">
            <v>M</v>
          </cell>
        </row>
        <row r="941">
          <cell r="C941" t="str">
            <v>Jumlah lintasan</v>
          </cell>
          <cell r="G941" t="str">
            <v>n</v>
          </cell>
          <cell r="H941">
            <v>8</v>
          </cell>
          <cell r="I941" t="str">
            <v>lintasan</v>
          </cell>
          <cell r="J941" t="str">
            <v>3 x pp</v>
          </cell>
        </row>
        <row r="942">
          <cell r="C942" t="str">
            <v>Faktor efisiensi alat</v>
          </cell>
          <cell r="G942" t="str">
            <v>Fa</v>
          </cell>
          <cell r="H942">
            <v>0.83</v>
          </cell>
          <cell r="I942" t="str">
            <v>-</v>
          </cell>
        </row>
        <row r="944">
          <cell r="C944" t="str">
            <v xml:space="preserve">Kap. Prod. / Jam = </v>
          </cell>
          <cell r="D944" t="str">
            <v>(v x 1000) x b x t x Fa</v>
          </cell>
          <cell r="G944" t="str">
            <v>Q4</v>
          </cell>
          <cell r="H944">
            <v>46.6875</v>
          </cell>
          <cell r="I944" t="str">
            <v>M3</v>
          </cell>
        </row>
        <row r="945">
          <cell r="D945" t="str">
            <v>n</v>
          </cell>
        </row>
        <row r="947">
          <cell r="C947" t="str">
            <v>Koefisien Alat / M3</v>
          </cell>
          <cell r="D947" t="str">
            <v xml:space="preserve">  =  1 / Q4</v>
          </cell>
          <cell r="G947" t="str">
            <v>(E19)</v>
          </cell>
          <cell r="H947">
            <v>2.1419009370816599E-2</v>
          </cell>
          <cell r="I947" t="str">
            <v>Jam</v>
          </cell>
        </row>
        <row r="949">
          <cell r="A949" t="str">
            <v>2.e.</v>
          </cell>
          <cell r="C949" t="str">
            <v>PNEUMATIC TIRE ROLLER</v>
          </cell>
          <cell r="G949" t="str">
            <v>(E18)</v>
          </cell>
        </row>
        <row r="950">
          <cell r="C950" t="str">
            <v>Kecepatan rata-rata alat</v>
          </cell>
          <cell r="G950" t="str">
            <v>v</v>
          </cell>
          <cell r="H950">
            <v>5</v>
          </cell>
          <cell r="I950" t="str">
            <v>Km / Jam</v>
          </cell>
        </row>
        <row r="951">
          <cell r="C951" t="str">
            <v>Lebar efektif pemadatan</v>
          </cell>
          <cell r="G951" t="str">
            <v>b</v>
          </cell>
          <cell r="H951">
            <v>1.5</v>
          </cell>
          <cell r="I951" t="str">
            <v>M</v>
          </cell>
        </row>
        <row r="952">
          <cell r="C952" t="str">
            <v>Jumlah lintasan</v>
          </cell>
          <cell r="G952" t="str">
            <v>n</v>
          </cell>
          <cell r="H952">
            <v>8</v>
          </cell>
          <cell r="I952" t="str">
            <v>lintasan</v>
          </cell>
          <cell r="J952" t="str">
            <v>4 x pp</v>
          </cell>
        </row>
        <row r="953">
          <cell r="C953" t="str">
            <v>Faktor efisiensi alat</v>
          </cell>
          <cell r="G953" t="str">
            <v>Fa</v>
          </cell>
          <cell r="H953">
            <v>0.83</v>
          </cell>
          <cell r="I953" t="str">
            <v>-</v>
          </cell>
        </row>
        <row r="956">
          <cell r="J956" t="str">
            <v>Berlanjut ke hal. berikut</v>
          </cell>
        </row>
        <row r="957">
          <cell r="A957" t="str">
            <v>ITEM PEMBAYARAN NO.</v>
          </cell>
          <cell r="D957" t="str">
            <v>:  5.4(2)</v>
          </cell>
          <cell r="J957" t="str">
            <v>Analisa EI-542</v>
          </cell>
        </row>
        <row r="958">
          <cell r="A958" t="str">
            <v>JENIS PEKERJAAN</v>
          </cell>
          <cell r="D958" t="str">
            <v>:  Lapis Pondasi Semen Tanah</v>
          </cell>
        </row>
        <row r="959">
          <cell r="A959" t="str">
            <v>SATUAN PEMBAYARAN</v>
          </cell>
          <cell r="D959" t="str">
            <v>:  M3</v>
          </cell>
          <cell r="H959" t="str">
            <v xml:space="preserve">         URAIAN ANALISA HARGA SATUAN</v>
          </cell>
        </row>
        <row r="960">
          <cell r="J960" t="str">
            <v>Lanjutan</v>
          </cell>
        </row>
        <row r="962">
          <cell r="A962" t="str">
            <v>No.</v>
          </cell>
          <cell r="C962" t="str">
            <v>U R A I A N</v>
          </cell>
          <cell r="G962" t="str">
            <v>KODE</v>
          </cell>
          <cell r="H962" t="str">
            <v>KOEF.</v>
          </cell>
          <cell r="I962" t="str">
            <v>SATUAN</v>
          </cell>
          <cell r="J962" t="str">
            <v>KETERANGAN</v>
          </cell>
        </row>
        <row r="965">
          <cell r="C965" t="str">
            <v xml:space="preserve">Kap. Prod. / Jam = </v>
          </cell>
          <cell r="D965" t="str">
            <v>(v x 1000) x b x t x Fa</v>
          </cell>
          <cell r="G965" t="str">
            <v>Q5</v>
          </cell>
          <cell r="H965">
            <v>116.71875</v>
          </cell>
          <cell r="I965" t="str">
            <v>M3</v>
          </cell>
        </row>
        <row r="966">
          <cell r="D966" t="str">
            <v>n</v>
          </cell>
        </row>
        <row r="968">
          <cell r="C968" t="str">
            <v>Koefisien Alat / M3</v>
          </cell>
          <cell r="D968" t="str">
            <v xml:space="preserve">  =  1 / Q5</v>
          </cell>
          <cell r="G968" t="str">
            <v>(E18)</v>
          </cell>
          <cell r="H968">
            <v>8.5676037483266403E-3</v>
          </cell>
          <cell r="I968" t="str">
            <v>Jam</v>
          </cell>
        </row>
        <row r="970">
          <cell r="A970" t="str">
            <v>2.e.</v>
          </cell>
          <cell r="C970" t="str">
            <v>WATER TANK TRUCK</v>
          </cell>
          <cell r="G970" t="str">
            <v>(E23)</v>
          </cell>
        </row>
        <row r="971">
          <cell r="C971" t="str">
            <v>Volume Tangki air</v>
          </cell>
          <cell r="G971" t="str">
            <v>V</v>
          </cell>
          <cell r="H971">
            <v>4</v>
          </cell>
          <cell r="I971" t="str">
            <v>M3</v>
          </cell>
        </row>
        <row r="972">
          <cell r="C972" t="str">
            <v>Kebutuhan air / M3 material padat</v>
          </cell>
          <cell r="G972" t="str">
            <v>Wc</v>
          </cell>
          <cell r="H972">
            <v>7.0000000000000007E-2</v>
          </cell>
          <cell r="I972" t="str">
            <v>M3</v>
          </cell>
        </row>
        <row r="973">
          <cell r="C973" t="str">
            <v>Pengisian tanhgki / jam</v>
          </cell>
          <cell r="G973" t="str">
            <v>n</v>
          </cell>
          <cell r="H973">
            <v>3</v>
          </cell>
          <cell r="I973" t="str">
            <v>kali</v>
          </cell>
        </row>
        <row r="974">
          <cell r="C974" t="str">
            <v>Faktor efisiensi alat</v>
          </cell>
          <cell r="G974" t="str">
            <v>Fa</v>
          </cell>
          <cell r="H974">
            <v>0.83</v>
          </cell>
          <cell r="I974" t="str">
            <v>-</v>
          </cell>
        </row>
        <row r="976">
          <cell r="C976" t="str">
            <v>Kap. Prod. / Jam  =</v>
          </cell>
          <cell r="D976" t="str">
            <v>V x n x Fa</v>
          </cell>
          <cell r="G976" t="str">
            <v>Q6</v>
          </cell>
          <cell r="H976">
            <v>142.28571428571425</v>
          </cell>
          <cell r="I976" t="str">
            <v>M3</v>
          </cell>
        </row>
        <row r="977">
          <cell r="D977" t="str">
            <v>Wc</v>
          </cell>
        </row>
        <row r="979">
          <cell r="C979" t="str">
            <v>Koefisien Alat / M3</v>
          </cell>
          <cell r="D979" t="str">
            <v xml:space="preserve">  =  1 / Q6</v>
          </cell>
          <cell r="G979" t="str">
            <v>(E23)</v>
          </cell>
          <cell r="H979">
            <v>7.0281124497991983E-3</v>
          </cell>
          <cell r="I979" t="str">
            <v>Jam</v>
          </cell>
        </row>
        <row r="981">
          <cell r="A981" t="str">
            <v>2.f.</v>
          </cell>
          <cell r="C981" t="str">
            <v>FULVI MIXER</v>
          </cell>
          <cell r="G981" t="str">
            <v>(E27)</v>
          </cell>
        </row>
        <row r="982">
          <cell r="C982" t="str">
            <v>Kecepatan rata-rata alat</v>
          </cell>
          <cell r="G982" t="str">
            <v>v</v>
          </cell>
          <cell r="H982">
            <v>2.5</v>
          </cell>
          <cell r="I982" t="str">
            <v>Km / Jam</v>
          </cell>
        </row>
        <row r="983">
          <cell r="C983" t="str">
            <v>Lebar efektif pemadatan</v>
          </cell>
          <cell r="G983" t="str">
            <v>b</v>
          </cell>
          <cell r="H983">
            <v>1</v>
          </cell>
          <cell r="I983" t="str">
            <v>M</v>
          </cell>
        </row>
        <row r="984">
          <cell r="C984" t="str">
            <v>Jumlah lintasan</v>
          </cell>
          <cell r="G984" t="str">
            <v>n</v>
          </cell>
          <cell r="H984">
            <v>6</v>
          </cell>
          <cell r="I984" t="str">
            <v>lintasan</v>
          </cell>
          <cell r="J984" t="str">
            <v>3 x pp</v>
          </cell>
        </row>
        <row r="985">
          <cell r="C985" t="str">
            <v>Faktor efisiensi alat</v>
          </cell>
          <cell r="G985" t="str">
            <v>Fa</v>
          </cell>
          <cell r="H985">
            <v>0.83</v>
          </cell>
          <cell r="I985" t="str">
            <v>-</v>
          </cell>
        </row>
        <row r="987">
          <cell r="C987" t="str">
            <v xml:space="preserve">Kap. Prod. / Jam = </v>
          </cell>
          <cell r="D987" t="str">
            <v>(v x 1000) x b x t x Fa</v>
          </cell>
          <cell r="G987" t="str">
            <v>Q7</v>
          </cell>
          <cell r="H987">
            <v>51.875</v>
          </cell>
          <cell r="I987" t="str">
            <v>M3</v>
          </cell>
        </row>
        <row r="988">
          <cell r="D988" t="str">
            <v>n</v>
          </cell>
        </row>
        <row r="990">
          <cell r="C990" t="str">
            <v>Koefisien Alat / M3</v>
          </cell>
          <cell r="D990" t="str">
            <v xml:space="preserve">  = 1 / Q7</v>
          </cell>
          <cell r="G990" t="str">
            <v>(E27)</v>
          </cell>
          <cell r="H990">
            <v>1.9277108433734941E-2</v>
          </cell>
          <cell r="I990" t="str">
            <v>Jam</v>
          </cell>
        </row>
        <row r="992">
          <cell r="A992" t="str">
            <v>2.g.</v>
          </cell>
          <cell r="C992" t="str">
            <v>ALAT BANTU</v>
          </cell>
        </row>
        <row r="993">
          <cell r="C993" t="str">
            <v>Diperlukan :</v>
          </cell>
          <cell r="J993" t="str">
            <v>Lump Sump</v>
          </cell>
        </row>
        <row r="994">
          <cell r="C994" t="str">
            <v>- Kereta dorong  = 2 buah</v>
          </cell>
        </row>
        <row r="995">
          <cell r="C995" t="str">
            <v>- Sekop               = 3 buah</v>
          </cell>
        </row>
        <row r="997">
          <cell r="A997" t="str">
            <v>3.</v>
          </cell>
          <cell r="C997" t="str">
            <v>TENAGA</v>
          </cell>
        </row>
        <row r="998">
          <cell r="C998" t="str">
            <v>Produksi menetukan : VIBRATOR ROLLER</v>
          </cell>
          <cell r="G998" t="str">
            <v>Q4</v>
          </cell>
          <cell r="H998">
            <v>46.6875</v>
          </cell>
          <cell r="I998" t="str">
            <v>M3/Jam</v>
          </cell>
        </row>
        <row r="999">
          <cell r="C999" t="str">
            <v>Produksi Soil Cement / hari  = Tk x Q4</v>
          </cell>
          <cell r="G999" t="str">
            <v>Qt</v>
          </cell>
          <cell r="H999">
            <v>326.8125</v>
          </cell>
          <cell r="I999" t="str">
            <v>M3</v>
          </cell>
        </row>
        <row r="1000">
          <cell r="C1000" t="str">
            <v>Kebutuhan tenaga  :</v>
          </cell>
        </row>
        <row r="1001">
          <cell r="D1001" t="str">
            <v>- Pekerja</v>
          </cell>
          <cell r="G1001" t="str">
            <v>P</v>
          </cell>
          <cell r="H1001">
            <v>7</v>
          </cell>
          <cell r="I1001" t="str">
            <v>orang</v>
          </cell>
        </row>
        <row r="1002">
          <cell r="D1002" t="str">
            <v>- Mandor</v>
          </cell>
          <cell r="G1002" t="str">
            <v>M</v>
          </cell>
          <cell r="H1002">
            <v>1</v>
          </cell>
          <cell r="I1002" t="str">
            <v>orang</v>
          </cell>
        </row>
        <row r="1004">
          <cell r="C1004" t="str">
            <v>Koefisien tenaga / M3  :</v>
          </cell>
        </row>
        <row r="1005">
          <cell r="D1005" t="str">
            <v>- Pekerja</v>
          </cell>
          <cell r="E1005" t="str">
            <v xml:space="preserve"> = (Tk x P) : Qt</v>
          </cell>
          <cell r="G1005" t="str">
            <v>(L01)</v>
          </cell>
          <cell r="H1005">
            <v>0.1499330655957162</v>
          </cell>
          <cell r="I1005" t="str">
            <v>Jam</v>
          </cell>
        </row>
        <row r="1006">
          <cell r="D1006" t="str">
            <v>- Mandor</v>
          </cell>
          <cell r="E1006" t="str">
            <v xml:space="preserve"> = (Tk x M) : Qt</v>
          </cell>
          <cell r="G1006" t="str">
            <v>(L03)</v>
          </cell>
          <cell r="H1006">
            <v>2.1419009370816599E-2</v>
          </cell>
          <cell r="I1006" t="str">
            <v>Jam</v>
          </cell>
        </row>
        <row r="1015">
          <cell r="J1015" t="str">
            <v>Berlanjut ke hal. berikut</v>
          </cell>
        </row>
        <row r="1016">
          <cell r="A1016" t="str">
            <v>ITEM PEMBAYARAN NO.</v>
          </cell>
          <cell r="D1016" t="str">
            <v>:  5.4(2)</v>
          </cell>
          <cell r="J1016" t="str">
            <v>Analisa EI-542</v>
          </cell>
        </row>
        <row r="1017">
          <cell r="A1017" t="str">
            <v>JENIS PEKERJAAN</v>
          </cell>
          <cell r="D1017" t="str">
            <v>:  Lapis Pondasi Semen Tanah</v>
          </cell>
        </row>
        <row r="1018">
          <cell r="A1018" t="str">
            <v>SATUAN PEMBAYARAN</v>
          </cell>
          <cell r="D1018" t="str">
            <v>:  M3</v>
          </cell>
          <cell r="H1018" t="str">
            <v xml:space="preserve">         URAIAN ANALISA HARGA SATUAN</v>
          </cell>
        </row>
        <row r="1019">
          <cell r="J1019" t="str">
            <v>Lanjutan</v>
          </cell>
        </row>
        <row r="1021">
          <cell r="A1021" t="str">
            <v>No.</v>
          </cell>
          <cell r="C1021" t="str">
            <v>U R A I A N</v>
          </cell>
          <cell r="G1021" t="str">
            <v>KODE</v>
          </cell>
          <cell r="H1021" t="str">
            <v>KOEF.</v>
          </cell>
          <cell r="I1021" t="str">
            <v>SATUAN</v>
          </cell>
          <cell r="J1021" t="str">
            <v>KETERANGAN</v>
          </cell>
        </row>
        <row r="1024">
          <cell r="A1024" t="str">
            <v>4.</v>
          </cell>
          <cell r="C1024" t="str">
            <v>HARGA DASAR SATUAN UPAH, BAHAN DAN ALAT</v>
          </cell>
        </row>
        <row r="1025">
          <cell r="C1025" t="str">
            <v>Lihat lampiran.</v>
          </cell>
        </row>
        <row r="1028">
          <cell r="A1028" t="str">
            <v>5.</v>
          </cell>
          <cell r="C1028" t="str">
            <v>ANALISA HARGA SATUAN PEKERJAAN</v>
          </cell>
        </row>
        <row r="1029">
          <cell r="C1029" t="str">
            <v>Lihat perhitungan dalam FORMULIR STANDAR UNTUK</v>
          </cell>
        </row>
        <row r="1030">
          <cell r="C1030" t="str">
            <v>PEREKEMAN ANALISA MASING-MASING HARGA</v>
          </cell>
        </row>
        <row r="1031">
          <cell r="C1031" t="str">
            <v>SATUAN.</v>
          </cell>
        </row>
        <row r="1032">
          <cell r="C1032" t="str">
            <v>Didapat Harga Satuan Pekerjaan :</v>
          </cell>
        </row>
        <row r="1034">
          <cell r="C1034" t="str">
            <v xml:space="preserve">Rp.  </v>
          </cell>
          <cell r="D1034">
            <v>65209.405517494946</v>
          </cell>
          <cell r="E1034" t="str">
            <v xml:space="preserve"> / M3</v>
          </cell>
        </row>
        <row r="1037">
          <cell r="A1037" t="str">
            <v>6.</v>
          </cell>
          <cell r="C1037" t="str">
            <v>WAKTU PELAKSANAAN YANG DIPERLUKAN</v>
          </cell>
        </row>
        <row r="1038">
          <cell r="C1038" t="str">
            <v>Masa Pelaksanaan :</v>
          </cell>
          <cell r="D1038" t="str">
            <v>. . . . . . . . . . . .</v>
          </cell>
          <cell r="E1038" t="str">
            <v>bulan</v>
          </cell>
        </row>
        <row r="1040">
          <cell r="A1040" t="str">
            <v>7.</v>
          </cell>
          <cell r="C1040" t="str">
            <v>VOLUME PEKERJAAN YANG DIPERLUKAN</v>
          </cell>
        </row>
        <row r="1041">
          <cell r="C1041" t="str">
            <v>Volume pekerjaan  :</v>
          </cell>
          <cell r="D1041">
            <v>0</v>
          </cell>
          <cell r="E1041" t="str">
            <v>M3</v>
          </cell>
        </row>
      </sheetData>
      <sheetData sheetId="26" refreshError="1">
        <row r="1">
          <cell r="A1" t="str">
            <v>ITEM PEMBAYARAN NO.</v>
          </cell>
          <cell r="D1" t="str">
            <v>:  6.1 (1)</v>
          </cell>
          <cell r="J1" t="str">
            <v>Analisa EI-611</v>
          </cell>
          <cell r="T1" t="str">
            <v>Analisa EI-611</v>
          </cell>
        </row>
        <row r="2">
          <cell r="A2" t="str">
            <v>JENIS PEKERJAAN</v>
          </cell>
          <cell r="D2" t="str">
            <v>:  Lapis Resap Pengikat</v>
          </cell>
        </row>
        <row r="3">
          <cell r="A3" t="str">
            <v>SATUAN PEMBAYARAN</v>
          </cell>
          <cell r="D3" t="str">
            <v>:  LITER</v>
          </cell>
          <cell r="H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Jarak rata-rata Base Camp ke lokasi pekerjaan</v>
          </cell>
          <cell r="G12" t="str">
            <v>L</v>
          </cell>
          <cell r="H12">
            <v>17.5</v>
          </cell>
          <cell r="I12" t="str">
            <v>KM</v>
          </cell>
          <cell r="L12" t="str">
            <v>ITEM PEMBAYARAN NO.</v>
          </cell>
          <cell r="O12" t="str">
            <v>:  6.1 (1)</v>
          </cell>
          <cell r="R12" t="str">
            <v>PERKIRAAN VOL. PEK.</v>
          </cell>
          <cell r="T12" t="str">
            <v>:</v>
          </cell>
          <cell r="U12">
            <v>6000</v>
          </cell>
        </row>
        <row r="13">
          <cell r="A13">
            <v>4</v>
          </cell>
          <cell r="C13" t="str">
            <v>Jam kerja efektif per-hari</v>
          </cell>
          <cell r="G13" t="str">
            <v>Tk</v>
          </cell>
          <cell r="H13">
            <v>7</v>
          </cell>
          <cell r="I13" t="str">
            <v>Jam</v>
          </cell>
          <cell r="L13" t="str">
            <v>JENIS PEKERJAAN</v>
          </cell>
          <cell r="O13" t="str">
            <v>:  Lapis Resap Pengikat</v>
          </cell>
          <cell r="R13" t="str">
            <v>TOTAL HARGA (Rp.)</v>
          </cell>
          <cell r="T13" t="str">
            <v>:</v>
          </cell>
          <cell r="U13">
            <v>8271900.0000000009</v>
          </cell>
        </row>
        <row r="14">
          <cell r="A14">
            <v>5</v>
          </cell>
          <cell r="C14" t="str">
            <v>Faktor kehilangan bahan</v>
          </cell>
          <cell r="G14" t="str">
            <v>Fh</v>
          </cell>
          <cell r="H14">
            <v>1.05</v>
          </cell>
          <cell r="I14" t="str">
            <v>-</v>
          </cell>
          <cell r="L14" t="str">
            <v>SATUAN PEMBAYARAN</v>
          </cell>
          <cell r="O14" t="str">
            <v>:  LITER</v>
          </cell>
          <cell r="R14" t="str">
            <v>% THD. BIAYA PROYEK</v>
          </cell>
          <cell r="T14" t="str">
            <v>:</v>
          </cell>
          <cell r="U14">
            <v>3.8728190061525622</v>
          </cell>
        </row>
        <row r="15">
          <cell r="A15">
            <v>6</v>
          </cell>
          <cell r="C15" t="str">
            <v>Komposisi campuran :</v>
          </cell>
        </row>
        <row r="16">
          <cell r="C16" t="str">
            <v>- Aspal AC-10 atau AC-20</v>
          </cell>
          <cell r="G16" t="str">
            <v>As</v>
          </cell>
          <cell r="H16">
            <v>55.555555555555557</v>
          </cell>
          <cell r="I16" t="str">
            <v>%</v>
          </cell>
          <cell r="J16" t="str">
            <v xml:space="preserve"> 100 bagian</v>
          </cell>
        </row>
        <row r="17">
          <cell r="C17" t="str">
            <v>- Kerosene</v>
          </cell>
          <cell r="G17" t="str">
            <v>K</v>
          </cell>
          <cell r="H17">
            <v>44.444444444444443</v>
          </cell>
          <cell r="I17" t="str">
            <v>%</v>
          </cell>
          <cell r="J17" t="str">
            <v xml:space="preserve"> 80 bagian</v>
          </cell>
          <cell r="Q17" t="str">
            <v>PERKIRAAN</v>
          </cell>
          <cell r="R17" t="str">
            <v>HARGA</v>
          </cell>
          <cell r="S17" t="str">
            <v>JUMLAH</v>
          </cell>
        </row>
        <row r="18">
          <cell r="A18">
            <v>7</v>
          </cell>
          <cell r="C18" t="str">
            <v>Berat jenis bahan :</v>
          </cell>
          <cell r="L18" t="str">
            <v>NO.</v>
          </cell>
          <cell r="N18" t="str">
            <v>KOMPONEN</v>
          </cell>
          <cell r="P18" t="str">
            <v>SATUAN</v>
          </cell>
          <cell r="Q18" t="str">
            <v>KUANTITAS</v>
          </cell>
          <cell r="R18" t="str">
            <v>SATUAN</v>
          </cell>
          <cell r="S18" t="str">
            <v>HARGA</v>
          </cell>
        </row>
        <row r="19">
          <cell r="C19" t="str">
            <v>- Aspal AC-10 atau AC-20</v>
          </cell>
          <cell r="G19" t="str">
            <v>D1</v>
          </cell>
          <cell r="H19">
            <v>1.03</v>
          </cell>
          <cell r="I19" t="str">
            <v>Kg / liter</v>
          </cell>
          <cell r="R19" t="str">
            <v>(Rp.)</v>
          </cell>
          <cell r="S19" t="str">
            <v>(Rp.)</v>
          </cell>
        </row>
        <row r="20">
          <cell r="C20" t="str">
            <v>- Minyak Flux / Pencair</v>
          </cell>
          <cell r="G20" t="str">
            <v>D2</v>
          </cell>
          <cell r="H20">
            <v>0.8</v>
          </cell>
          <cell r="I20" t="str">
            <v>Kg / liter</v>
          </cell>
        </row>
        <row r="21">
          <cell r="A21">
            <v>8</v>
          </cell>
          <cell r="C21" t="str">
            <v>Bahan dasar (aspal &amp; minyak pencair) semuanya</v>
          </cell>
        </row>
        <row r="22">
          <cell r="C22" t="str">
            <v>diterima di lokasi pekerjaan</v>
          </cell>
          <cell r="L22" t="str">
            <v>A.</v>
          </cell>
          <cell r="N22" t="str">
            <v>TENAGA</v>
          </cell>
        </row>
        <row r="24">
          <cell r="A24" t="str">
            <v>II.</v>
          </cell>
          <cell r="C24" t="str">
            <v>URUTAN KERJA</v>
          </cell>
          <cell r="L24" t="str">
            <v>1.</v>
          </cell>
          <cell r="N24" t="str">
            <v>Pekerja</v>
          </cell>
          <cell r="O24" t="str">
            <v>(L01)</v>
          </cell>
          <cell r="P24" t="str">
            <v>Jam</v>
          </cell>
          <cell r="Q24">
            <v>6.024096385542169E-3</v>
          </cell>
          <cell r="R24">
            <v>0</v>
          </cell>
          <cell r="U24">
            <v>0</v>
          </cell>
        </row>
        <row r="25">
          <cell r="A25">
            <v>1</v>
          </cell>
          <cell r="C25" t="str">
            <v>Aspal dan Minyak Flux dicampur dan dipanaskan</v>
          </cell>
          <cell r="L25" t="str">
            <v>2.</v>
          </cell>
          <cell r="N25" t="str">
            <v>Mandor</v>
          </cell>
          <cell r="O25" t="str">
            <v>(L03)</v>
          </cell>
          <cell r="P25" t="str">
            <v>Jam</v>
          </cell>
          <cell r="Q25">
            <v>1.5060240963855422E-3</v>
          </cell>
          <cell r="R25">
            <v>0</v>
          </cell>
          <cell r="U25">
            <v>0</v>
          </cell>
        </row>
        <row r="26">
          <cell r="C26" t="str">
            <v>sehingga menjadi campuran aspal cair</v>
          </cell>
        </row>
        <row r="27">
          <cell r="A27">
            <v>2</v>
          </cell>
          <cell r="C27" t="str">
            <v>Permukaan yang akan dilapis dibersihkan dari debu</v>
          </cell>
        </row>
        <row r="28">
          <cell r="C28" t="str">
            <v>dan kotoran dengan Air Compressor</v>
          </cell>
          <cell r="Q28" t="str">
            <v xml:space="preserve">JUMLAH HARGA TENAGA   </v>
          </cell>
          <cell r="U28">
            <v>0</v>
          </cell>
        </row>
        <row r="29">
          <cell r="A29">
            <v>3</v>
          </cell>
          <cell r="C29" t="str">
            <v>Campuran aspal cair disemprotkan dengan Asphalt</v>
          </cell>
        </row>
        <row r="30">
          <cell r="C30" t="str">
            <v>Sprayer ke atas permukaan yang akan dilapis.</v>
          </cell>
          <cell r="L30" t="str">
            <v>B.</v>
          </cell>
          <cell r="N30" t="str">
            <v>BAHAN</v>
          </cell>
        </row>
        <row r="31">
          <cell r="A31">
            <v>4</v>
          </cell>
          <cell r="C31" t="str">
            <v>Angkutan Aspal &amp; Minyak Flux menggunakan Dump</v>
          </cell>
        </row>
        <row r="32">
          <cell r="C32" t="str">
            <v>Truck</v>
          </cell>
          <cell r="L32" t="str">
            <v>1.</v>
          </cell>
          <cell r="N32" t="str">
            <v>Aspal</v>
          </cell>
          <cell r="O32" t="str">
            <v>(M10)</v>
          </cell>
          <cell r="P32" t="str">
            <v>Kg</v>
          </cell>
          <cell r="Q32">
            <v>0.60083333333333344</v>
          </cell>
          <cell r="R32">
            <v>0</v>
          </cell>
          <cell r="U32">
            <v>0</v>
          </cell>
        </row>
        <row r="33">
          <cell r="L33" t="str">
            <v>2.</v>
          </cell>
          <cell r="N33" t="str">
            <v>Kerosene</v>
          </cell>
          <cell r="O33" t="str">
            <v>(M11)</v>
          </cell>
          <cell r="P33" t="str">
            <v>liter</v>
          </cell>
          <cell r="Q33">
            <v>0.46666666666666667</v>
          </cell>
          <cell r="R33">
            <v>1950</v>
          </cell>
          <cell r="U33">
            <v>910</v>
          </cell>
        </row>
        <row r="34">
          <cell r="A34" t="str">
            <v>III.</v>
          </cell>
          <cell r="C34" t="str">
            <v>PEMAKAIAN BAHAN, ALAT DAN TENAGA</v>
          </cell>
        </row>
        <row r="36">
          <cell r="A36" t="str">
            <v xml:space="preserve">   1.</v>
          </cell>
          <cell r="C36" t="str">
            <v>BAHAN</v>
          </cell>
        </row>
        <row r="37">
          <cell r="C37" t="str">
            <v>Untuk mendapatkan 1 liter Lapis Resap Pengikat</v>
          </cell>
        </row>
        <row r="38">
          <cell r="C38" t="str">
            <v>diperlukan :</v>
          </cell>
          <cell r="D38" t="str">
            <v>( 1 liter x Fh )</v>
          </cell>
          <cell r="G38" t="str">
            <v>PC</v>
          </cell>
          <cell r="H38">
            <v>1.05</v>
          </cell>
          <cell r="I38" t="str">
            <v>liter</v>
          </cell>
          <cell r="J38" t="str">
            <v xml:space="preserve"> campuran</v>
          </cell>
          <cell r="Q38" t="str">
            <v xml:space="preserve">JUMLAH HARGA BAHAN   </v>
          </cell>
          <cell r="U38">
            <v>910</v>
          </cell>
        </row>
        <row r="40">
          <cell r="A40" t="str">
            <v xml:space="preserve">   1.a.</v>
          </cell>
          <cell r="C40" t="str">
            <v>Aspal</v>
          </cell>
          <cell r="D40" t="str">
            <v>=   As x PC x D1</v>
          </cell>
          <cell r="G40" t="str">
            <v>(M10)</v>
          </cell>
          <cell r="H40">
            <v>0.60083333333333344</v>
          </cell>
          <cell r="I40" t="str">
            <v>Kg.</v>
          </cell>
          <cell r="L40" t="str">
            <v>C.</v>
          </cell>
          <cell r="N40" t="str">
            <v>PERALATAN</v>
          </cell>
        </row>
        <row r="41">
          <cell r="A41" t="str">
            <v xml:space="preserve">   1.b.</v>
          </cell>
          <cell r="C41" t="str">
            <v>Kerosene</v>
          </cell>
          <cell r="D41" t="str">
            <v>=   K x PC</v>
          </cell>
          <cell r="G41" t="str">
            <v>(M11)</v>
          </cell>
          <cell r="H41">
            <v>0.46666666666666667</v>
          </cell>
          <cell r="I41" t="str">
            <v>Liter</v>
          </cell>
        </row>
        <row r="42">
          <cell r="L42" t="str">
            <v>1.</v>
          </cell>
          <cell r="N42" t="str">
            <v>Asp. Sprayer</v>
          </cell>
          <cell r="O42" t="str">
            <v>(E03)</v>
          </cell>
          <cell r="P42" t="str">
            <v>Jam</v>
          </cell>
          <cell r="Q42">
            <v>1.5060240963855422E-3</v>
          </cell>
          <cell r="R42">
            <v>27515.982315631045</v>
          </cell>
          <cell r="U42">
            <v>41.439732403058805</v>
          </cell>
        </row>
        <row r="43">
          <cell r="A43" t="str">
            <v xml:space="preserve">   2.</v>
          </cell>
          <cell r="C43" t="str">
            <v>ALAT</v>
          </cell>
          <cell r="L43" t="str">
            <v>2.</v>
          </cell>
          <cell r="N43" t="str">
            <v>Compressor</v>
          </cell>
          <cell r="O43" t="str">
            <v>(E05)</v>
          </cell>
          <cell r="P43" t="str">
            <v>Jam</v>
          </cell>
          <cell r="Q43">
            <v>3.1250000000000002E-3</v>
          </cell>
          <cell r="R43">
            <v>55457.669318426146</v>
          </cell>
          <cell r="U43">
            <v>173.30521662008172</v>
          </cell>
        </row>
        <row r="44">
          <cell r="A44" t="str">
            <v xml:space="preserve">   2.a.</v>
          </cell>
          <cell r="C44" t="str">
            <v>ASPHALT SPRAYER</v>
          </cell>
          <cell r="G44" t="str">
            <v>(E03)</v>
          </cell>
          <cell r="L44" t="str">
            <v>3.</v>
          </cell>
          <cell r="N44" t="str">
            <v>Dump Truck</v>
          </cell>
          <cell r="O44" t="str">
            <v>(E08)</v>
          </cell>
          <cell r="P44" t="str">
            <v>Jam</v>
          </cell>
          <cell r="Q44">
            <v>1.5060240963855422E-3</v>
          </cell>
          <cell r="R44">
            <v>85369.901634057198</v>
          </cell>
          <cell r="U44">
            <v>128.56912896695363</v>
          </cell>
        </row>
        <row r="45">
          <cell r="C45" t="str">
            <v>Kapasitas alat</v>
          </cell>
          <cell r="G45" t="str">
            <v>V</v>
          </cell>
          <cell r="H45">
            <v>800</v>
          </cell>
          <cell r="I45" t="str">
            <v>liter</v>
          </cell>
        </row>
        <row r="46">
          <cell r="C46" t="str">
            <v>Faktor efisiensi alat</v>
          </cell>
          <cell r="G46" t="str">
            <v>Fa</v>
          </cell>
          <cell r="H46">
            <v>0.83</v>
          </cell>
          <cell r="I46" t="str">
            <v>-</v>
          </cell>
        </row>
        <row r="47">
          <cell r="C47" t="str">
            <v>Waktu Siklus (termasuk proses pemanasan)</v>
          </cell>
          <cell r="G47" t="str">
            <v>Ts</v>
          </cell>
          <cell r="H47">
            <v>1</v>
          </cell>
          <cell r="I47" t="str">
            <v>Jam</v>
          </cell>
        </row>
        <row r="49">
          <cell r="C49" t="str">
            <v>Kap. Prod. / jam =</v>
          </cell>
          <cell r="D49" t="str">
            <v>V x Fa</v>
          </cell>
          <cell r="G49" t="str">
            <v>Q1</v>
          </cell>
          <cell r="H49">
            <v>664</v>
          </cell>
          <cell r="I49" t="str">
            <v>liter</v>
          </cell>
        </row>
        <row r="50">
          <cell r="D50" t="str">
            <v>Ts</v>
          </cell>
          <cell r="Q50" t="str">
            <v xml:space="preserve">JUMLAH HARGA PERALATAN   </v>
          </cell>
          <cell r="U50">
            <v>343.31407799009412</v>
          </cell>
        </row>
        <row r="51">
          <cell r="C51" t="str">
            <v>Koefisien Alat / Ltr</v>
          </cell>
          <cell r="D51" t="str">
            <v xml:space="preserve"> =  1  :  Q1</v>
          </cell>
          <cell r="G51" t="str">
            <v>(E03)</v>
          </cell>
          <cell r="H51">
            <v>1.5060240963855422E-3</v>
          </cell>
          <cell r="I51" t="str">
            <v>Jam</v>
          </cell>
        </row>
        <row r="52">
          <cell r="L52" t="str">
            <v>D.</v>
          </cell>
          <cell r="N52" t="str">
            <v>JUMLAH HARGA TENAGA, BAHAN DAN PERALATAN  ( A + B + C )</v>
          </cell>
          <cell r="U52">
            <v>1253.3140779900941</v>
          </cell>
        </row>
        <row r="53">
          <cell r="A53" t="str">
            <v xml:space="preserve">   2.b.</v>
          </cell>
          <cell r="C53" t="str">
            <v>AIR COMPRESSOR</v>
          </cell>
          <cell r="G53" t="str">
            <v>(E05)</v>
          </cell>
          <cell r="L53" t="str">
            <v>E.</v>
          </cell>
          <cell r="N53" t="str">
            <v>OVERHEAD &amp; PROFIT</v>
          </cell>
          <cell r="P53">
            <v>10</v>
          </cell>
          <cell r="Q53" t="str">
            <v>%  x  D</v>
          </cell>
          <cell r="U53">
            <v>125.33140779900941</v>
          </cell>
        </row>
        <row r="54">
          <cell r="C54" t="str">
            <v xml:space="preserve">Kapasitas alat   -----&gt;&gt;   diambil </v>
          </cell>
          <cell r="G54" t="str">
            <v>V</v>
          </cell>
          <cell r="H54">
            <v>400</v>
          </cell>
          <cell r="I54" t="str">
            <v>M2 / Jam</v>
          </cell>
          <cell r="L54" t="str">
            <v>F.</v>
          </cell>
          <cell r="N54" t="str">
            <v>HARGA SATUAN PEKERJAAN  ( D + E )</v>
          </cell>
          <cell r="U54">
            <v>1378.6454857891035</v>
          </cell>
        </row>
        <row r="55">
          <cell r="C55" t="str">
            <v>Aplikasi Lapis Resap Pengikat rata-rata (Spesifikasi)</v>
          </cell>
          <cell r="G55" t="str">
            <v>Ap</v>
          </cell>
          <cell r="H55">
            <v>0.8</v>
          </cell>
          <cell r="I55" t="str">
            <v>liter / M2</v>
          </cell>
          <cell r="L55" t="str">
            <v>Note: 1</v>
          </cell>
          <cell r="N55" t="str">
            <v>SATUAN dapat berdasarkan atas jam operasi untuk Tenaga Kerja dan Peralatan, volume dan/atau ukuran</v>
          </cell>
        </row>
        <row r="56">
          <cell r="N56" t="str">
            <v>berat untuk bahan-bahan.</v>
          </cell>
        </row>
        <row r="57">
          <cell r="C57" t="str">
            <v>Kap. Prod. / jam =</v>
          </cell>
          <cell r="D57" t="str">
            <v>( V x Ap )</v>
          </cell>
          <cell r="G57" t="str">
            <v>Q2</v>
          </cell>
          <cell r="H57">
            <v>320</v>
          </cell>
          <cell r="I57" t="str">
            <v>liter</v>
          </cell>
          <cell r="L57">
            <v>2</v>
          </cell>
          <cell r="N57" t="str">
            <v>Kuantitas satuan adalah kuantitas setiap komponen untuk menyelesaikan satu satuan pekerjaan dari nomor</v>
          </cell>
        </row>
        <row r="58">
          <cell r="N58" t="str">
            <v>mata pembayaran.</v>
          </cell>
        </row>
        <row r="59">
          <cell r="C59" t="str">
            <v>Koefisien Alat / Ltr</v>
          </cell>
          <cell r="D59" t="str">
            <v xml:space="preserve"> =  1  :  Q2</v>
          </cell>
          <cell r="G59" t="str">
            <v>(E05)</v>
          </cell>
          <cell r="H59">
            <v>3.1250000000000002E-3</v>
          </cell>
          <cell r="I59" t="str">
            <v>Jam</v>
          </cell>
          <cell r="L59">
            <v>3</v>
          </cell>
          <cell r="N59" t="str">
            <v>Biaya satuan untuk peralatan sudah termasuk bahan bakar, bahan habis dipakai dan operator.</v>
          </cell>
        </row>
        <row r="60">
          <cell r="L60">
            <v>4</v>
          </cell>
          <cell r="N60" t="str">
            <v>Biaya satuan sudah termasuk pengeluaran untuk seluruh pajak yang berkaitan (tetapi tidak termasuk PPN</v>
          </cell>
        </row>
        <row r="61">
          <cell r="J61" t="str">
            <v>Berlanjut ke hal. berikut.</v>
          </cell>
          <cell r="N61" t="str">
            <v>yang dibayar dari kontrak) dan biaya-biaya lainnya.</v>
          </cell>
        </row>
        <row r="62">
          <cell r="A62" t="str">
            <v>ITEM PEMBAYARAN NO.</v>
          </cell>
          <cell r="D62" t="str">
            <v>:  6.1 (1)</v>
          </cell>
          <cell r="J62" t="str">
            <v>Analisa EI-611</v>
          </cell>
        </row>
        <row r="63">
          <cell r="A63" t="str">
            <v>JENIS PEKERJAAN</v>
          </cell>
          <cell r="D63" t="str">
            <v>:  Lapis Resap Pengikat</v>
          </cell>
        </row>
        <row r="64">
          <cell r="A64" t="str">
            <v>SATUAN PEMBAYARAN</v>
          </cell>
          <cell r="D64" t="str">
            <v>:  LITER</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A70" t="str">
            <v xml:space="preserve">   2.c.</v>
          </cell>
          <cell r="C70" t="str">
            <v>DUMP TRUCK</v>
          </cell>
          <cell r="G70" t="str">
            <v>(E08)</v>
          </cell>
        </row>
        <row r="71">
          <cell r="C71" t="str">
            <v>Sebagai alat pengangkut bahan di lokasi pekerjaan,</v>
          </cell>
        </row>
        <row r="72">
          <cell r="C72" t="str">
            <v>Dump Truck melayani alat Asphalt Sprayer.</v>
          </cell>
        </row>
        <row r="73">
          <cell r="C73" t="str">
            <v>Kap. Prod. / jam =</v>
          </cell>
          <cell r="D73" t="str">
            <v>sama dengan Asphalt Sprayer</v>
          </cell>
          <cell r="G73" t="str">
            <v>Q3</v>
          </cell>
          <cell r="H73">
            <v>664</v>
          </cell>
          <cell r="I73" t="str">
            <v>liter</v>
          </cell>
        </row>
        <row r="75">
          <cell r="C75" t="str">
            <v>Koefisien Alat / Ltr</v>
          </cell>
          <cell r="D75" t="str">
            <v xml:space="preserve"> =  1  :  Q3</v>
          </cell>
          <cell r="G75" t="str">
            <v>(E08)</v>
          </cell>
          <cell r="H75">
            <v>1.5060240963855422E-3</v>
          </cell>
          <cell r="I75" t="str">
            <v>Jam</v>
          </cell>
        </row>
        <row r="77">
          <cell r="A77" t="str">
            <v xml:space="preserve">   3.</v>
          </cell>
          <cell r="C77" t="str">
            <v>TENAGA</v>
          </cell>
        </row>
        <row r="78">
          <cell r="C78" t="str">
            <v>Produksi menentukan : ASPHALT FINISHER</v>
          </cell>
          <cell r="G78" t="str">
            <v>Q4</v>
          </cell>
          <cell r="H78">
            <v>664</v>
          </cell>
          <cell r="I78" t="str">
            <v>liter</v>
          </cell>
        </row>
        <row r="79">
          <cell r="C79" t="str">
            <v>Produksi Lapis Resap Pengikat / hari  =  Tk x Q4</v>
          </cell>
          <cell r="G79" t="str">
            <v>Qt</v>
          </cell>
          <cell r="H79">
            <v>4648</v>
          </cell>
          <cell r="I79" t="str">
            <v>liter</v>
          </cell>
        </row>
        <row r="80">
          <cell r="C80" t="str">
            <v>Kebutuhan tenaga :</v>
          </cell>
        </row>
        <row r="81">
          <cell r="D81" t="str">
            <v>- Pekerja</v>
          </cell>
          <cell r="G81" t="str">
            <v>P</v>
          </cell>
          <cell r="H81">
            <v>4</v>
          </cell>
          <cell r="I81" t="str">
            <v>orang</v>
          </cell>
        </row>
        <row r="82">
          <cell r="D82" t="str">
            <v>- Mandor</v>
          </cell>
          <cell r="G82" t="str">
            <v>M</v>
          </cell>
          <cell r="H82">
            <v>1</v>
          </cell>
          <cell r="I82" t="str">
            <v>orang</v>
          </cell>
        </row>
        <row r="84">
          <cell r="C84" t="str">
            <v>Koefisien tenaga / liter   :</v>
          </cell>
        </row>
        <row r="85">
          <cell r="D85" t="str">
            <v>- Pekerja</v>
          </cell>
          <cell r="E85" t="str">
            <v>= (Tk x P) : Qt</v>
          </cell>
          <cell r="G85" t="str">
            <v>(L01)</v>
          </cell>
          <cell r="H85">
            <v>6.024096385542169E-3</v>
          </cell>
          <cell r="I85" t="str">
            <v>Jam</v>
          </cell>
        </row>
        <row r="86">
          <cell r="D86" t="str">
            <v>- Mandor</v>
          </cell>
          <cell r="E86" t="str">
            <v>= (Tk x M) : Qt</v>
          </cell>
          <cell r="G86" t="str">
            <v>(L03)</v>
          </cell>
          <cell r="H86">
            <v>1.5060240963855422E-3</v>
          </cell>
          <cell r="I86" t="str">
            <v>Jam</v>
          </cell>
        </row>
        <row r="88">
          <cell r="A88" t="str">
            <v>4.</v>
          </cell>
          <cell r="C88" t="str">
            <v>HARGA DASAR SATUAN UPAH, BAHAN DAN ALAT</v>
          </cell>
        </row>
        <row r="89">
          <cell r="C89" t="str">
            <v>Lihat lampiran.</v>
          </cell>
        </row>
        <row r="91">
          <cell r="A91" t="str">
            <v>5.</v>
          </cell>
          <cell r="C91" t="str">
            <v>ANALISA HARGA SATUAN PEKERJAAN</v>
          </cell>
        </row>
        <row r="92">
          <cell r="C92" t="str">
            <v>Lihat perhitungan dalam FORMULIR STANDAR UNTUK</v>
          </cell>
        </row>
        <row r="93">
          <cell r="C93" t="str">
            <v>PEREKEMAN ANALISA MASING-MASING HARGA</v>
          </cell>
        </row>
        <row r="94">
          <cell r="C94" t="str">
            <v>SATUAN.</v>
          </cell>
        </row>
        <row r="95">
          <cell r="C95" t="str">
            <v>Didapat Harga Satuan Pekerjaan :</v>
          </cell>
        </row>
        <row r="97">
          <cell r="C97" t="str">
            <v xml:space="preserve">Rp.  </v>
          </cell>
          <cell r="D97">
            <v>1378.6454857891035</v>
          </cell>
          <cell r="E97" t="str">
            <v xml:space="preserve"> / liter.</v>
          </cell>
        </row>
        <row r="100">
          <cell r="A100" t="str">
            <v>6.</v>
          </cell>
          <cell r="C100" t="str">
            <v>WAKTU PELAKSANAAN YANG DIPERLUKAN</v>
          </cell>
        </row>
        <row r="101">
          <cell r="C101" t="str">
            <v>Masa Pelaksanaan :</v>
          </cell>
          <cell r="D101" t="str">
            <v>. . . . . . . . . . . .</v>
          </cell>
          <cell r="E101" t="str">
            <v>bulan</v>
          </cell>
        </row>
        <row r="103">
          <cell r="A103" t="str">
            <v>7.</v>
          </cell>
          <cell r="C103" t="str">
            <v>VOLUME PEKERJAAN YANG DIPERLUKAN</v>
          </cell>
        </row>
        <row r="104">
          <cell r="C104" t="str">
            <v>Volume pekerjaan  :</v>
          </cell>
          <cell r="D104">
            <v>6000</v>
          </cell>
          <cell r="E104" t="str">
            <v>Liter</v>
          </cell>
        </row>
        <row r="121">
          <cell r="A121" t="str">
            <v>ITEM PEMBAYARAN NO.</v>
          </cell>
          <cell r="D121" t="str">
            <v>:  6.1 (2)</v>
          </cell>
          <cell r="J121" t="str">
            <v>Analisa EI-612</v>
          </cell>
          <cell r="T121" t="str">
            <v>Analisa EI-612</v>
          </cell>
        </row>
        <row r="122">
          <cell r="A122" t="str">
            <v>JENIS PEKERJAAN</v>
          </cell>
          <cell r="D122" t="str">
            <v>:  Lapis Perekat</v>
          </cell>
        </row>
        <row r="123">
          <cell r="A123" t="str">
            <v>SATUAN PEMBAYARAN</v>
          </cell>
          <cell r="D123" t="str">
            <v>:  LITER</v>
          </cell>
          <cell r="H123" t="str">
            <v xml:space="preserve">         URAIAN ANALISA HARGA SATUAN</v>
          </cell>
          <cell r="L123" t="str">
            <v>FORMULIR STANDAR UNTUK</v>
          </cell>
        </row>
        <row r="124">
          <cell r="L124" t="str">
            <v>PEREKAMAN ANALISA MASING-MASING HARGA SATUAN</v>
          </cell>
        </row>
        <row r="125">
          <cell r="L125" t="str">
            <v xml:space="preserve">                                                                                                            </v>
          </cell>
        </row>
        <row r="126">
          <cell r="A126" t="str">
            <v>No.</v>
          </cell>
          <cell r="C126" t="str">
            <v>U R A I A N</v>
          </cell>
          <cell r="G126" t="str">
            <v>KODE</v>
          </cell>
          <cell r="H126" t="str">
            <v>KOEF.</v>
          </cell>
          <cell r="I126" t="str">
            <v>SATUAN</v>
          </cell>
          <cell r="J126" t="str">
            <v>KETERANGAN</v>
          </cell>
        </row>
        <row r="128">
          <cell r="L128" t="str">
            <v>Proyek / Bagpro</v>
          </cell>
          <cell r="O128" t="str">
            <v xml:space="preserve">:  Peningkatan Jalan Dan Jembatan Prop. NTT </v>
          </cell>
        </row>
        <row r="129">
          <cell r="A129" t="str">
            <v>I.</v>
          </cell>
          <cell r="C129" t="str">
            <v>ASUMSI</v>
          </cell>
          <cell r="L129" t="str">
            <v>No. Paket Kontrak</v>
          </cell>
          <cell r="O129" t="str">
            <v xml:space="preserve">:  </v>
          </cell>
        </row>
        <row r="130">
          <cell r="A130">
            <v>1</v>
          </cell>
          <cell r="C130" t="str">
            <v>Menggunakan alat berat (cara mekanik)</v>
          </cell>
          <cell r="L130" t="str">
            <v>Nama Paket</v>
          </cell>
          <cell r="O130" t="str">
            <v>:  Pembangunan Jalan Resetlement Pengungsi Mauritzu</v>
          </cell>
        </row>
        <row r="131">
          <cell r="A131">
            <v>2</v>
          </cell>
          <cell r="C131" t="str">
            <v>Lokasi pekerjaan : sepanjang jalan</v>
          </cell>
          <cell r="L131" t="str">
            <v>Prop / Kab / Kodya</v>
          </cell>
          <cell r="O131" t="str">
            <v>:  Nusa Tenggara Timur / TTU</v>
          </cell>
        </row>
        <row r="132">
          <cell r="A132">
            <v>3</v>
          </cell>
          <cell r="C132" t="str">
            <v>Jarak rata-rata Base Camp ke lokasi pekerjaan</v>
          </cell>
          <cell r="G132" t="str">
            <v>L</v>
          </cell>
          <cell r="H132">
            <v>17.5</v>
          </cell>
          <cell r="I132" t="str">
            <v>KM</v>
          </cell>
          <cell r="L132" t="str">
            <v>ITEM PEMBAYARAN NO.</v>
          </cell>
          <cell r="O132" t="str">
            <v>:  6.1 (2)</v>
          </cell>
          <cell r="R132" t="str">
            <v>PERKIRAAN VOL. PEK.</v>
          </cell>
          <cell r="T132" t="str">
            <v>:</v>
          </cell>
          <cell r="U132">
            <v>0</v>
          </cell>
        </row>
        <row r="133">
          <cell r="A133">
            <v>4</v>
          </cell>
          <cell r="C133" t="str">
            <v>Jam kerja efektif per-hari</v>
          </cell>
          <cell r="G133" t="str">
            <v>Tk</v>
          </cell>
          <cell r="H133">
            <v>7</v>
          </cell>
          <cell r="I133" t="str">
            <v>Jam</v>
          </cell>
          <cell r="L133" t="str">
            <v>JENIS PEKERJAAN</v>
          </cell>
          <cell r="O133" t="str">
            <v>:  Lapis Perekat</v>
          </cell>
          <cell r="R133" t="str">
            <v>TOTAL HARGA (Rp.)</v>
          </cell>
          <cell r="T133" t="str">
            <v>:</v>
          </cell>
          <cell r="U133">
            <v>0</v>
          </cell>
        </row>
        <row r="134">
          <cell r="A134">
            <v>5</v>
          </cell>
          <cell r="C134" t="str">
            <v>Faktor kehilangan bahan</v>
          </cell>
          <cell r="G134" t="str">
            <v>Fh</v>
          </cell>
          <cell r="H134">
            <v>1.1000000000000001</v>
          </cell>
          <cell r="I134" t="str">
            <v>-</v>
          </cell>
          <cell r="L134" t="str">
            <v>SATUAN PEMBAYARAN</v>
          </cell>
          <cell r="O134" t="str">
            <v>:  LITER</v>
          </cell>
          <cell r="R134" t="str">
            <v>% THD. BIAYA PROYEK</v>
          </cell>
          <cell r="T134" t="str">
            <v>:</v>
          </cell>
          <cell r="U134">
            <v>0</v>
          </cell>
        </row>
        <row r="135">
          <cell r="A135">
            <v>6</v>
          </cell>
          <cell r="C135" t="str">
            <v>Komposisi campuran  (Spesifikasi)  :</v>
          </cell>
        </row>
        <row r="136">
          <cell r="C136" t="str">
            <v>- Aspal AC-10 atau AC-20</v>
          </cell>
          <cell r="G136" t="str">
            <v>As</v>
          </cell>
          <cell r="H136">
            <v>77</v>
          </cell>
          <cell r="I136" t="str">
            <v>%</v>
          </cell>
          <cell r="J136" t="str">
            <v xml:space="preserve"> 100 bagian</v>
          </cell>
        </row>
        <row r="137">
          <cell r="C137" t="str">
            <v>- Minyak Flux / Pencair</v>
          </cell>
          <cell r="G137" t="str">
            <v>K</v>
          </cell>
          <cell r="H137">
            <v>23</v>
          </cell>
          <cell r="I137" t="str">
            <v>%</v>
          </cell>
          <cell r="J137" t="str">
            <v xml:space="preserve"> 30 bagian</v>
          </cell>
          <cell r="Q137" t="str">
            <v>PERKIRAAN</v>
          </cell>
          <cell r="R137" t="str">
            <v>HARGA</v>
          </cell>
          <cell r="S137" t="str">
            <v>JUMLAH</v>
          </cell>
        </row>
        <row r="138">
          <cell r="A138">
            <v>7</v>
          </cell>
          <cell r="C138" t="str">
            <v>Berat jenis bahan :</v>
          </cell>
          <cell r="L138" t="str">
            <v>NO.</v>
          </cell>
          <cell r="N138" t="str">
            <v>KOMPONEN</v>
          </cell>
          <cell r="P138" t="str">
            <v>SATUAN</v>
          </cell>
          <cell r="Q138" t="str">
            <v>KUANTITAS</v>
          </cell>
          <cell r="R138" t="str">
            <v>SATUAN</v>
          </cell>
          <cell r="S138" t="str">
            <v>HARGA</v>
          </cell>
        </row>
        <row r="139">
          <cell r="C139" t="str">
            <v>- Aspal AC-10 atau AC-20</v>
          </cell>
          <cell r="G139" t="str">
            <v>D1</v>
          </cell>
          <cell r="H139">
            <v>1.03</v>
          </cell>
          <cell r="I139" t="str">
            <v>Kg / liter</v>
          </cell>
          <cell r="R139" t="str">
            <v>(Rp.)</v>
          </cell>
          <cell r="S139" t="str">
            <v>(Rp.)</v>
          </cell>
        </row>
        <row r="140">
          <cell r="C140" t="str">
            <v>- Kerosene</v>
          </cell>
          <cell r="G140" t="str">
            <v>D2</v>
          </cell>
          <cell r="H140">
            <v>0.8</v>
          </cell>
          <cell r="I140" t="str">
            <v>Kg / liter</v>
          </cell>
        </row>
        <row r="141">
          <cell r="A141">
            <v>8</v>
          </cell>
          <cell r="C141" t="str">
            <v>Bahan dasar (aspal &amp; minyak pencair) semuanya</v>
          </cell>
        </row>
        <row r="142">
          <cell r="C142" t="str">
            <v>diterima di lokasi pekerjaan</v>
          </cell>
          <cell r="L142" t="str">
            <v>A.</v>
          </cell>
          <cell r="N142" t="str">
            <v>TENAGA</v>
          </cell>
        </row>
        <row r="144">
          <cell r="A144" t="str">
            <v>II.</v>
          </cell>
          <cell r="C144" t="str">
            <v>URUTAN KERJA</v>
          </cell>
          <cell r="L144" t="str">
            <v>1.</v>
          </cell>
          <cell r="N144" t="str">
            <v>Pekerja</v>
          </cell>
          <cell r="O144" t="str">
            <v>(L01)</v>
          </cell>
          <cell r="P144" t="str">
            <v>Jam</v>
          </cell>
          <cell r="Q144">
            <v>3.614457831325301E-2</v>
          </cell>
          <cell r="R144">
            <v>0</v>
          </cell>
          <cell r="U144">
            <v>0</v>
          </cell>
        </row>
        <row r="145">
          <cell r="A145">
            <v>1</v>
          </cell>
          <cell r="C145" t="str">
            <v>Aspal dan Minyak Flux dicampur dan dipanaskan</v>
          </cell>
          <cell r="L145" t="str">
            <v>2.</v>
          </cell>
          <cell r="N145" t="str">
            <v>Mandor</v>
          </cell>
          <cell r="O145" t="str">
            <v>(L03)</v>
          </cell>
          <cell r="P145" t="str">
            <v>Jam</v>
          </cell>
          <cell r="Q145">
            <v>6.024096385542169E-3</v>
          </cell>
          <cell r="R145">
            <v>0</v>
          </cell>
          <cell r="U145">
            <v>0</v>
          </cell>
        </row>
        <row r="146">
          <cell r="C146" t="str">
            <v>sehingga menjadi campuran aspal cair</v>
          </cell>
        </row>
        <row r="147">
          <cell r="A147">
            <v>2</v>
          </cell>
          <cell r="C147" t="str">
            <v>Permukaan yang akan dilapis dibersihkan dari debu</v>
          </cell>
        </row>
        <row r="148">
          <cell r="C148" t="str">
            <v>dan kotoran dengan Air Compressor</v>
          </cell>
          <cell r="Q148" t="str">
            <v xml:space="preserve">JUMLAH HARGA TENAGA   </v>
          </cell>
          <cell r="U148">
            <v>0</v>
          </cell>
        </row>
        <row r="149">
          <cell r="A149">
            <v>3</v>
          </cell>
          <cell r="C149" t="str">
            <v>Campuran aspal cair disemprotkan dengan Asphalt</v>
          </cell>
        </row>
        <row r="150">
          <cell r="C150" t="str">
            <v>Sprayer ke atas permukaan yang akan dilapis.</v>
          </cell>
          <cell r="L150" t="str">
            <v>B.</v>
          </cell>
          <cell r="N150" t="str">
            <v>BAHAN</v>
          </cell>
        </row>
        <row r="151">
          <cell r="A151">
            <v>4</v>
          </cell>
          <cell r="C151" t="str">
            <v>Angkutan Aspal &amp; Minyak Flux menggunakan Dump</v>
          </cell>
        </row>
        <row r="152">
          <cell r="C152" t="str">
            <v>Truck</v>
          </cell>
          <cell r="L152" t="str">
            <v>1.</v>
          </cell>
          <cell r="N152" t="str">
            <v>Aspal</v>
          </cell>
          <cell r="O152" t="str">
            <v>(M10)</v>
          </cell>
          <cell r="P152" t="str">
            <v>Kg</v>
          </cell>
          <cell r="Q152">
            <v>0.87241000000000013</v>
          </cell>
          <cell r="R152">
            <v>0</v>
          </cell>
          <cell r="U152">
            <v>0</v>
          </cell>
        </row>
        <row r="153">
          <cell r="L153" t="str">
            <v>2.</v>
          </cell>
          <cell r="N153" t="str">
            <v>Kerosene</v>
          </cell>
          <cell r="O153" t="str">
            <v>(M11)</v>
          </cell>
          <cell r="P153" t="str">
            <v>liter</v>
          </cell>
          <cell r="Q153">
            <v>0.25300000000000006</v>
          </cell>
          <cell r="R153">
            <v>1950</v>
          </cell>
          <cell r="U153">
            <v>493.35000000000014</v>
          </cell>
        </row>
        <row r="154">
          <cell r="A154" t="str">
            <v>III.</v>
          </cell>
          <cell r="C154" t="str">
            <v>PEMAKAIAN BAHAN, ALAT DAN TENAGA</v>
          </cell>
        </row>
        <row r="156">
          <cell r="A156" t="str">
            <v xml:space="preserve">   1.</v>
          </cell>
          <cell r="C156" t="str">
            <v>BAHAN</v>
          </cell>
        </row>
        <row r="157">
          <cell r="C157" t="str">
            <v>Untuk mendapatkan 1 liter Lapis Resap Pengikat</v>
          </cell>
        </row>
        <row r="158">
          <cell r="C158" t="str">
            <v>diperlukan :</v>
          </cell>
          <cell r="D158" t="str">
            <v>( 1 liter x Fh )</v>
          </cell>
          <cell r="G158" t="str">
            <v>PC</v>
          </cell>
          <cell r="H158">
            <v>1.1000000000000001</v>
          </cell>
          <cell r="I158" t="str">
            <v>liter</v>
          </cell>
          <cell r="J158" t="str">
            <v xml:space="preserve"> campuran</v>
          </cell>
          <cell r="Q158" t="str">
            <v xml:space="preserve">JUMLAH HARGA BAHAN   </v>
          </cell>
          <cell r="U158">
            <v>493.35000000000014</v>
          </cell>
        </row>
        <row r="160">
          <cell r="A160" t="str">
            <v xml:space="preserve">   1.a.</v>
          </cell>
          <cell r="C160" t="str">
            <v>Aspal</v>
          </cell>
          <cell r="D160" t="str">
            <v>=   As x PC x D1</v>
          </cell>
          <cell r="G160" t="str">
            <v>(M10)</v>
          </cell>
          <cell r="H160">
            <v>0.87241000000000013</v>
          </cell>
          <cell r="I160" t="str">
            <v>Kg</v>
          </cell>
          <cell r="L160" t="str">
            <v>C.</v>
          </cell>
          <cell r="N160" t="str">
            <v>PERALATAN</v>
          </cell>
        </row>
        <row r="161">
          <cell r="A161" t="str">
            <v xml:space="preserve">   1.b.</v>
          </cell>
          <cell r="C161" t="str">
            <v>Kerosene</v>
          </cell>
          <cell r="D161" t="str">
            <v>=   K x PC</v>
          </cell>
          <cell r="G161" t="str">
            <v>(M11)</v>
          </cell>
          <cell r="H161">
            <v>0.25300000000000006</v>
          </cell>
          <cell r="I161" t="str">
            <v>liter</v>
          </cell>
        </row>
        <row r="162">
          <cell r="L162" t="str">
            <v>1.</v>
          </cell>
          <cell r="N162" t="str">
            <v>Asp. Sprayer</v>
          </cell>
          <cell r="O162" t="str">
            <v>(E03)</v>
          </cell>
          <cell r="P162" t="str">
            <v>Jam</v>
          </cell>
          <cell r="Q162">
            <v>3.0120481927710845E-3</v>
          </cell>
          <cell r="R162">
            <v>27515.982315631045</v>
          </cell>
          <cell r="U162">
            <v>82.87946480611761</v>
          </cell>
        </row>
        <row r="163">
          <cell r="A163" t="str">
            <v xml:space="preserve">   2.</v>
          </cell>
          <cell r="C163" t="str">
            <v>ALAT</v>
          </cell>
          <cell r="L163" t="str">
            <v>2.</v>
          </cell>
          <cell r="N163" t="str">
            <v>Compressor</v>
          </cell>
          <cell r="O163" t="str">
            <v>(E05)</v>
          </cell>
          <cell r="P163" t="str">
            <v>Jam</v>
          </cell>
          <cell r="Q163">
            <v>6.2500000000000003E-3</v>
          </cell>
          <cell r="R163">
            <v>55457.669318426146</v>
          </cell>
          <cell r="U163">
            <v>346.61043324016345</v>
          </cell>
        </row>
        <row r="164">
          <cell r="A164" t="str">
            <v xml:space="preserve">   2.a.</v>
          </cell>
          <cell r="C164" t="str">
            <v>ASPHALT SPRAYER</v>
          </cell>
          <cell r="G164" t="str">
            <v>(E03)</v>
          </cell>
          <cell r="L164" t="str">
            <v>3.</v>
          </cell>
          <cell r="N164" t="str">
            <v>Dump Truck</v>
          </cell>
          <cell r="O164" t="str">
            <v>(E08)</v>
          </cell>
          <cell r="P164" t="str">
            <v>Jam</v>
          </cell>
          <cell r="Q164">
            <v>3.0120481927710845E-3</v>
          </cell>
          <cell r="R164">
            <v>85369.901634057198</v>
          </cell>
          <cell r="U164">
            <v>257.13825793390725</v>
          </cell>
        </row>
        <row r="165">
          <cell r="C165" t="str">
            <v>Kapasitas alat</v>
          </cell>
          <cell r="G165" t="str">
            <v>V</v>
          </cell>
          <cell r="H165">
            <v>800</v>
          </cell>
          <cell r="I165" t="str">
            <v>liter</v>
          </cell>
        </row>
        <row r="166">
          <cell r="C166" t="str">
            <v>Faktor efisiensi alat</v>
          </cell>
          <cell r="G166" t="str">
            <v>Fa</v>
          </cell>
          <cell r="H166">
            <v>0.83</v>
          </cell>
          <cell r="I166" t="str">
            <v>-</v>
          </cell>
        </row>
        <row r="167">
          <cell r="C167" t="str">
            <v>Waktu Siklus (termasuk proses pemanasan)</v>
          </cell>
          <cell r="G167" t="str">
            <v>Ts</v>
          </cell>
          <cell r="H167">
            <v>2</v>
          </cell>
          <cell r="I167" t="str">
            <v>Jam</v>
          </cell>
        </row>
        <row r="169">
          <cell r="C169" t="str">
            <v>Kap. Prod. / jam =</v>
          </cell>
          <cell r="D169" t="str">
            <v>V x Fa</v>
          </cell>
          <cell r="G169" t="str">
            <v>Q1</v>
          </cell>
          <cell r="H169">
            <v>332</v>
          </cell>
          <cell r="I169" t="str">
            <v>liter</v>
          </cell>
        </row>
        <row r="170">
          <cell r="D170" t="str">
            <v>Ts</v>
          </cell>
          <cell r="Q170" t="str">
            <v xml:space="preserve">JUMLAH HARGA PERALATAN   </v>
          </cell>
          <cell r="U170">
            <v>686.62815598018824</v>
          </cell>
        </row>
        <row r="171">
          <cell r="C171" t="str">
            <v>Koefisien Alat / Ltr</v>
          </cell>
          <cell r="D171" t="str">
            <v xml:space="preserve"> =  1  :  Q1</v>
          </cell>
          <cell r="G171" t="str">
            <v>(E03)</v>
          </cell>
          <cell r="H171">
            <v>3.0120481927710845E-3</v>
          </cell>
          <cell r="I171" t="str">
            <v>Jam</v>
          </cell>
        </row>
        <row r="172">
          <cell r="L172" t="str">
            <v>D.</v>
          </cell>
          <cell r="N172" t="str">
            <v>JUMLAH HARGA TENAGA, BAHAN DAN PERALATAN  ( A + B + C )</v>
          </cell>
          <cell r="U172">
            <v>1179.9781559801884</v>
          </cell>
        </row>
        <row r="173">
          <cell r="A173" t="str">
            <v xml:space="preserve">   2.b.</v>
          </cell>
          <cell r="C173" t="str">
            <v>AIR COMPRESSOR</v>
          </cell>
          <cell r="G173" t="str">
            <v>(E05)</v>
          </cell>
          <cell r="L173" t="str">
            <v>E.</v>
          </cell>
          <cell r="N173" t="str">
            <v>OVERHEAD &amp; PROFIT</v>
          </cell>
          <cell r="P173">
            <v>10</v>
          </cell>
          <cell r="Q173" t="str">
            <v>%  x  D</v>
          </cell>
          <cell r="U173">
            <v>117.99781559801885</v>
          </cell>
        </row>
        <row r="174">
          <cell r="C174" t="str">
            <v xml:space="preserve">Kapasitas alat   -----&gt;&gt;   diambil </v>
          </cell>
          <cell r="G174" t="str">
            <v>V</v>
          </cell>
          <cell r="H174">
            <v>400</v>
          </cell>
          <cell r="I174" t="str">
            <v>M2 / Jam</v>
          </cell>
          <cell r="L174" t="str">
            <v>F.</v>
          </cell>
          <cell r="N174" t="str">
            <v>HARGA SATUAN PEKERJAAN  ( D + E )</v>
          </cell>
          <cell r="U174">
            <v>1297.9759715782072</v>
          </cell>
        </row>
        <row r="175">
          <cell r="C175" t="str">
            <v>Aplikasi Lapis Resap Pengikat rata-rata (Spesifikasi)</v>
          </cell>
          <cell r="G175" t="str">
            <v>Ap</v>
          </cell>
          <cell r="H175">
            <v>0.4</v>
          </cell>
          <cell r="I175" t="str">
            <v>liter / M2</v>
          </cell>
          <cell r="L175" t="str">
            <v>Note: 1</v>
          </cell>
          <cell r="N175" t="str">
            <v>SATUAN dapat berdasarkan atas jam operasi untuk Tenaga Kerja dan Peralatan, volume dan/atau ukuran</v>
          </cell>
        </row>
        <row r="176">
          <cell r="N176" t="str">
            <v>berat untuk bahan-bahan.</v>
          </cell>
        </row>
        <row r="177">
          <cell r="C177" t="str">
            <v>Kap. Prod. / jam =</v>
          </cell>
          <cell r="D177" t="str">
            <v>( V x Ap )</v>
          </cell>
          <cell r="G177" t="str">
            <v>Q2</v>
          </cell>
          <cell r="H177">
            <v>160</v>
          </cell>
          <cell r="I177" t="str">
            <v>liter</v>
          </cell>
          <cell r="L177">
            <v>2</v>
          </cell>
          <cell r="N177" t="str">
            <v>Kuantitas satuan adalah kuantitas setiap komponen untuk menyelesaikan satu satuan pekerjaan dari nomor</v>
          </cell>
        </row>
        <row r="178">
          <cell r="N178" t="str">
            <v>mata pembayaran.</v>
          </cell>
        </row>
        <row r="179">
          <cell r="C179" t="str">
            <v>Koefisien Alat / Ltr</v>
          </cell>
          <cell r="D179" t="str">
            <v xml:space="preserve"> =  1  :  Q2</v>
          </cell>
          <cell r="G179" t="str">
            <v>(E05)</v>
          </cell>
          <cell r="H179">
            <v>6.2500000000000003E-3</v>
          </cell>
          <cell r="I179" t="str">
            <v>Jam</v>
          </cell>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 berikut.</v>
          </cell>
          <cell r="N181" t="str">
            <v>yang dibayar dari kontrak) dan biaya-biaya lainnya.</v>
          </cell>
        </row>
        <row r="182">
          <cell r="A182" t="str">
            <v>ITEM PEMBAYARAN NO.</v>
          </cell>
          <cell r="D182" t="str">
            <v>:  6.1 (2)</v>
          </cell>
          <cell r="J182" t="str">
            <v>Analisa EI-612</v>
          </cell>
        </row>
        <row r="183">
          <cell r="A183" t="str">
            <v>JENIS PEKERJAAN</v>
          </cell>
          <cell r="D183" t="str">
            <v>:  Lapis Perekat</v>
          </cell>
        </row>
        <row r="184">
          <cell r="A184" t="str">
            <v>SATUAN PEMBAYARAN</v>
          </cell>
          <cell r="D184" t="str">
            <v>:  LITER</v>
          </cell>
          <cell r="H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0">
          <cell r="A190" t="str">
            <v xml:space="preserve">   2.c.</v>
          </cell>
          <cell r="C190" t="str">
            <v>DUMP TRUCK</v>
          </cell>
          <cell r="G190" t="str">
            <v>(E08)</v>
          </cell>
        </row>
        <row r="191">
          <cell r="C191" t="str">
            <v>Sebagai alat pengangkut bahan di lokasi pekerjaan,</v>
          </cell>
        </row>
        <row r="192">
          <cell r="C192" t="str">
            <v>Dump Truck melayani alat Asphalt Sprayer.</v>
          </cell>
        </row>
        <row r="193">
          <cell r="C193" t="str">
            <v>Kap. Prod. / jam =</v>
          </cell>
          <cell r="D193" t="str">
            <v>sama dengan Asphalt Sprayer</v>
          </cell>
          <cell r="G193" t="str">
            <v>Q3</v>
          </cell>
          <cell r="H193">
            <v>332</v>
          </cell>
          <cell r="I193" t="str">
            <v>liter</v>
          </cell>
        </row>
        <row r="195">
          <cell r="C195" t="str">
            <v>Koefisien Alat / Ltr</v>
          </cell>
          <cell r="D195" t="str">
            <v xml:space="preserve"> =  1  :  Q3</v>
          </cell>
          <cell r="G195" t="str">
            <v>(E08)</v>
          </cell>
          <cell r="H195">
            <v>3.0120481927710845E-3</v>
          </cell>
          <cell r="I195" t="str">
            <v>Jam</v>
          </cell>
        </row>
        <row r="197">
          <cell r="A197" t="str">
            <v xml:space="preserve">   3.</v>
          </cell>
          <cell r="C197" t="str">
            <v>TENAGA</v>
          </cell>
        </row>
        <row r="198">
          <cell r="C198" t="str">
            <v>Produksi menentukan : ASPHALT SPRAYER</v>
          </cell>
          <cell r="G198" t="str">
            <v>Q4</v>
          </cell>
          <cell r="H198">
            <v>332</v>
          </cell>
          <cell r="I198" t="str">
            <v>liter</v>
          </cell>
        </row>
        <row r="199">
          <cell r="C199" t="str">
            <v>Produksi Lapis Resap Pengikat / hari  =  Tk x Q4</v>
          </cell>
          <cell r="G199" t="str">
            <v>Qt</v>
          </cell>
          <cell r="H199">
            <v>2324</v>
          </cell>
          <cell r="I199" t="str">
            <v>liter</v>
          </cell>
        </row>
        <row r="200">
          <cell r="C200" t="str">
            <v>Kebutuhan tenaga :</v>
          </cell>
        </row>
        <row r="201">
          <cell r="D201" t="str">
            <v>- Pekerja</v>
          </cell>
          <cell r="G201" t="str">
            <v>P</v>
          </cell>
          <cell r="H201">
            <v>12</v>
          </cell>
          <cell r="I201" t="str">
            <v>orang</v>
          </cell>
        </row>
        <row r="202">
          <cell r="D202" t="str">
            <v>- Mandor</v>
          </cell>
          <cell r="G202" t="str">
            <v>M</v>
          </cell>
          <cell r="H202">
            <v>2</v>
          </cell>
          <cell r="I202" t="str">
            <v>orang</v>
          </cell>
        </row>
        <row r="204">
          <cell r="C204" t="str">
            <v>Koefisien tenaga / liter   :</v>
          </cell>
        </row>
        <row r="205">
          <cell r="D205" t="str">
            <v>- Pekerja</v>
          </cell>
          <cell r="E205" t="str">
            <v>= (Tk x P) : Qt</v>
          </cell>
          <cell r="G205" t="str">
            <v>(L01)</v>
          </cell>
          <cell r="H205">
            <v>3.614457831325301E-2</v>
          </cell>
          <cell r="I205" t="str">
            <v>Jam</v>
          </cell>
        </row>
        <row r="206">
          <cell r="D206" t="str">
            <v>- Mandor</v>
          </cell>
          <cell r="E206" t="str">
            <v>= (Tk x M) : Qt</v>
          </cell>
          <cell r="G206" t="str">
            <v>(L03)</v>
          </cell>
          <cell r="H206">
            <v>6.024096385542169E-3</v>
          </cell>
          <cell r="I206" t="str">
            <v>Jam</v>
          </cell>
        </row>
        <row r="208">
          <cell r="A208" t="str">
            <v>4.</v>
          </cell>
          <cell r="C208" t="str">
            <v>HARGA DASAR SATUAN UPAH, BAHAN DAN ALAT</v>
          </cell>
        </row>
        <row r="209">
          <cell r="C209" t="str">
            <v>Lihat lampiran.</v>
          </cell>
        </row>
        <row r="211">
          <cell r="A211" t="str">
            <v>5.</v>
          </cell>
          <cell r="C211" t="str">
            <v>ANALISA HARGA SATUAN PEKERJAAN</v>
          </cell>
        </row>
        <row r="212">
          <cell r="C212" t="str">
            <v>Lihat perhitungan dalam FORMULIR STANDAR UNTUK</v>
          </cell>
        </row>
        <row r="213">
          <cell r="C213" t="str">
            <v>PEREKEMAN ANALISA MASING-MASING HARGA</v>
          </cell>
        </row>
        <row r="214">
          <cell r="C214" t="str">
            <v>SATUAN.</v>
          </cell>
        </row>
        <row r="215">
          <cell r="C215" t="str">
            <v>Didapat Harga Satuan Pekerjaan :</v>
          </cell>
        </row>
        <row r="217">
          <cell r="C217" t="str">
            <v xml:space="preserve">Rp.  </v>
          </cell>
          <cell r="D217">
            <v>1297.9759715782072</v>
          </cell>
          <cell r="E217" t="str">
            <v xml:space="preserve"> / liter.</v>
          </cell>
        </row>
        <row r="220">
          <cell r="A220" t="str">
            <v>6.</v>
          </cell>
          <cell r="C220" t="str">
            <v>WAKTU PELAKSANAAN YANG DIPERLUKAN</v>
          </cell>
        </row>
        <row r="221">
          <cell r="C221" t="str">
            <v>Masa Pelaksanaan :</v>
          </cell>
          <cell r="D221" t="str">
            <v>. . . . . . . . . . . .</v>
          </cell>
          <cell r="E221" t="str">
            <v>bulan</v>
          </cell>
        </row>
        <row r="223">
          <cell r="A223" t="str">
            <v>7.</v>
          </cell>
          <cell r="C223" t="str">
            <v>VOLUME PEKERJAAN YANG DIPERLUKAN</v>
          </cell>
        </row>
        <row r="224">
          <cell r="C224" t="str">
            <v>Volume pekerjaan  :</v>
          </cell>
          <cell r="D224">
            <v>0</v>
          </cell>
          <cell r="E224" t="str">
            <v>Liter</v>
          </cell>
        </row>
        <row r="241">
          <cell r="A241" t="str">
            <v>ITEM PEMBAYARAN NO.</v>
          </cell>
          <cell r="D241" t="str">
            <v>:  6.2 (1)</v>
          </cell>
          <cell r="J241" t="str">
            <v>Analisa EI-621</v>
          </cell>
          <cell r="T241" t="str">
            <v>Analisa EI-621</v>
          </cell>
        </row>
        <row r="242">
          <cell r="A242" t="str">
            <v>JENIS PEKERJAAN</v>
          </cell>
          <cell r="D242" t="str">
            <v>:  Agregat Penutup BURTU</v>
          </cell>
        </row>
        <row r="243">
          <cell r="A243" t="str">
            <v>SATUAN PEMBAYARAN</v>
          </cell>
          <cell r="D243" t="str">
            <v>:  M2</v>
          </cell>
          <cell r="H243" t="str">
            <v xml:space="preserve">         URAIAN ANALISA HARGA SATUAN</v>
          </cell>
          <cell r="L243" t="str">
            <v>FORMULIR STANDAR UNTUK</v>
          </cell>
        </row>
        <row r="244">
          <cell r="L244" t="str">
            <v>PEREKAMAN ANALISA MASING-MASING HARGA SATUAN</v>
          </cell>
        </row>
        <row r="245">
          <cell r="L245" t="str">
            <v xml:space="preserve">                                                                                                            </v>
          </cell>
        </row>
        <row r="246">
          <cell r="A246" t="str">
            <v>No.</v>
          </cell>
          <cell r="C246" t="str">
            <v>U R A I A N</v>
          </cell>
          <cell r="G246" t="str">
            <v>KODE</v>
          </cell>
          <cell r="H246" t="str">
            <v>KOEF.</v>
          </cell>
          <cell r="I246" t="str">
            <v>SATUAN</v>
          </cell>
          <cell r="J246" t="str">
            <v>KETERANGAN</v>
          </cell>
        </row>
        <row r="248">
          <cell r="L248" t="str">
            <v>Proyek / Bagpro</v>
          </cell>
          <cell r="O248" t="str">
            <v xml:space="preserve">:  Peningkatan Jalan Dan Jembatan Prop. NTT </v>
          </cell>
        </row>
        <row r="249">
          <cell r="A249" t="str">
            <v>I.</v>
          </cell>
          <cell r="C249" t="str">
            <v>ASUMSI</v>
          </cell>
          <cell r="L249" t="str">
            <v>No. Paket Kontrak</v>
          </cell>
          <cell r="O249" t="str">
            <v xml:space="preserve">:  </v>
          </cell>
        </row>
        <row r="250">
          <cell r="A250">
            <v>1</v>
          </cell>
          <cell r="C250" t="str">
            <v>Menggunakan alat berat (cara mekanik)</v>
          </cell>
          <cell r="L250" t="str">
            <v>Nama Paket</v>
          </cell>
          <cell r="O250" t="str">
            <v>:  Pembangunan Jalan Resetlement Pengungsi Mauritzu</v>
          </cell>
        </row>
        <row r="251">
          <cell r="A251">
            <v>2</v>
          </cell>
          <cell r="C251" t="str">
            <v>Lokasi pekerjaan : sepanjang jalan</v>
          </cell>
          <cell r="L251" t="str">
            <v>Prop / Kab / Kodya</v>
          </cell>
          <cell r="O251" t="str">
            <v>:  Nusa Tenggara Timur / TTU</v>
          </cell>
        </row>
        <row r="252">
          <cell r="A252">
            <v>3</v>
          </cell>
          <cell r="C252" t="str">
            <v>Kondisi existing jalan : sedang</v>
          </cell>
          <cell r="L252" t="str">
            <v>ITEM PEMBAYARAN NO.</v>
          </cell>
          <cell r="O252" t="str">
            <v>:  6.2 (1)</v>
          </cell>
          <cell r="R252" t="str">
            <v>PERKIRAAN VOL. PEK.</v>
          </cell>
          <cell r="T252" t="str">
            <v>:</v>
          </cell>
          <cell r="U252">
            <v>0</v>
          </cell>
        </row>
        <row r="253">
          <cell r="A253">
            <v>4</v>
          </cell>
          <cell r="C253" t="str">
            <v>Dalam pekerjaan ini tidak termasuk aspal</v>
          </cell>
          <cell r="L253" t="str">
            <v>JENIS PEKERJAAN</v>
          </cell>
          <cell r="O253" t="str">
            <v>:  Agregat Penutup BURTU</v>
          </cell>
          <cell r="R253" t="str">
            <v>TOTAL HARGA (Rp.)</v>
          </cell>
          <cell r="T253" t="str">
            <v>:</v>
          </cell>
          <cell r="U253">
            <v>0</v>
          </cell>
        </row>
        <row r="254">
          <cell r="A254">
            <v>5</v>
          </cell>
          <cell r="C254" t="str">
            <v>Jarak rata-rata Base Camp ke lokasi pekerjaan</v>
          </cell>
          <cell r="G254" t="str">
            <v>L</v>
          </cell>
          <cell r="H254">
            <v>17.5</v>
          </cell>
          <cell r="I254" t="str">
            <v>Km</v>
          </cell>
          <cell r="L254" t="str">
            <v>SATUAN PEMBAYARAN</v>
          </cell>
          <cell r="O254" t="str">
            <v>:  M2</v>
          </cell>
          <cell r="R254" t="str">
            <v>% THD. BIAYA PROYEK</v>
          </cell>
          <cell r="T254" t="str">
            <v>:</v>
          </cell>
          <cell r="U254">
            <v>0</v>
          </cell>
        </row>
        <row r="255">
          <cell r="A255">
            <v>6</v>
          </cell>
          <cell r="C255" t="str">
            <v>Jam kerja efektif per-hari</v>
          </cell>
          <cell r="G255" t="str">
            <v>Tk</v>
          </cell>
          <cell r="H255">
            <v>7</v>
          </cell>
          <cell r="I255" t="str">
            <v>Jam</v>
          </cell>
        </row>
        <row r="256">
          <cell r="A256">
            <v>7</v>
          </cell>
          <cell r="C256" t="str">
            <v>Faktor pemadatan material</v>
          </cell>
          <cell r="G256" t="str">
            <v>Fp</v>
          </cell>
          <cell r="H256">
            <v>1.1499999999999999</v>
          </cell>
          <cell r="I256" t="str">
            <v>-</v>
          </cell>
        </row>
        <row r="257">
          <cell r="A257">
            <v>8</v>
          </cell>
          <cell r="C257" t="str">
            <v>Tebal SBST</v>
          </cell>
          <cell r="G257" t="str">
            <v>t</v>
          </cell>
          <cell r="H257">
            <v>1.5</v>
          </cell>
          <cell r="I257" t="str">
            <v>Cm</v>
          </cell>
          <cell r="Q257" t="str">
            <v>PERKIRAAN</v>
          </cell>
          <cell r="R257" t="str">
            <v>HARGA</v>
          </cell>
          <cell r="S257" t="str">
            <v>JUMLAH</v>
          </cell>
        </row>
        <row r="258">
          <cell r="A258">
            <v>9</v>
          </cell>
          <cell r="C258" t="str">
            <v>Lapisan SBST terdiri dari (spesifikasi) :</v>
          </cell>
          <cell r="L258" t="str">
            <v>NO.</v>
          </cell>
          <cell r="N258" t="str">
            <v>KOMPONEN</v>
          </cell>
          <cell r="P258" t="str">
            <v>SATUAN</v>
          </cell>
          <cell r="Q258" t="str">
            <v>KUANTITAS</v>
          </cell>
          <cell r="R258" t="str">
            <v>SATUAN</v>
          </cell>
          <cell r="S258" t="str">
            <v>HARGA</v>
          </cell>
        </row>
        <row r="259">
          <cell r="C259" t="str">
            <v>- Menggunakan material ukuran</v>
          </cell>
          <cell r="G259" t="str">
            <v>Ld</v>
          </cell>
          <cell r="H259">
            <v>1.3</v>
          </cell>
          <cell r="I259" t="str">
            <v>Cm</v>
          </cell>
          <cell r="R259" t="str">
            <v>(Rp.)</v>
          </cell>
          <cell r="S259" t="str">
            <v>(Rp.)</v>
          </cell>
        </row>
        <row r="262">
          <cell r="A262" t="str">
            <v>II.</v>
          </cell>
          <cell r="C262" t="str">
            <v>URUTAN KERJA</v>
          </cell>
          <cell r="L262" t="str">
            <v>A.</v>
          </cell>
          <cell r="N262" t="str">
            <v>TENAGA</v>
          </cell>
        </row>
        <row r="264">
          <cell r="A264">
            <v>1</v>
          </cell>
          <cell r="C264" t="str">
            <v>Wheel Loader memuat Agregat ke dalam Dump</v>
          </cell>
          <cell r="L264" t="str">
            <v>1.</v>
          </cell>
          <cell r="N264" t="str">
            <v>Pekerja</v>
          </cell>
          <cell r="O264" t="str">
            <v>(L01)</v>
          </cell>
          <cell r="P264" t="str">
            <v>Jam</v>
          </cell>
          <cell r="Q264">
            <v>3.2128514056224897E-2</v>
          </cell>
          <cell r="R264">
            <v>0</v>
          </cell>
          <cell r="U264">
            <v>0</v>
          </cell>
        </row>
        <row r="265">
          <cell r="C265" t="str">
            <v>Tuck di Base Camp</v>
          </cell>
          <cell r="L265" t="str">
            <v>2.</v>
          </cell>
          <cell r="N265" t="str">
            <v>Mandor</v>
          </cell>
          <cell r="O265" t="str">
            <v>(L02)</v>
          </cell>
          <cell r="P265" t="str">
            <v>Jam</v>
          </cell>
          <cell r="Q265">
            <v>1.606425702811245E-3</v>
          </cell>
          <cell r="R265">
            <v>0</v>
          </cell>
          <cell r="U265">
            <v>0</v>
          </cell>
        </row>
        <row r="266">
          <cell r="A266">
            <v>2</v>
          </cell>
          <cell r="C266" t="str">
            <v>Dump Truck mengangkut Agregat ke lokasi</v>
          </cell>
        </row>
        <row r="267">
          <cell r="C267" t="str">
            <v>pekerjaan dan langsung dihampar secara manual</v>
          </cell>
        </row>
        <row r="268">
          <cell r="A268">
            <v>3</v>
          </cell>
          <cell r="C268" t="str">
            <v>Hamparan material dipadatkan dengan menggunakan</v>
          </cell>
          <cell r="Q268" t="str">
            <v xml:space="preserve">JUMLAH HARGA TENAGA   </v>
          </cell>
          <cell r="U268">
            <v>0</v>
          </cell>
        </row>
        <row r="269">
          <cell r="C269" t="str">
            <v>Pneumatic Tire Roller</v>
          </cell>
        </row>
        <row r="270">
          <cell r="A270">
            <v>4</v>
          </cell>
          <cell r="C270" t="str">
            <v>Selama pemadatan, sekelompok  pekerja akan</v>
          </cell>
          <cell r="L270" t="str">
            <v>B.</v>
          </cell>
          <cell r="N270" t="str">
            <v>BAHAN</v>
          </cell>
        </row>
        <row r="271">
          <cell r="C271" t="str">
            <v>merapikan hamparan dengan menggunakan Alat Bantu</v>
          </cell>
        </row>
        <row r="272">
          <cell r="L272" t="str">
            <v>1.</v>
          </cell>
          <cell r="N272" t="str">
            <v>Chipping</v>
          </cell>
          <cell r="O272" t="str">
            <v>(M41)</v>
          </cell>
          <cell r="P272" t="str">
            <v>Kg</v>
          </cell>
          <cell r="Q272">
            <v>33</v>
          </cell>
          <cell r="R272">
            <v>17.430454939816247</v>
          </cell>
          <cell r="U272">
            <v>575.2050130139362</v>
          </cell>
        </row>
        <row r="274">
          <cell r="A274" t="str">
            <v>III.</v>
          </cell>
          <cell r="C274" t="str">
            <v>PEMAKAIAN BAHAN, ALAT DAN TENAGA</v>
          </cell>
        </row>
        <row r="275">
          <cell r="A275" t="str">
            <v xml:space="preserve">   1.</v>
          </cell>
          <cell r="C275" t="str">
            <v>BAHAN</v>
          </cell>
        </row>
        <row r="276">
          <cell r="A276" t="str">
            <v>1.a.</v>
          </cell>
          <cell r="C276" t="str">
            <v>Agregat (Batu Pecah) / Chipping</v>
          </cell>
          <cell r="G276" t="str">
            <v>(M04)</v>
          </cell>
        </row>
        <row r="277">
          <cell r="C277" t="str">
            <v>Berat Jenis Agregat Chipping</v>
          </cell>
          <cell r="G277" t="str">
            <v>Bj</v>
          </cell>
          <cell r="H277">
            <v>1.9</v>
          </cell>
        </row>
        <row r="278">
          <cell r="Q278" t="str">
            <v xml:space="preserve">JUMLAH HARGA BAHAN   </v>
          </cell>
          <cell r="U278">
            <v>575.2050130139362</v>
          </cell>
        </row>
        <row r="279">
          <cell r="C279" t="str">
            <v>Volume Chipping per M2</v>
          </cell>
          <cell r="G279" t="str">
            <v>(M04)</v>
          </cell>
          <cell r="H279">
            <v>32.774999999999991</v>
          </cell>
          <cell r="I279" t="str">
            <v>Kg.</v>
          </cell>
        </row>
        <row r="280">
          <cell r="C280" t="str">
            <v>= { ( t/100 ) x 1 M2 x Fb } / Bj x 1000</v>
          </cell>
          <cell r="L280" t="str">
            <v>C.</v>
          </cell>
          <cell r="N280" t="str">
            <v>PERALATAN</v>
          </cell>
        </row>
        <row r="282">
          <cell r="L282" t="str">
            <v>1.</v>
          </cell>
          <cell r="N282" t="str">
            <v>Wheel Loader</v>
          </cell>
          <cell r="O282" t="str">
            <v>(E15)</v>
          </cell>
          <cell r="P282" t="str">
            <v>Jam</v>
          </cell>
          <cell r="Q282">
            <v>5.1316376617581427E-4</v>
          </cell>
          <cell r="R282">
            <v>215035.12819823693</v>
          </cell>
          <cell r="U282">
            <v>110.3482362463063</v>
          </cell>
        </row>
        <row r="283">
          <cell r="A283" t="str">
            <v>2</v>
          </cell>
          <cell r="C283" t="str">
            <v>ALAT</v>
          </cell>
          <cell r="L283" t="str">
            <v>2.</v>
          </cell>
          <cell r="N283" t="str">
            <v>Dump Truck</v>
          </cell>
          <cell r="O283" t="str">
            <v>(E08)</v>
          </cell>
          <cell r="P283" t="str">
            <v>Jam</v>
          </cell>
          <cell r="Q283">
            <v>9.1325085314484158E-3</v>
          </cell>
          <cell r="R283">
            <v>85369.901634057198</v>
          </cell>
          <cell r="U283">
            <v>779.64135500193936</v>
          </cell>
        </row>
        <row r="284">
          <cell r="A284" t="str">
            <v>2.a.</v>
          </cell>
          <cell r="C284" t="str">
            <v>WHEEL LOADER</v>
          </cell>
          <cell r="G284" t="str">
            <v>(E15)</v>
          </cell>
          <cell r="L284" t="str">
            <v>3.</v>
          </cell>
          <cell r="N284" t="str">
            <v>P. Tyre Roller</v>
          </cell>
          <cell r="O284" t="str">
            <v>(E18)</v>
          </cell>
          <cell r="P284" t="str">
            <v>Jam</v>
          </cell>
          <cell r="Q284">
            <v>1.606425702811245E-3</v>
          </cell>
          <cell r="R284">
            <v>153571.33878019065</v>
          </cell>
          <cell r="U284">
            <v>246.70094583163157</v>
          </cell>
        </row>
        <row r="285">
          <cell r="C285" t="str">
            <v>Kapasitas bucket</v>
          </cell>
          <cell r="G285" t="str">
            <v>V</v>
          </cell>
          <cell r="H285">
            <v>1.5</v>
          </cell>
          <cell r="I285" t="str">
            <v>M3</v>
          </cell>
          <cell r="L285" t="str">
            <v>4.</v>
          </cell>
          <cell r="N285" t="str">
            <v>Alat Bantu</v>
          </cell>
          <cell r="P285" t="str">
            <v>Ls</v>
          </cell>
          <cell r="Q285">
            <v>1</v>
          </cell>
          <cell r="R285">
            <v>10</v>
          </cell>
          <cell r="U285">
            <v>10</v>
          </cell>
        </row>
        <row r="286">
          <cell r="C286" t="str">
            <v>Faktor bucket</v>
          </cell>
          <cell r="G286" t="str">
            <v>Fb</v>
          </cell>
          <cell r="H286">
            <v>0.9</v>
          </cell>
          <cell r="I286" t="str">
            <v>-</v>
          </cell>
        </row>
        <row r="287">
          <cell r="C287" t="str">
            <v>Faktor Efisiensi alat</v>
          </cell>
          <cell r="G287" t="str">
            <v>Fa</v>
          </cell>
          <cell r="H287">
            <v>0.83</v>
          </cell>
          <cell r="I287" t="str">
            <v>-</v>
          </cell>
        </row>
        <row r="288">
          <cell r="C288" t="str">
            <v>Waktu Siklus :</v>
          </cell>
          <cell r="G288" t="str">
            <v>Ts1</v>
          </cell>
        </row>
        <row r="289">
          <cell r="C289" t="str">
            <v>- Muat</v>
          </cell>
          <cell r="G289" t="str">
            <v>T1</v>
          </cell>
          <cell r="H289">
            <v>1.5</v>
          </cell>
          <cell r="I289" t="str">
            <v>menit</v>
          </cell>
        </row>
        <row r="290">
          <cell r="C290" t="str">
            <v>- Lain lain</v>
          </cell>
          <cell r="G290" t="str">
            <v>T2</v>
          </cell>
          <cell r="H290">
            <v>0.5</v>
          </cell>
          <cell r="I290" t="str">
            <v>menit</v>
          </cell>
          <cell r="Q290" t="str">
            <v xml:space="preserve">JUMLAH HARGA PERALATAN   </v>
          </cell>
          <cell r="U290">
            <v>1146.6905370798772</v>
          </cell>
        </row>
        <row r="291">
          <cell r="G291" t="str">
            <v>Ts1</v>
          </cell>
          <cell r="H291">
            <v>2</v>
          </cell>
          <cell r="I291" t="str">
            <v>menit</v>
          </cell>
        </row>
        <row r="292">
          <cell r="L292" t="str">
            <v>D.</v>
          </cell>
          <cell r="N292" t="str">
            <v>JUMLAH HARGA TENAGA, BAHAN DAN PERALATAN  ( A + B + C )</v>
          </cell>
          <cell r="U292">
            <v>1721.8955500938134</v>
          </cell>
        </row>
        <row r="293">
          <cell r="C293" t="str">
            <v>Kap. Prod. / jam  =</v>
          </cell>
          <cell r="D293" t="str">
            <v>V x Fb x Fa x 60 x 100</v>
          </cell>
          <cell r="G293" t="str">
            <v>Q1</v>
          </cell>
          <cell r="H293">
            <v>1948.6956521739132</v>
          </cell>
          <cell r="I293" t="str">
            <v>M2</v>
          </cell>
          <cell r="L293" t="str">
            <v>E.</v>
          </cell>
          <cell r="N293" t="str">
            <v>OVERHEAD &amp; PROFIT</v>
          </cell>
          <cell r="P293">
            <v>10</v>
          </cell>
          <cell r="Q293" t="str">
            <v>%  x  D</v>
          </cell>
          <cell r="U293">
            <v>172.18955500938137</v>
          </cell>
        </row>
        <row r="294">
          <cell r="D294" t="str">
            <v>Fh x Ts1 x t</v>
          </cell>
          <cell r="L294" t="str">
            <v>F.</v>
          </cell>
          <cell r="N294" t="str">
            <v>HARGA SATUAN PEKERJAAN  ( D + E )</v>
          </cell>
          <cell r="U294">
            <v>1894.0851051031948</v>
          </cell>
        </row>
        <row r="295">
          <cell r="L295" t="str">
            <v>Note: 1</v>
          </cell>
          <cell r="N295" t="str">
            <v>SATUAN dapat berdasarkan atas jam operasi untuk Tenaga Kerja dan Peralatan, volume dan/atau ukuran</v>
          </cell>
        </row>
        <row r="296">
          <cell r="C296" t="str">
            <v>Koefisien Alat / M2</v>
          </cell>
          <cell r="D296" t="str">
            <v xml:space="preserve"> = 1 : Q1</v>
          </cell>
          <cell r="G296" t="str">
            <v>(E15)</v>
          </cell>
          <cell r="H296">
            <v>5.1316376617581427E-4</v>
          </cell>
          <cell r="I296" t="str">
            <v>Jam</v>
          </cell>
          <cell r="N296" t="str">
            <v>berat untuk bahan-bahan.</v>
          </cell>
        </row>
        <row r="297">
          <cell r="L297">
            <v>2</v>
          </cell>
          <cell r="N297" t="str">
            <v>Kuantitas satuan adalah kuantitas setiap komponen untuk menyelesaikan satu satuan pekerjaan dari nomor</v>
          </cell>
        </row>
        <row r="298">
          <cell r="N298" t="str">
            <v>mata pembayaran.</v>
          </cell>
        </row>
        <row r="299">
          <cell r="L299">
            <v>3</v>
          </cell>
          <cell r="N299" t="str">
            <v>Biaya satuan untuk peralatan sudah termasuk bahan bakar, bahan habis dipakai dan operator.</v>
          </cell>
        </row>
        <row r="300">
          <cell r="L300">
            <v>4</v>
          </cell>
          <cell r="N300" t="str">
            <v>Biaya satuan sudah termasuk pengeluaran untuk seluruh pajak yang berkaitan (tetapi tidak termasuk PPN</v>
          </cell>
        </row>
        <row r="301">
          <cell r="J301" t="str">
            <v>Berlanjut ke hal. berikut.</v>
          </cell>
          <cell r="N301" t="str">
            <v>yang dibayar dari kontrak) dan biaya-biaya lainnya.</v>
          </cell>
        </row>
        <row r="302">
          <cell r="A302" t="str">
            <v>ITEM PEMBAYARAN NO.</v>
          </cell>
          <cell r="D302" t="str">
            <v>:  6.2 (1)</v>
          </cell>
          <cell r="J302" t="str">
            <v>Analisa EI-621</v>
          </cell>
        </row>
        <row r="303">
          <cell r="A303" t="str">
            <v>JENIS PEKERJAAN</v>
          </cell>
          <cell r="D303" t="str">
            <v>:  Agregat Penutup BURTU</v>
          </cell>
        </row>
        <row r="304">
          <cell r="A304" t="str">
            <v>SATUAN PEMBAYARAN</v>
          </cell>
          <cell r="D304" t="str">
            <v>:  M2</v>
          </cell>
          <cell r="H304" t="str">
            <v xml:space="preserve">         URAIAN ANALISA HARGA SATUAN</v>
          </cell>
        </row>
        <row r="305">
          <cell r="J305" t="str">
            <v>Lanjutan</v>
          </cell>
        </row>
        <row r="307">
          <cell r="A307" t="str">
            <v>No.</v>
          </cell>
          <cell r="C307" t="str">
            <v>U R A I A N</v>
          </cell>
          <cell r="G307" t="str">
            <v>KODE</v>
          </cell>
          <cell r="H307" t="str">
            <v>KOEF.</v>
          </cell>
          <cell r="I307" t="str">
            <v>SATUAN</v>
          </cell>
          <cell r="J307" t="str">
            <v>KETERANGAN</v>
          </cell>
        </row>
        <row r="310">
          <cell r="A310" t="str">
            <v>2.b.</v>
          </cell>
          <cell r="C310" t="str">
            <v>DUMP TRUCK</v>
          </cell>
          <cell r="G310" t="str">
            <v>(E08)</v>
          </cell>
        </row>
        <row r="311">
          <cell r="C311" t="str">
            <v>Kapasitas bak</v>
          </cell>
          <cell r="G311" t="str">
            <v>V</v>
          </cell>
          <cell r="H311">
            <v>4</v>
          </cell>
          <cell r="I311" t="str">
            <v>M3</v>
          </cell>
        </row>
        <row r="312">
          <cell r="C312" t="str">
            <v>Faktor Efisiensi alat</v>
          </cell>
          <cell r="G312" t="str">
            <v>Fa</v>
          </cell>
          <cell r="H312">
            <v>0.83</v>
          </cell>
          <cell r="I312" t="str">
            <v>-</v>
          </cell>
        </row>
        <row r="313">
          <cell r="C313" t="str">
            <v>Kecepatan rata-rata bermuatan</v>
          </cell>
          <cell r="G313" t="str">
            <v>v1</v>
          </cell>
          <cell r="H313">
            <v>40</v>
          </cell>
          <cell r="I313" t="str">
            <v>KM / Jam</v>
          </cell>
        </row>
        <row r="314">
          <cell r="C314" t="str">
            <v>Kecepatan rata-rata kosong</v>
          </cell>
          <cell r="G314" t="str">
            <v>v2</v>
          </cell>
          <cell r="H314">
            <v>50</v>
          </cell>
          <cell r="I314" t="str">
            <v>KM / Jam</v>
          </cell>
        </row>
        <row r="315">
          <cell r="C315" t="str">
            <v>Waktu Siklus</v>
          </cell>
          <cell r="G315" t="str">
            <v>Ts2</v>
          </cell>
        </row>
        <row r="316">
          <cell r="C316" t="str">
            <v>- Waktu tempuh isi = (L : v1) x 60 menit</v>
          </cell>
          <cell r="G316" t="str">
            <v>T1</v>
          </cell>
          <cell r="H316">
            <v>26.25</v>
          </cell>
          <cell r="I316" t="str">
            <v>menit</v>
          </cell>
        </row>
        <row r="317">
          <cell r="C317" t="str">
            <v>- Waktu tempuh kosong = (L : v2) x 60 menit</v>
          </cell>
          <cell r="G317" t="str">
            <v>T2</v>
          </cell>
          <cell r="H317">
            <v>21</v>
          </cell>
          <cell r="I317" t="str">
            <v>menit</v>
          </cell>
        </row>
        <row r="318">
          <cell r="C318" t="str">
            <v>- Waktu muat  =  V : ( Q1 x t/100 ) x 60</v>
          </cell>
          <cell r="G318" t="str">
            <v>T3</v>
          </cell>
          <cell r="H318">
            <v>8.2106202588130284</v>
          </cell>
          <cell r="I318" t="str">
            <v>menit</v>
          </cell>
        </row>
        <row r="319">
          <cell r="C319" t="str">
            <v>- Menghampar, menunggu, dan lain-lain</v>
          </cell>
          <cell r="G319" t="str">
            <v>T4</v>
          </cell>
          <cell r="H319">
            <v>50</v>
          </cell>
          <cell r="I319" t="str">
            <v>menit</v>
          </cell>
        </row>
        <row r="320">
          <cell r="G320" t="str">
            <v>Ts2</v>
          </cell>
          <cell r="H320">
            <v>105.46062025881304</v>
          </cell>
          <cell r="I320" t="str">
            <v>menit</v>
          </cell>
        </row>
        <row r="322">
          <cell r="C322" t="str">
            <v xml:space="preserve">Kap. Prod./jam = </v>
          </cell>
          <cell r="D322" t="str">
            <v>V x Fa x 60 x 100</v>
          </cell>
          <cell r="G322" t="str">
            <v>Q2</v>
          </cell>
          <cell r="H322">
            <v>109.49893959106983</v>
          </cell>
          <cell r="I322" t="str">
            <v>M2</v>
          </cell>
        </row>
        <row r="323">
          <cell r="D323" t="str">
            <v>Fh x Ts2 x t</v>
          </cell>
        </row>
        <row r="325">
          <cell r="C325" t="str">
            <v>Koefisien Alat / M2</v>
          </cell>
          <cell r="D325" t="str">
            <v xml:space="preserve"> = 1 : Q2</v>
          </cell>
          <cell r="G325" t="str">
            <v>(E08)</v>
          </cell>
          <cell r="H325">
            <v>9.1325085314484158E-3</v>
          </cell>
          <cell r="I325" t="str">
            <v>Jam</v>
          </cell>
        </row>
        <row r="327">
          <cell r="A327" t="str">
            <v>2.c.</v>
          </cell>
          <cell r="C327" t="str">
            <v>PNEUMATIC TIRE ROLLER</v>
          </cell>
          <cell r="G327" t="str">
            <v>(E18)</v>
          </cell>
        </row>
        <row r="328">
          <cell r="C328" t="str">
            <v>Kecepatan rata-rata</v>
          </cell>
          <cell r="G328" t="str">
            <v>v</v>
          </cell>
          <cell r="H328">
            <v>4</v>
          </cell>
          <cell r="I328" t="str">
            <v>Km/Jam</v>
          </cell>
        </row>
        <row r="329">
          <cell r="C329" t="str">
            <v>Lebar efektif pemadatan</v>
          </cell>
          <cell r="G329" t="str">
            <v>b</v>
          </cell>
          <cell r="H329">
            <v>1.5</v>
          </cell>
          <cell r="I329" t="str">
            <v>M</v>
          </cell>
        </row>
        <row r="330">
          <cell r="C330" t="str">
            <v>Banyak Lintasan per lapis</v>
          </cell>
          <cell r="G330" t="str">
            <v>n</v>
          </cell>
          <cell r="H330">
            <v>8</v>
          </cell>
          <cell r="I330" t="str">
            <v>lintasan</v>
          </cell>
        </row>
        <row r="331">
          <cell r="C331" t="str">
            <v>Faktor Efisiensi alat</v>
          </cell>
          <cell r="G331" t="str">
            <v>Fa</v>
          </cell>
          <cell r="H331">
            <v>0.83</v>
          </cell>
        </row>
        <row r="333">
          <cell r="C333" t="str">
            <v>Kap.Prod. / jam =</v>
          </cell>
          <cell r="D333" t="str">
            <v>(v x 1000) x b x Fa</v>
          </cell>
          <cell r="G333" t="str">
            <v>Q3</v>
          </cell>
          <cell r="H333">
            <v>622.5</v>
          </cell>
          <cell r="I333" t="str">
            <v>M2</v>
          </cell>
        </row>
        <row r="334">
          <cell r="D334" t="str">
            <v>n</v>
          </cell>
        </row>
        <row r="335">
          <cell r="D335" t="str">
            <v xml:space="preserve"> </v>
          </cell>
        </row>
        <row r="336">
          <cell r="C336" t="str">
            <v>Koefisien Alat / M2</v>
          </cell>
          <cell r="D336" t="str">
            <v xml:space="preserve"> = 1 : Q3</v>
          </cell>
          <cell r="G336" t="str">
            <v>(E18)</v>
          </cell>
          <cell r="H336">
            <v>1.606425702811245E-3</v>
          </cell>
          <cell r="I336" t="str">
            <v>Jam</v>
          </cell>
        </row>
        <row r="338">
          <cell r="A338" t="str">
            <v>2.d.</v>
          </cell>
          <cell r="C338" t="str">
            <v>ALAT BANTU</v>
          </cell>
        </row>
        <row r="339">
          <cell r="C339" t="str">
            <v>diperlukan :</v>
          </cell>
          <cell r="J339" t="str">
            <v>Lump Sum</v>
          </cell>
        </row>
        <row r="340">
          <cell r="C340" t="str">
            <v>- Kereta dorong   = 2 buah</v>
          </cell>
        </row>
        <row r="341">
          <cell r="C341" t="str">
            <v>- Sekop                = 3 buah</v>
          </cell>
        </row>
        <row r="342">
          <cell r="C342" t="str">
            <v>- Sapu lidi            = 2 buah</v>
          </cell>
        </row>
        <row r="345">
          <cell r="A345" t="str">
            <v xml:space="preserve">   3.</v>
          </cell>
          <cell r="C345" t="str">
            <v>TENAGA</v>
          </cell>
        </row>
        <row r="346">
          <cell r="C346" t="str">
            <v>Produksi menentukan : PNEUMATIC TIRE ROLLER</v>
          </cell>
          <cell r="G346" t="str">
            <v>Q3</v>
          </cell>
          <cell r="H346">
            <v>622.5</v>
          </cell>
          <cell r="I346" t="str">
            <v>M2</v>
          </cell>
        </row>
        <row r="347">
          <cell r="C347" t="str">
            <v>Produksi / hari  =  Tk x Q3</v>
          </cell>
          <cell r="G347" t="str">
            <v>Qt</v>
          </cell>
          <cell r="H347">
            <v>4357.5</v>
          </cell>
          <cell r="I347" t="str">
            <v>M2</v>
          </cell>
        </row>
        <row r="348">
          <cell r="C348" t="str">
            <v>Kebutuhan tenaga :</v>
          </cell>
        </row>
        <row r="349">
          <cell r="D349" t="str">
            <v>- Pekerja</v>
          </cell>
          <cell r="G349" t="str">
            <v>P</v>
          </cell>
          <cell r="H349">
            <v>20</v>
          </cell>
          <cell r="I349" t="str">
            <v>orang</v>
          </cell>
        </row>
        <row r="350">
          <cell r="D350" t="str">
            <v>- Mandor</v>
          </cell>
          <cell r="G350" t="str">
            <v>M</v>
          </cell>
          <cell r="H350">
            <v>1</v>
          </cell>
          <cell r="I350" t="str">
            <v>orang</v>
          </cell>
        </row>
        <row r="353">
          <cell r="C353" t="str">
            <v>Koefisien Tenaga / M2     :</v>
          </cell>
        </row>
        <row r="354">
          <cell r="D354" t="str">
            <v>- Pekerja</v>
          </cell>
          <cell r="E354" t="str">
            <v>= (Tk x P) / Qt</v>
          </cell>
          <cell r="G354" t="str">
            <v>(L01)</v>
          </cell>
          <cell r="H354">
            <v>3.2128514056224897E-2</v>
          </cell>
          <cell r="I354" t="str">
            <v>Jam</v>
          </cell>
        </row>
        <row r="355">
          <cell r="D355" t="str">
            <v>- Mandor</v>
          </cell>
          <cell r="E355" t="str">
            <v>= (Tk x M) / Qt</v>
          </cell>
          <cell r="G355" t="str">
            <v>(L02)</v>
          </cell>
          <cell r="H355">
            <v>1.606425702811245E-3</v>
          </cell>
          <cell r="I355" t="str">
            <v>Jam</v>
          </cell>
        </row>
        <row r="360">
          <cell r="J360" t="str">
            <v>Berlanjut ke hal. berikut.</v>
          </cell>
        </row>
        <row r="361">
          <cell r="A361" t="str">
            <v>ITEM PEMBAYARAN NO.</v>
          </cell>
          <cell r="D361" t="str">
            <v>:  6.2 (1)</v>
          </cell>
          <cell r="J361" t="str">
            <v>Analisa EI-621</v>
          </cell>
        </row>
        <row r="362">
          <cell r="A362" t="str">
            <v>JENIS PEKERJAAN</v>
          </cell>
          <cell r="D362" t="str">
            <v>:  Agregat Penutup BURTU</v>
          </cell>
        </row>
        <row r="363">
          <cell r="A363" t="str">
            <v>SATUAN PEMBAYARAN</v>
          </cell>
          <cell r="D363" t="str">
            <v>:  M2</v>
          </cell>
          <cell r="H363" t="str">
            <v xml:space="preserve">         URAIAN ANALISA HARGA SATUAN</v>
          </cell>
        </row>
        <row r="364">
          <cell r="J364" t="str">
            <v>Lanjutan</v>
          </cell>
        </row>
        <row r="366">
          <cell r="A366" t="str">
            <v>No.</v>
          </cell>
          <cell r="C366" t="str">
            <v>U R A I A N</v>
          </cell>
          <cell r="G366" t="str">
            <v>KODE</v>
          </cell>
          <cell r="H366" t="str">
            <v>KOEF.</v>
          </cell>
          <cell r="I366" t="str">
            <v>SATUAN</v>
          </cell>
          <cell r="J366" t="str">
            <v>KETERANGAN</v>
          </cell>
        </row>
        <row r="369">
          <cell r="A369" t="str">
            <v>4.</v>
          </cell>
          <cell r="C369" t="str">
            <v>HARGA DASAR SATUAN UPAH, BAHAN DAN ALAT</v>
          </cell>
        </row>
        <row r="370">
          <cell r="C370" t="str">
            <v>Lihat lampiran.</v>
          </cell>
        </row>
        <row r="372">
          <cell r="A372" t="str">
            <v>5.</v>
          </cell>
          <cell r="C372" t="str">
            <v>ANALISA HARGA SATUAN PEKERJAAN</v>
          </cell>
        </row>
        <row r="373">
          <cell r="C373" t="str">
            <v>Lihat perhitungan dalam FORMULIR STANDAR UNTUK</v>
          </cell>
        </row>
        <row r="374">
          <cell r="C374" t="str">
            <v>PEREKEMAN ANALISA MASING-MASING HARGA</v>
          </cell>
        </row>
        <row r="375">
          <cell r="C375" t="str">
            <v>SATUAN.</v>
          </cell>
        </row>
        <row r="376">
          <cell r="C376" t="str">
            <v>Didapat Harga Satuan Pekerjaan :</v>
          </cell>
        </row>
        <row r="378">
          <cell r="C378" t="str">
            <v xml:space="preserve">Rp.  </v>
          </cell>
          <cell r="D378">
            <v>1894.0851051031948</v>
          </cell>
          <cell r="E378" t="str">
            <v xml:space="preserve"> / M2.</v>
          </cell>
        </row>
        <row r="381">
          <cell r="A381" t="str">
            <v>6.</v>
          </cell>
          <cell r="C381" t="str">
            <v>WAKTU PELAKSANAAN YANG DIPERLUKAN</v>
          </cell>
        </row>
        <row r="382">
          <cell r="C382" t="str">
            <v>Masa Pelaksanaan :</v>
          </cell>
          <cell r="D382" t="str">
            <v>. . . . . . . . . . . .</v>
          </cell>
          <cell r="E382" t="str">
            <v>bulan</v>
          </cell>
        </row>
        <row r="384">
          <cell r="A384" t="str">
            <v>7.</v>
          </cell>
          <cell r="C384" t="str">
            <v>VOLUME PEKERJAAN YANG DIPERLUKAN</v>
          </cell>
        </row>
        <row r="385">
          <cell r="C385" t="str">
            <v>Volume pekerjaan  :</v>
          </cell>
          <cell r="D385">
            <v>0</v>
          </cell>
          <cell r="E385" t="str">
            <v>M2</v>
          </cell>
        </row>
        <row r="420">
          <cell r="A420" t="str">
            <v>ITEM PEMBAYARAN NO.</v>
          </cell>
          <cell r="D420" t="str">
            <v>:  6.2 (2)</v>
          </cell>
          <cell r="J420" t="str">
            <v>Analisa EI-622</v>
          </cell>
          <cell r="T420" t="str">
            <v>Analisa EI-622</v>
          </cell>
        </row>
        <row r="421">
          <cell r="A421" t="str">
            <v>JENIS PEKERJAAN</v>
          </cell>
          <cell r="D421" t="str">
            <v>:  Agregat Penutup BURDA</v>
          </cell>
        </row>
        <row r="422">
          <cell r="A422" t="str">
            <v>SATUAN PEMBAYARAN</v>
          </cell>
          <cell r="D422" t="str">
            <v>:  M2</v>
          </cell>
          <cell r="H422" t="str">
            <v xml:space="preserve">         URAIAN ANALISA HARGA SATUAN</v>
          </cell>
          <cell r="L422" t="str">
            <v>FORMULIR STANDAR UNTUK</v>
          </cell>
        </row>
        <row r="423">
          <cell r="L423" t="str">
            <v>PEREKAMAN ANALISA MASING-MASING HARGA SATUAN</v>
          </cell>
        </row>
        <row r="424">
          <cell r="L424" t="str">
            <v xml:space="preserve">                                                                                                            </v>
          </cell>
        </row>
        <row r="425">
          <cell r="A425" t="str">
            <v>No.</v>
          </cell>
          <cell r="C425" t="str">
            <v>U R A I A N</v>
          </cell>
          <cell r="G425" t="str">
            <v>KODE</v>
          </cell>
          <cell r="H425" t="str">
            <v>KOEF.</v>
          </cell>
          <cell r="I425" t="str">
            <v>SATUAN</v>
          </cell>
          <cell r="J425" t="str">
            <v>KETERANGAN</v>
          </cell>
        </row>
        <row r="427">
          <cell r="L427" t="str">
            <v>Proyek / Bagpro</v>
          </cell>
          <cell r="O427" t="str">
            <v xml:space="preserve">:  Peningkatan Jalan Dan Jembatan Prop. NTT </v>
          </cell>
        </row>
        <row r="428">
          <cell r="A428" t="str">
            <v>I.</v>
          </cell>
          <cell r="C428" t="str">
            <v>ASUMSI</v>
          </cell>
          <cell r="L428" t="str">
            <v>No. Paket Kontrak</v>
          </cell>
          <cell r="O428" t="str">
            <v xml:space="preserve">:  </v>
          </cell>
        </row>
        <row r="429">
          <cell r="A429">
            <v>1</v>
          </cell>
          <cell r="C429" t="str">
            <v>Menggunakan alat berat (cara mekanik)</v>
          </cell>
          <cell r="L429" t="str">
            <v>Nama Paket</v>
          </cell>
          <cell r="O429" t="str">
            <v>:  Pembangunan Jalan Resetlement Pengungsi Mauritzu</v>
          </cell>
        </row>
        <row r="430">
          <cell r="A430">
            <v>2</v>
          </cell>
          <cell r="C430" t="str">
            <v>Lokasi pekerjaan : sepanjang jalan</v>
          </cell>
          <cell r="L430" t="str">
            <v>Prop / Kab / Kodya</v>
          </cell>
          <cell r="O430" t="str">
            <v>:  Nusa Tenggara Timur / TTU</v>
          </cell>
        </row>
        <row r="431">
          <cell r="A431">
            <v>3</v>
          </cell>
          <cell r="C431" t="str">
            <v>Kondisi existing jalan : sedang</v>
          </cell>
          <cell r="L431" t="str">
            <v>ITEM PEMBAYARAN NO.</v>
          </cell>
          <cell r="O431" t="str">
            <v>:  6.2 (2)</v>
          </cell>
          <cell r="R431" t="str">
            <v>PERKIRAAN VOL. PEK.</v>
          </cell>
          <cell r="T431" t="str">
            <v>:</v>
          </cell>
          <cell r="U431">
            <v>0</v>
          </cell>
        </row>
        <row r="432">
          <cell r="A432">
            <v>4</v>
          </cell>
          <cell r="C432" t="str">
            <v>Dalam pekerjaan ini tidak termasuk aspal</v>
          </cell>
          <cell r="L432" t="str">
            <v>JENIS PEKERJAAN</v>
          </cell>
          <cell r="O432" t="str">
            <v>:  Agregat Penutup BURDA</v>
          </cell>
          <cell r="R432" t="str">
            <v>TOTAL HARGA (Rp.)</v>
          </cell>
          <cell r="T432" t="str">
            <v>:</v>
          </cell>
          <cell r="U432">
            <v>0</v>
          </cell>
        </row>
        <row r="433">
          <cell r="A433">
            <v>5</v>
          </cell>
          <cell r="C433" t="str">
            <v>Jarak rata-rata Base Camp ke lokasi pekerjaan</v>
          </cell>
          <cell r="G433" t="str">
            <v>L</v>
          </cell>
          <cell r="H433">
            <v>17.5</v>
          </cell>
          <cell r="I433" t="str">
            <v>KM</v>
          </cell>
          <cell r="L433" t="str">
            <v>SATUAN PEMBAYARAN</v>
          </cell>
          <cell r="O433" t="str">
            <v>:  M2</v>
          </cell>
          <cell r="R433" t="str">
            <v>% THD. BIAYA PROYEK</v>
          </cell>
          <cell r="T433" t="str">
            <v>:</v>
          </cell>
          <cell r="U433">
            <v>0</v>
          </cell>
        </row>
        <row r="434">
          <cell r="A434">
            <v>6</v>
          </cell>
          <cell r="C434" t="str">
            <v>Jam kerja efektif per-hari</v>
          </cell>
          <cell r="G434" t="str">
            <v>Tk</v>
          </cell>
          <cell r="H434">
            <v>7</v>
          </cell>
          <cell r="I434" t="str">
            <v>jam</v>
          </cell>
        </row>
        <row r="435">
          <cell r="A435">
            <v>7</v>
          </cell>
          <cell r="C435" t="str">
            <v>Faktor pemadatan material</v>
          </cell>
          <cell r="G435" t="str">
            <v>Fp</v>
          </cell>
          <cell r="H435">
            <v>1.1499999999999999</v>
          </cell>
          <cell r="I435" t="str">
            <v>-</v>
          </cell>
        </row>
        <row r="436">
          <cell r="A436">
            <v>8</v>
          </cell>
          <cell r="C436" t="str">
            <v>Tebal DBST</v>
          </cell>
          <cell r="G436" t="str">
            <v>t</v>
          </cell>
          <cell r="H436">
            <v>2.5</v>
          </cell>
          <cell r="I436" t="str">
            <v>Cm</v>
          </cell>
          <cell r="Q436" t="str">
            <v>PERKIRAAN</v>
          </cell>
          <cell r="R436" t="str">
            <v>HARGA</v>
          </cell>
          <cell r="S436" t="str">
            <v>JUMLAH</v>
          </cell>
        </row>
        <row r="437">
          <cell r="A437">
            <v>9</v>
          </cell>
          <cell r="C437" t="str">
            <v>Lapisan DBST terdiri dari (spesifikasi) :</v>
          </cell>
          <cell r="L437" t="str">
            <v>NO.</v>
          </cell>
          <cell r="N437" t="str">
            <v>KOMPONEN</v>
          </cell>
          <cell r="P437" t="str">
            <v>SATUAN</v>
          </cell>
          <cell r="Q437" t="str">
            <v>KUANTITAS</v>
          </cell>
          <cell r="R437" t="str">
            <v>SATUAN</v>
          </cell>
          <cell r="S437" t="str">
            <v>HARGA</v>
          </cell>
        </row>
        <row r="438">
          <cell r="C438" t="str">
            <v>- Lapisan pertama ukuran normal = 13 mm</v>
          </cell>
          <cell r="R438" t="str">
            <v>(Rp.)</v>
          </cell>
          <cell r="S438" t="str">
            <v>(Rp.)</v>
          </cell>
        </row>
        <row r="439">
          <cell r="C439" t="str">
            <v>- Lapis kedua ukuran normal</v>
          </cell>
          <cell r="G439" t="str">
            <v>Ld</v>
          </cell>
          <cell r="H439">
            <v>6</v>
          </cell>
          <cell r="I439" t="str">
            <v>mm</v>
          </cell>
        </row>
        <row r="441">
          <cell r="A441" t="str">
            <v>II.</v>
          </cell>
          <cell r="C441" t="str">
            <v>URUTAN KERJA</v>
          </cell>
          <cell r="L441" t="str">
            <v>A.</v>
          </cell>
          <cell r="N441" t="str">
            <v>TENAGA</v>
          </cell>
        </row>
        <row r="443">
          <cell r="A443">
            <v>1</v>
          </cell>
          <cell r="C443" t="str">
            <v>Wheel Loader memuat Agregat ke dalam Dump</v>
          </cell>
          <cell r="L443" t="str">
            <v>1.</v>
          </cell>
          <cell r="N443" t="str">
            <v>Pekerja</v>
          </cell>
          <cell r="O443" t="str">
            <v>(L01)</v>
          </cell>
          <cell r="P443" t="str">
            <v>Jam</v>
          </cell>
          <cell r="Q443">
            <v>6.4257028112449793E-2</v>
          </cell>
          <cell r="R443">
            <v>0</v>
          </cell>
          <cell r="U443">
            <v>0</v>
          </cell>
        </row>
        <row r="444">
          <cell r="C444" t="str">
            <v>Tuck di Base Camp</v>
          </cell>
          <cell r="L444" t="str">
            <v>2.</v>
          </cell>
          <cell r="N444" t="str">
            <v>Mandor</v>
          </cell>
          <cell r="O444" t="str">
            <v>(L03)</v>
          </cell>
          <cell r="P444" t="str">
            <v>Jam</v>
          </cell>
          <cell r="Q444">
            <v>3.2128514056224901E-3</v>
          </cell>
          <cell r="R444">
            <v>0</v>
          </cell>
          <cell r="U444">
            <v>0</v>
          </cell>
        </row>
        <row r="445">
          <cell r="A445">
            <v>2</v>
          </cell>
          <cell r="C445" t="str">
            <v>Dump Truck mengangkut Agregat ke lokasi</v>
          </cell>
        </row>
        <row r="446">
          <cell r="C446" t="str">
            <v>pekerjaan dan langsung dihampar secara manual</v>
          </cell>
        </row>
        <row r="447">
          <cell r="A447">
            <v>3</v>
          </cell>
          <cell r="C447" t="str">
            <v>Hamparan material dipadatkan dengan menggunakan</v>
          </cell>
          <cell r="Q447" t="str">
            <v xml:space="preserve">JUMLAH HARGA TENAGA   </v>
          </cell>
          <cell r="U447">
            <v>0</v>
          </cell>
        </row>
        <row r="448">
          <cell r="C448" t="str">
            <v>Pneumatic Tire Roller</v>
          </cell>
        </row>
        <row r="449">
          <cell r="A449">
            <v>4</v>
          </cell>
          <cell r="C449" t="str">
            <v>Selama pemadatan, sekelompok  pekerja akan</v>
          </cell>
          <cell r="L449" t="str">
            <v>B.</v>
          </cell>
          <cell r="N449" t="str">
            <v>BAHAN</v>
          </cell>
        </row>
        <row r="450">
          <cell r="C450" t="str">
            <v>merapikan hamparan dengan menggunakan Alat Bantu</v>
          </cell>
        </row>
        <row r="451">
          <cell r="L451" t="str">
            <v>1.</v>
          </cell>
          <cell r="N451" t="str">
            <v>Chipping</v>
          </cell>
          <cell r="O451" t="str">
            <v>(M41)</v>
          </cell>
          <cell r="P451" t="str">
            <v>Kg</v>
          </cell>
          <cell r="Q451">
            <v>35</v>
          </cell>
          <cell r="R451">
            <v>17.430454939816247</v>
          </cell>
          <cell r="U451">
            <v>610.06592289356865</v>
          </cell>
        </row>
        <row r="452">
          <cell r="A452" t="str">
            <v>III.</v>
          </cell>
          <cell r="C452" t="str">
            <v>PEMAKAIAN BAHAN, ALAT DAN TENAGA</v>
          </cell>
        </row>
        <row r="453">
          <cell r="A453" t="str">
            <v xml:space="preserve">   1.</v>
          </cell>
          <cell r="C453" t="str">
            <v>BAHAN</v>
          </cell>
        </row>
        <row r="454">
          <cell r="C454" t="str">
            <v>Berat Jenis Agregat Chipping</v>
          </cell>
          <cell r="G454" t="str">
            <v>Bj</v>
          </cell>
          <cell r="H454">
            <v>1.9</v>
          </cell>
        </row>
        <row r="455">
          <cell r="A455" t="str">
            <v>1.a.</v>
          </cell>
          <cell r="C455" t="str">
            <v>Chipping LAPISAN PERTAMA</v>
          </cell>
          <cell r="G455" t="str">
            <v>(M04)</v>
          </cell>
        </row>
        <row r="456">
          <cell r="A456" t="str">
            <v xml:space="preserve"> </v>
          </cell>
          <cell r="C456" t="str">
            <v>ALD = antara 6.4 - 9.5 mm</v>
          </cell>
          <cell r="G456" t="str">
            <v>ALD</v>
          </cell>
          <cell r="H456">
            <v>6.7</v>
          </cell>
          <cell r="I456" t="str">
            <v>-</v>
          </cell>
          <cell r="J456">
            <v>7.95</v>
          </cell>
        </row>
        <row r="457">
          <cell r="D457" t="str">
            <v>666</v>
          </cell>
          <cell r="Q457" t="str">
            <v xml:space="preserve">JUMLAH HARGA BAHAN   </v>
          </cell>
          <cell r="U457">
            <v>610.06592289356865</v>
          </cell>
        </row>
        <row r="458">
          <cell r="C458" t="str">
            <v>Takaran  =</v>
          </cell>
          <cell r="E458" t="str">
            <v xml:space="preserve">  m2/m3</v>
          </cell>
          <cell r="G458" t="str">
            <v>V1</v>
          </cell>
          <cell r="H458">
            <v>99.402985074626869</v>
          </cell>
          <cell r="I458" t="str">
            <v>m2/m3</v>
          </cell>
          <cell r="J458">
            <v>79.840319361277437</v>
          </cell>
        </row>
        <row r="459">
          <cell r="D459" t="str">
            <v>ALD</v>
          </cell>
          <cell r="L459" t="str">
            <v>C.</v>
          </cell>
          <cell r="N459" t="str">
            <v>PERALATAN</v>
          </cell>
        </row>
        <row r="460">
          <cell r="C460" t="str">
            <v>Volume per m2 = 1/V1</v>
          </cell>
          <cell r="G460" t="str">
            <v>V2</v>
          </cell>
          <cell r="H460">
            <v>1.006006006006006E-2</v>
          </cell>
          <cell r="I460" t="str">
            <v>M3</v>
          </cell>
        </row>
        <row r="461">
          <cell r="A461" t="str">
            <v xml:space="preserve"> </v>
          </cell>
          <cell r="L461" t="str">
            <v>1.</v>
          </cell>
          <cell r="N461" t="str">
            <v>Wheel Loader</v>
          </cell>
          <cell r="O461" t="str">
            <v>(E15)</v>
          </cell>
          <cell r="P461" t="str">
            <v>Jam</v>
          </cell>
          <cell r="Q461">
            <v>8.552729436263573E-4</v>
          </cell>
          <cell r="R461">
            <v>215035.12819823693</v>
          </cell>
          <cell r="U461">
            <v>183.91372707717721</v>
          </cell>
        </row>
        <row r="462">
          <cell r="C462" t="str">
            <v>Kebutuhan Bahan Padat = Fh x V2</v>
          </cell>
          <cell r="G462" t="str">
            <v>B1</v>
          </cell>
          <cell r="H462">
            <v>1.1569069069069068E-2</v>
          </cell>
          <cell r="I462" t="str">
            <v>M3</v>
          </cell>
          <cell r="L462" t="str">
            <v>2.</v>
          </cell>
          <cell r="N462" t="str">
            <v>Dump Truck</v>
          </cell>
          <cell r="O462" t="str">
            <v>(E08)</v>
          </cell>
          <cell r="P462" t="str">
            <v>Jam</v>
          </cell>
          <cell r="Q462">
            <v>1.5220847552414029E-2</v>
          </cell>
          <cell r="R462">
            <v>85369.901634057198</v>
          </cell>
          <cell r="U462">
            <v>1299.4022583365659</v>
          </cell>
        </row>
        <row r="463">
          <cell r="L463" t="str">
            <v>3.</v>
          </cell>
          <cell r="N463" t="str">
            <v>P. Tyre Roller</v>
          </cell>
          <cell r="O463" t="str">
            <v>(E18)</v>
          </cell>
          <cell r="P463" t="str">
            <v>Jam</v>
          </cell>
          <cell r="Q463">
            <v>3.2128514056224901E-3</v>
          </cell>
          <cell r="R463">
            <v>153571.33878019065</v>
          </cell>
          <cell r="U463">
            <v>493.40189166326314</v>
          </cell>
        </row>
        <row r="464">
          <cell r="A464" t="str">
            <v>1.b.</v>
          </cell>
          <cell r="C464" t="str">
            <v>Chipping LAPISAN KEDUA</v>
          </cell>
          <cell r="G464" t="str">
            <v>(M04)</v>
          </cell>
          <cell r="L464" t="str">
            <v>4.</v>
          </cell>
          <cell r="N464" t="str">
            <v>Alat Bantu</v>
          </cell>
          <cell r="P464" t="str">
            <v>Ls</v>
          </cell>
          <cell r="Q464">
            <v>1</v>
          </cell>
          <cell r="R464">
            <v>15</v>
          </cell>
          <cell r="U464">
            <v>15</v>
          </cell>
        </row>
        <row r="465">
          <cell r="C465" t="str">
            <v>Bahan padat yang diperlukan / M2 = Fp x Ld : 1000</v>
          </cell>
          <cell r="G465" t="str">
            <v>B2</v>
          </cell>
          <cell r="H465">
            <v>6.8999999999999999E-3</v>
          </cell>
          <cell r="I465" t="str">
            <v>M3</v>
          </cell>
        </row>
        <row r="467">
          <cell r="A467" t="str">
            <v>1.c.</v>
          </cell>
          <cell r="C467" t="str">
            <v>Total Chipping per M2  =  (B1 + B2) * Bj * 1000</v>
          </cell>
          <cell r="G467" t="str">
            <v>Bt</v>
          </cell>
          <cell r="H467">
            <v>35.091231231231227</v>
          </cell>
          <cell r="I467" t="str">
            <v>Kg.</v>
          </cell>
        </row>
        <row r="469">
          <cell r="A469" t="str">
            <v>2.</v>
          </cell>
          <cell r="C469" t="str">
            <v>ALAT</v>
          </cell>
          <cell r="Q469" t="str">
            <v xml:space="preserve">JUMLAH HARGA PERALATAN   </v>
          </cell>
          <cell r="U469">
            <v>1991.7178770770061</v>
          </cell>
        </row>
        <row r="470">
          <cell r="A470" t="str">
            <v>2.a.</v>
          </cell>
          <cell r="C470" t="str">
            <v>WHEEL LOADER</v>
          </cell>
          <cell r="G470" t="str">
            <v>(E15)</v>
          </cell>
        </row>
        <row r="471">
          <cell r="C471" t="str">
            <v>Kapasitas bucket</v>
          </cell>
          <cell r="G471" t="str">
            <v>V</v>
          </cell>
          <cell r="H471">
            <v>1.5</v>
          </cell>
          <cell r="I471" t="str">
            <v>M3</v>
          </cell>
          <cell r="L471" t="str">
            <v>D.</v>
          </cell>
          <cell r="N471" t="str">
            <v>JUMLAH HARGA TENAGA, BAHAN DAN PERALATAN  ( A + B + C )</v>
          </cell>
          <cell r="U471">
            <v>2601.7837999705748</v>
          </cell>
        </row>
        <row r="472">
          <cell r="C472" t="str">
            <v>Faktor bucket</v>
          </cell>
          <cell r="G472" t="str">
            <v>Fb</v>
          </cell>
          <cell r="H472">
            <v>0.9</v>
          </cell>
          <cell r="I472" t="str">
            <v>-</v>
          </cell>
          <cell r="L472" t="str">
            <v>E.</v>
          </cell>
          <cell r="N472" t="str">
            <v>OVERHEAD &amp; PROFIT</v>
          </cell>
          <cell r="P472">
            <v>10</v>
          </cell>
          <cell r="Q472" t="str">
            <v>%  x  D</v>
          </cell>
          <cell r="U472">
            <v>260.1783799970575</v>
          </cell>
        </row>
        <row r="473">
          <cell r="C473" t="str">
            <v>Faktor efisiensi alat</v>
          </cell>
          <cell r="G473" t="str">
            <v>Fa</v>
          </cell>
          <cell r="H473">
            <v>0.83</v>
          </cell>
          <cell r="I473" t="str">
            <v>-</v>
          </cell>
          <cell r="L473" t="str">
            <v>F.</v>
          </cell>
          <cell r="N473" t="str">
            <v>HARGA SATUAN PEKERJAAN  ( D + E )</v>
          </cell>
          <cell r="U473">
            <v>2861.9621799676324</v>
          </cell>
        </row>
        <row r="474">
          <cell r="C474" t="str">
            <v>Waktu Siklus</v>
          </cell>
          <cell r="G474" t="str">
            <v>Ts1</v>
          </cell>
          <cell r="L474" t="str">
            <v>Note: 1</v>
          </cell>
          <cell r="N474" t="str">
            <v>SATUAN dapat berdasarkan atas jam operasi untuk Tenaga Kerja dan Peralatan, volume dan/atau ukuran</v>
          </cell>
        </row>
        <row r="475">
          <cell r="C475" t="str">
            <v>- Muat</v>
          </cell>
          <cell r="G475" t="str">
            <v>T1</v>
          </cell>
          <cell r="H475">
            <v>1.5</v>
          </cell>
          <cell r="I475" t="str">
            <v>menit</v>
          </cell>
          <cell r="N475" t="str">
            <v>berat untuk bahan-bahan.</v>
          </cell>
        </row>
        <row r="476">
          <cell r="C476" t="str">
            <v>- Lain lain</v>
          </cell>
          <cell r="G476" t="str">
            <v>T2</v>
          </cell>
          <cell r="H476">
            <v>0.5</v>
          </cell>
          <cell r="I476" t="str">
            <v>menit</v>
          </cell>
          <cell r="L476">
            <v>2</v>
          </cell>
          <cell r="N476" t="str">
            <v>Kuantitas satuan adalah kuantitas setiap komponen untuk menyelesaikan satu satuan pekerjaan dari nomor</v>
          </cell>
        </row>
        <row r="477">
          <cell r="G477" t="str">
            <v>Ts1</v>
          </cell>
          <cell r="H477">
            <v>2</v>
          </cell>
          <cell r="I477" t="str">
            <v>menit</v>
          </cell>
          <cell r="N477" t="str">
            <v>mata pembayaran.</v>
          </cell>
        </row>
        <row r="478">
          <cell r="L478">
            <v>3</v>
          </cell>
          <cell r="N478" t="str">
            <v>Biaya satuan untuk peralatan sudah termasuk bahan bakar, bahan habis dipakai dan operator.</v>
          </cell>
        </row>
        <row r="479">
          <cell r="L479">
            <v>4</v>
          </cell>
          <cell r="N479" t="str">
            <v>Biaya satuan sudah termasuk pengeluaran untuk seluruh pajak yang berkaitan (tetapi tidak termasuk PPN</v>
          </cell>
        </row>
        <row r="480">
          <cell r="J480" t="str">
            <v>Berlanjut ke hal. berikut.</v>
          </cell>
          <cell r="N480" t="str">
            <v>yang dibayar dari kontrak) dan biaya-biaya lainnya.</v>
          </cell>
        </row>
        <row r="481">
          <cell r="A481" t="str">
            <v>ITEM PEMBAYARAN NO.</v>
          </cell>
          <cell r="D481" t="str">
            <v>:  6.2 (2)</v>
          </cell>
          <cell r="J481" t="str">
            <v>Analisa EI-622</v>
          </cell>
        </row>
        <row r="482">
          <cell r="A482" t="str">
            <v>JENIS PEKERJAAN</v>
          </cell>
          <cell r="D482" t="str">
            <v>:  Agregat Penutup BURDA</v>
          </cell>
        </row>
        <row r="483">
          <cell r="A483" t="str">
            <v>SATUAN PEMBAYARAN</v>
          </cell>
          <cell r="D483" t="str">
            <v>:  M2</v>
          </cell>
          <cell r="H483" t="str">
            <v xml:space="preserve">         URAIAN ANALISA HARGA SATUAN</v>
          </cell>
        </row>
        <row r="484">
          <cell r="J484" t="str">
            <v>Lanjutan</v>
          </cell>
        </row>
        <row r="486">
          <cell r="A486" t="str">
            <v>No.</v>
          </cell>
          <cell r="C486" t="str">
            <v>U R A I A N</v>
          </cell>
          <cell r="G486" t="str">
            <v>KODE</v>
          </cell>
          <cell r="H486" t="str">
            <v>KOEF.</v>
          </cell>
          <cell r="I486" t="str">
            <v>SATUAN</v>
          </cell>
          <cell r="J486" t="str">
            <v>KETERANGAN</v>
          </cell>
        </row>
        <row r="489">
          <cell r="C489" t="str">
            <v xml:space="preserve">Kap. Prod. / jam = </v>
          </cell>
          <cell r="D489" t="str">
            <v>V x Fa x Fb x 60 x 100</v>
          </cell>
          <cell r="G489" t="str">
            <v>Q1</v>
          </cell>
          <cell r="H489">
            <v>1169.2173913043478</v>
          </cell>
          <cell r="I489" t="str">
            <v>M2 / Jam</v>
          </cell>
          <cell r="J489" t="str">
            <v xml:space="preserve"> </v>
          </cell>
        </row>
        <row r="490">
          <cell r="D490" t="str">
            <v>Fh x Ts x t</v>
          </cell>
        </row>
        <row r="492">
          <cell r="C492" t="str">
            <v>Koefisien Alat / M2</v>
          </cell>
          <cell r="D492" t="str">
            <v xml:space="preserve"> = 1 : Q1</v>
          </cell>
          <cell r="G492" t="str">
            <v>(E15)</v>
          </cell>
          <cell r="H492">
            <v>8.552729436263573E-4</v>
          </cell>
          <cell r="I492" t="str">
            <v>Jam</v>
          </cell>
        </row>
        <row r="494">
          <cell r="A494" t="str">
            <v xml:space="preserve"> </v>
          </cell>
        </row>
        <row r="495">
          <cell r="A495" t="str">
            <v>2.b.</v>
          </cell>
          <cell r="C495" t="str">
            <v>DUMP TRUCK (DT)</v>
          </cell>
          <cell r="G495" t="str">
            <v>(E08)</v>
          </cell>
        </row>
        <row r="496">
          <cell r="C496" t="str">
            <v>Kapasitas bak</v>
          </cell>
          <cell r="G496" t="str">
            <v>V</v>
          </cell>
          <cell r="H496">
            <v>4</v>
          </cell>
          <cell r="I496" t="str">
            <v>M3</v>
          </cell>
        </row>
        <row r="497">
          <cell r="C497" t="str">
            <v>Faktor Efisiensi alat</v>
          </cell>
          <cell r="G497" t="str">
            <v>Fa</v>
          </cell>
          <cell r="H497">
            <v>0.83</v>
          </cell>
          <cell r="I497" t="str">
            <v>-</v>
          </cell>
        </row>
        <row r="498">
          <cell r="C498" t="str">
            <v>Kecepatan rata-rata bermuatan</v>
          </cell>
          <cell r="G498" t="str">
            <v>v1</v>
          </cell>
          <cell r="H498">
            <v>40</v>
          </cell>
          <cell r="I498" t="str">
            <v>KM / Jam</v>
          </cell>
        </row>
        <row r="499">
          <cell r="C499" t="str">
            <v>Kecepatan rata-rata kosong</v>
          </cell>
          <cell r="G499" t="str">
            <v>v2</v>
          </cell>
          <cell r="H499">
            <v>50</v>
          </cell>
          <cell r="I499" t="str">
            <v>KM / Jam</v>
          </cell>
        </row>
        <row r="500">
          <cell r="C500" t="str">
            <v>Waktu Siklus</v>
          </cell>
          <cell r="G500" t="str">
            <v>Ts2</v>
          </cell>
        </row>
        <row r="501">
          <cell r="C501" t="str">
            <v>- Waktu tempuh isi = (L : v1) x 60 menit</v>
          </cell>
          <cell r="G501" t="str">
            <v>T1</v>
          </cell>
          <cell r="H501">
            <v>26.25</v>
          </cell>
          <cell r="I501" t="str">
            <v>menit</v>
          </cell>
        </row>
        <row r="502">
          <cell r="C502" t="str">
            <v>- Waktu tempuh kosong = (L : v2) x 60 menit</v>
          </cell>
          <cell r="G502" t="str">
            <v>T2</v>
          </cell>
          <cell r="H502">
            <v>21</v>
          </cell>
          <cell r="I502" t="str">
            <v>menit</v>
          </cell>
        </row>
        <row r="503">
          <cell r="C503" t="str">
            <v>- Waktu muat  =  V : ( Q1 x t/100 ) x 60</v>
          </cell>
          <cell r="G503" t="str">
            <v>T3</v>
          </cell>
          <cell r="H503">
            <v>8.2106202588130301</v>
          </cell>
          <cell r="I503" t="str">
            <v>menit</v>
          </cell>
        </row>
        <row r="504">
          <cell r="C504" t="str">
            <v>- Menghampar, menunggu, dan lain-lain</v>
          </cell>
          <cell r="G504" t="str">
            <v>T4</v>
          </cell>
          <cell r="H504">
            <v>50</v>
          </cell>
          <cell r="I504" t="str">
            <v>menit</v>
          </cell>
        </row>
        <row r="505">
          <cell r="G505" t="str">
            <v>Ts2</v>
          </cell>
          <cell r="H505">
            <v>105.46062025881304</v>
          </cell>
          <cell r="I505" t="str">
            <v>menit</v>
          </cell>
        </row>
        <row r="508">
          <cell r="C508" t="str">
            <v xml:space="preserve">Kap. Prod. / jam = </v>
          </cell>
          <cell r="D508" t="str">
            <v>V x Fa x 60 x 100</v>
          </cell>
          <cell r="G508" t="str">
            <v>Q2</v>
          </cell>
          <cell r="H508">
            <v>65.699363754641894</v>
          </cell>
          <cell r="I508" t="str">
            <v>M2 / Jam</v>
          </cell>
        </row>
        <row r="509">
          <cell r="D509" t="str">
            <v>Fh x Ts2 x t</v>
          </cell>
        </row>
        <row r="512">
          <cell r="C512" t="str">
            <v>Koefisien Alat / M2</v>
          </cell>
          <cell r="D512" t="str">
            <v xml:space="preserve"> = 1 : Q2</v>
          </cell>
          <cell r="G512" t="str">
            <v>(E08)</v>
          </cell>
          <cell r="H512">
            <v>1.5220847552414029E-2</v>
          </cell>
          <cell r="I512" t="str">
            <v>Jam</v>
          </cell>
        </row>
        <row r="515">
          <cell r="A515" t="str">
            <v>2.e.</v>
          </cell>
          <cell r="C515" t="str">
            <v>PNEUMATIC TIRE ROLLER</v>
          </cell>
          <cell r="G515" t="str">
            <v>(E18)</v>
          </cell>
        </row>
        <row r="516">
          <cell r="C516" t="str">
            <v>Kecepatan rata-rata</v>
          </cell>
          <cell r="G516" t="str">
            <v>v</v>
          </cell>
          <cell r="H516">
            <v>4</v>
          </cell>
          <cell r="I516" t="str">
            <v>Km/Jam</v>
          </cell>
        </row>
        <row r="517">
          <cell r="C517" t="str">
            <v>Lebar efektif pemadatan</v>
          </cell>
          <cell r="G517" t="str">
            <v>b</v>
          </cell>
          <cell r="H517">
            <v>1.5</v>
          </cell>
          <cell r="I517" t="str">
            <v>M</v>
          </cell>
        </row>
        <row r="518">
          <cell r="C518" t="str">
            <v>Banyak Lintasan per lapis</v>
          </cell>
          <cell r="G518" t="str">
            <v>n</v>
          </cell>
          <cell r="H518">
            <v>8</v>
          </cell>
          <cell r="I518" t="str">
            <v>lintasan</v>
          </cell>
        </row>
        <row r="519">
          <cell r="C519" t="str">
            <v>Faktor Efisiensi alat</v>
          </cell>
          <cell r="G519" t="str">
            <v>Fa</v>
          </cell>
          <cell r="H519">
            <v>0.83</v>
          </cell>
        </row>
        <row r="523">
          <cell r="C523" t="str">
            <v>Kap.Prod. / jam =</v>
          </cell>
          <cell r="D523" t="str">
            <v>(v x 1000) x b x Fa</v>
          </cell>
          <cell r="G523" t="str">
            <v>Q3</v>
          </cell>
          <cell r="H523">
            <v>311.25</v>
          </cell>
          <cell r="I523" t="str">
            <v>M2</v>
          </cell>
        </row>
        <row r="524">
          <cell r="D524" t="str">
            <v>n x 2</v>
          </cell>
        </row>
        <row r="525">
          <cell r="D525" t="str">
            <v xml:space="preserve"> </v>
          </cell>
        </row>
        <row r="526">
          <cell r="C526" t="str">
            <v>Koefisien Alat / M2</v>
          </cell>
          <cell r="D526" t="str">
            <v xml:space="preserve"> = 1 : Q3</v>
          </cell>
          <cell r="G526" t="str">
            <v>(E18)</v>
          </cell>
          <cell r="H526">
            <v>3.2128514056224901E-3</v>
          </cell>
          <cell r="I526" t="str">
            <v>Jam</v>
          </cell>
        </row>
        <row r="530">
          <cell r="A530" t="str">
            <v>2.d.</v>
          </cell>
          <cell r="C530" t="str">
            <v>ALAT BANTU</v>
          </cell>
        </row>
        <row r="531">
          <cell r="C531" t="str">
            <v>diperlukan :</v>
          </cell>
          <cell r="J531" t="str">
            <v>Lump Sum</v>
          </cell>
        </row>
        <row r="532">
          <cell r="C532" t="str">
            <v>- Kereta dorong   = 2 buah</v>
          </cell>
        </row>
        <row r="533">
          <cell r="C533" t="str">
            <v>- Sekop                = 3 buah</v>
          </cell>
        </row>
        <row r="534">
          <cell r="C534" t="str">
            <v>- Sapu Lidi           = 2 buah</v>
          </cell>
        </row>
        <row r="539">
          <cell r="J539" t="str">
            <v>Berlanjut ke hal. berikut.</v>
          </cell>
        </row>
        <row r="540">
          <cell r="A540" t="str">
            <v>ITEM PEMBAYARAN NO.</v>
          </cell>
          <cell r="D540" t="str">
            <v>:  6.2 (2)</v>
          </cell>
          <cell r="J540" t="str">
            <v>Analisa EI-622</v>
          </cell>
        </row>
        <row r="541">
          <cell r="A541" t="str">
            <v>JENIS PEKERJAAN</v>
          </cell>
          <cell r="D541" t="str">
            <v>:  Agregat Penutup BURDA</v>
          </cell>
        </row>
        <row r="542">
          <cell r="A542" t="str">
            <v>SATUAN PEMBAYARAN</v>
          </cell>
          <cell r="D542" t="str">
            <v>:  M2</v>
          </cell>
          <cell r="H542" t="str">
            <v xml:space="preserve">         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 xml:space="preserve">   3.</v>
          </cell>
          <cell r="C548" t="str">
            <v>TENAGA</v>
          </cell>
        </row>
        <row r="549">
          <cell r="C549" t="str">
            <v>Produksi menentukan : PNEUMATIC TIRE ROLLER</v>
          </cell>
          <cell r="G549" t="str">
            <v>Q3</v>
          </cell>
          <cell r="H549">
            <v>311.25</v>
          </cell>
          <cell r="I549" t="str">
            <v>M2 / Jam</v>
          </cell>
        </row>
        <row r="550">
          <cell r="C550" t="str">
            <v>Produksi / hari  =  Tk x Q3</v>
          </cell>
          <cell r="G550" t="str">
            <v>Qt</v>
          </cell>
          <cell r="H550">
            <v>2178.75</v>
          </cell>
          <cell r="I550" t="str">
            <v>M2 / Jam</v>
          </cell>
        </row>
        <row r="551">
          <cell r="C551" t="str">
            <v>Kebutuhan tenaga :</v>
          </cell>
        </row>
        <row r="552">
          <cell r="D552" t="str">
            <v>- Pekerja</v>
          </cell>
          <cell r="G552" t="str">
            <v>P</v>
          </cell>
          <cell r="H552">
            <v>20</v>
          </cell>
          <cell r="I552" t="str">
            <v>orang</v>
          </cell>
        </row>
        <row r="553">
          <cell r="D553" t="str">
            <v>- Mandor</v>
          </cell>
          <cell r="G553" t="str">
            <v>M</v>
          </cell>
          <cell r="H553">
            <v>1</v>
          </cell>
          <cell r="I553" t="str">
            <v>orang</v>
          </cell>
        </row>
        <row r="556">
          <cell r="C556" t="str">
            <v>Koefisien Tenaga / M2     :</v>
          </cell>
        </row>
        <row r="557">
          <cell r="D557" t="str">
            <v>- Pekerja</v>
          </cell>
          <cell r="E557" t="str">
            <v>= (Tk x P) / Qt</v>
          </cell>
          <cell r="G557" t="str">
            <v>(L01)</v>
          </cell>
          <cell r="H557">
            <v>6.4257028112449793E-2</v>
          </cell>
          <cell r="I557" t="str">
            <v>Jam</v>
          </cell>
        </row>
        <row r="558">
          <cell r="D558" t="str">
            <v>- Mandor</v>
          </cell>
          <cell r="E558" t="str">
            <v>= (Tk x M) / Qt</v>
          </cell>
          <cell r="G558" t="str">
            <v>(L03)</v>
          </cell>
          <cell r="H558">
            <v>3.2128514056224901E-3</v>
          </cell>
          <cell r="I558" t="str">
            <v>Jam</v>
          </cell>
        </row>
        <row r="565">
          <cell r="A565" t="str">
            <v>4.</v>
          </cell>
          <cell r="C565" t="str">
            <v>HARGA DASAR SATUAN UPAH, BAHAN DAN ALAT</v>
          </cell>
        </row>
        <row r="566">
          <cell r="C566" t="str">
            <v>Lihat lampiran.</v>
          </cell>
        </row>
        <row r="568">
          <cell r="A568" t="str">
            <v>5.</v>
          </cell>
          <cell r="C568" t="str">
            <v>ANALISA HARGA SATUAN PEKERJAAN</v>
          </cell>
        </row>
        <row r="569">
          <cell r="C569" t="str">
            <v>Lihat perhitungan dalam FORMULIR STANDAR UNTUK</v>
          </cell>
        </row>
        <row r="570">
          <cell r="C570" t="str">
            <v>PEREKEMAN ANALISA MASING-MASING HARGA</v>
          </cell>
        </row>
        <row r="571">
          <cell r="C571" t="str">
            <v>SATUAN.</v>
          </cell>
        </row>
        <row r="572">
          <cell r="C572" t="str">
            <v>Didapat Harga Satuan Pekerjaan :</v>
          </cell>
        </row>
        <row r="574">
          <cell r="C574" t="str">
            <v xml:space="preserve">Rp.  </v>
          </cell>
          <cell r="D574">
            <v>2861.9621799676324</v>
          </cell>
          <cell r="E574" t="str">
            <v xml:space="preserve"> / M2.</v>
          </cell>
        </row>
        <row r="577">
          <cell r="A577" t="str">
            <v>6.</v>
          </cell>
          <cell r="C577" t="str">
            <v>WAKTU PELAKSANAAN YANG DIPERLUKAN</v>
          </cell>
        </row>
        <row r="578">
          <cell r="C578" t="str">
            <v>Masa Pelaksanaan :</v>
          </cell>
          <cell r="D578" t="str">
            <v>. . . . . . . . . . . .</v>
          </cell>
          <cell r="E578" t="str">
            <v>bulan</v>
          </cell>
        </row>
        <row r="580">
          <cell r="A580" t="str">
            <v>7.</v>
          </cell>
          <cell r="C580" t="str">
            <v>VOLUME PEKERJAAN YANG DIPERLUKAN</v>
          </cell>
        </row>
        <row r="581">
          <cell r="C581" t="str">
            <v>Volume pekerjaan  :</v>
          </cell>
          <cell r="D581">
            <v>0</v>
          </cell>
          <cell r="E581" t="str">
            <v>M2</v>
          </cell>
        </row>
        <row r="599">
          <cell r="A599" t="str">
            <v>ITEM PEMBAYARAN NO.</v>
          </cell>
          <cell r="D599" t="str">
            <v>:  6.2 (3)</v>
          </cell>
          <cell r="J599" t="str">
            <v>Analisa EI-623</v>
          </cell>
          <cell r="T599" t="str">
            <v>Analisa EI-623</v>
          </cell>
        </row>
        <row r="600">
          <cell r="A600" t="str">
            <v>JENIS PEKERJAAN</v>
          </cell>
          <cell r="D600" t="str">
            <v>:  Aspal Utk. Pekejaan Pelaburan</v>
          </cell>
        </row>
        <row r="601">
          <cell r="A601" t="str">
            <v>SATUAN PEMBAYARAN</v>
          </cell>
          <cell r="D601" t="str">
            <v>:  LITER</v>
          </cell>
          <cell r="H601" t="str">
            <v xml:space="preserve">         URAIAN ANALISA HARGA SATUAN</v>
          </cell>
          <cell r="L601" t="str">
            <v>FORMULIR STANDAR UNTUK</v>
          </cell>
        </row>
        <row r="602">
          <cell r="L602" t="str">
            <v>PEREKAMAN ANALISA MASING-MASING HARGA SATUAN</v>
          </cell>
        </row>
        <row r="603">
          <cell r="L603" t="str">
            <v xml:space="preserve">                                                                                                            </v>
          </cell>
        </row>
        <row r="604">
          <cell r="A604" t="str">
            <v>No.</v>
          </cell>
          <cell r="C604" t="str">
            <v>U R A I A N</v>
          </cell>
          <cell r="G604" t="str">
            <v>KODE</v>
          </cell>
          <cell r="H604" t="str">
            <v>KOEF.</v>
          </cell>
          <cell r="I604" t="str">
            <v>SATUAN</v>
          </cell>
          <cell r="J604" t="str">
            <v>KETERANGAN</v>
          </cell>
        </row>
        <row r="606">
          <cell r="L606" t="str">
            <v>Proyek / Bagpro</v>
          </cell>
          <cell r="O606" t="str">
            <v xml:space="preserve">:  Peningkatan Jalan Dan Jembatan Prop. NTT </v>
          </cell>
        </row>
        <row r="607">
          <cell r="A607" t="str">
            <v>I.</v>
          </cell>
          <cell r="C607" t="str">
            <v>ASUMSI</v>
          </cell>
          <cell r="L607" t="str">
            <v>No. Paket Kontrak</v>
          </cell>
          <cell r="O607" t="str">
            <v xml:space="preserve">:  </v>
          </cell>
        </row>
        <row r="608">
          <cell r="A608">
            <v>1</v>
          </cell>
          <cell r="C608" t="str">
            <v>Menggunakan alat berat (cara mekanik)</v>
          </cell>
          <cell r="L608" t="str">
            <v>Nama Paket</v>
          </cell>
          <cell r="O608" t="str">
            <v>:  Pembangunan Jalan Resetlement Pengungsi Mauritzu</v>
          </cell>
        </row>
        <row r="609">
          <cell r="A609">
            <v>2</v>
          </cell>
          <cell r="C609" t="str">
            <v>Lokasi pekerjaan : sepanjang jalan</v>
          </cell>
          <cell r="L609" t="str">
            <v>Prop / Kab / Kodya</v>
          </cell>
          <cell r="O609" t="str">
            <v>:  Nusa Tenggara Timur / TTU</v>
          </cell>
        </row>
        <row r="610">
          <cell r="A610">
            <v>3</v>
          </cell>
          <cell r="C610" t="str">
            <v>Jarak rata-rata Base Camp ke lokasi pekerjaan</v>
          </cell>
          <cell r="G610" t="str">
            <v>L</v>
          </cell>
          <cell r="H610">
            <v>17.5</v>
          </cell>
          <cell r="I610" t="str">
            <v>KM</v>
          </cell>
          <cell r="L610" t="str">
            <v>ITEM PEMBAYARAN NO.</v>
          </cell>
          <cell r="O610" t="str">
            <v>:  6.2 (3)</v>
          </cell>
          <cell r="R610" t="str">
            <v>PERKIRAAN VOL. PEK.</v>
          </cell>
          <cell r="T610" t="str">
            <v>:</v>
          </cell>
          <cell r="U610">
            <v>0</v>
          </cell>
        </row>
        <row r="611">
          <cell r="A611">
            <v>4</v>
          </cell>
          <cell r="C611" t="str">
            <v>Jam kerja efektif per-hari</v>
          </cell>
          <cell r="G611" t="str">
            <v>Tk</v>
          </cell>
          <cell r="H611">
            <v>7</v>
          </cell>
          <cell r="I611" t="str">
            <v>Jam</v>
          </cell>
          <cell r="L611" t="str">
            <v>JENIS PEKERJAAN</v>
          </cell>
          <cell r="O611" t="str">
            <v>:  Aspal Utk. Pekejaan Pelaburan</v>
          </cell>
          <cell r="R611" t="str">
            <v>TOTAL HARGA (Rp.)</v>
          </cell>
          <cell r="T611" t="str">
            <v>:</v>
          </cell>
          <cell r="U611">
            <v>0</v>
          </cell>
        </row>
        <row r="612">
          <cell r="A612">
            <v>5</v>
          </cell>
          <cell r="C612" t="str">
            <v>Faktor kehilangan bahan</v>
          </cell>
          <cell r="G612" t="str">
            <v>Fh</v>
          </cell>
          <cell r="H612">
            <v>1.1000000000000001</v>
          </cell>
          <cell r="I612" t="str">
            <v>-</v>
          </cell>
          <cell r="L612" t="str">
            <v>SATUAN PEMBAYARAN</v>
          </cell>
          <cell r="O612" t="str">
            <v>:  LITER</v>
          </cell>
          <cell r="R612" t="str">
            <v>% THD. BIAYA PROYEK</v>
          </cell>
          <cell r="T612" t="str">
            <v>:</v>
          </cell>
          <cell r="U612">
            <v>0</v>
          </cell>
        </row>
        <row r="613">
          <cell r="A613">
            <v>6</v>
          </cell>
          <cell r="C613" t="str">
            <v>Komposisi campuran  :</v>
          </cell>
        </row>
        <row r="614">
          <cell r="A614" t="str">
            <v xml:space="preserve"> </v>
          </cell>
          <cell r="C614" t="str">
            <v>- Aspal AC - 10 atau AC - 20</v>
          </cell>
          <cell r="G614" t="str">
            <v>As</v>
          </cell>
          <cell r="H614">
            <v>95.238095238095227</v>
          </cell>
          <cell r="I614" t="str">
            <v>%</v>
          </cell>
          <cell r="J614" t="str">
            <v xml:space="preserve"> 100 bagian</v>
          </cell>
        </row>
        <row r="615">
          <cell r="A615" t="str">
            <v xml:space="preserve"> </v>
          </cell>
          <cell r="C615" t="str">
            <v>- Minyak tanah / Pencair</v>
          </cell>
          <cell r="G615" t="str">
            <v>K</v>
          </cell>
          <cell r="H615">
            <v>4.7619047619047734</v>
          </cell>
          <cell r="I615" t="str">
            <v>%</v>
          </cell>
          <cell r="J615" t="str">
            <v xml:space="preserve"> 5 bagian</v>
          </cell>
          <cell r="Q615" t="str">
            <v>PERKIRAAN</v>
          </cell>
          <cell r="R615" t="str">
            <v>HARGA</v>
          </cell>
          <cell r="S615" t="str">
            <v>JUMLAH</v>
          </cell>
        </row>
        <row r="616">
          <cell r="A616">
            <v>7</v>
          </cell>
          <cell r="C616" t="str">
            <v>Berat jenis bahan  :</v>
          </cell>
          <cell r="L616" t="str">
            <v>NO.</v>
          </cell>
          <cell r="N616" t="str">
            <v>KOMPONEN</v>
          </cell>
          <cell r="P616" t="str">
            <v>SATUAN</v>
          </cell>
          <cell r="Q616" t="str">
            <v>KUANTITAS</v>
          </cell>
          <cell r="R616" t="str">
            <v>SATUAN</v>
          </cell>
          <cell r="S616" t="str">
            <v>HARGA</v>
          </cell>
        </row>
        <row r="617">
          <cell r="C617" t="str">
            <v>- Aspal AC - 10 atau AC - 20</v>
          </cell>
          <cell r="G617" t="str">
            <v>D1</v>
          </cell>
          <cell r="H617">
            <v>1.03</v>
          </cell>
          <cell r="I617" t="str">
            <v>Kg / Ltr</v>
          </cell>
          <cell r="R617" t="str">
            <v>(Rp.)</v>
          </cell>
          <cell r="S617" t="str">
            <v>(Rp.)</v>
          </cell>
        </row>
        <row r="618">
          <cell r="C618" t="str">
            <v>- Minyak tanah / Pencair</v>
          </cell>
          <cell r="G618" t="str">
            <v>D2</v>
          </cell>
          <cell r="H618">
            <v>0.8</v>
          </cell>
          <cell r="I618" t="str">
            <v>Kg / Ltr</v>
          </cell>
        </row>
        <row r="619">
          <cell r="A619">
            <v>8</v>
          </cell>
          <cell r="C619" t="str">
            <v>Bahan dasar (aspal &amp; minyak pencair) semuanya</v>
          </cell>
        </row>
        <row r="620">
          <cell r="C620" t="str">
            <v>diterima dilokasi pekerjaan</v>
          </cell>
          <cell r="L620" t="str">
            <v>A.</v>
          </cell>
          <cell r="N620" t="str">
            <v>TENAGA</v>
          </cell>
        </row>
        <row r="621">
          <cell r="A621" t="str">
            <v xml:space="preserve"> </v>
          </cell>
          <cell r="C621" t="str">
            <v xml:space="preserve"> </v>
          </cell>
        </row>
        <row r="622">
          <cell r="A622" t="str">
            <v>II.</v>
          </cell>
          <cell r="C622" t="str">
            <v>URUTAN KERJA</v>
          </cell>
          <cell r="L622" t="str">
            <v>1.</v>
          </cell>
          <cell r="N622" t="str">
            <v>Pekerja</v>
          </cell>
          <cell r="O622" t="str">
            <v>(L01)</v>
          </cell>
          <cell r="P622" t="str">
            <v>Jam</v>
          </cell>
          <cell r="Q622">
            <v>3.0120481927710843E-2</v>
          </cell>
          <cell r="R622">
            <v>0</v>
          </cell>
          <cell r="U622">
            <v>0</v>
          </cell>
        </row>
        <row r="623">
          <cell r="A623">
            <v>1</v>
          </cell>
          <cell r="C623" t="str">
            <v>Aspal dan minyak tanah dicampur dan dipanaskan</v>
          </cell>
          <cell r="L623" t="str">
            <v>2.</v>
          </cell>
          <cell r="N623" t="str">
            <v>Mandor</v>
          </cell>
          <cell r="O623" t="str">
            <v>(L03)</v>
          </cell>
          <cell r="P623" t="str">
            <v>Jam</v>
          </cell>
          <cell r="Q623">
            <v>3.0120481927710845E-3</v>
          </cell>
          <cell r="R623">
            <v>0</v>
          </cell>
          <cell r="U623">
            <v>0</v>
          </cell>
        </row>
        <row r="624">
          <cell r="C624" t="str">
            <v>sehingga menjadi campuran aspal cair</v>
          </cell>
        </row>
        <row r="625">
          <cell r="A625">
            <v>2</v>
          </cell>
          <cell r="C625" t="str">
            <v>Permukaan yang akan dilapis dibersihkan dari debu</v>
          </cell>
        </row>
        <row r="626">
          <cell r="C626" t="str">
            <v>dan kotoran dengan Air Compresor</v>
          </cell>
          <cell r="Q626" t="str">
            <v xml:space="preserve">JUMLAH HARGA TENAGA   </v>
          </cell>
          <cell r="U626">
            <v>0</v>
          </cell>
        </row>
        <row r="627">
          <cell r="A627">
            <v>3</v>
          </cell>
          <cell r="C627" t="str">
            <v>Campuran aspal cair disemprotkan dengan Asphalt</v>
          </cell>
        </row>
        <row r="628">
          <cell r="C628" t="str">
            <v>Sprayer ke atas permukaan yang akan dilapis</v>
          </cell>
          <cell r="L628" t="str">
            <v>B.</v>
          </cell>
          <cell r="N628" t="str">
            <v>BAHAN</v>
          </cell>
        </row>
        <row r="629">
          <cell r="A629">
            <v>4</v>
          </cell>
          <cell r="C629" t="str">
            <v xml:space="preserve">Angkutan Aspal dan Minyak tanah menggunakan </v>
          </cell>
          <cell r="Q629" t="str">
            <v xml:space="preserve"> </v>
          </cell>
        </row>
        <row r="630">
          <cell r="C630" t="str">
            <v>Dump Truck</v>
          </cell>
          <cell r="L630" t="str">
            <v>1.</v>
          </cell>
          <cell r="N630" t="str">
            <v>Aspal</v>
          </cell>
          <cell r="O630" t="str">
            <v>(M10)</v>
          </cell>
          <cell r="P630" t="str">
            <v>Kg</v>
          </cell>
          <cell r="Q630">
            <v>1.079047619047619</v>
          </cell>
          <cell r="R630">
            <v>0</v>
          </cell>
          <cell r="U630">
            <v>0</v>
          </cell>
        </row>
        <row r="631">
          <cell r="L631" t="str">
            <v>2.</v>
          </cell>
          <cell r="N631" t="str">
            <v>Minyak Tanah</v>
          </cell>
          <cell r="O631" t="str">
            <v>(M11)</v>
          </cell>
          <cell r="P631" t="str">
            <v>Liter</v>
          </cell>
          <cell r="Q631">
            <v>5.2380952380952514E-2</v>
          </cell>
          <cell r="R631">
            <v>1950</v>
          </cell>
          <cell r="U631">
            <v>102.14285714285741</v>
          </cell>
        </row>
        <row r="632">
          <cell r="A632" t="str">
            <v>III.</v>
          </cell>
          <cell r="C632" t="str">
            <v>PEMAKAIAN BAHAN, ALAT DAN TENAGA</v>
          </cell>
        </row>
        <row r="634">
          <cell r="A634" t="str">
            <v xml:space="preserve">   1.</v>
          </cell>
          <cell r="C634" t="str">
            <v>BAHAN</v>
          </cell>
        </row>
        <row r="635">
          <cell r="C635" t="str">
            <v>Untuk mendapatkan 1 liter Lapis resap Pengikat</v>
          </cell>
        </row>
        <row r="636">
          <cell r="C636" t="str">
            <v>diperlukan :</v>
          </cell>
          <cell r="D636" t="str">
            <v>(1 liter x Fh)</v>
          </cell>
          <cell r="G636" t="str">
            <v>Pc</v>
          </cell>
          <cell r="H636">
            <v>1.1000000000000001</v>
          </cell>
          <cell r="I636" t="str">
            <v>liter</v>
          </cell>
          <cell r="J636" t="str">
            <v>campuran</v>
          </cell>
          <cell r="Q636" t="str">
            <v xml:space="preserve">JUMLAH HARGA BAHAN   </v>
          </cell>
          <cell r="U636">
            <v>102.14285714285741</v>
          </cell>
        </row>
        <row r="638">
          <cell r="C638" t="str">
            <v>Aspal</v>
          </cell>
          <cell r="D638" t="str">
            <v>= As x Pc x D1 : 100</v>
          </cell>
          <cell r="G638" t="str">
            <v>(M10)</v>
          </cell>
          <cell r="H638">
            <v>1.079047619047619</v>
          </cell>
          <cell r="I638" t="str">
            <v>Kg</v>
          </cell>
          <cell r="L638" t="str">
            <v>C.</v>
          </cell>
          <cell r="N638" t="str">
            <v>PERALATAN</v>
          </cell>
        </row>
        <row r="639">
          <cell r="C639" t="str">
            <v>Minyak Tanah</v>
          </cell>
          <cell r="D639" t="str">
            <v>= K x Pc : 100</v>
          </cell>
          <cell r="G639" t="str">
            <v>(M11)</v>
          </cell>
          <cell r="H639">
            <v>5.2380952380952514E-2</v>
          </cell>
          <cell r="I639" t="str">
            <v>liter</v>
          </cell>
        </row>
        <row r="640">
          <cell r="L640" t="str">
            <v>1.</v>
          </cell>
          <cell r="N640" t="str">
            <v>Asp. Sprayer</v>
          </cell>
          <cell r="O640" t="str">
            <v>(E03)</v>
          </cell>
          <cell r="P640" t="str">
            <v>Jam</v>
          </cell>
          <cell r="Q640">
            <v>3.0120481927710845E-3</v>
          </cell>
          <cell r="R640">
            <v>27515.982315631045</v>
          </cell>
          <cell r="U640">
            <v>82.87946480611761</v>
          </cell>
        </row>
        <row r="641">
          <cell r="A641" t="str">
            <v>2.</v>
          </cell>
          <cell r="C641" t="str">
            <v>ALAT</v>
          </cell>
          <cell r="L641" t="str">
            <v>2.</v>
          </cell>
          <cell r="N641" t="str">
            <v>Compresor</v>
          </cell>
          <cell r="O641" t="str">
            <v>(E05)</v>
          </cell>
          <cell r="P641" t="str">
            <v>Jam</v>
          </cell>
          <cell r="Q641">
            <v>2.0833333333333333E-3</v>
          </cell>
          <cell r="R641">
            <v>55457.669318426146</v>
          </cell>
          <cell r="U641">
            <v>115.53681108005446</v>
          </cell>
        </row>
        <row r="642">
          <cell r="A642" t="str">
            <v>2.a.</v>
          </cell>
          <cell r="C642" t="str">
            <v>APHALT SPRAYER</v>
          </cell>
          <cell r="G642" t="str">
            <v>(E03)</v>
          </cell>
          <cell r="L642" t="str">
            <v>3.</v>
          </cell>
          <cell r="N642" t="str">
            <v>Dump Truck</v>
          </cell>
          <cell r="O642" t="str">
            <v>(E08)</v>
          </cell>
          <cell r="P642" t="str">
            <v>Jam</v>
          </cell>
          <cell r="Q642">
            <v>3.0120481927710845E-3</v>
          </cell>
          <cell r="R642">
            <v>85369.901634057198</v>
          </cell>
          <cell r="U642">
            <v>257.13825793390725</v>
          </cell>
        </row>
        <row r="643">
          <cell r="C643" t="str">
            <v>Kapasitas alat</v>
          </cell>
          <cell r="G643" t="str">
            <v>V</v>
          </cell>
          <cell r="H643">
            <v>800</v>
          </cell>
          <cell r="I643" t="str">
            <v>liter</v>
          </cell>
        </row>
        <row r="644">
          <cell r="C644" t="str">
            <v>Faktor Efisiensi Alat</v>
          </cell>
          <cell r="G644" t="str">
            <v>Fa</v>
          </cell>
          <cell r="H644">
            <v>0.83</v>
          </cell>
          <cell r="I644" t="str">
            <v>-</v>
          </cell>
        </row>
        <row r="645">
          <cell r="C645" t="str">
            <v>Waktu Siklus (termasuk proses pemanasan)</v>
          </cell>
          <cell r="G645" t="str">
            <v>Ts</v>
          </cell>
          <cell r="H645">
            <v>2</v>
          </cell>
          <cell r="I645" t="str">
            <v>Jam</v>
          </cell>
        </row>
        <row r="647">
          <cell r="C647" t="str">
            <v>Kap.Prod. / jam =</v>
          </cell>
          <cell r="D647" t="str">
            <v>V x Fa</v>
          </cell>
          <cell r="G647" t="str">
            <v>Q1</v>
          </cell>
          <cell r="H647">
            <v>332</v>
          </cell>
          <cell r="I647" t="str">
            <v>liter</v>
          </cell>
        </row>
        <row r="648">
          <cell r="D648" t="str">
            <v>Ts</v>
          </cell>
          <cell r="Q648" t="str">
            <v xml:space="preserve">JUMLAH HARGA PERALATAN   </v>
          </cell>
          <cell r="U648">
            <v>455.55453382007931</v>
          </cell>
        </row>
        <row r="649">
          <cell r="C649" t="str">
            <v>Koefisien Alat / Ltr</v>
          </cell>
          <cell r="D649" t="str">
            <v xml:space="preserve"> = 1 : Q1</v>
          </cell>
          <cell r="G649" t="str">
            <v>(E03)</v>
          </cell>
          <cell r="H649">
            <v>3.0120481927710845E-3</v>
          </cell>
          <cell r="I649" t="str">
            <v>Jam</v>
          </cell>
        </row>
        <row r="650">
          <cell r="L650" t="str">
            <v>D.</v>
          </cell>
          <cell r="N650" t="str">
            <v>JUMLAH HARGA TENAGA, BAHAN DAN PERALATAN  ( A + B + C )</v>
          </cell>
          <cell r="U650">
            <v>557.69739096293677</v>
          </cell>
        </row>
        <row r="651">
          <cell r="A651" t="str">
            <v>2.b.</v>
          </cell>
          <cell r="C651" t="str">
            <v>AIR COMPRESOR</v>
          </cell>
          <cell r="G651" t="str">
            <v>(E05)</v>
          </cell>
          <cell r="L651" t="str">
            <v>E.</v>
          </cell>
          <cell r="N651" t="str">
            <v>OVERHEAD &amp; PROFIT</v>
          </cell>
          <cell r="P651">
            <v>10</v>
          </cell>
          <cell r="Q651" t="str">
            <v>%  x  D</v>
          </cell>
          <cell r="U651">
            <v>55.769739096293677</v>
          </cell>
        </row>
        <row r="652">
          <cell r="C652" t="str">
            <v>Kapasitas Alat ------&gt;&gt;  diambil</v>
          </cell>
          <cell r="G652" t="str">
            <v>V</v>
          </cell>
          <cell r="H652">
            <v>600</v>
          </cell>
          <cell r="I652" t="str">
            <v>M2 / Jam</v>
          </cell>
          <cell r="L652" t="str">
            <v>F.</v>
          </cell>
          <cell r="N652" t="str">
            <v>HARGA SATUAN PEKERJAAN  ( D + E )</v>
          </cell>
          <cell r="U652">
            <v>613.46713005923039</v>
          </cell>
        </row>
        <row r="653">
          <cell r="C653" t="str">
            <v>Aplikasi rata-rata</v>
          </cell>
          <cell r="G653" t="str">
            <v>Ap</v>
          </cell>
          <cell r="H653">
            <v>0.8</v>
          </cell>
          <cell r="I653" t="str">
            <v>liter / M2</v>
          </cell>
          <cell r="L653" t="str">
            <v>Note: 1</v>
          </cell>
          <cell r="N653" t="str">
            <v>SATUAN dapat berdasarkan atas jam operasi untuk Tenaga Kerja dan Peralatan, volume dan/atau ukuran</v>
          </cell>
        </row>
        <row r="654">
          <cell r="N654" t="str">
            <v>berat untuk bahan-bahan.</v>
          </cell>
        </row>
        <row r="655">
          <cell r="C655" t="str">
            <v xml:space="preserve">Kap. Prod. / jam = </v>
          </cell>
          <cell r="D655" t="str">
            <v>(V x Ap)</v>
          </cell>
          <cell r="G655" t="str">
            <v>Q2</v>
          </cell>
          <cell r="H655">
            <v>480</v>
          </cell>
          <cell r="I655" t="str">
            <v>liter</v>
          </cell>
          <cell r="L655">
            <v>2</v>
          </cell>
          <cell r="N655" t="str">
            <v>Kuantitas satuan adalah kuantitas setiap komponen untuk menyelesaikan satu satuan pekerjaan dari nomor</v>
          </cell>
        </row>
        <row r="656">
          <cell r="N656" t="str">
            <v>mata pembayaran.</v>
          </cell>
        </row>
        <row r="657">
          <cell r="C657" t="str">
            <v>Koefisien Alat / Ltr</v>
          </cell>
          <cell r="D657" t="str">
            <v xml:space="preserve"> = 1 : Q2</v>
          </cell>
          <cell r="G657" t="str">
            <v>(E05)</v>
          </cell>
          <cell r="H657">
            <v>2.0833333333333333E-3</v>
          </cell>
          <cell r="I657" t="str">
            <v>Jam</v>
          </cell>
          <cell r="L657">
            <v>3</v>
          </cell>
          <cell r="N657" t="str">
            <v>Biaya satuan untuk peralatan sudah termasuk bahan bakar, bahan habis dipakai dan operator.</v>
          </cell>
        </row>
        <row r="658">
          <cell r="L658">
            <v>4</v>
          </cell>
          <cell r="N658" t="str">
            <v>Biaya satuan sudah termasuk pengeluaran untuk seluruh pajak yang berkaitan (tetapi tidak termasuk PPN</v>
          </cell>
        </row>
        <row r="659">
          <cell r="J659" t="str">
            <v>Berlanjut ke hal. berikut.</v>
          </cell>
          <cell r="N659" t="str">
            <v>yang dibayar dari kontrak) dan biaya-biaya lainnya.</v>
          </cell>
        </row>
        <row r="660">
          <cell r="A660" t="str">
            <v>ITEM PEMBAYARAN NO.</v>
          </cell>
          <cell r="D660" t="str">
            <v>:  6.2 (3)</v>
          </cell>
          <cell r="J660" t="str">
            <v>Analisa EI-623</v>
          </cell>
        </row>
        <row r="661">
          <cell r="A661" t="str">
            <v xml:space="preserve">JENIS PEKERJAAN                                  </v>
          </cell>
          <cell r="D661" t="str">
            <v>:  Aspal Utk. Pekejaan Pelaburan</v>
          </cell>
        </row>
        <row r="662">
          <cell r="A662" t="str">
            <v>SATUAN PEMBAYARAN</v>
          </cell>
          <cell r="D662" t="str">
            <v>:  LITER</v>
          </cell>
          <cell r="H662" t="str">
            <v xml:space="preserve">         URAIAN ANALISA HARGA SATUAN</v>
          </cell>
        </row>
        <row r="663">
          <cell r="J663" t="str">
            <v>Lanjutan</v>
          </cell>
        </row>
        <row r="665">
          <cell r="A665" t="str">
            <v>No.</v>
          </cell>
          <cell r="C665" t="str">
            <v>U R A I A N</v>
          </cell>
          <cell r="G665" t="str">
            <v>KODE</v>
          </cell>
          <cell r="H665" t="str">
            <v>KOEF.</v>
          </cell>
          <cell r="I665" t="str">
            <v>SATUAN</v>
          </cell>
          <cell r="J665" t="str">
            <v>KETERANGAN</v>
          </cell>
        </row>
        <row r="668">
          <cell r="A668" t="str">
            <v>2.c.</v>
          </cell>
          <cell r="C668" t="str">
            <v>DUMP TRUCK (DT)</v>
          </cell>
          <cell r="G668" t="str">
            <v>(E08)</v>
          </cell>
        </row>
        <row r="669">
          <cell r="C669" t="str">
            <v>Sebagai alat pengangkut bahan dilokasi pekerjaan</v>
          </cell>
        </row>
        <row r="670">
          <cell r="C670" t="str">
            <v>Dump Truck melayani alat Asphalt Sprayer.</v>
          </cell>
        </row>
        <row r="671">
          <cell r="C671" t="str">
            <v>Kap.Prod. / jam = sama dengan Asphalt Sprayer</v>
          </cell>
          <cell r="G671" t="str">
            <v>Q3</v>
          </cell>
          <cell r="H671">
            <v>332</v>
          </cell>
          <cell r="I671" t="str">
            <v>liter</v>
          </cell>
        </row>
        <row r="673">
          <cell r="C673" t="str">
            <v>Koefisien Alat / Ltr</v>
          </cell>
          <cell r="D673" t="str">
            <v xml:space="preserve"> = 1 : Q3</v>
          </cell>
          <cell r="G673" t="str">
            <v>(E08)</v>
          </cell>
          <cell r="H673">
            <v>3.0120481927710845E-3</v>
          </cell>
          <cell r="I673" t="str">
            <v>Jam</v>
          </cell>
        </row>
        <row r="675">
          <cell r="A675" t="str">
            <v>3.</v>
          </cell>
          <cell r="C675" t="str">
            <v>TENAGA</v>
          </cell>
        </row>
        <row r="676">
          <cell r="C676" t="str">
            <v>Produksi menentukan : ASPHALT SPRAYER</v>
          </cell>
          <cell r="G676" t="str">
            <v>Q1</v>
          </cell>
          <cell r="H676">
            <v>332</v>
          </cell>
          <cell r="I676" t="str">
            <v>liter</v>
          </cell>
        </row>
        <row r="677">
          <cell r="C677" t="str">
            <v>Produksi / hari  =  Tk x Q1</v>
          </cell>
          <cell r="G677" t="str">
            <v>Qt</v>
          </cell>
          <cell r="H677">
            <v>2324</v>
          </cell>
          <cell r="I677" t="str">
            <v>liter</v>
          </cell>
        </row>
        <row r="678">
          <cell r="C678" t="str">
            <v>Kebutuhan tenaga :</v>
          </cell>
        </row>
        <row r="679">
          <cell r="D679" t="str">
            <v>- Pekerja</v>
          </cell>
          <cell r="G679" t="str">
            <v>P</v>
          </cell>
          <cell r="H679">
            <v>10</v>
          </cell>
          <cell r="I679" t="str">
            <v>orang</v>
          </cell>
        </row>
        <row r="680">
          <cell r="D680" t="str">
            <v>- Mandor</v>
          </cell>
          <cell r="G680" t="str">
            <v>M</v>
          </cell>
          <cell r="H680">
            <v>1</v>
          </cell>
          <cell r="I680" t="str">
            <v>orang</v>
          </cell>
        </row>
        <row r="682">
          <cell r="C682" t="str">
            <v>Koefisien Tenaga / Ltr     :</v>
          </cell>
        </row>
        <row r="683">
          <cell r="D683" t="str">
            <v>- Pekerja</v>
          </cell>
          <cell r="E683" t="str">
            <v>= (Tk x P) / Qt</v>
          </cell>
          <cell r="G683" t="str">
            <v>(L01)</v>
          </cell>
          <cell r="H683">
            <v>3.0120481927710843E-2</v>
          </cell>
          <cell r="I683" t="str">
            <v>Jam</v>
          </cell>
        </row>
        <row r="684">
          <cell r="D684" t="str">
            <v>- Mandor</v>
          </cell>
          <cell r="E684" t="str">
            <v>= (Tk x M) / Qt</v>
          </cell>
          <cell r="G684" t="str">
            <v>(L03)</v>
          </cell>
          <cell r="H684">
            <v>3.0120481927710845E-3</v>
          </cell>
          <cell r="I684" t="str">
            <v>Jam</v>
          </cell>
        </row>
        <row r="686">
          <cell r="A686" t="str">
            <v>4.</v>
          </cell>
          <cell r="C686" t="str">
            <v>HARGA DASAR SATUAN UPAH, BAHAN DAN ALAT</v>
          </cell>
        </row>
        <row r="687">
          <cell r="C687" t="str">
            <v>Lihat lampiran.</v>
          </cell>
        </row>
        <row r="689">
          <cell r="A689" t="str">
            <v>5.</v>
          </cell>
          <cell r="C689" t="str">
            <v>ANALISA HARGA SATUAN PEKERJAAN</v>
          </cell>
        </row>
        <row r="690">
          <cell r="C690" t="str">
            <v>Lihat perhitungan dalam FORMULIR STANDAR UNTUK</v>
          </cell>
        </row>
        <row r="691">
          <cell r="C691" t="str">
            <v>PEREKEMAN ANALISA MASING-MASING HARGA</v>
          </cell>
        </row>
        <row r="692">
          <cell r="C692" t="str">
            <v>SATUAN.</v>
          </cell>
        </row>
        <row r="693">
          <cell r="C693" t="str">
            <v>Didapat Harga Satuan Pekerjaan :</v>
          </cell>
        </row>
        <row r="695">
          <cell r="C695" t="str">
            <v xml:space="preserve">Rp.  </v>
          </cell>
          <cell r="D695">
            <v>613.46713005923039</v>
          </cell>
          <cell r="E695" t="str">
            <v xml:space="preserve"> / Liter</v>
          </cell>
        </row>
        <row r="698">
          <cell r="A698" t="str">
            <v>6.</v>
          </cell>
          <cell r="C698" t="str">
            <v>WAKTU PELAKSANAAN YANG DIPERLUKAN</v>
          </cell>
        </row>
        <row r="699">
          <cell r="C699" t="str">
            <v>Masa Pelaksanaan :</v>
          </cell>
          <cell r="D699" t="str">
            <v>. . . . . . . . . . . .</v>
          </cell>
          <cell r="E699" t="str">
            <v>bulan</v>
          </cell>
        </row>
        <row r="701">
          <cell r="A701" t="str">
            <v>7.</v>
          </cell>
          <cell r="C701" t="str">
            <v>VOLUME PEKERJAAN YANG DIPERLUKAN</v>
          </cell>
        </row>
        <row r="702">
          <cell r="C702" t="str">
            <v>Volume pekerjaan  :</v>
          </cell>
          <cell r="D702">
            <v>0</v>
          </cell>
          <cell r="E702" t="str">
            <v>Liter</v>
          </cell>
        </row>
        <row r="717">
          <cell r="C717" t="str">
            <v xml:space="preserve"> </v>
          </cell>
        </row>
        <row r="719">
          <cell r="A719" t="str">
            <v>ITEM PEMBAYARAN NO.</v>
          </cell>
          <cell r="D719" t="str">
            <v>:  6.3 (1)</v>
          </cell>
          <cell r="J719" t="str">
            <v>Analisa EI-631</v>
          </cell>
          <cell r="T719" t="str">
            <v>Analisa EI-631</v>
          </cell>
        </row>
        <row r="720">
          <cell r="A720" t="str">
            <v>JENIS PEKERJAAN</v>
          </cell>
          <cell r="D720" t="str">
            <v>:  Latasir (SS) Kelas A</v>
          </cell>
        </row>
        <row r="721">
          <cell r="A721" t="str">
            <v>SATUAN PEMBAYARAN</v>
          </cell>
          <cell r="D721" t="str">
            <v>:  M2</v>
          </cell>
          <cell r="H721" t="str">
            <v xml:space="preserve">         URAIAN ANALISA HARGA SATUAN</v>
          </cell>
          <cell r="L721" t="str">
            <v>FORMULIR STANDAR UNTUK</v>
          </cell>
        </row>
        <row r="722">
          <cell r="L722" t="str">
            <v>PEREKAMAN ANALISA MASING-MASING HARGA SATUAN</v>
          </cell>
        </row>
        <row r="723">
          <cell r="L723" t="str">
            <v xml:space="preserve">                                                                                                            </v>
          </cell>
        </row>
        <row r="724">
          <cell r="A724" t="str">
            <v>No.</v>
          </cell>
          <cell r="C724" t="str">
            <v>U R A I A N</v>
          </cell>
          <cell r="G724" t="str">
            <v>KODE</v>
          </cell>
          <cell r="H724" t="str">
            <v>KOEF.</v>
          </cell>
          <cell r="I724" t="str">
            <v>SATUAN</v>
          </cell>
          <cell r="J724" t="str">
            <v>KETERANGAN</v>
          </cell>
        </row>
        <row r="726">
          <cell r="L726" t="str">
            <v>Proyek / Bagpro</v>
          </cell>
          <cell r="O726" t="str">
            <v xml:space="preserve">:  Peningkatan Jalan Dan Jembatan Prop. NTT </v>
          </cell>
        </row>
        <row r="727">
          <cell r="A727" t="str">
            <v>I.</v>
          </cell>
          <cell r="C727" t="str">
            <v>ASUMSI</v>
          </cell>
          <cell r="L727" t="str">
            <v>No. Paket Kontrak</v>
          </cell>
          <cell r="O727" t="str">
            <v xml:space="preserve">:  </v>
          </cell>
        </row>
        <row r="728">
          <cell r="A728">
            <v>1</v>
          </cell>
          <cell r="C728" t="str">
            <v>Menggunakan alat berat (cara mekanik)</v>
          </cell>
          <cell r="L728" t="str">
            <v>Nama Paket</v>
          </cell>
          <cell r="O728" t="str">
            <v>:  Pembangunan Jalan Resetlement Pengungsi Mauritzu</v>
          </cell>
        </row>
        <row r="729">
          <cell r="A729">
            <v>2</v>
          </cell>
          <cell r="C729" t="str">
            <v>Lokasi pekerjaan : sepanjang jalan</v>
          </cell>
          <cell r="L729" t="str">
            <v>Prop / Kab / Kodya</v>
          </cell>
          <cell r="O729" t="str">
            <v>:  Nusa Tenggara Timur / TTU</v>
          </cell>
        </row>
        <row r="730">
          <cell r="A730">
            <v>3</v>
          </cell>
          <cell r="C730" t="str">
            <v>Kondisi existing jalan : sedang</v>
          </cell>
          <cell r="L730" t="str">
            <v>ITEM PEMBAYARAN NO.</v>
          </cell>
          <cell r="O730" t="str">
            <v>:  6.3 (1)</v>
          </cell>
          <cell r="R730" t="str">
            <v>PERKIRAAN VOL. PEK.</v>
          </cell>
          <cell r="T730" t="str">
            <v>:</v>
          </cell>
          <cell r="U730">
            <v>0</v>
          </cell>
        </row>
        <row r="731">
          <cell r="A731">
            <v>4</v>
          </cell>
          <cell r="C731" t="str">
            <v>Jarak rata-rata Base Camp ke lokasi pekerjaan</v>
          </cell>
          <cell r="G731" t="str">
            <v>L</v>
          </cell>
          <cell r="H731">
            <v>17.5</v>
          </cell>
          <cell r="I731" t="str">
            <v>KM</v>
          </cell>
          <cell r="L731" t="str">
            <v>JENIS PEKERJAAN</v>
          </cell>
          <cell r="O731" t="str">
            <v>:  Latasir (SS) Kelas A</v>
          </cell>
          <cell r="R731" t="str">
            <v>TOTAL HARGA (Rp.)</v>
          </cell>
          <cell r="T731" t="str">
            <v>:</v>
          </cell>
          <cell r="U731">
            <v>0</v>
          </cell>
        </row>
        <row r="732">
          <cell r="A732">
            <v>5</v>
          </cell>
          <cell r="C732" t="str">
            <v>Tebal Lapis Latasir padat</v>
          </cell>
          <cell r="G732" t="str">
            <v>t</v>
          </cell>
          <cell r="H732">
            <v>1.4999999999999999E-2</v>
          </cell>
          <cell r="I732" t="str">
            <v>M</v>
          </cell>
          <cell r="J732" t="str">
            <v xml:space="preserve"> Tabel 6.3.1 (2)</v>
          </cell>
          <cell r="L732" t="str">
            <v>SATUAN PEMBAYARAN</v>
          </cell>
          <cell r="O732" t="str">
            <v>:  M2</v>
          </cell>
          <cell r="R732" t="str">
            <v>% THD. BIAYA PROYEK</v>
          </cell>
          <cell r="T732" t="str">
            <v>:</v>
          </cell>
          <cell r="U732">
            <v>0</v>
          </cell>
        </row>
        <row r="733">
          <cell r="A733">
            <v>6</v>
          </cell>
          <cell r="C733" t="str">
            <v>Jam kerja efektif per-hari</v>
          </cell>
          <cell r="G733" t="str">
            <v>Tk</v>
          </cell>
          <cell r="H733">
            <v>7</v>
          </cell>
          <cell r="I733" t="str">
            <v>Jam</v>
          </cell>
        </row>
        <row r="734">
          <cell r="A734">
            <v>7</v>
          </cell>
          <cell r="C734" t="str">
            <v>Faktor kehilanganmaterial :</v>
          </cell>
          <cell r="E734" t="str">
            <v>- Agregat</v>
          </cell>
          <cell r="G734" t="str">
            <v>Fh1</v>
          </cell>
          <cell r="H734">
            <v>1.05</v>
          </cell>
          <cell r="I734" t="str">
            <v>-</v>
          </cell>
        </row>
        <row r="735">
          <cell r="A735" t="str">
            <v xml:space="preserve"> </v>
          </cell>
          <cell r="E735" t="str">
            <v>- Aspal</v>
          </cell>
          <cell r="G735" t="str">
            <v>Fh2</v>
          </cell>
          <cell r="H735">
            <v>1.03</v>
          </cell>
          <cell r="I735" t="str">
            <v>-</v>
          </cell>
          <cell r="Q735" t="str">
            <v>PERKIRAAN</v>
          </cell>
          <cell r="R735" t="str">
            <v>HARGA</v>
          </cell>
          <cell r="S735" t="str">
            <v>JUMLAH</v>
          </cell>
        </row>
        <row r="736">
          <cell r="A736">
            <v>8</v>
          </cell>
          <cell r="C736" t="str">
            <v xml:space="preserve">Komposisi campuran SS Kelas A </v>
          </cell>
          <cell r="L736" t="str">
            <v>NO.</v>
          </cell>
          <cell r="N736" t="str">
            <v>KOMPONEN</v>
          </cell>
          <cell r="P736" t="str">
            <v>SATUAN</v>
          </cell>
          <cell r="Q736" t="str">
            <v>KUANTITAS</v>
          </cell>
          <cell r="R736" t="str">
            <v>SATUAN</v>
          </cell>
          <cell r="S736" t="str">
            <v>HARGA</v>
          </cell>
        </row>
        <row r="737">
          <cell r="C737" t="str">
            <v xml:space="preserve">- Coarse Agregat  </v>
          </cell>
          <cell r="G737" t="str">
            <v>CA</v>
          </cell>
          <cell r="H737">
            <v>7.7999999999999972</v>
          </cell>
          <cell r="I737" t="str">
            <v>%</v>
          </cell>
          <cell r="J737" t="str">
            <v xml:space="preserve"> Gradasi harus -</v>
          </cell>
          <cell r="R737" t="str">
            <v>(Rp.)</v>
          </cell>
          <cell r="S737" t="str">
            <v>(Rp.)</v>
          </cell>
        </row>
        <row r="738">
          <cell r="C738" t="str">
            <v>- Fine Agregat</v>
          </cell>
          <cell r="G738" t="str">
            <v>FA</v>
          </cell>
          <cell r="H738">
            <v>70</v>
          </cell>
          <cell r="I738" t="str">
            <v>%</v>
          </cell>
          <cell r="J738" t="str">
            <v xml:space="preserve"> memenuhi -</v>
          </cell>
        </row>
        <row r="739">
          <cell r="C739" t="str">
            <v>- Fraksi Filler</v>
          </cell>
          <cell r="G739" t="str">
            <v>FF</v>
          </cell>
          <cell r="H739">
            <v>12</v>
          </cell>
          <cell r="I739" t="str">
            <v>%</v>
          </cell>
          <cell r="J739" t="str">
            <v xml:space="preserve"> Spesifikasi</v>
          </cell>
        </row>
        <row r="740">
          <cell r="C740" t="str">
            <v>- Asphalt</v>
          </cell>
          <cell r="D740" t="str">
            <v>minimum 10 %</v>
          </cell>
          <cell r="G740" t="str">
            <v>As</v>
          </cell>
          <cell r="H740">
            <v>10.199999999999999</v>
          </cell>
          <cell r="I740" t="str">
            <v>%</v>
          </cell>
          <cell r="L740" t="str">
            <v>A.</v>
          </cell>
          <cell r="N740" t="str">
            <v>TENAGA</v>
          </cell>
        </row>
        <row r="741">
          <cell r="A741">
            <v>9</v>
          </cell>
          <cell r="C741" t="str">
            <v>Berat jenis bahan  :</v>
          </cell>
        </row>
        <row r="742">
          <cell r="C742" t="str">
            <v>- Latasir (SS) Kelas A</v>
          </cell>
          <cell r="G742" t="str">
            <v>D1</v>
          </cell>
          <cell r="H742">
            <v>2.2000000000000002</v>
          </cell>
          <cell r="I742" t="str">
            <v>ton / M3</v>
          </cell>
          <cell r="L742" t="str">
            <v>1.</v>
          </cell>
          <cell r="N742" t="str">
            <v>Pekerja</v>
          </cell>
          <cell r="O742" t="str">
            <v>(L01)</v>
          </cell>
          <cell r="P742" t="str">
            <v>Jam</v>
          </cell>
          <cell r="Q742">
            <v>5.5662650602409641E-3</v>
          </cell>
          <cell r="R742">
            <v>0</v>
          </cell>
          <cell r="U742">
            <v>0</v>
          </cell>
        </row>
        <row r="743">
          <cell r="C743" t="str">
            <v>- Coarse Agregat &amp; Fine Agregat</v>
          </cell>
          <cell r="G743" t="str">
            <v>D2</v>
          </cell>
          <cell r="H743">
            <v>1.8</v>
          </cell>
          <cell r="I743" t="str">
            <v>ton / M3</v>
          </cell>
          <cell r="L743" t="str">
            <v>2.</v>
          </cell>
          <cell r="N743" t="str">
            <v>Mandor</v>
          </cell>
          <cell r="O743" t="str">
            <v>(L03)</v>
          </cell>
          <cell r="P743" t="str">
            <v>Jam</v>
          </cell>
          <cell r="Q743">
            <v>7.9518072289156631E-4</v>
          </cell>
          <cell r="R743">
            <v>0</v>
          </cell>
          <cell r="U743">
            <v>0</v>
          </cell>
        </row>
        <row r="744">
          <cell r="C744" t="str">
            <v>- Fraksi Filler</v>
          </cell>
          <cell r="G744" t="str">
            <v>D3</v>
          </cell>
          <cell r="H744">
            <v>2</v>
          </cell>
          <cell r="I744" t="str">
            <v>ton / M3</v>
          </cell>
        </row>
        <row r="745">
          <cell r="C745" t="str">
            <v>- Asphalt</v>
          </cell>
          <cell r="G745" t="str">
            <v>D4</v>
          </cell>
          <cell r="H745">
            <v>1.03</v>
          </cell>
          <cell r="I745" t="str">
            <v>ton / M3</v>
          </cell>
        </row>
        <row r="746">
          <cell r="Q746" t="str">
            <v xml:space="preserve">JUMLAH HARGA TENAGA   </v>
          </cell>
          <cell r="U746">
            <v>0</v>
          </cell>
        </row>
        <row r="747">
          <cell r="A747" t="str">
            <v>II.</v>
          </cell>
          <cell r="C747" t="str">
            <v>URUTAN KERJA</v>
          </cell>
        </row>
        <row r="748">
          <cell r="A748">
            <v>1</v>
          </cell>
          <cell r="C748" t="str">
            <v xml:space="preserve">Wheel Loader memuat Agregat dan Aspal ke dalam </v>
          </cell>
          <cell r="L748" t="str">
            <v>B.</v>
          </cell>
          <cell r="N748" t="str">
            <v>BAHAN</v>
          </cell>
        </row>
        <row r="749">
          <cell r="A749" t="str">
            <v xml:space="preserve"> </v>
          </cell>
          <cell r="C749" t="str">
            <v>Cold Bin AMP</v>
          </cell>
        </row>
        <row r="750">
          <cell r="A750">
            <v>2</v>
          </cell>
          <cell r="C750" t="str">
            <v>Agregat dan aspal dicampur dan dipanaskan</v>
          </cell>
          <cell r="L750" t="str">
            <v>1.</v>
          </cell>
          <cell r="N750" t="str">
            <v>Agregat Kasar</v>
          </cell>
          <cell r="O750" t="str">
            <v>(M03)</v>
          </cell>
          <cell r="P750" t="str">
            <v>M3</v>
          </cell>
          <cell r="Q750">
            <v>1.5014999999999998E-3</v>
          </cell>
          <cell r="R750">
            <v>32852.921470565663</v>
          </cell>
          <cell r="U750">
            <v>49.328661588054338</v>
          </cell>
        </row>
        <row r="751">
          <cell r="C751" t="str">
            <v>dengan AMP untuk dimuat langsung ke dalam</v>
          </cell>
          <cell r="L751" t="str">
            <v>2.</v>
          </cell>
          <cell r="N751" t="str">
            <v>Agregat Halus</v>
          </cell>
          <cell r="O751" t="str">
            <v>(M04)</v>
          </cell>
          <cell r="P751" t="str">
            <v>M3</v>
          </cell>
          <cell r="Q751">
            <v>1.3474999999999999E-2</v>
          </cell>
          <cell r="R751">
            <v>31756.453225945177</v>
          </cell>
          <cell r="U751">
            <v>427.91820721961125</v>
          </cell>
        </row>
        <row r="752">
          <cell r="A752" t="str">
            <v xml:space="preserve"> </v>
          </cell>
          <cell r="C752" t="str">
            <v>Dump Truck dan diangkut kelokasi pekerjaan</v>
          </cell>
          <cell r="L752" t="str">
            <v>3</v>
          </cell>
          <cell r="N752" t="str">
            <v>Filler</v>
          </cell>
          <cell r="O752" t="str">
            <v>(M05)</v>
          </cell>
          <cell r="P752" t="str">
            <v>Kg</v>
          </cell>
          <cell r="Q752">
            <v>4.1580000000000004</v>
          </cell>
          <cell r="R752">
            <v>750</v>
          </cell>
          <cell r="U752">
            <v>3118.5000000000005</v>
          </cell>
        </row>
        <row r="753">
          <cell r="A753">
            <v>3</v>
          </cell>
          <cell r="C753" t="str">
            <v>Campuran panas Latasir dihampar dengan Finisher</v>
          </cell>
          <cell r="L753" t="str">
            <v>4</v>
          </cell>
          <cell r="N753" t="str">
            <v>Aspal</v>
          </cell>
          <cell r="O753" t="str">
            <v>(M10)</v>
          </cell>
          <cell r="P753" t="str">
            <v>Kg</v>
          </cell>
          <cell r="Q753">
            <v>3.46698</v>
          </cell>
          <cell r="R753">
            <v>0</v>
          </cell>
          <cell r="U753">
            <v>0</v>
          </cell>
        </row>
        <row r="754">
          <cell r="C754" t="str">
            <v>dan dipadatkan dengan Tandem &amp; Pneumatic</v>
          </cell>
        </row>
        <row r="755">
          <cell r="A755" t="str">
            <v xml:space="preserve"> </v>
          </cell>
          <cell r="C755" t="str">
            <v>Tire Roller</v>
          </cell>
        </row>
        <row r="756">
          <cell r="A756">
            <v>4</v>
          </cell>
          <cell r="C756" t="str">
            <v>Selama pemadatan, sekelompok  pekerja akan</v>
          </cell>
          <cell r="Q756" t="str">
            <v xml:space="preserve">JUMLAH HARGA BAHAN   </v>
          </cell>
          <cell r="U756">
            <v>3595.746868807666</v>
          </cell>
        </row>
        <row r="757">
          <cell r="A757" t="str">
            <v xml:space="preserve"> </v>
          </cell>
          <cell r="C757" t="str">
            <v>merapikan tepi hamparaan dengan menggunakan</v>
          </cell>
        </row>
        <row r="758">
          <cell r="A758" t="str">
            <v xml:space="preserve"> </v>
          </cell>
          <cell r="C758" t="str">
            <v>Alat Bantu</v>
          </cell>
          <cell r="L758" t="str">
            <v>C.</v>
          </cell>
          <cell r="N758" t="str">
            <v>PERALATAN</v>
          </cell>
        </row>
        <row r="759">
          <cell r="L759" t="str">
            <v>1.</v>
          </cell>
          <cell r="N759" t="str">
            <v>Wheel Loader</v>
          </cell>
          <cell r="O759" t="str">
            <v>(E15)</v>
          </cell>
          <cell r="P759" t="str">
            <v>Jam</v>
          </cell>
          <cell r="Q759">
            <v>5.4539144231245977E-4</v>
          </cell>
          <cell r="R759">
            <v>215035.12819823693</v>
          </cell>
          <cell r="U759">
            <v>117.27831871588113</v>
          </cell>
        </row>
        <row r="760">
          <cell r="A760" t="str">
            <v>III.</v>
          </cell>
          <cell r="C760" t="str">
            <v>PEMAKAIAN BAHAN, ALAT DAN TENAGA</v>
          </cell>
          <cell r="L760" t="str">
            <v>2.</v>
          </cell>
          <cell r="N760" t="str">
            <v>AMP</v>
          </cell>
          <cell r="O760" t="str">
            <v>(E01)</v>
          </cell>
          <cell r="P760" t="str">
            <v>Jam</v>
          </cell>
          <cell r="Q760">
            <v>7.9518072289156631E-4</v>
          </cell>
          <cell r="R760">
            <v>1494606.6255529453</v>
          </cell>
          <cell r="U760">
            <v>1188.4823769457157</v>
          </cell>
        </row>
        <row r="761">
          <cell r="L761" t="str">
            <v>3.</v>
          </cell>
          <cell r="N761" t="str">
            <v>Genset</v>
          </cell>
          <cell r="O761" t="str">
            <v>(E12)</v>
          </cell>
          <cell r="P761" t="str">
            <v>Jam</v>
          </cell>
          <cell r="Q761">
            <v>7.9518072289156631E-4</v>
          </cell>
          <cell r="R761">
            <v>134321.06697484411</v>
          </cell>
          <cell r="U761">
            <v>106.80952313662304</v>
          </cell>
        </row>
        <row r="762">
          <cell r="A762" t="str">
            <v xml:space="preserve">   1.</v>
          </cell>
          <cell r="C762" t="str">
            <v>BAHAN</v>
          </cell>
          <cell r="L762" t="str">
            <v>4.</v>
          </cell>
          <cell r="N762" t="str">
            <v>Dump Truck</v>
          </cell>
          <cell r="O762" t="str">
            <v>(E09)</v>
          </cell>
          <cell r="P762" t="str">
            <v>Jam</v>
          </cell>
          <cell r="Q762">
            <v>6.4815512048192773E-3</v>
          </cell>
          <cell r="R762">
            <v>119818.0926144915</v>
          </cell>
          <cell r="U762">
            <v>776.60710254460514</v>
          </cell>
        </row>
        <row r="763">
          <cell r="A763" t="str">
            <v>1.a.</v>
          </cell>
          <cell r="C763" t="str">
            <v>Agregat Kasar</v>
          </cell>
          <cell r="D763" t="str">
            <v>= (CA x (D1 x tM3) x Fh1) : D2</v>
          </cell>
          <cell r="G763" t="str">
            <v>(M03)</v>
          </cell>
          <cell r="H763">
            <v>1.5014999999999998E-3</v>
          </cell>
          <cell r="I763" t="str">
            <v>M3</v>
          </cell>
          <cell r="L763" t="str">
            <v>5.</v>
          </cell>
          <cell r="N763" t="str">
            <v>Asphalt Finisher     (E02)</v>
          </cell>
          <cell r="O763" t="str">
            <v>(E02)</v>
          </cell>
          <cell r="P763" t="str">
            <v>Jam</v>
          </cell>
          <cell r="Q763">
            <v>9.9397590361445802E-4</v>
          </cell>
          <cell r="R763">
            <v>153193.93066610809</v>
          </cell>
          <cell r="U763">
            <v>152.27107566209543</v>
          </cell>
        </row>
        <row r="764">
          <cell r="A764" t="str">
            <v>1.b.</v>
          </cell>
          <cell r="C764" t="str">
            <v>Agregat Halus</v>
          </cell>
          <cell r="D764" t="str">
            <v>= (FA x (D1 x tM3) x Fh1) : D2</v>
          </cell>
          <cell r="G764" t="str">
            <v>(M04)</v>
          </cell>
          <cell r="H764">
            <v>1.3474999999999999E-2</v>
          </cell>
          <cell r="I764" t="str">
            <v>M3</v>
          </cell>
          <cell r="L764" t="str">
            <v>6.</v>
          </cell>
          <cell r="N764" t="str">
            <v>Tandem Roller</v>
          </cell>
          <cell r="O764" t="str">
            <v>(E17)</v>
          </cell>
          <cell r="P764" t="str">
            <v>Jam</v>
          </cell>
          <cell r="Q764">
            <v>1.7211703958691911E-3</v>
          </cell>
          <cell r="R764">
            <v>112203.63792732745</v>
          </cell>
          <cell r="U764">
            <v>193.12157990934156</v>
          </cell>
        </row>
        <row r="765">
          <cell r="A765" t="str">
            <v>1.c.</v>
          </cell>
          <cell r="C765" t="str">
            <v>Filler</v>
          </cell>
          <cell r="D765" t="str">
            <v>= (FF x (D1 x tM3) x Fh1) x 1000</v>
          </cell>
          <cell r="G765" t="str">
            <v>(M05)</v>
          </cell>
          <cell r="H765">
            <v>4.1580000000000004</v>
          </cell>
          <cell r="I765" t="str">
            <v>Kg</v>
          </cell>
          <cell r="L765" t="str">
            <v>7</v>
          </cell>
          <cell r="N765" t="str">
            <v>P. Tyre Roller</v>
          </cell>
          <cell r="O765" t="str">
            <v>(E18)</v>
          </cell>
          <cell r="P765" t="str">
            <v>Jam</v>
          </cell>
          <cell r="Q765">
            <v>1.285140562248996E-3</v>
          </cell>
          <cell r="R765">
            <v>153571.33878019065</v>
          </cell>
          <cell r="U765">
            <v>197.36075666530525</v>
          </cell>
        </row>
        <row r="766">
          <cell r="A766" t="str">
            <v>1.d.</v>
          </cell>
          <cell r="C766" t="str">
            <v>Aspal</v>
          </cell>
          <cell r="D766" t="str">
            <v>= (AS x (D1 x tM3) x Fh2) x 1000</v>
          </cell>
          <cell r="G766" t="str">
            <v>(M10)</v>
          </cell>
          <cell r="H766">
            <v>3.46698</v>
          </cell>
          <cell r="I766" t="str">
            <v>Kg</v>
          </cell>
          <cell r="L766" t="str">
            <v>8</v>
          </cell>
          <cell r="N766" t="str">
            <v>Alat Bantu</v>
          </cell>
          <cell r="P766" t="str">
            <v>Ls</v>
          </cell>
          <cell r="Q766">
            <v>1</v>
          </cell>
          <cell r="R766">
            <v>100</v>
          </cell>
          <cell r="U766">
            <v>100</v>
          </cell>
        </row>
        <row r="768">
          <cell r="A768" t="str">
            <v>2.</v>
          </cell>
          <cell r="C768" t="str">
            <v>ALAT</v>
          </cell>
          <cell r="Q768" t="str">
            <v xml:space="preserve">JUMLAH HARGA PERALATAN   </v>
          </cell>
          <cell r="U768">
            <v>2831.9307335795675</v>
          </cell>
        </row>
        <row r="769">
          <cell r="A769" t="str">
            <v>2.a.</v>
          </cell>
          <cell r="C769" t="str">
            <v>WHEEL LOADER</v>
          </cell>
          <cell r="G769" t="str">
            <v>(E15)</v>
          </cell>
        </row>
        <row r="770">
          <cell r="C770" t="str">
            <v>Kapasitas bucket</v>
          </cell>
          <cell r="G770" t="str">
            <v>V</v>
          </cell>
          <cell r="H770">
            <v>1.5</v>
          </cell>
          <cell r="I770" t="str">
            <v>M3</v>
          </cell>
          <cell r="L770" t="str">
            <v>D.</v>
          </cell>
          <cell r="N770" t="str">
            <v>JUMLAH HARGA TENAGA, BAHAN DAN PERALATAN  ( A + B + C )</v>
          </cell>
          <cell r="U770">
            <v>6427.6776023872335</v>
          </cell>
        </row>
        <row r="771">
          <cell r="C771" t="str">
            <v>Faktor bucket</v>
          </cell>
          <cell r="G771" t="str">
            <v>Fb</v>
          </cell>
          <cell r="H771">
            <v>0.9</v>
          </cell>
          <cell r="I771" t="str">
            <v>-</v>
          </cell>
          <cell r="L771" t="str">
            <v>E.</v>
          </cell>
          <cell r="N771" t="str">
            <v>OVERHEAD &amp; PROFIT</v>
          </cell>
          <cell r="P771">
            <v>10</v>
          </cell>
          <cell r="Q771" t="str">
            <v>%  x  D</v>
          </cell>
          <cell r="U771">
            <v>642.76776023872344</v>
          </cell>
        </row>
        <row r="772">
          <cell r="C772" t="str">
            <v>Faktor efisiensi alat</v>
          </cell>
          <cell r="G772" t="str">
            <v>Fa</v>
          </cell>
          <cell r="H772">
            <v>0.83</v>
          </cell>
          <cell r="I772" t="str">
            <v>-</v>
          </cell>
          <cell r="L772" t="str">
            <v>F.</v>
          </cell>
          <cell r="N772" t="str">
            <v>HARGA SATUAN PEKERJAAN  ( D + E )</v>
          </cell>
          <cell r="U772">
            <v>7070.4453626259565</v>
          </cell>
        </row>
        <row r="773">
          <cell r="C773" t="str">
            <v>Waktu Siklus</v>
          </cell>
          <cell r="G773" t="str">
            <v>Ts1</v>
          </cell>
          <cell r="L773" t="str">
            <v>Note: 1</v>
          </cell>
          <cell r="N773" t="str">
            <v>SATUAN dapat berdasarkan atas jam operasi untuk Tenaga Kerja dan Peralatan, volume dan/atau ukuran</v>
          </cell>
        </row>
        <row r="774">
          <cell r="C774" t="str">
            <v>- Muat</v>
          </cell>
          <cell r="G774" t="str">
            <v>T1</v>
          </cell>
          <cell r="H774">
            <v>1.5</v>
          </cell>
          <cell r="I774" t="str">
            <v>menit</v>
          </cell>
          <cell r="N774" t="str">
            <v>berat untuk bahan-bahan.</v>
          </cell>
        </row>
        <row r="775">
          <cell r="C775" t="str">
            <v>- Lain lain</v>
          </cell>
          <cell r="G775" t="str">
            <v>T2</v>
          </cell>
          <cell r="H775">
            <v>0.5</v>
          </cell>
          <cell r="I775" t="str">
            <v>menit</v>
          </cell>
          <cell r="L775">
            <v>2</v>
          </cell>
          <cell r="N775" t="str">
            <v>Kuantitas satuan adalah kuantitas setiap komponen untuk menyelesaikan satu satuan pekerjaan dari nomor</v>
          </cell>
        </row>
        <row r="776">
          <cell r="G776" t="str">
            <v>Ts1</v>
          </cell>
          <cell r="H776">
            <v>2</v>
          </cell>
          <cell r="I776" t="str">
            <v>menit</v>
          </cell>
          <cell r="N776" t="str">
            <v>mata pembayaran.</v>
          </cell>
        </row>
        <row r="777">
          <cell r="L777">
            <v>3</v>
          </cell>
          <cell r="N777" t="str">
            <v>Biaya satuan untuk peralatan sudah termasuk bahan bakar, bahan habis dipakai dan operator.</v>
          </cell>
        </row>
        <row r="778">
          <cell r="L778">
            <v>4</v>
          </cell>
          <cell r="N778" t="str">
            <v>Biaya satuan sudah termasuk pengeluaran untuk seluruh pajak yang berkaitan (tetapi tidak termasuk PPN</v>
          </cell>
        </row>
        <row r="779">
          <cell r="J779" t="str">
            <v>Berlanjut ke hal. berikut.</v>
          </cell>
          <cell r="N779" t="str">
            <v>yang dibayar dari kontrak) dan biaya-biaya lainnya.</v>
          </cell>
        </row>
        <row r="780">
          <cell r="A780" t="str">
            <v>ITEM PEMBAYARAN NO.</v>
          </cell>
          <cell r="D780" t="str">
            <v>:  6.3 (1)</v>
          </cell>
          <cell r="J780" t="str">
            <v>Analisa EI-631</v>
          </cell>
        </row>
        <row r="781">
          <cell r="A781" t="str">
            <v>JENIS PEKERJAAN</v>
          </cell>
          <cell r="D781" t="str">
            <v>:  Latasir (SS) Kelas A</v>
          </cell>
        </row>
        <row r="782">
          <cell r="A782" t="str">
            <v>SATUAN PEMBAYARAN</v>
          </cell>
          <cell r="D782" t="str">
            <v>:  M2</v>
          </cell>
          <cell r="H782" t="str">
            <v xml:space="preserve">         URAIAN ANALISA HARGA SATUAN</v>
          </cell>
        </row>
        <row r="783">
          <cell r="J783" t="str">
            <v>Lanjutan</v>
          </cell>
        </row>
        <row r="785">
          <cell r="A785" t="str">
            <v>No.</v>
          </cell>
          <cell r="C785" t="str">
            <v>U R A I A N</v>
          </cell>
          <cell r="G785" t="str">
            <v>KODE</v>
          </cell>
          <cell r="H785" t="str">
            <v>KOEF.</v>
          </cell>
          <cell r="I785" t="str">
            <v>SATUAN</v>
          </cell>
          <cell r="J785" t="str">
            <v>KETERANGAN</v>
          </cell>
        </row>
        <row r="788">
          <cell r="C788" t="str">
            <v xml:space="preserve">Kap. Prod. / jam = </v>
          </cell>
          <cell r="D788" t="str">
            <v>D2 x V x Fb x Fa x 60</v>
          </cell>
          <cell r="G788" t="str">
            <v>Q1</v>
          </cell>
          <cell r="H788">
            <v>1833.5454545454545</v>
          </cell>
          <cell r="I788" t="str">
            <v>M2</v>
          </cell>
          <cell r="J788" t="str">
            <v xml:space="preserve"> </v>
          </cell>
        </row>
        <row r="789">
          <cell r="D789" t="str">
            <v>D1 x t x Ts1</v>
          </cell>
        </row>
        <row r="791">
          <cell r="C791" t="str">
            <v>Koefisien Alat / M2</v>
          </cell>
          <cell r="D791" t="str">
            <v xml:space="preserve"> = 1 : Q1</v>
          </cell>
          <cell r="G791" t="str">
            <v>(E15)</v>
          </cell>
          <cell r="H791">
            <v>5.4539144231245977E-4</v>
          </cell>
          <cell r="I791" t="str">
            <v>Jam</v>
          </cell>
        </row>
        <row r="793">
          <cell r="A793" t="str">
            <v>2.b.</v>
          </cell>
          <cell r="C793" t="str">
            <v>ASPHALT MIXING PLANT (AMP)</v>
          </cell>
          <cell r="G793" t="str">
            <v>(E01)</v>
          </cell>
        </row>
        <row r="794">
          <cell r="C794" t="str">
            <v>Kapasitas produksi</v>
          </cell>
          <cell r="G794" t="str">
            <v>V</v>
          </cell>
          <cell r="H794">
            <v>50</v>
          </cell>
          <cell r="I794" t="str">
            <v>ton / Jam</v>
          </cell>
        </row>
        <row r="795">
          <cell r="C795" t="str">
            <v>Faktor Efisiensi alat</v>
          </cell>
          <cell r="G795" t="str">
            <v>Fa</v>
          </cell>
          <cell r="H795">
            <v>0.83</v>
          </cell>
          <cell r="I795" t="str">
            <v>-</v>
          </cell>
        </row>
        <row r="797">
          <cell r="C797" t="str">
            <v>Kap.Prod. / jam =</v>
          </cell>
          <cell r="D797" t="str">
            <v>V x Fa</v>
          </cell>
          <cell r="G797" t="str">
            <v>Q2</v>
          </cell>
          <cell r="H797">
            <v>1257.5757575757575</v>
          </cell>
          <cell r="I797" t="str">
            <v>M2</v>
          </cell>
        </row>
        <row r="798">
          <cell r="D798" t="str">
            <v>D1 x t</v>
          </cell>
        </row>
        <row r="799">
          <cell r="C799" t="str">
            <v>Koefisien Alat / M2</v>
          </cell>
          <cell r="D799" t="str">
            <v xml:space="preserve"> = 1 : Q2</v>
          </cell>
          <cell r="G799" t="str">
            <v>(E01)</v>
          </cell>
          <cell r="H799">
            <v>7.9518072289156631E-4</v>
          </cell>
          <cell r="I799" t="str">
            <v>Jam</v>
          </cell>
        </row>
        <row r="801">
          <cell r="A801" t="str">
            <v>2.c.</v>
          </cell>
          <cell r="C801" t="str">
            <v>GENERATOR SET ( GENSET )</v>
          </cell>
          <cell r="G801" t="str">
            <v>(E12)</v>
          </cell>
        </row>
        <row r="802">
          <cell r="C802" t="str">
            <v>Kap.Prod. / Jam = SAMA DENGAN AMP</v>
          </cell>
          <cell r="G802" t="str">
            <v>Q3</v>
          </cell>
          <cell r="H802">
            <v>1257.5757575757575</v>
          </cell>
          <cell r="I802" t="str">
            <v>M2</v>
          </cell>
        </row>
        <row r="803">
          <cell r="C803" t="str">
            <v>Koefisien Alat / M2</v>
          </cell>
          <cell r="D803" t="str">
            <v xml:space="preserve"> = 1 : Q3</v>
          </cell>
          <cell r="G803" t="str">
            <v>(E12)</v>
          </cell>
          <cell r="H803">
            <v>7.9518072289156631E-4</v>
          </cell>
          <cell r="I803" t="str">
            <v>Jam</v>
          </cell>
        </row>
        <row r="805">
          <cell r="A805" t="str">
            <v>2.d.</v>
          </cell>
          <cell r="C805" t="str">
            <v>DUMP TRUCK (DT)</v>
          </cell>
          <cell r="G805" t="str">
            <v>(E09)</v>
          </cell>
        </row>
        <row r="806">
          <cell r="C806" t="str">
            <v>Kapasitas bak</v>
          </cell>
          <cell r="G806" t="str">
            <v>V</v>
          </cell>
          <cell r="H806">
            <v>8</v>
          </cell>
          <cell r="I806" t="str">
            <v>ton</v>
          </cell>
        </row>
        <row r="807">
          <cell r="C807" t="str">
            <v>Faktor Efisiensi alat</v>
          </cell>
          <cell r="G807" t="str">
            <v>Fa</v>
          </cell>
          <cell r="H807">
            <v>0.83</v>
          </cell>
          <cell r="I807" t="str">
            <v>-</v>
          </cell>
        </row>
        <row r="808">
          <cell r="C808" t="str">
            <v>Kecepatan rata-rata bermuatan</v>
          </cell>
          <cell r="G808" t="str">
            <v>v1</v>
          </cell>
          <cell r="H808">
            <v>40</v>
          </cell>
          <cell r="I808" t="str">
            <v>KM / Jam</v>
          </cell>
        </row>
        <row r="809">
          <cell r="C809" t="str">
            <v>Kecepatan rata-rata kosong</v>
          </cell>
          <cell r="G809" t="str">
            <v>v2</v>
          </cell>
          <cell r="H809">
            <v>50</v>
          </cell>
          <cell r="I809" t="str">
            <v>KM / Jam</v>
          </cell>
        </row>
        <row r="810">
          <cell r="C810" t="str">
            <v>Kapasitas AMP / batch</v>
          </cell>
          <cell r="G810" t="str">
            <v>Q2b</v>
          </cell>
          <cell r="H810">
            <v>0.5</v>
          </cell>
          <cell r="I810" t="str">
            <v>ton</v>
          </cell>
        </row>
        <row r="811">
          <cell r="C811" t="str">
            <v>Waktu menyiapkan 1 batch Latasir</v>
          </cell>
          <cell r="G811" t="str">
            <v>Tb</v>
          </cell>
          <cell r="H811">
            <v>1</v>
          </cell>
          <cell r="I811" t="str">
            <v>menit</v>
          </cell>
        </row>
        <row r="812">
          <cell r="C812" t="str">
            <v>Waktu Siklus</v>
          </cell>
          <cell r="G812" t="str">
            <v>Ts2</v>
          </cell>
        </row>
        <row r="813">
          <cell r="C813" t="str">
            <v xml:space="preserve">- Mengisi Bak </v>
          </cell>
          <cell r="D813" t="str">
            <v>= (V : Q2b) x Tb</v>
          </cell>
          <cell r="G813" t="str">
            <v>T1</v>
          </cell>
          <cell r="H813">
            <v>16</v>
          </cell>
          <cell r="I813" t="str">
            <v>menit</v>
          </cell>
        </row>
        <row r="814">
          <cell r="C814" t="str">
            <v>- Angkut</v>
          </cell>
          <cell r="D814" t="str">
            <v>= (L : v1) x 60 menit</v>
          </cell>
          <cell r="G814" t="str">
            <v>T2</v>
          </cell>
          <cell r="H814">
            <v>26.25</v>
          </cell>
          <cell r="I814" t="str">
            <v>menit</v>
          </cell>
        </row>
        <row r="815">
          <cell r="C815" t="str">
            <v>- Tunggu + dump + Putar</v>
          </cell>
          <cell r="G815" t="str">
            <v>T3</v>
          </cell>
          <cell r="H815">
            <v>15</v>
          </cell>
          <cell r="I815" t="str">
            <v>menit</v>
          </cell>
        </row>
        <row r="816">
          <cell r="C816" t="str">
            <v>- Kembali</v>
          </cell>
          <cell r="D816" t="str">
            <v>= (L : v2) x 60 menit</v>
          </cell>
          <cell r="G816" t="str">
            <v>T4</v>
          </cell>
          <cell r="H816">
            <v>21</v>
          </cell>
          <cell r="I816" t="str">
            <v>menit</v>
          </cell>
        </row>
        <row r="817">
          <cell r="G817" t="str">
            <v>Ts2</v>
          </cell>
          <cell r="H817">
            <v>78.25</v>
          </cell>
          <cell r="I817" t="str">
            <v>menit</v>
          </cell>
        </row>
        <row r="819">
          <cell r="C819" t="str">
            <v>Kap.Prod. / jam =</v>
          </cell>
          <cell r="D819" t="str">
            <v>V x Fa x 60</v>
          </cell>
          <cell r="G819" t="str">
            <v>Q4</v>
          </cell>
          <cell r="H819">
            <v>154.28405460354341</v>
          </cell>
          <cell r="I819" t="str">
            <v>M2</v>
          </cell>
        </row>
        <row r="820">
          <cell r="D820" t="str">
            <v>D1 x t x Ts2</v>
          </cell>
        </row>
        <row r="822">
          <cell r="C822" t="str">
            <v>Koefisien Alat / M2</v>
          </cell>
          <cell r="D822" t="str">
            <v xml:space="preserve"> = 1 : Q4</v>
          </cell>
          <cell r="G822" t="str">
            <v>(E09)</v>
          </cell>
          <cell r="H822">
            <v>6.4815512048192773E-3</v>
          </cell>
          <cell r="I822" t="str">
            <v>Jam</v>
          </cell>
        </row>
        <row r="824">
          <cell r="A824" t="str">
            <v>2.e.</v>
          </cell>
          <cell r="C824" t="str">
            <v>ASPHALT FINISHER</v>
          </cell>
          <cell r="D824" t="str">
            <v xml:space="preserve"> </v>
          </cell>
          <cell r="G824" t="str">
            <v>(E02)</v>
          </cell>
        </row>
        <row r="825">
          <cell r="C825" t="str">
            <v>Kapasitas produksi</v>
          </cell>
          <cell r="G825" t="str">
            <v>V</v>
          </cell>
          <cell r="H825">
            <v>40</v>
          </cell>
          <cell r="I825" t="str">
            <v>ton / Jam</v>
          </cell>
        </row>
        <row r="826">
          <cell r="C826" t="str">
            <v>Faktor efisiensi alat</v>
          </cell>
          <cell r="G826" t="str">
            <v>Fa</v>
          </cell>
          <cell r="H826">
            <v>0.83</v>
          </cell>
          <cell r="I826" t="str">
            <v>-</v>
          </cell>
        </row>
        <row r="828">
          <cell r="C828" t="str">
            <v>Kap.Prod. / jam =</v>
          </cell>
          <cell r="D828" t="str">
            <v xml:space="preserve">V x Fa </v>
          </cell>
          <cell r="G828" t="str">
            <v>Q5</v>
          </cell>
          <cell r="H828">
            <v>1006.0606060606059</v>
          </cell>
          <cell r="I828" t="str">
            <v>M2</v>
          </cell>
        </row>
        <row r="829">
          <cell r="D829" t="str">
            <v>D1  x t</v>
          </cell>
        </row>
        <row r="830">
          <cell r="C830" t="str">
            <v>Koefisien Alat / M2</v>
          </cell>
          <cell r="D830" t="str">
            <v xml:space="preserve"> = 1 : Q5</v>
          </cell>
          <cell r="G830" t="str">
            <v>(E02)</v>
          </cell>
          <cell r="H830">
            <v>9.9397590361445802E-4</v>
          </cell>
          <cell r="I830" t="str">
            <v>Jam</v>
          </cell>
          <cell r="J830" t="str">
            <v xml:space="preserve"> </v>
          </cell>
        </row>
        <row r="832">
          <cell r="A832" t="str">
            <v>2.f.</v>
          </cell>
          <cell r="C832" t="str">
            <v>TANDEM ROLLER</v>
          </cell>
          <cell r="G832" t="str">
            <v>(E17)</v>
          </cell>
        </row>
        <row r="833">
          <cell r="A833" t="str">
            <v xml:space="preserve"> </v>
          </cell>
          <cell r="C833" t="str">
            <v>Kecepatan rata-rata alat</v>
          </cell>
          <cell r="G833" t="str">
            <v>v</v>
          </cell>
          <cell r="H833">
            <v>3.5</v>
          </cell>
          <cell r="I833" t="str">
            <v>Km / Jam</v>
          </cell>
        </row>
        <row r="834">
          <cell r="C834" t="str">
            <v>Lebar efektif pemadatan</v>
          </cell>
          <cell r="G834" t="str">
            <v>b</v>
          </cell>
          <cell r="H834">
            <v>1.2</v>
          </cell>
          <cell r="I834" t="str">
            <v>M</v>
          </cell>
        </row>
        <row r="835">
          <cell r="C835" t="str">
            <v>Jumlah lintasan</v>
          </cell>
          <cell r="G835" t="str">
            <v>n</v>
          </cell>
          <cell r="H835">
            <v>6</v>
          </cell>
          <cell r="I835" t="str">
            <v>lintasan</v>
          </cell>
        </row>
        <row r="836">
          <cell r="C836" t="str">
            <v>Faktor Efisiensi alat</v>
          </cell>
          <cell r="G836" t="str">
            <v>Fa</v>
          </cell>
          <cell r="H836">
            <v>0.83</v>
          </cell>
          <cell r="I836" t="str">
            <v>-</v>
          </cell>
        </row>
        <row r="837">
          <cell r="C837" t="str">
            <v xml:space="preserve"> </v>
          </cell>
        </row>
        <row r="838">
          <cell r="J838" t="str">
            <v>Berlanjut ke hal. berikut.</v>
          </cell>
        </row>
        <row r="839">
          <cell r="A839" t="str">
            <v>ITEM PEMBAYARAN NO.</v>
          </cell>
          <cell r="D839" t="str">
            <v>:  6.3 (1)</v>
          </cell>
          <cell r="J839" t="str">
            <v>Analisa EI-631</v>
          </cell>
        </row>
        <row r="840">
          <cell r="A840" t="str">
            <v>JENIS PEKERJAAN</v>
          </cell>
          <cell r="D840" t="str">
            <v>:  Latasir (SS) Kelas A</v>
          </cell>
        </row>
        <row r="841">
          <cell r="A841" t="str">
            <v>SATUAN PEMBAYARAN</v>
          </cell>
          <cell r="D841" t="str">
            <v>:  M2</v>
          </cell>
          <cell r="H841" t="str">
            <v xml:space="preserve">         URAIAN ANALISA HARGA SATUAN</v>
          </cell>
        </row>
        <row r="842">
          <cell r="J842" t="str">
            <v>Lanjutan</v>
          </cell>
        </row>
        <row r="844">
          <cell r="A844" t="str">
            <v>No.</v>
          </cell>
          <cell r="C844" t="str">
            <v>U R A I A N</v>
          </cell>
          <cell r="G844" t="str">
            <v>KODE</v>
          </cell>
          <cell r="H844" t="str">
            <v>KOEF.</v>
          </cell>
          <cell r="I844" t="str">
            <v>SATUAN</v>
          </cell>
          <cell r="J844" t="str">
            <v>KETERANGAN</v>
          </cell>
        </row>
        <row r="847">
          <cell r="B847" t="str">
            <v xml:space="preserve"> </v>
          </cell>
          <cell r="C847" t="str">
            <v xml:space="preserve">Kap. Prod./jam = </v>
          </cell>
          <cell r="D847" t="str">
            <v>(v x 1000) x b x Fa</v>
          </cell>
          <cell r="G847" t="str">
            <v>Q6</v>
          </cell>
          <cell r="H847">
            <v>581</v>
          </cell>
          <cell r="I847" t="str">
            <v>M2</v>
          </cell>
        </row>
        <row r="848">
          <cell r="D848" t="str">
            <v>n</v>
          </cell>
        </row>
        <row r="849">
          <cell r="C849" t="str">
            <v>Koefisien Alat / M2</v>
          </cell>
          <cell r="D849" t="str">
            <v xml:space="preserve"> = 1 : Q6</v>
          </cell>
          <cell r="G849" t="str">
            <v>(E17)</v>
          </cell>
          <cell r="H849">
            <v>1.7211703958691911E-3</v>
          </cell>
          <cell r="I849" t="str">
            <v>Jam</v>
          </cell>
        </row>
        <row r="850">
          <cell r="C850" t="str">
            <v xml:space="preserve"> </v>
          </cell>
        </row>
        <row r="851">
          <cell r="A851" t="str">
            <v>2.g.</v>
          </cell>
          <cell r="C851" t="str">
            <v>PNEUMATIC TIRE ROLLER</v>
          </cell>
          <cell r="G851" t="str">
            <v>(E18)</v>
          </cell>
        </row>
        <row r="852">
          <cell r="C852" t="str">
            <v>Kecepatan rata-rata</v>
          </cell>
          <cell r="G852" t="str">
            <v>v</v>
          </cell>
          <cell r="H852">
            <v>5</v>
          </cell>
          <cell r="I852" t="str">
            <v>KM / jam</v>
          </cell>
        </row>
        <row r="853">
          <cell r="C853" t="str">
            <v>Lebar efektif pemadatan</v>
          </cell>
          <cell r="G853" t="str">
            <v>b</v>
          </cell>
          <cell r="H853">
            <v>1.5</v>
          </cell>
          <cell r="I853" t="str">
            <v>M</v>
          </cell>
        </row>
        <row r="854">
          <cell r="C854" t="str">
            <v>Jumlah lintasan</v>
          </cell>
          <cell r="G854" t="str">
            <v>n</v>
          </cell>
          <cell r="H854">
            <v>8</v>
          </cell>
          <cell r="I854" t="str">
            <v>lintasan</v>
          </cell>
        </row>
        <row r="855">
          <cell r="C855" t="str">
            <v>Faktor Efisiensi alat</v>
          </cell>
          <cell r="G855" t="str">
            <v>Fa</v>
          </cell>
          <cell r="H855">
            <v>0.83</v>
          </cell>
          <cell r="I855" t="str">
            <v>-</v>
          </cell>
        </row>
        <row r="857">
          <cell r="C857" t="str">
            <v>Kap.Prod./jam =</v>
          </cell>
          <cell r="D857" t="str">
            <v>(v x 1000) x b x Fa</v>
          </cell>
          <cell r="G857" t="str">
            <v>Q7</v>
          </cell>
          <cell r="H857">
            <v>778.125</v>
          </cell>
          <cell r="I857" t="str">
            <v>M2</v>
          </cell>
        </row>
        <row r="858">
          <cell r="D858" t="str">
            <v>n</v>
          </cell>
        </row>
        <row r="859">
          <cell r="C859" t="str">
            <v>Koefisien Alat / M2</v>
          </cell>
          <cell r="D859" t="str">
            <v xml:space="preserve"> = 1 : Q7</v>
          </cell>
          <cell r="G859" t="str">
            <v>(E18)</v>
          </cell>
          <cell r="H859">
            <v>1.285140562248996E-3</v>
          </cell>
          <cell r="I859" t="str">
            <v>Jam</v>
          </cell>
        </row>
        <row r="861">
          <cell r="A861" t="str">
            <v>2.h.</v>
          </cell>
          <cell r="C861" t="str">
            <v>ALAT BANTU</v>
          </cell>
        </row>
        <row r="862">
          <cell r="C862" t="str">
            <v>diperlukan :</v>
          </cell>
          <cell r="J862" t="str">
            <v>Lump Sum</v>
          </cell>
        </row>
        <row r="863">
          <cell r="C863" t="str">
            <v>- Kereta dorong   = 2 buah</v>
          </cell>
        </row>
        <row r="864">
          <cell r="C864" t="str">
            <v>- Sekop                = 3 buah</v>
          </cell>
        </row>
        <row r="865">
          <cell r="C865" t="str">
            <v>- Garpu                = 2 buah</v>
          </cell>
        </row>
        <row r="866">
          <cell r="C866" t="str">
            <v>- Tongkat Kontrol ketebalan hanparan</v>
          </cell>
        </row>
        <row r="868">
          <cell r="A868" t="str">
            <v xml:space="preserve">   3.</v>
          </cell>
          <cell r="C868" t="str">
            <v>TENAGA</v>
          </cell>
        </row>
        <row r="869">
          <cell r="C869" t="str">
            <v>Produksi menentukan : Asphalt Mixing Plant (AMP)</v>
          </cell>
          <cell r="G869" t="str">
            <v>Q2</v>
          </cell>
          <cell r="H869">
            <v>1257.5757575757575</v>
          </cell>
          <cell r="I869" t="str">
            <v>M2/Jam</v>
          </cell>
        </row>
        <row r="870">
          <cell r="C870" t="str">
            <v>Produksi Latasir / hari  =  Tk x Q2</v>
          </cell>
          <cell r="G870" t="str">
            <v>Qt</v>
          </cell>
          <cell r="H870">
            <v>8803.0303030303021</v>
          </cell>
          <cell r="I870" t="str">
            <v>M2</v>
          </cell>
        </row>
        <row r="871">
          <cell r="C871" t="str">
            <v>Kebutuhan tenaga :</v>
          </cell>
        </row>
        <row r="872">
          <cell r="D872" t="str">
            <v>- Pekerja</v>
          </cell>
          <cell r="G872" t="str">
            <v>P</v>
          </cell>
          <cell r="H872">
            <v>7</v>
          </cell>
          <cell r="I872" t="str">
            <v>orang</v>
          </cell>
        </row>
        <row r="873">
          <cell r="D873" t="str">
            <v>- Mandor</v>
          </cell>
          <cell r="G873" t="str">
            <v>M</v>
          </cell>
          <cell r="H873">
            <v>1</v>
          </cell>
          <cell r="I873" t="str">
            <v>orang</v>
          </cell>
        </row>
        <row r="875">
          <cell r="C875" t="str">
            <v>Koefisien Tenaga / M2     :</v>
          </cell>
        </row>
        <row r="876">
          <cell r="D876" t="str">
            <v>- Pekerja</v>
          </cell>
          <cell r="E876" t="str">
            <v>= (Tk x P) / Qt</v>
          </cell>
          <cell r="G876" t="str">
            <v>(L01)</v>
          </cell>
          <cell r="H876">
            <v>5.5662650602409641E-3</v>
          </cell>
          <cell r="I876" t="str">
            <v>Jam</v>
          </cell>
        </row>
        <row r="877">
          <cell r="D877" t="str">
            <v>- Mandor</v>
          </cell>
          <cell r="E877" t="str">
            <v>= (Tk x M) / Qt</v>
          </cell>
          <cell r="G877" t="str">
            <v>(L03)</v>
          </cell>
          <cell r="H877">
            <v>7.9518072289156631E-4</v>
          </cell>
          <cell r="I877" t="str">
            <v>Jam</v>
          </cell>
        </row>
        <row r="879">
          <cell r="A879" t="str">
            <v>4.</v>
          </cell>
          <cell r="C879" t="str">
            <v>HARGA DASAR SATUAN UPAH, BAHAN DAN ALAT</v>
          </cell>
        </row>
        <row r="880">
          <cell r="C880" t="str">
            <v>Lihat lampiran.</v>
          </cell>
        </row>
        <row r="882">
          <cell r="A882" t="str">
            <v>5.</v>
          </cell>
          <cell r="C882" t="str">
            <v>ANALISA HARGA SATUAN PEKERJAAN</v>
          </cell>
        </row>
        <row r="883">
          <cell r="C883" t="str">
            <v>Lihat perhitungan dalam FORMULIR STANDAR UNTUK</v>
          </cell>
        </row>
        <row r="884">
          <cell r="C884" t="str">
            <v>PEREKEMAN ANALISA MASING-MASING HARGA</v>
          </cell>
        </row>
        <row r="885">
          <cell r="C885" t="str">
            <v>SATUAN.</v>
          </cell>
        </row>
        <row r="886">
          <cell r="C886" t="str">
            <v>Didapat Harga Satuan Pekerjaan :</v>
          </cell>
        </row>
        <row r="888">
          <cell r="C888" t="str">
            <v xml:space="preserve">Rp.  </v>
          </cell>
          <cell r="D888">
            <v>7070.4453626259565</v>
          </cell>
          <cell r="E888" t="str">
            <v xml:space="preserve"> / M2.</v>
          </cell>
        </row>
        <row r="891">
          <cell r="A891" t="str">
            <v>6.</v>
          </cell>
          <cell r="C891" t="str">
            <v>WAKTU PELAKSANAAN YANG DIPERLUKAN</v>
          </cell>
        </row>
        <row r="892">
          <cell r="C892" t="str">
            <v>Masa Pelaksanaan :</v>
          </cell>
          <cell r="D892" t="str">
            <v>. . . . . . . . . . . .</v>
          </cell>
          <cell r="E892" t="str">
            <v>bulan</v>
          </cell>
        </row>
        <row r="894">
          <cell r="A894" t="str">
            <v>7.</v>
          </cell>
          <cell r="C894" t="str">
            <v>VOLUME PEKERJAAN YANG DIPERLUKAN</v>
          </cell>
        </row>
        <row r="895">
          <cell r="C895" t="str">
            <v>Volume pekerjaan  :</v>
          </cell>
          <cell r="D895">
            <v>0</v>
          </cell>
          <cell r="E895" t="str">
            <v>M2</v>
          </cell>
        </row>
        <row r="898">
          <cell r="A898" t="str">
            <v>ITEM PEMBAYARAN NO.</v>
          </cell>
          <cell r="D898" t="str">
            <v>:  6.3 (2)</v>
          </cell>
          <cell r="J898" t="str">
            <v>Analisa EI-632</v>
          </cell>
          <cell r="T898" t="str">
            <v>Analisa EI-632</v>
          </cell>
        </row>
        <row r="899">
          <cell r="A899" t="str">
            <v>JENIS PEKERJAAN</v>
          </cell>
          <cell r="D899" t="str">
            <v>:  Latasir (SS) Kelas B</v>
          </cell>
        </row>
        <row r="900">
          <cell r="A900" t="str">
            <v>SATUAN PEMBAYARAN</v>
          </cell>
          <cell r="D900" t="str">
            <v>:  M2</v>
          </cell>
          <cell r="H900" t="str">
            <v xml:space="preserve">         URAIAN ANALISA HARGA SATUAN</v>
          </cell>
          <cell r="L900" t="str">
            <v>FORMULIR STANDAR UNTUK</v>
          </cell>
        </row>
        <row r="901">
          <cell r="L901" t="str">
            <v>PEREKAMAN ANALISA MASING-MASING HARGA SATUAN</v>
          </cell>
        </row>
        <row r="902">
          <cell r="L902" t="str">
            <v xml:space="preserve">                                                                                                            </v>
          </cell>
        </row>
        <row r="903">
          <cell r="A903" t="str">
            <v>No.</v>
          </cell>
          <cell r="C903" t="str">
            <v>U R A I A N</v>
          </cell>
          <cell r="G903" t="str">
            <v>KODE</v>
          </cell>
          <cell r="H903" t="str">
            <v>KOEF.</v>
          </cell>
          <cell r="I903" t="str">
            <v>SATUAN</v>
          </cell>
          <cell r="J903" t="str">
            <v>KETERANGAN</v>
          </cell>
        </row>
        <row r="905">
          <cell r="L905" t="str">
            <v>Proyek / Bagpro</v>
          </cell>
          <cell r="O905" t="str">
            <v xml:space="preserve">:  Peningkatan Jalan Dan Jembatan Prop. NTT </v>
          </cell>
        </row>
        <row r="906">
          <cell r="A906" t="str">
            <v>I.</v>
          </cell>
          <cell r="C906" t="str">
            <v>ASUMSI</v>
          </cell>
          <cell r="L906" t="str">
            <v>No. Paket Kontrak</v>
          </cell>
          <cell r="O906" t="str">
            <v xml:space="preserve">:  </v>
          </cell>
        </row>
        <row r="907">
          <cell r="A907">
            <v>1</v>
          </cell>
          <cell r="C907" t="str">
            <v>Menggunakan alat berat (cara mekanik)</v>
          </cell>
          <cell r="L907" t="str">
            <v>Nama Paket</v>
          </cell>
          <cell r="O907" t="str">
            <v>:  Pembangunan Jalan Resetlement Pengungsi Mauritzu</v>
          </cell>
        </row>
        <row r="908">
          <cell r="A908">
            <v>2</v>
          </cell>
          <cell r="C908" t="str">
            <v>Lokasi pekerjaan : sepanjang jalan</v>
          </cell>
          <cell r="L908" t="str">
            <v>Prop / Kab / Kodya</v>
          </cell>
          <cell r="O908" t="str">
            <v>:  Nusa Tenggara Timur / TTU</v>
          </cell>
        </row>
        <row r="909">
          <cell r="A909">
            <v>3</v>
          </cell>
          <cell r="C909" t="str">
            <v>Kondisi existing jalan : sedang</v>
          </cell>
          <cell r="L909" t="str">
            <v>ITEM PEMBAYARAN NO.</v>
          </cell>
          <cell r="O909" t="str">
            <v>:  6.3 (2)</v>
          </cell>
          <cell r="R909" t="str">
            <v>PERKIRAAN VOL. PEK.</v>
          </cell>
          <cell r="T909" t="str">
            <v>:</v>
          </cell>
          <cell r="U909">
            <v>0</v>
          </cell>
        </row>
        <row r="910">
          <cell r="A910">
            <v>4</v>
          </cell>
          <cell r="C910" t="str">
            <v>Jarak rata-rata Base Camp ke lokasi pekerjaan</v>
          </cell>
          <cell r="G910" t="str">
            <v>L</v>
          </cell>
          <cell r="H910">
            <v>17.5</v>
          </cell>
          <cell r="I910" t="str">
            <v>KM</v>
          </cell>
          <cell r="L910" t="str">
            <v>JENIS PEKERJAAN</v>
          </cell>
          <cell r="O910" t="str">
            <v>:  Latasir (SS) Kelas B</v>
          </cell>
          <cell r="R910" t="str">
            <v>TOTAL HARGA (Rp.)</v>
          </cell>
          <cell r="T910" t="str">
            <v>:</v>
          </cell>
          <cell r="U910">
            <v>0</v>
          </cell>
        </row>
        <row r="911">
          <cell r="A911">
            <v>5</v>
          </cell>
          <cell r="C911" t="str">
            <v>Tebal Lapis Latasir padat</v>
          </cell>
          <cell r="G911" t="str">
            <v>t</v>
          </cell>
          <cell r="H911">
            <v>1.4999999999999999E-2</v>
          </cell>
          <cell r="I911" t="str">
            <v>M</v>
          </cell>
          <cell r="J911" t="str">
            <v xml:space="preserve"> Tabel 6.3.1 (2)</v>
          </cell>
          <cell r="L911" t="str">
            <v>SATUAN PEMBAYARAN</v>
          </cell>
          <cell r="O911" t="str">
            <v>:  M2</v>
          </cell>
          <cell r="R911" t="str">
            <v>% THD. BIAYA PROYEK</v>
          </cell>
          <cell r="T911" t="str">
            <v>:</v>
          </cell>
          <cell r="U911">
            <v>0</v>
          </cell>
        </row>
        <row r="912">
          <cell r="A912">
            <v>6</v>
          </cell>
          <cell r="C912" t="str">
            <v>Jam kerja efektif per-hari</v>
          </cell>
          <cell r="G912" t="str">
            <v>Tk</v>
          </cell>
          <cell r="H912">
            <v>7</v>
          </cell>
          <cell r="I912" t="str">
            <v>Jam</v>
          </cell>
        </row>
        <row r="913">
          <cell r="A913">
            <v>7</v>
          </cell>
          <cell r="C913" t="str">
            <v>Faktor kehilanganmaterial :</v>
          </cell>
          <cell r="E913" t="str">
            <v>- Agregat</v>
          </cell>
          <cell r="G913" t="str">
            <v>Fh1</v>
          </cell>
          <cell r="H913">
            <v>1.05</v>
          </cell>
          <cell r="I913" t="str">
            <v>-</v>
          </cell>
        </row>
        <row r="914">
          <cell r="A914" t="str">
            <v xml:space="preserve"> </v>
          </cell>
          <cell r="E914" t="str">
            <v>- Aspal</v>
          </cell>
          <cell r="G914" t="str">
            <v>Fh2</v>
          </cell>
          <cell r="H914">
            <v>1.03</v>
          </cell>
          <cell r="I914" t="str">
            <v>-</v>
          </cell>
          <cell r="Q914" t="str">
            <v>PERKIRAAN</v>
          </cell>
          <cell r="R914" t="str">
            <v>HARGA</v>
          </cell>
          <cell r="S914" t="str">
            <v>JUMLAH</v>
          </cell>
        </row>
        <row r="915">
          <cell r="A915">
            <v>8</v>
          </cell>
          <cell r="C915" t="str">
            <v xml:space="preserve">Komposisi campuran SS Kelas B </v>
          </cell>
          <cell r="L915" t="str">
            <v>NO.</v>
          </cell>
          <cell r="N915" t="str">
            <v>KOMPONEN</v>
          </cell>
          <cell r="P915" t="str">
            <v>SATUAN</v>
          </cell>
          <cell r="Q915" t="str">
            <v>KUANTITAS</v>
          </cell>
          <cell r="R915" t="str">
            <v>SATUAN</v>
          </cell>
          <cell r="S915" t="str">
            <v>HARGA</v>
          </cell>
        </row>
        <row r="916">
          <cell r="C916" t="str">
            <v xml:space="preserve">- Coarse Agregat  </v>
          </cell>
          <cell r="G916" t="str">
            <v>CA</v>
          </cell>
          <cell r="H916">
            <v>15</v>
          </cell>
          <cell r="I916" t="str">
            <v>%</v>
          </cell>
          <cell r="J916" t="str">
            <v xml:space="preserve"> Gradasi harus -</v>
          </cell>
          <cell r="R916" t="str">
            <v>(Rp.)</v>
          </cell>
          <cell r="S916" t="str">
            <v>(Rp.)</v>
          </cell>
        </row>
        <row r="917">
          <cell r="C917" t="str">
            <v>- Fine Agregat</v>
          </cell>
          <cell r="G917" t="str">
            <v>FA</v>
          </cell>
          <cell r="H917">
            <v>74</v>
          </cell>
          <cell r="I917" t="str">
            <v>%</v>
          </cell>
          <cell r="J917" t="str">
            <v xml:space="preserve"> memenuhi -</v>
          </cell>
        </row>
        <row r="918">
          <cell r="C918" t="str">
            <v>- Fraksi Filler</v>
          </cell>
          <cell r="G918" t="str">
            <v>FF</v>
          </cell>
          <cell r="H918">
            <v>2</v>
          </cell>
          <cell r="I918" t="str">
            <v>%</v>
          </cell>
          <cell r="J918" t="str">
            <v xml:space="preserve"> Spesifikasi</v>
          </cell>
        </row>
        <row r="919">
          <cell r="C919" t="str">
            <v>- Asphalt</v>
          </cell>
          <cell r="D919" t="str">
            <v>minimum 9 %</v>
          </cell>
          <cell r="G919" t="str">
            <v>As</v>
          </cell>
          <cell r="H919">
            <v>9</v>
          </cell>
          <cell r="I919" t="str">
            <v>%</v>
          </cell>
          <cell r="L919" t="str">
            <v>A.</v>
          </cell>
          <cell r="N919" t="str">
            <v>TENAGA</v>
          </cell>
        </row>
        <row r="920">
          <cell r="A920">
            <v>9</v>
          </cell>
          <cell r="C920" t="str">
            <v>Berat jenis bahan  :</v>
          </cell>
        </row>
        <row r="921">
          <cell r="C921" t="str">
            <v>- Latasir (SS) Kelas B</v>
          </cell>
          <cell r="G921" t="str">
            <v>D1</v>
          </cell>
          <cell r="H921">
            <v>2.2000000000000002</v>
          </cell>
          <cell r="I921" t="str">
            <v>ton / M3</v>
          </cell>
          <cell r="L921" t="str">
            <v>1.</v>
          </cell>
          <cell r="N921" t="str">
            <v>Pekerja</v>
          </cell>
          <cell r="O921" t="str">
            <v>(L01)</v>
          </cell>
          <cell r="P921" t="str">
            <v>Jam</v>
          </cell>
          <cell r="Q921">
            <v>5.5662650602409641E-3</v>
          </cell>
          <cell r="R921">
            <v>0</v>
          </cell>
          <cell r="U921">
            <v>0</v>
          </cell>
        </row>
        <row r="922">
          <cell r="C922" t="str">
            <v>- Coarse Agregat &amp; Fine Agregat</v>
          </cell>
          <cell r="G922" t="str">
            <v>D2</v>
          </cell>
          <cell r="H922">
            <v>1.8</v>
          </cell>
          <cell r="I922" t="str">
            <v>ton / M3</v>
          </cell>
          <cell r="L922" t="str">
            <v>2.</v>
          </cell>
          <cell r="N922" t="str">
            <v>Mandor</v>
          </cell>
          <cell r="O922" t="str">
            <v>(L03)</v>
          </cell>
          <cell r="P922" t="str">
            <v>Jam</v>
          </cell>
          <cell r="Q922">
            <v>7.9518072289156631E-4</v>
          </cell>
          <cell r="R922">
            <v>0</v>
          </cell>
          <cell r="U922">
            <v>0</v>
          </cell>
        </row>
        <row r="923">
          <cell r="C923" t="str">
            <v>- Fraksi Filler</v>
          </cell>
          <cell r="G923" t="str">
            <v>D3</v>
          </cell>
          <cell r="H923">
            <v>2</v>
          </cell>
          <cell r="I923" t="str">
            <v>ton / M3</v>
          </cell>
        </row>
        <row r="924">
          <cell r="C924" t="str">
            <v>- Asphalt</v>
          </cell>
          <cell r="G924" t="str">
            <v>D4</v>
          </cell>
          <cell r="H924">
            <v>1.03</v>
          </cell>
          <cell r="I924" t="str">
            <v>ton / M3</v>
          </cell>
        </row>
        <row r="925">
          <cell r="Q925" t="str">
            <v xml:space="preserve">JUMLAH HARGA TENAGA   </v>
          </cell>
          <cell r="U925">
            <v>0</v>
          </cell>
        </row>
        <row r="926">
          <cell r="A926" t="str">
            <v>II.</v>
          </cell>
          <cell r="C926" t="str">
            <v>URUTAN KERJA</v>
          </cell>
        </row>
        <row r="927">
          <cell r="A927">
            <v>1</v>
          </cell>
          <cell r="C927" t="str">
            <v xml:space="preserve">Wheel Loader memuat Agregat dan Aspal ke dalam </v>
          </cell>
          <cell r="L927" t="str">
            <v>B.</v>
          </cell>
          <cell r="N927" t="str">
            <v>BAHAN</v>
          </cell>
        </row>
        <row r="928">
          <cell r="A928" t="str">
            <v xml:space="preserve"> </v>
          </cell>
          <cell r="C928" t="str">
            <v>Cold Bin AMP</v>
          </cell>
        </row>
        <row r="929">
          <cell r="A929">
            <v>2</v>
          </cell>
          <cell r="C929" t="str">
            <v>Agregat dan aspal dicampur dan dipanaskan</v>
          </cell>
          <cell r="L929" t="str">
            <v>1.</v>
          </cell>
          <cell r="N929" t="str">
            <v>Agregat Kasar</v>
          </cell>
          <cell r="O929" t="str">
            <v>(M03)</v>
          </cell>
          <cell r="P929" t="str">
            <v>M3</v>
          </cell>
          <cell r="Q929">
            <v>2.8875000000000003E-3</v>
          </cell>
          <cell r="R929">
            <v>32852.921470565663</v>
          </cell>
          <cell r="U929">
            <v>94.862810746258361</v>
          </cell>
        </row>
        <row r="930">
          <cell r="C930" t="str">
            <v>dengan AMP untuk dimuat langsung ke dalam</v>
          </cell>
          <cell r="L930" t="str">
            <v>2.</v>
          </cell>
          <cell r="N930" t="str">
            <v>Agregat Halus</v>
          </cell>
          <cell r="O930" t="str">
            <v>(M04)</v>
          </cell>
          <cell r="P930" t="str">
            <v>M3</v>
          </cell>
          <cell r="Q930">
            <v>1.4245000000000001E-2</v>
          </cell>
          <cell r="R930">
            <v>31756.453225945177</v>
          </cell>
          <cell r="U930">
            <v>452.37067620358908</v>
          </cell>
        </row>
        <row r="931">
          <cell r="A931" t="str">
            <v xml:space="preserve"> </v>
          </cell>
          <cell r="C931" t="str">
            <v>Dump Truck dan diangkut kelokasi pekerjaan</v>
          </cell>
          <cell r="L931" t="str">
            <v>3</v>
          </cell>
          <cell r="N931" t="str">
            <v>Filler</v>
          </cell>
          <cell r="O931" t="str">
            <v>(M05)</v>
          </cell>
          <cell r="P931" t="str">
            <v>Kg</v>
          </cell>
          <cell r="Q931">
            <v>0.69300000000000006</v>
          </cell>
          <cell r="R931">
            <v>750</v>
          </cell>
          <cell r="U931">
            <v>519.75</v>
          </cell>
        </row>
        <row r="932">
          <cell r="A932">
            <v>3</v>
          </cell>
          <cell r="C932" t="str">
            <v>Campuran panas Latasir dihampar dengan Finisher</v>
          </cell>
          <cell r="L932" t="str">
            <v>4</v>
          </cell>
          <cell r="N932" t="str">
            <v>Aspal</v>
          </cell>
          <cell r="O932" t="str">
            <v>(M10)</v>
          </cell>
          <cell r="P932" t="str">
            <v>Kg</v>
          </cell>
          <cell r="Q932">
            <v>3.0590999999999999</v>
          </cell>
          <cell r="R932">
            <v>0</v>
          </cell>
          <cell r="U932">
            <v>0</v>
          </cell>
        </row>
        <row r="933">
          <cell r="C933" t="str">
            <v>dan dipadatkan dengan Tandem &amp; Pneumatic</v>
          </cell>
        </row>
        <row r="934">
          <cell r="A934" t="str">
            <v xml:space="preserve"> </v>
          </cell>
          <cell r="C934" t="str">
            <v>Tire Roller</v>
          </cell>
        </row>
        <row r="935">
          <cell r="A935">
            <v>4</v>
          </cell>
          <cell r="C935" t="str">
            <v>Selama pemadatan, sekelompok  pekerja akan</v>
          </cell>
          <cell r="Q935" t="str">
            <v xml:space="preserve">JUMLAH HARGA BAHAN   </v>
          </cell>
          <cell r="U935">
            <v>1066.9834869498475</v>
          </cell>
        </row>
        <row r="936">
          <cell r="A936" t="str">
            <v xml:space="preserve"> </v>
          </cell>
          <cell r="C936" t="str">
            <v>merapikan tepi hamparaan dengan menggunakan</v>
          </cell>
        </row>
        <row r="937">
          <cell r="A937" t="str">
            <v xml:space="preserve"> </v>
          </cell>
          <cell r="C937" t="str">
            <v>Alat Bantu</v>
          </cell>
          <cell r="L937" t="str">
            <v>C.</v>
          </cell>
          <cell r="N937" t="str">
            <v>PERALATAN</v>
          </cell>
        </row>
        <row r="938">
          <cell r="L938" t="str">
            <v>1.</v>
          </cell>
          <cell r="N938" t="str">
            <v>Wheel Loader</v>
          </cell>
          <cell r="O938" t="str">
            <v>(E15)</v>
          </cell>
          <cell r="P938" t="str">
            <v>Jam</v>
          </cell>
          <cell r="Q938">
            <v>5.4539144231245977E-4</v>
          </cell>
          <cell r="R938">
            <v>215035.12819823693</v>
          </cell>
          <cell r="U938">
            <v>117.27831871588113</v>
          </cell>
        </row>
        <row r="939">
          <cell r="A939" t="str">
            <v>III.</v>
          </cell>
          <cell r="C939" t="str">
            <v>PEMAKAIAN BAHAN, ALAT DAN TENAGA</v>
          </cell>
          <cell r="L939" t="str">
            <v>2.</v>
          </cell>
          <cell r="N939" t="str">
            <v>AMP</v>
          </cell>
          <cell r="O939" t="str">
            <v>(E01)</v>
          </cell>
          <cell r="P939" t="str">
            <v>Jam</v>
          </cell>
          <cell r="Q939">
            <v>7.9518072289156631E-4</v>
          </cell>
          <cell r="R939">
            <v>1494606.6255529453</v>
          </cell>
          <cell r="U939">
            <v>1188.4823769457157</v>
          </cell>
        </row>
        <row r="940">
          <cell r="L940" t="str">
            <v>3.</v>
          </cell>
          <cell r="N940" t="str">
            <v>Genset</v>
          </cell>
          <cell r="O940" t="str">
            <v>(E12)</v>
          </cell>
          <cell r="P940" t="str">
            <v>Jam</v>
          </cell>
          <cell r="Q940">
            <v>7.9518072289156631E-4</v>
          </cell>
          <cell r="R940">
            <v>134321.06697484411</v>
          </cell>
          <cell r="U940">
            <v>106.80952313662304</v>
          </cell>
        </row>
        <row r="941">
          <cell r="A941" t="str">
            <v xml:space="preserve">   1.</v>
          </cell>
          <cell r="C941" t="str">
            <v>BAHAN</v>
          </cell>
          <cell r="L941" t="str">
            <v>4.</v>
          </cell>
          <cell r="N941" t="str">
            <v>Dump Truck</v>
          </cell>
          <cell r="O941" t="str">
            <v>(E09)</v>
          </cell>
          <cell r="P941" t="str">
            <v>Jam</v>
          </cell>
          <cell r="Q941">
            <v>6.4815512048192773E-3</v>
          </cell>
          <cell r="R941">
            <v>119818.0926144915</v>
          </cell>
          <cell r="U941">
            <v>776.60710254460514</v>
          </cell>
        </row>
        <row r="942">
          <cell r="A942" t="str">
            <v>1.a.</v>
          </cell>
          <cell r="C942" t="str">
            <v>Agregat Kasar</v>
          </cell>
          <cell r="D942" t="str">
            <v>= (CA x (D1 x tM3) x Fh1) : D2</v>
          </cell>
          <cell r="G942" t="str">
            <v>(M03)</v>
          </cell>
          <cell r="H942">
            <v>2.8875000000000003E-3</v>
          </cell>
          <cell r="I942" t="str">
            <v>M3</v>
          </cell>
          <cell r="L942" t="str">
            <v>5.</v>
          </cell>
          <cell r="N942" t="str">
            <v>Asphalt Finisher     (E02)</v>
          </cell>
          <cell r="O942" t="str">
            <v>(E02)</v>
          </cell>
          <cell r="P942" t="str">
            <v>Jam</v>
          </cell>
          <cell r="Q942">
            <v>9.9397590361445802E-4</v>
          </cell>
          <cell r="R942">
            <v>153193.93066610809</v>
          </cell>
          <cell r="U942">
            <v>152.27107566209543</v>
          </cell>
        </row>
        <row r="943">
          <cell r="A943" t="str">
            <v>1.b.</v>
          </cell>
          <cell r="C943" t="str">
            <v>Agregat Halus</v>
          </cell>
          <cell r="D943" t="str">
            <v>= (FA x (D1 x tM3) x Fh1) : D2</v>
          </cell>
          <cell r="G943" t="str">
            <v>(M04)</v>
          </cell>
          <cell r="H943">
            <v>1.4245000000000001E-2</v>
          </cell>
          <cell r="I943" t="str">
            <v>M3</v>
          </cell>
          <cell r="L943" t="str">
            <v>6.</v>
          </cell>
          <cell r="N943" t="str">
            <v>Tandem Roller</v>
          </cell>
          <cell r="O943" t="str">
            <v>(E17)</v>
          </cell>
          <cell r="P943" t="str">
            <v>Jam</v>
          </cell>
          <cell r="Q943">
            <v>1.7211703958691911E-3</v>
          </cell>
          <cell r="R943">
            <v>112203.63792732745</v>
          </cell>
          <cell r="U943">
            <v>193.12157990934156</v>
          </cell>
        </row>
        <row r="944">
          <cell r="A944" t="str">
            <v>1.c.</v>
          </cell>
          <cell r="C944" t="str">
            <v>Filler</v>
          </cell>
          <cell r="D944" t="str">
            <v>= (FF x (D1 x tM3) x Fh1) x 1000</v>
          </cell>
          <cell r="G944" t="str">
            <v>(M05)</v>
          </cell>
          <cell r="H944">
            <v>0.69300000000000006</v>
          </cell>
          <cell r="I944" t="str">
            <v>Kg</v>
          </cell>
          <cell r="L944" t="str">
            <v>7</v>
          </cell>
          <cell r="N944" t="str">
            <v>P. Tyre Roller</v>
          </cell>
          <cell r="O944" t="str">
            <v>(E18)</v>
          </cell>
          <cell r="P944" t="str">
            <v>Jam</v>
          </cell>
          <cell r="Q944">
            <v>1.285140562248996E-3</v>
          </cell>
          <cell r="R944">
            <v>153571.33878019065</v>
          </cell>
          <cell r="U944">
            <v>197.36075666530525</v>
          </cell>
        </row>
        <row r="945">
          <cell r="A945" t="str">
            <v>1.d.</v>
          </cell>
          <cell r="C945" t="str">
            <v>Aspal</v>
          </cell>
          <cell r="D945" t="str">
            <v>= (AS x (D1 x tM3) x Fh2) x 1000</v>
          </cell>
          <cell r="G945" t="str">
            <v>(M10)</v>
          </cell>
          <cell r="H945">
            <v>3.0590999999999999</v>
          </cell>
          <cell r="I945" t="str">
            <v>Kg</v>
          </cell>
          <cell r="L945" t="str">
            <v>8</v>
          </cell>
          <cell r="N945" t="str">
            <v>Alat Bantu</v>
          </cell>
          <cell r="P945" t="str">
            <v>Ls</v>
          </cell>
          <cell r="Q945">
            <v>1</v>
          </cell>
          <cell r="R945">
            <v>100</v>
          </cell>
          <cell r="U945">
            <v>100</v>
          </cell>
        </row>
        <row r="947">
          <cell r="A947" t="str">
            <v>2.</v>
          </cell>
          <cell r="C947" t="str">
            <v>ALAT</v>
          </cell>
          <cell r="Q947" t="str">
            <v xml:space="preserve">JUMLAH HARGA PERALATAN   </v>
          </cell>
          <cell r="U947">
            <v>2831.9307335795675</v>
          </cell>
        </row>
        <row r="948">
          <cell r="A948" t="str">
            <v>2.a.</v>
          </cell>
          <cell r="C948" t="str">
            <v>WHEEL LOADER</v>
          </cell>
          <cell r="G948" t="str">
            <v>(E15)</v>
          </cell>
        </row>
        <row r="949">
          <cell r="C949" t="str">
            <v>Kapasitas bucket</v>
          </cell>
          <cell r="G949" t="str">
            <v>V</v>
          </cell>
          <cell r="H949">
            <v>1.5</v>
          </cell>
          <cell r="I949" t="str">
            <v>M3</v>
          </cell>
          <cell r="L949" t="str">
            <v>D.</v>
          </cell>
          <cell r="N949" t="str">
            <v>JUMLAH HARGA TENAGA, BAHAN DAN PERALATAN  ( A + B + C )</v>
          </cell>
          <cell r="U949">
            <v>3898.9142205294147</v>
          </cell>
        </row>
        <row r="950">
          <cell r="C950" t="str">
            <v>Faktor bucket</v>
          </cell>
          <cell r="G950" t="str">
            <v>Fb</v>
          </cell>
          <cell r="H950">
            <v>0.9</v>
          </cell>
          <cell r="I950" t="str">
            <v>-</v>
          </cell>
          <cell r="L950" t="str">
            <v>E.</v>
          </cell>
          <cell r="N950" t="str">
            <v>OVERHEAD &amp; PROFIT</v>
          </cell>
          <cell r="P950">
            <v>10</v>
          </cell>
          <cell r="Q950" t="str">
            <v>%  x  D</v>
          </cell>
          <cell r="U950">
            <v>389.89142205294149</v>
          </cell>
        </row>
        <row r="951">
          <cell r="C951" t="str">
            <v>Faktor efisiensi alat</v>
          </cell>
          <cell r="G951" t="str">
            <v>Fa</v>
          </cell>
          <cell r="H951">
            <v>0.83</v>
          </cell>
          <cell r="I951" t="str">
            <v>-</v>
          </cell>
          <cell r="L951" t="str">
            <v>F.</v>
          </cell>
          <cell r="N951" t="str">
            <v>HARGA SATUAN PEKERJAAN  ( D + E )</v>
          </cell>
          <cell r="U951">
            <v>4288.8056425823561</v>
          </cell>
        </row>
        <row r="952">
          <cell r="C952" t="str">
            <v>Waktu Siklus</v>
          </cell>
          <cell r="G952" t="str">
            <v>Ts1</v>
          </cell>
          <cell r="L952" t="str">
            <v>Note: 1</v>
          </cell>
          <cell r="N952" t="str">
            <v>SATUAN dapat berdasarkan atas jam operasi untuk Tenaga Kerja dan Peralatan, volume dan/atau ukuran</v>
          </cell>
        </row>
        <row r="953">
          <cell r="C953" t="str">
            <v>- Muat</v>
          </cell>
          <cell r="G953" t="str">
            <v>T1</v>
          </cell>
          <cell r="H953">
            <v>1.5</v>
          </cell>
          <cell r="I953" t="str">
            <v>menit</v>
          </cell>
          <cell r="N953" t="str">
            <v>berat untuk bahan-bahan.</v>
          </cell>
        </row>
        <row r="954">
          <cell r="C954" t="str">
            <v>- Lain lain</v>
          </cell>
          <cell r="G954" t="str">
            <v>T2</v>
          </cell>
          <cell r="H954">
            <v>0.5</v>
          </cell>
          <cell r="I954" t="str">
            <v>menit</v>
          </cell>
          <cell r="L954">
            <v>2</v>
          </cell>
          <cell r="N954" t="str">
            <v>Kuantitas satuan adalah kuantitas setiap komponen untuk menyelesaikan satu satuan pekerjaan dari nomor</v>
          </cell>
        </row>
        <row r="955">
          <cell r="G955" t="str">
            <v>Ts1</v>
          </cell>
          <cell r="H955">
            <v>2</v>
          </cell>
          <cell r="I955" t="str">
            <v>menit</v>
          </cell>
          <cell r="N955" t="str">
            <v>mata pembayaran.</v>
          </cell>
        </row>
        <row r="956">
          <cell r="L956">
            <v>3</v>
          </cell>
          <cell r="N956" t="str">
            <v>Biaya satuan untuk peralatan sudah termasuk bahan bakar, bahan habis dipakai dan operator.</v>
          </cell>
        </row>
        <row r="957">
          <cell r="L957">
            <v>4</v>
          </cell>
          <cell r="N957" t="str">
            <v>Biaya satuan sudah termasuk pengeluaran untuk seluruh pajak yang berkaitan (tetapi tidak termasuk PPN</v>
          </cell>
        </row>
        <row r="958">
          <cell r="J958" t="str">
            <v>Berlanjut ke hal. berikut.</v>
          </cell>
          <cell r="N958" t="str">
            <v>yang dibayar dari kontrak) dan biaya-biaya lainnya.</v>
          </cell>
        </row>
        <row r="959">
          <cell r="A959" t="str">
            <v>ITEM PEMBAYARAN NO.</v>
          </cell>
          <cell r="D959" t="str">
            <v>:  6.3 (2)</v>
          </cell>
          <cell r="J959" t="str">
            <v>Analisa EI-632</v>
          </cell>
        </row>
        <row r="960">
          <cell r="A960" t="str">
            <v>JENIS PEKERJAAN</v>
          </cell>
          <cell r="D960" t="str">
            <v>:  Latasir (SS) Kelas B</v>
          </cell>
        </row>
        <row r="961">
          <cell r="A961" t="str">
            <v>SATUAN PEMBAYARAN</v>
          </cell>
          <cell r="D961" t="str">
            <v>:  M2</v>
          </cell>
          <cell r="H961" t="str">
            <v xml:space="preserve">         URAIAN ANALISA HARGA SATUAN</v>
          </cell>
        </row>
        <row r="962">
          <cell r="J962" t="str">
            <v>Lanjutan</v>
          </cell>
        </row>
        <row r="964">
          <cell r="A964" t="str">
            <v>No.</v>
          </cell>
          <cell r="C964" t="str">
            <v>U R A I A N</v>
          </cell>
          <cell r="G964" t="str">
            <v>KODE</v>
          </cell>
          <cell r="H964" t="str">
            <v>KOEF.</v>
          </cell>
          <cell r="I964" t="str">
            <v>SATUAN</v>
          </cell>
          <cell r="J964" t="str">
            <v>KETERANGAN</v>
          </cell>
        </row>
        <row r="967">
          <cell r="C967" t="str">
            <v xml:space="preserve">Kap. Prod. / jam = </v>
          </cell>
          <cell r="D967" t="str">
            <v>D2 x V x Fb x Fa x 60</v>
          </cell>
          <cell r="G967" t="str">
            <v>Q1</v>
          </cell>
          <cell r="H967">
            <v>1833.5454545454545</v>
          </cell>
          <cell r="I967" t="str">
            <v>M2</v>
          </cell>
          <cell r="J967" t="str">
            <v xml:space="preserve"> </v>
          </cell>
        </row>
        <row r="968">
          <cell r="D968" t="str">
            <v>D1 x t x Ts1</v>
          </cell>
        </row>
        <row r="970">
          <cell r="C970" t="str">
            <v>Koefisien Alat / M2</v>
          </cell>
          <cell r="D970" t="str">
            <v xml:space="preserve"> = 1 : Q1</v>
          </cell>
          <cell r="G970" t="str">
            <v>(E15)</v>
          </cell>
          <cell r="H970">
            <v>5.4539144231245977E-4</v>
          </cell>
          <cell r="I970" t="str">
            <v>Jam</v>
          </cell>
        </row>
        <row r="972">
          <cell r="A972" t="str">
            <v>2.b.</v>
          </cell>
          <cell r="C972" t="str">
            <v>ASPHALT MIXING PLANT (AMP)</v>
          </cell>
          <cell r="G972" t="str">
            <v>(E01)</v>
          </cell>
        </row>
        <row r="973">
          <cell r="C973" t="str">
            <v>Kapasitas produksi</v>
          </cell>
          <cell r="G973" t="str">
            <v>V</v>
          </cell>
          <cell r="H973">
            <v>50</v>
          </cell>
          <cell r="I973" t="str">
            <v>ton / Jam</v>
          </cell>
        </row>
        <row r="974">
          <cell r="C974" t="str">
            <v>Faktor Efisiensi alat</v>
          </cell>
          <cell r="G974" t="str">
            <v>Fa</v>
          </cell>
          <cell r="H974">
            <v>0.83</v>
          </cell>
          <cell r="I974" t="str">
            <v>-</v>
          </cell>
        </row>
        <row r="976">
          <cell r="C976" t="str">
            <v>Kap.Prod. / jam =</v>
          </cell>
          <cell r="D976" t="str">
            <v>V x Fa</v>
          </cell>
          <cell r="G976" t="str">
            <v>Q2</v>
          </cell>
          <cell r="H976">
            <v>1257.5757575757575</v>
          </cell>
          <cell r="I976" t="str">
            <v>M2</v>
          </cell>
        </row>
        <row r="977">
          <cell r="D977" t="str">
            <v>D1 x t</v>
          </cell>
        </row>
        <row r="978">
          <cell r="C978" t="str">
            <v>Koefisien Alat / M2</v>
          </cell>
          <cell r="D978" t="str">
            <v xml:space="preserve"> = 1 : Q2</v>
          </cell>
          <cell r="G978" t="str">
            <v>(E01)</v>
          </cell>
          <cell r="H978">
            <v>7.9518072289156631E-4</v>
          </cell>
          <cell r="I978" t="str">
            <v>Jam</v>
          </cell>
        </row>
        <row r="980">
          <cell r="A980" t="str">
            <v>2.c.</v>
          </cell>
          <cell r="C980" t="str">
            <v>GENERATOR SET ( GENSET )</v>
          </cell>
          <cell r="G980" t="str">
            <v>(E12)</v>
          </cell>
        </row>
        <row r="981">
          <cell r="C981" t="str">
            <v>Kap.Prod. / Jam = SAMA DENGAN AMP</v>
          </cell>
          <cell r="G981" t="str">
            <v>Q3</v>
          </cell>
          <cell r="H981">
            <v>1257.5757575757575</v>
          </cell>
          <cell r="I981" t="str">
            <v>M2</v>
          </cell>
        </row>
        <row r="982">
          <cell r="C982" t="str">
            <v>Koefisien Alat / M2</v>
          </cell>
          <cell r="D982" t="str">
            <v xml:space="preserve"> = 1 : Q3</v>
          </cell>
          <cell r="G982" t="str">
            <v>(E12)</v>
          </cell>
          <cell r="H982">
            <v>7.9518072289156631E-4</v>
          </cell>
          <cell r="I982" t="str">
            <v>Jam</v>
          </cell>
        </row>
        <row r="984">
          <cell r="A984" t="str">
            <v>2.d.</v>
          </cell>
          <cell r="C984" t="str">
            <v>DUMP TRUCK (DT)</v>
          </cell>
          <cell r="G984" t="str">
            <v>(E09)</v>
          </cell>
        </row>
        <row r="985">
          <cell r="C985" t="str">
            <v>Kapasitas bak</v>
          </cell>
          <cell r="G985" t="str">
            <v>V</v>
          </cell>
          <cell r="H985">
            <v>8</v>
          </cell>
          <cell r="I985" t="str">
            <v>ton</v>
          </cell>
        </row>
        <row r="986">
          <cell r="C986" t="str">
            <v>Faktor Efisiensi alat</v>
          </cell>
          <cell r="G986" t="str">
            <v>Fa</v>
          </cell>
          <cell r="H986">
            <v>0.83</v>
          </cell>
          <cell r="I986" t="str">
            <v>-</v>
          </cell>
        </row>
        <row r="987">
          <cell r="C987" t="str">
            <v>Kecepatan rata-rata bermuatan</v>
          </cell>
          <cell r="G987" t="str">
            <v>v1</v>
          </cell>
          <cell r="H987">
            <v>40</v>
          </cell>
          <cell r="I987" t="str">
            <v>KM / Jam</v>
          </cell>
        </row>
        <row r="988">
          <cell r="C988" t="str">
            <v>Kecepatan rata-rata kosong</v>
          </cell>
          <cell r="G988" t="str">
            <v>v2</v>
          </cell>
          <cell r="H988">
            <v>50</v>
          </cell>
          <cell r="I988" t="str">
            <v>KM / Jam</v>
          </cell>
        </row>
        <row r="989">
          <cell r="C989" t="str">
            <v>Kapasitas AMP / batch</v>
          </cell>
          <cell r="G989" t="str">
            <v>Q2b</v>
          </cell>
          <cell r="H989">
            <v>0.5</v>
          </cell>
          <cell r="I989" t="str">
            <v>ton</v>
          </cell>
        </row>
        <row r="990">
          <cell r="C990" t="str">
            <v>Waktu menyiapkan 1 batch Latasir</v>
          </cell>
          <cell r="G990" t="str">
            <v>Tb</v>
          </cell>
          <cell r="H990">
            <v>1</v>
          </cell>
          <cell r="I990" t="str">
            <v>menit</v>
          </cell>
        </row>
        <row r="991">
          <cell r="C991" t="str">
            <v>Waktu Siklus</v>
          </cell>
          <cell r="G991" t="str">
            <v>Ts2</v>
          </cell>
        </row>
        <row r="992">
          <cell r="C992" t="str">
            <v xml:space="preserve">- Mengisi Bak </v>
          </cell>
          <cell r="D992" t="str">
            <v>= (V : Q2b) x Tb</v>
          </cell>
          <cell r="G992" t="str">
            <v>T1</v>
          </cell>
          <cell r="H992">
            <v>16</v>
          </cell>
          <cell r="I992" t="str">
            <v>menit</v>
          </cell>
        </row>
        <row r="993">
          <cell r="C993" t="str">
            <v>- Angkut</v>
          </cell>
          <cell r="D993" t="str">
            <v>= (L : v1) x 60 menit</v>
          </cell>
          <cell r="G993" t="str">
            <v>T2</v>
          </cell>
          <cell r="H993">
            <v>26.25</v>
          </cell>
          <cell r="I993" t="str">
            <v>menit</v>
          </cell>
        </row>
        <row r="994">
          <cell r="C994" t="str">
            <v>- Tunggu + dump + Putar</v>
          </cell>
          <cell r="G994" t="str">
            <v>T3</v>
          </cell>
          <cell r="H994">
            <v>15</v>
          </cell>
          <cell r="I994" t="str">
            <v>menit</v>
          </cell>
        </row>
        <row r="995">
          <cell r="C995" t="str">
            <v>- Kembali</v>
          </cell>
          <cell r="D995" t="str">
            <v>= (L : v2) x 60 menit</v>
          </cell>
          <cell r="G995" t="str">
            <v>T4</v>
          </cell>
          <cell r="H995">
            <v>21</v>
          </cell>
          <cell r="I995" t="str">
            <v>menit</v>
          </cell>
        </row>
        <row r="996">
          <cell r="G996" t="str">
            <v>Ts2</v>
          </cell>
          <cell r="H996">
            <v>78.25</v>
          </cell>
          <cell r="I996" t="str">
            <v>menit</v>
          </cell>
        </row>
        <row r="998">
          <cell r="C998" t="str">
            <v>Kap.Prod. / jam =</v>
          </cell>
          <cell r="D998" t="str">
            <v>V x Fa x 60</v>
          </cell>
          <cell r="G998" t="str">
            <v>Q4</v>
          </cell>
          <cell r="H998">
            <v>154.28405460354341</v>
          </cell>
          <cell r="I998" t="str">
            <v>M2</v>
          </cell>
        </row>
        <row r="999">
          <cell r="D999" t="str">
            <v>D1 x t x Ts2</v>
          </cell>
        </row>
        <row r="1001">
          <cell r="C1001" t="str">
            <v>Koefisien Alat / M2</v>
          </cell>
          <cell r="D1001" t="str">
            <v xml:space="preserve"> = 1 : Q4</v>
          </cell>
          <cell r="G1001" t="str">
            <v>(E09)</v>
          </cell>
          <cell r="H1001">
            <v>6.4815512048192773E-3</v>
          </cell>
          <cell r="I1001" t="str">
            <v>Jam</v>
          </cell>
        </row>
        <row r="1003">
          <cell r="A1003" t="str">
            <v>2.e.</v>
          </cell>
          <cell r="C1003" t="str">
            <v>ASPHALT FINISHER</v>
          </cell>
          <cell r="D1003" t="str">
            <v xml:space="preserve"> </v>
          </cell>
          <cell r="G1003" t="str">
            <v>(E02)</v>
          </cell>
        </row>
        <row r="1004">
          <cell r="C1004" t="str">
            <v>Kapasitas produksi</v>
          </cell>
          <cell r="G1004" t="str">
            <v>V</v>
          </cell>
          <cell r="H1004">
            <v>40</v>
          </cell>
          <cell r="I1004" t="str">
            <v>ton / Jam</v>
          </cell>
        </row>
        <row r="1005">
          <cell r="C1005" t="str">
            <v>Faktor efisiensi alat</v>
          </cell>
          <cell r="G1005" t="str">
            <v>Fa</v>
          </cell>
          <cell r="H1005">
            <v>0.83</v>
          </cell>
          <cell r="I1005" t="str">
            <v>-</v>
          </cell>
        </row>
        <row r="1007">
          <cell r="C1007" t="str">
            <v>Kap.Prod. / jam =</v>
          </cell>
          <cell r="D1007" t="str">
            <v xml:space="preserve">V x Fa </v>
          </cell>
          <cell r="G1007" t="str">
            <v>Q5</v>
          </cell>
          <cell r="H1007">
            <v>1006.0606060606059</v>
          </cell>
          <cell r="I1007" t="str">
            <v>M2</v>
          </cell>
        </row>
        <row r="1008">
          <cell r="D1008" t="str">
            <v>D1  x t</v>
          </cell>
        </row>
        <row r="1009">
          <cell r="C1009" t="str">
            <v>Koefisien Alat / M2</v>
          </cell>
          <cell r="D1009" t="str">
            <v xml:space="preserve"> = 1 : Q5</v>
          </cell>
          <cell r="G1009" t="str">
            <v>(E02)</v>
          </cell>
          <cell r="H1009">
            <v>9.9397590361445802E-4</v>
          </cell>
          <cell r="I1009" t="str">
            <v>Jam</v>
          </cell>
          <cell r="J1009" t="str">
            <v xml:space="preserve"> </v>
          </cell>
        </row>
        <row r="1011">
          <cell r="A1011" t="str">
            <v>2.f.</v>
          </cell>
          <cell r="C1011" t="str">
            <v>TANDEM ROLLER</v>
          </cell>
          <cell r="G1011" t="str">
            <v>(E17)</v>
          </cell>
        </row>
        <row r="1012">
          <cell r="A1012" t="str">
            <v xml:space="preserve"> </v>
          </cell>
          <cell r="C1012" t="str">
            <v>Kecepatan rata-rata alat</v>
          </cell>
          <cell r="G1012" t="str">
            <v>v</v>
          </cell>
          <cell r="H1012">
            <v>3.5</v>
          </cell>
          <cell r="I1012" t="str">
            <v>Km / Jam</v>
          </cell>
        </row>
        <row r="1013">
          <cell r="C1013" t="str">
            <v>Lebar efektif pemadatan</v>
          </cell>
          <cell r="G1013" t="str">
            <v>b</v>
          </cell>
          <cell r="H1013">
            <v>1.2</v>
          </cell>
          <cell r="I1013" t="str">
            <v>M</v>
          </cell>
        </row>
        <row r="1014">
          <cell r="C1014" t="str">
            <v>Jumlah lintasan</v>
          </cell>
          <cell r="G1014" t="str">
            <v>n</v>
          </cell>
          <cell r="H1014">
            <v>6</v>
          </cell>
          <cell r="I1014" t="str">
            <v>lintasan</v>
          </cell>
        </row>
        <row r="1015">
          <cell r="C1015" t="str">
            <v>Faktor Efisiensi alat</v>
          </cell>
          <cell r="G1015" t="str">
            <v>Fa</v>
          </cell>
          <cell r="H1015">
            <v>0.83</v>
          </cell>
          <cell r="I1015" t="str">
            <v>-</v>
          </cell>
        </row>
        <row r="1016">
          <cell r="C1016" t="str">
            <v xml:space="preserve"> </v>
          </cell>
        </row>
        <row r="1017">
          <cell r="J1017" t="str">
            <v>Berlanjut ke hal. berikut.</v>
          </cell>
        </row>
        <row r="1018">
          <cell r="A1018" t="str">
            <v>ITEM PEMBAYARAN NO.</v>
          </cell>
          <cell r="D1018" t="str">
            <v>:  6.3 (2)</v>
          </cell>
          <cell r="J1018" t="str">
            <v>Analisa EI-632</v>
          </cell>
        </row>
        <row r="1019">
          <cell r="A1019" t="str">
            <v>JENIS PEKERJAAN</v>
          </cell>
          <cell r="D1019" t="str">
            <v>:  Latasir (SS) Kelas B</v>
          </cell>
        </row>
        <row r="1020">
          <cell r="A1020" t="str">
            <v>SATUAN PEMBAYARAN</v>
          </cell>
          <cell r="D1020" t="str">
            <v>:  M2</v>
          </cell>
          <cell r="H1020" t="str">
            <v xml:space="preserve">         URAIAN ANALISA HARGA SATUAN</v>
          </cell>
        </row>
        <row r="1021">
          <cell r="J1021" t="str">
            <v>Lanjutan</v>
          </cell>
        </row>
        <row r="1023">
          <cell r="A1023" t="str">
            <v>No.</v>
          </cell>
          <cell r="C1023" t="str">
            <v>U R A I A N</v>
          </cell>
          <cell r="G1023" t="str">
            <v>KODE</v>
          </cell>
          <cell r="H1023" t="str">
            <v>KOEF.</v>
          </cell>
          <cell r="I1023" t="str">
            <v>SATUAN</v>
          </cell>
          <cell r="J1023" t="str">
            <v>KETERANGAN</v>
          </cell>
        </row>
        <row r="1026">
          <cell r="B1026" t="str">
            <v xml:space="preserve"> </v>
          </cell>
          <cell r="C1026" t="str">
            <v xml:space="preserve">Kap. Prod./jam = </v>
          </cell>
          <cell r="D1026" t="str">
            <v>(v x 1000) x b x Fa</v>
          </cell>
          <cell r="G1026" t="str">
            <v>Q6</v>
          </cell>
          <cell r="H1026">
            <v>581</v>
          </cell>
          <cell r="I1026" t="str">
            <v>M2</v>
          </cell>
        </row>
        <row r="1027">
          <cell r="D1027" t="str">
            <v>n</v>
          </cell>
        </row>
        <row r="1028">
          <cell r="C1028" t="str">
            <v>Koefisien Alat / M2</v>
          </cell>
          <cell r="D1028" t="str">
            <v xml:space="preserve"> = 1 : Q6</v>
          </cell>
          <cell r="G1028" t="str">
            <v>(E17)</v>
          </cell>
          <cell r="H1028">
            <v>1.7211703958691911E-3</v>
          </cell>
          <cell r="I1028" t="str">
            <v>Jam</v>
          </cell>
        </row>
        <row r="1029">
          <cell r="C1029" t="str">
            <v xml:space="preserve"> </v>
          </cell>
        </row>
        <row r="1030">
          <cell r="A1030" t="str">
            <v>2.g.</v>
          </cell>
          <cell r="C1030" t="str">
            <v>PNEUMATIC TIRE ROLLER</v>
          </cell>
          <cell r="G1030" t="str">
            <v>(E18)</v>
          </cell>
        </row>
        <row r="1031">
          <cell r="C1031" t="str">
            <v>Kecepatan rata-rata</v>
          </cell>
          <cell r="G1031" t="str">
            <v>v</v>
          </cell>
          <cell r="H1031">
            <v>5</v>
          </cell>
          <cell r="I1031" t="str">
            <v>KM / jam</v>
          </cell>
        </row>
        <row r="1032">
          <cell r="C1032" t="str">
            <v>Lebar efektif pemadatan</v>
          </cell>
          <cell r="G1032" t="str">
            <v>b</v>
          </cell>
          <cell r="H1032">
            <v>1.5</v>
          </cell>
          <cell r="I1032" t="str">
            <v>M</v>
          </cell>
        </row>
        <row r="1033">
          <cell r="C1033" t="str">
            <v>Jumlah lintasan</v>
          </cell>
          <cell r="G1033" t="str">
            <v>n</v>
          </cell>
          <cell r="H1033">
            <v>8</v>
          </cell>
          <cell r="I1033" t="str">
            <v>lintasan</v>
          </cell>
        </row>
        <row r="1034">
          <cell r="C1034" t="str">
            <v>Faktor Efisiensi alat</v>
          </cell>
          <cell r="G1034" t="str">
            <v>Fa</v>
          </cell>
          <cell r="H1034">
            <v>0.83</v>
          </cell>
          <cell r="I1034" t="str">
            <v>-</v>
          </cell>
        </row>
        <row r="1036">
          <cell r="C1036" t="str">
            <v>Kap.Prod./jam =</v>
          </cell>
          <cell r="D1036" t="str">
            <v>(v x 1000) x b x Fa</v>
          </cell>
          <cell r="G1036" t="str">
            <v>Q7</v>
          </cell>
          <cell r="H1036">
            <v>778.125</v>
          </cell>
          <cell r="I1036" t="str">
            <v>M2</v>
          </cell>
        </row>
        <row r="1037">
          <cell r="D1037" t="str">
            <v>n</v>
          </cell>
        </row>
        <row r="1038">
          <cell r="C1038" t="str">
            <v>Koefisien Alat / M2</v>
          </cell>
          <cell r="D1038" t="str">
            <v xml:space="preserve"> = 1 : Q7</v>
          </cell>
          <cell r="G1038" t="str">
            <v>(E18)</v>
          </cell>
          <cell r="H1038">
            <v>1.285140562248996E-3</v>
          </cell>
          <cell r="I1038" t="str">
            <v>Jam</v>
          </cell>
        </row>
        <row r="1040">
          <cell r="A1040" t="str">
            <v>2.h.</v>
          </cell>
          <cell r="C1040" t="str">
            <v>ALAT BANTU</v>
          </cell>
        </row>
        <row r="1041">
          <cell r="C1041" t="str">
            <v>diperlukan :</v>
          </cell>
          <cell r="J1041" t="str">
            <v>Lump Sum</v>
          </cell>
        </row>
        <row r="1042">
          <cell r="C1042" t="str">
            <v>- Kereta dorong   = 2 buah</v>
          </cell>
        </row>
        <row r="1043">
          <cell r="C1043" t="str">
            <v>- Sekop                = 3 buah</v>
          </cell>
        </row>
        <row r="1044">
          <cell r="C1044" t="str">
            <v>- Garpu                = 2 buah</v>
          </cell>
        </row>
        <row r="1045">
          <cell r="C1045" t="str">
            <v>- Tongkat Kontrol ketebalan hanparan</v>
          </cell>
        </row>
        <row r="1047">
          <cell r="A1047" t="str">
            <v xml:space="preserve">   3.</v>
          </cell>
          <cell r="C1047" t="str">
            <v>TENAGA</v>
          </cell>
        </row>
        <row r="1048">
          <cell r="C1048" t="str">
            <v>Produksi menentukan : Asphalt Mixing Plant (AMP)</v>
          </cell>
          <cell r="G1048" t="str">
            <v>Q2</v>
          </cell>
          <cell r="H1048">
            <v>1257.5757575757575</v>
          </cell>
          <cell r="I1048" t="str">
            <v>M2/Jam</v>
          </cell>
        </row>
        <row r="1049">
          <cell r="C1049" t="str">
            <v>Produksi Latasir / hari  =  Tk x Q2</v>
          </cell>
          <cell r="G1049" t="str">
            <v>Qt</v>
          </cell>
          <cell r="H1049">
            <v>8803.0303030303021</v>
          </cell>
          <cell r="I1049" t="str">
            <v>M2</v>
          </cell>
        </row>
        <row r="1050">
          <cell r="C1050" t="str">
            <v>Kebutuhan tenaga :</v>
          </cell>
        </row>
        <row r="1051">
          <cell r="D1051" t="str">
            <v>- Pekerja</v>
          </cell>
          <cell r="G1051" t="str">
            <v>P</v>
          </cell>
          <cell r="H1051">
            <v>7</v>
          </cell>
          <cell r="I1051" t="str">
            <v>orang</v>
          </cell>
        </row>
        <row r="1052">
          <cell r="D1052" t="str">
            <v>- Mandor</v>
          </cell>
          <cell r="G1052" t="str">
            <v>M</v>
          </cell>
          <cell r="H1052">
            <v>1</v>
          </cell>
          <cell r="I1052" t="str">
            <v>orang</v>
          </cell>
        </row>
        <row r="1054">
          <cell r="C1054" t="str">
            <v>Koefisien Tenaga / M2     :</v>
          </cell>
        </row>
        <row r="1055">
          <cell r="D1055" t="str">
            <v>- Pekerja</v>
          </cell>
          <cell r="E1055" t="str">
            <v>= (Tk x P) / Qt</v>
          </cell>
          <cell r="G1055" t="str">
            <v>(L01)</v>
          </cell>
          <cell r="H1055">
            <v>5.5662650602409641E-3</v>
          </cell>
          <cell r="I1055" t="str">
            <v>Jam</v>
          </cell>
        </row>
        <row r="1056">
          <cell r="D1056" t="str">
            <v>- Mandor</v>
          </cell>
          <cell r="E1056" t="str">
            <v>= (Tk x M) / Qt</v>
          </cell>
          <cell r="G1056" t="str">
            <v>(L03)</v>
          </cell>
          <cell r="H1056">
            <v>7.9518072289156631E-4</v>
          </cell>
          <cell r="I1056" t="str">
            <v>Jam</v>
          </cell>
        </row>
        <row r="1058">
          <cell r="A1058" t="str">
            <v>4.</v>
          </cell>
          <cell r="C1058" t="str">
            <v>HARGA DASAR SATUAN UPAH, BAHAN DAN ALAT</v>
          </cell>
        </row>
        <row r="1059">
          <cell r="C1059" t="str">
            <v>Lihat lampiran.</v>
          </cell>
        </row>
        <row r="1061">
          <cell r="A1061" t="str">
            <v>5.</v>
          </cell>
          <cell r="C1061" t="str">
            <v>ANALISA HARGA SATUAN PEKERJAAN</v>
          </cell>
        </row>
        <row r="1062">
          <cell r="C1062" t="str">
            <v>Lihat perhitungan dalam FORMULIR STANDAR UNTUK</v>
          </cell>
        </row>
        <row r="1063">
          <cell r="C1063" t="str">
            <v>PEREKEMAN ANALISA MASING-MASING HARGA</v>
          </cell>
        </row>
        <row r="1064">
          <cell r="C1064" t="str">
            <v>SATUAN.</v>
          </cell>
        </row>
        <row r="1065">
          <cell r="C1065" t="str">
            <v>Didapat Harga Satuan Pekerjaan :</v>
          </cell>
        </row>
        <row r="1067">
          <cell r="C1067" t="str">
            <v xml:space="preserve">Rp.  </v>
          </cell>
          <cell r="D1067">
            <v>4288.8056425823561</v>
          </cell>
          <cell r="E1067" t="str">
            <v xml:space="preserve"> / M2.</v>
          </cell>
        </row>
        <row r="1070">
          <cell r="A1070" t="str">
            <v>6.</v>
          </cell>
          <cell r="C1070" t="str">
            <v>WAKTU PELAKSANAAN YANG DIPERLUKAN</v>
          </cell>
        </row>
        <row r="1071">
          <cell r="C1071" t="str">
            <v>Masa Pelaksanaan :</v>
          </cell>
          <cell r="D1071" t="str">
            <v>. . . . . . . . . . . .</v>
          </cell>
          <cell r="E1071" t="str">
            <v>bulan</v>
          </cell>
        </row>
        <row r="1073">
          <cell r="A1073" t="str">
            <v>7.</v>
          </cell>
          <cell r="C1073" t="str">
            <v>VOLUME PEKERJAAN YANG DIPERLUKAN</v>
          </cell>
        </row>
        <row r="1074">
          <cell r="C1074" t="str">
            <v>Volume pekerjaan  :</v>
          </cell>
          <cell r="D1074">
            <v>0</v>
          </cell>
          <cell r="E1074" t="str">
            <v>M2</v>
          </cell>
        </row>
        <row r="1077">
          <cell r="A1077" t="str">
            <v>ITEM PEMBAYARAN NO.</v>
          </cell>
          <cell r="D1077" t="str">
            <v>:  6.3 (3)</v>
          </cell>
          <cell r="J1077" t="str">
            <v>Analisa EI-633</v>
          </cell>
          <cell r="T1077" t="str">
            <v>Analisa EI-633</v>
          </cell>
        </row>
        <row r="1078">
          <cell r="A1078" t="str">
            <v>JENIS PEKERJAAN</v>
          </cell>
          <cell r="D1078" t="str">
            <v>:  Lataston Lapis Aus (HRS - WC)</v>
          </cell>
        </row>
        <row r="1079">
          <cell r="A1079" t="str">
            <v>SATUAN PEMBAYARAN</v>
          </cell>
          <cell r="D1079" t="str">
            <v>:  M2</v>
          </cell>
          <cell r="H1079" t="str">
            <v xml:space="preserve">         URAIAN ANALISA HARGA SATUAN</v>
          </cell>
          <cell r="L1079" t="str">
            <v>FORMULIR STANDAR UNTUK</v>
          </cell>
        </row>
        <row r="1080">
          <cell r="L1080" t="str">
            <v>PEREKAMAN ANALISA MASING-MASING HARGA SATUAN</v>
          </cell>
        </row>
        <row r="1081">
          <cell r="L1081" t="str">
            <v xml:space="preserve">                                                                                                            </v>
          </cell>
        </row>
        <row r="1082">
          <cell r="A1082" t="str">
            <v>No.</v>
          </cell>
          <cell r="C1082" t="str">
            <v>U R A I A N</v>
          </cell>
          <cell r="G1082" t="str">
            <v>KODE</v>
          </cell>
          <cell r="H1082" t="str">
            <v>KOEF.</v>
          </cell>
          <cell r="I1082" t="str">
            <v>SATUAN</v>
          </cell>
          <cell r="J1082" t="str">
            <v>KETERANGAN</v>
          </cell>
        </row>
        <row r="1084">
          <cell r="L1084" t="str">
            <v>Proyek / Bagpro</v>
          </cell>
          <cell r="O1084" t="str">
            <v xml:space="preserve">:  Peningkatan Jalan Dan Jembatan Prop. NTT </v>
          </cell>
        </row>
        <row r="1085">
          <cell r="A1085" t="str">
            <v>I.</v>
          </cell>
          <cell r="C1085" t="str">
            <v>ASUMSI</v>
          </cell>
          <cell r="L1085" t="str">
            <v>No. Paket Kontrak</v>
          </cell>
          <cell r="O1085" t="str">
            <v xml:space="preserve">:  </v>
          </cell>
        </row>
        <row r="1086">
          <cell r="A1086">
            <v>1</v>
          </cell>
          <cell r="C1086" t="str">
            <v>Menggunakan alat berat (cara mekanik)</v>
          </cell>
          <cell r="L1086" t="str">
            <v>Nama Paket</v>
          </cell>
          <cell r="O1086" t="str">
            <v>:  Pembangunan Jalan Resetlement Pengungsi Mauritzu</v>
          </cell>
        </row>
        <row r="1087">
          <cell r="A1087">
            <v>2</v>
          </cell>
          <cell r="C1087" t="str">
            <v>Lokasi pekerjaan : sepanjang jalan</v>
          </cell>
          <cell r="L1087" t="str">
            <v>Prop / Kab / Kodya</v>
          </cell>
          <cell r="O1087" t="str">
            <v>:  Nusa Tenggara Timur / TTU</v>
          </cell>
        </row>
        <row r="1088">
          <cell r="A1088">
            <v>3</v>
          </cell>
          <cell r="C1088" t="str">
            <v>Kondisi existing jalan : sedang</v>
          </cell>
          <cell r="L1088" t="str">
            <v>ITEM PEMBAYARAN NO.</v>
          </cell>
          <cell r="O1088" t="str">
            <v>:  6.3 (3)</v>
          </cell>
          <cell r="R1088" t="str">
            <v>PERKIRAAN VOL. PEK.</v>
          </cell>
          <cell r="T1088" t="str">
            <v>:</v>
          </cell>
          <cell r="U1088">
            <v>0</v>
          </cell>
        </row>
        <row r="1089">
          <cell r="A1089">
            <v>4</v>
          </cell>
          <cell r="C1089" t="str">
            <v>Jarak rata-rata Base Camp ke lokasi pekerjaan</v>
          </cell>
          <cell r="G1089" t="str">
            <v>L</v>
          </cell>
          <cell r="H1089">
            <v>17.5</v>
          </cell>
          <cell r="I1089" t="str">
            <v>KM</v>
          </cell>
          <cell r="L1089" t="str">
            <v>JENIS PEKERJAAN</v>
          </cell>
          <cell r="O1089" t="str">
            <v>:  Lataston Lapis Aus (HRS - WC)</v>
          </cell>
          <cell r="R1089" t="str">
            <v>TOTAL HARGA (Rp.)</v>
          </cell>
          <cell r="T1089" t="str">
            <v>:</v>
          </cell>
          <cell r="U1089">
            <v>0</v>
          </cell>
        </row>
        <row r="1090">
          <cell r="A1090">
            <v>5</v>
          </cell>
          <cell r="C1090" t="str">
            <v>Tebal Lapis (HRS) padat</v>
          </cell>
          <cell r="G1090" t="str">
            <v>t</v>
          </cell>
          <cell r="H1090">
            <v>0.03</v>
          </cell>
          <cell r="I1090" t="str">
            <v>M</v>
          </cell>
          <cell r="L1090" t="str">
            <v>SATUAN PEMBAYARAN</v>
          </cell>
          <cell r="O1090" t="str">
            <v>:  M2</v>
          </cell>
          <cell r="R1090" t="str">
            <v>% THD. BIAYA PROYEK</v>
          </cell>
          <cell r="T1090" t="str">
            <v>:</v>
          </cell>
          <cell r="U1090">
            <v>0</v>
          </cell>
        </row>
        <row r="1091">
          <cell r="A1091">
            <v>6</v>
          </cell>
          <cell r="C1091" t="str">
            <v>Jam kerja efektif per-hari</v>
          </cell>
          <cell r="G1091" t="str">
            <v>Tk</v>
          </cell>
          <cell r="H1091">
            <v>7</v>
          </cell>
          <cell r="I1091" t="str">
            <v>Jam</v>
          </cell>
        </row>
        <row r="1092">
          <cell r="A1092">
            <v>7</v>
          </cell>
          <cell r="C1092" t="str">
            <v>Faktor kehilangan material :</v>
          </cell>
          <cell r="E1092" t="str">
            <v>- Agregat</v>
          </cell>
          <cell r="G1092" t="str">
            <v>Fh1</v>
          </cell>
          <cell r="H1092">
            <v>1.05</v>
          </cell>
          <cell r="I1092" t="str">
            <v>-</v>
          </cell>
        </row>
        <row r="1093">
          <cell r="A1093" t="str">
            <v xml:space="preserve"> </v>
          </cell>
          <cell r="E1093" t="str">
            <v>- Aspal</v>
          </cell>
          <cell r="G1093" t="str">
            <v>Fh2</v>
          </cell>
          <cell r="H1093">
            <v>1.03</v>
          </cell>
          <cell r="I1093" t="str">
            <v>-</v>
          </cell>
          <cell r="Q1093" t="str">
            <v>PERKIRAAN</v>
          </cell>
          <cell r="R1093" t="str">
            <v>HARGA</v>
          </cell>
          <cell r="S1093" t="str">
            <v>JUMLAH</v>
          </cell>
        </row>
        <row r="1094">
          <cell r="A1094">
            <v>8</v>
          </cell>
          <cell r="C1094" t="str">
            <v xml:space="preserve">Komposisi campuran HRS </v>
          </cell>
          <cell r="L1094" t="str">
            <v>NO.</v>
          </cell>
          <cell r="N1094" t="str">
            <v>KOMPONEN</v>
          </cell>
          <cell r="P1094" t="str">
            <v>SATUAN</v>
          </cell>
          <cell r="Q1094" t="str">
            <v>KUANTITAS</v>
          </cell>
          <cell r="R1094" t="str">
            <v>SATUAN</v>
          </cell>
          <cell r="S1094" t="str">
            <v>HARGA</v>
          </cell>
        </row>
        <row r="1095">
          <cell r="C1095" t="str">
            <v xml:space="preserve">- Coarse Agregat  </v>
          </cell>
          <cell r="G1095" t="str">
            <v>CA</v>
          </cell>
          <cell r="H1095">
            <v>49</v>
          </cell>
          <cell r="I1095" t="str">
            <v>%</v>
          </cell>
          <cell r="J1095" t="str">
            <v xml:space="preserve"> Gradasi harus -</v>
          </cell>
          <cell r="R1095" t="str">
            <v>(Rp.)</v>
          </cell>
          <cell r="S1095" t="str">
            <v>(Rp.)</v>
          </cell>
        </row>
        <row r="1096">
          <cell r="C1096" t="str">
            <v>- Fine Agregat</v>
          </cell>
          <cell r="G1096" t="str">
            <v>FA</v>
          </cell>
          <cell r="H1096">
            <v>42.5</v>
          </cell>
          <cell r="I1096" t="str">
            <v>%</v>
          </cell>
          <cell r="J1096" t="str">
            <v xml:space="preserve"> memenuhi -</v>
          </cell>
        </row>
        <row r="1097">
          <cell r="C1097" t="str">
            <v>- Fraksi Filler</v>
          </cell>
          <cell r="G1097" t="str">
            <v>FF</v>
          </cell>
          <cell r="H1097">
            <v>1</v>
          </cell>
          <cell r="I1097" t="str">
            <v>%</v>
          </cell>
          <cell r="J1097" t="str">
            <v xml:space="preserve"> Spesifikasi</v>
          </cell>
        </row>
        <row r="1098">
          <cell r="C1098" t="str">
            <v>- Asphalt</v>
          </cell>
          <cell r="G1098" t="str">
            <v>As</v>
          </cell>
          <cell r="H1098">
            <v>7.5</v>
          </cell>
          <cell r="I1098" t="str">
            <v>%</v>
          </cell>
          <cell r="L1098" t="str">
            <v>A.</v>
          </cell>
          <cell r="N1098" t="str">
            <v>TENAGA</v>
          </cell>
        </row>
        <row r="1099">
          <cell r="A1099">
            <v>9</v>
          </cell>
          <cell r="C1099" t="str">
            <v>Berat jenis bahan  :</v>
          </cell>
        </row>
        <row r="1100">
          <cell r="C1100" t="str">
            <v>- HRS</v>
          </cell>
          <cell r="G1100" t="str">
            <v>D1</v>
          </cell>
          <cell r="H1100">
            <v>2.2400000000000002</v>
          </cell>
          <cell r="I1100" t="str">
            <v>ton / M3</v>
          </cell>
          <cell r="L1100" t="str">
            <v>1.</v>
          </cell>
          <cell r="N1100" t="str">
            <v>Pekerja</v>
          </cell>
          <cell r="O1100" t="str">
            <v>(L01)</v>
          </cell>
          <cell r="P1100" t="str">
            <v>Jam</v>
          </cell>
          <cell r="Q1100">
            <v>2.5088000000000003E-2</v>
          </cell>
          <cell r="R1100">
            <v>0</v>
          </cell>
          <cell r="U1100">
            <v>0</v>
          </cell>
        </row>
        <row r="1101">
          <cell r="C1101" t="str">
            <v>- Coarse Agregat &amp; Fine Agregat</v>
          </cell>
          <cell r="G1101" t="str">
            <v>D2</v>
          </cell>
          <cell r="H1101">
            <v>1.8</v>
          </cell>
          <cell r="I1101" t="str">
            <v>ton / M3</v>
          </cell>
          <cell r="L1101" t="str">
            <v>2.</v>
          </cell>
          <cell r="N1101" t="str">
            <v>Mandor</v>
          </cell>
          <cell r="O1101" t="str">
            <v>(L03)</v>
          </cell>
          <cell r="P1101" t="str">
            <v>Jam</v>
          </cell>
          <cell r="Q1101">
            <v>1.7920000000000002E-3</v>
          </cell>
          <cell r="R1101">
            <v>0</v>
          </cell>
          <cell r="U1101">
            <v>0</v>
          </cell>
        </row>
        <row r="1102">
          <cell r="C1102" t="str">
            <v>- Fraksi Filler</v>
          </cell>
          <cell r="G1102" t="str">
            <v>D3</v>
          </cell>
          <cell r="H1102">
            <v>2</v>
          </cell>
          <cell r="I1102" t="str">
            <v>ton / M3</v>
          </cell>
        </row>
        <row r="1103">
          <cell r="C1103" t="str">
            <v>- Asphalt</v>
          </cell>
          <cell r="G1103" t="str">
            <v>D4</v>
          </cell>
          <cell r="H1103">
            <v>1.03</v>
          </cell>
          <cell r="I1103" t="str">
            <v>ton / M3</v>
          </cell>
        </row>
        <row r="1104">
          <cell r="Q1104" t="str">
            <v xml:space="preserve">JUMLAH HARGA TENAGA   </v>
          </cell>
          <cell r="U1104">
            <v>0</v>
          </cell>
        </row>
        <row r="1105">
          <cell r="A1105" t="str">
            <v>II.</v>
          </cell>
          <cell r="C1105" t="str">
            <v>URUTAN KERJA</v>
          </cell>
        </row>
        <row r="1106">
          <cell r="A1106">
            <v>1</v>
          </cell>
          <cell r="C1106" t="str">
            <v xml:space="preserve">Wheel Loader memuat Agregat dan Aspal ke dalam </v>
          </cell>
          <cell r="L1106" t="str">
            <v>B.</v>
          </cell>
          <cell r="N1106" t="str">
            <v>BAHAN</v>
          </cell>
        </row>
        <row r="1107">
          <cell r="A1107" t="str">
            <v xml:space="preserve"> </v>
          </cell>
          <cell r="C1107" t="str">
            <v>Cold Bin AMP</v>
          </cell>
        </row>
        <row r="1108">
          <cell r="A1108">
            <v>2</v>
          </cell>
          <cell r="C1108" t="str">
            <v>Agregat dan aspal dicampur dan dipanaskan</v>
          </cell>
          <cell r="L1108" t="str">
            <v>1.</v>
          </cell>
          <cell r="N1108" t="str">
            <v>Agregat Kasar</v>
          </cell>
          <cell r="O1108" t="str">
            <v>(M03)</v>
          </cell>
          <cell r="P1108" t="str">
            <v>M3</v>
          </cell>
          <cell r="Q1108">
            <v>1.9208000000000003E-2</v>
          </cell>
          <cell r="R1108">
            <v>32852.921470565663</v>
          </cell>
          <cell r="U1108">
            <v>631.03891560662532</v>
          </cell>
        </row>
        <row r="1109">
          <cell r="C1109" t="str">
            <v>dengan AMP untuk dimuat langsung ke dalam</v>
          </cell>
          <cell r="L1109" t="str">
            <v>2.</v>
          </cell>
          <cell r="N1109" t="str">
            <v>Agregat Halus</v>
          </cell>
          <cell r="O1109" t="str">
            <v>(M04)</v>
          </cell>
          <cell r="P1109" t="str">
            <v>M3</v>
          </cell>
          <cell r="Q1109">
            <v>1.6660000000000001E-2</v>
          </cell>
          <cell r="R1109">
            <v>31756.453225945177</v>
          </cell>
          <cell r="U1109">
            <v>529.06251074424665</v>
          </cell>
        </row>
        <row r="1110">
          <cell r="A1110" t="str">
            <v xml:space="preserve"> </v>
          </cell>
          <cell r="C1110" t="str">
            <v>Dump Truck dan diangkut ke lokasi pekerjaan</v>
          </cell>
          <cell r="L1110" t="str">
            <v>3</v>
          </cell>
          <cell r="N1110" t="str">
            <v>Filler</v>
          </cell>
          <cell r="O1110" t="str">
            <v>(M05)</v>
          </cell>
          <cell r="P1110" t="str">
            <v>Kg</v>
          </cell>
          <cell r="Q1110">
            <v>0.70560000000000012</v>
          </cell>
          <cell r="R1110">
            <v>750</v>
          </cell>
          <cell r="U1110">
            <v>529.20000000000005</v>
          </cell>
        </row>
        <row r="1111">
          <cell r="A1111">
            <v>3</v>
          </cell>
          <cell r="C1111" t="str">
            <v>Campuran panas HRS dihampar dengan Finisher</v>
          </cell>
          <cell r="L1111" t="str">
            <v>4</v>
          </cell>
          <cell r="N1111" t="str">
            <v>Aspal</v>
          </cell>
          <cell r="O1111" t="str">
            <v>(M10)</v>
          </cell>
          <cell r="P1111" t="str">
            <v>Kg</v>
          </cell>
          <cell r="Q1111">
            <v>5.1912000000000003</v>
          </cell>
          <cell r="R1111">
            <v>0</v>
          </cell>
          <cell r="U1111">
            <v>0</v>
          </cell>
        </row>
        <row r="1112">
          <cell r="C1112" t="str">
            <v>dan dipadatkan dengan Tandem (Awal &amp; Akhir) dan</v>
          </cell>
        </row>
        <row r="1113">
          <cell r="A1113" t="str">
            <v xml:space="preserve"> </v>
          </cell>
          <cell r="C1113" t="str">
            <v>Pneumatic Tire Roller (Intermediate Rolling)</v>
          </cell>
        </row>
        <row r="1114">
          <cell r="A1114">
            <v>4</v>
          </cell>
          <cell r="C1114" t="str">
            <v>Selama pemadatan, sekelompok  pekerja akan</v>
          </cell>
          <cell r="Q1114" t="str">
            <v xml:space="preserve">JUMLAH HARGA BAHAN   </v>
          </cell>
          <cell r="U1114">
            <v>1689.3014263508719</v>
          </cell>
        </row>
        <row r="1115">
          <cell r="A1115" t="str">
            <v xml:space="preserve"> </v>
          </cell>
          <cell r="C1115" t="str">
            <v>merapikan tepi hamparan dengan menggunakan</v>
          </cell>
        </row>
        <row r="1116">
          <cell r="A1116" t="str">
            <v xml:space="preserve"> </v>
          </cell>
          <cell r="C1116" t="str">
            <v>Alat Bantu</v>
          </cell>
          <cell r="L1116" t="str">
            <v>C.</v>
          </cell>
          <cell r="N1116" t="str">
            <v>PERALATAN</v>
          </cell>
        </row>
        <row r="1117">
          <cell r="L1117" t="str">
            <v>1.</v>
          </cell>
          <cell r="N1117" t="str">
            <v>Wheel Loader</v>
          </cell>
          <cell r="O1117" t="str">
            <v>(E15)</v>
          </cell>
          <cell r="P1117" t="str">
            <v>Jam</v>
          </cell>
          <cell r="Q1117">
            <v>4.9977688531905404E-3</v>
          </cell>
          <cell r="R1117">
            <v>215035.12819823693</v>
          </cell>
          <cell r="U1117">
            <v>1074.6958660509833</v>
          </cell>
        </row>
        <row r="1118">
          <cell r="A1118" t="str">
            <v>III.</v>
          </cell>
          <cell r="C1118" t="str">
            <v>PEMAKAIAN BAHAN, ALAT DAN TENAGA</v>
          </cell>
          <cell r="L1118" t="str">
            <v>2.</v>
          </cell>
          <cell r="N1118" t="str">
            <v>AMP</v>
          </cell>
          <cell r="O1118" t="str">
            <v>(E01)</v>
          </cell>
          <cell r="P1118" t="str">
            <v>Jam</v>
          </cell>
          <cell r="Q1118">
            <v>1.7920000000000002E-3</v>
          </cell>
          <cell r="R1118">
            <v>1494606.6255529453</v>
          </cell>
          <cell r="U1118">
            <v>2678.3350729908784</v>
          </cell>
        </row>
        <row r="1119">
          <cell r="L1119" t="str">
            <v>3.</v>
          </cell>
          <cell r="N1119" t="str">
            <v>Genset</v>
          </cell>
          <cell r="O1119" t="str">
            <v>(E12)</v>
          </cell>
          <cell r="P1119" t="str">
            <v>Jam</v>
          </cell>
          <cell r="Q1119">
            <v>1.7920000000000002E-3</v>
          </cell>
          <cell r="R1119">
            <v>134321.06697484411</v>
          </cell>
          <cell r="U1119">
            <v>240.70335201892067</v>
          </cell>
        </row>
        <row r="1120">
          <cell r="A1120" t="str">
            <v xml:space="preserve">   1.</v>
          </cell>
          <cell r="C1120" t="str">
            <v>BAHAN</v>
          </cell>
          <cell r="L1120" t="str">
            <v>4.</v>
          </cell>
          <cell r="N1120" t="str">
            <v>Dump Truck</v>
          </cell>
          <cell r="O1120" t="str">
            <v>(E08)</v>
          </cell>
          <cell r="P1120" t="str">
            <v>Jam</v>
          </cell>
          <cell r="Q1120">
            <v>1.7542168674698801E-2</v>
          </cell>
          <cell r="R1120">
            <v>85369.901634057198</v>
          </cell>
          <cell r="U1120">
            <v>1497.573214207076</v>
          </cell>
        </row>
        <row r="1121">
          <cell r="A1121" t="str">
            <v>1.a.</v>
          </cell>
          <cell r="C1121" t="str">
            <v>Agregat Kasar</v>
          </cell>
          <cell r="D1121" t="str">
            <v>= (CA x (D1 x tM3) x Fh1) : D2</v>
          </cell>
          <cell r="G1121" t="str">
            <v>(M03)</v>
          </cell>
          <cell r="H1121">
            <v>1.9208000000000003E-2</v>
          </cell>
          <cell r="I1121" t="str">
            <v>M3</v>
          </cell>
          <cell r="L1121" t="str">
            <v>5.</v>
          </cell>
          <cell r="N1121" t="str">
            <v>Asphalt Finisher     (E02)</v>
          </cell>
          <cell r="O1121" t="str">
            <v>(E02)</v>
          </cell>
          <cell r="P1121" t="str">
            <v>Jam</v>
          </cell>
          <cell r="Q1121">
            <v>2.0240963855421693E-3</v>
          </cell>
          <cell r="R1121">
            <v>153193.93066610809</v>
          </cell>
          <cell r="U1121">
            <v>310.0792813482671</v>
          </cell>
        </row>
        <row r="1122">
          <cell r="A1122" t="str">
            <v>1.b.</v>
          </cell>
          <cell r="C1122" t="str">
            <v>Agregat Halus</v>
          </cell>
          <cell r="D1122" t="str">
            <v>= (FA x (D1 x tM3) x Fh1) : D2</v>
          </cell>
          <cell r="G1122" t="str">
            <v>(M04)</v>
          </cell>
          <cell r="H1122">
            <v>1.6660000000000001E-2</v>
          </cell>
          <cell r="I1122" t="str">
            <v>M3</v>
          </cell>
          <cell r="L1122" t="str">
            <v>6.</v>
          </cell>
          <cell r="N1122" t="str">
            <v>Tandem Roller</v>
          </cell>
          <cell r="O1122" t="str">
            <v>(E17)</v>
          </cell>
          <cell r="P1122" t="str">
            <v>Jam</v>
          </cell>
          <cell r="Q1122">
            <v>2.2948938611589212E-3</v>
          </cell>
          <cell r="R1122">
            <v>112203.63792732745</v>
          </cell>
          <cell r="U1122">
            <v>257.49543987912205</v>
          </cell>
        </row>
        <row r="1123">
          <cell r="A1123" t="str">
            <v>1.c.</v>
          </cell>
          <cell r="C1123" t="str">
            <v>Filler</v>
          </cell>
          <cell r="D1123" t="str">
            <v>= (FF x (D1 x tM3) x Fh1) x 1000</v>
          </cell>
          <cell r="G1123" t="str">
            <v>(M05)</v>
          </cell>
          <cell r="H1123">
            <v>0.70560000000000012</v>
          </cell>
          <cell r="I1123" t="str">
            <v>Kg</v>
          </cell>
          <cell r="L1123" t="str">
            <v>7</v>
          </cell>
          <cell r="N1123" t="str">
            <v>P. Tyre Roller</v>
          </cell>
          <cell r="O1123" t="str">
            <v>(E18)</v>
          </cell>
          <cell r="P1123" t="str">
            <v>Jam</v>
          </cell>
          <cell r="Q1123">
            <v>1.285140562248996E-3</v>
          </cell>
          <cell r="R1123">
            <v>153571.33878019065</v>
          </cell>
          <cell r="U1123">
            <v>197.36075666530525</v>
          </cell>
        </row>
        <row r="1124">
          <cell r="A1124" t="str">
            <v>1.d.</v>
          </cell>
          <cell r="C1124" t="str">
            <v>Aspal</v>
          </cell>
          <cell r="D1124" t="str">
            <v>= (AS x (D1 x tM3) x Fh2) x 1000</v>
          </cell>
          <cell r="G1124" t="str">
            <v>(M10)</v>
          </cell>
          <cell r="H1124">
            <v>5.1912000000000003</v>
          </cell>
          <cell r="I1124" t="str">
            <v>Kg</v>
          </cell>
          <cell r="L1124" t="str">
            <v>8</v>
          </cell>
          <cell r="N1124" t="str">
            <v>Alat Bantu</v>
          </cell>
          <cell r="P1124" t="str">
            <v>Ls</v>
          </cell>
          <cell r="Q1124">
            <v>1</v>
          </cell>
          <cell r="R1124">
            <v>100</v>
          </cell>
          <cell r="U1124">
            <v>100</v>
          </cell>
        </row>
        <row r="1126">
          <cell r="A1126" t="str">
            <v>2.</v>
          </cell>
          <cell r="C1126" t="str">
            <v>ALAT</v>
          </cell>
          <cell r="Q1126" t="str">
            <v xml:space="preserve">JUMLAH HARGA PERALATAN   </v>
          </cell>
          <cell r="U1126">
            <v>6356.2429831605523</v>
          </cell>
        </row>
        <row r="1127">
          <cell r="A1127" t="str">
            <v>2.a.</v>
          </cell>
          <cell r="C1127" t="str">
            <v>WHEEL LOADER</v>
          </cell>
          <cell r="G1127" t="str">
            <v>(E15)</v>
          </cell>
        </row>
        <row r="1128">
          <cell r="C1128" t="str">
            <v>Kapasitas bucket</v>
          </cell>
          <cell r="G1128" t="str">
            <v>V</v>
          </cell>
          <cell r="H1128">
            <v>1.5</v>
          </cell>
          <cell r="I1128" t="str">
            <v>M3</v>
          </cell>
          <cell r="L1128" t="str">
            <v>D.</v>
          </cell>
          <cell r="N1128" t="str">
            <v>JUMLAH HARGA TENAGA, BAHAN DAN PERALATAN  ( A + B + C )</v>
          </cell>
          <cell r="U1128">
            <v>8045.5444095114244</v>
          </cell>
        </row>
        <row r="1129">
          <cell r="C1129" t="str">
            <v>Faktor bucket</v>
          </cell>
          <cell r="G1129" t="str">
            <v>Fb</v>
          </cell>
          <cell r="H1129">
            <v>0.8</v>
          </cell>
          <cell r="I1129" t="str">
            <v>-</v>
          </cell>
          <cell r="L1129" t="str">
            <v>E.</v>
          </cell>
          <cell r="N1129" t="str">
            <v>OVERHEAD &amp; PROFIT</v>
          </cell>
          <cell r="P1129">
            <v>10</v>
          </cell>
          <cell r="Q1129" t="str">
            <v>%  x  D</v>
          </cell>
          <cell r="U1129">
            <v>804.55444095114251</v>
          </cell>
        </row>
        <row r="1130">
          <cell r="C1130" t="str">
            <v>Faktor efisiensi alat</v>
          </cell>
          <cell r="G1130" t="str">
            <v>Fa</v>
          </cell>
          <cell r="H1130">
            <v>0.83</v>
          </cell>
          <cell r="I1130" t="str">
            <v>-</v>
          </cell>
          <cell r="L1130" t="str">
            <v>F.</v>
          </cell>
          <cell r="N1130" t="str">
            <v>HARGA SATUAN PEKERJAAN  ( D + E )</v>
          </cell>
          <cell r="U1130">
            <v>8850.0988504625675</v>
          </cell>
        </row>
        <row r="1131">
          <cell r="C1131" t="str">
            <v>Waktu Siklus</v>
          </cell>
          <cell r="G1131" t="str">
            <v>Ts1</v>
          </cell>
          <cell r="L1131" t="str">
            <v>Note: 1</v>
          </cell>
          <cell r="N1131" t="str">
            <v>SATUAN dapat berdasarkan atas jam operasi untuk Tenaga Kerja dan Peralatan, volume dan/atau ukuran</v>
          </cell>
        </row>
        <row r="1132">
          <cell r="C1132" t="str">
            <v>- Muat</v>
          </cell>
          <cell r="G1132" t="str">
            <v>T1</v>
          </cell>
          <cell r="H1132">
            <v>6</v>
          </cell>
          <cell r="I1132" t="str">
            <v>menit</v>
          </cell>
          <cell r="N1132" t="str">
            <v>berat untuk bahan-bahan.</v>
          </cell>
        </row>
        <row r="1133">
          <cell r="C1133" t="str">
            <v>- Lain lain</v>
          </cell>
          <cell r="G1133" t="str">
            <v>T2</v>
          </cell>
          <cell r="H1133">
            <v>2</v>
          </cell>
          <cell r="I1133" t="str">
            <v>menit</v>
          </cell>
          <cell r="L1133">
            <v>2</v>
          </cell>
          <cell r="N1133" t="str">
            <v>Kuantitas satuan adalah kuantitas setiap komponen untuk menyelesaikan satu satuan pekerjaan dari nomor</v>
          </cell>
        </row>
        <row r="1134">
          <cell r="G1134" t="str">
            <v>Ts1</v>
          </cell>
          <cell r="H1134">
            <v>8</v>
          </cell>
          <cell r="I1134" t="str">
            <v>menit</v>
          </cell>
          <cell r="N1134" t="str">
            <v>mata pembayaran.</v>
          </cell>
        </row>
        <row r="1135">
          <cell r="L1135">
            <v>3</v>
          </cell>
          <cell r="N1135" t="str">
            <v>Biaya satuan untuk peralatan sudah termasuk bahan bakar, bahan habis dipakai dan operator.</v>
          </cell>
        </row>
        <row r="1136">
          <cell r="L1136">
            <v>4</v>
          </cell>
          <cell r="N1136" t="str">
            <v>Biaya satuan sudah termasuk pengeluaran untuk seluruh pajak yang berkaitan (tetapi tidak termasuk PPN</v>
          </cell>
        </row>
        <row r="1137">
          <cell r="J1137" t="str">
            <v>Berlanjut ke hal. berikut.</v>
          </cell>
          <cell r="N1137" t="str">
            <v>yang dibayar dari kontrak) dan biaya-biaya lainnya.</v>
          </cell>
        </row>
        <row r="1138">
          <cell r="A1138" t="str">
            <v>ITEM PEMBAYARAN NO.</v>
          </cell>
          <cell r="D1138" t="str">
            <v>:  6.3 (3)</v>
          </cell>
          <cell r="J1138" t="str">
            <v>Analisa EI-633</v>
          </cell>
        </row>
        <row r="1139">
          <cell r="A1139" t="str">
            <v>JENIS PEKERJAAN</v>
          </cell>
          <cell r="D1139" t="str">
            <v>:  Lataston Lapis Aus (HRS - WC)</v>
          </cell>
        </row>
        <row r="1140">
          <cell r="A1140" t="str">
            <v>SATUAN PEMBAYARAN</v>
          </cell>
          <cell r="D1140" t="str">
            <v>:  M2</v>
          </cell>
          <cell r="H1140" t="str">
            <v xml:space="preserve">         URAIAN ANALISA HARGA SATUAN</v>
          </cell>
        </row>
        <row r="1141">
          <cell r="J1141" t="str">
            <v>Lanjutan</v>
          </cell>
        </row>
        <row r="1143">
          <cell r="A1143" t="str">
            <v>No.</v>
          </cell>
          <cell r="C1143" t="str">
            <v>U R A I A N</v>
          </cell>
          <cell r="G1143" t="str">
            <v>KODE</v>
          </cell>
          <cell r="H1143" t="str">
            <v>KOEF.</v>
          </cell>
          <cell r="I1143" t="str">
            <v>SATUAN</v>
          </cell>
          <cell r="J1143" t="str">
            <v>KETERANGAN</v>
          </cell>
        </row>
        <row r="1146">
          <cell r="C1146" t="str">
            <v xml:space="preserve">Kap. Prod. / jam = </v>
          </cell>
          <cell r="D1146" t="str">
            <v>D2 x V x Fb x Fa x 60</v>
          </cell>
          <cell r="G1146" t="str">
            <v>Q1</v>
          </cell>
          <cell r="H1146">
            <v>200.08928571428569</v>
          </cell>
          <cell r="I1146" t="str">
            <v>M2</v>
          </cell>
          <cell r="J1146" t="str">
            <v xml:space="preserve"> </v>
          </cell>
        </row>
        <row r="1147">
          <cell r="D1147" t="str">
            <v>D1 x t x Ts1</v>
          </cell>
        </row>
        <row r="1149">
          <cell r="C1149" t="str">
            <v>Koefisien Alat / M2</v>
          </cell>
          <cell r="D1149" t="str">
            <v xml:space="preserve"> = 1 : Q1</v>
          </cell>
          <cell r="G1149" t="str">
            <v>(E15)</v>
          </cell>
          <cell r="H1149">
            <v>4.9977688531905404E-3</v>
          </cell>
          <cell r="I1149" t="str">
            <v>Jam</v>
          </cell>
        </row>
        <row r="1151">
          <cell r="A1151" t="str">
            <v>2.b.</v>
          </cell>
          <cell r="C1151" t="str">
            <v>ASPHALT MIXING PLANT (AMP)</v>
          </cell>
          <cell r="G1151" t="str">
            <v>(E01)</v>
          </cell>
        </row>
        <row r="1152">
          <cell r="C1152" t="str">
            <v>Kapasitas produksi</v>
          </cell>
          <cell r="G1152" t="str">
            <v>V</v>
          </cell>
          <cell r="H1152">
            <v>50</v>
          </cell>
          <cell r="I1152" t="str">
            <v>ton / Jam</v>
          </cell>
        </row>
        <row r="1153">
          <cell r="C1153" t="str">
            <v>Faktor Efisiensi alat</v>
          </cell>
          <cell r="G1153" t="str">
            <v>Fa</v>
          </cell>
          <cell r="H1153">
            <v>0.75</v>
          </cell>
          <cell r="I1153" t="str">
            <v>-</v>
          </cell>
        </row>
        <row r="1155">
          <cell r="C1155" t="str">
            <v>Kap.Prod. / jam =</v>
          </cell>
          <cell r="D1155" t="str">
            <v>V x Fa</v>
          </cell>
          <cell r="G1155" t="str">
            <v>Q2</v>
          </cell>
          <cell r="H1155">
            <v>558.03571428571422</v>
          </cell>
          <cell r="I1155" t="str">
            <v>M2</v>
          </cell>
        </row>
        <row r="1156">
          <cell r="D1156" t="str">
            <v>D1 x t</v>
          </cell>
        </row>
        <row r="1157">
          <cell r="C1157" t="str">
            <v>Koefisien Alat / M2</v>
          </cell>
          <cell r="D1157" t="str">
            <v xml:space="preserve"> = 1 : Q2</v>
          </cell>
          <cell r="G1157" t="str">
            <v>(E01)</v>
          </cell>
          <cell r="H1157">
            <v>1.7920000000000002E-3</v>
          </cell>
          <cell r="I1157" t="str">
            <v>Jam</v>
          </cell>
        </row>
        <row r="1159">
          <cell r="A1159" t="str">
            <v>2.c.</v>
          </cell>
          <cell r="C1159" t="str">
            <v>GENERATOR SET ( GENSET )</v>
          </cell>
          <cell r="G1159" t="str">
            <v>(E12)</v>
          </cell>
        </row>
        <row r="1160">
          <cell r="C1160" t="str">
            <v>Kap.Prod. / Jam = SAMA DENGAN AMP</v>
          </cell>
          <cell r="G1160" t="str">
            <v>Q3</v>
          </cell>
          <cell r="H1160">
            <v>558.03571428571422</v>
          </cell>
          <cell r="I1160" t="str">
            <v>M2</v>
          </cell>
        </row>
        <row r="1161">
          <cell r="C1161" t="str">
            <v>Koefisien Alat / M2</v>
          </cell>
          <cell r="D1161" t="str">
            <v xml:space="preserve"> = 1 : Q3</v>
          </cell>
          <cell r="G1161" t="str">
            <v>(E12)</v>
          </cell>
          <cell r="H1161">
            <v>1.7920000000000002E-3</v>
          </cell>
          <cell r="I1161" t="str">
            <v>Jam</v>
          </cell>
        </row>
        <row r="1163">
          <cell r="A1163" t="str">
            <v>2.d.</v>
          </cell>
          <cell r="C1163" t="str">
            <v>DUMP TRUCK (DT)</v>
          </cell>
          <cell r="G1163" t="str">
            <v>(E08)</v>
          </cell>
        </row>
        <row r="1164">
          <cell r="C1164" t="str">
            <v>Kapasitas bak</v>
          </cell>
          <cell r="G1164" t="str">
            <v>V</v>
          </cell>
          <cell r="H1164">
            <v>6</v>
          </cell>
          <cell r="I1164" t="str">
            <v>ton</v>
          </cell>
        </row>
        <row r="1165">
          <cell r="C1165" t="str">
            <v>Faktor Efisiensi alat</v>
          </cell>
          <cell r="G1165" t="str">
            <v>Fa</v>
          </cell>
          <cell r="H1165">
            <v>0.83</v>
          </cell>
          <cell r="I1165" t="str">
            <v>-</v>
          </cell>
        </row>
        <row r="1166">
          <cell r="C1166" t="str">
            <v>Kecepatan rata-rata bermuatan</v>
          </cell>
          <cell r="G1166" t="str">
            <v>v1</v>
          </cell>
          <cell r="H1166">
            <v>35</v>
          </cell>
          <cell r="I1166" t="str">
            <v>KM / Jam</v>
          </cell>
        </row>
        <row r="1167">
          <cell r="C1167" t="str">
            <v>Kecepatan rata-rata kosong</v>
          </cell>
          <cell r="G1167" t="str">
            <v>v2</v>
          </cell>
          <cell r="H1167">
            <v>50</v>
          </cell>
          <cell r="I1167" t="str">
            <v>KM / Jam</v>
          </cell>
        </row>
        <row r="1168">
          <cell r="C1168" t="str">
            <v>Kapasitas AMP / batch</v>
          </cell>
          <cell r="G1168" t="str">
            <v>Q2b</v>
          </cell>
          <cell r="H1168">
            <v>0.5</v>
          </cell>
          <cell r="I1168" t="str">
            <v>ton</v>
          </cell>
        </row>
        <row r="1169">
          <cell r="C1169" t="str">
            <v>Waktu menyiapkan 1 batch HRS</v>
          </cell>
          <cell r="G1169" t="str">
            <v>Tb</v>
          </cell>
          <cell r="H1169">
            <v>1</v>
          </cell>
          <cell r="I1169" t="str">
            <v>menit</v>
          </cell>
        </row>
        <row r="1170">
          <cell r="C1170" t="str">
            <v>Waktu Siklus</v>
          </cell>
          <cell r="G1170" t="str">
            <v>Ts2</v>
          </cell>
        </row>
        <row r="1171">
          <cell r="C1171" t="str">
            <v xml:space="preserve">- Mengisi Bak </v>
          </cell>
          <cell r="D1171" t="str">
            <v>= (V : Q2b) x Tb</v>
          </cell>
          <cell r="G1171" t="str">
            <v>T1</v>
          </cell>
          <cell r="H1171">
            <v>12</v>
          </cell>
          <cell r="I1171" t="str">
            <v>menit</v>
          </cell>
        </row>
        <row r="1172">
          <cell r="C1172" t="str">
            <v>- Angkut</v>
          </cell>
          <cell r="D1172" t="str">
            <v>= (L : v1) x 60 menit</v>
          </cell>
          <cell r="G1172" t="str">
            <v>T2</v>
          </cell>
          <cell r="H1172">
            <v>30</v>
          </cell>
          <cell r="I1172" t="str">
            <v>menit</v>
          </cell>
        </row>
        <row r="1173">
          <cell r="C1173" t="str">
            <v>- Tunggu + dump + Putar</v>
          </cell>
          <cell r="G1173" t="str">
            <v>T3</v>
          </cell>
          <cell r="H1173">
            <v>15</v>
          </cell>
          <cell r="I1173" t="str">
            <v>menit</v>
          </cell>
        </row>
        <row r="1174">
          <cell r="C1174" t="str">
            <v>- Kembali</v>
          </cell>
          <cell r="D1174" t="str">
            <v>= (L : v2) x 60 menit</v>
          </cell>
          <cell r="G1174" t="str">
            <v>T4</v>
          </cell>
          <cell r="H1174">
            <v>21</v>
          </cell>
          <cell r="I1174" t="str">
            <v>menit</v>
          </cell>
        </row>
        <row r="1175">
          <cell r="G1175" t="str">
            <v>Ts2</v>
          </cell>
          <cell r="H1175">
            <v>78</v>
          </cell>
          <cell r="I1175" t="str">
            <v>menit</v>
          </cell>
        </row>
        <row r="1177">
          <cell r="C1177" t="str">
            <v>Kap.Prod. / jam =</v>
          </cell>
          <cell r="D1177" t="str">
            <v>V x Fa x 60</v>
          </cell>
          <cell r="G1177" t="str">
            <v>Q4</v>
          </cell>
          <cell r="H1177">
            <v>57.005494505494489</v>
          </cell>
          <cell r="I1177" t="str">
            <v>M2</v>
          </cell>
        </row>
        <row r="1178">
          <cell r="D1178" t="str">
            <v>D1 x t x Ts2</v>
          </cell>
        </row>
        <row r="1180">
          <cell r="C1180" t="str">
            <v>Koefisien Alat / M2</v>
          </cell>
          <cell r="D1180" t="str">
            <v xml:space="preserve"> = 1 : Q4</v>
          </cell>
          <cell r="G1180" t="str">
            <v>(E09)</v>
          </cell>
          <cell r="H1180">
            <v>1.7542168674698801E-2</v>
          </cell>
          <cell r="I1180" t="str">
            <v>Jam</v>
          </cell>
        </row>
        <row r="1182">
          <cell r="A1182" t="str">
            <v>2.e.</v>
          </cell>
          <cell r="C1182" t="str">
            <v>ASPHALT FINISHER</v>
          </cell>
          <cell r="D1182" t="str">
            <v xml:space="preserve"> </v>
          </cell>
          <cell r="G1182" t="str">
            <v>(E02)</v>
          </cell>
        </row>
        <row r="1183">
          <cell r="C1183" t="str">
            <v>Kapasitas produksi</v>
          </cell>
          <cell r="G1183" t="str">
            <v>V</v>
          </cell>
          <cell r="H1183">
            <v>40</v>
          </cell>
          <cell r="I1183" t="str">
            <v>ton / Jam</v>
          </cell>
        </row>
        <row r="1184">
          <cell r="C1184" t="str">
            <v>Faktor efisiensi alat</v>
          </cell>
          <cell r="G1184" t="str">
            <v>Fa</v>
          </cell>
          <cell r="H1184">
            <v>0.83</v>
          </cell>
          <cell r="I1184" t="str">
            <v>-</v>
          </cell>
        </row>
        <row r="1186">
          <cell r="C1186" t="str">
            <v>Kap.Prod. / jam =</v>
          </cell>
          <cell r="D1186" t="str">
            <v xml:space="preserve">V x Fa </v>
          </cell>
          <cell r="G1186" t="str">
            <v>Q5</v>
          </cell>
          <cell r="H1186">
            <v>494.04761904761892</v>
          </cell>
          <cell r="I1186" t="str">
            <v>M2</v>
          </cell>
        </row>
        <row r="1187">
          <cell r="D1187" t="str">
            <v>D1  x t</v>
          </cell>
        </row>
        <row r="1188">
          <cell r="C1188" t="str">
            <v>Koefisien Alat / M2</v>
          </cell>
          <cell r="D1188" t="str">
            <v xml:space="preserve"> = 1 : Q5</v>
          </cell>
          <cell r="G1188" t="str">
            <v>(E02)</v>
          </cell>
          <cell r="H1188">
            <v>2.0240963855421693E-3</v>
          </cell>
          <cell r="I1188" t="str">
            <v>Jam</v>
          </cell>
          <cell r="J1188" t="str">
            <v xml:space="preserve"> </v>
          </cell>
        </row>
        <row r="1190">
          <cell r="A1190" t="str">
            <v>2.f.</v>
          </cell>
          <cell r="C1190" t="str">
            <v>TANDEM ROLLER</v>
          </cell>
          <cell r="G1190" t="str">
            <v>(E17)</v>
          </cell>
        </row>
        <row r="1191">
          <cell r="A1191" t="str">
            <v xml:space="preserve"> </v>
          </cell>
          <cell r="C1191" t="str">
            <v>Kecepatan rata-rata alat</v>
          </cell>
          <cell r="G1191" t="str">
            <v>v</v>
          </cell>
          <cell r="H1191">
            <v>3.5</v>
          </cell>
          <cell r="I1191" t="str">
            <v>Km / Jam</v>
          </cell>
        </row>
        <row r="1192">
          <cell r="C1192" t="str">
            <v>Lebar efektif pemadatan</v>
          </cell>
          <cell r="G1192" t="str">
            <v>b</v>
          </cell>
          <cell r="H1192">
            <v>1.2</v>
          </cell>
          <cell r="I1192" t="str">
            <v>M</v>
          </cell>
        </row>
        <row r="1193">
          <cell r="C1193" t="str">
            <v>Jumlah lintasan</v>
          </cell>
          <cell r="G1193" t="str">
            <v>n</v>
          </cell>
          <cell r="H1193">
            <v>8</v>
          </cell>
          <cell r="I1193" t="str">
            <v>lintasan</v>
          </cell>
          <cell r="J1193" t="str">
            <v xml:space="preserve"> 4 Awal &amp; 4 Akhir</v>
          </cell>
        </row>
        <row r="1194">
          <cell r="C1194" t="str">
            <v>Faktor Efisiensi alat</v>
          </cell>
          <cell r="G1194" t="str">
            <v>Fa</v>
          </cell>
          <cell r="H1194">
            <v>0.83</v>
          </cell>
          <cell r="I1194" t="str">
            <v>-</v>
          </cell>
        </row>
        <row r="1195">
          <cell r="C1195" t="str">
            <v xml:space="preserve"> </v>
          </cell>
        </row>
        <row r="1196">
          <cell r="J1196" t="str">
            <v>Berlanjut ke hal. berikut.</v>
          </cell>
        </row>
        <row r="1197">
          <cell r="A1197" t="str">
            <v>ITEM PEMBAYARAN NO.</v>
          </cell>
          <cell r="D1197" t="str">
            <v>:  6.3 (3)</v>
          </cell>
          <cell r="J1197" t="str">
            <v>Analisa EI-633</v>
          </cell>
        </row>
        <row r="1198">
          <cell r="A1198" t="str">
            <v>JENIS PEKERJAAN</v>
          </cell>
          <cell r="D1198" t="str">
            <v>:  Lataston Lapis Aus (HRS - WC)</v>
          </cell>
        </row>
        <row r="1199">
          <cell r="A1199" t="str">
            <v>SATUAN PEMBAYARAN</v>
          </cell>
          <cell r="D1199" t="str">
            <v>:  M2</v>
          </cell>
          <cell r="H1199" t="str">
            <v xml:space="preserve">         URAIAN ANALISA HARGA SATUAN</v>
          </cell>
        </row>
        <row r="1200">
          <cell r="J1200" t="str">
            <v>Lanjutan</v>
          </cell>
        </row>
        <row r="1202">
          <cell r="A1202" t="str">
            <v>No.</v>
          </cell>
          <cell r="C1202" t="str">
            <v>U R A I A N</v>
          </cell>
          <cell r="G1202" t="str">
            <v>KODE</v>
          </cell>
          <cell r="H1202" t="str">
            <v>KOEF.</v>
          </cell>
          <cell r="I1202" t="str">
            <v>SATUAN</v>
          </cell>
          <cell r="J1202" t="str">
            <v>KETERANGAN</v>
          </cell>
        </row>
        <row r="1205">
          <cell r="B1205" t="str">
            <v xml:space="preserve"> </v>
          </cell>
          <cell r="C1205" t="str">
            <v xml:space="preserve">Kap. Prod./jam = </v>
          </cell>
          <cell r="D1205" t="str">
            <v>(v x 1000) x b x Fa</v>
          </cell>
          <cell r="G1205" t="str">
            <v>Q6</v>
          </cell>
          <cell r="H1205">
            <v>435.75</v>
          </cell>
          <cell r="I1205" t="str">
            <v>M2</v>
          </cell>
        </row>
        <row r="1206">
          <cell r="D1206" t="str">
            <v>n</v>
          </cell>
        </row>
        <row r="1207">
          <cell r="C1207" t="str">
            <v>Koefisien Alat / M2</v>
          </cell>
          <cell r="D1207" t="str">
            <v xml:space="preserve"> = 1 : Q6</v>
          </cell>
          <cell r="G1207" t="str">
            <v>(E17)</v>
          </cell>
          <cell r="H1207">
            <v>2.2948938611589212E-3</v>
          </cell>
          <cell r="I1207" t="str">
            <v>Jam</v>
          </cell>
        </row>
        <row r="1208">
          <cell r="C1208" t="str">
            <v xml:space="preserve"> </v>
          </cell>
        </row>
        <row r="1209">
          <cell r="A1209" t="str">
            <v>2.g.</v>
          </cell>
          <cell r="C1209" t="str">
            <v>PNEUMATIC TIRE ROLLER</v>
          </cell>
          <cell r="G1209" t="str">
            <v>(E18)</v>
          </cell>
        </row>
        <row r="1210">
          <cell r="C1210" t="str">
            <v>Kecepatan rata-rata</v>
          </cell>
          <cell r="G1210" t="str">
            <v>v</v>
          </cell>
          <cell r="H1210">
            <v>5</v>
          </cell>
          <cell r="I1210" t="str">
            <v>KM / jam</v>
          </cell>
        </row>
        <row r="1211">
          <cell r="C1211" t="str">
            <v>Lebar efektif pemadatan</v>
          </cell>
          <cell r="G1211" t="str">
            <v>b</v>
          </cell>
          <cell r="H1211">
            <v>1.5</v>
          </cell>
          <cell r="I1211" t="str">
            <v>M</v>
          </cell>
        </row>
        <row r="1212">
          <cell r="C1212" t="str">
            <v>Jumlah lintasan</v>
          </cell>
          <cell r="G1212" t="str">
            <v>n</v>
          </cell>
          <cell r="H1212">
            <v>8</v>
          </cell>
          <cell r="I1212" t="str">
            <v>lintasan</v>
          </cell>
        </row>
        <row r="1213">
          <cell r="C1213" t="str">
            <v>Faktor Efisiensi alat</v>
          </cell>
          <cell r="G1213" t="str">
            <v>Fa</v>
          </cell>
          <cell r="H1213">
            <v>0.83</v>
          </cell>
          <cell r="I1213" t="str">
            <v>-</v>
          </cell>
        </row>
        <row r="1215">
          <cell r="C1215" t="str">
            <v>Kap.Prod./jam =</v>
          </cell>
          <cell r="D1215" t="str">
            <v>(v x 1000) x b x Fa</v>
          </cell>
          <cell r="G1215" t="str">
            <v>Q7</v>
          </cell>
          <cell r="H1215">
            <v>778.125</v>
          </cell>
          <cell r="I1215" t="str">
            <v>M2</v>
          </cell>
        </row>
        <row r="1216">
          <cell r="D1216" t="str">
            <v>n</v>
          </cell>
        </row>
        <row r="1217">
          <cell r="C1217" t="str">
            <v>Koefisien Alat / M2</v>
          </cell>
          <cell r="D1217" t="str">
            <v xml:space="preserve"> = 1 : Q7</v>
          </cell>
          <cell r="G1217" t="str">
            <v>(E18)</v>
          </cell>
          <cell r="H1217">
            <v>1.285140562248996E-3</v>
          </cell>
          <cell r="I1217" t="str">
            <v>Jam</v>
          </cell>
        </row>
        <row r="1219">
          <cell r="A1219" t="str">
            <v>2.h.</v>
          </cell>
          <cell r="C1219" t="str">
            <v>ALAT BANTU</v>
          </cell>
        </row>
        <row r="1220">
          <cell r="C1220" t="str">
            <v>diperlukan :</v>
          </cell>
          <cell r="J1220" t="str">
            <v>Lump Sum</v>
          </cell>
        </row>
        <row r="1221">
          <cell r="C1221" t="str">
            <v>- Kereta dorong     = 2 buah</v>
          </cell>
        </row>
        <row r="1222">
          <cell r="C1222" t="str">
            <v>- Sekop                = 3 buah</v>
          </cell>
        </row>
        <row r="1223">
          <cell r="C1223" t="str">
            <v>- Garpu                = 2 buah</v>
          </cell>
        </row>
        <row r="1224">
          <cell r="C1224" t="str">
            <v>- Tongkat Kontrol ketebalan hanparan</v>
          </cell>
        </row>
        <row r="1226">
          <cell r="A1226" t="str">
            <v xml:space="preserve">   3.</v>
          </cell>
          <cell r="C1226" t="str">
            <v>TENAGA</v>
          </cell>
        </row>
        <row r="1227">
          <cell r="C1227" t="str">
            <v>Produksi menentukan : Asphalt Mixing Plant (AMP)</v>
          </cell>
          <cell r="G1227" t="str">
            <v>Q2</v>
          </cell>
          <cell r="H1227">
            <v>558.03571428571422</v>
          </cell>
          <cell r="I1227" t="str">
            <v>M2/Jam</v>
          </cell>
        </row>
        <row r="1228">
          <cell r="C1228" t="str">
            <v>Produksi HRS / hari  =  Tk x Q2</v>
          </cell>
          <cell r="G1228" t="str">
            <v>Qt</v>
          </cell>
          <cell r="H1228">
            <v>3906.2499999999995</v>
          </cell>
          <cell r="I1228" t="str">
            <v>M2</v>
          </cell>
        </row>
        <row r="1229">
          <cell r="C1229" t="str">
            <v>Kebutuhan tenaga :</v>
          </cell>
        </row>
        <row r="1230">
          <cell r="D1230" t="str">
            <v>- Pekerja</v>
          </cell>
          <cell r="G1230" t="str">
            <v>P</v>
          </cell>
          <cell r="H1230">
            <v>14</v>
          </cell>
          <cell r="I1230" t="str">
            <v>orang</v>
          </cell>
        </row>
        <row r="1231">
          <cell r="D1231" t="str">
            <v>- Mandor</v>
          </cell>
          <cell r="G1231" t="str">
            <v>M</v>
          </cell>
          <cell r="H1231">
            <v>1</v>
          </cell>
          <cell r="I1231" t="str">
            <v>orang</v>
          </cell>
        </row>
        <row r="1233">
          <cell r="C1233" t="str">
            <v>Koefisien Tenaga / M2     :</v>
          </cell>
        </row>
        <row r="1234">
          <cell r="D1234" t="str">
            <v>- Pekerja</v>
          </cell>
          <cell r="E1234" t="str">
            <v>= (Tk x P) / Qt</v>
          </cell>
          <cell r="G1234" t="str">
            <v>(L01)</v>
          </cell>
          <cell r="H1234">
            <v>2.5088000000000003E-2</v>
          </cell>
          <cell r="I1234" t="str">
            <v>Jam</v>
          </cell>
        </row>
        <row r="1235">
          <cell r="D1235" t="str">
            <v>- Mandor</v>
          </cell>
          <cell r="E1235" t="str">
            <v>= (Tk x M) / Qt</v>
          </cell>
          <cell r="G1235" t="str">
            <v>(L03)</v>
          </cell>
          <cell r="H1235">
            <v>1.7920000000000002E-3</v>
          </cell>
          <cell r="I1235" t="str">
            <v>Jam</v>
          </cell>
        </row>
        <row r="1237">
          <cell r="A1237" t="str">
            <v>4.</v>
          </cell>
          <cell r="C1237" t="str">
            <v>HARGA DASAR SATUAN UPAH, BAHAN DAN ALAT</v>
          </cell>
        </row>
        <row r="1238">
          <cell r="C1238" t="str">
            <v>Lihat lampiran.</v>
          </cell>
        </row>
        <row r="1240">
          <cell r="A1240" t="str">
            <v>5.</v>
          </cell>
          <cell r="C1240" t="str">
            <v>ANALISA HARGA SATUAN PEKERJAAN</v>
          </cell>
        </row>
        <row r="1241">
          <cell r="C1241" t="str">
            <v>Lihat perhitungan dalam FORMULIR STANDAR UNTUK</v>
          </cell>
        </row>
        <row r="1242">
          <cell r="C1242" t="str">
            <v>PEREKEMAN ANALISA MASING-MASING HARGA</v>
          </cell>
        </row>
        <row r="1243">
          <cell r="C1243" t="str">
            <v>SATUAN.</v>
          </cell>
        </row>
        <row r="1244">
          <cell r="C1244" t="str">
            <v>Didapat Harga Satuan Pekerjaan :</v>
          </cell>
        </row>
        <row r="1246">
          <cell r="C1246" t="str">
            <v xml:space="preserve">Rp.  </v>
          </cell>
          <cell r="D1246">
            <v>8850.0988504625675</v>
          </cell>
          <cell r="E1246" t="str">
            <v xml:space="preserve"> / M2.</v>
          </cell>
        </row>
        <row r="1249">
          <cell r="A1249" t="str">
            <v>6.</v>
          </cell>
          <cell r="C1249" t="str">
            <v>WAKTU PELAKSANAAN YANG DIPERLUKAN</v>
          </cell>
        </row>
        <row r="1250">
          <cell r="C1250" t="str">
            <v>Masa Pelaksanaan :</v>
          </cell>
          <cell r="D1250" t="str">
            <v>. . . . . . . . . . . .</v>
          </cell>
          <cell r="E1250" t="str">
            <v>bulan</v>
          </cell>
        </row>
        <row r="1252">
          <cell r="A1252" t="str">
            <v>7.</v>
          </cell>
          <cell r="C1252" t="str">
            <v>VOLUME PEKERJAAN YANG DIPERLUKAN</v>
          </cell>
        </row>
        <row r="1253">
          <cell r="C1253" t="str">
            <v>Volume pekerjaan  :</v>
          </cell>
          <cell r="D1253">
            <v>0</v>
          </cell>
          <cell r="E1253" t="str">
            <v>M2</v>
          </cell>
        </row>
        <row r="1256">
          <cell r="A1256" t="str">
            <v>ITEM PEMBAYARAN NO.</v>
          </cell>
          <cell r="D1256" t="str">
            <v>:  6.3 (4)</v>
          </cell>
          <cell r="J1256" t="str">
            <v>Analisa EI-634</v>
          </cell>
          <cell r="T1256" t="str">
            <v>Analisa EI-634</v>
          </cell>
        </row>
        <row r="1257">
          <cell r="A1257" t="str">
            <v>JENIS PEKERJAAN</v>
          </cell>
          <cell r="D1257" t="str">
            <v>:  Lapis Pondasi HRS - Base</v>
          </cell>
        </row>
        <row r="1258">
          <cell r="A1258" t="str">
            <v>SATUAN PEMBAYARAN</v>
          </cell>
          <cell r="D1258" t="str">
            <v>:  M3</v>
          </cell>
          <cell r="H1258" t="str">
            <v xml:space="preserve">         URAIAN ANALISA HARGA SATUAN</v>
          </cell>
          <cell r="L1258" t="str">
            <v>FORMULIR STANDAR UNTUK</v>
          </cell>
        </row>
        <row r="1259">
          <cell r="L1259" t="str">
            <v>PEREKAMAN ANALISA MASING-MASING HARGA SATUAN</v>
          </cell>
        </row>
        <row r="1260">
          <cell r="L1260" t="str">
            <v xml:space="preserve">                                                                                                            </v>
          </cell>
        </row>
        <row r="1261">
          <cell r="A1261" t="str">
            <v>No.</v>
          </cell>
          <cell r="C1261" t="str">
            <v>U R A I A N</v>
          </cell>
          <cell r="G1261" t="str">
            <v>KODE</v>
          </cell>
          <cell r="H1261" t="str">
            <v>KOEF.</v>
          </cell>
          <cell r="I1261" t="str">
            <v>SATUAN</v>
          </cell>
          <cell r="J1261" t="str">
            <v>KETERANGAN</v>
          </cell>
        </row>
        <row r="1263">
          <cell r="L1263" t="str">
            <v>Proyek / Bagpro</v>
          </cell>
          <cell r="O1263" t="str">
            <v xml:space="preserve">:  Peningkatan Jalan Dan Jembatan Prop. NTT </v>
          </cell>
        </row>
        <row r="1264">
          <cell r="A1264" t="str">
            <v>I.</v>
          </cell>
          <cell r="C1264" t="str">
            <v>ASUMSI</v>
          </cell>
          <cell r="L1264" t="str">
            <v>No. Paket Kontrak</v>
          </cell>
          <cell r="O1264" t="str">
            <v xml:space="preserve">:  </v>
          </cell>
        </row>
        <row r="1265">
          <cell r="A1265">
            <v>1</v>
          </cell>
          <cell r="C1265" t="str">
            <v>Menggunakan alat berat (cara mekanik)</v>
          </cell>
          <cell r="L1265" t="str">
            <v>Nama Paket</v>
          </cell>
          <cell r="O1265" t="str">
            <v>:  Pembangunan Jalan Resetlement Pengungsi Mauritzu</v>
          </cell>
        </row>
        <row r="1266">
          <cell r="A1266">
            <v>2</v>
          </cell>
          <cell r="C1266" t="str">
            <v>Lokasi pekerjaan : sepanjang jalan</v>
          </cell>
          <cell r="L1266" t="str">
            <v>Prop / Kab / Kodya</v>
          </cell>
          <cell r="O1266" t="str">
            <v>:  Nusa Tenggara Timur / TTU</v>
          </cell>
        </row>
        <row r="1267">
          <cell r="A1267">
            <v>3</v>
          </cell>
          <cell r="C1267" t="str">
            <v>Kondisi existing jalan : sedang</v>
          </cell>
          <cell r="L1267" t="str">
            <v>ITEM PEMBAYARAN NO.</v>
          </cell>
          <cell r="O1267" t="str">
            <v>:  6.3 (4)</v>
          </cell>
          <cell r="R1267" t="str">
            <v>PERKIRAAN VOL. PEK.</v>
          </cell>
          <cell r="T1267" t="str">
            <v>:</v>
          </cell>
          <cell r="U1267">
            <v>0</v>
          </cell>
        </row>
        <row r="1268">
          <cell r="A1268">
            <v>4</v>
          </cell>
          <cell r="C1268" t="str">
            <v>Jarak rata-rata Base Camp ke lokasi pekerjaan</v>
          </cell>
          <cell r="G1268" t="str">
            <v>L</v>
          </cell>
          <cell r="H1268">
            <v>17.5</v>
          </cell>
          <cell r="I1268" t="str">
            <v>KM</v>
          </cell>
          <cell r="L1268" t="str">
            <v>JENIS PEKERJAAN</v>
          </cell>
          <cell r="O1268" t="str">
            <v>:  Lapis Pondasi HRS - Base</v>
          </cell>
          <cell r="R1268" t="str">
            <v>TOTAL HARGA (Rp.)</v>
          </cell>
          <cell r="T1268" t="str">
            <v>:</v>
          </cell>
          <cell r="U1268">
            <v>0</v>
          </cell>
        </row>
        <row r="1269">
          <cell r="A1269">
            <v>5</v>
          </cell>
          <cell r="C1269" t="str">
            <v>Tebal Lapis (ATB) padat</v>
          </cell>
          <cell r="G1269" t="str">
            <v>t</v>
          </cell>
          <cell r="H1269">
            <v>3.5000000000000003E-2</v>
          </cell>
          <cell r="I1269" t="str">
            <v>M</v>
          </cell>
          <cell r="L1269" t="str">
            <v>SATUAN PEMBAYARAN</v>
          </cell>
          <cell r="O1269" t="str">
            <v>:  M3</v>
          </cell>
          <cell r="R1269" t="str">
            <v>% THD. BIAYA PROYEK</v>
          </cell>
          <cell r="T1269" t="str">
            <v>:</v>
          </cell>
          <cell r="U1269">
            <v>0</v>
          </cell>
        </row>
        <row r="1270">
          <cell r="A1270">
            <v>6</v>
          </cell>
          <cell r="C1270" t="str">
            <v>Jam kerja efektif per-hari</v>
          </cell>
          <cell r="G1270" t="str">
            <v>Tk</v>
          </cell>
          <cell r="H1270">
            <v>7</v>
          </cell>
          <cell r="I1270" t="str">
            <v>Jam</v>
          </cell>
        </row>
        <row r="1271">
          <cell r="A1271">
            <v>7</v>
          </cell>
          <cell r="C1271" t="str">
            <v>Faktor kehilanganmaterial :</v>
          </cell>
          <cell r="E1271" t="str">
            <v>- Agregat</v>
          </cell>
          <cell r="G1271" t="str">
            <v>Fh1</v>
          </cell>
          <cell r="H1271">
            <v>1.1000000000000001</v>
          </cell>
          <cell r="I1271" t="str">
            <v>-</v>
          </cell>
        </row>
        <row r="1272">
          <cell r="A1272" t="str">
            <v xml:space="preserve"> </v>
          </cell>
          <cell r="E1272" t="str">
            <v>- Aspal</v>
          </cell>
          <cell r="G1272" t="str">
            <v>Fh2</v>
          </cell>
          <cell r="H1272">
            <v>1.05</v>
          </cell>
          <cell r="I1272" t="str">
            <v>-</v>
          </cell>
          <cell r="Q1272" t="str">
            <v>PERKIRAAN</v>
          </cell>
          <cell r="R1272" t="str">
            <v>HARGA</v>
          </cell>
          <cell r="S1272" t="str">
            <v>JUMLAH</v>
          </cell>
        </row>
        <row r="1273">
          <cell r="A1273">
            <v>8</v>
          </cell>
          <cell r="C1273" t="str">
            <v>Komposisi campuran ATB  :</v>
          </cell>
          <cell r="L1273" t="str">
            <v>NO.</v>
          </cell>
          <cell r="N1273" t="str">
            <v>KOMPONEN</v>
          </cell>
          <cell r="P1273" t="str">
            <v>SATUAN</v>
          </cell>
          <cell r="Q1273" t="str">
            <v>KUANTITAS</v>
          </cell>
          <cell r="R1273" t="str">
            <v>SATUAN</v>
          </cell>
          <cell r="S1273" t="str">
            <v>HARGA</v>
          </cell>
        </row>
        <row r="1274">
          <cell r="C1274" t="str">
            <v xml:space="preserve">- Coarse Agregat  </v>
          </cell>
          <cell r="G1274" t="str">
            <v>CA</v>
          </cell>
          <cell r="H1274">
            <v>54.65</v>
          </cell>
          <cell r="I1274" t="str">
            <v>%</v>
          </cell>
          <cell r="J1274" t="str">
            <v xml:space="preserve"> Gradasi harus -</v>
          </cell>
          <cell r="R1274" t="str">
            <v>(Rp.)</v>
          </cell>
          <cell r="S1274" t="str">
            <v>(Rp.)</v>
          </cell>
        </row>
        <row r="1275">
          <cell r="C1275" t="str">
            <v>- Fine Agregat</v>
          </cell>
          <cell r="G1275" t="str">
            <v>FA</v>
          </cell>
          <cell r="H1275">
            <v>37.5</v>
          </cell>
          <cell r="I1275" t="str">
            <v>%</v>
          </cell>
          <cell r="J1275" t="str">
            <v xml:space="preserve"> memenuhi -</v>
          </cell>
        </row>
        <row r="1276">
          <cell r="C1276" t="str">
            <v>- Fraksi Filler</v>
          </cell>
          <cell r="G1276" t="str">
            <v>FF</v>
          </cell>
          <cell r="H1276">
            <v>1</v>
          </cell>
          <cell r="I1276" t="str">
            <v>%</v>
          </cell>
          <cell r="J1276" t="str">
            <v xml:space="preserve"> Spesifikasi</v>
          </cell>
        </row>
        <row r="1277">
          <cell r="C1277" t="str">
            <v>- Asphalt</v>
          </cell>
          <cell r="D1277" t="str">
            <v>minimum 6 %</v>
          </cell>
          <cell r="G1277" t="str">
            <v>As</v>
          </cell>
          <cell r="H1277">
            <v>6.85</v>
          </cell>
          <cell r="I1277" t="str">
            <v>%</v>
          </cell>
          <cell r="L1277" t="str">
            <v>A.</v>
          </cell>
          <cell r="N1277" t="str">
            <v>TENAGA</v>
          </cell>
        </row>
        <row r="1278">
          <cell r="A1278">
            <v>9</v>
          </cell>
          <cell r="C1278" t="str">
            <v>Berat jenis bahan  :</v>
          </cell>
        </row>
        <row r="1279">
          <cell r="C1279" t="str">
            <v>- ATB</v>
          </cell>
          <cell r="G1279" t="str">
            <v>D1</v>
          </cell>
          <cell r="H1279">
            <v>2.2999999999999998</v>
          </cell>
          <cell r="I1279" t="str">
            <v>ton / M3</v>
          </cell>
          <cell r="L1279" t="str">
            <v>1.</v>
          </cell>
          <cell r="N1279" t="str">
            <v>Pekerja</v>
          </cell>
          <cell r="O1279" t="str">
            <v>(L01)</v>
          </cell>
          <cell r="P1279" t="str">
            <v>Jam</v>
          </cell>
          <cell r="Q1279">
            <v>0.77590361445783129</v>
          </cell>
          <cell r="R1279">
            <v>0</v>
          </cell>
          <cell r="U1279">
            <v>0</v>
          </cell>
        </row>
        <row r="1280">
          <cell r="C1280" t="str">
            <v>- Coarse Agregat &amp; Fine Agregat</v>
          </cell>
          <cell r="G1280" t="str">
            <v>D2</v>
          </cell>
          <cell r="H1280">
            <v>1.8</v>
          </cell>
          <cell r="I1280" t="str">
            <v>ton / M3</v>
          </cell>
          <cell r="L1280" t="str">
            <v>2.</v>
          </cell>
          <cell r="N1280" t="str">
            <v>Mandor</v>
          </cell>
          <cell r="O1280" t="str">
            <v>(L03)</v>
          </cell>
          <cell r="P1280" t="str">
            <v>Jam</v>
          </cell>
          <cell r="Q1280">
            <v>5.5421686746987948E-2</v>
          </cell>
          <cell r="R1280">
            <v>0</v>
          </cell>
          <cell r="U1280">
            <v>0</v>
          </cell>
        </row>
        <row r="1281">
          <cell r="C1281" t="str">
            <v>- Fraksi Filler</v>
          </cell>
          <cell r="G1281" t="str">
            <v>D3</v>
          </cell>
          <cell r="H1281">
            <v>2</v>
          </cell>
          <cell r="I1281" t="str">
            <v>ton / M3</v>
          </cell>
        </row>
        <row r="1282">
          <cell r="C1282" t="str">
            <v>- Asphalt</v>
          </cell>
          <cell r="G1282" t="str">
            <v>D4</v>
          </cell>
          <cell r="H1282">
            <v>1.03</v>
          </cell>
          <cell r="I1282" t="str">
            <v>ton / M3</v>
          </cell>
        </row>
        <row r="1283">
          <cell r="Q1283" t="str">
            <v xml:space="preserve">JUMLAH HARGA TENAGA   </v>
          </cell>
          <cell r="U1283">
            <v>0</v>
          </cell>
        </row>
        <row r="1284">
          <cell r="A1284" t="str">
            <v>II.</v>
          </cell>
          <cell r="C1284" t="str">
            <v>URUTAN KERJA</v>
          </cell>
        </row>
        <row r="1285">
          <cell r="A1285">
            <v>1</v>
          </cell>
          <cell r="C1285" t="str">
            <v xml:space="preserve">Wheel Loader memuat Agregat dan Asphalt ke dalam </v>
          </cell>
          <cell r="L1285" t="str">
            <v>B.</v>
          </cell>
          <cell r="N1285" t="str">
            <v>BAHAN</v>
          </cell>
        </row>
        <row r="1286">
          <cell r="A1286" t="str">
            <v xml:space="preserve"> </v>
          </cell>
          <cell r="C1286" t="str">
            <v>Cold Bin AMP</v>
          </cell>
        </row>
        <row r="1287">
          <cell r="A1287">
            <v>2</v>
          </cell>
          <cell r="C1287" t="str">
            <v>Agregat dan aspal dicampur dan dipanaskan</v>
          </cell>
          <cell r="L1287" t="str">
            <v>1.</v>
          </cell>
          <cell r="N1287" t="str">
            <v>Agregat Kasar</v>
          </cell>
          <cell r="O1287" t="str">
            <v>(M03)</v>
          </cell>
          <cell r="P1287" t="str">
            <v>M3</v>
          </cell>
          <cell r="Q1287">
            <v>0.76813611111111102</v>
          </cell>
          <cell r="R1287">
            <v>32852.921470565663</v>
          </cell>
          <cell r="U1287">
            <v>25235.515337039033</v>
          </cell>
        </row>
        <row r="1288">
          <cell r="C1288" t="str">
            <v>dengan AMP untuk dimuat langsung ke dalam</v>
          </cell>
          <cell r="L1288" t="str">
            <v>2.</v>
          </cell>
          <cell r="N1288" t="str">
            <v>Agregat Halus</v>
          </cell>
          <cell r="O1288" t="str">
            <v>(M04)</v>
          </cell>
          <cell r="P1288" t="str">
            <v>M3</v>
          </cell>
          <cell r="Q1288">
            <v>0.52708333333333335</v>
          </cell>
          <cell r="R1288">
            <v>31756.453225945177</v>
          </cell>
          <cell r="U1288">
            <v>16738.297221175271</v>
          </cell>
        </row>
        <row r="1289">
          <cell r="A1289" t="str">
            <v xml:space="preserve"> </v>
          </cell>
          <cell r="C1289" t="str">
            <v>Dump Truck dan diangkut ke lokasi pekerjaan</v>
          </cell>
          <cell r="L1289" t="str">
            <v>3</v>
          </cell>
          <cell r="N1289" t="str">
            <v>Filler</v>
          </cell>
          <cell r="O1289" t="str">
            <v>(M05)</v>
          </cell>
          <cell r="P1289" t="str">
            <v>Kg</v>
          </cell>
          <cell r="Q1289">
            <v>25.300000000000004</v>
          </cell>
          <cell r="R1289">
            <v>750</v>
          </cell>
          <cell r="U1289">
            <v>18975.000000000004</v>
          </cell>
        </row>
        <row r="1290">
          <cell r="A1290">
            <v>3</v>
          </cell>
          <cell r="C1290" t="str">
            <v>Campuran panas ATB dihampar dengan Finisher</v>
          </cell>
          <cell r="L1290" t="str">
            <v>4</v>
          </cell>
          <cell r="N1290" t="str">
            <v>Aspal</v>
          </cell>
          <cell r="O1290" t="str">
            <v>(M10)</v>
          </cell>
          <cell r="P1290" t="str">
            <v>Kg</v>
          </cell>
          <cell r="Q1290">
            <v>165.42749999999998</v>
          </cell>
          <cell r="R1290">
            <v>0</v>
          </cell>
          <cell r="U1290">
            <v>0</v>
          </cell>
        </row>
        <row r="1291">
          <cell r="C1291" t="str">
            <v>dan dipadatkan dengan Tandem (Awal &amp; Akhir) dan</v>
          </cell>
        </row>
        <row r="1292">
          <cell r="A1292" t="str">
            <v xml:space="preserve"> </v>
          </cell>
          <cell r="C1292" t="str">
            <v>Pneumatic Tire Roller (Intermediate Rolling)</v>
          </cell>
        </row>
        <row r="1293">
          <cell r="A1293">
            <v>4</v>
          </cell>
          <cell r="C1293" t="str">
            <v>Selama pemadatan, sekelompok  pekerja akan</v>
          </cell>
          <cell r="Q1293" t="str">
            <v xml:space="preserve">JUMLAH HARGA BAHAN   </v>
          </cell>
          <cell r="U1293">
            <v>60948.812558214311</v>
          </cell>
        </row>
        <row r="1294">
          <cell r="A1294" t="str">
            <v xml:space="preserve"> </v>
          </cell>
          <cell r="C1294" t="str">
            <v>merapikan tepi hamparaan dengan menggunakan</v>
          </cell>
        </row>
        <row r="1295">
          <cell r="A1295" t="str">
            <v xml:space="preserve"> </v>
          </cell>
          <cell r="C1295" t="str">
            <v>Alat Bantu</v>
          </cell>
          <cell r="L1295" t="str">
            <v>C.</v>
          </cell>
          <cell r="N1295" t="str">
            <v>PERALATAN</v>
          </cell>
        </row>
        <row r="1296">
          <cell r="L1296" t="str">
            <v>1.</v>
          </cell>
          <cell r="N1296" t="str">
            <v>Wheel Loader</v>
          </cell>
          <cell r="O1296" t="str">
            <v>(E15)</v>
          </cell>
          <cell r="P1296" t="str">
            <v>Jam</v>
          </cell>
          <cell r="Q1296">
            <v>0.15204852331135238</v>
          </cell>
          <cell r="R1296">
            <v>215035.12819823693</v>
          </cell>
          <cell r="U1296">
            <v>32695.773702609273</v>
          </cell>
        </row>
        <row r="1297">
          <cell r="A1297" t="str">
            <v>III.</v>
          </cell>
          <cell r="C1297" t="str">
            <v>PEMAKAIAN BAHAN, ALAT DAN TENAGA</v>
          </cell>
          <cell r="L1297" t="str">
            <v>2.</v>
          </cell>
          <cell r="N1297" t="str">
            <v>AMP</v>
          </cell>
          <cell r="O1297" t="str">
            <v>(E01)</v>
          </cell>
          <cell r="P1297" t="str">
            <v>Jam</v>
          </cell>
          <cell r="Q1297">
            <v>5.5421686746987948E-2</v>
          </cell>
          <cell r="R1297">
            <v>1494606.6255529453</v>
          </cell>
          <cell r="U1297">
            <v>82833.620211368048</v>
          </cell>
        </row>
        <row r="1298">
          <cell r="L1298" t="str">
            <v>3.</v>
          </cell>
          <cell r="N1298" t="str">
            <v>Genset</v>
          </cell>
          <cell r="O1298" t="str">
            <v>(E12)</v>
          </cell>
          <cell r="P1298" t="str">
            <v>Jam</v>
          </cell>
          <cell r="Q1298">
            <v>5.5421686746987948E-2</v>
          </cell>
          <cell r="R1298">
            <v>134321.06697484411</v>
          </cell>
          <cell r="U1298">
            <v>7444.3000974009983</v>
          </cell>
        </row>
        <row r="1299">
          <cell r="A1299" t="str">
            <v xml:space="preserve">   1.</v>
          </cell>
          <cell r="C1299" t="str">
            <v>BAHAN</v>
          </cell>
          <cell r="L1299" t="str">
            <v>4.</v>
          </cell>
          <cell r="N1299" t="str">
            <v>Dump Truck</v>
          </cell>
          <cell r="O1299" t="str">
            <v>(E09)</v>
          </cell>
          <cell r="P1299" t="str">
            <v>Jam</v>
          </cell>
          <cell r="Q1299">
            <v>0.57153614457831325</v>
          </cell>
          <cell r="R1299">
            <v>119818.0926144915</v>
          </cell>
          <cell r="U1299">
            <v>68480.370703613735</v>
          </cell>
        </row>
        <row r="1300">
          <cell r="A1300" t="str">
            <v>1.a.</v>
          </cell>
          <cell r="C1300" t="str">
            <v>Agregat Kasar</v>
          </cell>
          <cell r="D1300" t="str">
            <v>= (CA x (D1 x 1M3) x Fh1) : D2</v>
          </cell>
          <cell r="G1300" t="str">
            <v>(M03)</v>
          </cell>
          <cell r="H1300">
            <v>0.76813611111111102</v>
          </cell>
          <cell r="I1300" t="str">
            <v>M3</v>
          </cell>
          <cell r="L1300" t="str">
            <v>5.</v>
          </cell>
          <cell r="N1300" t="str">
            <v>Asphalt Finisher     (E02)</v>
          </cell>
          <cell r="O1300" t="str">
            <v>(E02)</v>
          </cell>
          <cell r="P1300" t="str">
            <v>Jam</v>
          </cell>
          <cell r="Q1300">
            <v>7.6666666666666661E-2</v>
          </cell>
          <cell r="R1300">
            <v>153193.93066610809</v>
          </cell>
          <cell r="U1300">
            <v>11744.868017734952</v>
          </cell>
        </row>
        <row r="1301">
          <cell r="A1301" t="str">
            <v>1.b.</v>
          </cell>
          <cell r="C1301" t="str">
            <v>Agregat Halus</v>
          </cell>
          <cell r="D1301" t="str">
            <v>= (FA x (D1 x 1M3) x Fh1) : D2</v>
          </cell>
          <cell r="G1301" t="str">
            <v>(M04)</v>
          </cell>
          <cell r="H1301">
            <v>0.52708333333333335</v>
          </cell>
          <cell r="I1301" t="str">
            <v>M3</v>
          </cell>
          <cell r="L1301" t="str">
            <v>6.</v>
          </cell>
          <cell r="N1301" t="str">
            <v>Tandem Roller</v>
          </cell>
          <cell r="O1301" t="str">
            <v>(E17)</v>
          </cell>
          <cell r="P1301" t="str">
            <v>Jam</v>
          </cell>
          <cell r="Q1301">
            <v>6.5568396033112042E-2</v>
          </cell>
          <cell r="R1301">
            <v>112203.63792732745</v>
          </cell>
          <cell r="U1301">
            <v>7357.0125679749171</v>
          </cell>
        </row>
        <row r="1302">
          <cell r="A1302" t="str">
            <v>1.c.</v>
          </cell>
          <cell r="C1302" t="str">
            <v>Filler</v>
          </cell>
          <cell r="D1302" t="str">
            <v>= (FF x (D1 x 1M3) x Fh1) x 1000</v>
          </cell>
          <cell r="G1302" t="str">
            <v>(M05)</v>
          </cell>
          <cell r="H1302">
            <v>25.300000000000004</v>
          </cell>
          <cell r="I1302" t="str">
            <v>Kg</v>
          </cell>
          <cell r="L1302" t="str">
            <v>7</v>
          </cell>
          <cell r="N1302" t="str">
            <v>P. Tyre Roller</v>
          </cell>
          <cell r="O1302" t="str">
            <v>(E18)</v>
          </cell>
          <cell r="P1302" t="str">
            <v>Jam</v>
          </cell>
          <cell r="Q1302">
            <v>3.6718301778542739E-2</v>
          </cell>
          <cell r="R1302">
            <v>153571.33878019065</v>
          </cell>
          <cell r="U1302">
            <v>5638.8787618658635</v>
          </cell>
        </row>
        <row r="1303">
          <cell r="A1303" t="str">
            <v>1.d.</v>
          </cell>
          <cell r="C1303" t="str">
            <v>Aspal</v>
          </cell>
          <cell r="D1303" t="str">
            <v>= (AS x (D1 x 1M3) x Fh2) x 1000</v>
          </cell>
          <cell r="G1303" t="str">
            <v>(M10)</v>
          </cell>
          <cell r="H1303">
            <v>165.42749999999998</v>
          </cell>
          <cell r="I1303" t="str">
            <v>Kg</v>
          </cell>
          <cell r="L1303" t="str">
            <v>8</v>
          </cell>
          <cell r="N1303" t="str">
            <v>Alat Bantu</v>
          </cell>
          <cell r="P1303" t="str">
            <v>Ls</v>
          </cell>
          <cell r="Q1303">
            <v>1</v>
          </cell>
          <cell r="R1303">
            <v>250</v>
          </cell>
          <cell r="U1303">
            <v>250</v>
          </cell>
        </row>
        <row r="1305">
          <cell r="A1305" t="str">
            <v>2.</v>
          </cell>
          <cell r="C1305" t="str">
            <v>ALAT</v>
          </cell>
          <cell r="Q1305" t="str">
            <v xml:space="preserve">JUMLAH HARGA PERALATAN   </v>
          </cell>
          <cell r="U1305">
            <v>216444.82406256779</v>
          </cell>
        </row>
        <row r="1306">
          <cell r="A1306" t="str">
            <v>2.a.</v>
          </cell>
          <cell r="C1306" t="str">
            <v>WHEEL LOADER</v>
          </cell>
          <cell r="G1306" t="str">
            <v>(E15)</v>
          </cell>
        </row>
        <row r="1307">
          <cell r="C1307" t="str">
            <v>Kapasitas bucket</v>
          </cell>
          <cell r="G1307" t="str">
            <v>V</v>
          </cell>
          <cell r="H1307">
            <v>1.5</v>
          </cell>
          <cell r="I1307" t="str">
            <v>M3</v>
          </cell>
          <cell r="L1307" t="str">
            <v>D.</v>
          </cell>
          <cell r="N1307" t="str">
            <v>JUMLAH HARGA TENAGA, BAHAN DAN PERALATAN  ( A + B + C )</v>
          </cell>
          <cell r="U1307">
            <v>277393.63662078208</v>
          </cell>
        </row>
        <row r="1308">
          <cell r="C1308" t="str">
            <v>Faktor bucket</v>
          </cell>
          <cell r="G1308" t="str">
            <v>Fb</v>
          </cell>
          <cell r="H1308">
            <v>0.9</v>
          </cell>
          <cell r="I1308" t="str">
            <v>-</v>
          </cell>
          <cell r="L1308" t="str">
            <v>E.</v>
          </cell>
          <cell r="N1308" t="str">
            <v>OVERHEAD &amp; PROFIT</v>
          </cell>
          <cell r="P1308">
            <v>10</v>
          </cell>
          <cell r="Q1308" t="str">
            <v>%  x  D</v>
          </cell>
          <cell r="U1308">
            <v>27739.363662078209</v>
          </cell>
        </row>
        <row r="1309">
          <cell r="C1309" t="str">
            <v>Faktor efisiensi alat</v>
          </cell>
          <cell r="G1309" t="str">
            <v>Fa</v>
          </cell>
          <cell r="H1309">
            <v>0.83</v>
          </cell>
          <cell r="I1309" t="str">
            <v>-</v>
          </cell>
          <cell r="L1309" t="str">
            <v>F.</v>
          </cell>
          <cell r="N1309" t="str">
            <v>HARGA SATUAN PEKERJAAN  ( D + E )</v>
          </cell>
          <cell r="U1309">
            <v>305133.0002828603</v>
          </cell>
        </row>
        <row r="1310">
          <cell r="C1310" t="str">
            <v>Waktu Siklus</v>
          </cell>
          <cell r="G1310" t="str">
            <v>Ts1</v>
          </cell>
          <cell r="L1310" t="str">
            <v>Note: 1</v>
          </cell>
          <cell r="N1310" t="str">
            <v>SATUAN dapat berdasarkan atas jam operasi untuk Tenaga Kerja dan Peralatan, volume dan/atau ukuran</v>
          </cell>
        </row>
        <row r="1311">
          <cell r="C1311" t="str">
            <v>- Muat</v>
          </cell>
          <cell r="G1311" t="str">
            <v>T1</v>
          </cell>
          <cell r="H1311">
            <v>6</v>
          </cell>
          <cell r="I1311" t="str">
            <v>menit</v>
          </cell>
          <cell r="N1311" t="str">
            <v>berat untuk bahan-bahan.</v>
          </cell>
        </row>
        <row r="1312">
          <cell r="C1312" t="str">
            <v>- Lain lain</v>
          </cell>
          <cell r="G1312" t="str">
            <v>T2</v>
          </cell>
          <cell r="H1312">
            <v>2</v>
          </cell>
          <cell r="I1312" t="str">
            <v>menit</v>
          </cell>
          <cell r="L1312">
            <v>2</v>
          </cell>
          <cell r="N1312" t="str">
            <v>Kuantitas satuan adalah kuantitas setiap komponen untuk menyelesaikan satu satuan pekerjaan dari nomor</v>
          </cell>
        </row>
        <row r="1313">
          <cell r="G1313" t="str">
            <v>Ts1</v>
          </cell>
          <cell r="H1313">
            <v>8</v>
          </cell>
          <cell r="I1313" t="str">
            <v>menit</v>
          </cell>
          <cell r="N1313" t="str">
            <v>mata pembayaran.</v>
          </cell>
        </row>
        <row r="1314">
          <cell r="L1314">
            <v>3</v>
          </cell>
          <cell r="N1314" t="str">
            <v>Biaya satuan untuk peralatan sudah termasuk bahan bakar, bahan habis dipakai dan operator.</v>
          </cell>
        </row>
        <row r="1315">
          <cell r="L1315">
            <v>4</v>
          </cell>
          <cell r="N1315" t="str">
            <v>Biaya satuan sudah termasuk pengeluaran untuk seluruh pajak yang berkaitan (tetapi tidak termasuk PPN</v>
          </cell>
        </row>
        <row r="1316">
          <cell r="J1316" t="str">
            <v>Berlanjut ke hal. berikut.</v>
          </cell>
          <cell r="N1316" t="str">
            <v>yang dibayar dari kontrak) dan biaya-biaya lainnya.</v>
          </cell>
        </row>
        <row r="1317">
          <cell r="A1317" t="str">
            <v>ITEM PEMBAYARAN NO.</v>
          </cell>
          <cell r="D1317" t="str">
            <v>:  6.3 (4)</v>
          </cell>
          <cell r="J1317" t="str">
            <v>Analisa EI-634</v>
          </cell>
        </row>
        <row r="1318">
          <cell r="A1318" t="str">
            <v xml:space="preserve">JENIS PEKERJAAN                                  </v>
          </cell>
          <cell r="D1318" t="str">
            <v>:  Lapis Pondasi HRS - Base</v>
          </cell>
        </row>
        <row r="1319">
          <cell r="A1319" t="str">
            <v>SATUAN PEMBAYARAN</v>
          </cell>
          <cell r="D1319" t="str">
            <v>:  M3</v>
          </cell>
          <cell r="H1319" t="str">
            <v xml:space="preserve">         URAIAN ANALISA HARGA SATUAN</v>
          </cell>
        </row>
        <row r="1320">
          <cell r="J1320" t="str">
            <v>Lanjutan</v>
          </cell>
        </row>
        <row r="1322">
          <cell r="A1322" t="str">
            <v>No.</v>
          </cell>
          <cell r="C1322" t="str">
            <v>U R A I A N</v>
          </cell>
          <cell r="G1322" t="str">
            <v>KODE</v>
          </cell>
          <cell r="H1322" t="str">
            <v>KOEF.</v>
          </cell>
          <cell r="I1322" t="str">
            <v>SATUAN</v>
          </cell>
          <cell r="J1322" t="str">
            <v>KETERANGAN</v>
          </cell>
        </row>
        <row r="1325">
          <cell r="C1325" t="str">
            <v xml:space="preserve">Kap. Prod./jam = </v>
          </cell>
          <cell r="D1325" t="str">
            <v>D2 x V x Fb x Fa x 60</v>
          </cell>
          <cell r="G1325" t="str">
            <v>Q1</v>
          </cell>
          <cell r="H1325">
            <v>6.5768478260869578</v>
          </cell>
          <cell r="I1325" t="str">
            <v>M3</v>
          </cell>
          <cell r="J1325" t="str">
            <v xml:space="preserve"> </v>
          </cell>
        </row>
        <row r="1326">
          <cell r="D1326" t="str">
            <v>D1 x Ts1</v>
          </cell>
        </row>
        <row r="1328">
          <cell r="C1328" t="str">
            <v>Koefisien Alat / M3</v>
          </cell>
          <cell r="D1328" t="str">
            <v xml:space="preserve"> = 1 : Q1</v>
          </cell>
          <cell r="G1328" t="str">
            <v>(E15)</v>
          </cell>
          <cell r="H1328">
            <v>0.15204852331135238</v>
          </cell>
          <cell r="I1328" t="str">
            <v>Jam</v>
          </cell>
        </row>
        <row r="1330">
          <cell r="A1330" t="str">
            <v>2.b.</v>
          </cell>
          <cell r="C1330" t="str">
            <v>ASPHALT MIXING PLANT (AMP)</v>
          </cell>
          <cell r="G1330" t="str">
            <v>(E01)</v>
          </cell>
        </row>
        <row r="1331">
          <cell r="C1331" t="str">
            <v>Kapasitas produksi</v>
          </cell>
          <cell r="G1331" t="str">
            <v>V</v>
          </cell>
          <cell r="H1331">
            <v>50</v>
          </cell>
          <cell r="I1331" t="str">
            <v>ton / Jam</v>
          </cell>
        </row>
        <row r="1332">
          <cell r="C1332" t="str">
            <v>Faktor Efisiensi alat</v>
          </cell>
          <cell r="G1332" t="str">
            <v>Fa</v>
          </cell>
          <cell r="H1332">
            <v>0.83</v>
          </cell>
          <cell r="I1332" t="str">
            <v>-</v>
          </cell>
        </row>
        <row r="1334">
          <cell r="C1334" t="str">
            <v>Kap.Prod. / jam =</v>
          </cell>
          <cell r="D1334" t="str">
            <v>V x Fa</v>
          </cell>
          <cell r="G1334" t="str">
            <v>Q2</v>
          </cell>
          <cell r="H1334">
            <v>18.043478260869566</v>
          </cell>
          <cell r="I1334" t="str">
            <v>M3</v>
          </cell>
        </row>
        <row r="1335">
          <cell r="D1335" t="str">
            <v xml:space="preserve">D1 </v>
          </cell>
        </row>
        <row r="1336">
          <cell r="C1336" t="str">
            <v>Koefisien Alat / M3</v>
          </cell>
          <cell r="D1336" t="str">
            <v xml:space="preserve"> = 1 : Q2</v>
          </cell>
          <cell r="G1336" t="str">
            <v>(E01)</v>
          </cell>
          <cell r="H1336">
            <v>5.5421686746987948E-2</v>
          </cell>
          <cell r="I1336" t="str">
            <v>Jam</v>
          </cell>
        </row>
        <row r="1338">
          <cell r="A1338" t="str">
            <v>2.c.</v>
          </cell>
          <cell r="C1338" t="str">
            <v>GENERATORSET ( GENSET )</v>
          </cell>
          <cell r="G1338" t="str">
            <v>(E12)</v>
          </cell>
        </row>
        <row r="1339">
          <cell r="C1339" t="str">
            <v>Kap.Prod. / Jam = SAMA DENGAN AMP</v>
          </cell>
          <cell r="G1339" t="str">
            <v>Q3</v>
          </cell>
          <cell r="H1339">
            <v>18.043478260869566</v>
          </cell>
          <cell r="I1339" t="str">
            <v>M2</v>
          </cell>
        </row>
        <row r="1340">
          <cell r="C1340" t="str">
            <v>Koefisien Alat / M3</v>
          </cell>
          <cell r="D1340" t="str">
            <v xml:space="preserve"> = 1 : Q3</v>
          </cell>
          <cell r="G1340" t="str">
            <v>(E12)</v>
          </cell>
          <cell r="H1340">
            <v>5.5421686746987948E-2</v>
          </cell>
          <cell r="I1340" t="str">
            <v>Jam</v>
          </cell>
        </row>
        <row r="1342">
          <cell r="A1342" t="str">
            <v>2.d.</v>
          </cell>
          <cell r="C1342" t="str">
            <v>DUMP TRUCK (DT)</v>
          </cell>
          <cell r="G1342" t="str">
            <v>(E08)</v>
          </cell>
        </row>
        <row r="1343">
          <cell r="C1343" t="str">
            <v>Kapasitas bak</v>
          </cell>
          <cell r="G1343" t="str">
            <v>V</v>
          </cell>
          <cell r="H1343">
            <v>6</v>
          </cell>
          <cell r="I1343" t="str">
            <v>ton</v>
          </cell>
        </row>
        <row r="1344">
          <cell r="C1344" t="str">
            <v>Faktor Efisiensi alat</v>
          </cell>
          <cell r="G1344" t="str">
            <v>Fa</v>
          </cell>
          <cell r="H1344">
            <v>0.83</v>
          </cell>
          <cell r="I1344" t="str">
            <v>-</v>
          </cell>
        </row>
        <row r="1345">
          <cell r="C1345" t="str">
            <v>Kecepatan rata-rata bermuatan</v>
          </cell>
          <cell r="G1345" t="str">
            <v>v1</v>
          </cell>
          <cell r="H1345">
            <v>40</v>
          </cell>
          <cell r="I1345" t="str">
            <v>Km / Jam</v>
          </cell>
        </row>
        <row r="1346">
          <cell r="C1346" t="str">
            <v>Kecepatan rata-rata kosong</v>
          </cell>
          <cell r="G1346" t="str">
            <v>v2</v>
          </cell>
          <cell r="H1346">
            <v>50</v>
          </cell>
          <cell r="I1346" t="str">
            <v>Km / Jam</v>
          </cell>
        </row>
        <row r="1347">
          <cell r="C1347" t="str">
            <v>Kapasitas AMP / batch</v>
          </cell>
          <cell r="G1347" t="str">
            <v>Q2b</v>
          </cell>
          <cell r="H1347">
            <v>0.5</v>
          </cell>
          <cell r="I1347" t="str">
            <v>ton</v>
          </cell>
        </row>
        <row r="1348">
          <cell r="C1348" t="str">
            <v>Waktu menyiapkan 1 batch ATB</v>
          </cell>
          <cell r="G1348" t="str">
            <v>Tb</v>
          </cell>
          <cell r="H1348">
            <v>1</v>
          </cell>
          <cell r="I1348" t="str">
            <v>menit</v>
          </cell>
        </row>
        <row r="1349">
          <cell r="C1349" t="str">
            <v>Waktu Siklus</v>
          </cell>
          <cell r="G1349" t="str">
            <v>Ts2</v>
          </cell>
        </row>
        <row r="1350">
          <cell r="C1350" t="str">
            <v xml:space="preserve">- Mengisi Bak </v>
          </cell>
          <cell r="D1350" t="str">
            <v>= (V : Q2b) x Tb</v>
          </cell>
          <cell r="G1350" t="str">
            <v>T1</v>
          </cell>
          <cell r="H1350">
            <v>12</v>
          </cell>
          <cell r="I1350" t="str">
            <v>menit</v>
          </cell>
        </row>
        <row r="1351">
          <cell r="C1351" t="str">
            <v>- Angkut</v>
          </cell>
          <cell r="D1351" t="str">
            <v>= (L : v1) x 60 menit</v>
          </cell>
          <cell r="G1351" t="str">
            <v>T2</v>
          </cell>
          <cell r="H1351">
            <v>26.25</v>
          </cell>
          <cell r="I1351" t="str">
            <v>menit</v>
          </cell>
        </row>
        <row r="1352">
          <cell r="C1352" t="str">
            <v>- Tunggu + dump + Putar</v>
          </cell>
          <cell r="G1352" t="str">
            <v>T3</v>
          </cell>
          <cell r="H1352">
            <v>15</v>
          </cell>
          <cell r="I1352" t="str">
            <v>menit</v>
          </cell>
        </row>
        <row r="1353">
          <cell r="C1353" t="str">
            <v>- Kembali</v>
          </cell>
          <cell r="D1353" t="str">
            <v>= (L : v2) x 60 menit</v>
          </cell>
          <cell r="G1353" t="str">
            <v>T4</v>
          </cell>
          <cell r="H1353">
            <v>21</v>
          </cell>
          <cell r="I1353" t="str">
            <v>menit</v>
          </cell>
        </row>
        <row r="1354">
          <cell r="G1354" t="str">
            <v>Ts2</v>
          </cell>
          <cell r="H1354">
            <v>74.25</v>
          </cell>
          <cell r="I1354" t="str">
            <v>menit</v>
          </cell>
        </row>
        <row r="1356">
          <cell r="C1356" t="str">
            <v>Kap.Prod. / jam =</v>
          </cell>
          <cell r="D1356" t="str">
            <v>V x Fa x 60</v>
          </cell>
          <cell r="G1356" t="str">
            <v>Q4</v>
          </cell>
          <cell r="H1356">
            <v>1.7496706192358367</v>
          </cell>
          <cell r="I1356" t="str">
            <v>M3</v>
          </cell>
        </row>
        <row r="1357">
          <cell r="D1357" t="str">
            <v>D1 x Ts2</v>
          </cell>
        </row>
        <row r="1359">
          <cell r="C1359" t="str">
            <v>Koefisien Alat / M3</v>
          </cell>
          <cell r="D1359" t="str">
            <v xml:space="preserve"> = 1 : Q4</v>
          </cell>
          <cell r="G1359" t="str">
            <v>(E09)</v>
          </cell>
          <cell r="H1359">
            <v>0.57153614457831325</v>
          </cell>
          <cell r="I1359" t="str">
            <v>Jam</v>
          </cell>
        </row>
        <row r="1361">
          <cell r="A1361" t="str">
            <v>2.e.</v>
          </cell>
          <cell r="C1361" t="str">
            <v>ASPHALT FINISHER</v>
          </cell>
          <cell r="D1361" t="str">
            <v xml:space="preserve"> </v>
          </cell>
          <cell r="G1361" t="str">
            <v>(E02)</v>
          </cell>
        </row>
        <row r="1362">
          <cell r="C1362" t="str">
            <v>Kapasitas produksi</v>
          </cell>
          <cell r="G1362" t="str">
            <v>V</v>
          </cell>
          <cell r="H1362">
            <v>40</v>
          </cell>
          <cell r="I1362" t="str">
            <v>ton / Jam</v>
          </cell>
        </row>
        <row r="1363">
          <cell r="C1363" t="str">
            <v>Faktor efisiensi alat</v>
          </cell>
          <cell r="G1363" t="str">
            <v>Fa</v>
          </cell>
          <cell r="H1363">
            <v>0.75</v>
          </cell>
          <cell r="I1363" t="str">
            <v>-</v>
          </cell>
        </row>
        <row r="1365">
          <cell r="C1365" t="str">
            <v>Kap.Prod. / jam =</v>
          </cell>
          <cell r="D1365" t="str">
            <v xml:space="preserve">V x Fa </v>
          </cell>
          <cell r="G1365" t="str">
            <v>Q5</v>
          </cell>
          <cell r="H1365">
            <v>13.043478260869566</v>
          </cell>
          <cell r="I1365" t="str">
            <v>M3</v>
          </cell>
        </row>
        <row r="1366">
          <cell r="D1366" t="str">
            <v xml:space="preserve">D1  </v>
          </cell>
        </row>
        <row r="1367">
          <cell r="C1367" t="str">
            <v>Koefisien Alat / M3</v>
          </cell>
          <cell r="D1367" t="str">
            <v xml:space="preserve"> = 1 : Q5</v>
          </cell>
          <cell r="G1367" t="str">
            <v>(E02)</v>
          </cell>
          <cell r="H1367">
            <v>7.6666666666666661E-2</v>
          </cell>
          <cell r="I1367" t="str">
            <v>Jam</v>
          </cell>
          <cell r="J1367" t="str">
            <v xml:space="preserve"> </v>
          </cell>
        </row>
        <row r="1369">
          <cell r="A1369" t="str">
            <v>2.f.</v>
          </cell>
          <cell r="C1369" t="str">
            <v>TANDEM ROLLER</v>
          </cell>
          <cell r="G1369" t="str">
            <v>(E17)</v>
          </cell>
        </row>
        <row r="1370">
          <cell r="A1370" t="str">
            <v xml:space="preserve"> </v>
          </cell>
          <cell r="C1370" t="str">
            <v>Kecepatan rata-rata alat</v>
          </cell>
          <cell r="G1370" t="str">
            <v>v</v>
          </cell>
          <cell r="H1370">
            <v>3.5</v>
          </cell>
          <cell r="I1370" t="str">
            <v>Km / Jam</v>
          </cell>
        </row>
        <row r="1371">
          <cell r="C1371" t="str">
            <v>Lebar efektif pemadatan</v>
          </cell>
          <cell r="G1371" t="str">
            <v>b</v>
          </cell>
          <cell r="H1371">
            <v>1.2</v>
          </cell>
          <cell r="I1371" t="str">
            <v>M</v>
          </cell>
        </row>
        <row r="1372">
          <cell r="C1372" t="str">
            <v>Jumlah lintasan</v>
          </cell>
          <cell r="G1372" t="str">
            <v>n</v>
          </cell>
          <cell r="H1372">
            <v>8</v>
          </cell>
          <cell r="I1372" t="str">
            <v>lintasan</v>
          </cell>
          <cell r="J1372" t="str">
            <v xml:space="preserve"> 4 Awal &amp; 4 Akhir</v>
          </cell>
        </row>
        <row r="1373">
          <cell r="C1373" t="str">
            <v>Faktor Efisiensi alat</v>
          </cell>
          <cell r="G1373" t="str">
            <v>Fa</v>
          </cell>
          <cell r="H1373">
            <v>0.83</v>
          </cell>
          <cell r="I1373" t="str">
            <v>-</v>
          </cell>
        </row>
        <row r="1374">
          <cell r="C1374" t="str">
            <v xml:space="preserve"> </v>
          </cell>
        </row>
        <row r="1375">
          <cell r="J1375" t="str">
            <v>Berlanjut ke hal. berikut.</v>
          </cell>
        </row>
        <row r="1376">
          <cell r="A1376" t="str">
            <v>ITEM PEMBAYARAN NO.</v>
          </cell>
          <cell r="D1376" t="str">
            <v>:  6.3 (4)</v>
          </cell>
          <cell r="J1376" t="str">
            <v>Analisa EI-634</v>
          </cell>
        </row>
        <row r="1377">
          <cell r="A1377" t="str">
            <v>JENIS PEKERJAAN</v>
          </cell>
          <cell r="D1377" t="str">
            <v>:  Lapis Pondasi HRS - Base</v>
          </cell>
        </row>
        <row r="1378">
          <cell r="A1378" t="str">
            <v>SATUAN PEMBAYARAN</v>
          </cell>
          <cell r="D1378" t="str">
            <v>:  M3</v>
          </cell>
          <cell r="H1378" t="str">
            <v xml:space="preserve">         URAIAN ANALISA HARGA SATUAN</v>
          </cell>
        </row>
        <row r="1379">
          <cell r="J1379" t="str">
            <v>Lanjutan</v>
          </cell>
        </row>
        <row r="1381">
          <cell r="A1381" t="str">
            <v>No.</v>
          </cell>
          <cell r="C1381" t="str">
            <v>U R A I A N</v>
          </cell>
          <cell r="G1381" t="str">
            <v>KODE</v>
          </cell>
          <cell r="H1381" t="str">
            <v>KOEF.</v>
          </cell>
          <cell r="I1381" t="str">
            <v>SATUAN</v>
          </cell>
          <cell r="J1381" t="str">
            <v>KETERANGAN</v>
          </cell>
        </row>
        <row r="1384">
          <cell r="B1384" t="str">
            <v xml:space="preserve"> </v>
          </cell>
          <cell r="C1384" t="str">
            <v xml:space="preserve">Kap. Prod./jam = </v>
          </cell>
          <cell r="D1384" t="str">
            <v>(v x 1000) x b x t x Fa</v>
          </cell>
          <cell r="G1384" t="str">
            <v>Q6</v>
          </cell>
          <cell r="H1384">
            <v>15.251249999999999</v>
          </cell>
          <cell r="I1384" t="str">
            <v>M3</v>
          </cell>
        </row>
        <row r="1385">
          <cell r="D1385" t="str">
            <v>n</v>
          </cell>
        </row>
        <row r="1386">
          <cell r="C1386" t="str">
            <v>Koefisien Alat / M3</v>
          </cell>
          <cell r="D1386" t="str">
            <v xml:space="preserve"> = 1 : Q6</v>
          </cell>
          <cell r="G1386" t="str">
            <v>(E17)</v>
          </cell>
          <cell r="H1386">
            <v>6.5568396033112042E-2</v>
          </cell>
          <cell r="I1386" t="str">
            <v>Jam</v>
          </cell>
        </row>
        <row r="1387">
          <cell r="C1387" t="str">
            <v xml:space="preserve"> </v>
          </cell>
        </row>
        <row r="1388">
          <cell r="A1388" t="str">
            <v>2.g.</v>
          </cell>
          <cell r="C1388" t="str">
            <v>PNEUMATIC TIRE ROLLER</v>
          </cell>
          <cell r="G1388" t="str">
            <v>(E18)</v>
          </cell>
        </row>
        <row r="1389">
          <cell r="C1389" t="str">
            <v>Kecepatan rata-rata</v>
          </cell>
          <cell r="G1389" t="str">
            <v>v</v>
          </cell>
          <cell r="H1389">
            <v>5</v>
          </cell>
          <cell r="I1389" t="str">
            <v>KM / Jam</v>
          </cell>
        </row>
        <row r="1390">
          <cell r="C1390" t="str">
            <v>Lebar efektif pemadatan</v>
          </cell>
          <cell r="G1390" t="str">
            <v>b</v>
          </cell>
          <cell r="H1390">
            <v>1.5</v>
          </cell>
          <cell r="I1390" t="str">
            <v>M</v>
          </cell>
        </row>
        <row r="1391">
          <cell r="C1391" t="str">
            <v>Jumlah lintasan</v>
          </cell>
          <cell r="G1391" t="str">
            <v>n</v>
          </cell>
          <cell r="H1391">
            <v>8</v>
          </cell>
          <cell r="I1391" t="str">
            <v>lintasan</v>
          </cell>
        </row>
        <row r="1392">
          <cell r="C1392" t="str">
            <v>Faktor Efisiensi alat</v>
          </cell>
          <cell r="G1392" t="str">
            <v>Fa</v>
          </cell>
          <cell r="H1392">
            <v>0.83</v>
          </cell>
          <cell r="I1392" t="str">
            <v>-</v>
          </cell>
        </row>
        <row r="1394">
          <cell r="C1394" t="str">
            <v>Kap.Prod. / jam =</v>
          </cell>
          <cell r="D1394" t="str">
            <v>(v x 1000) x b x t x Fa</v>
          </cell>
          <cell r="G1394" t="str">
            <v>Q7</v>
          </cell>
          <cell r="H1394">
            <v>27.234375</v>
          </cell>
          <cell r="I1394" t="str">
            <v>M3</v>
          </cell>
        </row>
        <row r="1395">
          <cell r="D1395" t="str">
            <v>n</v>
          </cell>
        </row>
        <row r="1396">
          <cell r="C1396" t="str">
            <v>Koefisien Alat / M3</v>
          </cell>
          <cell r="D1396" t="str">
            <v xml:space="preserve"> = 1 : Q7</v>
          </cell>
          <cell r="G1396" t="str">
            <v>(E18)</v>
          </cell>
          <cell r="H1396">
            <v>3.6718301778542739E-2</v>
          </cell>
          <cell r="I1396" t="str">
            <v>Jam</v>
          </cell>
        </row>
        <row r="1398">
          <cell r="A1398" t="str">
            <v>2.h.</v>
          </cell>
          <cell r="C1398" t="str">
            <v>ALAT BANTU</v>
          </cell>
        </row>
        <row r="1399">
          <cell r="C1399" t="str">
            <v>diperlukan :</v>
          </cell>
          <cell r="J1399" t="str">
            <v>Lump Sum</v>
          </cell>
        </row>
        <row r="1400">
          <cell r="C1400" t="str">
            <v>- Kereta dorong   = 2 buah</v>
          </cell>
        </row>
        <row r="1401">
          <cell r="C1401" t="str">
            <v>- Sekop                = 3 buah</v>
          </cell>
        </row>
        <row r="1402">
          <cell r="C1402" t="str">
            <v>- Garpu                = 2 buah</v>
          </cell>
        </row>
        <row r="1403">
          <cell r="C1403" t="str">
            <v>- Tongkat Kontrol ketebalan hanparan</v>
          </cell>
        </row>
        <row r="1405">
          <cell r="A1405" t="str">
            <v xml:space="preserve">   3.</v>
          </cell>
          <cell r="C1405" t="str">
            <v>TENAGA</v>
          </cell>
        </row>
        <row r="1406">
          <cell r="C1406" t="str">
            <v>Produksi menentukan : Asphalt Mixing Plant (AMP)</v>
          </cell>
          <cell r="G1406" t="str">
            <v>Q2</v>
          </cell>
          <cell r="H1406">
            <v>18.043478260869566</v>
          </cell>
          <cell r="I1406" t="str">
            <v>M3/Jam</v>
          </cell>
        </row>
        <row r="1407">
          <cell r="C1407" t="str">
            <v>Produksi ATB / hari  =  Tk x Q2</v>
          </cell>
          <cell r="G1407" t="str">
            <v>Qt</v>
          </cell>
          <cell r="H1407">
            <v>126.30434782608697</v>
          </cell>
          <cell r="I1407" t="str">
            <v>M3</v>
          </cell>
        </row>
        <row r="1408">
          <cell r="C1408" t="str">
            <v>Kebutuhan tenaga :</v>
          </cell>
        </row>
        <row r="1409">
          <cell r="D1409" t="str">
            <v>- Pekerja</v>
          </cell>
          <cell r="G1409" t="str">
            <v>P</v>
          </cell>
          <cell r="H1409">
            <v>14</v>
          </cell>
          <cell r="I1409" t="str">
            <v>orang</v>
          </cell>
        </row>
        <row r="1410">
          <cell r="D1410" t="str">
            <v>- Mandor</v>
          </cell>
          <cell r="G1410" t="str">
            <v>M</v>
          </cell>
          <cell r="H1410">
            <v>1</v>
          </cell>
          <cell r="I1410" t="str">
            <v>orang</v>
          </cell>
        </row>
        <row r="1412">
          <cell r="C1412" t="str">
            <v>Koefisien Tenaga / M3     :</v>
          </cell>
        </row>
        <row r="1413">
          <cell r="D1413" t="str">
            <v>- Pekerja</v>
          </cell>
          <cell r="E1413" t="str">
            <v>= (Tk x P) / Qt</v>
          </cell>
          <cell r="G1413" t="str">
            <v>(L01)</v>
          </cell>
          <cell r="H1413">
            <v>0.77590361445783129</v>
          </cell>
          <cell r="I1413" t="str">
            <v>Jam</v>
          </cell>
        </row>
        <row r="1414">
          <cell r="D1414" t="str">
            <v>- Mandor</v>
          </cell>
          <cell r="E1414" t="str">
            <v>= (Tk x M) / Qt</v>
          </cell>
          <cell r="G1414" t="str">
            <v>(L03)</v>
          </cell>
          <cell r="H1414">
            <v>5.5421686746987948E-2</v>
          </cell>
          <cell r="I1414" t="str">
            <v>Jam</v>
          </cell>
        </row>
        <row r="1416">
          <cell r="A1416" t="str">
            <v>4.</v>
          </cell>
          <cell r="C1416" t="str">
            <v>HARGA DASAR SATUAN UPAH, BAHAN DAN ALAT</v>
          </cell>
        </row>
        <row r="1417">
          <cell r="C1417" t="str">
            <v>Lihat lampiran.</v>
          </cell>
        </row>
        <row r="1419">
          <cell r="A1419" t="str">
            <v>5.</v>
          </cell>
          <cell r="C1419" t="str">
            <v>ANALISA HARGA SATUAN PEKERJAAN</v>
          </cell>
        </row>
        <row r="1420">
          <cell r="C1420" t="str">
            <v>Lihat perhitungan dalam FORMULIR STANDAR UNTUK</v>
          </cell>
        </row>
        <row r="1421">
          <cell r="C1421" t="str">
            <v>PEREKEMAN ANALISA MASING-MASING HARGA</v>
          </cell>
        </row>
        <row r="1422">
          <cell r="C1422" t="str">
            <v>SATUAN.</v>
          </cell>
        </row>
        <row r="1423">
          <cell r="C1423" t="str">
            <v>Didapat Harga Satuan Pekerjaan :</v>
          </cell>
        </row>
        <row r="1425">
          <cell r="C1425" t="str">
            <v xml:space="preserve">Rp.  </v>
          </cell>
          <cell r="D1425">
            <v>305133.0002828603</v>
          </cell>
          <cell r="E1425" t="str">
            <v xml:space="preserve"> / M3.</v>
          </cell>
        </row>
        <row r="1428">
          <cell r="A1428" t="str">
            <v>6.</v>
          </cell>
          <cell r="C1428" t="str">
            <v>WAKTU PELAKSANAAN YANG DIPERLUKAN</v>
          </cell>
        </row>
        <row r="1429">
          <cell r="C1429" t="str">
            <v>Masa Pelaksanaan :</v>
          </cell>
          <cell r="D1429" t="str">
            <v>. . . . . . . . . . . .</v>
          </cell>
          <cell r="E1429" t="str">
            <v>bulan</v>
          </cell>
        </row>
        <row r="1431">
          <cell r="A1431" t="str">
            <v>7.</v>
          </cell>
          <cell r="C1431" t="str">
            <v>VOLUME PEKERJAAN YANG DIPERLUKAN</v>
          </cell>
        </row>
        <row r="1432">
          <cell r="C1432" t="str">
            <v>Volume pekerjaan  :</v>
          </cell>
          <cell r="D1432">
            <v>0</v>
          </cell>
          <cell r="E1432" t="str">
            <v>M3</v>
          </cell>
        </row>
        <row r="1435">
          <cell r="A1435" t="str">
            <v>ITEM PEMBAYARAN NO.</v>
          </cell>
          <cell r="D1435" t="str">
            <v>:  .....................</v>
          </cell>
          <cell r="J1435" t="str">
            <v>Analisa EI-634a</v>
          </cell>
          <cell r="T1435" t="str">
            <v>Analisa EI-634a</v>
          </cell>
        </row>
        <row r="1436">
          <cell r="A1436" t="str">
            <v>JENIS PEKERJAAN</v>
          </cell>
          <cell r="D1436" t="str">
            <v>:  ATB Levelling (ATBL)</v>
          </cell>
        </row>
        <row r="1437">
          <cell r="A1437" t="str">
            <v>SATUAN PEMBAYARAN</v>
          </cell>
          <cell r="D1437" t="str">
            <v>:  TON</v>
          </cell>
          <cell r="H1437" t="str">
            <v xml:space="preserve">         URAIAN ANALISA HARGA SATUAN</v>
          </cell>
          <cell r="L1437" t="str">
            <v>FORMULIR STANDAR UNTUK</v>
          </cell>
        </row>
        <row r="1438">
          <cell r="L1438" t="str">
            <v>PEREKAMAN ANALISA MASING-MASING HARGA SATUAN</v>
          </cell>
        </row>
        <row r="1439">
          <cell r="L1439" t="str">
            <v xml:space="preserve">                                                                                                            </v>
          </cell>
        </row>
        <row r="1440">
          <cell r="A1440" t="str">
            <v>No.</v>
          </cell>
          <cell r="C1440" t="str">
            <v>U R A I A N</v>
          </cell>
          <cell r="G1440" t="str">
            <v>KODE</v>
          </cell>
          <cell r="H1440" t="str">
            <v>KOEF.</v>
          </cell>
          <cell r="I1440" t="str">
            <v>SATUAN</v>
          </cell>
          <cell r="J1440" t="str">
            <v>KETERANGAN</v>
          </cell>
        </row>
        <row r="1442">
          <cell r="L1442" t="str">
            <v>PROYEK</v>
          </cell>
          <cell r="O1442" t="str">
            <v>:</v>
          </cell>
        </row>
        <row r="1443">
          <cell r="A1443" t="str">
            <v>I.</v>
          </cell>
          <cell r="C1443" t="str">
            <v>ASUMSI</v>
          </cell>
          <cell r="L1443" t="str">
            <v>No. PAKET KONTRAK</v>
          </cell>
          <cell r="O1443" t="str">
            <v>:</v>
          </cell>
        </row>
        <row r="1444">
          <cell r="A1444">
            <v>1</v>
          </cell>
          <cell r="C1444" t="str">
            <v>Menggunakan alat berat (cara mekanik)</v>
          </cell>
          <cell r="L1444" t="str">
            <v>NAMA PAKET</v>
          </cell>
          <cell r="O1444" t="str">
            <v>:</v>
          </cell>
        </row>
        <row r="1445">
          <cell r="A1445">
            <v>2</v>
          </cell>
          <cell r="C1445" t="str">
            <v>Lokasi pekerjaan : sepanjang jalan</v>
          </cell>
          <cell r="L1445" t="str">
            <v>PROP / KAB / KODYA</v>
          </cell>
          <cell r="O1445" t="str">
            <v>:</v>
          </cell>
        </row>
        <row r="1446">
          <cell r="A1446">
            <v>3</v>
          </cell>
          <cell r="C1446" t="str">
            <v>Kondisi existing jalan : sedang</v>
          </cell>
          <cell r="L1446" t="str">
            <v>ITEM PEMBAYARAN NO.</v>
          </cell>
          <cell r="O1446" t="str">
            <v>:  .....................</v>
          </cell>
          <cell r="R1446" t="str">
            <v>PERKIRAAN VOL. PEK.</v>
          </cell>
          <cell r="T1446" t="str">
            <v>:</v>
          </cell>
          <cell r="U1446">
            <v>0</v>
          </cell>
        </row>
        <row r="1447">
          <cell r="A1447">
            <v>4</v>
          </cell>
          <cell r="C1447" t="str">
            <v>Jarak rata-rata Base Camp ke lokasi pekerjaan</v>
          </cell>
          <cell r="G1447" t="str">
            <v>L</v>
          </cell>
          <cell r="H1447">
            <v>17.5</v>
          </cell>
          <cell r="I1447" t="str">
            <v>KM</v>
          </cell>
          <cell r="L1447" t="str">
            <v>JENIS PEKERJAAN</v>
          </cell>
          <cell r="O1447" t="str">
            <v>:  ATB Levelling (ATBL)</v>
          </cell>
          <cell r="R1447" t="str">
            <v>TOTAL HARGA (Rp.)</v>
          </cell>
          <cell r="T1447" t="str">
            <v>:</v>
          </cell>
          <cell r="U1447">
            <v>0</v>
          </cell>
        </row>
        <row r="1448">
          <cell r="A1448">
            <v>5</v>
          </cell>
          <cell r="C1448" t="str">
            <v>Tebal Lapis (ATBL) padat</v>
          </cell>
          <cell r="G1448" t="str">
            <v>t</v>
          </cell>
          <cell r="H1448">
            <v>0.03</v>
          </cell>
          <cell r="I1448" t="str">
            <v>M</v>
          </cell>
          <cell r="L1448" t="str">
            <v>SATUAN PEMBAYARAN</v>
          </cell>
          <cell r="O1448" t="str">
            <v>:  TON</v>
          </cell>
          <cell r="R1448" t="str">
            <v>% THD. BIAYA PROYEK</v>
          </cell>
          <cell r="T1448" t="str">
            <v>:</v>
          </cell>
          <cell r="U1448">
            <v>0</v>
          </cell>
        </row>
        <row r="1449">
          <cell r="A1449">
            <v>6</v>
          </cell>
          <cell r="C1449" t="str">
            <v>Jam kerja efektif per-hari</v>
          </cell>
          <cell r="G1449" t="str">
            <v>Tk</v>
          </cell>
          <cell r="H1449">
            <v>7</v>
          </cell>
          <cell r="I1449" t="str">
            <v>Jam</v>
          </cell>
        </row>
        <row r="1450">
          <cell r="A1450">
            <v>7</v>
          </cell>
          <cell r="C1450" t="str">
            <v>Faktor kehilanganmaterial :</v>
          </cell>
          <cell r="E1450" t="str">
            <v>- Agregat</v>
          </cell>
          <cell r="G1450" t="str">
            <v>Fh1</v>
          </cell>
          <cell r="H1450">
            <v>1.1000000000000001</v>
          </cell>
          <cell r="I1450" t="str">
            <v>-</v>
          </cell>
        </row>
        <row r="1451">
          <cell r="A1451" t="str">
            <v xml:space="preserve"> </v>
          </cell>
          <cell r="E1451" t="str">
            <v>- Aspal</v>
          </cell>
          <cell r="G1451" t="str">
            <v>Fh2</v>
          </cell>
          <cell r="H1451">
            <v>1.05</v>
          </cell>
          <cell r="I1451" t="str">
            <v>-</v>
          </cell>
          <cell r="Q1451" t="str">
            <v>PERKIRAAN</v>
          </cell>
          <cell r="R1451" t="str">
            <v>HARGA</v>
          </cell>
          <cell r="S1451" t="str">
            <v>JUMLAH</v>
          </cell>
        </row>
        <row r="1452">
          <cell r="A1452">
            <v>8</v>
          </cell>
          <cell r="C1452" t="str">
            <v>Komposisi campuran ATBL  :</v>
          </cell>
          <cell r="L1452" t="str">
            <v>NO.</v>
          </cell>
          <cell r="N1452" t="str">
            <v>KOMPONEN</v>
          </cell>
          <cell r="P1452" t="str">
            <v>SATUAN</v>
          </cell>
          <cell r="Q1452" t="str">
            <v>KUANTITAS</v>
          </cell>
          <cell r="R1452" t="str">
            <v>SATUAN</v>
          </cell>
          <cell r="S1452" t="str">
            <v>HARGA</v>
          </cell>
        </row>
        <row r="1453">
          <cell r="C1453" t="str">
            <v xml:space="preserve">- Coarse Agregat  </v>
          </cell>
          <cell r="D1453" t="str">
            <v>40 - 60 %</v>
          </cell>
          <cell r="G1453" t="str">
            <v>CA</v>
          </cell>
          <cell r="H1453">
            <v>43.5</v>
          </cell>
          <cell r="I1453" t="str">
            <v>%</v>
          </cell>
          <cell r="J1453" t="str">
            <v xml:space="preserve"> Gradasi harus -</v>
          </cell>
          <cell r="R1453" t="str">
            <v>(Rp.)</v>
          </cell>
          <cell r="S1453" t="str">
            <v>(Rp.)</v>
          </cell>
        </row>
        <row r="1454">
          <cell r="C1454" t="str">
            <v>- Fine Agregat</v>
          </cell>
          <cell r="D1454" t="str">
            <v>26 - 49.5 %</v>
          </cell>
          <cell r="G1454" t="str">
            <v>FA</v>
          </cell>
          <cell r="H1454">
            <v>45</v>
          </cell>
          <cell r="I1454" t="str">
            <v>%</v>
          </cell>
          <cell r="J1454" t="str">
            <v xml:space="preserve"> memenuhi -</v>
          </cell>
        </row>
        <row r="1455">
          <cell r="C1455" t="str">
            <v>- Fraksi Filler</v>
          </cell>
          <cell r="D1455" t="str">
            <v>4.7 - 7.5 %</v>
          </cell>
          <cell r="G1455" t="str">
            <v>FF</v>
          </cell>
          <cell r="H1455">
            <v>5</v>
          </cell>
          <cell r="I1455" t="str">
            <v>%</v>
          </cell>
          <cell r="J1455" t="str">
            <v xml:space="preserve"> Spesifikasi</v>
          </cell>
        </row>
        <row r="1456">
          <cell r="C1456" t="str">
            <v>- Asphalt</v>
          </cell>
          <cell r="D1456" t="str">
            <v>minimum 6 %</v>
          </cell>
          <cell r="G1456" t="str">
            <v>As</v>
          </cell>
          <cell r="H1456">
            <v>6.5</v>
          </cell>
          <cell r="I1456" t="str">
            <v>%</v>
          </cell>
          <cell r="L1456" t="str">
            <v>A.</v>
          </cell>
          <cell r="N1456" t="str">
            <v>TENAGA</v>
          </cell>
        </row>
        <row r="1457">
          <cell r="A1457">
            <v>9</v>
          </cell>
          <cell r="C1457" t="str">
            <v>Berat jenis bahan  :</v>
          </cell>
        </row>
        <row r="1458">
          <cell r="C1458" t="str">
            <v>- ATBL</v>
          </cell>
          <cell r="G1458" t="str">
            <v>D1</v>
          </cell>
          <cell r="H1458">
            <v>2.2999999999999998</v>
          </cell>
          <cell r="I1458" t="str">
            <v>ton / M3</v>
          </cell>
          <cell r="L1458" t="str">
            <v>1.</v>
          </cell>
          <cell r="N1458" t="str">
            <v>Pekerja</v>
          </cell>
          <cell r="O1458" t="str">
            <v>(L01)</v>
          </cell>
          <cell r="P1458" t="str">
            <v>Jam</v>
          </cell>
          <cell r="Q1458">
            <v>0.16867469879518071</v>
          </cell>
          <cell r="R1458">
            <v>0</v>
          </cell>
          <cell r="U1458">
            <v>0</v>
          </cell>
        </row>
        <row r="1459">
          <cell r="C1459" t="str">
            <v>- Coarse Agregat &amp; Fine Agregat</v>
          </cell>
          <cell r="G1459" t="str">
            <v>D2</v>
          </cell>
          <cell r="H1459">
            <v>1.8</v>
          </cell>
          <cell r="I1459" t="str">
            <v>ton / M3</v>
          </cell>
          <cell r="L1459" t="str">
            <v>2.</v>
          </cell>
          <cell r="N1459" t="str">
            <v>Mandor</v>
          </cell>
          <cell r="O1459" t="str">
            <v>(L03)</v>
          </cell>
          <cell r="P1459" t="str">
            <v>Jam</v>
          </cell>
          <cell r="Q1459">
            <v>2.4096385542168676E-2</v>
          </cell>
          <cell r="R1459">
            <v>0</v>
          </cell>
          <cell r="U1459">
            <v>0</v>
          </cell>
        </row>
        <row r="1460">
          <cell r="C1460" t="str">
            <v>- Fraksi Filler</v>
          </cell>
          <cell r="G1460" t="str">
            <v>D3</v>
          </cell>
          <cell r="H1460">
            <v>2</v>
          </cell>
          <cell r="I1460" t="str">
            <v>ton / M3</v>
          </cell>
        </row>
        <row r="1461">
          <cell r="C1461" t="str">
            <v>- Asphalt</v>
          </cell>
          <cell r="G1461" t="str">
            <v>D4</v>
          </cell>
          <cell r="H1461">
            <v>1.03</v>
          </cell>
          <cell r="I1461" t="str">
            <v>ton / M3</v>
          </cell>
        </row>
        <row r="1462">
          <cell r="Q1462" t="str">
            <v xml:space="preserve">JUMLAH HARGA TENAGA   </v>
          </cell>
          <cell r="U1462">
            <v>0</v>
          </cell>
        </row>
        <row r="1463">
          <cell r="A1463" t="str">
            <v>II.</v>
          </cell>
          <cell r="C1463" t="str">
            <v>URUTAN KERJA</v>
          </cell>
        </row>
        <row r="1464">
          <cell r="A1464">
            <v>1</v>
          </cell>
          <cell r="C1464" t="str">
            <v xml:space="preserve">Wheel Loader memuat Agregat dan Asphalt ke dalam </v>
          </cell>
          <cell r="L1464" t="str">
            <v>B.</v>
          </cell>
          <cell r="N1464" t="str">
            <v>BAHAN</v>
          </cell>
        </row>
        <row r="1465">
          <cell r="A1465" t="str">
            <v xml:space="preserve"> </v>
          </cell>
          <cell r="C1465" t="str">
            <v>Cold Bin AMP</v>
          </cell>
          <cell r="Q1465" t="str">
            <v xml:space="preserve"> </v>
          </cell>
        </row>
        <row r="1466">
          <cell r="A1466">
            <v>2</v>
          </cell>
          <cell r="C1466" t="str">
            <v>Agregat dan aspal dicampur dan dipanaskn</v>
          </cell>
          <cell r="L1466" t="str">
            <v>1.</v>
          </cell>
          <cell r="N1466" t="str">
            <v>Agregat Kasar</v>
          </cell>
          <cell r="O1466" t="str">
            <v>(M03)</v>
          </cell>
          <cell r="P1466" t="str">
            <v>M3</v>
          </cell>
          <cell r="Q1466">
            <v>0.26583333333333337</v>
          </cell>
          <cell r="R1466">
            <v>32852.921470565663</v>
          </cell>
          <cell r="U1466">
            <v>8733.4016242587059</v>
          </cell>
        </row>
        <row r="1467">
          <cell r="C1467" t="str">
            <v>dengan AMP untuk dimuat langsung kedalam</v>
          </cell>
          <cell r="L1467" t="str">
            <v>2.</v>
          </cell>
          <cell r="N1467" t="str">
            <v>Agregat Halus</v>
          </cell>
          <cell r="O1467" t="str">
            <v>(M04)</v>
          </cell>
          <cell r="P1467" t="str">
            <v>M3</v>
          </cell>
          <cell r="Q1467">
            <v>0.27500000000000002</v>
          </cell>
          <cell r="R1467">
            <v>31756.453225945177</v>
          </cell>
          <cell r="U1467">
            <v>8733.024637134924</v>
          </cell>
        </row>
        <row r="1468">
          <cell r="A1468" t="str">
            <v xml:space="preserve"> </v>
          </cell>
          <cell r="C1468" t="str">
            <v>Dump Truck dan diangkut kelokasi pekerjaan</v>
          </cell>
          <cell r="L1468" t="str">
            <v>3</v>
          </cell>
          <cell r="N1468" t="str">
            <v>Filler</v>
          </cell>
          <cell r="O1468" t="str">
            <v>(M05)</v>
          </cell>
          <cell r="P1468" t="str">
            <v>Kg</v>
          </cell>
          <cell r="Q1468">
            <v>55.000000000000007</v>
          </cell>
          <cell r="R1468">
            <v>750</v>
          </cell>
          <cell r="U1468">
            <v>41250.000000000007</v>
          </cell>
        </row>
        <row r="1469">
          <cell r="A1469">
            <v>3</v>
          </cell>
          <cell r="C1469" t="str">
            <v>Campuran panas ATBL dihampar dengan Finisher</v>
          </cell>
          <cell r="L1469" t="str">
            <v>4</v>
          </cell>
          <cell r="N1469" t="str">
            <v>Aspal</v>
          </cell>
          <cell r="O1469" t="str">
            <v>(M10)</v>
          </cell>
          <cell r="P1469" t="str">
            <v>Kg</v>
          </cell>
          <cell r="Q1469">
            <v>68.25</v>
          </cell>
          <cell r="R1469">
            <v>0</v>
          </cell>
          <cell r="U1469">
            <v>0</v>
          </cell>
        </row>
        <row r="1470">
          <cell r="C1470" t="str">
            <v>dan dipadatkan dengan Tandem (Awal &amp; Akhir) dan</v>
          </cell>
        </row>
        <row r="1471">
          <cell r="A1471" t="str">
            <v xml:space="preserve"> </v>
          </cell>
          <cell r="C1471" t="str">
            <v>Pneumatic Tire Roller (Intermediate Rolling)</v>
          </cell>
        </row>
        <row r="1472">
          <cell r="A1472">
            <v>4</v>
          </cell>
          <cell r="C1472" t="str">
            <v>Selama pemadatan, sekelompok  pekerja akan</v>
          </cell>
          <cell r="Q1472" t="str">
            <v xml:space="preserve">JUMLAH HARGA BAHAN   </v>
          </cell>
          <cell r="U1472">
            <v>58716.426261393637</v>
          </cell>
        </row>
        <row r="1473">
          <cell r="A1473" t="str">
            <v xml:space="preserve"> </v>
          </cell>
          <cell r="C1473" t="str">
            <v>merapikan tepi hamparaan dengan menggunakan</v>
          </cell>
        </row>
        <row r="1474">
          <cell r="A1474" t="str">
            <v xml:space="preserve"> </v>
          </cell>
          <cell r="C1474" t="str">
            <v>Alat Bantu</v>
          </cell>
          <cell r="L1474" t="str">
            <v>C.</v>
          </cell>
          <cell r="N1474" t="str">
            <v>PERALATAN</v>
          </cell>
        </row>
        <row r="1475">
          <cell r="L1475" t="str">
            <v>1.</v>
          </cell>
          <cell r="N1475" t="str">
            <v>Wheel Loader</v>
          </cell>
          <cell r="O1475" t="str">
            <v>(E15)</v>
          </cell>
          <cell r="P1475" t="str">
            <v>Jam</v>
          </cell>
          <cell r="Q1475">
            <v>1.652701340340787E-2</v>
          </cell>
          <cell r="R1475">
            <v>215035.12819823693</v>
          </cell>
          <cell r="U1475">
            <v>3553.8884459357914</v>
          </cell>
        </row>
        <row r="1476">
          <cell r="A1476" t="str">
            <v>III.</v>
          </cell>
          <cell r="C1476" t="str">
            <v>PEMAKAIAN BAHAN, ALAT DAN TENAGA</v>
          </cell>
          <cell r="L1476" t="str">
            <v>2.</v>
          </cell>
          <cell r="N1476" t="str">
            <v>AMP</v>
          </cell>
          <cell r="O1476" t="str">
            <v>(E01)</v>
          </cell>
          <cell r="P1476" t="str">
            <v>Jam</v>
          </cell>
          <cell r="Q1476">
            <v>2.4096385542168676E-2</v>
          </cell>
          <cell r="R1476">
            <v>1494606.6255529453</v>
          </cell>
          <cell r="U1476">
            <v>36014.617483203503</v>
          </cell>
        </row>
        <row r="1477">
          <cell r="L1477" t="str">
            <v>3.</v>
          </cell>
          <cell r="N1477" t="str">
            <v>Genset</v>
          </cell>
          <cell r="O1477" t="str">
            <v>(E12)</v>
          </cell>
          <cell r="P1477" t="str">
            <v>Jam</v>
          </cell>
          <cell r="Q1477">
            <v>2.4096385542168676E-2</v>
          </cell>
          <cell r="R1477">
            <v>134321.06697484411</v>
          </cell>
          <cell r="U1477">
            <v>3236.6522162613041</v>
          </cell>
        </row>
        <row r="1478">
          <cell r="A1478" t="str">
            <v xml:space="preserve">   1.</v>
          </cell>
          <cell r="C1478" t="str">
            <v>BAHAN</v>
          </cell>
          <cell r="L1478" t="str">
            <v>4.</v>
          </cell>
          <cell r="N1478" t="str">
            <v>Dump Truck</v>
          </cell>
          <cell r="O1478" t="str">
            <v>(E09)</v>
          </cell>
          <cell r="P1478" t="str">
            <v>Jam</v>
          </cell>
          <cell r="Q1478">
            <v>0.19641064257028112</v>
          </cell>
          <cell r="R1478">
            <v>119818.0926144915</v>
          </cell>
          <cell r="U1478">
            <v>23533.54856195773</v>
          </cell>
        </row>
        <row r="1479">
          <cell r="A1479" t="str">
            <v>1.a.</v>
          </cell>
          <cell r="C1479" t="str">
            <v>Coarse Agregat</v>
          </cell>
          <cell r="D1479" t="str">
            <v>= (CA x (1 TON) X Fh1) / (D2)</v>
          </cell>
          <cell r="G1479" t="str">
            <v>(M03)</v>
          </cell>
          <cell r="H1479">
            <v>0.26583333333333337</v>
          </cell>
          <cell r="I1479" t="str">
            <v>M3</v>
          </cell>
          <cell r="L1479" t="str">
            <v>5.</v>
          </cell>
          <cell r="N1479" t="str">
            <v>Asphalt Finisher     (E02)</v>
          </cell>
          <cell r="O1479" t="str">
            <v>(E02)</v>
          </cell>
          <cell r="P1479" t="str">
            <v>Jam</v>
          </cell>
          <cell r="Q1479">
            <v>3.0120481927710847E-2</v>
          </cell>
          <cell r="R1479">
            <v>153193.93066610809</v>
          </cell>
          <cell r="U1479">
            <v>4614.2750200634973</v>
          </cell>
        </row>
        <row r="1480">
          <cell r="A1480" t="str">
            <v>1.b.</v>
          </cell>
          <cell r="C1480" t="str">
            <v>Fine Agregat</v>
          </cell>
          <cell r="D1480" t="str">
            <v>= (FA x (1 TON) X Fh1) / (D2)</v>
          </cell>
          <cell r="G1480" t="str">
            <v>(M04)</v>
          </cell>
          <cell r="H1480">
            <v>0.27500000000000002</v>
          </cell>
          <cell r="I1480" t="str">
            <v>M3</v>
          </cell>
          <cell r="L1480" t="str">
            <v>6.</v>
          </cell>
          <cell r="N1480" t="str">
            <v>Tandem Roller</v>
          </cell>
          <cell r="O1480" t="str">
            <v>(E17)</v>
          </cell>
          <cell r="P1480" t="str">
            <v>Jam</v>
          </cell>
          <cell r="Q1480">
            <v>3.3259331321143795E-2</v>
          </cell>
          <cell r="R1480">
            <v>112203.63792732745</v>
          </cell>
          <cell r="U1480">
            <v>3731.81796926264</v>
          </cell>
        </row>
        <row r="1481">
          <cell r="A1481" t="str">
            <v>1.c.</v>
          </cell>
          <cell r="C1481" t="str">
            <v>Fraksi Filler</v>
          </cell>
          <cell r="D1481" t="str">
            <v>= (FF x (1 TON) X Fh1) * 1000</v>
          </cell>
          <cell r="G1481" t="str">
            <v>(M05)</v>
          </cell>
          <cell r="H1481">
            <v>55.000000000000007</v>
          </cell>
          <cell r="I1481" t="str">
            <v>Kg</v>
          </cell>
          <cell r="L1481" t="str">
            <v>7</v>
          </cell>
          <cell r="N1481" t="str">
            <v>P. Tyre Roller</v>
          </cell>
          <cell r="O1481" t="str">
            <v>(E18)</v>
          </cell>
          <cell r="P1481" t="str">
            <v>Jam</v>
          </cell>
          <cell r="Q1481">
            <v>1.8625225539840522E-2</v>
          </cell>
          <cell r="R1481">
            <v>153571.33878019065</v>
          </cell>
          <cell r="U1481">
            <v>2860.3008212363079</v>
          </cell>
        </row>
        <row r="1482">
          <cell r="A1482" t="str">
            <v>1.d.</v>
          </cell>
          <cell r="C1482" t="str">
            <v>Aspal</v>
          </cell>
          <cell r="D1482" t="str">
            <v>= (AS x (1 TON) X Fh2) x 1000</v>
          </cell>
          <cell r="G1482" t="str">
            <v>(M10)</v>
          </cell>
          <cell r="H1482">
            <v>68.25</v>
          </cell>
          <cell r="I1482" t="str">
            <v>Kg</v>
          </cell>
          <cell r="L1482" t="str">
            <v>8</v>
          </cell>
          <cell r="N1482" t="str">
            <v>Alat Bantu</v>
          </cell>
          <cell r="P1482" t="str">
            <v>Ls</v>
          </cell>
          <cell r="Q1482">
            <v>1</v>
          </cell>
          <cell r="R1482">
            <v>50</v>
          </cell>
          <cell r="U1482">
            <v>50</v>
          </cell>
        </row>
        <row r="1484">
          <cell r="A1484" t="str">
            <v>2.</v>
          </cell>
          <cell r="C1484" t="str">
            <v>ALAT</v>
          </cell>
          <cell r="Q1484" t="str">
            <v xml:space="preserve">JUMLAH HARGA PERALATAN   </v>
          </cell>
          <cell r="U1484">
            <v>77595.100517920771</v>
          </cell>
        </row>
        <row r="1485">
          <cell r="A1485" t="str">
            <v>2.a.</v>
          </cell>
          <cell r="C1485" t="str">
            <v>WHEEL LOADER</v>
          </cell>
          <cell r="G1485" t="str">
            <v>(E15)</v>
          </cell>
        </row>
        <row r="1486">
          <cell r="C1486" t="str">
            <v>Kapasitas bucket</v>
          </cell>
          <cell r="G1486" t="str">
            <v>V</v>
          </cell>
          <cell r="H1486">
            <v>1.5</v>
          </cell>
          <cell r="I1486" t="str">
            <v>M3</v>
          </cell>
          <cell r="L1486" t="str">
            <v>D.</v>
          </cell>
          <cell r="N1486" t="str">
            <v>JUMLAH HARGA TENAGA, BAHAN DAN PERALATAN  ( A + B + C )</v>
          </cell>
          <cell r="U1486">
            <v>136311.52677931442</v>
          </cell>
        </row>
        <row r="1487">
          <cell r="C1487" t="str">
            <v>Faktor bucket</v>
          </cell>
          <cell r="G1487" t="str">
            <v>Fb</v>
          </cell>
          <cell r="H1487">
            <v>0.9</v>
          </cell>
          <cell r="I1487" t="str">
            <v>-</v>
          </cell>
          <cell r="L1487" t="str">
            <v>E.</v>
          </cell>
          <cell r="N1487" t="str">
            <v>OVERHEAD &amp; PROFIT</v>
          </cell>
          <cell r="P1487">
            <v>10</v>
          </cell>
          <cell r="Q1487" t="str">
            <v>%  x  D</v>
          </cell>
          <cell r="U1487">
            <v>13631.152677931443</v>
          </cell>
        </row>
        <row r="1488">
          <cell r="C1488" t="str">
            <v>Faktor efisiensi alat</v>
          </cell>
          <cell r="G1488" t="str">
            <v>Fa</v>
          </cell>
          <cell r="H1488">
            <v>0.83</v>
          </cell>
          <cell r="I1488" t="str">
            <v>-</v>
          </cell>
          <cell r="L1488" t="str">
            <v>F.</v>
          </cell>
          <cell r="N1488" t="str">
            <v>HARGA SATUAN PEKERJAAN  ( D + E )</v>
          </cell>
          <cell r="U1488">
            <v>149942.67945724586</v>
          </cell>
        </row>
        <row r="1489">
          <cell r="C1489" t="str">
            <v>Waktu Siklus</v>
          </cell>
          <cell r="G1489" t="str">
            <v>Ts1</v>
          </cell>
          <cell r="L1489" t="str">
            <v>Note: 1</v>
          </cell>
          <cell r="N1489" t="str">
            <v>SATUAN dapat berdasarkan atas jam operasi untuk Tenaga Kerja dan Peralatan, volume dan/atau ukuran</v>
          </cell>
        </row>
        <row r="1490">
          <cell r="C1490" t="str">
            <v>- Muat</v>
          </cell>
          <cell r="G1490" t="str">
            <v>T1</v>
          </cell>
          <cell r="H1490">
            <v>1.5</v>
          </cell>
          <cell r="I1490" t="str">
            <v>menit</v>
          </cell>
          <cell r="N1490" t="str">
            <v>berat untuk bahan-bahan.</v>
          </cell>
        </row>
        <row r="1491">
          <cell r="C1491" t="str">
            <v>- Lain lain</v>
          </cell>
          <cell r="G1491" t="str">
            <v>T2</v>
          </cell>
          <cell r="H1491">
            <v>0.5</v>
          </cell>
          <cell r="I1491" t="str">
            <v>menit</v>
          </cell>
          <cell r="L1491">
            <v>2</v>
          </cell>
          <cell r="N1491" t="str">
            <v>Kuantitas satuan adalah kuantitas setiap komponen untuk menyelesaikan satu satuan pekerjaan dari nomor</v>
          </cell>
        </row>
        <row r="1492">
          <cell r="G1492" t="str">
            <v>Ts1</v>
          </cell>
          <cell r="H1492">
            <v>2</v>
          </cell>
          <cell r="I1492" t="str">
            <v>menit</v>
          </cell>
          <cell r="N1492" t="str">
            <v>mata pembayaran.</v>
          </cell>
        </row>
        <row r="1493">
          <cell r="L1493">
            <v>3</v>
          </cell>
          <cell r="N1493" t="str">
            <v>Biaya satuan untuk peralatan sudah termasuk bahan bakar, bahan habis dipakai dan operator.</v>
          </cell>
        </row>
        <row r="1494">
          <cell r="L1494">
            <v>4</v>
          </cell>
          <cell r="N1494" t="str">
            <v>Biaya satuan sudah termasuk pengeluaran untuk seluruh pajak yang berkaitan (tetapi tidak termasuk PPN</v>
          </cell>
        </row>
        <row r="1495">
          <cell r="J1495" t="str">
            <v>Berlanjut ke hal. berikut.</v>
          </cell>
          <cell r="N1495" t="str">
            <v>yang dibayar dari kontrak) dan biaya-biaya lainnya.</v>
          </cell>
        </row>
        <row r="1496">
          <cell r="A1496" t="str">
            <v>ITEM PEMBAYARAN NO.</v>
          </cell>
          <cell r="D1496" t="str">
            <v>:  .....................</v>
          </cell>
          <cell r="J1496" t="str">
            <v>Analisa EI-634a</v>
          </cell>
        </row>
        <row r="1497">
          <cell r="A1497" t="str">
            <v xml:space="preserve">JENIS PEKERJAAN                                  </v>
          </cell>
          <cell r="D1497" t="str">
            <v>:  ATB Levelling (ATBL)</v>
          </cell>
        </row>
        <row r="1498">
          <cell r="A1498" t="str">
            <v>SATUAN PEMBAYARAN</v>
          </cell>
          <cell r="D1498" t="str">
            <v>:  TON</v>
          </cell>
          <cell r="H1498" t="str">
            <v xml:space="preserve">         URAIAN ANALISA HARGA SATUAN</v>
          </cell>
        </row>
        <row r="1499">
          <cell r="J1499" t="str">
            <v>Lanjutan</v>
          </cell>
        </row>
        <row r="1501">
          <cell r="A1501" t="str">
            <v>No.</v>
          </cell>
          <cell r="C1501" t="str">
            <v>U R A I A N</v>
          </cell>
          <cell r="G1501" t="str">
            <v>KODE</v>
          </cell>
          <cell r="H1501" t="str">
            <v>KOEF.</v>
          </cell>
          <cell r="I1501" t="str">
            <v>SATUAN</v>
          </cell>
          <cell r="J1501" t="str">
            <v>KETERANGAN</v>
          </cell>
        </row>
        <row r="1504">
          <cell r="C1504" t="str">
            <v xml:space="preserve">Kap. Prod. / jam = </v>
          </cell>
          <cell r="D1504" t="str">
            <v>(D2 x V x Fb x Fa x 60) x D1</v>
          </cell>
          <cell r="G1504" t="str">
            <v>Q1</v>
          </cell>
          <cell r="H1504">
            <v>60.507000000000005</v>
          </cell>
          <cell r="I1504" t="str">
            <v>ton</v>
          </cell>
          <cell r="J1504" t="str">
            <v xml:space="preserve"> </v>
          </cell>
        </row>
        <row r="1505">
          <cell r="D1505" t="str">
            <v>D1 x Ts1</v>
          </cell>
        </row>
        <row r="1507">
          <cell r="C1507" t="str">
            <v>Koefisien Alat/Ton</v>
          </cell>
          <cell r="D1507" t="str">
            <v xml:space="preserve"> = 1 : Q1</v>
          </cell>
          <cell r="G1507" t="str">
            <v>(E15)</v>
          </cell>
          <cell r="H1507">
            <v>1.652701340340787E-2</v>
          </cell>
          <cell r="I1507" t="str">
            <v>Jam</v>
          </cell>
        </row>
        <row r="1509">
          <cell r="A1509" t="str">
            <v>2.b.</v>
          </cell>
          <cell r="C1509" t="str">
            <v>ASPHALT MIXING PLANT (AMP)</v>
          </cell>
          <cell r="G1509" t="str">
            <v>(E01)</v>
          </cell>
        </row>
        <row r="1510">
          <cell r="C1510" t="str">
            <v>Kapasitas produksi</v>
          </cell>
          <cell r="G1510" t="str">
            <v>V</v>
          </cell>
          <cell r="H1510">
            <v>50</v>
          </cell>
          <cell r="I1510" t="str">
            <v>ton / Jam</v>
          </cell>
        </row>
        <row r="1511">
          <cell r="C1511" t="str">
            <v>Faktor Efisiensi alat</v>
          </cell>
          <cell r="G1511" t="str">
            <v>Fa</v>
          </cell>
          <cell r="H1511">
            <v>0.83</v>
          </cell>
          <cell r="I1511" t="str">
            <v>-</v>
          </cell>
        </row>
        <row r="1513">
          <cell r="C1513" t="str">
            <v>Kap.Prod. / jam =</v>
          </cell>
          <cell r="D1513" t="str">
            <v>( V x Fa )</v>
          </cell>
          <cell r="G1513" t="str">
            <v>Q2</v>
          </cell>
          <cell r="H1513">
            <v>41.5</v>
          </cell>
          <cell r="I1513" t="str">
            <v>ton</v>
          </cell>
        </row>
        <row r="1514">
          <cell r="D1514" t="str">
            <v xml:space="preserve"> </v>
          </cell>
        </row>
        <row r="1515">
          <cell r="C1515" t="str">
            <v>Koefisien Alat/Ton</v>
          </cell>
          <cell r="D1515" t="str">
            <v xml:space="preserve"> = 1 : Q2</v>
          </cell>
          <cell r="G1515" t="str">
            <v>(E01)</v>
          </cell>
          <cell r="H1515">
            <v>2.4096385542168676E-2</v>
          </cell>
          <cell r="I1515" t="str">
            <v>Jam</v>
          </cell>
        </row>
        <row r="1517">
          <cell r="A1517" t="str">
            <v>2.c.</v>
          </cell>
          <cell r="C1517" t="str">
            <v>GENERATORSET ( GENSET )</v>
          </cell>
          <cell r="G1517" t="str">
            <v>(E12)</v>
          </cell>
        </row>
        <row r="1518">
          <cell r="C1518" t="str">
            <v>Kap.Prod. / Jam = SAMA DENGAN AMP</v>
          </cell>
          <cell r="G1518" t="str">
            <v>Q3</v>
          </cell>
          <cell r="H1518">
            <v>41.5</v>
          </cell>
          <cell r="I1518" t="str">
            <v>ton</v>
          </cell>
        </row>
        <row r="1519">
          <cell r="C1519" t="str">
            <v>Koefisien Alat/Ton</v>
          </cell>
          <cell r="D1519" t="str">
            <v xml:space="preserve"> = 1 : Q3</v>
          </cell>
          <cell r="G1519" t="str">
            <v>(E12)</v>
          </cell>
          <cell r="H1519">
            <v>2.4096385542168676E-2</v>
          </cell>
          <cell r="I1519" t="str">
            <v>Jam</v>
          </cell>
        </row>
        <row r="1521">
          <cell r="A1521" t="str">
            <v>2.d.</v>
          </cell>
          <cell r="C1521" t="str">
            <v>DUMP TRUCK (DT)</v>
          </cell>
          <cell r="G1521" t="str">
            <v>(E09)</v>
          </cell>
        </row>
        <row r="1522">
          <cell r="C1522" t="str">
            <v>Kapasitas bak</v>
          </cell>
          <cell r="G1522" t="str">
            <v>V</v>
          </cell>
          <cell r="H1522">
            <v>8</v>
          </cell>
          <cell r="I1522" t="str">
            <v>ton</v>
          </cell>
        </row>
        <row r="1523">
          <cell r="C1523" t="str">
            <v>Faktor Efisiensi alat</v>
          </cell>
          <cell r="G1523" t="str">
            <v>Fa</v>
          </cell>
          <cell r="H1523">
            <v>0.83</v>
          </cell>
          <cell r="I1523" t="str">
            <v>-</v>
          </cell>
        </row>
        <row r="1524">
          <cell r="C1524" t="str">
            <v>Kecepatan rata-rata bermuatan</v>
          </cell>
          <cell r="G1524" t="str">
            <v>v1</v>
          </cell>
          <cell r="H1524">
            <v>40</v>
          </cell>
          <cell r="I1524" t="str">
            <v>KM / Jam</v>
          </cell>
        </row>
        <row r="1525">
          <cell r="C1525" t="str">
            <v>Kecepatan rata-rata kosong</v>
          </cell>
          <cell r="G1525" t="str">
            <v>v2</v>
          </cell>
          <cell r="H1525">
            <v>50</v>
          </cell>
          <cell r="I1525" t="str">
            <v>KM / Jam</v>
          </cell>
        </row>
        <row r="1526">
          <cell r="C1526" t="str">
            <v>Kapasitas AMP / batch</v>
          </cell>
          <cell r="G1526" t="str">
            <v>Q2b</v>
          </cell>
          <cell r="H1526">
            <v>0.5</v>
          </cell>
          <cell r="I1526" t="str">
            <v>ton</v>
          </cell>
        </row>
        <row r="1527">
          <cell r="C1527" t="str">
            <v>Waktu menyiapkan 1 batch ATBL</v>
          </cell>
          <cell r="G1527" t="str">
            <v>Tb</v>
          </cell>
          <cell r="H1527">
            <v>1</v>
          </cell>
          <cell r="I1527" t="str">
            <v>menit</v>
          </cell>
        </row>
        <row r="1528">
          <cell r="C1528" t="str">
            <v>Waktu Siklus</v>
          </cell>
          <cell r="G1528" t="str">
            <v>Ts2</v>
          </cell>
        </row>
        <row r="1529">
          <cell r="C1529" t="str">
            <v xml:space="preserve">- Mengisi Bak </v>
          </cell>
          <cell r="D1529" t="str">
            <v>= (V : Q2b) x Tb</v>
          </cell>
          <cell r="G1529" t="str">
            <v>T1</v>
          </cell>
          <cell r="H1529">
            <v>16</v>
          </cell>
          <cell r="I1529" t="str">
            <v>menit</v>
          </cell>
        </row>
        <row r="1530">
          <cell r="C1530" t="str">
            <v>- Angkut</v>
          </cell>
          <cell r="D1530" t="str">
            <v>= (L : v1) x 60 menit</v>
          </cell>
          <cell r="G1530" t="str">
            <v>T2</v>
          </cell>
          <cell r="H1530">
            <v>26.25</v>
          </cell>
          <cell r="I1530" t="str">
            <v>menit</v>
          </cell>
        </row>
        <row r="1531">
          <cell r="C1531" t="str">
            <v>- Tunggu + dump + Putar</v>
          </cell>
          <cell r="G1531" t="str">
            <v>T3</v>
          </cell>
          <cell r="H1531">
            <v>15</v>
          </cell>
          <cell r="I1531" t="str">
            <v>menit</v>
          </cell>
        </row>
        <row r="1532">
          <cell r="C1532" t="str">
            <v>- Kembali</v>
          </cell>
          <cell r="D1532" t="str">
            <v>= (L : v2) x 60 menit</v>
          </cell>
          <cell r="G1532" t="str">
            <v>T4</v>
          </cell>
          <cell r="H1532">
            <v>21</v>
          </cell>
          <cell r="I1532" t="str">
            <v>menit</v>
          </cell>
        </row>
        <row r="1533">
          <cell r="G1533" t="str">
            <v>Ts2</v>
          </cell>
          <cell r="H1533">
            <v>78.25</v>
          </cell>
          <cell r="I1533" t="str">
            <v>menit</v>
          </cell>
        </row>
        <row r="1535">
          <cell r="C1535" t="str">
            <v>Kap.Prod. / jam =</v>
          </cell>
          <cell r="D1535" t="str">
            <v>V x Fa x 60</v>
          </cell>
          <cell r="G1535" t="str">
            <v>Q4</v>
          </cell>
          <cell r="H1535">
            <v>5.0913738019169328</v>
          </cell>
          <cell r="I1535" t="str">
            <v>ton</v>
          </cell>
        </row>
        <row r="1536">
          <cell r="D1536" t="str">
            <v>Ts2</v>
          </cell>
        </row>
        <row r="1538">
          <cell r="C1538" t="str">
            <v>Koefisien Alat/Ton</v>
          </cell>
          <cell r="D1538" t="str">
            <v xml:space="preserve"> = 1 : Q4</v>
          </cell>
          <cell r="G1538" t="str">
            <v>(E09)</v>
          </cell>
          <cell r="H1538">
            <v>0.19641064257028112</v>
          </cell>
          <cell r="I1538" t="str">
            <v>Jam</v>
          </cell>
        </row>
        <row r="1540">
          <cell r="A1540" t="str">
            <v>2.e.</v>
          </cell>
          <cell r="C1540" t="str">
            <v>ASPHALT FINISHER</v>
          </cell>
          <cell r="D1540" t="str">
            <v xml:space="preserve"> </v>
          </cell>
          <cell r="G1540" t="str">
            <v>(E02)</v>
          </cell>
        </row>
        <row r="1541">
          <cell r="C1541" t="str">
            <v>Kapasitas produksi</v>
          </cell>
          <cell r="G1541" t="str">
            <v>V</v>
          </cell>
          <cell r="H1541">
            <v>40</v>
          </cell>
          <cell r="I1541" t="str">
            <v>ton / jam</v>
          </cell>
        </row>
        <row r="1542">
          <cell r="C1542" t="str">
            <v>Faktor efisiensi alat</v>
          </cell>
          <cell r="G1542" t="str">
            <v>Fa</v>
          </cell>
          <cell r="H1542">
            <v>0.83</v>
          </cell>
          <cell r="I1542" t="str">
            <v>-</v>
          </cell>
        </row>
        <row r="1544">
          <cell r="C1544" t="str">
            <v>Kap.Prod. / jam =</v>
          </cell>
          <cell r="D1544" t="str">
            <v xml:space="preserve">V x Fa </v>
          </cell>
          <cell r="G1544" t="str">
            <v>Q5</v>
          </cell>
          <cell r="H1544">
            <v>33.199999999999996</v>
          </cell>
          <cell r="I1544" t="str">
            <v>ton</v>
          </cell>
        </row>
        <row r="1545">
          <cell r="D1545" t="str">
            <v xml:space="preserve"> </v>
          </cell>
        </row>
        <row r="1546">
          <cell r="C1546" t="str">
            <v>Koefisien Alat/Ton</v>
          </cell>
          <cell r="D1546" t="str">
            <v xml:space="preserve"> = 1 : Q5</v>
          </cell>
          <cell r="G1546" t="str">
            <v>(E02)</v>
          </cell>
          <cell r="H1546">
            <v>3.0120481927710847E-2</v>
          </cell>
          <cell r="I1546" t="str">
            <v>Jam</v>
          </cell>
        </row>
        <row r="1548">
          <cell r="A1548" t="str">
            <v>2.f.</v>
          </cell>
          <cell r="C1548" t="str">
            <v>TANDEM ROLLER</v>
          </cell>
          <cell r="G1548" t="str">
            <v>(E17)</v>
          </cell>
        </row>
        <row r="1549">
          <cell r="A1549" t="str">
            <v xml:space="preserve"> </v>
          </cell>
          <cell r="C1549" t="str">
            <v>Kecepatan rata-rata alat</v>
          </cell>
          <cell r="G1549" t="str">
            <v>v</v>
          </cell>
          <cell r="H1549">
            <v>3.5</v>
          </cell>
          <cell r="I1549" t="str">
            <v>Km / Jam</v>
          </cell>
        </row>
        <row r="1550">
          <cell r="C1550" t="str">
            <v>Lebar efektif pemadatan</v>
          </cell>
          <cell r="G1550" t="str">
            <v>b</v>
          </cell>
          <cell r="H1550">
            <v>1.2</v>
          </cell>
          <cell r="I1550" t="str">
            <v>M</v>
          </cell>
        </row>
        <row r="1551">
          <cell r="C1551" t="str">
            <v>Jumlah lintasan</v>
          </cell>
          <cell r="G1551" t="str">
            <v>n</v>
          </cell>
          <cell r="H1551">
            <v>8</v>
          </cell>
          <cell r="I1551" t="str">
            <v>lintasan</v>
          </cell>
          <cell r="J1551" t="str">
            <v xml:space="preserve"> 4 Awal &amp; 4 Akhir</v>
          </cell>
        </row>
        <row r="1552">
          <cell r="C1552" t="str">
            <v>Faktor Efisiensi alat</v>
          </cell>
          <cell r="G1552" t="str">
            <v>Fa</v>
          </cell>
          <cell r="H1552">
            <v>0.83</v>
          </cell>
          <cell r="I1552" t="str">
            <v>-</v>
          </cell>
        </row>
        <row r="1553">
          <cell r="C1553" t="str">
            <v xml:space="preserve"> </v>
          </cell>
        </row>
        <row r="1554">
          <cell r="J1554" t="str">
            <v>Berlanjut ke hal. berikut.</v>
          </cell>
        </row>
        <row r="1555">
          <cell r="A1555" t="str">
            <v>ITEM PEMBAYARAN NO.</v>
          </cell>
          <cell r="D1555" t="str">
            <v>:  .....................</v>
          </cell>
          <cell r="J1555" t="str">
            <v>Analisa EI-634a</v>
          </cell>
        </row>
        <row r="1556">
          <cell r="A1556" t="str">
            <v>JENIS PEKERJAAN</v>
          </cell>
          <cell r="D1556" t="str">
            <v>:  ATB Levelling (ATBL)</v>
          </cell>
        </row>
        <row r="1557">
          <cell r="A1557" t="str">
            <v>SATUAN PEMBAYARAN</v>
          </cell>
          <cell r="D1557" t="str">
            <v>:  TON</v>
          </cell>
          <cell r="H1557" t="str">
            <v xml:space="preserve">         URAIAN ANALISA HARGA SATUAN</v>
          </cell>
        </row>
        <row r="1558">
          <cell r="J1558" t="str">
            <v>Lanjutan</v>
          </cell>
        </row>
        <row r="1560">
          <cell r="A1560" t="str">
            <v>No.</v>
          </cell>
          <cell r="C1560" t="str">
            <v>U R A I A N</v>
          </cell>
          <cell r="G1560" t="str">
            <v>KODE</v>
          </cell>
          <cell r="H1560" t="str">
            <v>KOEF.</v>
          </cell>
          <cell r="I1560" t="str">
            <v>SATUAN</v>
          </cell>
          <cell r="J1560" t="str">
            <v>KETERANGAN</v>
          </cell>
        </row>
        <row r="1563">
          <cell r="B1563" t="str">
            <v xml:space="preserve"> </v>
          </cell>
          <cell r="C1563" t="str">
            <v xml:space="preserve">Kap. Prod. / jam = </v>
          </cell>
          <cell r="D1563" t="str">
            <v>(v x 1000) x b x t x Fa x D1)</v>
          </cell>
          <cell r="G1563" t="str">
            <v>Q6</v>
          </cell>
          <cell r="H1563">
            <v>30.066749999999995</v>
          </cell>
          <cell r="I1563" t="str">
            <v>ton</v>
          </cell>
        </row>
        <row r="1564">
          <cell r="D1564" t="str">
            <v>n</v>
          </cell>
        </row>
        <row r="1565">
          <cell r="C1565" t="str">
            <v>Koefisien Alat/Ton</v>
          </cell>
          <cell r="D1565" t="str">
            <v xml:space="preserve"> = 1 : Q6</v>
          </cell>
          <cell r="G1565" t="str">
            <v>(E17)</v>
          </cell>
          <cell r="H1565">
            <v>3.3259331321143795E-2</v>
          </cell>
          <cell r="I1565" t="str">
            <v>Jam</v>
          </cell>
        </row>
        <row r="1566">
          <cell r="C1566" t="str">
            <v xml:space="preserve"> </v>
          </cell>
        </row>
        <row r="1567">
          <cell r="A1567" t="str">
            <v>2.g.</v>
          </cell>
          <cell r="C1567" t="str">
            <v>PNEUMATIC TIRE ROLLER</v>
          </cell>
          <cell r="G1567" t="str">
            <v>(E18)</v>
          </cell>
        </row>
        <row r="1568">
          <cell r="C1568" t="str">
            <v>Kecepatan rata-rata</v>
          </cell>
          <cell r="G1568" t="str">
            <v>v</v>
          </cell>
          <cell r="H1568">
            <v>5</v>
          </cell>
          <cell r="I1568" t="str">
            <v>KM / Jam</v>
          </cell>
        </row>
        <row r="1569">
          <cell r="C1569" t="str">
            <v>Lebar efektif pemadatan</v>
          </cell>
          <cell r="G1569" t="str">
            <v>b</v>
          </cell>
          <cell r="H1569">
            <v>1.5</v>
          </cell>
          <cell r="I1569" t="str">
            <v>M</v>
          </cell>
        </row>
        <row r="1570">
          <cell r="C1570" t="str">
            <v>Jumlah lintasan</v>
          </cell>
          <cell r="G1570" t="str">
            <v>n</v>
          </cell>
          <cell r="H1570">
            <v>8</v>
          </cell>
          <cell r="I1570" t="str">
            <v>lintasan</v>
          </cell>
        </row>
        <row r="1571">
          <cell r="C1571" t="str">
            <v>Faktor Efisiensi alat</v>
          </cell>
          <cell r="G1571" t="str">
            <v>Fa</v>
          </cell>
          <cell r="H1571">
            <v>0.83</v>
          </cell>
          <cell r="I1571" t="str">
            <v>-</v>
          </cell>
        </row>
        <row r="1573">
          <cell r="C1573" t="str">
            <v>Kap.Prod. / jam =</v>
          </cell>
          <cell r="D1573" t="str">
            <v>(v x 1000) x b x t x Fa x D1)</v>
          </cell>
          <cell r="G1573" t="str">
            <v>Q7</v>
          </cell>
          <cell r="H1573">
            <v>53.690624999999997</v>
          </cell>
          <cell r="I1573" t="str">
            <v>ton</v>
          </cell>
        </row>
        <row r="1574">
          <cell r="D1574" t="str">
            <v>n</v>
          </cell>
        </row>
        <row r="1575">
          <cell r="C1575" t="str">
            <v>Koefisien Alat/Ton</v>
          </cell>
          <cell r="D1575" t="str">
            <v xml:space="preserve"> = 1 : Q7</v>
          </cell>
          <cell r="G1575" t="str">
            <v>(E18)</v>
          </cell>
          <cell r="H1575">
            <v>1.8625225539840522E-2</v>
          </cell>
          <cell r="I1575" t="str">
            <v>Jam</v>
          </cell>
        </row>
        <row r="1577">
          <cell r="A1577" t="str">
            <v>2.h.</v>
          </cell>
          <cell r="C1577" t="str">
            <v>ALAT BANTU</v>
          </cell>
        </row>
        <row r="1578">
          <cell r="C1578" t="str">
            <v>diperlukan :</v>
          </cell>
          <cell r="J1578" t="str">
            <v>Lump Sum</v>
          </cell>
        </row>
        <row r="1579">
          <cell r="C1579" t="str">
            <v>- Kereta dorong   = 2 buah</v>
          </cell>
        </row>
        <row r="1580">
          <cell r="C1580" t="str">
            <v>- Sekop                = 3 buah</v>
          </cell>
        </row>
        <row r="1581">
          <cell r="C1581" t="str">
            <v>- Garpu                = 2 buah</v>
          </cell>
        </row>
        <row r="1582">
          <cell r="C1582" t="str">
            <v>- Tongkat Kontrol ketebalan hanparan</v>
          </cell>
        </row>
        <row r="1584">
          <cell r="A1584" t="str">
            <v xml:space="preserve">   3.</v>
          </cell>
          <cell r="C1584" t="str">
            <v>TENAGA</v>
          </cell>
        </row>
        <row r="1585">
          <cell r="C1585" t="str">
            <v>Produksi menentukan : Asphalt Mixing Plant (AMP)</v>
          </cell>
          <cell r="G1585" t="str">
            <v>Q2</v>
          </cell>
          <cell r="H1585">
            <v>41.5</v>
          </cell>
          <cell r="I1585" t="str">
            <v>Ton/Jam</v>
          </cell>
        </row>
        <row r="1586">
          <cell r="C1586" t="str">
            <v>Produksi ATBL / hari  =  Tk x Q2</v>
          </cell>
          <cell r="G1586" t="str">
            <v>Qt</v>
          </cell>
          <cell r="H1586">
            <v>290.5</v>
          </cell>
          <cell r="I1586" t="str">
            <v>ton</v>
          </cell>
        </row>
        <row r="1587">
          <cell r="C1587" t="str">
            <v>Kebutuhan tenaga :</v>
          </cell>
        </row>
        <row r="1588">
          <cell r="D1588" t="str">
            <v>- Pekerja</v>
          </cell>
          <cell r="G1588" t="str">
            <v>P</v>
          </cell>
          <cell r="H1588">
            <v>7</v>
          </cell>
          <cell r="I1588" t="str">
            <v>orang</v>
          </cell>
        </row>
        <row r="1589">
          <cell r="D1589" t="str">
            <v>- Mandor</v>
          </cell>
          <cell r="G1589" t="str">
            <v>M</v>
          </cell>
          <cell r="H1589">
            <v>1</v>
          </cell>
          <cell r="I1589" t="str">
            <v>orang</v>
          </cell>
        </row>
        <row r="1591">
          <cell r="C1591" t="str">
            <v>Koefisien Tenaga / Ton    :</v>
          </cell>
        </row>
        <row r="1592">
          <cell r="D1592" t="str">
            <v>- Pekerja</v>
          </cell>
          <cell r="E1592" t="str">
            <v>= (Tk x P) / Qt</v>
          </cell>
          <cell r="G1592" t="str">
            <v>(L01)</v>
          </cell>
          <cell r="H1592">
            <v>0.16867469879518071</v>
          </cell>
          <cell r="I1592" t="str">
            <v>Jam</v>
          </cell>
        </row>
        <row r="1593">
          <cell r="D1593" t="str">
            <v>- Mandor</v>
          </cell>
          <cell r="E1593" t="str">
            <v>= (Tk x M) / Qt</v>
          </cell>
          <cell r="G1593" t="str">
            <v>(L03)</v>
          </cell>
          <cell r="H1593">
            <v>2.4096385542168676E-2</v>
          </cell>
          <cell r="I1593" t="str">
            <v>Jam</v>
          </cell>
        </row>
        <row r="1595">
          <cell r="A1595" t="str">
            <v>4.</v>
          </cell>
          <cell r="C1595" t="str">
            <v>HARGA DASAR SATUAN UPAH, BAHAN DAN ALAT</v>
          </cell>
        </row>
        <row r="1596">
          <cell r="C1596" t="str">
            <v>Lihat lampiran.</v>
          </cell>
        </row>
        <row r="1598">
          <cell r="A1598" t="str">
            <v>5.</v>
          </cell>
          <cell r="C1598" t="str">
            <v>ANALISA HARGA SATUAN PEKERJAAN</v>
          </cell>
        </row>
        <row r="1599">
          <cell r="C1599" t="str">
            <v>Lihat perhitungan dalam FORMULIR STANDAR UNTUK</v>
          </cell>
        </row>
        <row r="1600">
          <cell r="C1600" t="str">
            <v>PEREKEMAN ANALISA MASING-MASING HARGA</v>
          </cell>
        </row>
        <row r="1601">
          <cell r="C1601" t="str">
            <v>SATUAN.</v>
          </cell>
        </row>
        <row r="1602">
          <cell r="C1602" t="str">
            <v>Didapat Harga Satuan Pekerjaan :</v>
          </cell>
        </row>
        <row r="1604">
          <cell r="C1604" t="str">
            <v xml:space="preserve">Rp.  </v>
          </cell>
          <cell r="D1604">
            <v>149942.67945724586</v>
          </cell>
          <cell r="E1604" t="str">
            <v xml:space="preserve"> / Ton</v>
          </cell>
        </row>
        <row r="1607">
          <cell r="A1607" t="str">
            <v>6.</v>
          </cell>
          <cell r="C1607" t="str">
            <v>WAKTU PELAKSANAAN YANG DIPERLUKAN</v>
          </cell>
        </row>
        <row r="1608">
          <cell r="C1608" t="str">
            <v>Masa Pelaksanaan :</v>
          </cell>
          <cell r="D1608" t="str">
            <v>. . . . . . . . . . . .</v>
          </cell>
          <cell r="E1608" t="str">
            <v>bulan</v>
          </cell>
        </row>
        <row r="1610">
          <cell r="A1610" t="str">
            <v>7.</v>
          </cell>
          <cell r="C1610" t="str">
            <v>VOLUME PEKERJAAN YANG DIPERLUKAN</v>
          </cell>
        </row>
        <row r="1611">
          <cell r="C1611" t="str">
            <v>Volume pekerjaan  :</v>
          </cell>
          <cell r="D1611">
            <v>0</v>
          </cell>
          <cell r="E1611" t="str">
            <v>Ton</v>
          </cell>
        </row>
        <row r="1614">
          <cell r="A1614" t="str">
            <v>ITEM PEMBAYARAN NO.</v>
          </cell>
          <cell r="D1614" t="str">
            <v>:  6.3 (5)</v>
          </cell>
          <cell r="J1614" t="str">
            <v>Analisa EI-635</v>
          </cell>
          <cell r="T1614" t="str">
            <v>Analisa EI-635</v>
          </cell>
        </row>
        <row r="1615">
          <cell r="A1615" t="str">
            <v>JENIS PEKERJAAN</v>
          </cell>
          <cell r="D1615" t="str">
            <v>:  Lapis Aus Aspal Beton (AC-WC)</v>
          </cell>
        </row>
        <row r="1616">
          <cell r="A1616" t="str">
            <v>SATUAN PEMBAYARAN</v>
          </cell>
          <cell r="D1616" t="str">
            <v>:  M2</v>
          </cell>
          <cell r="H1616" t="str">
            <v xml:space="preserve">         URAIAN ANALISA HARGA SATUAN</v>
          </cell>
          <cell r="L1616" t="str">
            <v>FORMULIR STANDAR UNTUK</v>
          </cell>
        </row>
        <row r="1617">
          <cell r="L1617" t="str">
            <v>PEREKAMAN ANALISA MASING-MASING HARGA SATUAN</v>
          </cell>
        </row>
        <row r="1618">
          <cell r="L1618" t="str">
            <v xml:space="preserve">                                                                                                            </v>
          </cell>
        </row>
        <row r="1619">
          <cell r="A1619" t="str">
            <v>No.</v>
          </cell>
          <cell r="C1619" t="str">
            <v>U R A I A N</v>
          </cell>
          <cell r="G1619" t="str">
            <v>KODE</v>
          </cell>
          <cell r="H1619" t="str">
            <v>KOEF.</v>
          </cell>
          <cell r="I1619" t="str">
            <v>SATUAN</v>
          </cell>
          <cell r="J1619" t="str">
            <v>KETERANGAN</v>
          </cell>
        </row>
        <row r="1621">
          <cell r="L1621" t="str">
            <v>Proyek / Bagpro</v>
          </cell>
          <cell r="O1621" t="str">
            <v xml:space="preserve">:  Peningkatan Jalan Dan Jembatan Prop. NTT </v>
          </cell>
        </row>
        <row r="1622">
          <cell r="A1622" t="str">
            <v>I.</v>
          </cell>
          <cell r="C1622" t="str">
            <v>ASUMSI</v>
          </cell>
          <cell r="L1622" t="str">
            <v>No. Paket Kontrak</v>
          </cell>
          <cell r="O1622" t="str">
            <v xml:space="preserve">:  </v>
          </cell>
        </row>
        <row r="1623">
          <cell r="A1623">
            <v>1</v>
          </cell>
          <cell r="C1623" t="str">
            <v>Menggunakan alat berat (cara mekanik)</v>
          </cell>
          <cell r="L1623" t="str">
            <v>Nama Paket</v>
          </cell>
          <cell r="O1623" t="str">
            <v>:  Pembangunan Jalan Resetlement Pengungsi Mauritzu</v>
          </cell>
        </row>
        <row r="1624">
          <cell r="A1624">
            <v>2</v>
          </cell>
          <cell r="C1624" t="str">
            <v>Lokasi pekerjaan : sepanjang jalan</v>
          </cell>
          <cell r="L1624" t="str">
            <v>Prop / Kab / Kodya</v>
          </cell>
          <cell r="O1624" t="str">
            <v>:  Nusa Tenggara Timur / TTU</v>
          </cell>
        </row>
        <row r="1625">
          <cell r="A1625">
            <v>3</v>
          </cell>
          <cell r="C1625" t="str">
            <v>Kondisi existing jalan : sedang</v>
          </cell>
          <cell r="L1625" t="str">
            <v>ITEM PEMBAYARAN NO.</v>
          </cell>
          <cell r="O1625" t="str">
            <v>:  6.3 (5)</v>
          </cell>
          <cell r="R1625" t="str">
            <v>PERKIRAAN VOL. PEK.</v>
          </cell>
          <cell r="T1625" t="str">
            <v>:</v>
          </cell>
          <cell r="U1625">
            <v>0</v>
          </cell>
        </row>
        <row r="1626">
          <cell r="A1626">
            <v>4</v>
          </cell>
          <cell r="C1626" t="str">
            <v>Jarak rata-rata Base Camp ke lokasi pekerjaan</v>
          </cell>
          <cell r="G1626" t="str">
            <v>L</v>
          </cell>
          <cell r="H1626">
            <v>17.5</v>
          </cell>
          <cell r="I1626" t="str">
            <v>KM</v>
          </cell>
          <cell r="L1626" t="str">
            <v>JENIS PEKERJAAN</v>
          </cell>
          <cell r="O1626" t="str">
            <v>:  Lapis Aus Aspal Beton (AC-WC)</v>
          </cell>
          <cell r="R1626" t="str">
            <v>TOTAL HARGA (Rp.)</v>
          </cell>
          <cell r="T1626" t="str">
            <v>:</v>
          </cell>
          <cell r="U1626">
            <v>0</v>
          </cell>
        </row>
        <row r="1627">
          <cell r="A1627">
            <v>5</v>
          </cell>
          <cell r="C1627" t="str">
            <v>Tebal Lapis (AC-WC) padat</v>
          </cell>
          <cell r="G1627" t="str">
            <v>t</v>
          </cell>
          <cell r="H1627">
            <v>0.04</v>
          </cell>
          <cell r="I1627" t="str">
            <v>M</v>
          </cell>
          <cell r="L1627" t="str">
            <v>SATUAN PEMBAYARAN</v>
          </cell>
          <cell r="O1627" t="str">
            <v>:  M2</v>
          </cell>
          <cell r="R1627" t="str">
            <v>% THD. BIAYA PROYEK</v>
          </cell>
          <cell r="T1627" t="str">
            <v>:</v>
          </cell>
          <cell r="U1627">
            <v>0</v>
          </cell>
        </row>
        <row r="1628">
          <cell r="A1628">
            <v>6</v>
          </cell>
          <cell r="C1628" t="str">
            <v>Jam kerja efektif per-hari</v>
          </cell>
          <cell r="G1628" t="str">
            <v>Tk</v>
          </cell>
          <cell r="H1628">
            <v>7</v>
          </cell>
          <cell r="I1628" t="str">
            <v>Jam</v>
          </cell>
        </row>
        <row r="1629">
          <cell r="A1629">
            <v>7</v>
          </cell>
          <cell r="C1629" t="str">
            <v>Faktor kehilanganmaterial :</v>
          </cell>
          <cell r="E1629" t="str">
            <v>- Agregat</v>
          </cell>
          <cell r="G1629" t="str">
            <v>Fh1</v>
          </cell>
          <cell r="H1629">
            <v>1.1000000000000001</v>
          </cell>
          <cell r="I1629" t="str">
            <v>-</v>
          </cell>
        </row>
        <row r="1630">
          <cell r="A1630" t="str">
            <v xml:space="preserve"> </v>
          </cell>
          <cell r="E1630" t="str">
            <v>- Aspal</v>
          </cell>
          <cell r="G1630" t="str">
            <v>Fh2</v>
          </cell>
          <cell r="H1630">
            <v>1.05</v>
          </cell>
          <cell r="I1630" t="str">
            <v>-</v>
          </cell>
          <cell r="Q1630" t="str">
            <v>PERKIRAAN</v>
          </cell>
          <cell r="R1630" t="str">
            <v>HARGA</v>
          </cell>
          <cell r="S1630" t="str">
            <v>JUMLAH</v>
          </cell>
        </row>
        <row r="1631">
          <cell r="A1631">
            <v>8</v>
          </cell>
          <cell r="C1631" t="str">
            <v>Komposisi campuran AC-WC   :</v>
          </cell>
          <cell r="L1631" t="str">
            <v>NO.</v>
          </cell>
          <cell r="N1631" t="str">
            <v>KOMPONEN</v>
          </cell>
          <cell r="P1631" t="str">
            <v>SATUAN</v>
          </cell>
          <cell r="Q1631" t="str">
            <v>KUANTITAS</v>
          </cell>
          <cell r="R1631" t="str">
            <v>SATUAN</v>
          </cell>
          <cell r="S1631" t="str">
            <v>HARGA</v>
          </cell>
        </row>
        <row r="1632">
          <cell r="C1632" t="str">
            <v xml:space="preserve">- Coarse Agregat  </v>
          </cell>
          <cell r="G1632" t="str">
            <v>CA</v>
          </cell>
          <cell r="H1632">
            <v>40</v>
          </cell>
          <cell r="I1632" t="str">
            <v>%</v>
          </cell>
          <cell r="J1632" t="str">
            <v xml:space="preserve"> Gradasi harus -</v>
          </cell>
          <cell r="R1632" t="str">
            <v>(Rp.)</v>
          </cell>
          <cell r="S1632" t="str">
            <v>(Rp.)</v>
          </cell>
        </row>
        <row r="1633">
          <cell r="C1633" t="str">
            <v>- Fine Agregat</v>
          </cell>
          <cell r="G1633" t="str">
            <v>FA</v>
          </cell>
          <cell r="H1633">
            <v>52.8</v>
          </cell>
          <cell r="I1633" t="str">
            <v>%</v>
          </cell>
          <cell r="J1633" t="str">
            <v xml:space="preserve"> memenuhi -</v>
          </cell>
        </row>
        <row r="1634">
          <cell r="C1634" t="str">
            <v>- Fraksi Filler</v>
          </cell>
          <cell r="G1634" t="str">
            <v>FF</v>
          </cell>
          <cell r="H1634">
            <v>1</v>
          </cell>
          <cell r="I1634" t="str">
            <v>%</v>
          </cell>
          <cell r="J1634" t="str">
            <v xml:space="preserve"> Spesifikasi</v>
          </cell>
        </row>
        <row r="1635">
          <cell r="C1635" t="str">
            <v>- Asphalt</v>
          </cell>
          <cell r="D1635" t="str">
            <v>minimum 5 %</v>
          </cell>
          <cell r="G1635" t="str">
            <v>As</v>
          </cell>
          <cell r="H1635">
            <v>6.2</v>
          </cell>
          <cell r="I1635" t="str">
            <v>%</v>
          </cell>
          <cell r="L1635" t="str">
            <v>A.</v>
          </cell>
          <cell r="N1635" t="str">
            <v>TENAGA</v>
          </cell>
        </row>
        <row r="1636">
          <cell r="A1636">
            <v>9</v>
          </cell>
          <cell r="C1636" t="str">
            <v>Berat jenis bahan  :</v>
          </cell>
        </row>
        <row r="1637">
          <cell r="C1637" t="str">
            <v>- AC-BC</v>
          </cell>
          <cell r="G1637" t="str">
            <v>D1</v>
          </cell>
          <cell r="H1637">
            <v>2.25</v>
          </cell>
          <cell r="I1637" t="str">
            <v>ton / M3</v>
          </cell>
          <cell r="L1637" t="str">
            <v>1.</v>
          </cell>
          <cell r="N1637" t="str">
            <v>Pekerja</v>
          </cell>
          <cell r="O1637" t="str">
            <v>(L01)</v>
          </cell>
          <cell r="P1637" t="str">
            <v>Jam</v>
          </cell>
          <cell r="Q1637">
            <v>2.1686746987951807E-2</v>
          </cell>
          <cell r="R1637">
            <v>0</v>
          </cell>
          <cell r="U1637">
            <v>0</v>
          </cell>
        </row>
        <row r="1638">
          <cell r="C1638" t="str">
            <v>- Coarse Agregat &amp; Fine Agregat</v>
          </cell>
          <cell r="G1638" t="str">
            <v>D2</v>
          </cell>
          <cell r="H1638">
            <v>1.8</v>
          </cell>
          <cell r="I1638" t="str">
            <v>ton / M3</v>
          </cell>
          <cell r="L1638" t="str">
            <v>2.</v>
          </cell>
          <cell r="N1638" t="str">
            <v>Mandor</v>
          </cell>
          <cell r="O1638" t="str">
            <v>(L03)</v>
          </cell>
          <cell r="P1638" t="str">
            <v>Jam</v>
          </cell>
          <cell r="Q1638">
            <v>2.1686746987951808E-3</v>
          </cell>
          <cell r="R1638">
            <v>0</v>
          </cell>
          <cell r="U1638">
            <v>0</v>
          </cell>
        </row>
        <row r="1639">
          <cell r="C1639" t="str">
            <v>- Fraksi Filler</v>
          </cell>
          <cell r="G1639" t="str">
            <v>D3</v>
          </cell>
          <cell r="H1639">
            <v>2</v>
          </cell>
          <cell r="I1639" t="str">
            <v>ton / M3</v>
          </cell>
        </row>
        <row r="1640">
          <cell r="C1640" t="str">
            <v>- Asphalt</v>
          </cell>
          <cell r="G1640" t="str">
            <v>D4</v>
          </cell>
          <cell r="H1640">
            <v>1.03</v>
          </cell>
          <cell r="I1640" t="str">
            <v>ton / M3</v>
          </cell>
        </row>
        <row r="1641">
          <cell r="Q1641" t="str">
            <v xml:space="preserve">JUMLAH HARGA TENAGA   </v>
          </cell>
          <cell r="U1641">
            <v>0</v>
          </cell>
        </row>
        <row r="1642">
          <cell r="A1642" t="str">
            <v>II.</v>
          </cell>
          <cell r="C1642" t="str">
            <v>URUTAN KERJA</v>
          </cell>
        </row>
        <row r="1643">
          <cell r="L1643" t="str">
            <v>B.</v>
          </cell>
          <cell r="N1643" t="str">
            <v>BAHAN</v>
          </cell>
        </row>
        <row r="1644">
          <cell r="A1644">
            <v>1</v>
          </cell>
          <cell r="C1644" t="str">
            <v>Wheel Loader memuat Agregat dan Ashal ke dalam</v>
          </cell>
        </row>
        <row r="1645">
          <cell r="A1645" t="str">
            <v xml:space="preserve"> </v>
          </cell>
          <cell r="C1645" t="str">
            <v>Cold Bin AMP.</v>
          </cell>
          <cell r="L1645" t="str">
            <v>1.</v>
          </cell>
          <cell r="N1645" t="str">
            <v>Agregat Kasar</v>
          </cell>
          <cell r="O1645" t="str">
            <v>(M03)</v>
          </cell>
          <cell r="P1645" t="str">
            <v>M3</v>
          </cell>
          <cell r="Q1645">
            <v>2.2000000000000006E-2</v>
          </cell>
          <cell r="R1645">
            <v>32852.921470565663</v>
          </cell>
          <cell r="U1645">
            <v>722.76427235244478</v>
          </cell>
        </row>
        <row r="1646">
          <cell r="A1646">
            <v>2</v>
          </cell>
          <cell r="C1646" t="str">
            <v>Agregat dan aspal dicampur dan dipanaskan dengan</v>
          </cell>
          <cell r="L1646" t="str">
            <v>2.</v>
          </cell>
          <cell r="N1646" t="str">
            <v>Agregat Halus</v>
          </cell>
          <cell r="O1646" t="str">
            <v>(M04)</v>
          </cell>
          <cell r="P1646" t="str">
            <v>M3</v>
          </cell>
          <cell r="Q1646">
            <v>2.9040000000000007E-2</v>
          </cell>
          <cell r="R1646">
            <v>31756.453225945177</v>
          </cell>
          <cell r="U1646">
            <v>922.20740168144812</v>
          </cell>
        </row>
        <row r="1647">
          <cell r="C1647" t="str">
            <v>AMP untuk dimuat langsung kedalam Dump Truck</v>
          </cell>
          <cell r="L1647" t="str">
            <v>3</v>
          </cell>
          <cell r="N1647" t="str">
            <v>Filler</v>
          </cell>
          <cell r="O1647" t="str">
            <v>(M05)</v>
          </cell>
          <cell r="P1647" t="str">
            <v>Kg</v>
          </cell>
          <cell r="Q1647">
            <v>0.99</v>
          </cell>
          <cell r="R1647">
            <v>750</v>
          </cell>
          <cell r="U1647">
            <v>742.5</v>
          </cell>
        </row>
        <row r="1648">
          <cell r="A1648" t="str">
            <v xml:space="preserve"> </v>
          </cell>
          <cell r="C1648" t="str">
            <v>dan diangkut ke lokasi pekerjaan.</v>
          </cell>
          <cell r="L1648" t="str">
            <v>4</v>
          </cell>
          <cell r="N1648" t="str">
            <v>Aspal</v>
          </cell>
          <cell r="O1648" t="str">
            <v>(M10)</v>
          </cell>
          <cell r="P1648" t="str">
            <v>Kg</v>
          </cell>
          <cell r="Q1648">
            <v>5.8590000000000018</v>
          </cell>
          <cell r="R1648">
            <v>0</v>
          </cell>
          <cell r="U1648">
            <v>0</v>
          </cell>
        </row>
        <row r="1649">
          <cell r="A1649">
            <v>3</v>
          </cell>
          <cell r="C1649" t="str">
            <v>Campuran panas AC dihampar dengan Finisher dan</v>
          </cell>
        </row>
        <row r="1650">
          <cell r="C1650" t="str">
            <v>dipadatkan dengan Tandem &amp; Pneumatic Tire Roller.</v>
          </cell>
        </row>
        <row r="1651">
          <cell r="A1651">
            <v>4</v>
          </cell>
          <cell r="C1651" t="str">
            <v>Selama pemadatan, sekelompok  pekerja akan</v>
          </cell>
          <cell r="Q1651" t="str">
            <v xml:space="preserve">JUMLAH HARGA BAHAN   </v>
          </cell>
          <cell r="U1651">
            <v>2387.4716740338927</v>
          </cell>
        </row>
        <row r="1652">
          <cell r="A1652" t="str">
            <v xml:space="preserve"> </v>
          </cell>
          <cell r="C1652" t="str">
            <v>merapikan tepi hamparaan dengan menggunakan Alat</v>
          </cell>
        </row>
        <row r="1653">
          <cell r="A1653" t="str">
            <v xml:space="preserve"> </v>
          </cell>
          <cell r="C1653" t="str">
            <v>Bantu.</v>
          </cell>
          <cell r="L1653" t="str">
            <v>C.</v>
          </cell>
          <cell r="N1653" t="str">
            <v>PERALATAN</v>
          </cell>
        </row>
        <row r="1654">
          <cell r="L1654" t="str">
            <v>1.</v>
          </cell>
          <cell r="N1654" t="str">
            <v>Wheel Loader</v>
          </cell>
          <cell r="O1654" t="str">
            <v>(E15)</v>
          </cell>
          <cell r="P1654" t="str">
            <v>Jam</v>
          </cell>
          <cell r="Q1654">
            <v>1.4874312063067083E-3</v>
          </cell>
          <cell r="R1654">
            <v>215035.12819823693</v>
          </cell>
          <cell r="U1654">
            <v>319.84996013422119</v>
          </cell>
        </row>
        <row r="1655">
          <cell r="A1655" t="str">
            <v>III.</v>
          </cell>
          <cell r="C1655" t="str">
            <v>PEMAKAIAN BAHAN, ALAT DAN TENAGA</v>
          </cell>
          <cell r="L1655" t="str">
            <v>2.</v>
          </cell>
          <cell r="N1655" t="str">
            <v>AMP</v>
          </cell>
          <cell r="O1655" t="str">
            <v>(E01)</v>
          </cell>
          <cell r="P1655" t="str">
            <v>Jam</v>
          </cell>
          <cell r="Q1655">
            <v>2.1686746987951808E-3</v>
          </cell>
          <cell r="R1655">
            <v>1494606.6255529453</v>
          </cell>
          <cell r="U1655">
            <v>3241.3155734883153</v>
          </cell>
        </row>
        <row r="1656">
          <cell r="L1656" t="str">
            <v>3.</v>
          </cell>
          <cell r="N1656" t="str">
            <v>Genset</v>
          </cell>
          <cell r="O1656" t="str">
            <v>(E12)</v>
          </cell>
          <cell r="P1656" t="str">
            <v>Jam</v>
          </cell>
          <cell r="Q1656">
            <v>2.1686746987951808E-3</v>
          </cell>
          <cell r="R1656">
            <v>134321.06697484411</v>
          </cell>
          <cell r="U1656">
            <v>291.29869946351738</v>
          </cell>
        </row>
        <row r="1657">
          <cell r="A1657" t="str">
            <v xml:space="preserve">   1.</v>
          </cell>
          <cell r="C1657" t="str">
            <v>BAHAN</v>
          </cell>
          <cell r="L1657" t="str">
            <v>4.</v>
          </cell>
          <cell r="N1657" t="str">
            <v>Dump Truck</v>
          </cell>
          <cell r="O1657" t="str">
            <v>(E09)</v>
          </cell>
          <cell r="P1657" t="str">
            <v>Jam</v>
          </cell>
          <cell r="Q1657">
            <v>1.7676957831325304E-2</v>
          </cell>
          <cell r="R1657">
            <v>119818.0926144915</v>
          </cell>
          <cell r="U1657">
            <v>2118.0193705761963</v>
          </cell>
        </row>
        <row r="1658">
          <cell r="A1658" t="str">
            <v>1.a.</v>
          </cell>
          <cell r="C1658" t="str">
            <v>Agregat Kasar</v>
          </cell>
          <cell r="D1658" t="str">
            <v>= (CA x (D1 x tM3) x Fh1) : D2</v>
          </cell>
          <cell r="G1658" t="str">
            <v>(M03)</v>
          </cell>
          <cell r="H1658">
            <v>2.2000000000000006E-2</v>
          </cell>
          <cell r="I1658" t="str">
            <v>M3</v>
          </cell>
          <cell r="L1658" t="str">
            <v>5.</v>
          </cell>
          <cell r="N1658" t="str">
            <v>Asp. Finisher</v>
          </cell>
          <cell r="O1658" t="str">
            <v>(E02)</v>
          </cell>
          <cell r="P1658" t="str">
            <v>Jam</v>
          </cell>
          <cell r="Q1658">
            <v>2.7108433734939763E-3</v>
          </cell>
          <cell r="R1658">
            <v>153193.93066610809</v>
          </cell>
          <cell r="U1658">
            <v>415.28475180571479</v>
          </cell>
        </row>
        <row r="1659">
          <cell r="A1659" t="str">
            <v>1.b.</v>
          </cell>
          <cell r="C1659" t="str">
            <v>Agregat Halus</v>
          </cell>
          <cell r="D1659" t="str">
            <v>= (FA x (D1 x tM3) x Fh1) : D2</v>
          </cell>
          <cell r="G1659" t="str">
            <v>(M04)</v>
          </cell>
          <cell r="H1659">
            <v>2.9040000000000007E-2</v>
          </cell>
          <cell r="I1659" t="str">
            <v>M3</v>
          </cell>
          <cell r="L1659" t="str">
            <v>6.</v>
          </cell>
          <cell r="N1659" t="str">
            <v>Tandem Roller</v>
          </cell>
          <cell r="O1659" t="str">
            <v>(E17)</v>
          </cell>
          <cell r="P1659" t="str">
            <v>Jam</v>
          </cell>
          <cell r="Q1659">
            <v>3.2128514056224901E-3</v>
          </cell>
          <cell r="R1659">
            <v>112203.63792732745</v>
          </cell>
          <cell r="U1659">
            <v>360.49361583077092</v>
          </cell>
        </row>
        <row r="1660">
          <cell r="A1660" t="str">
            <v>1.c.</v>
          </cell>
          <cell r="C1660" t="str">
            <v>Filler</v>
          </cell>
          <cell r="D1660" t="str">
            <v>= (FF x (D1 x tM3) x Fh1) x 1000</v>
          </cell>
          <cell r="G1660" t="str">
            <v>(M05)</v>
          </cell>
          <cell r="H1660">
            <v>0.99</v>
          </cell>
          <cell r="I1660" t="str">
            <v>Kg</v>
          </cell>
          <cell r="L1660" t="str">
            <v>7</v>
          </cell>
          <cell r="N1660" t="str">
            <v>P. Tyre Roller</v>
          </cell>
          <cell r="O1660" t="str">
            <v>(E18)</v>
          </cell>
          <cell r="P1660" t="str">
            <v>Jam</v>
          </cell>
          <cell r="Q1660">
            <v>2.2948938611589212E-3</v>
          </cell>
          <cell r="R1660">
            <v>153571.33878019065</v>
          </cell>
          <cell r="U1660">
            <v>352.42992261661647</v>
          </cell>
        </row>
        <row r="1661">
          <cell r="A1661" t="str">
            <v>1.d.</v>
          </cell>
          <cell r="C1661" t="str">
            <v>Aspal</v>
          </cell>
          <cell r="D1661" t="str">
            <v>= (AS x (D1 x tM3) x Fh2) x 1000</v>
          </cell>
          <cell r="G1661" t="str">
            <v>(M10)</v>
          </cell>
          <cell r="H1661">
            <v>5.8590000000000018</v>
          </cell>
          <cell r="I1661" t="str">
            <v>Kg</v>
          </cell>
          <cell r="L1661" t="str">
            <v>8</v>
          </cell>
          <cell r="N1661" t="str">
            <v>Alat Bantu</v>
          </cell>
          <cell r="P1661" t="str">
            <v>Ls</v>
          </cell>
          <cell r="Q1661">
            <v>1</v>
          </cell>
          <cell r="R1661">
            <v>20</v>
          </cell>
          <cell r="U1661">
            <v>20</v>
          </cell>
        </row>
        <row r="1663">
          <cell r="A1663" t="str">
            <v>2.</v>
          </cell>
          <cell r="C1663" t="str">
            <v>ALAT</v>
          </cell>
          <cell r="Q1663" t="str">
            <v xml:space="preserve">JUMLAH HARGA PERALATAN   </v>
          </cell>
          <cell r="U1663">
            <v>7118.6918939153538</v>
          </cell>
        </row>
        <row r="1664">
          <cell r="A1664" t="str">
            <v>2.a.</v>
          </cell>
          <cell r="C1664" t="str">
            <v>WHEEL LOADER</v>
          </cell>
          <cell r="G1664" t="str">
            <v>(E15)</v>
          </cell>
        </row>
        <row r="1665">
          <cell r="C1665" t="str">
            <v>Kapasitas bucket</v>
          </cell>
          <cell r="G1665" t="str">
            <v>V</v>
          </cell>
          <cell r="H1665">
            <v>1.5</v>
          </cell>
          <cell r="I1665" t="str">
            <v>M3</v>
          </cell>
          <cell r="L1665" t="str">
            <v>D.</v>
          </cell>
          <cell r="N1665" t="str">
            <v>JUMLAH HARGA TENAGA, BAHAN DAN PERALATAN  ( A + B + C )</v>
          </cell>
          <cell r="U1665">
            <v>9506.1635679492465</v>
          </cell>
        </row>
        <row r="1666">
          <cell r="C1666" t="str">
            <v>Faktor bucket</v>
          </cell>
          <cell r="G1666" t="str">
            <v>Fb</v>
          </cell>
          <cell r="H1666">
            <v>0.9</v>
          </cell>
          <cell r="I1666" t="str">
            <v>-</v>
          </cell>
          <cell r="L1666" t="str">
            <v>E.</v>
          </cell>
          <cell r="N1666" t="str">
            <v>OVERHEAD &amp; PROFIT</v>
          </cell>
          <cell r="P1666">
            <v>10</v>
          </cell>
          <cell r="Q1666" t="str">
            <v>%  x  D</v>
          </cell>
          <cell r="U1666">
            <v>950.61635679492474</v>
          </cell>
        </row>
        <row r="1667">
          <cell r="C1667" t="str">
            <v>Faktor efisiensi alat</v>
          </cell>
          <cell r="G1667" t="str">
            <v>Fa</v>
          </cell>
          <cell r="H1667">
            <v>0.83</v>
          </cell>
          <cell r="I1667" t="str">
            <v>-</v>
          </cell>
          <cell r="L1667" t="str">
            <v>F.</v>
          </cell>
          <cell r="N1667" t="str">
            <v>HARGA SATUAN PEKERJAAN  ( D + E )</v>
          </cell>
          <cell r="U1667">
            <v>10456.779924744171</v>
          </cell>
        </row>
        <row r="1668">
          <cell r="C1668" t="str">
            <v>Waktu Siklus</v>
          </cell>
          <cell r="G1668" t="str">
            <v>Ts1</v>
          </cell>
          <cell r="L1668" t="str">
            <v>Note: 1</v>
          </cell>
          <cell r="N1668" t="str">
            <v>SATUAN dapat berdasarkan atas jam operasi untuk Tenaga Kerja dan Peralatan, volume dan/atau ukuran</v>
          </cell>
        </row>
        <row r="1669">
          <cell r="C1669" t="str">
            <v>- Muat</v>
          </cell>
          <cell r="G1669" t="str">
            <v>T1</v>
          </cell>
          <cell r="H1669">
            <v>1.5</v>
          </cell>
          <cell r="I1669" t="str">
            <v>menit</v>
          </cell>
          <cell r="N1669" t="str">
            <v>berat untuk bahan-bahan.</v>
          </cell>
        </row>
        <row r="1670">
          <cell r="C1670" t="str">
            <v>- Lain lain</v>
          </cell>
          <cell r="G1670" t="str">
            <v>T2</v>
          </cell>
          <cell r="H1670">
            <v>0.5</v>
          </cell>
          <cell r="I1670" t="str">
            <v>menit</v>
          </cell>
          <cell r="L1670">
            <v>2</v>
          </cell>
          <cell r="N1670" t="str">
            <v>Kuantitas satuan adalah kuantitas setiap komponen untuk menyelesaikan satu satuan pekerjaan dari nomor</v>
          </cell>
        </row>
        <row r="1671">
          <cell r="G1671" t="str">
            <v>Ts1</v>
          </cell>
          <cell r="H1671">
            <v>2</v>
          </cell>
          <cell r="I1671" t="str">
            <v>menit</v>
          </cell>
          <cell r="N1671" t="str">
            <v>mata pembayaran.</v>
          </cell>
        </row>
        <row r="1672">
          <cell r="L1672">
            <v>3</v>
          </cell>
          <cell r="N1672" t="str">
            <v>Biaya satuan untuk peralatan sudah termasuk bahan bakar, bahan habis dipakai dan operator.</v>
          </cell>
        </row>
        <row r="1673">
          <cell r="L1673">
            <v>4</v>
          </cell>
          <cell r="N1673" t="str">
            <v>Biaya satuan sudah termasuk pengeluaran untuk seluruh pajak yang berkaitan (tetapi tidak termasuk PPN</v>
          </cell>
        </row>
        <row r="1674">
          <cell r="J1674" t="str">
            <v>Berlanjut ke hal. berikut.</v>
          </cell>
          <cell r="N1674" t="str">
            <v>yang dibayar dari kontrak) dan biaya-biaya lainnya.</v>
          </cell>
        </row>
        <row r="1675">
          <cell r="A1675" t="str">
            <v>ITEM PEMBAYARAN NO.</v>
          </cell>
          <cell r="D1675" t="str">
            <v>:  6.3 (5)</v>
          </cell>
          <cell r="J1675" t="str">
            <v>Analisa EI-635</v>
          </cell>
        </row>
        <row r="1676">
          <cell r="A1676" t="str">
            <v>JENIS PEKERJAAN</v>
          </cell>
          <cell r="D1676" t="str">
            <v>:  Lapis Aus Aspal Beton (AC-WC)</v>
          </cell>
        </row>
        <row r="1677">
          <cell r="A1677" t="str">
            <v>SATUAN PEMBAYARAN</v>
          </cell>
          <cell r="D1677" t="str">
            <v>:  M2</v>
          </cell>
          <cell r="H1677" t="str">
            <v xml:space="preserve">         URAIAN ANALISA HARGA SATUAN</v>
          </cell>
        </row>
        <row r="1678">
          <cell r="J1678" t="str">
            <v>Lanjutan</v>
          </cell>
        </row>
        <row r="1680">
          <cell r="A1680" t="str">
            <v>No.</v>
          </cell>
          <cell r="C1680" t="str">
            <v>U R A I A N</v>
          </cell>
          <cell r="G1680" t="str">
            <v>KODE</v>
          </cell>
          <cell r="H1680" t="str">
            <v>KOEF.</v>
          </cell>
          <cell r="I1680" t="str">
            <v>SATUAN</v>
          </cell>
          <cell r="J1680" t="str">
            <v>KETERANGAN</v>
          </cell>
        </row>
        <row r="1683">
          <cell r="C1683" t="str">
            <v xml:space="preserve">Kap. Prod. / jam = </v>
          </cell>
          <cell r="D1683" t="str">
            <v>D2 x V x Fb x Fa x 60</v>
          </cell>
          <cell r="G1683" t="str">
            <v>Q1</v>
          </cell>
          <cell r="H1683">
            <v>672.30000000000007</v>
          </cell>
          <cell r="I1683" t="str">
            <v>M3</v>
          </cell>
          <cell r="J1683" t="str">
            <v xml:space="preserve"> </v>
          </cell>
        </row>
        <row r="1684">
          <cell r="D1684" t="str">
            <v>D1 x t x Ts1</v>
          </cell>
        </row>
        <row r="1686">
          <cell r="C1686" t="str">
            <v>Koefisien Alat/M2</v>
          </cell>
          <cell r="D1686" t="str">
            <v xml:space="preserve"> = 1 : Q1</v>
          </cell>
          <cell r="G1686" t="str">
            <v>(E15)</v>
          </cell>
          <cell r="H1686">
            <v>1.4874312063067083E-3</v>
          </cell>
          <cell r="I1686" t="str">
            <v>Jam</v>
          </cell>
        </row>
        <row r="1688">
          <cell r="A1688" t="str">
            <v>2.b.</v>
          </cell>
          <cell r="C1688" t="str">
            <v>ASPHALT MIXING PLANT (AMP)</v>
          </cell>
          <cell r="G1688" t="str">
            <v>(E01)</v>
          </cell>
        </row>
        <row r="1689">
          <cell r="C1689" t="str">
            <v>Kapasitas produksi</v>
          </cell>
          <cell r="G1689" t="str">
            <v>V</v>
          </cell>
          <cell r="H1689">
            <v>50</v>
          </cell>
          <cell r="I1689" t="str">
            <v>ton / Jam</v>
          </cell>
        </row>
        <row r="1690">
          <cell r="C1690" t="str">
            <v>Faktor Efisiensi alat</v>
          </cell>
          <cell r="G1690" t="str">
            <v>Fa</v>
          </cell>
          <cell r="H1690">
            <v>0.83</v>
          </cell>
          <cell r="I1690" t="str">
            <v>-</v>
          </cell>
        </row>
        <row r="1692">
          <cell r="C1692" t="str">
            <v>Kap.Prod. / jam =</v>
          </cell>
          <cell r="D1692" t="str">
            <v>V x Fa</v>
          </cell>
          <cell r="G1692" t="str">
            <v>Q2</v>
          </cell>
          <cell r="H1692">
            <v>461.11111111111114</v>
          </cell>
          <cell r="I1692" t="str">
            <v>M2</v>
          </cell>
        </row>
        <row r="1693">
          <cell r="D1693" t="str">
            <v>D1 x t</v>
          </cell>
        </row>
        <row r="1694">
          <cell r="C1694" t="str">
            <v>Koefisien Alat/M2</v>
          </cell>
          <cell r="D1694" t="str">
            <v xml:space="preserve"> = 1 : Q2</v>
          </cell>
          <cell r="G1694" t="str">
            <v>(E01)</v>
          </cell>
          <cell r="H1694">
            <v>2.1686746987951808E-3</v>
          </cell>
          <cell r="I1694" t="str">
            <v>Jam</v>
          </cell>
        </row>
        <row r="1696">
          <cell r="A1696" t="str">
            <v>2.c.</v>
          </cell>
          <cell r="C1696" t="str">
            <v>GENERATORSET ( GENSET )</v>
          </cell>
          <cell r="G1696" t="str">
            <v>(E12)</v>
          </cell>
        </row>
        <row r="1697">
          <cell r="C1697" t="str">
            <v>Kap.Prod. / Jam = SAMA DENGAN AMP</v>
          </cell>
          <cell r="G1697" t="str">
            <v>Q3</v>
          </cell>
          <cell r="H1697">
            <v>461.11111111111114</v>
          </cell>
          <cell r="I1697" t="str">
            <v>M2</v>
          </cell>
        </row>
        <row r="1698">
          <cell r="C1698" t="str">
            <v>Koefisien Alat/M2</v>
          </cell>
          <cell r="D1698" t="str">
            <v xml:space="preserve"> = 1 : Q3</v>
          </cell>
          <cell r="G1698" t="str">
            <v>(E12)</v>
          </cell>
          <cell r="H1698">
            <v>2.1686746987951808E-3</v>
          </cell>
          <cell r="I1698" t="str">
            <v>Jam</v>
          </cell>
        </row>
        <row r="1700">
          <cell r="A1700" t="str">
            <v>2.d.</v>
          </cell>
          <cell r="C1700" t="str">
            <v>DUMP TRUCK (DT)</v>
          </cell>
          <cell r="G1700" t="str">
            <v>(E09)</v>
          </cell>
        </row>
        <row r="1701">
          <cell r="C1701" t="str">
            <v>Kapasitas bak</v>
          </cell>
          <cell r="G1701" t="str">
            <v>V</v>
          </cell>
          <cell r="H1701">
            <v>8</v>
          </cell>
          <cell r="I1701" t="str">
            <v>Ton</v>
          </cell>
        </row>
        <row r="1702">
          <cell r="C1702" t="str">
            <v>Faktor Efisiensi alat</v>
          </cell>
          <cell r="G1702" t="str">
            <v>Fa</v>
          </cell>
          <cell r="H1702">
            <v>0.83</v>
          </cell>
          <cell r="I1702" t="str">
            <v>-</v>
          </cell>
        </row>
        <row r="1703">
          <cell r="C1703" t="str">
            <v>Kecepatan rata-rata bermuatan</v>
          </cell>
          <cell r="G1703" t="str">
            <v>v1</v>
          </cell>
          <cell r="H1703">
            <v>40</v>
          </cell>
          <cell r="I1703" t="str">
            <v>KM / Jam</v>
          </cell>
        </row>
        <row r="1704">
          <cell r="C1704" t="str">
            <v>Kecepatan rata-rata kosong</v>
          </cell>
          <cell r="G1704" t="str">
            <v>v2</v>
          </cell>
          <cell r="H1704">
            <v>50</v>
          </cell>
          <cell r="I1704" t="str">
            <v>KM / Jam</v>
          </cell>
        </row>
        <row r="1705">
          <cell r="C1705" t="str">
            <v>Kapasitas AMP / batch</v>
          </cell>
          <cell r="G1705" t="str">
            <v>Q2b</v>
          </cell>
          <cell r="H1705">
            <v>0.5</v>
          </cell>
          <cell r="I1705" t="str">
            <v>ton</v>
          </cell>
        </row>
        <row r="1706">
          <cell r="C1706" t="str">
            <v>Waktu menyiapkan 1 batch AC-BC</v>
          </cell>
          <cell r="G1706" t="str">
            <v>Tb</v>
          </cell>
          <cell r="H1706">
            <v>1</v>
          </cell>
          <cell r="I1706" t="str">
            <v>menit</v>
          </cell>
        </row>
        <row r="1707">
          <cell r="C1707" t="str">
            <v>Waktu Siklus</v>
          </cell>
          <cell r="G1707" t="str">
            <v>Ts2</v>
          </cell>
        </row>
        <row r="1708">
          <cell r="C1708" t="str">
            <v xml:space="preserve">- Mengisi Bak </v>
          </cell>
          <cell r="D1708" t="str">
            <v>= (V : Q2b) x Tb</v>
          </cell>
          <cell r="G1708" t="str">
            <v>T1</v>
          </cell>
          <cell r="H1708">
            <v>16</v>
          </cell>
          <cell r="I1708" t="str">
            <v>menit</v>
          </cell>
        </row>
        <row r="1709">
          <cell r="C1709" t="str">
            <v>- Angkut</v>
          </cell>
          <cell r="D1709" t="str">
            <v>= (L : v1) x 60 menit</v>
          </cell>
          <cell r="G1709" t="str">
            <v>T2</v>
          </cell>
          <cell r="H1709">
            <v>26.25</v>
          </cell>
          <cell r="I1709" t="str">
            <v>menit</v>
          </cell>
        </row>
        <row r="1710">
          <cell r="C1710" t="str">
            <v>- Tunggu + dump + Putar</v>
          </cell>
          <cell r="G1710" t="str">
            <v>T3</v>
          </cell>
          <cell r="H1710">
            <v>15</v>
          </cell>
          <cell r="I1710" t="str">
            <v>menit</v>
          </cell>
        </row>
        <row r="1711">
          <cell r="C1711" t="str">
            <v>- Kembali</v>
          </cell>
          <cell r="D1711" t="str">
            <v>= (L : v2) x 60 menit</v>
          </cell>
          <cell r="G1711" t="str">
            <v>T4</v>
          </cell>
          <cell r="H1711">
            <v>21</v>
          </cell>
          <cell r="I1711" t="str">
            <v>menit</v>
          </cell>
        </row>
        <row r="1712">
          <cell r="G1712" t="str">
            <v>Ts2</v>
          </cell>
          <cell r="H1712">
            <v>78.25</v>
          </cell>
          <cell r="I1712" t="str">
            <v>menit</v>
          </cell>
        </row>
        <row r="1714">
          <cell r="C1714" t="str">
            <v>Kap.Prod. / jam =</v>
          </cell>
          <cell r="D1714" t="str">
            <v>V x Fa x 60</v>
          </cell>
          <cell r="G1714" t="str">
            <v>Q4</v>
          </cell>
          <cell r="H1714">
            <v>56.570820021299248</v>
          </cell>
          <cell r="I1714" t="str">
            <v>M2</v>
          </cell>
        </row>
        <row r="1715">
          <cell r="D1715" t="str">
            <v>D1 x Ts2 x t</v>
          </cell>
        </row>
        <row r="1717">
          <cell r="C1717" t="str">
            <v>Koefisien Alat/M2</v>
          </cell>
          <cell r="D1717" t="str">
            <v xml:space="preserve"> = 1 : Q4</v>
          </cell>
          <cell r="G1717" t="str">
            <v>(E09)</v>
          </cell>
          <cell r="H1717">
            <v>1.7676957831325304E-2</v>
          </cell>
          <cell r="I1717" t="str">
            <v>Jam</v>
          </cell>
        </row>
        <row r="1719">
          <cell r="A1719" t="str">
            <v>2.e.</v>
          </cell>
          <cell r="C1719" t="str">
            <v>ASPHALT FINISHER</v>
          </cell>
          <cell r="D1719" t="str">
            <v xml:space="preserve"> </v>
          </cell>
          <cell r="G1719" t="str">
            <v>(E02)</v>
          </cell>
        </row>
        <row r="1720">
          <cell r="C1720" t="str">
            <v>Kapasitas produksi</v>
          </cell>
          <cell r="G1720" t="str">
            <v>V</v>
          </cell>
          <cell r="H1720">
            <v>40</v>
          </cell>
          <cell r="I1720" t="str">
            <v>ton / jam</v>
          </cell>
        </row>
        <row r="1721">
          <cell r="C1721" t="str">
            <v>Faktor efisiensi alat</v>
          </cell>
          <cell r="G1721" t="str">
            <v>Fa</v>
          </cell>
          <cell r="H1721">
            <v>0.83</v>
          </cell>
          <cell r="I1721" t="str">
            <v>-</v>
          </cell>
        </row>
        <row r="1723">
          <cell r="C1723" t="str">
            <v>Kap.Prod. / jam =</v>
          </cell>
          <cell r="D1723" t="str">
            <v xml:space="preserve">V x Fa </v>
          </cell>
          <cell r="G1723" t="str">
            <v>Q5</v>
          </cell>
          <cell r="H1723">
            <v>368.88888888888886</v>
          </cell>
          <cell r="I1723" t="str">
            <v>M2</v>
          </cell>
        </row>
        <row r="1724">
          <cell r="D1724" t="str">
            <v>D1 x t</v>
          </cell>
        </row>
        <row r="1725">
          <cell r="C1725" t="str">
            <v>Koefisien Alat/M2</v>
          </cell>
          <cell r="D1725" t="str">
            <v xml:space="preserve"> = 1 : Q5</v>
          </cell>
          <cell r="G1725" t="str">
            <v>(E02)</v>
          </cell>
          <cell r="H1725">
            <v>2.7108433734939763E-3</v>
          </cell>
          <cell r="I1725" t="str">
            <v>Jam</v>
          </cell>
          <cell r="J1725" t="str">
            <v xml:space="preserve"> </v>
          </cell>
        </row>
        <row r="1727">
          <cell r="A1727" t="str">
            <v>2.f.</v>
          </cell>
          <cell r="C1727" t="str">
            <v>TANDEM ROLLER</v>
          </cell>
          <cell r="G1727" t="str">
            <v>(E17)</v>
          </cell>
        </row>
        <row r="1728">
          <cell r="A1728" t="str">
            <v xml:space="preserve"> </v>
          </cell>
          <cell r="C1728" t="str">
            <v>Kecepatan rata-rata alat</v>
          </cell>
          <cell r="G1728" t="str">
            <v>v</v>
          </cell>
          <cell r="H1728">
            <v>2.5</v>
          </cell>
          <cell r="I1728" t="str">
            <v>Km / Jam</v>
          </cell>
        </row>
        <row r="1729">
          <cell r="C1729" t="str">
            <v>Lebar efektif pemadatan</v>
          </cell>
          <cell r="G1729" t="str">
            <v>b</v>
          </cell>
          <cell r="H1729">
            <v>1.2</v>
          </cell>
          <cell r="I1729" t="str">
            <v>M</v>
          </cell>
        </row>
        <row r="1730">
          <cell r="C1730" t="str">
            <v>Jumlah lintasan</v>
          </cell>
          <cell r="G1730" t="str">
            <v>n</v>
          </cell>
          <cell r="H1730">
            <v>8</v>
          </cell>
          <cell r="I1730" t="str">
            <v>lintasan</v>
          </cell>
          <cell r="J1730" t="str">
            <v xml:space="preserve"> 4 Awal &amp; 4 Akhir</v>
          </cell>
        </row>
        <row r="1731">
          <cell r="C1731" t="str">
            <v>Faktor Efisiensi alat</v>
          </cell>
          <cell r="G1731" t="str">
            <v>Fa</v>
          </cell>
          <cell r="H1731">
            <v>0.83</v>
          </cell>
          <cell r="I1731" t="str">
            <v>-</v>
          </cell>
        </row>
        <row r="1732">
          <cell r="C1732" t="str">
            <v xml:space="preserve"> </v>
          </cell>
        </row>
        <row r="1733">
          <cell r="J1733" t="str">
            <v>Berlanjut ke hal. berikut.</v>
          </cell>
        </row>
        <row r="1734">
          <cell r="A1734" t="str">
            <v>ITEM PEMBAYARAN NO.</v>
          </cell>
          <cell r="D1734" t="str">
            <v>:  6.3 (5)</v>
          </cell>
          <cell r="J1734" t="str">
            <v>Analisa EI-635</v>
          </cell>
        </row>
        <row r="1735">
          <cell r="A1735" t="str">
            <v>JENIS PEKERJAAN</v>
          </cell>
          <cell r="D1735" t="str">
            <v>:  Lapis Aus Aspal Beton (AC-WC)</v>
          </cell>
        </row>
        <row r="1736">
          <cell r="A1736" t="str">
            <v>SATUAN PEMBAYARAN</v>
          </cell>
          <cell r="D1736" t="str">
            <v>:  M2</v>
          </cell>
          <cell r="H1736" t="str">
            <v xml:space="preserve">         URAIAN ANALISA HARGA SATUAN</v>
          </cell>
        </row>
        <row r="1737">
          <cell r="J1737" t="str">
            <v>Lanjutan</v>
          </cell>
        </row>
        <row r="1739">
          <cell r="A1739" t="str">
            <v>No.</v>
          </cell>
          <cell r="C1739" t="str">
            <v>U R A I A N</v>
          </cell>
          <cell r="G1739" t="str">
            <v>KODE</v>
          </cell>
          <cell r="H1739" t="str">
            <v>KOEF.</v>
          </cell>
          <cell r="I1739" t="str">
            <v>SATUAN</v>
          </cell>
          <cell r="J1739" t="str">
            <v>KETERANGAN</v>
          </cell>
        </row>
        <row r="1742">
          <cell r="B1742" t="str">
            <v xml:space="preserve"> </v>
          </cell>
          <cell r="C1742" t="str">
            <v xml:space="preserve">Kap. Prod. / jam = </v>
          </cell>
          <cell r="D1742" t="str">
            <v>(v x 1000) x b x t x Fa</v>
          </cell>
          <cell r="G1742" t="str">
            <v>Q6</v>
          </cell>
          <cell r="H1742">
            <v>311.25</v>
          </cell>
          <cell r="I1742" t="str">
            <v>M2</v>
          </cell>
        </row>
        <row r="1743">
          <cell r="D1743" t="str">
            <v>n x t</v>
          </cell>
        </row>
        <row r="1744">
          <cell r="C1744" t="str">
            <v>Koefisien Alat/M2</v>
          </cell>
          <cell r="D1744" t="str">
            <v xml:space="preserve"> = 1 : Q6</v>
          </cell>
          <cell r="G1744" t="str">
            <v>(E17)</v>
          </cell>
          <cell r="H1744">
            <v>3.2128514056224901E-3</v>
          </cell>
          <cell r="I1744" t="str">
            <v>Jam</v>
          </cell>
        </row>
        <row r="1745">
          <cell r="C1745" t="str">
            <v xml:space="preserve"> </v>
          </cell>
        </row>
        <row r="1746">
          <cell r="A1746" t="str">
            <v>2.g.</v>
          </cell>
          <cell r="C1746" t="str">
            <v>PNEUMATIC TIRE ROLLER</v>
          </cell>
          <cell r="G1746" t="str">
            <v>(E18)</v>
          </cell>
        </row>
        <row r="1747">
          <cell r="C1747" t="str">
            <v>Kecepatan rata-rata</v>
          </cell>
          <cell r="G1747" t="str">
            <v>v</v>
          </cell>
          <cell r="H1747">
            <v>3.5</v>
          </cell>
          <cell r="I1747" t="str">
            <v>KM / jam</v>
          </cell>
        </row>
        <row r="1748">
          <cell r="C1748" t="str">
            <v>Lebar efektif pemadatan</v>
          </cell>
          <cell r="G1748" t="str">
            <v>b</v>
          </cell>
          <cell r="H1748">
            <v>1.2</v>
          </cell>
          <cell r="I1748" t="str">
            <v>M</v>
          </cell>
        </row>
        <row r="1749">
          <cell r="C1749" t="str">
            <v>Jumlah lintasan</v>
          </cell>
          <cell r="G1749" t="str">
            <v>n</v>
          </cell>
          <cell r="H1749">
            <v>8</v>
          </cell>
          <cell r="I1749" t="str">
            <v>lintasan</v>
          </cell>
        </row>
        <row r="1750">
          <cell r="C1750" t="str">
            <v>Faktor Efisiensi alat</v>
          </cell>
          <cell r="G1750" t="str">
            <v>Fa</v>
          </cell>
          <cell r="H1750">
            <v>0.83</v>
          </cell>
          <cell r="I1750" t="str">
            <v>-</v>
          </cell>
        </row>
        <row r="1752">
          <cell r="C1752" t="str">
            <v>Kap.Prod./jam =</v>
          </cell>
          <cell r="D1752" t="str">
            <v>(v x 1000) x b x t x Fa</v>
          </cell>
          <cell r="G1752" t="str">
            <v>Q7</v>
          </cell>
          <cell r="H1752">
            <v>435.75</v>
          </cell>
          <cell r="I1752" t="str">
            <v>M2</v>
          </cell>
        </row>
        <row r="1753">
          <cell r="D1753" t="str">
            <v>n x t</v>
          </cell>
        </row>
        <row r="1754">
          <cell r="C1754" t="str">
            <v>Koefisien Alat/M2</v>
          </cell>
          <cell r="D1754" t="str">
            <v xml:space="preserve"> = 1 : Q7</v>
          </cell>
          <cell r="G1754" t="str">
            <v>(E18)</v>
          </cell>
          <cell r="H1754">
            <v>2.2948938611589212E-3</v>
          </cell>
          <cell r="I1754" t="str">
            <v>Jam</v>
          </cell>
        </row>
        <row r="1756">
          <cell r="A1756" t="str">
            <v>2.h.</v>
          </cell>
          <cell r="C1756" t="str">
            <v>ALAT BANTU</v>
          </cell>
        </row>
        <row r="1757">
          <cell r="C1757" t="str">
            <v>- Rambu               = 2 buah</v>
          </cell>
          <cell r="J1757" t="str">
            <v>Lump Sum</v>
          </cell>
        </row>
        <row r="1758">
          <cell r="C1758" t="str">
            <v>- Kereta dorong   = 2 buah</v>
          </cell>
        </row>
        <row r="1759">
          <cell r="C1759" t="str">
            <v>- Sekop                = 3 buah</v>
          </cell>
        </row>
        <row r="1760">
          <cell r="C1760" t="str">
            <v>- Garpu                = 2 buah</v>
          </cell>
        </row>
        <row r="1761">
          <cell r="C1761" t="str">
            <v>- Tongkat Kontrol ketebalan hanparan</v>
          </cell>
        </row>
        <row r="1763">
          <cell r="A1763" t="str">
            <v xml:space="preserve">   3.</v>
          </cell>
          <cell r="C1763" t="str">
            <v>TENAGA</v>
          </cell>
        </row>
        <row r="1764">
          <cell r="C1764" t="str">
            <v>Produksi menentukan : Asphalt Mixing Plant (AMP)</v>
          </cell>
          <cell r="G1764" t="str">
            <v>Q2</v>
          </cell>
          <cell r="H1764">
            <v>461.11111111111114</v>
          </cell>
          <cell r="I1764" t="str">
            <v>M2 / Jam</v>
          </cell>
        </row>
        <row r="1765">
          <cell r="C1765" t="str">
            <v>Produksi AC-WC / hari  =  Tk x Q2</v>
          </cell>
          <cell r="G1765" t="str">
            <v>Qt</v>
          </cell>
          <cell r="H1765">
            <v>3227.7777777777778</v>
          </cell>
          <cell r="I1765" t="str">
            <v>M2</v>
          </cell>
        </row>
        <row r="1766">
          <cell r="C1766" t="str">
            <v>Kebutuhan tenaga :</v>
          </cell>
        </row>
        <row r="1767">
          <cell r="D1767" t="str">
            <v>- Pekerja</v>
          </cell>
          <cell r="G1767" t="str">
            <v>P</v>
          </cell>
          <cell r="H1767">
            <v>10</v>
          </cell>
          <cell r="I1767" t="str">
            <v>orang</v>
          </cell>
        </row>
        <row r="1768">
          <cell r="D1768" t="str">
            <v>- Mandor</v>
          </cell>
          <cell r="G1768" t="str">
            <v>M</v>
          </cell>
          <cell r="H1768">
            <v>1</v>
          </cell>
          <cell r="I1768" t="str">
            <v>orang</v>
          </cell>
        </row>
        <row r="1770">
          <cell r="C1770" t="str">
            <v>Koefisien Tenaga / M2     :</v>
          </cell>
        </row>
        <row r="1771">
          <cell r="D1771" t="str">
            <v>- Pekerja</v>
          </cell>
          <cell r="E1771" t="str">
            <v>= (Tk x P) / Qt</v>
          </cell>
          <cell r="G1771" t="str">
            <v>(L01)</v>
          </cell>
          <cell r="H1771">
            <v>2.1686746987951807E-2</v>
          </cell>
          <cell r="I1771" t="str">
            <v>Jam</v>
          </cell>
        </row>
        <row r="1772">
          <cell r="D1772" t="str">
            <v>- Mandor</v>
          </cell>
          <cell r="E1772" t="str">
            <v>= (Tk x M) / Qt</v>
          </cell>
          <cell r="G1772" t="str">
            <v>(L03)</v>
          </cell>
          <cell r="H1772">
            <v>2.1686746987951808E-3</v>
          </cell>
          <cell r="I1772" t="str">
            <v>Jam</v>
          </cell>
        </row>
        <row r="1774">
          <cell r="A1774" t="str">
            <v>4.</v>
          </cell>
          <cell r="C1774" t="str">
            <v>HARGA DASAR SATUAN UPAH, BAHAN DAN ALAT</v>
          </cell>
        </row>
        <row r="1775">
          <cell r="C1775" t="str">
            <v>Lihat lampiran.</v>
          </cell>
        </row>
        <row r="1777">
          <cell r="A1777" t="str">
            <v>5.</v>
          </cell>
          <cell r="C1777" t="str">
            <v>ANALISA HARGA SATUAN PEKERJAAN</v>
          </cell>
        </row>
        <row r="1778">
          <cell r="C1778" t="str">
            <v>Lihat perhitungan dalam FORMULIR STANDAR UNTUK</v>
          </cell>
        </row>
        <row r="1779">
          <cell r="C1779" t="str">
            <v>PEREKEMAN ANALISA MASING-MASING HARGA</v>
          </cell>
        </row>
        <row r="1780">
          <cell r="C1780" t="str">
            <v>SATUAN.</v>
          </cell>
        </row>
        <row r="1781">
          <cell r="C1781" t="str">
            <v>Didapat Harga Satuan Pekerjaan :</v>
          </cell>
        </row>
        <row r="1783">
          <cell r="C1783" t="str">
            <v xml:space="preserve">Rp.  </v>
          </cell>
          <cell r="D1783">
            <v>10456.779924744171</v>
          </cell>
          <cell r="E1783" t="str">
            <v xml:space="preserve"> / M2</v>
          </cell>
        </row>
        <row r="1786">
          <cell r="A1786" t="str">
            <v>6.</v>
          </cell>
          <cell r="C1786" t="str">
            <v>WAKTU PELAKSANAAN YANG DIPERLUKAN</v>
          </cell>
        </row>
        <row r="1787">
          <cell r="C1787" t="str">
            <v>Masa Pelaksanaan :</v>
          </cell>
          <cell r="D1787" t="str">
            <v>. . . . . . . . . . . .</v>
          </cell>
          <cell r="E1787" t="str">
            <v>bulan</v>
          </cell>
        </row>
        <row r="1789">
          <cell r="A1789" t="str">
            <v>7.</v>
          </cell>
          <cell r="C1789" t="str">
            <v>VOLUME PEKERJAAN YANG DIPERLUKAN</v>
          </cell>
        </row>
        <row r="1790">
          <cell r="C1790" t="str">
            <v>Volume pekerjaan  :</v>
          </cell>
          <cell r="D1790">
            <v>0</v>
          </cell>
          <cell r="E1790" t="str">
            <v>M2</v>
          </cell>
        </row>
        <row r="1793">
          <cell r="A1793" t="str">
            <v>ITEM PEMBAYARAN NO.</v>
          </cell>
          <cell r="D1793" t="str">
            <v>:  6.3 (6)</v>
          </cell>
          <cell r="J1793" t="str">
            <v>Analisa EI-636</v>
          </cell>
          <cell r="T1793" t="str">
            <v>Analisa EI-636</v>
          </cell>
        </row>
        <row r="1794">
          <cell r="A1794" t="str">
            <v>JENIS PEKERJAAN</v>
          </cell>
          <cell r="D1794" t="str">
            <v>:  Lapis Pengikat Aspal Beton (AC-BC)</v>
          </cell>
        </row>
        <row r="1795">
          <cell r="A1795" t="str">
            <v>SATUAN PEMBAYARAN</v>
          </cell>
          <cell r="D1795" t="str">
            <v>:  M3</v>
          </cell>
          <cell r="H1795" t="str">
            <v xml:space="preserve">         URAIAN ANALISA HARGA SATUAN</v>
          </cell>
          <cell r="L1795" t="str">
            <v>FORMULIR STANDAR UNTUK</v>
          </cell>
        </row>
        <row r="1796">
          <cell r="L1796" t="str">
            <v>PEREKAMAN ANALISA MASING-MASING HARGA SATUAN</v>
          </cell>
        </row>
        <row r="1797">
          <cell r="L1797" t="str">
            <v xml:space="preserve">                                                                                                            </v>
          </cell>
        </row>
        <row r="1798">
          <cell r="A1798" t="str">
            <v>No.</v>
          </cell>
          <cell r="C1798" t="str">
            <v>U R A I A N</v>
          </cell>
          <cell r="G1798" t="str">
            <v>KODE</v>
          </cell>
          <cell r="H1798" t="str">
            <v>KOEF.</v>
          </cell>
          <cell r="I1798" t="str">
            <v>SATUAN</v>
          </cell>
          <cell r="J1798" t="str">
            <v>KETERANGAN</v>
          </cell>
        </row>
        <row r="1800">
          <cell r="L1800" t="str">
            <v>Proyek / Bagpro</v>
          </cell>
          <cell r="O1800" t="str">
            <v xml:space="preserve">:  Peningkatan Jalan Dan Jembatan Prop. NTT </v>
          </cell>
        </row>
        <row r="1801">
          <cell r="A1801" t="str">
            <v>I.</v>
          </cell>
          <cell r="C1801" t="str">
            <v>ASUMSI</v>
          </cell>
          <cell r="L1801" t="str">
            <v>No. Paket Kontrak</v>
          </cell>
          <cell r="O1801" t="str">
            <v xml:space="preserve">:  </v>
          </cell>
        </row>
        <row r="1802">
          <cell r="A1802">
            <v>1</v>
          </cell>
          <cell r="C1802" t="str">
            <v>Menggunakan alat berat (cara mekanik)</v>
          </cell>
          <cell r="L1802" t="str">
            <v>Nama Paket</v>
          </cell>
          <cell r="O1802" t="str">
            <v>:  Pembangunan Jalan Resetlement Pengungsi Mauritzu</v>
          </cell>
        </row>
        <row r="1803">
          <cell r="A1803">
            <v>2</v>
          </cell>
          <cell r="C1803" t="str">
            <v>Lokasi pekerjaan : sepanjang jalan</v>
          </cell>
          <cell r="L1803" t="str">
            <v>Prop / Kab / Kodya</v>
          </cell>
          <cell r="O1803" t="str">
            <v>:  Nusa Tenggara Timur / TTU</v>
          </cell>
        </row>
        <row r="1804">
          <cell r="A1804">
            <v>3</v>
          </cell>
          <cell r="C1804" t="str">
            <v>Kondisi existing jalan : sedang</v>
          </cell>
          <cell r="L1804" t="str">
            <v>ITEM PEMBAYARAN NO.</v>
          </cell>
          <cell r="O1804" t="str">
            <v>:  6.3 (6)</v>
          </cell>
          <cell r="R1804" t="str">
            <v>PERKIRAAN VOL. PEK.</v>
          </cell>
          <cell r="T1804" t="str">
            <v>:</v>
          </cell>
          <cell r="U1804">
            <v>0</v>
          </cell>
        </row>
        <row r="1805">
          <cell r="A1805">
            <v>4</v>
          </cell>
          <cell r="C1805" t="str">
            <v>Jarak rata-rata Base Camp ke lokasi pekerjaan</v>
          </cell>
          <cell r="G1805" t="str">
            <v>L</v>
          </cell>
          <cell r="H1805">
            <v>17.5</v>
          </cell>
          <cell r="I1805" t="str">
            <v>KM</v>
          </cell>
          <cell r="L1805" t="str">
            <v>JENIS PEKERJAAN</v>
          </cell>
          <cell r="O1805" t="str">
            <v>:  Lapis Pengikat Aspal Beton (AC-BC)</v>
          </cell>
          <cell r="R1805" t="str">
            <v>TOTAL HARGA (Rp.)</v>
          </cell>
          <cell r="T1805" t="str">
            <v>:</v>
          </cell>
          <cell r="U1805">
            <v>0</v>
          </cell>
        </row>
        <row r="1806">
          <cell r="A1806">
            <v>5</v>
          </cell>
          <cell r="C1806" t="str">
            <v>Tebal Lapis (AC-BC) padat</v>
          </cell>
          <cell r="G1806" t="str">
            <v>t</v>
          </cell>
          <cell r="H1806">
            <v>0.05</v>
          </cell>
          <cell r="I1806" t="str">
            <v>M</v>
          </cell>
          <cell r="L1806" t="str">
            <v>SATUAN PEMBAYARAN</v>
          </cell>
          <cell r="O1806" t="str">
            <v>:  M3</v>
          </cell>
          <cell r="R1806" t="str">
            <v>% THD. BIAYA PROYEK</v>
          </cell>
          <cell r="T1806" t="str">
            <v>:</v>
          </cell>
          <cell r="U1806">
            <v>0</v>
          </cell>
        </row>
        <row r="1807">
          <cell r="A1807">
            <v>6</v>
          </cell>
          <cell r="C1807" t="str">
            <v>Jam kerja efektif per-hari</v>
          </cell>
          <cell r="G1807" t="str">
            <v>Tk</v>
          </cell>
          <cell r="H1807">
            <v>7</v>
          </cell>
          <cell r="I1807" t="str">
            <v>Jam</v>
          </cell>
        </row>
        <row r="1808">
          <cell r="A1808">
            <v>7</v>
          </cell>
          <cell r="C1808" t="str">
            <v>Faktor kehilanganmaterial :</v>
          </cell>
          <cell r="E1808" t="str">
            <v>- Agregat</v>
          </cell>
          <cell r="G1808" t="str">
            <v>Fh1</v>
          </cell>
          <cell r="H1808">
            <v>1.1000000000000001</v>
          </cell>
          <cell r="I1808" t="str">
            <v>-</v>
          </cell>
        </row>
        <row r="1809">
          <cell r="A1809" t="str">
            <v xml:space="preserve"> </v>
          </cell>
          <cell r="E1809" t="str">
            <v>- Aspal</v>
          </cell>
          <cell r="G1809" t="str">
            <v>Fh2</v>
          </cell>
          <cell r="H1809">
            <v>1.05</v>
          </cell>
          <cell r="I1809" t="str">
            <v>-</v>
          </cell>
          <cell r="Q1809" t="str">
            <v>PERKIRAAN</v>
          </cell>
          <cell r="R1809" t="str">
            <v>HARGA</v>
          </cell>
          <cell r="S1809" t="str">
            <v>JUMLAH</v>
          </cell>
        </row>
        <row r="1810">
          <cell r="A1810">
            <v>8</v>
          </cell>
          <cell r="C1810" t="str">
            <v>Komposisi campuran AC-BC   :</v>
          </cell>
          <cell r="L1810" t="str">
            <v>NO.</v>
          </cell>
          <cell r="N1810" t="str">
            <v>KOMPONEN</v>
          </cell>
          <cell r="P1810" t="str">
            <v>SATUAN</v>
          </cell>
          <cell r="Q1810" t="str">
            <v>KUANTITAS</v>
          </cell>
          <cell r="R1810" t="str">
            <v>SATUAN</v>
          </cell>
          <cell r="S1810" t="str">
            <v>HARGA</v>
          </cell>
        </row>
        <row r="1811">
          <cell r="C1811" t="str">
            <v xml:space="preserve">- Coarse Agregat  </v>
          </cell>
          <cell r="G1811" t="str">
            <v>CA</v>
          </cell>
          <cell r="H1811">
            <v>50</v>
          </cell>
          <cell r="I1811" t="str">
            <v>%</v>
          </cell>
          <cell r="J1811" t="str">
            <v xml:space="preserve"> Gradasi harus -</v>
          </cell>
          <cell r="R1811" t="str">
            <v>(Rp.)</v>
          </cell>
          <cell r="S1811" t="str">
            <v>(Rp.)</v>
          </cell>
        </row>
        <row r="1812">
          <cell r="C1812" t="str">
            <v>- Fine Agregat</v>
          </cell>
          <cell r="G1812" t="str">
            <v>FA</v>
          </cell>
          <cell r="H1812">
            <v>43.3</v>
          </cell>
          <cell r="I1812" t="str">
            <v>%</v>
          </cell>
          <cell r="J1812" t="str">
            <v xml:space="preserve"> memenuhi -</v>
          </cell>
        </row>
        <row r="1813">
          <cell r="C1813" t="str">
            <v>- Fraksi Filler</v>
          </cell>
          <cell r="G1813" t="str">
            <v>FF</v>
          </cell>
          <cell r="H1813">
            <v>1</v>
          </cell>
          <cell r="I1813" t="str">
            <v>%</v>
          </cell>
          <cell r="J1813" t="str">
            <v xml:space="preserve"> Spesifikasi</v>
          </cell>
        </row>
        <row r="1814">
          <cell r="C1814" t="str">
            <v>- Asphalt</v>
          </cell>
          <cell r="D1814" t="str">
            <v>minimum 5 %</v>
          </cell>
          <cell r="G1814" t="str">
            <v>As</v>
          </cell>
          <cell r="H1814">
            <v>5.7</v>
          </cell>
          <cell r="I1814" t="str">
            <v>%</v>
          </cell>
          <cell r="L1814" t="str">
            <v>A.</v>
          </cell>
          <cell r="N1814" t="str">
            <v>TENAGA</v>
          </cell>
        </row>
        <row r="1815">
          <cell r="A1815">
            <v>9</v>
          </cell>
          <cell r="C1815" t="str">
            <v>Berat jenis bahan  :</v>
          </cell>
        </row>
        <row r="1816">
          <cell r="C1816" t="str">
            <v>- AC-BC</v>
          </cell>
          <cell r="G1816" t="str">
            <v>D1</v>
          </cell>
          <cell r="H1816">
            <v>2.25</v>
          </cell>
          <cell r="I1816" t="str">
            <v>ton / M3</v>
          </cell>
          <cell r="L1816" t="str">
            <v>1.</v>
          </cell>
          <cell r="N1816" t="str">
            <v>Pekerja</v>
          </cell>
          <cell r="O1816" t="str">
            <v>(L01)</v>
          </cell>
          <cell r="P1816" t="str">
            <v>Jam</v>
          </cell>
          <cell r="Q1816">
            <v>0.37951807228915668</v>
          </cell>
          <cell r="R1816">
            <v>0</v>
          </cell>
          <cell r="U1816">
            <v>0</v>
          </cell>
        </row>
        <row r="1817">
          <cell r="C1817" t="str">
            <v>- Coarse Agregat &amp; Fine Agregat</v>
          </cell>
          <cell r="G1817" t="str">
            <v>D2</v>
          </cell>
          <cell r="H1817">
            <v>1.8</v>
          </cell>
          <cell r="I1817" t="str">
            <v>ton / M3</v>
          </cell>
          <cell r="L1817" t="str">
            <v>2.</v>
          </cell>
          <cell r="N1817" t="str">
            <v>Mandor</v>
          </cell>
          <cell r="O1817" t="str">
            <v>(L03)</v>
          </cell>
          <cell r="P1817" t="str">
            <v>Jam</v>
          </cell>
          <cell r="Q1817">
            <v>5.4216867469879526E-2</v>
          </cell>
          <cell r="R1817">
            <v>0</v>
          </cell>
          <cell r="U1817">
            <v>0</v>
          </cell>
        </row>
        <row r="1818">
          <cell r="C1818" t="str">
            <v>- Fraksi Filler</v>
          </cell>
          <cell r="G1818" t="str">
            <v>D3</v>
          </cell>
          <cell r="H1818">
            <v>2</v>
          </cell>
          <cell r="I1818" t="str">
            <v>ton / M3</v>
          </cell>
        </row>
        <row r="1819">
          <cell r="C1819" t="str">
            <v>- Asphalt</v>
          </cell>
          <cell r="G1819" t="str">
            <v>D4</v>
          </cell>
          <cell r="H1819">
            <v>1.03</v>
          </cell>
          <cell r="I1819" t="str">
            <v>ton / M3</v>
          </cell>
        </row>
        <row r="1820">
          <cell r="Q1820" t="str">
            <v xml:space="preserve">JUMLAH HARGA TENAGA   </v>
          </cell>
          <cell r="U1820">
            <v>0</v>
          </cell>
        </row>
        <row r="1821">
          <cell r="A1821" t="str">
            <v>II.</v>
          </cell>
          <cell r="C1821" t="str">
            <v>URUTAN KERJA</v>
          </cell>
        </row>
        <row r="1822">
          <cell r="A1822">
            <v>1</v>
          </cell>
          <cell r="C1822" t="str">
            <v xml:space="preserve">Wheel Loader memuat Agregat dan Asphalt ke dalam </v>
          </cell>
          <cell r="L1822" t="str">
            <v>B.</v>
          </cell>
          <cell r="N1822" t="str">
            <v>BAHAN</v>
          </cell>
        </row>
        <row r="1823">
          <cell r="A1823" t="str">
            <v xml:space="preserve"> </v>
          </cell>
          <cell r="C1823" t="str">
            <v>Cold Bin AMP</v>
          </cell>
        </row>
        <row r="1824">
          <cell r="A1824">
            <v>2</v>
          </cell>
          <cell r="C1824" t="str">
            <v>Agregat dan aspal dicampur dan dipanaskan dengan</v>
          </cell>
          <cell r="L1824" t="str">
            <v>1.</v>
          </cell>
          <cell r="N1824" t="str">
            <v>Agregat Kasar</v>
          </cell>
          <cell r="O1824" t="str">
            <v>(M03)</v>
          </cell>
          <cell r="P1824" t="str">
            <v>M3</v>
          </cell>
          <cell r="Q1824">
            <v>0.6875</v>
          </cell>
          <cell r="R1824">
            <v>32852.921470565663</v>
          </cell>
          <cell r="U1824">
            <v>22586.383511013893</v>
          </cell>
        </row>
        <row r="1825">
          <cell r="C1825" t="str">
            <v>dengan AMP untuk dimuat langsung ke dalam</v>
          </cell>
          <cell r="L1825" t="str">
            <v>2.</v>
          </cell>
          <cell r="N1825" t="str">
            <v>Agregat Halus</v>
          </cell>
          <cell r="O1825" t="str">
            <v>(M04)</v>
          </cell>
          <cell r="P1825" t="str">
            <v>M3</v>
          </cell>
          <cell r="Q1825">
            <v>0.59537499999999999</v>
          </cell>
          <cell r="R1825">
            <v>31756.453225945177</v>
          </cell>
          <cell r="U1825">
            <v>18906.998339397109</v>
          </cell>
        </row>
        <row r="1826">
          <cell r="A1826" t="str">
            <v xml:space="preserve"> </v>
          </cell>
          <cell r="C1826" t="str">
            <v>Dump Truck dan diangkut ke lokasi pekerjaan</v>
          </cell>
          <cell r="L1826" t="str">
            <v>3</v>
          </cell>
          <cell r="N1826" t="str">
            <v>Filler</v>
          </cell>
          <cell r="O1826" t="str">
            <v>(M05)</v>
          </cell>
          <cell r="P1826" t="str">
            <v>Kg</v>
          </cell>
          <cell r="Q1826">
            <v>24.75</v>
          </cell>
          <cell r="R1826">
            <v>750</v>
          </cell>
          <cell r="U1826">
            <v>18562.5</v>
          </cell>
        </row>
        <row r="1827">
          <cell r="A1827">
            <v>3</v>
          </cell>
          <cell r="C1827" t="str">
            <v>Campuran panas AC-BC dihampar dengan Finisher</v>
          </cell>
          <cell r="L1827" t="str">
            <v>4</v>
          </cell>
          <cell r="N1827" t="str">
            <v>Aspal</v>
          </cell>
          <cell r="O1827" t="str">
            <v>(M10)</v>
          </cell>
          <cell r="P1827" t="str">
            <v>Kg</v>
          </cell>
          <cell r="Q1827">
            <v>134.66250000000002</v>
          </cell>
          <cell r="R1827">
            <v>0</v>
          </cell>
          <cell r="U1827">
            <v>0</v>
          </cell>
        </row>
        <row r="1828">
          <cell r="C1828" t="str">
            <v>dan dipadatkan dengan Tandem &amp; Pneumatic</v>
          </cell>
        </row>
        <row r="1829">
          <cell r="A1829" t="str">
            <v xml:space="preserve"> </v>
          </cell>
          <cell r="C1829" t="str">
            <v>Tire Roller</v>
          </cell>
        </row>
        <row r="1830">
          <cell r="A1830">
            <v>4</v>
          </cell>
          <cell r="C1830" t="str">
            <v>Selama pemadatan, sekelompok  pekerja akan</v>
          </cell>
          <cell r="Q1830" t="str">
            <v xml:space="preserve">JUMLAH HARGA BAHAN   </v>
          </cell>
          <cell r="U1830">
            <v>60055.881850411002</v>
          </cell>
        </row>
        <row r="1831">
          <cell r="A1831" t="str">
            <v xml:space="preserve"> </v>
          </cell>
          <cell r="C1831" t="str">
            <v>merapikan tepi hamparaan dengan menggunakan</v>
          </cell>
        </row>
        <row r="1832">
          <cell r="A1832" t="str">
            <v xml:space="preserve"> </v>
          </cell>
          <cell r="C1832" t="str">
            <v>Alat Bantu</v>
          </cell>
          <cell r="L1832" t="str">
            <v>C.</v>
          </cell>
          <cell r="N1832" t="str">
            <v>PERALATAN</v>
          </cell>
        </row>
        <row r="1833">
          <cell r="L1833" t="str">
            <v>1.</v>
          </cell>
          <cell r="N1833" t="str">
            <v>Wheel Loader</v>
          </cell>
          <cell r="O1833" t="str">
            <v>(E15)</v>
          </cell>
          <cell r="P1833" t="str">
            <v>Jam</v>
          </cell>
          <cell r="Q1833">
            <v>3.7185780157667707E-2</v>
          </cell>
          <cell r="R1833">
            <v>215035.12819823693</v>
          </cell>
          <cell r="U1833">
            <v>7996.2490033555305</v>
          </cell>
        </row>
        <row r="1834">
          <cell r="A1834" t="str">
            <v>III.</v>
          </cell>
          <cell r="C1834" t="str">
            <v>PEMAKAIAN BAHAN, ALAT DAN TENAGA</v>
          </cell>
          <cell r="L1834" t="str">
            <v>2.</v>
          </cell>
          <cell r="N1834" t="str">
            <v>AMP</v>
          </cell>
          <cell r="O1834" t="str">
            <v>(E01)</v>
          </cell>
          <cell r="P1834" t="str">
            <v>Jam</v>
          </cell>
          <cell r="Q1834">
            <v>5.4216867469879526E-2</v>
          </cell>
          <cell r="R1834">
            <v>1494606.6255529453</v>
          </cell>
          <cell r="U1834">
            <v>81032.889337207889</v>
          </cell>
        </row>
        <row r="1835">
          <cell r="L1835" t="str">
            <v>3.</v>
          </cell>
          <cell r="N1835" t="str">
            <v>Genset</v>
          </cell>
          <cell r="O1835" t="str">
            <v>(E12)</v>
          </cell>
          <cell r="P1835" t="str">
            <v>Jam</v>
          </cell>
          <cell r="Q1835">
            <v>5.4216867469879526E-2</v>
          </cell>
          <cell r="R1835">
            <v>134321.06697484411</v>
          </cell>
          <cell r="U1835">
            <v>7282.4674865879351</v>
          </cell>
        </row>
        <row r="1836">
          <cell r="A1836" t="str">
            <v xml:space="preserve">   1.</v>
          </cell>
          <cell r="C1836" t="str">
            <v>BAHAN</v>
          </cell>
          <cell r="L1836" t="str">
            <v>4.</v>
          </cell>
          <cell r="N1836" t="str">
            <v>Dump Truck</v>
          </cell>
          <cell r="O1836" t="str">
            <v>(E09)</v>
          </cell>
          <cell r="P1836" t="str">
            <v>Jam</v>
          </cell>
          <cell r="Q1836">
            <v>0.44192394578313254</v>
          </cell>
          <cell r="R1836">
            <v>119818.0926144915</v>
          </cell>
          <cell r="U1836">
            <v>52950.484264404899</v>
          </cell>
        </row>
        <row r="1837">
          <cell r="A1837" t="str">
            <v>1.a.</v>
          </cell>
          <cell r="C1837" t="str">
            <v>Agregat Kasar</v>
          </cell>
          <cell r="D1837" t="str">
            <v>= (CA x (D1 x 1M3) x Fh1) : D2</v>
          </cell>
          <cell r="G1837" t="str">
            <v>(M03)</v>
          </cell>
          <cell r="H1837">
            <v>0.6875</v>
          </cell>
          <cell r="I1837" t="str">
            <v>M3</v>
          </cell>
          <cell r="L1837" t="str">
            <v>5.</v>
          </cell>
          <cell r="N1837" t="str">
            <v>Asphalt Finisher     (E02)</v>
          </cell>
          <cell r="O1837" t="str">
            <v>(E02)</v>
          </cell>
          <cell r="P1837" t="str">
            <v>Jam</v>
          </cell>
          <cell r="Q1837">
            <v>7.4999999999999997E-2</v>
          </cell>
          <cell r="R1837">
            <v>153193.93066610809</v>
          </cell>
          <cell r="U1837">
            <v>11489.544799958107</v>
          </cell>
        </row>
        <row r="1838">
          <cell r="A1838" t="str">
            <v>1.b.</v>
          </cell>
          <cell r="C1838" t="str">
            <v>Agregat Halus</v>
          </cell>
          <cell r="D1838" t="str">
            <v>= (FA x (D1 x 1M3) x Fh1) : D2</v>
          </cell>
          <cell r="G1838" t="str">
            <v>(M04)</v>
          </cell>
          <cell r="H1838">
            <v>0.59537499999999999</v>
          </cell>
          <cell r="I1838" t="str">
            <v>M3</v>
          </cell>
          <cell r="L1838" t="str">
            <v>6.</v>
          </cell>
          <cell r="N1838" t="str">
            <v>Tandem Roller</v>
          </cell>
          <cell r="O1838" t="str">
            <v>(E17)</v>
          </cell>
          <cell r="P1838" t="str">
            <v>Jam</v>
          </cell>
          <cell r="Q1838">
            <v>3.4423407917383825E-2</v>
          </cell>
          <cell r="R1838">
            <v>112203.63792732745</v>
          </cell>
          <cell r="U1838">
            <v>3862.4315981868317</v>
          </cell>
        </row>
        <row r="1839">
          <cell r="A1839" t="str">
            <v>1.c.</v>
          </cell>
          <cell r="C1839" t="str">
            <v>Filler</v>
          </cell>
          <cell r="D1839" t="str">
            <v>= (FF x (D1 x 1M3) x Fh1) x 1000</v>
          </cell>
          <cell r="G1839" t="str">
            <v>(M05)</v>
          </cell>
          <cell r="H1839">
            <v>24.75</v>
          </cell>
          <cell r="I1839" t="str">
            <v>Kg</v>
          </cell>
          <cell r="L1839" t="str">
            <v>7</v>
          </cell>
          <cell r="N1839" t="str">
            <v>P. Tyre Roller</v>
          </cell>
          <cell r="O1839" t="str">
            <v>(E18)</v>
          </cell>
          <cell r="P1839" t="str">
            <v>Jam</v>
          </cell>
          <cell r="Q1839">
            <v>2.5702811244979921E-2</v>
          </cell>
          <cell r="R1839">
            <v>153571.33878019065</v>
          </cell>
          <cell r="U1839">
            <v>3947.2151333061051</v>
          </cell>
        </row>
        <row r="1840">
          <cell r="A1840" t="str">
            <v>1.d.</v>
          </cell>
          <cell r="C1840" t="str">
            <v>Aspal</v>
          </cell>
          <cell r="D1840" t="str">
            <v>= (AS x (D1 x 1M3) x Fh2) x 1000</v>
          </cell>
          <cell r="G1840" t="str">
            <v>(M10)</v>
          </cell>
          <cell r="H1840">
            <v>134.66250000000002</v>
          </cell>
          <cell r="I1840" t="str">
            <v>Kg</v>
          </cell>
          <cell r="L1840" t="str">
            <v>8</v>
          </cell>
          <cell r="N1840" t="str">
            <v>Alat Bantu</v>
          </cell>
          <cell r="P1840" t="str">
            <v>Ls</v>
          </cell>
          <cell r="Q1840">
            <v>1</v>
          </cell>
          <cell r="R1840">
            <v>2000</v>
          </cell>
          <cell r="U1840">
            <v>2000</v>
          </cell>
        </row>
        <row r="1842">
          <cell r="A1842" t="str">
            <v>2.</v>
          </cell>
          <cell r="C1842" t="str">
            <v>ALAT</v>
          </cell>
          <cell r="Q1842" t="str">
            <v xml:space="preserve">JUMLAH HARGA PERALATAN   </v>
          </cell>
          <cell r="U1842">
            <v>170561.28162300729</v>
          </cell>
        </row>
        <row r="1843">
          <cell r="A1843" t="str">
            <v>2.a.</v>
          </cell>
          <cell r="C1843" t="str">
            <v>WHEEL LOADER</v>
          </cell>
          <cell r="G1843" t="str">
            <v>(E15)</v>
          </cell>
        </row>
        <row r="1844">
          <cell r="C1844" t="str">
            <v>Kapasitas bucket</v>
          </cell>
          <cell r="G1844" t="str">
            <v>V</v>
          </cell>
          <cell r="H1844">
            <v>1.5</v>
          </cell>
          <cell r="I1844" t="str">
            <v>M3</v>
          </cell>
          <cell r="L1844" t="str">
            <v>D.</v>
          </cell>
          <cell r="N1844" t="str">
            <v>JUMLAH HARGA TENAGA, BAHAN DAN PERALATAN  ( A + B + C )</v>
          </cell>
          <cell r="U1844">
            <v>230617.1634734183</v>
          </cell>
        </row>
        <row r="1845">
          <cell r="C1845" t="str">
            <v>Faktor bucket</v>
          </cell>
          <cell r="G1845" t="str">
            <v>Fb</v>
          </cell>
          <cell r="H1845">
            <v>0.9</v>
          </cell>
          <cell r="I1845" t="str">
            <v>-</v>
          </cell>
          <cell r="L1845" t="str">
            <v>E.</v>
          </cell>
          <cell r="N1845" t="str">
            <v>OVERHEAD &amp; PROFIT</v>
          </cell>
          <cell r="P1845">
            <v>10</v>
          </cell>
          <cell r="Q1845" t="str">
            <v>%  x  D</v>
          </cell>
          <cell r="U1845">
            <v>23061.716347341833</v>
          </cell>
        </row>
        <row r="1846">
          <cell r="C1846" t="str">
            <v>Faktor efisiensi alat</v>
          </cell>
          <cell r="G1846" t="str">
            <v>Fa</v>
          </cell>
          <cell r="H1846">
            <v>0.83</v>
          </cell>
          <cell r="I1846" t="str">
            <v>-</v>
          </cell>
          <cell r="L1846" t="str">
            <v>F.</v>
          </cell>
          <cell r="N1846" t="str">
            <v>HARGA SATUAN PEKERJAAN  ( D + E )</v>
          </cell>
          <cell r="U1846">
            <v>253678.87982076014</v>
          </cell>
        </row>
        <row r="1847">
          <cell r="C1847" t="str">
            <v>Waktu Siklus</v>
          </cell>
          <cell r="G1847" t="str">
            <v>Ts1</v>
          </cell>
          <cell r="L1847" t="str">
            <v>Note: 1</v>
          </cell>
          <cell r="N1847" t="str">
            <v>SATUAN dapat berdasarkan atas jam operasi untuk Tenaga Kerja dan Peralatan, volume dan/atau ukuran</v>
          </cell>
        </row>
        <row r="1848">
          <cell r="C1848" t="str">
            <v>- Muat</v>
          </cell>
          <cell r="G1848" t="str">
            <v>T1</v>
          </cell>
          <cell r="H1848">
            <v>1.5</v>
          </cell>
          <cell r="I1848" t="str">
            <v>menit</v>
          </cell>
          <cell r="N1848" t="str">
            <v>berat untuk bahan-bahan.</v>
          </cell>
        </row>
        <row r="1849">
          <cell r="C1849" t="str">
            <v>- Lain lain</v>
          </cell>
          <cell r="G1849" t="str">
            <v>T2</v>
          </cell>
          <cell r="H1849">
            <v>0.5</v>
          </cell>
          <cell r="I1849" t="str">
            <v>menit</v>
          </cell>
          <cell r="L1849">
            <v>2</v>
          </cell>
          <cell r="N1849" t="str">
            <v>Kuantitas satuan adalah kuantitas setiap komponen untuk menyelesaikan satu satuan pekerjaan dari nomor</v>
          </cell>
        </row>
        <row r="1850">
          <cell r="G1850" t="str">
            <v>Ts1</v>
          </cell>
          <cell r="H1850">
            <v>2</v>
          </cell>
          <cell r="I1850" t="str">
            <v>menit</v>
          </cell>
          <cell r="N1850" t="str">
            <v>mata pembayaran.</v>
          </cell>
        </row>
        <row r="1851">
          <cell r="L1851">
            <v>3</v>
          </cell>
          <cell r="N1851" t="str">
            <v>Biaya satuan untuk peralatan sudah termasuk bahan bakar, bahan habis dipakai dan operator.</v>
          </cell>
        </row>
        <row r="1852">
          <cell r="L1852">
            <v>4</v>
          </cell>
          <cell r="N1852" t="str">
            <v>Biaya satuan sudah termasuk pengeluaran untuk seluruh pajak yang berkaitan (tetapi tidak termasuk PPN</v>
          </cell>
        </row>
        <row r="1853">
          <cell r="J1853" t="str">
            <v>Berlanjut ke hal. berikut.</v>
          </cell>
          <cell r="N1853" t="str">
            <v>yang dibayar dari kontrak) dan biaya-biaya lainnya.</v>
          </cell>
        </row>
        <row r="1854">
          <cell r="A1854" t="str">
            <v>ITEM PEMBAYARAN NO.</v>
          </cell>
          <cell r="D1854" t="str">
            <v>:  6.3 (6)</v>
          </cell>
          <cell r="J1854" t="str">
            <v>Analisa EI-636</v>
          </cell>
        </row>
        <row r="1855">
          <cell r="A1855" t="str">
            <v xml:space="preserve">JENIS PEKERJAAN                                  </v>
          </cell>
          <cell r="D1855" t="str">
            <v>:  Lapis Pengikat Aspal Beton (AC-BC)</v>
          </cell>
        </row>
        <row r="1856">
          <cell r="A1856" t="str">
            <v>SATUAN PEMBAYARAN</v>
          </cell>
          <cell r="D1856" t="str">
            <v>:  M3</v>
          </cell>
          <cell r="H1856" t="str">
            <v xml:space="preserve">         URAIAN ANALISA HARGA SATUAN</v>
          </cell>
        </row>
        <row r="1857">
          <cell r="J1857" t="str">
            <v>Lanjutan</v>
          </cell>
        </row>
        <row r="1859">
          <cell r="A1859" t="str">
            <v>No.</v>
          </cell>
          <cell r="C1859" t="str">
            <v>U R A I A N</v>
          </cell>
          <cell r="G1859" t="str">
            <v>KODE</v>
          </cell>
          <cell r="H1859" t="str">
            <v>KOEF.</v>
          </cell>
          <cell r="I1859" t="str">
            <v>SATUAN</v>
          </cell>
          <cell r="J1859" t="str">
            <v>KETERANGAN</v>
          </cell>
        </row>
        <row r="1862">
          <cell r="C1862" t="str">
            <v xml:space="preserve">Kap. Prod./jam = </v>
          </cell>
          <cell r="D1862" t="str">
            <v>D2 x V x Fb x Fa x 60</v>
          </cell>
          <cell r="G1862" t="str">
            <v>Q1</v>
          </cell>
          <cell r="H1862">
            <v>26.892000000000003</v>
          </cell>
          <cell r="I1862" t="str">
            <v>M3</v>
          </cell>
          <cell r="J1862" t="str">
            <v xml:space="preserve"> </v>
          </cell>
        </row>
        <row r="1863">
          <cell r="D1863" t="str">
            <v>D1 x Ts1</v>
          </cell>
        </row>
        <row r="1865">
          <cell r="C1865" t="str">
            <v>Koefisien Alat / M3</v>
          </cell>
          <cell r="D1865" t="str">
            <v xml:space="preserve"> = 1 : Q1</v>
          </cell>
          <cell r="G1865" t="str">
            <v>(E15)</v>
          </cell>
          <cell r="H1865">
            <v>3.7185780157667707E-2</v>
          </cell>
          <cell r="I1865" t="str">
            <v>Jam</v>
          </cell>
        </row>
        <row r="1867">
          <cell r="A1867" t="str">
            <v>2.b.</v>
          </cell>
          <cell r="C1867" t="str">
            <v>ASPHALT MIXING PLANT (AMP)</v>
          </cell>
          <cell r="G1867" t="str">
            <v>(E01)</v>
          </cell>
        </row>
        <row r="1868">
          <cell r="C1868" t="str">
            <v>Kapasitas produksi</v>
          </cell>
          <cell r="G1868" t="str">
            <v>V</v>
          </cell>
          <cell r="H1868">
            <v>50</v>
          </cell>
          <cell r="I1868" t="str">
            <v>ton / Jam</v>
          </cell>
        </row>
        <row r="1869">
          <cell r="C1869" t="str">
            <v>Faktor Efisiensi alat</v>
          </cell>
          <cell r="G1869" t="str">
            <v>Fa</v>
          </cell>
          <cell r="H1869">
            <v>0.83</v>
          </cell>
          <cell r="I1869" t="str">
            <v>-</v>
          </cell>
        </row>
        <row r="1871">
          <cell r="C1871" t="str">
            <v>Kap.Prod. / jam =</v>
          </cell>
          <cell r="D1871" t="str">
            <v>V x Fa</v>
          </cell>
          <cell r="G1871" t="str">
            <v>Q2</v>
          </cell>
          <cell r="H1871">
            <v>18.444444444444443</v>
          </cell>
          <cell r="I1871" t="str">
            <v>M3</v>
          </cell>
        </row>
        <row r="1872">
          <cell r="D1872" t="str">
            <v xml:space="preserve">D1 </v>
          </cell>
        </row>
        <row r="1873">
          <cell r="C1873" t="str">
            <v>Koefisien Alat / M3</v>
          </cell>
          <cell r="D1873" t="str">
            <v xml:space="preserve"> = 1 : Q2</v>
          </cell>
          <cell r="G1873" t="str">
            <v>(E01)</v>
          </cell>
          <cell r="H1873">
            <v>5.4216867469879526E-2</v>
          </cell>
          <cell r="I1873" t="str">
            <v>Jam</v>
          </cell>
        </row>
        <row r="1875">
          <cell r="A1875" t="str">
            <v>2.c.</v>
          </cell>
          <cell r="C1875" t="str">
            <v>GENERATORSET ( GENSET )</v>
          </cell>
          <cell r="G1875" t="str">
            <v>(E12)</v>
          </cell>
        </row>
        <row r="1876">
          <cell r="C1876" t="str">
            <v>Kap.Prod. / Jam = SAMA DENGAN AMP</v>
          </cell>
          <cell r="G1876" t="str">
            <v>Q3</v>
          </cell>
          <cell r="H1876">
            <v>18.444444444444443</v>
          </cell>
          <cell r="I1876" t="str">
            <v>M2</v>
          </cell>
        </row>
        <row r="1877">
          <cell r="C1877" t="str">
            <v>Koefisien Alat / M3</v>
          </cell>
          <cell r="D1877" t="str">
            <v xml:space="preserve"> = 1 : Q3</v>
          </cell>
          <cell r="G1877" t="str">
            <v>(E12)</v>
          </cell>
          <cell r="H1877">
            <v>5.4216867469879526E-2</v>
          </cell>
          <cell r="I1877" t="str">
            <v>Jam</v>
          </cell>
        </row>
        <row r="1879">
          <cell r="A1879" t="str">
            <v>2.d.</v>
          </cell>
          <cell r="C1879" t="str">
            <v>DUMP TRUCK (DT)</v>
          </cell>
          <cell r="G1879" t="str">
            <v>(E09)</v>
          </cell>
        </row>
        <row r="1880">
          <cell r="C1880" t="str">
            <v>Kapasitas bak</v>
          </cell>
          <cell r="G1880" t="str">
            <v>V</v>
          </cell>
          <cell r="H1880">
            <v>8</v>
          </cell>
          <cell r="I1880" t="str">
            <v>ton</v>
          </cell>
        </row>
        <row r="1881">
          <cell r="C1881" t="str">
            <v>Faktor Efisiensi alat</v>
          </cell>
          <cell r="G1881" t="str">
            <v>Fa</v>
          </cell>
          <cell r="H1881">
            <v>0.83</v>
          </cell>
          <cell r="I1881" t="str">
            <v>-</v>
          </cell>
        </row>
        <row r="1882">
          <cell r="C1882" t="str">
            <v>Kecepatan rata-rata bermuatan</v>
          </cell>
          <cell r="G1882" t="str">
            <v>v1</v>
          </cell>
          <cell r="H1882">
            <v>40</v>
          </cell>
          <cell r="I1882" t="str">
            <v>Km / Jam</v>
          </cell>
        </row>
        <row r="1883">
          <cell r="C1883" t="str">
            <v>Kecepatan rata-rata kosong</v>
          </cell>
          <cell r="G1883" t="str">
            <v>v2</v>
          </cell>
          <cell r="H1883">
            <v>50</v>
          </cell>
          <cell r="I1883" t="str">
            <v>Km / Jam</v>
          </cell>
        </row>
        <row r="1884">
          <cell r="C1884" t="str">
            <v>Kapasitas AMP / batch</v>
          </cell>
          <cell r="G1884" t="str">
            <v>Q2b</v>
          </cell>
          <cell r="H1884">
            <v>0.5</v>
          </cell>
          <cell r="I1884" t="str">
            <v>ton</v>
          </cell>
        </row>
        <row r="1885">
          <cell r="C1885" t="str">
            <v>Waktu menyiapkan 1 batch AC-BC</v>
          </cell>
          <cell r="G1885" t="str">
            <v>Tb</v>
          </cell>
          <cell r="H1885">
            <v>1</v>
          </cell>
          <cell r="I1885" t="str">
            <v>menit</v>
          </cell>
        </row>
        <row r="1886">
          <cell r="C1886" t="str">
            <v>Waktu Siklus</v>
          </cell>
          <cell r="G1886" t="str">
            <v>Ts2</v>
          </cell>
        </row>
        <row r="1887">
          <cell r="C1887" t="str">
            <v xml:space="preserve">- Mengisi Bak </v>
          </cell>
          <cell r="D1887" t="str">
            <v>= (V : Q2b) x Tb</v>
          </cell>
          <cell r="G1887" t="str">
            <v>T1</v>
          </cell>
          <cell r="H1887">
            <v>16</v>
          </cell>
          <cell r="I1887" t="str">
            <v>menit</v>
          </cell>
        </row>
        <row r="1888">
          <cell r="C1888" t="str">
            <v>- Angkut</v>
          </cell>
          <cell r="D1888" t="str">
            <v>= (L : v1) x 60 menit</v>
          </cell>
          <cell r="G1888" t="str">
            <v>T2</v>
          </cell>
          <cell r="H1888">
            <v>26.25</v>
          </cell>
          <cell r="I1888" t="str">
            <v>menit</v>
          </cell>
        </row>
        <row r="1889">
          <cell r="C1889" t="str">
            <v>- Tunggu + dump + Putar</v>
          </cell>
          <cell r="G1889" t="str">
            <v>T3</v>
          </cell>
          <cell r="H1889">
            <v>15</v>
          </cell>
          <cell r="I1889" t="str">
            <v>menit</v>
          </cell>
        </row>
        <row r="1890">
          <cell r="C1890" t="str">
            <v>- Kembali</v>
          </cell>
          <cell r="D1890" t="str">
            <v>= (L : v2) x 60 menit</v>
          </cell>
          <cell r="G1890" t="str">
            <v>T4</v>
          </cell>
          <cell r="H1890">
            <v>21</v>
          </cell>
          <cell r="I1890" t="str">
            <v>menit</v>
          </cell>
        </row>
        <row r="1891">
          <cell r="G1891" t="str">
            <v>Ts2</v>
          </cell>
          <cell r="H1891">
            <v>78.25</v>
          </cell>
          <cell r="I1891" t="str">
            <v>menit</v>
          </cell>
        </row>
        <row r="1893">
          <cell r="C1893" t="str">
            <v>Kap.Prod. / jam =</v>
          </cell>
          <cell r="D1893" t="str">
            <v>V x Fa x 60</v>
          </cell>
          <cell r="G1893" t="str">
            <v>Q4</v>
          </cell>
          <cell r="H1893">
            <v>2.26283280085197</v>
          </cell>
          <cell r="I1893" t="str">
            <v>M3</v>
          </cell>
        </row>
        <row r="1894">
          <cell r="D1894" t="str">
            <v>D1 x Ts2</v>
          </cell>
        </row>
        <row r="1896">
          <cell r="C1896" t="str">
            <v>Koefisien Alat / M3</v>
          </cell>
          <cell r="D1896" t="str">
            <v xml:space="preserve"> = 1 : Q4</v>
          </cell>
          <cell r="G1896" t="str">
            <v>(E09)</v>
          </cell>
          <cell r="H1896">
            <v>0.44192394578313254</v>
          </cell>
          <cell r="I1896" t="str">
            <v>Jam</v>
          </cell>
        </row>
        <row r="1898">
          <cell r="A1898" t="str">
            <v>2.e.</v>
          </cell>
          <cell r="C1898" t="str">
            <v>ASPHALT FINISHER</v>
          </cell>
          <cell r="D1898" t="str">
            <v xml:space="preserve"> </v>
          </cell>
          <cell r="G1898" t="str">
            <v>(E02)</v>
          </cell>
        </row>
        <row r="1899">
          <cell r="C1899" t="str">
            <v>Kapasitas produksi</v>
          </cell>
          <cell r="G1899" t="str">
            <v>V</v>
          </cell>
          <cell r="H1899">
            <v>40</v>
          </cell>
          <cell r="I1899" t="str">
            <v>ton / Jam</v>
          </cell>
        </row>
        <row r="1900">
          <cell r="C1900" t="str">
            <v>Faktor efisiensi alat</v>
          </cell>
          <cell r="G1900" t="str">
            <v>Fa</v>
          </cell>
          <cell r="H1900">
            <v>0.75</v>
          </cell>
          <cell r="I1900" t="str">
            <v>-</v>
          </cell>
        </row>
        <row r="1902">
          <cell r="C1902" t="str">
            <v>Kap.Prod. / jam =</v>
          </cell>
          <cell r="D1902" t="str">
            <v xml:space="preserve">V x Fa </v>
          </cell>
          <cell r="G1902" t="str">
            <v>Q5</v>
          </cell>
          <cell r="H1902">
            <v>13.333333333333334</v>
          </cell>
          <cell r="I1902" t="str">
            <v>M3</v>
          </cell>
        </row>
        <row r="1903">
          <cell r="D1903" t="str">
            <v xml:space="preserve">D1  </v>
          </cell>
        </row>
        <row r="1904">
          <cell r="C1904" t="str">
            <v>Koefisien Alat / M3</v>
          </cell>
          <cell r="D1904" t="str">
            <v xml:space="preserve"> = 1 : Q5</v>
          </cell>
          <cell r="G1904" t="str">
            <v>(E02)</v>
          </cell>
          <cell r="H1904">
            <v>7.4999999999999997E-2</v>
          </cell>
          <cell r="I1904" t="str">
            <v>Jam</v>
          </cell>
          <cell r="J1904" t="str">
            <v xml:space="preserve"> </v>
          </cell>
        </row>
        <row r="1906">
          <cell r="A1906" t="str">
            <v>2.f.</v>
          </cell>
          <cell r="C1906" t="str">
            <v>TANDEM ROLLER</v>
          </cell>
          <cell r="G1906" t="str">
            <v>(E17)</v>
          </cell>
        </row>
        <row r="1907">
          <cell r="A1907" t="str">
            <v xml:space="preserve"> </v>
          </cell>
          <cell r="C1907" t="str">
            <v>Kecepatan rata-rata alat</v>
          </cell>
          <cell r="G1907" t="str">
            <v>v</v>
          </cell>
          <cell r="H1907">
            <v>3.5</v>
          </cell>
          <cell r="I1907" t="str">
            <v>Km / Jam</v>
          </cell>
        </row>
        <row r="1908">
          <cell r="C1908" t="str">
            <v>Lebar efektif pemadatan</v>
          </cell>
          <cell r="G1908" t="str">
            <v>b</v>
          </cell>
          <cell r="H1908">
            <v>1.2</v>
          </cell>
          <cell r="I1908" t="str">
            <v>M</v>
          </cell>
        </row>
        <row r="1909">
          <cell r="C1909" t="str">
            <v>Jumlah lintasan</v>
          </cell>
          <cell r="G1909" t="str">
            <v>n</v>
          </cell>
          <cell r="H1909">
            <v>6</v>
          </cell>
          <cell r="I1909" t="str">
            <v>lintasan</v>
          </cell>
        </row>
        <row r="1910">
          <cell r="C1910" t="str">
            <v>Faktor Efisiensi alat</v>
          </cell>
          <cell r="G1910" t="str">
            <v>Fa</v>
          </cell>
          <cell r="H1910">
            <v>0.83</v>
          </cell>
          <cell r="I1910" t="str">
            <v>-</v>
          </cell>
        </row>
        <row r="1911">
          <cell r="C1911" t="str">
            <v xml:space="preserve"> </v>
          </cell>
        </row>
        <row r="1912">
          <cell r="J1912" t="str">
            <v>Berlanjut ke hal. berikut.</v>
          </cell>
        </row>
        <row r="1913">
          <cell r="A1913" t="str">
            <v>ITEM PEMBAYARAN NO.</v>
          </cell>
          <cell r="D1913" t="str">
            <v>:  6.3 (6)</v>
          </cell>
          <cell r="J1913" t="str">
            <v>Analisa EI-636</v>
          </cell>
        </row>
        <row r="1914">
          <cell r="A1914" t="str">
            <v>JENIS PEKERJAAN</v>
          </cell>
          <cell r="D1914" t="str">
            <v>:  Lapis Pengikat Aspal Beton (AC-BC)</v>
          </cell>
        </row>
        <row r="1915">
          <cell r="A1915" t="str">
            <v>SATUAN PEMBAYARAN</v>
          </cell>
          <cell r="D1915" t="str">
            <v>:  M3</v>
          </cell>
          <cell r="H1915" t="str">
            <v xml:space="preserve">         URAIAN ANALISA HARGA SATUAN</v>
          </cell>
        </row>
        <row r="1916">
          <cell r="J1916" t="str">
            <v>Lanjutan</v>
          </cell>
        </row>
        <row r="1918">
          <cell r="A1918" t="str">
            <v>No.</v>
          </cell>
          <cell r="C1918" t="str">
            <v>U R A I A N</v>
          </cell>
          <cell r="G1918" t="str">
            <v>KODE</v>
          </cell>
          <cell r="H1918" t="str">
            <v>KOEF.</v>
          </cell>
          <cell r="I1918" t="str">
            <v>SATUAN</v>
          </cell>
          <cell r="J1918" t="str">
            <v>KETERANGAN</v>
          </cell>
        </row>
        <row r="1921">
          <cell r="B1921" t="str">
            <v xml:space="preserve"> </v>
          </cell>
          <cell r="C1921" t="str">
            <v xml:space="preserve">Kap. Prod./jam = </v>
          </cell>
          <cell r="D1921" t="str">
            <v>(v x 1000) x b x t x Fa</v>
          </cell>
          <cell r="G1921" t="str">
            <v>Q6</v>
          </cell>
          <cell r="H1921">
            <v>29.049999999999997</v>
          </cell>
          <cell r="I1921" t="str">
            <v>M3</v>
          </cell>
        </row>
        <row r="1922">
          <cell r="D1922" t="str">
            <v>n</v>
          </cell>
        </row>
        <row r="1923">
          <cell r="C1923" t="str">
            <v>Koefisien Alat / M3</v>
          </cell>
          <cell r="D1923" t="str">
            <v xml:space="preserve"> = 1 : Q6</v>
          </cell>
          <cell r="G1923" t="str">
            <v>(E17)</v>
          </cell>
          <cell r="H1923">
            <v>3.4423407917383825E-2</v>
          </cell>
          <cell r="I1923" t="str">
            <v>Jam</v>
          </cell>
        </row>
        <row r="1924">
          <cell r="C1924" t="str">
            <v xml:space="preserve"> </v>
          </cell>
        </row>
        <row r="1925">
          <cell r="A1925" t="str">
            <v>2.g.</v>
          </cell>
          <cell r="C1925" t="str">
            <v>PNEUMATIC TIRE ROLLER</v>
          </cell>
          <cell r="G1925" t="str">
            <v>(E18)</v>
          </cell>
        </row>
        <row r="1926">
          <cell r="C1926" t="str">
            <v>Kecepatan rata-rata</v>
          </cell>
          <cell r="G1926" t="str">
            <v>v</v>
          </cell>
          <cell r="H1926">
            <v>5</v>
          </cell>
          <cell r="I1926" t="str">
            <v>KM / Jam</v>
          </cell>
        </row>
        <row r="1927">
          <cell r="C1927" t="str">
            <v>Lebar efektif pemadatan</v>
          </cell>
          <cell r="G1927" t="str">
            <v>b</v>
          </cell>
          <cell r="H1927">
            <v>1.5</v>
          </cell>
          <cell r="I1927" t="str">
            <v>M</v>
          </cell>
        </row>
        <row r="1928">
          <cell r="C1928" t="str">
            <v>Jumlah lintasan</v>
          </cell>
          <cell r="G1928" t="str">
            <v>n</v>
          </cell>
          <cell r="H1928">
            <v>8</v>
          </cell>
          <cell r="I1928" t="str">
            <v>lintasan</v>
          </cell>
        </row>
        <row r="1929">
          <cell r="C1929" t="str">
            <v>Faktor Efisiensi alat</v>
          </cell>
          <cell r="G1929" t="str">
            <v>Fa</v>
          </cell>
          <cell r="H1929">
            <v>0.83</v>
          </cell>
          <cell r="I1929" t="str">
            <v>-</v>
          </cell>
        </row>
        <row r="1931">
          <cell r="C1931" t="str">
            <v>Kap.Prod. / jam =</v>
          </cell>
          <cell r="D1931" t="str">
            <v>(v x 1000) x b x t x Fa</v>
          </cell>
          <cell r="G1931" t="str">
            <v>Q7</v>
          </cell>
          <cell r="H1931">
            <v>38.90625</v>
          </cell>
          <cell r="I1931" t="str">
            <v>M3</v>
          </cell>
        </row>
        <row r="1932">
          <cell r="D1932" t="str">
            <v>n</v>
          </cell>
        </row>
        <row r="1933">
          <cell r="C1933" t="str">
            <v>Koefisien Alat / M3</v>
          </cell>
          <cell r="D1933" t="str">
            <v xml:space="preserve"> = 1 : Q7</v>
          </cell>
          <cell r="G1933" t="str">
            <v>(E18)</v>
          </cell>
          <cell r="H1933">
            <v>2.5702811244979921E-2</v>
          </cell>
          <cell r="I1933" t="str">
            <v>Jam</v>
          </cell>
        </row>
        <row r="1935">
          <cell r="A1935" t="str">
            <v>2.h.</v>
          </cell>
          <cell r="C1935" t="str">
            <v>ALAT BANTU</v>
          </cell>
        </row>
        <row r="1936">
          <cell r="C1936" t="str">
            <v>diperlukan :</v>
          </cell>
          <cell r="J1936" t="str">
            <v>Lump Sum</v>
          </cell>
        </row>
        <row r="1937">
          <cell r="C1937" t="str">
            <v>- Kereta dorong   = 2 buah</v>
          </cell>
        </row>
        <row r="1938">
          <cell r="C1938" t="str">
            <v>- Sekop                = 3 buah</v>
          </cell>
        </row>
        <row r="1939">
          <cell r="C1939" t="str">
            <v>- Garpu                = 2 buah</v>
          </cell>
        </row>
        <row r="1940">
          <cell r="C1940" t="str">
            <v>- Tongkat Kontrol ketebalan hanparan</v>
          </cell>
        </row>
        <row r="1942">
          <cell r="A1942" t="str">
            <v xml:space="preserve">   3.</v>
          </cell>
          <cell r="C1942" t="str">
            <v>TENAGA</v>
          </cell>
        </row>
        <row r="1943">
          <cell r="C1943" t="str">
            <v>Produksi menentukan : Asphalt Mixing Plant (AMP)</v>
          </cell>
          <cell r="G1943" t="str">
            <v>Q2</v>
          </cell>
          <cell r="H1943">
            <v>18.444444444444443</v>
          </cell>
          <cell r="I1943" t="str">
            <v>M3/Jam</v>
          </cell>
        </row>
        <row r="1944">
          <cell r="C1944" t="str">
            <v>Produksi AC-BC / hari  =  Tk x Q2</v>
          </cell>
          <cell r="G1944" t="str">
            <v>Qt</v>
          </cell>
          <cell r="H1944">
            <v>129.11111111111109</v>
          </cell>
          <cell r="I1944" t="str">
            <v>M3</v>
          </cell>
        </row>
        <row r="1945">
          <cell r="C1945" t="str">
            <v>Kebutuhan tenaga :</v>
          </cell>
        </row>
        <row r="1946">
          <cell r="D1946" t="str">
            <v>- Pekerja</v>
          </cell>
          <cell r="G1946" t="str">
            <v>P</v>
          </cell>
          <cell r="H1946">
            <v>7</v>
          </cell>
          <cell r="I1946" t="str">
            <v>orang</v>
          </cell>
        </row>
        <row r="1947">
          <cell r="D1947" t="str">
            <v>- Mandor</v>
          </cell>
          <cell r="G1947" t="str">
            <v>M</v>
          </cell>
          <cell r="H1947">
            <v>1</v>
          </cell>
          <cell r="I1947" t="str">
            <v>orang</v>
          </cell>
        </row>
        <row r="1949">
          <cell r="C1949" t="str">
            <v>Koefisien Tenaga / M3     :</v>
          </cell>
        </row>
        <row r="1950">
          <cell r="D1950" t="str">
            <v>- Pekerja</v>
          </cell>
          <cell r="E1950" t="str">
            <v>= (Tk x P) / Qt</v>
          </cell>
          <cell r="G1950" t="str">
            <v>(L01)</v>
          </cell>
          <cell r="H1950">
            <v>0.37951807228915668</v>
          </cell>
          <cell r="I1950" t="str">
            <v>Jam</v>
          </cell>
        </row>
        <row r="1951">
          <cell r="D1951" t="str">
            <v>- Mandor</v>
          </cell>
          <cell r="E1951" t="str">
            <v>= (Tk x M) / Qt</v>
          </cell>
          <cell r="G1951" t="str">
            <v>(L03)</v>
          </cell>
          <cell r="H1951">
            <v>5.4216867469879526E-2</v>
          </cell>
          <cell r="I1951" t="str">
            <v>Jam</v>
          </cell>
        </row>
        <row r="1953">
          <cell r="A1953" t="str">
            <v>4.</v>
          </cell>
          <cell r="C1953" t="str">
            <v>HARGA DASAR SATUAN UPAH, BAHAN DAN ALAT</v>
          </cell>
        </row>
        <row r="1954">
          <cell r="C1954" t="str">
            <v>Lihat lampiran.</v>
          </cell>
        </row>
        <row r="1956">
          <cell r="A1956" t="str">
            <v>5.</v>
          </cell>
          <cell r="C1956" t="str">
            <v>ANALISA HARGA SATUAN PEKERJAAN</v>
          </cell>
        </row>
        <row r="1957">
          <cell r="C1957" t="str">
            <v>Lihat perhitungan dalam FORMULIR STANDAR UNTUK</v>
          </cell>
        </row>
        <row r="1958">
          <cell r="C1958" t="str">
            <v>PEREKEMAN ANALISA MASING-MASING HARGA</v>
          </cell>
        </row>
        <row r="1959">
          <cell r="C1959" t="str">
            <v>SATUAN.</v>
          </cell>
        </row>
        <row r="1960">
          <cell r="C1960" t="str">
            <v>Didapat Harga Satuan Pekerjaan :</v>
          </cell>
        </row>
        <row r="1962">
          <cell r="C1962" t="str">
            <v xml:space="preserve">Rp.  </v>
          </cell>
          <cell r="D1962">
            <v>253678.87982076014</v>
          </cell>
          <cell r="E1962" t="str">
            <v xml:space="preserve"> / M3.</v>
          </cell>
        </row>
        <row r="1965">
          <cell r="A1965" t="str">
            <v>6.</v>
          </cell>
          <cell r="C1965" t="str">
            <v>WAKTU PELAKSANAAN YANG DIPERLUKAN</v>
          </cell>
        </row>
        <row r="1966">
          <cell r="C1966" t="str">
            <v>Masa Pelaksanaan :</v>
          </cell>
          <cell r="D1966" t="str">
            <v>. . . . . . . . . . . .</v>
          </cell>
          <cell r="E1966" t="str">
            <v>bulan</v>
          </cell>
        </row>
        <row r="1968">
          <cell r="A1968" t="str">
            <v>7.</v>
          </cell>
          <cell r="C1968" t="str">
            <v>VOLUME PEKERJAAN YANG DIPERLUKAN</v>
          </cell>
        </row>
        <row r="1969">
          <cell r="C1969" t="str">
            <v>Volume pekerjaan  :</v>
          </cell>
          <cell r="D1969">
            <v>0</v>
          </cell>
          <cell r="E1969" t="str">
            <v>M3</v>
          </cell>
        </row>
        <row r="2330">
          <cell r="A2330" t="str">
            <v>ITEM PEMBAYARAN NO.</v>
          </cell>
          <cell r="D2330" t="str">
            <v>:  6.5</v>
          </cell>
          <cell r="J2330" t="str">
            <v>Analisa EI-65</v>
          </cell>
          <cell r="T2330" t="str">
            <v>Analisa EI-65</v>
          </cell>
        </row>
        <row r="2331">
          <cell r="A2331" t="str">
            <v>JENIS PEKERJAAN</v>
          </cell>
          <cell r="D2331" t="str">
            <v>:  Aspal Campuran Dingin</v>
          </cell>
        </row>
        <row r="2332">
          <cell r="A2332" t="str">
            <v>SATUAN PEMBAYARAN</v>
          </cell>
          <cell r="D2332" t="str">
            <v>:  M3</v>
          </cell>
          <cell r="H2332" t="str">
            <v xml:space="preserve">         URAIAN ANALISA HARGA SATUAN</v>
          </cell>
          <cell r="L2332" t="str">
            <v>FORMULIR STANDAR UNTUK</v>
          </cell>
        </row>
        <row r="2333">
          <cell r="L2333" t="str">
            <v>PEREKAMAN ANALISA MASING-MASING HARGA SATUAN</v>
          </cell>
        </row>
        <row r="2334">
          <cell r="L2334" t="str">
            <v xml:space="preserve">                                                                                                            </v>
          </cell>
        </row>
        <row r="2335">
          <cell r="A2335" t="str">
            <v>No.</v>
          </cell>
          <cell r="C2335" t="str">
            <v>U R A I A N</v>
          </cell>
          <cell r="G2335" t="str">
            <v>KODE</v>
          </cell>
          <cell r="H2335" t="str">
            <v>KOEF.</v>
          </cell>
          <cell r="I2335" t="str">
            <v>SATUAN</v>
          </cell>
          <cell r="J2335" t="str">
            <v>KETERANGAN</v>
          </cell>
        </row>
        <row r="2337">
          <cell r="L2337" t="str">
            <v>Proyek / Bagpro</v>
          </cell>
          <cell r="O2337" t="str">
            <v xml:space="preserve">:  Peningkatan Jalan Dan Jembatan Prop. NTT </v>
          </cell>
        </row>
        <row r="2338">
          <cell r="A2338" t="str">
            <v>I.</v>
          </cell>
          <cell r="C2338" t="str">
            <v>ASUMSI</v>
          </cell>
          <cell r="L2338" t="str">
            <v>No. Paket Kontrak</v>
          </cell>
          <cell r="O2338" t="str">
            <v xml:space="preserve">:  </v>
          </cell>
        </row>
        <row r="2339">
          <cell r="A2339">
            <v>1</v>
          </cell>
          <cell r="C2339" t="str">
            <v>Menggunakan buruh dan alat (semi mekanik)</v>
          </cell>
          <cell r="L2339" t="str">
            <v>Nama Paket</v>
          </cell>
          <cell r="O2339" t="str">
            <v>:  Pembangunan Jalan Resetlement Pengungsi Mauritzu</v>
          </cell>
        </row>
        <row r="2340">
          <cell r="A2340">
            <v>2</v>
          </cell>
          <cell r="C2340" t="str">
            <v>Lokasi pekerjaan : sepanjang jalan</v>
          </cell>
          <cell r="L2340" t="str">
            <v>Prop / Kab / Kodya</v>
          </cell>
          <cell r="O2340" t="str">
            <v>:  Nusa Tenggara Timur / TTU</v>
          </cell>
        </row>
        <row r="2341">
          <cell r="A2341">
            <v>3</v>
          </cell>
          <cell r="C2341" t="str">
            <v>Jarak rata-rata Base camp ke lokasi pekerjaan</v>
          </cell>
          <cell r="G2341" t="str">
            <v>L</v>
          </cell>
          <cell r="H2341">
            <v>17.5</v>
          </cell>
          <cell r="I2341" t="str">
            <v>KM</v>
          </cell>
          <cell r="L2341" t="str">
            <v>ITEM PEMBAYARAN NO.</v>
          </cell>
          <cell r="O2341" t="str">
            <v>:  6.5</v>
          </cell>
          <cell r="R2341" t="str">
            <v>PERKIRAAN VOL. PEK.</v>
          </cell>
          <cell r="T2341" t="str">
            <v>:</v>
          </cell>
          <cell r="U2341">
            <v>0</v>
          </cell>
        </row>
        <row r="2342">
          <cell r="A2342">
            <v>4</v>
          </cell>
          <cell r="C2342" t="str">
            <v>Jam kerja efektif per-hari</v>
          </cell>
          <cell r="G2342" t="str">
            <v>Tk</v>
          </cell>
          <cell r="H2342">
            <v>7</v>
          </cell>
          <cell r="I2342" t="str">
            <v>jam</v>
          </cell>
          <cell r="L2342" t="str">
            <v>JENIS PEKERJAAN</v>
          </cell>
          <cell r="O2342" t="str">
            <v>:  Aspal Campuran Dingin</v>
          </cell>
          <cell r="R2342" t="str">
            <v>TOTAL HARGA</v>
          </cell>
          <cell r="T2342" t="str">
            <v>:</v>
          </cell>
          <cell r="U2342">
            <v>0</v>
          </cell>
        </row>
        <row r="2343">
          <cell r="A2343">
            <v>5</v>
          </cell>
          <cell r="C2343" t="str">
            <v>Batasan Spesifikasi  :</v>
          </cell>
          <cell r="L2343" t="str">
            <v>SATUAN PEMBAYARAN</v>
          </cell>
          <cell r="O2343" t="str">
            <v>:  M3</v>
          </cell>
          <cell r="R2343" t="str">
            <v>% THD. BIAYA PROYEK</v>
          </cell>
          <cell r="T2343" t="str">
            <v>:</v>
          </cell>
          <cell r="U2343">
            <v>0</v>
          </cell>
        </row>
        <row r="2344">
          <cell r="C2344" t="str">
            <v>- Ukuran Agregat Nominal Maksimum</v>
          </cell>
          <cell r="G2344" t="str">
            <v>Sa</v>
          </cell>
          <cell r="H2344">
            <v>19</v>
          </cell>
          <cell r="I2344" t="str">
            <v>MM</v>
          </cell>
        </row>
        <row r="2345">
          <cell r="C2345" t="str">
            <v>- Kadar Aspal terhadap berat total campuran</v>
          </cell>
          <cell r="G2345" t="str">
            <v>As</v>
          </cell>
          <cell r="H2345">
            <v>7</v>
          </cell>
          <cell r="I2345" t="str">
            <v>%</v>
          </cell>
        </row>
        <row r="2346">
          <cell r="C2346" t="str">
            <v>- Tebal nominal padat</v>
          </cell>
          <cell r="G2346" t="str">
            <v>t</v>
          </cell>
          <cell r="H2346">
            <v>0.04</v>
          </cell>
          <cell r="I2346" t="str">
            <v>M</v>
          </cell>
          <cell r="Q2346" t="str">
            <v>PERKIRAAN</v>
          </cell>
          <cell r="R2346" t="str">
            <v>HARGA</v>
          </cell>
          <cell r="S2346" t="str">
            <v>JUMLAH</v>
          </cell>
        </row>
        <row r="2347">
          <cell r="A2347">
            <v>6</v>
          </cell>
          <cell r="C2347" t="str">
            <v>Berat Jenis Bahan  :</v>
          </cell>
          <cell r="L2347" t="str">
            <v>NO.</v>
          </cell>
          <cell r="N2347" t="str">
            <v>KOMPONEN</v>
          </cell>
          <cell r="P2347" t="str">
            <v>SATUAN</v>
          </cell>
          <cell r="Q2347" t="str">
            <v>KUANTITAS</v>
          </cell>
          <cell r="R2347" t="str">
            <v>SATUAN</v>
          </cell>
          <cell r="S2347" t="str">
            <v>HARGA</v>
          </cell>
        </row>
        <row r="2348">
          <cell r="C2348" t="str">
            <v>- Campuran Aspal Dingin (diambil)</v>
          </cell>
          <cell r="G2348" t="str">
            <v>D1</v>
          </cell>
          <cell r="H2348">
            <v>2.0099999999999998</v>
          </cell>
          <cell r="I2348" t="str">
            <v>Ton/M3</v>
          </cell>
          <cell r="R2348" t="str">
            <v>(Rp.)</v>
          </cell>
          <cell r="S2348" t="str">
            <v>(Rp.)</v>
          </cell>
        </row>
        <row r="2349">
          <cell r="C2349" t="str">
            <v>- Aspal (diambil)</v>
          </cell>
          <cell r="G2349" t="str">
            <v>D2</v>
          </cell>
          <cell r="H2349">
            <v>1.03</v>
          </cell>
          <cell r="I2349" t="str">
            <v>Ton/M3</v>
          </cell>
        </row>
        <row r="2350">
          <cell r="C2350" t="str">
            <v>- Agregat (diambil)</v>
          </cell>
          <cell r="G2350" t="str">
            <v>D3</v>
          </cell>
          <cell r="H2350">
            <v>1.6</v>
          </cell>
          <cell r="I2350" t="str">
            <v>Ton/M3</v>
          </cell>
        </row>
        <row r="2351">
          <cell r="L2351" t="str">
            <v>A.</v>
          </cell>
          <cell r="N2351" t="str">
            <v>TENAGA</v>
          </cell>
        </row>
        <row r="2352">
          <cell r="A2352" t="str">
            <v>II.</v>
          </cell>
          <cell r="C2352" t="str">
            <v>URUTAN KERJA</v>
          </cell>
        </row>
        <row r="2353">
          <cell r="A2353">
            <v>1</v>
          </cell>
          <cell r="C2353" t="str">
            <v>Agregat dan Aspal dicampur di dalam Pengaduk</v>
          </cell>
          <cell r="L2353" t="str">
            <v>1.</v>
          </cell>
          <cell r="N2353" t="str">
            <v>Pekerja</v>
          </cell>
          <cell r="O2353" t="str">
            <v>(L01)</v>
          </cell>
          <cell r="P2353" t="str">
            <v>jam</v>
          </cell>
          <cell r="Q2353">
            <v>6.5060240963855422</v>
          </cell>
          <cell r="R2353">
            <v>0</v>
          </cell>
          <cell r="U2353">
            <v>0</v>
          </cell>
        </row>
        <row r="2354">
          <cell r="C2354" t="str">
            <v>Beton Mekanis (Concrete Mixer)</v>
          </cell>
          <cell r="L2354" t="str">
            <v>2.</v>
          </cell>
          <cell r="N2354" t="str">
            <v>Mandor</v>
          </cell>
          <cell r="O2354" t="str">
            <v>(L03)</v>
          </cell>
          <cell r="P2354" t="str">
            <v>jam</v>
          </cell>
          <cell r="Q2354">
            <v>0.54216867469879515</v>
          </cell>
          <cell r="R2354">
            <v>0</v>
          </cell>
          <cell r="U2354">
            <v>0</v>
          </cell>
        </row>
        <row r="2355">
          <cell r="A2355">
            <v>2</v>
          </cell>
          <cell r="C2355" t="str">
            <v>Campuran dibawa ke lokasi pekerjaan dengan</v>
          </cell>
        </row>
        <row r="2356">
          <cell r="C2356" t="str">
            <v>menggunakan Dump Truck</v>
          </cell>
        </row>
        <row r="2357">
          <cell r="A2357">
            <v>3</v>
          </cell>
          <cell r="C2357" t="str">
            <v>Campuran dihampar manual dengan alat bantu</v>
          </cell>
          <cell r="Q2357" t="str">
            <v xml:space="preserve">JUMLAH HARGA TENAGA   </v>
          </cell>
          <cell r="U2357">
            <v>0</v>
          </cell>
        </row>
        <row r="2358">
          <cell r="A2358">
            <v>4</v>
          </cell>
          <cell r="C2358" t="str">
            <v>Hamparan dipadatkan dengan Pedestrian Roller</v>
          </cell>
        </row>
        <row r="2359">
          <cell r="L2359" t="str">
            <v>B.</v>
          </cell>
          <cell r="N2359" t="str">
            <v>BAHAN</v>
          </cell>
        </row>
        <row r="2360">
          <cell r="A2360" t="str">
            <v>III.</v>
          </cell>
          <cell r="C2360" t="str">
            <v>PEMAKAIAN BAHAN, ALAT DAN TENAGA</v>
          </cell>
        </row>
        <row r="2361">
          <cell r="L2361" t="str">
            <v>1.</v>
          </cell>
          <cell r="N2361" t="str">
            <v>Agregat Halus</v>
          </cell>
          <cell r="O2361" t="str">
            <v>(M04)</v>
          </cell>
          <cell r="P2361" t="str">
            <v>M3</v>
          </cell>
          <cell r="Q2361">
            <v>1.1683124999999999</v>
          </cell>
          <cell r="R2361">
            <v>31756.453225945177</v>
          </cell>
          <cell r="U2361">
            <v>37101.461259537071</v>
          </cell>
        </row>
        <row r="2362">
          <cell r="A2362" t="str">
            <v xml:space="preserve">   1.</v>
          </cell>
          <cell r="C2362" t="str">
            <v>BAHAN</v>
          </cell>
          <cell r="L2362" t="str">
            <v>2.</v>
          </cell>
          <cell r="N2362" t="str">
            <v>Aspal Emulsi</v>
          </cell>
          <cell r="O2362" t="str">
            <v>(M31)</v>
          </cell>
          <cell r="P2362" t="str">
            <v>Kg</v>
          </cell>
          <cell r="Q2362">
            <v>140.69999999999999</v>
          </cell>
          <cell r="R2362">
            <v>1750</v>
          </cell>
          <cell r="U2362">
            <v>246224.99999999997</v>
          </cell>
        </row>
        <row r="2363">
          <cell r="A2363" t="str">
            <v>1.a.</v>
          </cell>
          <cell r="C2363" t="str">
            <v>Agregat Halus</v>
          </cell>
          <cell r="D2363" t="str">
            <v>= {(100% - As) x 1M3 x D1} : D3</v>
          </cell>
          <cell r="G2363" t="str">
            <v>(M04)</v>
          </cell>
          <cell r="H2363">
            <v>1.1683124999999999</v>
          </cell>
          <cell r="I2363" t="str">
            <v>M3</v>
          </cell>
        </row>
        <row r="2364">
          <cell r="A2364" t="str">
            <v>1.b.</v>
          </cell>
          <cell r="C2364" t="str">
            <v>Aspal Emulsi</v>
          </cell>
          <cell r="D2364" t="str">
            <v>= {As x 1M3 x D1} x 1000</v>
          </cell>
          <cell r="G2364" t="str">
            <v>(M31)</v>
          </cell>
          <cell r="H2364">
            <v>140.69999999999999</v>
          </cell>
          <cell r="I2364" t="str">
            <v>Kg</v>
          </cell>
        </row>
        <row r="2367">
          <cell r="Q2367" t="str">
            <v xml:space="preserve">JUMLAH HARGA BAHAN   </v>
          </cell>
          <cell r="U2367">
            <v>283326.46125953703</v>
          </cell>
        </row>
        <row r="2369">
          <cell r="L2369" t="str">
            <v>C.</v>
          </cell>
          <cell r="N2369" t="str">
            <v>PERALATAN</v>
          </cell>
        </row>
        <row r="2371">
          <cell r="L2371" t="str">
            <v>1.</v>
          </cell>
          <cell r="N2371" t="str">
            <v>Conc. Mixer</v>
          </cell>
          <cell r="O2371" t="str">
            <v>(E06)</v>
          </cell>
          <cell r="P2371" t="str">
            <v>jam</v>
          </cell>
          <cell r="Q2371">
            <v>0.54216867469879515</v>
          </cell>
          <cell r="R2371">
            <v>43852.641561599114</v>
          </cell>
          <cell r="U2371">
            <v>23775.528557493493</v>
          </cell>
        </row>
        <row r="2372">
          <cell r="A2372" t="str">
            <v>2.</v>
          </cell>
          <cell r="C2372" t="str">
            <v>ALAT</v>
          </cell>
          <cell r="L2372" t="str">
            <v>2.</v>
          </cell>
          <cell r="N2372" t="str">
            <v>Tandem Roller</v>
          </cell>
          <cell r="O2372" t="str">
            <v>(E17)</v>
          </cell>
          <cell r="P2372" t="str">
            <v>jam</v>
          </cell>
          <cell r="Q2372">
            <v>8.0321285140562249E-2</v>
          </cell>
          <cell r="R2372">
            <v>70917.706318608369</v>
          </cell>
          <cell r="U2372">
            <v>5696.2013107315961</v>
          </cell>
        </row>
        <row r="2373">
          <cell r="A2373" t="str">
            <v>2.a.</v>
          </cell>
          <cell r="C2373" t="str">
            <v>CONCRETE MIXER</v>
          </cell>
          <cell r="G2373" t="str">
            <v>(E06)</v>
          </cell>
          <cell r="L2373" t="str">
            <v>3.</v>
          </cell>
          <cell r="N2373" t="str">
            <v>Dump Truck</v>
          </cell>
          <cell r="O2373" t="str">
            <v>(E09)</v>
          </cell>
          <cell r="P2373" t="str">
            <v>jam</v>
          </cell>
          <cell r="Q2373">
            <v>1.698078155997484</v>
          </cell>
          <cell r="R2373">
            <v>130156.83190597979</v>
          </cell>
          <cell r="U2373">
            <v>221016.47311338066</v>
          </cell>
        </row>
        <row r="2374">
          <cell r="C2374" t="str">
            <v>Kapasitas Alat</v>
          </cell>
          <cell r="G2374" t="str">
            <v>V</v>
          </cell>
          <cell r="H2374">
            <v>500</v>
          </cell>
          <cell r="I2374" t="str">
            <v>liter</v>
          </cell>
          <cell r="L2374" t="str">
            <v>4.</v>
          </cell>
          <cell r="N2374" t="str">
            <v>Alat Bantu</v>
          </cell>
          <cell r="P2374" t="str">
            <v>Ls</v>
          </cell>
          <cell r="Q2374">
            <v>1</v>
          </cell>
          <cell r="R2374">
            <v>250</v>
          </cell>
          <cell r="U2374">
            <v>250</v>
          </cell>
        </row>
        <row r="2375">
          <cell r="C2375" t="str">
            <v>Faktor Efisiensi Alat</v>
          </cell>
          <cell r="G2375" t="str">
            <v>Fa</v>
          </cell>
          <cell r="H2375">
            <v>0.83</v>
          </cell>
          <cell r="I2375" t="str">
            <v>-</v>
          </cell>
        </row>
        <row r="2376">
          <cell r="C2376" t="str">
            <v>Waktu siklus   :</v>
          </cell>
          <cell r="G2376" t="str">
            <v>Ts1</v>
          </cell>
        </row>
        <row r="2377">
          <cell r="C2377" t="str">
            <v>-  Memuat</v>
          </cell>
          <cell r="G2377" t="str">
            <v>T1</v>
          </cell>
          <cell r="H2377">
            <v>5</v>
          </cell>
          <cell r="I2377" t="str">
            <v>menit</v>
          </cell>
        </row>
        <row r="2378">
          <cell r="C2378" t="str">
            <v>-  Mengaduk</v>
          </cell>
          <cell r="G2378" t="str">
            <v>T2</v>
          </cell>
          <cell r="H2378">
            <v>3.5</v>
          </cell>
          <cell r="I2378" t="str">
            <v>menit</v>
          </cell>
        </row>
        <row r="2379">
          <cell r="C2379" t="str">
            <v>-  Menuang</v>
          </cell>
          <cell r="G2379" t="str">
            <v>T3</v>
          </cell>
          <cell r="H2379">
            <v>3</v>
          </cell>
          <cell r="I2379" t="str">
            <v>menit</v>
          </cell>
          <cell r="Q2379" t="str">
            <v xml:space="preserve">JUMLAH HARGA PERALATAN   </v>
          </cell>
          <cell r="U2379">
            <v>250738.20298160575</v>
          </cell>
        </row>
        <row r="2380">
          <cell r="C2380" t="str">
            <v>-  Tunggu, dll.</v>
          </cell>
          <cell r="G2380" t="str">
            <v>T4</v>
          </cell>
          <cell r="H2380">
            <v>2</v>
          </cell>
          <cell r="I2380" t="str">
            <v>menit</v>
          </cell>
        </row>
        <row r="2381">
          <cell r="G2381" t="str">
            <v>Ts1</v>
          </cell>
          <cell r="H2381">
            <v>13.5</v>
          </cell>
          <cell r="I2381" t="str">
            <v>menit</v>
          </cell>
          <cell r="L2381" t="str">
            <v>D.</v>
          </cell>
          <cell r="N2381" t="str">
            <v>JUMLAH HARGA TENAGA, BAHAN DAN PERALATAN  ( A + B + C )</v>
          </cell>
          <cell r="U2381">
            <v>534064.6642411428</v>
          </cell>
        </row>
        <row r="2382">
          <cell r="L2382" t="str">
            <v>E.</v>
          </cell>
          <cell r="N2382" t="str">
            <v>OVERHEAD &amp; PROFIT</v>
          </cell>
          <cell r="P2382">
            <v>10</v>
          </cell>
          <cell r="Q2382" t="str">
            <v>%  x  D</v>
          </cell>
          <cell r="U2382">
            <v>53406.466424114282</v>
          </cell>
        </row>
        <row r="2383">
          <cell r="C2383" t="str">
            <v>Kap. Prod. / jam  =</v>
          </cell>
          <cell r="D2383" t="str">
            <v>V x Fa x 60</v>
          </cell>
          <cell r="G2383" t="str">
            <v>Q1</v>
          </cell>
          <cell r="H2383">
            <v>1.8444444444444446</v>
          </cell>
          <cell r="I2383" t="str">
            <v>M3</v>
          </cell>
          <cell r="L2383" t="str">
            <v>F.</v>
          </cell>
          <cell r="N2383" t="str">
            <v>HARGA SATUAN PEKERJAAN  ( D + E )</v>
          </cell>
          <cell r="U2383">
            <v>587471.13066525711</v>
          </cell>
        </row>
        <row r="2384">
          <cell r="D2384" t="str">
            <v>1000 x Ts1</v>
          </cell>
          <cell r="L2384" t="str">
            <v>Note: 1</v>
          </cell>
          <cell r="N2384" t="str">
            <v>SATUAN dapat berdasarkan atas jam operasi untuk Tenaga Kerja dan Peralatan, volume dan/atau ukuran</v>
          </cell>
        </row>
        <row r="2385">
          <cell r="N2385" t="str">
            <v>berat untuk bahan-bahan.</v>
          </cell>
        </row>
        <row r="2386">
          <cell r="C2386" t="str">
            <v>Koefisien Alat / M3</v>
          </cell>
          <cell r="D2386" t="str">
            <v xml:space="preserve">  =   1  :  Q1</v>
          </cell>
          <cell r="G2386" t="str">
            <v>(E06)</v>
          </cell>
          <cell r="H2386">
            <v>0.54216867469879515</v>
          </cell>
          <cell r="I2386" t="str">
            <v>jam</v>
          </cell>
          <cell r="L2386">
            <v>2</v>
          </cell>
          <cell r="N2386" t="str">
            <v>Kuantitas satuan adalah kuantitas setiap komponen untuk menyelesaikan satu satuan pekerjaan dari nomor</v>
          </cell>
        </row>
        <row r="2387">
          <cell r="N2387" t="str">
            <v>mata pembayaran.</v>
          </cell>
        </row>
        <row r="2388">
          <cell r="L2388">
            <v>3</v>
          </cell>
          <cell r="N2388" t="str">
            <v>Biaya satuan untuk peralatan sudah termasuk bahan bakar, bahan habis dipakai dan operator.</v>
          </cell>
        </row>
        <row r="2389">
          <cell r="L2389">
            <v>4</v>
          </cell>
          <cell r="N2389" t="str">
            <v>Biaya satuan sudah termasuk pengeluaran untuk seluruh pajak yang berkaitan (tetapi tidak termasuk PPN</v>
          </cell>
        </row>
        <row r="2390">
          <cell r="J2390" t="str">
            <v>Berlanjut ke halaman berikut</v>
          </cell>
          <cell r="N2390" t="str">
            <v>yang dibayar dari kontrak) dan biaya-biaya lainnya.</v>
          </cell>
        </row>
        <row r="2391">
          <cell r="A2391" t="str">
            <v>ITEM PEMBAYARAN NO.</v>
          </cell>
          <cell r="D2391" t="str">
            <v>:  6.5</v>
          </cell>
          <cell r="J2391" t="str">
            <v>Analisa EI-65</v>
          </cell>
        </row>
        <row r="2392">
          <cell r="A2392" t="str">
            <v>JENIS PEKERJAAN</v>
          </cell>
          <cell r="D2392" t="str">
            <v>:  Aspal Campuran Dingin</v>
          </cell>
        </row>
        <row r="2393">
          <cell r="A2393" t="str">
            <v>SATUAN PEMBAYARAN</v>
          </cell>
          <cell r="D2393" t="str">
            <v>:  M3</v>
          </cell>
          <cell r="H2393" t="str">
            <v xml:space="preserve">         URAIAN ANALISA HARGA SATUAN</v>
          </cell>
        </row>
        <row r="2394">
          <cell r="J2394" t="str">
            <v>Lanjutan</v>
          </cell>
        </row>
        <row r="2396">
          <cell r="A2396" t="str">
            <v>No.</v>
          </cell>
          <cell r="C2396" t="str">
            <v>U R A I A N</v>
          </cell>
          <cell r="G2396" t="str">
            <v>KODE</v>
          </cell>
          <cell r="H2396" t="str">
            <v>KOEF.</v>
          </cell>
          <cell r="I2396" t="str">
            <v>SATUAN</v>
          </cell>
          <cell r="J2396" t="str">
            <v>KETERANGAN</v>
          </cell>
        </row>
        <row r="2399">
          <cell r="A2399" t="str">
            <v>2.b.</v>
          </cell>
          <cell r="C2399" t="str">
            <v>TANDEM ROLLER</v>
          </cell>
          <cell r="G2399" t="str">
            <v>(E17)</v>
          </cell>
        </row>
        <row r="2400">
          <cell r="C2400" t="str">
            <v>Kecepatan rata-rata alat</v>
          </cell>
          <cell r="G2400" t="str">
            <v>v</v>
          </cell>
          <cell r="H2400">
            <v>2.5</v>
          </cell>
          <cell r="I2400" t="str">
            <v>Km / Jam</v>
          </cell>
        </row>
        <row r="2401">
          <cell r="C2401" t="str">
            <v>Lebar efektif pemadatan</v>
          </cell>
          <cell r="G2401" t="str">
            <v>b</v>
          </cell>
          <cell r="H2401">
            <v>1.2</v>
          </cell>
          <cell r="I2401" t="str">
            <v>M</v>
          </cell>
        </row>
        <row r="2402">
          <cell r="C2402" t="str">
            <v>Jumlah lintasan</v>
          </cell>
          <cell r="G2402" t="str">
            <v>n</v>
          </cell>
          <cell r="H2402">
            <v>8</v>
          </cell>
          <cell r="I2402" t="str">
            <v>lintasan</v>
          </cell>
        </row>
        <row r="2403">
          <cell r="C2403" t="str">
            <v>Faktor Efisiensi alat</v>
          </cell>
          <cell r="G2403" t="str">
            <v>Fa</v>
          </cell>
          <cell r="H2403">
            <v>0.83</v>
          </cell>
          <cell r="I2403" t="str">
            <v>-</v>
          </cell>
        </row>
        <row r="2405">
          <cell r="C2405" t="str">
            <v>Kap. Prod. / jam =</v>
          </cell>
          <cell r="D2405" t="str">
            <v>(v x 1000) x b x t x Fa</v>
          </cell>
          <cell r="G2405" t="str">
            <v>Q2</v>
          </cell>
          <cell r="H2405">
            <v>12.45</v>
          </cell>
          <cell r="I2405" t="str">
            <v>M3</v>
          </cell>
        </row>
        <row r="2406">
          <cell r="D2406" t="str">
            <v>n</v>
          </cell>
        </row>
        <row r="2407">
          <cell r="C2407" t="str">
            <v>Koefisien Alat / M3</v>
          </cell>
          <cell r="D2407" t="str">
            <v xml:space="preserve"> =  1  :  Q2</v>
          </cell>
          <cell r="H2407">
            <v>8.0321285140562249E-2</v>
          </cell>
          <cell r="I2407" t="str">
            <v>jam</v>
          </cell>
        </row>
        <row r="2409">
          <cell r="A2409" t="str">
            <v>2.c.</v>
          </cell>
          <cell r="C2409" t="str">
            <v>DUMP TRUCK (DT)</v>
          </cell>
          <cell r="G2409" t="str">
            <v>(E09)</v>
          </cell>
        </row>
        <row r="2410">
          <cell r="C2410" t="str">
            <v>Kapasitas bak</v>
          </cell>
          <cell r="G2410" t="str">
            <v>V</v>
          </cell>
          <cell r="H2410">
            <v>6</v>
          </cell>
          <cell r="I2410" t="str">
            <v>M3</v>
          </cell>
        </row>
        <row r="2411">
          <cell r="C2411" t="str">
            <v>Faktor Efisiensi alat</v>
          </cell>
          <cell r="G2411" t="str">
            <v>Fa</v>
          </cell>
          <cell r="H2411">
            <v>0.83</v>
          </cell>
          <cell r="I2411" t="str">
            <v>-</v>
          </cell>
        </row>
        <row r="2412">
          <cell r="C2412" t="str">
            <v>Kecepatan rata-rata bermuatan</v>
          </cell>
          <cell r="G2412" t="str">
            <v>v1</v>
          </cell>
          <cell r="H2412">
            <v>40</v>
          </cell>
          <cell r="I2412" t="str">
            <v>KM / Jam</v>
          </cell>
        </row>
        <row r="2413">
          <cell r="C2413" t="str">
            <v>Kecepatan rata-rata kosong</v>
          </cell>
          <cell r="G2413" t="str">
            <v>v2</v>
          </cell>
          <cell r="H2413">
            <v>50</v>
          </cell>
          <cell r="I2413" t="str">
            <v>KM / Jam</v>
          </cell>
        </row>
        <row r="2414">
          <cell r="C2414" t="str">
            <v>Kapasitas molen</v>
          </cell>
          <cell r="G2414" t="str">
            <v>Q1b</v>
          </cell>
          <cell r="H2414">
            <v>0.41499999999999998</v>
          </cell>
          <cell r="I2414" t="str">
            <v>M3</v>
          </cell>
        </row>
        <row r="2415">
          <cell r="C2415" t="str">
            <v>Waktu menyiapkan 1 molen campuran</v>
          </cell>
          <cell r="G2415" t="str">
            <v>Tb</v>
          </cell>
          <cell r="H2415">
            <v>13.5</v>
          </cell>
          <cell r="I2415" t="str">
            <v>menit</v>
          </cell>
        </row>
        <row r="2416">
          <cell r="C2416" t="str">
            <v>Waktu Siklus</v>
          </cell>
          <cell r="G2416" t="str">
            <v>Ts2</v>
          </cell>
        </row>
        <row r="2417">
          <cell r="C2417" t="str">
            <v xml:space="preserve">- Mengisi Bak </v>
          </cell>
          <cell r="D2417" t="str">
            <v>= (V : Q1b) x Tb</v>
          </cell>
          <cell r="G2417" t="str">
            <v>T1</v>
          </cell>
          <cell r="H2417">
            <v>195.18072289156626</v>
          </cell>
          <cell r="I2417" t="str">
            <v>menit</v>
          </cell>
        </row>
        <row r="2418">
          <cell r="C2418" t="str">
            <v>- Angkut</v>
          </cell>
          <cell r="D2418" t="str">
            <v>= (L : v1) x 60 menit</v>
          </cell>
          <cell r="G2418" t="str">
            <v>T2</v>
          </cell>
          <cell r="H2418">
            <v>26.25</v>
          </cell>
          <cell r="I2418" t="str">
            <v>menit</v>
          </cell>
        </row>
        <row r="2419">
          <cell r="C2419" t="str">
            <v>- Tunggu + dump + Putar</v>
          </cell>
          <cell r="G2419" t="str">
            <v>T3</v>
          </cell>
          <cell r="H2419">
            <v>10</v>
          </cell>
          <cell r="I2419" t="str">
            <v>menit</v>
          </cell>
        </row>
        <row r="2420">
          <cell r="C2420" t="str">
            <v>- Kembali</v>
          </cell>
          <cell r="D2420" t="str">
            <v>= (L : v2) x 60 menit</v>
          </cell>
          <cell r="G2420" t="str">
            <v>T4</v>
          </cell>
          <cell r="H2420">
            <v>21</v>
          </cell>
          <cell r="I2420" t="str">
            <v>menit</v>
          </cell>
        </row>
        <row r="2421">
          <cell r="G2421" t="str">
            <v>Ts2</v>
          </cell>
          <cell r="H2421">
            <v>252.43072289156626</v>
          </cell>
          <cell r="I2421" t="str">
            <v>menit</v>
          </cell>
        </row>
        <row r="2423">
          <cell r="C2423" t="str">
            <v>Kap.Prod. / jam =</v>
          </cell>
          <cell r="D2423" t="str">
            <v>V x Fa x 60</v>
          </cell>
          <cell r="G2423" t="str">
            <v>Q3</v>
          </cell>
          <cell r="H2423">
            <v>0.58890104467104498</v>
          </cell>
          <cell r="I2423" t="str">
            <v>M3</v>
          </cell>
          <cell r="J2423" t="str">
            <v xml:space="preserve"> Melayani 1 buah</v>
          </cell>
        </row>
        <row r="2424">
          <cell r="D2424" t="str">
            <v>D1 x Ts2</v>
          </cell>
          <cell r="J2424" t="str">
            <v xml:space="preserve"> molen</v>
          </cell>
        </row>
        <row r="2426">
          <cell r="C2426" t="str">
            <v>Koefisien Alat / M3</v>
          </cell>
          <cell r="D2426" t="str">
            <v xml:space="preserve">  = 1 : Q3</v>
          </cell>
          <cell r="G2426" t="str">
            <v>(E09)</v>
          </cell>
          <cell r="H2426">
            <v>1.698078155997484</v>
          </cell>
          <cell r="I2426" t="str">
            <v>Jam</v>
          </cell>
        </row>
        <row r="2429">
          <cell r="A2429" t="str">
            <v>2.d.</v>
          </cell>
          <cell r="C2429" t="str">
            <v>ALAT BANTU</v>
          </cell>
        </row>
        <row r="2430">
          <cell r="C2430" t="str">
            <v>Diperlukan  :</v>
          </cell>
        </row>
        <row r="2431">
          <cell r="C2431" t="str">
            <v>- Sekop</v>
          </cell>
          <cell r="D2431" t="str">
            <v>=  3  buah</v>
          </cell>
        </row>
        <row r="2432">
          <cell r="C2432" t="str">
            <v>- Sapu</v>
          </cell>
          <cell r="D2432" t="str">
            <v>=  4  buah</v>
          </cell>
        </row>
        <row r="2433">
          <cell r="C2433" t="str">
            <v>- Alat Perata</v>
          </cell>
          <cell r="D2433" t="str">
            <v>=  3  buah</v>
          </cell>
        </row>
        <row r="2434">
          <cell r="C2434" t="str">
            <v>- Gerobak Dorong</v>
          </cell>
          <cell r="D2434" t="str">
            <v>=  2  buah</v>
          </cell>
        </row>
        <row r="2436">
          <cell r="A2436" t="str">
            <v>3.</v>
          </cell>
          <cell r="C2436" t="str">
            <v>TENAGA</v>
          </cell>
        </row>
        <row r="2437">
          <cell r="C2437" t="str">
            <v>Produksi menentukan (Produksi Concrete Mixer)</v>
          </cell>
          <cell r="G2437" t="str">
            <v>Q1</v>
          </cell>
          <cell r="H2437">
            <v>1.8444444444444446</v>
          </cell>
          <cell r="I2437" t="str">
            <v>M3/Jam</v>
          </cell>
        </row>
        <row r="2438">
          <cell r="C2438" t="str">
            <v>Produksi Campuran dalam 1 hari</v>
          </cell>
          <cell r="E2438" t="str">
            <v>=  Tk x Q1</v>
          </cell>
          <cell r="G2438" t="str">
            <v>Qt</v>
          </cell>
          <cell r="H2438">
            <v>12.911111111111111</v>
          </cell>
          <cell r="I2438" t="str">
            <v>M3</v>
          </cell>
        </row>
        <row r="2439">
          <cell r="C2439" t="str">
            <v>Kebutuhan tenaga :</v>
          </cell>
          <cell r="D2439" t="str">
            <v>- Mandor</v>
          </cell>
          <cell r="G2439" t="str">
            <v>M</v>
          </cell>
          <cell r="H2439">
            <v>1</v>
          </cell>
          <cell r="I2439" t="str">
            <v>orang</v>
          </cell>
        </row>
        <row r="2440">
          <cell r="D2440" t="str">
            <v>- Pekerja</v>
          </cell>
          <cell r="G2440" t="str">
            <v>P</v>
          </cell>
          <cell r="H2440">
            <v>12</v>
          </cell>
          <cell r="I2440" t="str">
            <v>orang</v>
          </cell>
        </row>
        <row r="2443">
          <cell r="C2443" t="str">
            <v>Koefisien Tenaga / M3   :</v>
          </cell>
        </row>
        <row r="2444">
          <cell r="D2444" t="str">
            <v>-  Mandor</v>
          </cell>
          <cell r="E2444" t="str">
            <v>= (Tk x M) : Qt</v>
          </cell>
          <cell r="G2444" t="str">
            <v>(L03)</v>
          </cell>
          <cell r="H2444">
            <v>0.54216867469879515</v>
          </cell>
          <cell r="I2444" t="str">
            <v>jam</v>
          </cell>
        </row>
        <row r="2445">
          <cell r="D2445" t="str">
            <v>-  Pekerja</v>
          </cell>
          <cell r="E2445" t="str">
            <v>= (Tk x P) : Qt</v>
          </cell>
          <cell r="G2445" t="str">
            <v>(L01)</v>
          </cell>
          <cell r="H2445">
            <v>6.5060240963855422</v>
          </cell>
          <cell r="I2445" t="str">
            <v>jam</v>
          </cell>
        </row>
        <row r="2449">
          <cell r="J2449" t="str">
            <v>Berlanjut ke halaman berikut</v>
          </cell>
        </row>
        <row r="2450">
          <cell r="A2450" t="str">
            <v>ITEM PEMBAYARAN NO.</v>
          </cell>
          <cell r="D2450" t="str">
            <v>:  6.5</v>
          </cell>
          <cell r="J2450" t="str">
            <v>Analisa EI-65</v>
          </cell>
        </row>
        <row r="2451">
          <cell r="A2451" t="str">
            <v>JENIS PEKERJAAN</v>
          </cell>
          <cell r="D2451" t="str">
            <v>:  Aspal Campuran Dingin</v>
          </cell>
        </row>
        <row r="2452">
          <cell r="A2452" t="str">
            <v>SATUAN PEMBAYARAN</v>
          </cell>
          <cell r="D2452" t="str">
            <v>:  6.5</v>
          </cell>
          <cell r="H2452" t="str">
            <v xml:space="preserve">         URAIAN ANALISA HARGA SATUAN</v>
          </cell>
        </row>
        <row r="2453">
          <cell r="J2453" t="str">
            <v>Lanjutan</v>
          </cell>
        </row>
        <row r="2455">
          <cell r="A2455" t="str">
            <v>No.</v>
          </cell>
          <cell r="C2455" t="str">
            <v>U R A I A N</v>
          </cell>
          <cell r="G2455" t="str">
            <v>KODE</v>
          </cell>
          <cell r="H2455" t="str">
            <v>KOEF.</v>
          </cell>
          <cell r="I2455" t="str">
            <v>SATUAN</v>
          </cell>
          <cell r="J2455" t="str">
            <v>KETERANGAN</v>
          </cell>
        </row>
        <row r="2458">
          <cell r="A2458" t="str">
            <v>4.</v>
          </cell>
          <cell r="C2458" t="str">
            <v>HARGA DASAR SATUAN UPAH, BAHAN DAN ALAT</v>
          </cell>
        </row>
        <row r="2459">
          <cell r="C2459" t="str">
            <v>Lihat lampiran.</v>
          </cell>
        </row>
        <row r="2461">
          <cell r="A2461" t="str">
            <v>5.</v>
          </cell>
          <cell r="C2461" t="str">
            <v>ANALISA HARGA SATUAN PEKERJAAN</v>
          </cell>
        </row>
        <row r="2462">
          <cell r="C2462" t="str">
            <v>Lihat perhitungan dalam FORMULIR STANDAR UNTUK</v>
          </cell>
        </row>
        <row r="2463">
          <cell r="C2463" t="str">
            <v>PEREKEMAN ANALISA MASING-MASING HARGA</v>
          </cell>
        </row>
        <row r="2464">
          <cell r="C2464" t="str">
            <v>SATUAN.</v>
          </cell>
        </row>
        <row r="2465">
          <cell r="C2465" t="str">
            <v>Didapat Harga Satuan Pekerjaan :</v>
          </cell>
        </row>
        <row r="2467">
          <cell r="C2467" t="str">
            <v xml:space="preserve">Rp.  </v>
          </cell>
          <cell r="D2467">
            <v>587471.13066525711</v>
          </cell>
          <cell r="E2467" t="str">
            <v xml:space="preserve"> / M3</v>
          </cell>
        </row>
        <row r="2470">
          <cell r="A2470" t="str">
            <v>6.</v>
          </cell>
          <cell r="C2470" t="str">
            <v>MASA PELAKSANAAN YANG DIPERLUKAN</v>
          </cell>
        </row>
        <row r="2471">
          <cell r="C2471" t="str">
            <v>Masa Pelaksanaan :</v>
          </cell>
          <cell r="D2471" t="str">
            <v>. . . . . . . . . . .</v>
          </cell>
          <cell r="E2471" t="str">
            <v>bulan</v>
          </cell>
        </row>
        <row r="2473">
          <cell r="A2473" t="str">
            <v>7.</v>
          </cell>
          <cell r="C2473" t="str">
            <v>VOLUME PEKERJAAN YANG DIPERLUKAN</v>
          </cell>
        </row>
        <row r="2474">
          <cell r="C2474" t="str">
            <v>Volume pekerjaan  :</v>
          </cell>
          <cell r="D2474">
            <v>0</v>
          </cell>
          <cell r="E2474" t="str">
            <v>M3</v>
          </cell>
        </row>
        <row r="2688">
          <cell r="A2688" t="str">
            <v>ITEM PEMBAYARAN NO.</v>
          </cell>
          <cell r="D2688" t="str">
            <v>:  6.6</v>
          </cell>
          <cell r="J2688" t="str">
            <v>Analisa EI-66</v>
          </cell>
          <cell r="T2688" t="str">
            <v>Analisa EI-66</v>
          </cell>
        </row>
        <row r="2689">
          <cell r="A2689" t="str">
            <v>JENIS PEKERJAAN</v>
          </cell>
          <cell r="D2689" t="str">
            <v>:  Lapis Pen. Macadam Perata</v>
          </cell>
        </row>
        <row r="2690">
          <cell r="A2690" t="str">
            <v>SATUAN PEMBAYARAN</v>
          </cell>
          <cell r="D2690" t="str">
            <v>:  M3</v>
          </cell>
          <cell r="H2690" t="str">
            <v xml:space="preserve">         URAIAN ANALISA HARGA SATUAN</v>
          </cell>
          <cell r="L2690" t="str">
            <v>FORMULIR STANDAR UNTUK</v>
          </cell>
        </row>
        <row r="2691">
          <cell r="L2691" t="str">
            <v>PEREKAMAN ANALISA MASING-MASING HARGA SATUAN</v>
          </cell>
        </row>
        <row r="2692">
          <cell r="L2692" t="str">
            <v xml:space="preserve">                                                                                                            </v>
          </cell>
        </row>
        <row r="2693">
          <cell r="A2693" t="str">
            <v>No.</v>
          </cell>
          <cell r="C2693" t="str">
            <v>U R A I A N</v>
          </cell>
          <cell r="G2693" t="str">
            <v>KODE</v>
          </cell>
          <cell r="H2693" t="str">
            <v>KOEF.</v>
          </cell>
          <cell r="I2693" t="str">
            <v>SATUAN</v>
          </cell>
          <cell r="J2693" t="str">
            <v>KETERANGAN</v>
          </cell>
        </row>
        <row r="2695">
          <cell r="L2695" t="str">
            <v>Proyek / Bagpro</v>
          </cell>
          <cell r="O2695" t="str">
            <v xml:space="preserve">:  Peningkatan Jalan Dan Jembatan Prop. NTT </v>
          </cell>
        </row>
        <row r="2696">
          <cell r="A2696" t="str">
            <v>I.</v>
          </cell>
          <cell r="C2696" t="str">
            <v>ASUMSI</v>
          </cell>
          <cell r="L2696" t="str">
            <v>No. Paket Kontrak</v>
          </cell>
          <cell r="O2696" t="str">
            <v xml:space="preserve">:  </v>
          </cell>
        </row>
        <row r="2697">
          <cell r="A2697">
            <v>1</v>
          </cell>
          <cell r="C2697" t="str">
            <v>Menggunakan alat berat (cara mekanik)</v>
          </cell>
          <cell r="L2697" t="str">
            <v>Nama Paket</v>
          </cell>
          <cell r="O2697" t="str">
            <v>:  Pembangunan Jalan Resetlement Pengungsi Mauritzu</v>
          </cell>
        </row>
        <row r="2698">
          <cell r="A2698">
            <v>2</v>
          </cell>
          <cell r="C2698" t="str">
            <v>Lokasi pekerjaan : sepanjang jalan</v>
          </cell>
          <cell r="L2698" t="str">
            <v>Prop / Kab / Kodya</v>
          </cell>
          <cell r="O2698" t="str">
            <v>:  Nusa Tenggara Timur / TTU</v>
          </cell>
        </row>
        <row r="2699">
          <cell r="A2699">
            <v>3</v>
          </cell>
          <cell r="C2699" t="str">
            <v>Kondisi existing jalan : sedang</v>
          </cell>
          <cell r="L2699" t="str">
            <v>ITEM PEMBAYARAN NO.</v>
          </cell>
          <cell r="O2699" t="str">
            <v>:  6.6</v>
          </cell>
          <cell r="R2699" t="str">
            <v>PERKIRAAN VOL. PEK.</v>
          </cell>
          <cell r="T2699" t="str">
            <v>:</v>
          </cell>
          <cell r="U2699">
            <v>7500</v>
          </cell>
        </row>
        <row r="2700">
          <cell r="A2700">
            <v>4</v>
          </cell>
          <cell r="C2700" t="str">
            <v>Jarak rata-rata Base Camp ke lokasi pekerjaan</v>
          </cell>
          <cell r="G2700" t="str">
            <v>L</v>
          </cell>
          <cell r="H2700">
            <v>17.5</v>
          </cell>
          <cell r="I2700" t="str">
            <v>KM</v>
          </cell>
          <cell r="L2700" t="str">
            <v>JENIS PEKERJAAN</v>
          </cell>
          <cell r="O2700" t="str">
            <v>:  Lapis Pen. Macadam Perata</v>
          </cell>
          <cell r="R2700" t="str">
            <v>TOTAL HARGA</v>
          </cell>
          <cell r="T2700" t="str">
            <v>:</v>
          </cell>
          <cell r="U2700">
            <v>49390008.75</v>
          </cell>
        </row>
        <row r="2701">
          <cell r="A2701">
            <v>5</v>
          </cell>
          <cell r="C2701" t="str">
            <v>Tebal rata2 Lapen</v>
          </cell>
          <cell r="G2701" t="str">
            <v>t</v>
          </cell>
          <cell r="H2701">
            <v>7.4999999999999997E-2</v>
          </cell>
          <cell r="I2701" t="str">
            <v>M</v>
          </cell>
          <cell r="L2701" t="str">
            <v>SATUAN PEMBAYARAN</v>
          </cell>
          <cell r="O2701" t="str">
            <v>:  M3</v>
          </cell>
          <cell r="R2701" t="str">
            <v>% THD. BIAYA PROYEK</v>
          </cell>
          <cell r="T2701" t="str">
            <v>:</v>
          </cell>
          <cell r="U2701">
            <v>23.123897121706179</v>
          </cell>
        </row>
        <row r="2702">
          <cell r="A2702">
            <v>6</v>
          </cell>
          <cell r="C2702" t="str">
            <v>Jam kerja efektif per-hari</v>
          </cell>
          <cell r="G2702" t="str">
            <v>Tk</v>
          </cell>
          <cell r="H2702">
            <v>7</v>
          </cell>
          <cell r="I2702" t="str">
            <v>Jam</v>
          </cell>
        </row>
        <row r="2703">
          <cell r="A2703">
            <v>7</v>
          </cell>
          <cell r="C2703" t="str">
            <v>Faktor pemadatan</v>
          </cell>
          <cell r="D2703" t="str">
            <v>- Agregat</v>
          </cell>
          <cell r="G2703" t="str">
            <v>Fh1</v>
          </cell>
          <cell r="H2703">
            <v>1.2</v>
          </cell>
          <cell r="I2703" t="str">
            <v>-</v>
          </cell>
        </row>
        <row r="2704">
          <cell r="A2704" t="str">
            <v xml:space="preserve"> </v>
          </cell>
          <cell r="C2704" t="str">
            <v>Fator kehilangan</v>
          </cell>
          <cell r="D2704" t="str">
            <v>- Aspal</v>
          </cell>
          <cell r="G2704" t="str">
            <v>Fh2</v>
          </cell>
          <cell r="H2704">
            <v>1.01</v>
          </cell>
          <cell r="I2704" t="str">
            <v>-</v>
          </cell>
          <cell r="Q2704" t="str">
            <v>PERKIRAAN</v>
          </cell>
          <cell r="R2704" t="str">
            <v>HARGA</v>
          </cell>
          <cell r="S2704" t="str">
            <v>JUMLAH</v>
          </cell>
        </row>
        <row r="2705">
          <cell r="A2705">
            <v>8</v>
          </cell>
          <cell r="C2705" t="str">
            <v>Komposisi campuran Lapen (spesifikasi)  :</v>
          </cell>
          <cell r="L2705" t="str">
            <v>NO.</v>
          </cell>
          <cell r="N2705" t="str">
            <v>KOMPONEN</v>
          </cell>
          <cell r="P2705" t="str">
            <v>SATUAN</v>
          </cell>
          <cell r="Q2705" t="str">
            <v>KUANTITAS</v>
          </cell>
          <cell r="R2705" t="str">
            <v>SATUAN</v>
          </cell>
          <cell r="S2705" t="str">
            <v>HARGA</v>
          </cell>
        </row>
        <row r="2706">
          <cell r="C2706" t="str">
            <v>- Agregat Pokok</v>
          </cell>
          <cell r="G2706" t="str">
            <v>Ak</v>
          </cell>
          <cell r="H2706">
            <v>180</v>
          </cell>
          <cell r="I2706" t="str">
            <v>Kg/M2</v>
          </cell>
          <cell r="J2706" t="str">
            <v xml:space="preserve"> Tabel 6.6.4.</v>
          </cell>
          <cell r="R2706" t="str">
            <v>(Rp.)</v>
          </cell>
          <cell r="S2706" t="str">
            <v>(Rp.)</v>
          </cell>
        </row>
        <row r="2707">
          <cell r="C2707" t="str">
            <v>- Agregat Pengunci</v>
          </cell>
          <cell r="G2707" t="str">
            <v>Ap1</v>
          </cell>
          <cell r="H2707">
            <v>25</v>
          </cell>
          <cell r="I2707" t="str">
            <v>Kg/M2</v>
          </cell>
          <cell r="J2707" t="str">
            <v xml:space="preserve"> Tabel 6.6.4.</v>
          </cell>
        </row>
        <row r="2709">
          <cell r="C2709" t="str">
            <v>- Aspal                  :</v>
          </cell>
          <cell r="D2709" t="str">
            <v>- Paska Agregat Pokok</v>
          </cell>
          <cell r="G2709" t="str">
            <v>As1</v>
          </cell>
          <cell r="H2709">
            <v>7.5</v>
          </cell>
          <cell r="I2709" t="str">
            <v>Kg/M2</v>
          </cell>
          <cell r="J2709" t="str">
            <v xml:space="preserve"> Tabel 6.6.4.</v>
          </cell>
          <cell r="L2709" t="str">
            <v>A.</v>
          </cell>
          <cell r="N2709" t="str">
            <v>TENAGA</v>
          </cell>
        </row>
        <row r="2710">
          <cell r="G2710" t="str">
            <v>As</v>
          </cell>
          <cell r="H2710">
            <v>100</v>
          </cell>
          <cell r="I2710" t="str">
            <v>Kg/M3</v>
          </cell>
        </row>
        <row r="2711">
          <cell r="L2711" t="str">
            <v>1.</v>
          </cell>
          <cell r="N2711" t="str">
            <v>Pekerja</v>
          </cell>
          <cell r="O2711" t="str">
            <v>(L01)</v>
          </cell>
          <cell r="P2711" t="str">
            <v>Jam</v>
          </cell>
          <cell r="Q2711">
            <v>0.71396697902721984</v>
          </cell>
          <cell r="R2711">
            <v>0</v>
          </cell>
          <cell r="U2711">
            <v>0</v>
          </cell>
        </row>
        <row r="2712">
          <cell r="A2712">
            <v>9</v>
          </cell>
          <cell r="C2712" t="str">
            <v>Berat jenis bahan  :</v>
          </cell>
          <cell r="L2712" t="str">
            <v>2.</v>
          </cell>
          <cell r="N2712" t="str">
            <v>Mandor</v>
          </cell>
          <cell r="O2712" t="str">
            <v>(L03)</v>
          </cell>
          <cell r="P2712" t="str">
            <v>Jam</v>
          </cell>
          <cell r="Q2712">
            <v>7.1396697902721989E-2</v>
          </cell>
          <cell r="R2712">
            <v>0</v>
          </cell>
          <cell r="U2712">
            <v>0</v>
          </cell>
        </row>
        <row r="2713">
          <cell r="C2713" t="str">
            <v>- Agregat</v>
          </cell>
          <cell r="G2713" t="str">
            <v>D1</v>
          </cell>
          <cell r="H2713">
            <v>1.8</v>
          </cell>
          <cell r="I2713" t="str">
            <v>ton / M3</v>
          </cell>
        </row>
        <row r="2714">
          <cell r="C2714" t="str">
            <v>- Aspal</v>
          </cell>
          <cell r="G2714" t="str">
            <v>D2</v>
          </cell>
          <cell r="H2714">
            <v>1.03</v>
          </cell>
          <cell r="I2714" t="str">
            <v>ton / M3</v>
          </cell>
        </row>
        <row r="2715">
          <cell r="Q2715" t="str">
            <v xml:space="preserve">JUMLAH HARGA TENAGA   </v>
          </cell>
          <cell r="U2715">
            <v>0</v>
          </cell>
        </row>
        <row r="2716">
          <cell r="A2716" t="str">
            <v>II.</v>
          </cell>
          <cell r="C2716" t="str">
            <v>URUTAN KERJA</v>
          </cell>
        </row>
        <row r="2717">
          <cell r="A2717">
            <v>1</v>
          </cell>
          <cell r="C2717" t="str">
            <v>Permukaan dasar dibersihkan dan disemprot aspal cair</v>
          </cell>
          <cell r="L2717" t="str">
            <v>B.</v>
          </cell>
          <cell r="N2717" t="str">
            <v>BAHAN</v>
          </cell>
        </row>
        <row r="2718">
          <cell r="C2718" t="str">
            <v>terlebih dahulu</v>
          </cell>
        </row>
        <row r="2719">
          <cell r="A2719">
            <v>2</v>
          </cell>
          <cell r="C2719" t="str">
            <v>Agregat kasar dimuat ke dalam Dump Truck</v>
          </cell>
          <cell r="L2719" t="str">
            <v>1.</v>
          </cell>
          <cell r="N2719" t="str">
            <v>Agregat Kasar</v>
          </cell>
          <cell r="O2719" t="str">
            <v>(M03)</v>
          </cell>
          <cell r="P2719" t="str">
            <v>M3</v>
          </cell>
          <cell r="Q2719">
            <v>1.8222222222222222</v>
          </cell>
          <cell r="R2719">
            <v>32852.921470565663</v>
          </cell>
          <cell r="U2719">
            <v>59865.323568586318</v>
          </cell>
        </row>
        <row r="2720">
          <cell r="C2720" t="str">
            <v>menggunakan Wheel Loader (di Base Camp)</v>
          </cell>
          <cell r="L2720" t="str">
            <v>2.</v>
          </cell>
          <cell r="N2720" t="str">
            <v>Agregat Halus</v>
          </cell>
          <cell r="O2720" t="str">
            <v>(M04)</v>
          </cell>
          <cell r="P2720" t="str">
            <v>M3</v>
          </cell>
          <cell r="Q2720">
            <v>0</v>
          </cell>
          <cell r="R2720">
            <v>31756.453225945177</v>
          </cell>
          <cell r="U2720">
            <v>0</v>
          </cell>
        </row>
        <row r="2721">
          <cell r="A2721">
            <v>3</v>
          </cell>
          <cell r="C2721" t="str">
            <v>Agregat Kasar ditebarkan (manual) sesuai tebal yang</v>
          </cell>
          <cell r="L2721" t="str">
            <v>3</v>
          </cell>
          <cell r="N2721" t="str">
            <v>Aspal</v>
          </cell>
          <cell r="O2721" t="str">
            <v>(M10)</v>
          </cell>
          <cell r="P2721" t="str">
            <v>Kg</v>
          </cell>
          <cell r="Q2721">
            <v>101</v>
          </cell>
          <cell r="R2721">
            <v>0</v>
          </cell>
          <cell r="U2721">
            <v>0</v>
          </cell>
        </row>
        <row r="2722">
          <cell r="C2722" t="str">
            <v>diperlukan dan dipadatkan dengan Three Wheel</v>
          </cell>
        </row>
        <row r="2723">
          <cell r="C2723" t="str">
            <v>Roller (6-8 Ton) minimum 6 lintasan</v>
          </cell>
        </row>
        <row r="2724">
          <cell r="A2724">
            <v>4</v>
          </cell>
          <cell r="C2724" t="str">
            <v>Aspal disemprotkan di atas agregat kasar yang telah</v>
          </cell>
        </row>
        <row r="2725">
          <cell r="C2725" t="str">
            <v>diratakan menggunakan Aspal Sprayer (merata)</v>
          </cell>
          <cell r="Q2725" t="str">
            <v xml:space="preserve">JUMLAH HARGA BAHAN   </v>
          </cell>
          <cell r="U2725">
            <v>59865.323568586318</v>
          </cell>
        </row>
        <row r="2726">
          <cell r="A2726">
            <v>5</v>
          </cell>
          <cell r="C2726" t="str">
            <v>Agregat Pengunci ditebarkan dan dipadatkan dengan</v>
          </cell>
        </row>
        <row r="2727">
          <cell r="A2727" t="str">
            <v xml:space="preserve"> </v>
          </cell>
          <cell r="C2727" t="str">
            <v>cara yang sama dengan pemadatan agregat kasar</v>
          </cell>
          <cell r="L2727" t="str">
            <v>C.</v>
          </cell>
          <cell r="N2727" t="str">
            <v>PERALATAN</v>
          </cell>
        </row>
        <row r="2729">
          <cell r="A2729" t="str">
            <v>III.</v>
          </cell>
          <cell r="C2729" t="str">
            <v>PEMAKAIAN BAHAN, ALAT DAN TENAGA</v>
          </cell>
          <cell r="L2729" t="str">
            <v>1.</v>
          </cell>
          <cell r="N2729" t="str">
            <v>Wheel Loader</v>
          </cell>
          <cell r="O2729" t="str">
            <v>(E15)</v>
          </cell>
          <cell r="P2729" t="str">
            <v>Jam</v>
          </cell>
          <cell r="Q2729">
            <v>3.5698348951360995E-2</v>
          </cell>
          <cell r="R2729">
            <v>215035.12819823693</v>
          </cell>
          <cell r="U2729">
            <v>7676.3990432213086</v>
          </cell>
        </row>
        <row r="2730">
          <cell r="L2730" t="str">
            <v>2.</v>
          </cell>
          <cell r="N2730" t="str">
            <v>Dump Truck</v>
          </cell>
          <cell r="O2730" t="str">
            <v>(E09)</v>
          </cell>
          <cell r="P2730" t="str">
            <v>Jam</v>
          </cell>
          <cell r="Q2730">
            <v>0.25134599647754341</v>
          </cell>
          <cell r="R2730">
            <v>119818.0926144915</v>
          </cell>
          <cell r="U2730">
            <v>30115.797884227952</v>
          </cell>
        </row>
        <row r="2731">
          <cell r="A2731" t="str">
            <v xml:space="preserve">   1.</v>
          </cell>
          <cell r="C2731" t="str">
            <v>BAHAN</v>
          </cell>
          <cell r="L2731" t="str">
            <v>3.</v>
          </cell>
          <cell r="N2731" t="str">
            <v>3-Wheel Roller     (E16)</v>
          </cell>
          <cell r="P2731" t="str">
            <v>Jam</v>
          </cell>
          <cell r="Q2731">
            <v>4.5897877223178431E-2</v>
          </cell>
          <cell r="R2731">
            <v>119692.61825413888</v>
          </cell>
          <cell r="U2731">
            <v>5493.6370971492315</v>
          </cell>
        </row>
        <row r="2732">
          <cell r="A2732" t="str">
            <v>1.a.</v>
          </cell>
          <cell r="C2732" t="str">
            <v>Agregat Kasar</v>
          </cell>
          <cell r="D2732" t="str">
            <v>=  {(Ak/1000 : t M3) x Fh1} : D1</v>
          </cell>
          <cell r="G2732" t="str">
            <v>(M03)</v>
          </cell>
          <cell r="H2732">
            <v>1.5999999999999999</v>
          </cell>
          <cell r="I2732" t="str">
            <v>M3</v>
          </cell>
          <cell r="L2732" t="str">
            <v>4.</v>
          </cell>
          <cell r="N2732" t="str">
            <v>Asp. Sprayer</v>
          </cell>
          <cell r="O2732" t="str">
            <v>(E03)</v>
          </cell>
          <cell r="P2732" t="str">
            <v>Jam</v>
          </cell>
          <cell r="Q2732">
            <v>0.29243186337583338</v>
          </cell>
          <cell r="R2732">
            <v>27515.982315631045</v>
          </cell>
          <cell r="U2732">
            <v>8046.5499811764648</v>
          </cell>
        </row>
        <row r="2733">
          <cell r="A2733" t="str">
            <v>1.b.</v>
          </cell>
          <cell r="C2733" t="str">
            <v>Agregat Pengunci</v>
          </cell>
          <cell r="D2733" t="str">
            <v>=  {(Ap1/1000 : t M3) x Fh1} : D1</v>
          </cell>
          <cell r="G2733" t="str">
            <v>(M04)</v>
          </cell>
          <cell r="H2733">
            <v>0.22222222222222224</v>
          </cell>
          <cell r="I2733" t="str">
            <v>M3</v>
          </cell>
          <cell r="L2733" t="str">
            <v>5.</v>
          </cell>
          <cell r="N2733" t="str">
            <v>Alat bantu</v>
          </cell>
          <cell r="P2733" t="str">
            <v>Ls</v>
          </cell>
          <cell r="Q2733">
            <v>1</v>
          </cell>
          <cell r="R2733">
            <v>150</v>
          </cell>
          <cell r="U2733">
            <v>150</v>
          </cell>
        </row>
        <row r="2735">
          <cell r="A2735" t="str">
            <v>1.c.</v>
          </cell>
          <cell r="C2735" t="str">
            <v>Aspal</v>
          </cell>
          <cell r="D2735" t="str">
            <v>=  {((As1) : t M3) x Fh2}</v>
          </cell>
          <cell r="G2735" t="str">
            <v>(M10)</v>
          </cell>
          <cell r="H2735">
            <v>101</v>
          </cell>
          <cell r="I2735" t="str">
            <v>Kg</v>
          </cell>
        </row>
        <row r="2737">
          <cell r="A2737" t="str">
            <v>2.</v>
          </cell>
          <cell r="C2737" t="str">
            <v>ALAT</v>
          </cell>
          <cell r="Q2737" t="str">
            <v xml:space="preserve">JUMLAH HARGA PERALATAN   </v>
          </cell>
          <cell r="U2737">
            <v>51482.384005774955</v>
          </cell>
        </row>
        <row r="2738">
          <cell r="A2738" t="str">
            <v>2.a.</v>
          </cell>
          <cell r="C2738" t="str">
            <v>WHEEL LOADER</v>
          </cell>
          <cell r="G2738" t="str">
            <v>(E15)</v>
          </cell>
        </row>
        <row r="2739">
          <cell r="C2739" t="str">
            <v>Kapasitas bucket</v>
          </cell>
          <cell r="G2739" t="str">
            <v>V</v>
          </cell>
          <cell r="H2739">
            <v>1.5</v>
          </cell>
          <cell r="I2739" t="str">
            <v>M3</v>
          </cell>
          <cell r="L2739" t="str">
            <v>D.</v>
          </cell>
          <cell r="N2739" t="str">
            <v>JUMLAH HARGA TENAGA, BAHAN DAN PERALATAN  ( A + B + C )</v>
          </cell>
          <cell r="U2739">
            <v>111347.70757436127</v>
          </cell>
        </row>
        <row r="2740">
          <cell r="C2740" t="str">
            <v>Faktor bucket</v>
          </cell>
          <cell r="G2740" t="str">
            <v>Fb</v>
          </cell>
          <cell r="H2740">
            <v>0.9</v>
          </cell>
          <cell r="I2740" t="str">
            <v>-</v>
          </cell>
          <cell r="L2740" t="str">
            <v>E.</v>
          </cell>
          <cell r="N2740" t="str">
            <v>OVERHEAD &amp; PROFIT</v>
          </cell>
          <cell r="P2740">
            <v>10</v>
          </cell>
          <cell r="Q2740" t="str">
            <v>%  x  D</v>
          </cell>
          <cell r="U2740">
            <v>11134.770757436127</v>
          </cell>
        </row>
        <row r="2741">
          <cell r="C2741" t="str">
            <v>Faktor efisiensi alat</v>
          </cell>
          <cell r="G2741" t="str">
            <v>Fa</v>
          </cell>
          <cell r="H2741">
            <v>0.83</v>
          </cell>
          <cell r="I2741" t="str">
            <v>-</v>
          </cell>
          <cell r="L2741" t="str">
            <v>F.</v>
          </cell>
          <cell r="N2741" t="str">
            <v>HARGA SATUAN PEKERJAAN  ( D + E )</v>
          </cell>
          <cell r="U2741">
            <v>122482.47833179739</v>
          </cell>
        </row>
        <row r="2742">
          <cell r="C2742" t="str">
            <v>Waktu Siklus</v>
          </cell>
          <cell r="G2742" t="str">
            <v>Ts1</v>
          </cell>
          <cell r="L2742" t="str">
            <v>Note: 1</v>
          </cell>
          <cell r="N2742" t="str">
            <v>SATUAN dapat berdasarkan atas jam operasi untuk Tenaga Kerja dan Peralatan, volume dan/atau ukuran</v>
          </cell>
        </row>
        <row r="2743">
          <cell r="C2743" t="str">
            <v>- Memuat, menuang, kembali</v>
          </cell>
          <cell r="G2743" t="str">
            <v>T1</v>
          </cell>
          <cell r="H2743">
            <v>1.5</v>
          </cell>
          <cell r="I2743" t="str">
            <v>menit</v>
          </cell>
          <cell r="N2743" t="str">
            <v>berat untuk bahan-bahan.</v>
          </cell>
        </row>
        <row r="2744">
          <cell r="C2744" t="str">
            <v>- Menunggu, dan lain lain</v>
          </cell>
          <cell r="G2744" t="str">
            <v>T2</v>
          </cell>
          <cell r="H2744">
            <v>0.5</v>
          </cell>
          <cell r="I2744" t="str">
            <v>menit</v>
          </cell>
          <cell r="L2744">
            <v>2</v>
          </cell>
          <cell r="N2744" t="str">
            <v>Kuantitas satuan adalah kuantitas setiap komponen untuk menyelesaikan satu satuan pekerjaan dari nomor</v>
          </cell>
        </row>
        <row r="2745">
          <cell r="G2745" t="str">
            <v>Ts1</v>
          </cell>
          <cell r="H2745">
            <v>2</v>
          </cell>
          <cell r="I2745" t="str">
            <v>menit</v>
          </cell>
          <cell r="N2745" t="str">
            <v>mata pembayaran.</v>
          </cell>
        </row>
        <row r="2746">
          <cell r="L2746">
            <v>3</v>
          </cell>
          <cell r="N2746" t="str">
            <v>Biaya satuan untuk peralatan sudah termasuk bahan bakar, bahan habis dipakai dan operator.</v>
          </cell>
        </row>
        <row r="2747">
          <cell r="L2747">
            <v>4</v>
          </cell>
          <cell r="N2747" t="str">
            <v>Biaya satuan sudah termasuk pengeluaran untuk seluruh pajak yang berkaitan (tetapi tidak termasuk PPN</v>
          </cell>
        </row>
        <row r="2748">
          <cell r="J2748" t="str">
            <v>Berlanjut ke halaman berikut</v>
          </cell>
          <cell r="N2748" t="str">
            <v>yang dibayar dari kontrak) dan biaya-biaya lainnya.</v>
          </cell>
        </row>
        <row r="2749">
          <cell r="A2749" t="str">
            <v>ITEM PEMBAYARAN NO.</v>
          </cell>
          <cell r="D2749" t="str">
            <v>:  6.6</v>
          </cell>
          <cell r="J2749" t="str">
            <v>Analisa EI-66</v>
          </cell>
        </row>
        <row r="2750">
          <cell r="A2750" t="str">
            <v>JENIS PEKERJAAN</v>
          </cell>
          <cell r="D2750" t="str">
            <v>:  Lapis Pen. Macadam Perata</v>
          </cell>
        </row>
        <row r="2751">
          <cell r="A2751" t="str">
            <v>SATUAN PEMBAYARAN</v>
          </cell>
          <cell r="D2751" t="str">
            <v>:  M3</v>
          </cell>
          <cell r="H2751" t="str">
            <v xml:space="preserve">         URAIAN ANALISA HARGA SATUAN</v>
          </cell>
        </row>
        <row r="2752">
          <cell r="J2752" t="str">
            <v>Lanjutan</v>
          </cell>
        </row>
        <row r="2754">
          <cell r="A2754" t="str">
            <v>No.</v>
          </cell>
          <cell r="C2754" t="str">
            <v>U R A I A N</v>
          </cell>
          <cell r="G2754" t="str">
            <v>KODE</v>
          </cell>
          <cell r="H2754" t="str">
            <v>KOEF.</v>
          </cell>
          <cell r="I2754" t="str">
            <v>SATUAN</v>
          </cell>
          <cell r="J2754" t="str">
            <v>KETERANGAN</v>
          </cell>
        </row>
        <row r="2757">
          <cell r="C2757" t="str">
            <v xml:space="preserve">Kap. Prod. / jam = </v>
          </cell>
          <cell r="D2757" t="str">
            <v>V x Fb x Fa x 60</v>
          </cell>
          <cell r="G2757" t="str">
            <v>Q1</v>
          </cell>
          <cell r="H2757">
            <v>28.012500000000003</v>
          </cell>
          <cell r="I2757" t="str">
            <v>M3</v>
          </cell>
          <cell r="J2757" t="str">
            <v xml:space="preserve"> </v>
          </cell>
        </row>
        <row r="2758">
          <cell r="D2758" t="str">
            <v>Ts1</v>
          </cell>
        </row>
        <row r="2760">
          <cell r="C2760" t="str">
            <v>Koefisien Alat/M3</v>
          </cell>
          <cell r="D2760" t="str">
            <v xml:space="preserve"> = 1 : Q1</v>
          </cell>
          <cell r="G2760" t="str">
            <v>(E15)</v>
          </cell>
          <cell r="H2760">
            <v>3.5698348951360995E-2</v>
          </cell>
          <cell r="I2760" t="str">
            <v>Jam</v>
          </cell>
        </row>
        <row r="2762">
          <cell r="A2762" t="str">
            <v>2.b.</v>
          </cell>
          <cell r="C2762" t="str">
            <v>DUMP TRUCK (DT)</v>
          </cell>
          <cell r="G2762" t="str">
            <v>(E09)</v>
          </cell>
        </row>
        <row r="2763">
          <cell r="C2763" t="str">
            <v>Kapasitas bak</v>
          </cell>
          <cell r="G2763" t="str">
            <v>V</v>
          </cell>
          <cell r="H2763">
            <v>5.9999250009374885</v>
          </cell>
          <cell r="I2763" t="str">
            <v>M3</v>
          </cell>
        </row>
        <row r="2764">
          <cell r="C2764" t="str">
            <v>Faktor Efisiensi alat</v>
          </cell>
          <cell r="G2764" t="str">
            <v>Fa</v>
          </cell>
          <cell r="H2764">
            <v>0.83</v>
          </cell>
          <cell r="I2764" t="str">
            <v>-</v>
          </cell>
        </row>
        <row r="2765">
          <cell r="C2765" t="str">
            <v>Kecepatan rata-rata bermuatan</v>
          </cell>
          <cell r="G2765" t="str">
            <v>v1</v>
          </cell>
          <cell r="H2765">
            <v>40</v>
          </cell>
          <cell r="I2765" t="str">
            <v>KM / Jam</v>
          </cell>
        </row>
        <row r="2766">
          <cell r="C2766" t="str">
            <v>Kecepatan rata-rata kosong</v>
          </cell>
          <cell r="G2766" t="str">
            <v>v2</v>
          </cell>
          <cell r="H2766">
            <v>50</v>
          </cell>
          <cell r="I2766" t="str">
            <v>KM / Jam</v>
          </cell>
        </row>
        <row r="2769">
          <cell r="C2769" t="str">
            <v>Waktu Siklus</v>
          </cell>
          <cell r="G2769" t="str">
            <v>Ts2</v>
          </cell>
        </row>
        <row r="2770">
          <cell r="C2770" t="str">
            <v>- Mengisi Bak  =  V : Q1 x 60</v>
          </cell>
          <cell r="G2770" t="str">
            <v>T1</v>
          </cell>
          <cell r="H2770">
            <v>12.851244981927683</v>
          </cell>
          <cell r="I2770" t="str">
            <v>menit</v>
          </cell>
        </row>
        <row r="2771">
          <cell r="C2771" t="str">
            <v>- Angkut</v>
          </cell>
          <cell r="D2771" t="str">
            <v>= (L : v1) x 60 menit</v>
          </cell>
          <cell r="G2771" t="str">
            <v>T2</v>
          </cell>
          <cell r="H2771">
            <v>26.25</v>
          </cell>
          <cell r="I2771" t="str">
            <v>menit</v>
          </cell>
        </row>
        <row r="2772">
          <cell r="C2772" t="str">
            <v>- Tunggu + dump + Putar</v>
          </cell>
          <cell r="G2772" t="str">
            <v>T3</v>
          </cell>
          <cell r="H2772">
            <v>15</v>
          </cell>
          <cell r="I2772" t="str">
            <v>menit</v>
          </cell>
        </row>
        <row r="2773">
          <cell r="C2773" t="str">
            <v>- Kembali</v>
          </cell>
          <cell r="D2773" t="str">
            <v>= (L : v2) x 60 menit</v>
          </cell>
          <cell r="G2773" t="str">
            <v>T4</v>
          </cell>
          <cell r="H2773">
            <v>21</v>
          </cell>
          <cell r="I2773" t="str">
            <v>menit</v>
          </cell>
        </row>
        <row r="2774">
          <cell r="G2774" t="str">
            <v>Ts2</v>
          </cell>
          <cell r="H2774">
            <v>75.101244981927692</v>
          </cell>
          <cell r="I2774" t="str">
            <v>menit</v>
          </cell>
        </row>
        <row r="2776">
          <cell r="C2776" t="str">
            <v>Kap.Prod. / jam =</v>
          </cell>
          <cell r="D2776" t="str">
            <v>V x Fa x 60</v>
          </cell>
          <cell r="G2776" t="str">
            <v>Q2</v>
          </cell>
          <cell r="H2776">
            <v>3.978579384650534</v>
          </cell>
          <cell r="I2776" t="str">
            <v>M3</v>
          </cell>
        </row>
        <row r="2777">
          <cell r="D2777" t="str">
            <v>Ts2</v>
          </cell>
        </row>
        <row r="2779">
          <cell r="C2779" t="str">
            <v>Koefisien Alat / M3 = 1 : Q2</v>
          </cell>
          <cell r="D2779" t="str">
            <v>= 1 : Q2</v>
          </cell>
          <cell r="G2779" t="str">
            <v>(E09)</v>
          </cell>
          <cell r="H2779">
            <v>0.25134599647754341</v>
          </cell>
          <cell r="I2779" t="str">
            <v>Jam</v>
          </cell>
        </row>
        <row r="2781">
          <cell r="A2781" t="str">
            <v>2.c.</v>
          </cell>
          <cell r="C2781" t="str">
            <v>THREE WHEEL ROLLER</v>
          </cell>
          <cell r="G2781" t="str">
            <v>(E16)</v>
          </cell>
        </row>
        <row r="2782">
          <cell r="C2782" t="str">
            <v>Kecepatan rata-rata alat</v>
          </cell>
          <cell r="G2782" t="str">
            <v>v</v>
          </cell>
          <cell r="H2782">
            <v>3.5</v>
          </cell>
          <cell r="I2782" t="str">
            <v>Km / Jam</v>
          </cell>
        </row>
        <row r="2783">
          <cell r="C2783" t="str">
            <v>Lebar efektif pemadatan</v>
          </cell>
          <cell r="G2783" t="str">
            <v>b</v>
          </cell>
          <cell r="H2783">
            <v>1.2</v>
          </cell>
          <cell r="I2783" t="str">
            <v>M</v>
          </cell>
        </row>
        <row r="2784">
          <cell r="C2784" t="str">
            <v>Jumlah lintasan</v>
          </cell>
          <cell r="G2784" t="str">
            <v>n</v>
          </cell>
          <cell r="H2784">
            <v>12</v>
          </cell>
          <cell r="I2784" t="str">
            <v>lintasan</v>
          </cell>
          <cell r="J2784" t="str">
            <v xml:space="preserve"> 2 fase @ 6 lintas</v>
          </cell>
        </row>
        <row r="2785">
          <cell r="C2785" t="str">
            <v>Faktor Efisiensi alat</v>
          </cell>
          <cell r="G2785" t="str">
            <v>Fa</v>
          </cell>
          <cell r="H2785">
            <v>0.83</v>
          </cell>
          <cell r="I2785" t="str">
            <v>-</v>
          </cell>
        </row>
        <row r="2787">
          <cell r="C2787" t="str">
            <v xml:space="preserve">Kap. Prod. / jam = </v>
          </cell>
          <cell r="D2787" t="str">
            <v>(v x 1000) x b x t x Fa</v>
          </cell>
          <cell r="G2787" t="str">
            <v>Q3</v>
          </cell>
          <cell r="H2787">
            <v>21.787499999999998</v>
          </cell>
          <cell r="I2787" t="str">
            <v>M3</v>
          </cell>
        </row>
        <row r="2788">
          <cell r="D2788" t="str">
            <v>n</v>
          </cell>
        </row>
        <row r="2789">
          <cell r="C2789" t="str">
            <v>Koefisien Alat / M3</v>
          </cell>
          <cell r="D2789" t="str">
            <v xml:space="preserve"> =  1  :  Q3</v>
          </cell>
          <cell r="G2789" t="str">
            <v>(E16)</v>
          </cell>
          <cell r="H2789">
            <v>4.5897877223178431E-2</v>
          </cell>
          <cell r="I2789" t="str">
            <v>Jam</v>
          </cell>
        </row>
        <row r="2791">
          <cell r="A2791" t="str">
            <v>2.d.</v>
          </cell>
          <cell r="C2791" t="str">
            <v>ASPHALT SPRAYER</v>
          </cell>
          <cell r="G2791" t="str">
            <v>(E03)</v>
          </cell>
        </row>
        <row r="2792">
          <cell r="C2792" t="str">
            <v>Kapasitas alat</v>
          </cell>
          <cell r="G2792" t="str">
            <v>V</v>
          </cell>
          <cell r="H2792">
            <v>800</v>
          </cell>
          <cell r="I2792" t="str">
            <v>liter</v>
          </cell>
        </row>
        <row r="2793">
          <cell r="C2793" t="str">
            <v>Faktor efisiensi alat</v>
          </cell>
          <cell r="G2793" t="str">
            <v>Fa</v>
          </cell>
          <cell r="H2793">
            <v>0.83</v>
          </cell>
          <cell r="I2793" t="str">
            <v>-</v>
          </cell>
        </row>
        <row r="2794">
          <cell r="C2794" t="str">
            <v>Waktu Siklus (termasuk proses pemanasan)</v>
          </cell>
          <cell r="G2794" t="str">
            <v>Ts3</v>
          </cell>
          <cell r="H2794">
            <v>2</v>
          </cell>
          <cell r="I2794" t="str">
            <v>Jam</v>
          </cell>
        </row>
        <row r="2796">
          <cell r="C2796" t="str">
            <v>Kap. Prod. / jam =</v>
          </cell>
          <cell r="D2796" t="str">
            <v>V x Fa x D2</v>
          </cell>
          <cell r="G2796" t="str">
            <v>Q4</v>
          </cell>
          <cell r="H2796">
            <v>3.4196000000000004</v>
          </cell>
          <cell r="I2796" t="str">
            <v>M3</v>
          </cell>
        </row>
        <row r="2797">
          <cell r="D2797" t="str">
            <v>Ts3 x As</v>
          </cell>
        </row>
        <row r="2798">
          <cell r="C2798" t="str">
            <v>Koefisien Alat / M3</v>
          </cell>
          <cell r="D2798" t="str">
            <v xml:space="preserve"> =  1  :  Q4</v>
          </cell>
          <cell r="G2798" t="str">
            <v>(E03)</v>
          </cell>
          <cell r="H2798">
            <v>0.29243186337583338</v>
          </cell>
          <cell r="I2798" t="str">
            <v>Jam</v>
          </cell>
        </row>
        <row r="2806">
          <cell r="C2806" t="str">
            <v xml:space="preserve"> </v>
          </cell>
        </row>
        <row r="2807">
          <cell r="J2807" t="str">
            <v>Berlanjut ke halaman berikut</v>
          </cell>
        </row>
        <row r="2808">
          <cell r="A2808" t="str">
            <v>ITEM PEMBAYARAN NO.</v>
          </cell>
          <cell r="D2808" t="str">
            <v>:  6.6</v>
          </cell>
          <cell r="J2808" t="str">
            <v>Analisa EI-661</v>
          </cell>
        </row>
        <row r="2809">
          <cell r="A2809" t="str">
            <v>JENIS PEKERJAAN</v>
          </cell>
          <cell r="D2809" t="str">
            <v>:  Lapis Pen. Macadam Perata</v>
          </cell>
        </row>
        <row r="2810">
          <cell r="A2810" t="str">
            <v>SATUAN PEMBAYARAN</v>
          </cell>
          <cell r="D2810" t="str">
            <v>:  M3</v>
          </cell>
          <cell r="H2810" t="str">
            <v xml:space="preserve">         URAIAN ANALISA HARGA SATUAN</v>
          </cell>
        </row>
        <row r="2811">
          <cell r="J2811" t="str">
            <v>Lanjutan</v>
          </cell>
        </row>
        <row r="2813">
          <cell r="A2813" t="str">
            <v>No.</v>
          </cell>
          <cell r="C2813" t="str">
            <v>U R A I A N</v>
          </cell>
          <cell r="G2813" t="str">
            <v>KODE</v>
          </cell>
          <cell r="H2813" t="str">
            <v>KOEF.</v>
          </cell>
          <cell r="I2813" t="str">
            <v>SATUAN</v>
          </cell>
          <cell r="J2813" t="str">
            <v>KETERANGAN</v>
          </cell>
        </row>
        <row r="2816">
          <cell r="A2816" t="str">
            <v>2.e.</v>
          </cell>
          <cell r="B2816" t="str">
            <v xml:space="preserve"> </v>
          </cell>
          <cell r="C2816" t="str">
            <v>ALAT BANTU</v>
          </cell>
        </row>
        <row r="2817">
          <cell r="C2817" t="str">
            <v>diperlukan setiap  :</v>
          </cell>
          <cell r="D2817">
            <v>75</v>
          </cell>
          <cell r="E2817" t="str">
            <v>M3 pekerjaan</v>
          </cell>
          <cell r="J2817" t="str">
            <v>Lump Sum</v>
          </cell>
        </row>
        <row r="2818">
          <cell r="C2818" t="str">
            <v>- Kereta dorong</v>
          </cell>
          <cell r="D2818" t="str">
            <v>=  3  buah</v>
          </cell>
        </row>
        <row r="2819">
          <cell r="C2819" t="str">
            <v>- Sekop</v>
          </cell>
          <cell r="D2819" t="str">
            <v>=  5  buah</v>
          </cell>
        </row>
        <row r="2820">
          <cell r="C2820" t="str">
            <v>- Sapu</v>
          </cell>
          <cell r="D2820" t="str">
            <v>=  5  buah</v>
          </cell>
        </row>
        <row r="2821">
          <cell r="C2821" t="str">
            <v>- Sikat</v>
          </cell>
          <cell r="D2821" t="str">
            <v>=  3  buah</v>
          </cell>
        </row>
        <row r="2822">
          <cell r="C2822" t="str">
            <v>- Karung</v>
          </cell>
          <cell r="D2822" t="str">
            <v>=  5  buah</v>
          </cell>
        </row>
        <row r="2823">
          <cell r="C2823" t="str">
            <v>- Cerek Aspal</v>
          </cell>
          <cell r="D2823" t="str">
            <v>=  3  buah</v>
          </cell>
        </row>
        <row r="2824">
          <cell r="C2824" t="str">
            <v>- Kaleng Aspal</v>
          </cell>
          <cell r="D2824" t="str">
            <v>=  3  buah</v>
          </cell>
        </row>
        <row r="2826">
          <cell r="A2826" t="str">
            <v xml:space="preserve">   3.</v>
          </cell>
          <cell r="C2826" t="str">
            <v>TENAGA</v>
          </cell>
        </row>
        <row r="2827">
          <cell r="C2827" t="str">
            <v>Produksi menentukan (Produksi Wheel Loader)</v>
          </cell>
          <cell r="G2827" t="str">
            <v>Q1</v>
          </cell>
          <cell r="H2827">
            <v>28.012500000000003</v>
          </cell>
          <cell r="I2827" t="str">
            <v>M3/Jam</v>
          </cell>
        </row>
        <row r="2828">
          <cell r="C2828" t="str">
            <v>Produksi Lapen / hari   =   Q1 x Tk</v>
          </cell>
          <cell r="G2828" t="str">
            <v>Qt</v>
          </cell>
          <cell r="H2828">
            <v>196.08750000000003</v>
          </cell>
          <cell r="I2828" t="str">
            <v>M3</v>
          </cell>
        </row>
        <row r="2829">
          <cell r="C2829" t="str">
            <v>Kebutuhan tenaga :</v>
          </cell>
        </row>
        <row r="2830">
          <cell r="D2830" t="str">
            <v>- Pekerja</v>
          </cell>
          <cell r="G2830" t="str">
            <v>P</v>
          </cell>
          <cell r="H2830">
            <v>20</v>
          </cell>
          <cell r="I2830" t="str">
            <v>orang</v>
          </cell>
        </row>
        <row r="2831">
          <cell r="D2831" t="str">
            <v>- Mandor</v>
          </cell>
          <cell r="G2831" t="str">
            <v>M</v>
          </cell>
          <cell r="H2831">
            <v>2</v>
          </cell>
          <cell r="I2831" t="str">
            <v>orang</v>
          </cell>
        </row>
        <row r="2833">
          <cell r="C2833" t="str">
            <v>Koefisien Tenaga / M3     :</v>
          </cell>
        </row>
        <row r="2834">
          <cell r="D2834" t="str">
            <v>- Pekerja</v>
          </cell>
          <cell r="E2834" t="str">
            <v>= (Tk x P) / Qt</v>
          </cell>
          <cell r="G2834" t="str">
            <v>(L01)</v>
          </cell>
          <cell r="H2834">
            <v>0.71396697902721984</v>
          </cell>
          <cell r="I2834" t="str">
            <v>Jam</v>
          </cell>
        </row>
        <row r="2835">
          <cell r="D2835" t="str">
            <v>- Mandor</v>
          </cell>
          <cell r="E2835" t="str">
            <v>= (Tk x M) / Qt</v>
          </cell>
          <cell r="G2835" t="str">
            <v>(L03)</v>
          </cell>
          <cell r="H2835">
            <v>7.1396697902721989E-2</v>
          </cell>
          <cell r="I2835" t="str">
            <v>Jam</v>
          </cell>
        </row>
        <row r="2838">
          <cell r="A2838" t="str">
            <v>4.</v>
          </cell>
          <cell r="C2838" t="str">
            <v>HARGA DASAR SATUAN UPAH, BAHAN DAN ALAT</v>
          </cell>
        </row>
        <row r="2839">
          <cell r="C2839" t="str">
            <v>Lihat lampiran.</v>
          </cell>
        </row>
        <row r="2841">
          <cell r="A2841" t="str">
            <v>5.</v>
          </cell>
          <cell r="C2841" t="str">
            <v>ANALISA HARGA SATUAN PEKERJAAN</v>
          </cell>
        </row>
        <row r="2842">
          <cell r="C2842" t="str">
            <v>Lihat perhitungan dalam FORMULIR STANDAR UNTUK</v>
          </cell>
        </row>
        <row r="2843">
          <cell r="C2843" t="str">
            <v>PEREKEMAN ANALISA MASING-MASING HARGA</v>
          </cell>
        </row>
        <row r="2844">
          <cell r="C2844" t="str">
            <v>SATUAN.</v>
          </cell>
        </row>
        <row r="2845">
          <cell r="C2845" t="str">
            <v>Didapat Harga Satuan Pekerjaan :</v>
          </cell>
        </row>
        <row r="2847">
          <cell r="C2847" t="str">
            <v xml:space="preserve">Rp.  </v>
          </cell>
          <cell r="D2847">
            <v>122482.47833179739</v>
          </cell>
          <cell r="E2847" t="str">
            <v xml:space="preserve"> / M3.</v>
          </cell>
        </row>
        <row r="2850">
          <cell r="A2850" t="str">
            <v>6.</v>
          </cell>
          <cell r="C2850" t="str">
            <v>MASA PELAKSANAAN YANG DIPERLUKAN</v>
          </cell>
        </row>
        <row r="2851">
          <cell r="C2851" t="str">
            <v>Masa Pelaksanaan :</v>
          </cell>
          <cell r="D2851" t="str">
            <v>. . . . . . . . . . .</v>
          </cell>
          <cell r="E2851" t="str">
            <v>bulan</v>
          </cell>
        </row>
        <row r="2853">
          <cell r="A2853" t="str">
            <v>7.</v>
          </cell>
          <cell r="C2853" t="str">
            <v>VOLUME PEKERJAAN YANG DIPERLUKAN</v>
          </cell>
        </row>
        <row r="2854">
          <cell r="C2854" t="str">
            <v>Volume pekerjaan  :</v>
          </cell>
          <cell r="D2854">
            <v>7500</v>
          </cell>
          <cell r="E2854" t="str">
            <v>M3</v>
          </cell>
        </row>
        <row r="2867">
          <cell r="A2867" t="str">
            <v>ITEM PEMBAYARAN NO.</v>
          </cell>
          <cell r="D2867" t="str">
            <v>:  6.6</v>
          </cell>
          <cell r="J2867" t="str">
            <v>Analisa EI-66</v>
          </cell>
          <cell r="T2867" t="str">
            <v>Analisa EI-66</v>
          </cell>
        </row>
        <row r="2868">
          <cell r="A2868" t="str">
            <v>JENIS PEKERJAAN</v>
          </cell>
          <cell r="D2868" t="str">
            <v>:  Lapis Pen. Macadam Permukaan</v>
          </cell>
        </row>
        <row r="2869">
          <cell r="A2869" t="str">
            <v>SATUAN PEMBAYARAN</v>
          </cell>
          <cell r="D2869" t="str">
            <v>:  M3</v>
          </cell>
          <cell r="H2869" t="str">
            <v xml:space="preserve">         URAIAN ANALISA HARGA SATUAN</v>
          </cell>
          <cell r="L2869" t="str">
            <v>FORMULIR STANDAR UNTUK</v>
          </cell>
        </row>
        <row r="2870">
          <cell r="L2870" t="str">
            <v>PEREKAMAN ANALISA MASING-MASING HARGA SATUAN</v>
          </cell>
        </row>
        <row r="2871">
          <cell r="L2871" t="str">
            <v xml:space="preserve">                                                                                                            </v>
          </cell>
        </row>
        <row r="2872">
          <cell r="A2872" t="str">
            <v>No.</v>
          </cell>
          <cell r="C2872" t="str">
            <v>U R A I A N</v>
          </cell>
          <cell r="G2872" t="str">
            <v>KODE</v>
          </cell>
          <cell r="H2872" t="str">
            <v>KOEF.</v>
          </cell>
          <cell r="I2872" t="str">
            <v>SATUAN</v>
          </cell>
          <cell r="J2872" t="str">
            <v>KETERANGAN</v>
          </cell>
        </row>
        <row r="2874">
          <cell r="L2874" t="str">
            <v>Proyek / Bagpro</v>
          </cell>
          <cell r="O2874" t="str">
            <v xml:space="preserve">:  Peningkatan Jalan Dan Jembatan Prop. NTT </v>
          </cell>
        </row>
        <row r="2875">
          <cell r="A2875" t="str">
            <v>I.</v>
          </cell>
          <cell r="C2875" t="str">
            <v>ASUMSI</v>
          </cell>
          <cell r="L2875" t="str">
            <v>No. Paket Kontrak</v>
          </cell>
          <cell r="O2875" t="str">
            <v xml:space="preserve">:  </v>
          </cell>
        </row>
        <row r="2876">
          <cell r="A2876">
            <v>1</v>
          </cell>
          <cell r="C2876" t="str">
            <v>Menggunakan alat berat (cara mekanik)</v>
          </cell>
          <cell r="L2876" t="str">
            <v>Nama Paket</v>
          </cell>
          <cell r="O2876" t="str">
            <v>:  Pembangunan Jalan Resetlement Pengungsi Mauritzu</v>
          </cell>
        </row>
        <row r="2877">
          <cell r="A2877">
            <v>2</v>
          </cell>
          <cell r="C2877" t="str">
            <v>Lokasi pekerjaan : sepanjang jalan</v>
          </cell>
          <cell r="L2877" t="str">
            <v>Prop / Kab / Kodya</v>
          </cell>
          <cell r="O2877" t="str">
            <v>:  Nusa Tenggara Timur / TTU</v>
          </cell>
        </row>
        <row r="2878">
          <cell r="A2878">
            <v>3</v>
          </cell>
          <cell r="C2878" t="str">
            <v>Kondisi existing jalan : sedang</v>
          </cell>
          <cell r="L2878" t="str">
            <v>ITEM PEMBAYARAN NO.</v>
          </cell>
          <cell r="O2878" t="str">
            <v>:  6.6</v>
          </cell>
          <cell r="R2878" t="str">
            <v>PERKIRAAN VOL. PEK.</v>
          </cell>
          <cell r="T2878" t="str">
            <v>:</v>
          </cell>
          <cell r="U2878">
            <v>7500</v>
          </cell>
        </row>
        <row r="2879">
          <cell r="A2879">
            <v>4</v>
          </cell>
          <cell r="C2879" t="str">
            <v>Jarak rata-rata Base Camp ke lokasi pekerjaan</v>
          </cell>
          <cell r="G2879" t="str">
            <v>L</v>
          </cell>
          <cell r="H2879">
            <v>17.5</v>
          </cell>
          <cell r="I2879" t="str">
            <v>KM</v>
          </cell>
          <cell r="L2879" t="str">
            <v>JENIS PEKERJAAN</v>
          </cell>
          <cell r="O2879" t="str">
            <v>:  Lapis Pen. Macadam Permukaan</v>
          </cell>
          <cell r="R2879" t="str">
            <v>TOTAL HARGA</v>
          </cell>
          <cell r="T2879" t="str">
            <v>:</v>
          </cell>
          <cell r="U2879">
            <v>49390008.75</v>
          </cell>
        </row>
        <row r="2880">
          <cell r="A2880">
            <v>5</v>
          </cell>
          <cell r="C2880" t="str">
            <v>Tebal rata2 Lapen</v>
          </cell>
          <cell r="G2880" t="str">
            <v>t</v>
          </cell>
          <cell r="H2880">
            <v>0.05</v>
          </cell>
          <cell r="I2880" t="str">
            <v>M</v>
          </cell>
          <cell r="L2880" t="str">
            <v>SATUAN PEMBAYARAN</v>
          </cell>
          <cell r="O2880" t="str">
            <v>:  M3</v>
          </cell>
          <cell r="R2880" t="str">
            <v>% THD. BIAYA PROYEK</v>
          </cell>
          <cell r="T2880" t="str">
            <v>:</v>
          </cell>
          <cell r="U2880">
            <v>23.123897121706179</v>
          </cell>
        </row>
        <row r="2881">
          <cell r="A2881">
            <v>6</v>
          </cell>
          <cell r="C2881" t="str">
            <v>Jam kerja efektif per-hari</v>
          </cell>
          <cell r="G2881" t="str">
            <v>Tk</v>
          </cell>
          <cell r="H2881">
            <v>7</v>
          </cell>
          <cell r="I2881" t="str">
            <v>Jam</v>
          </cell>
        </row>
        <row r="2882">
          <cell r="A2882">
            <v>7</v>
          </cell>
          <cell r="C2882" t="str">
            <v>Faktor pemadatan</v>
          </cell>
          <cell r="D2882" t="str">
            <v>- Agregat</v>
          </cell>
          <cell r="G2882" t="str">
            <v>Fh1</v>
          </cell>
          <cell r="H2882">
            <v>1.2</v>
          </cell>
          <cell r="I2882" t="str">
            <v>-</v>
          </cell>
        </row>
        <row r="2883">
          <cell r="A2883" t="str">
            <v xml:space="preserve"> </v>
          </cell>
          <cell r="C2883" t="str">
            <v>Fator kehilangan</v>
          </cell>
          <cell r="D2883" t="str">
            <v>- Aspal</v>
          </cell>
          <cell r="G2883" t="str">
            <v>Fh2</v>
          </cell>
          <cell r="H2883">
            <v>1.01</v>
          </cell>
          <cell r="I2883" t="str">
            <v>-</v>
          </cell>
          <cell r="Q2883" t="str">
            <v>PERKIRAAN</v>
          </cell>
          <cell r="R2883" t="str">
            <v>HARGA</v>
          </cell>
          <cell r="S2883" t="str">
            <v>JUMLAH</v>
          </cell>
        </row>
        <row r="2884">
          <cell r="A2884">
            <v>8</v>
          </cell>
          <cell r="C2884" t="str">
            <v>Komposisi campuran Lapen (spesifikasi)  :</v>
          </cell>
          <cell r="L2884" t="str">
            <v>NO.</v>
          </cell>
          <cell r="N2884" t="str">
            <v>KOMPONEN</v>
          </cell>
          <cell r="P2884" t="str">
            <v>SATUAN</v>
          </cell>
          <cell r="Q2884" t="str">
            <v>KUANTITAS</v>
          </cell>
          <cell r="R2884" t="str">
            <v>SATUAN</v>
          </cell>
          <cell r="S2884" t="str">
            <v>HARGA</v>
          </cell>
        </row>
        <row r="2885">
          <cell r="C2885" t="str">
            <v>- Agregat Pokok</v>
          </cell>
          <cell r="G2885" t="str">
            <v>Ak</v>
          </cell>
          <cell r="H2885">
            <v>105</v>
          </cell>
          <cell r="I2885" t="str">
            <v>Kg/M2</v>
          </cell>
          <cell r="J2885" t="str">
            <v xml:space="preserve"> Tabel 6.6.3.</v>
          </cell>
          <cell r="R2885" t="str">
            <v>(Rp.)</v>
          </cell>
          <cell r="S2885" t="str">
            <v>(Rp.)</v>
          </cell>
        </row>
        <row r="2886">
          <cell r="C2886" t="str">
            <v>- Agregat Pengunci</v>
          </cell>
          <cell r="G2886" t="str">
            <v>Ap1</v>
          </cell>
          <cell r="H2886">
            <v>25</v>
          </cell>
          <cell r="I2886" t="str">
            <v>Kg/M2</v>
          </cell>
          <cell r="J2886" t="str">
            <v xml:space="preserve"> Tabel 6.6.3.</v>
          </cell>
        </row>
        <row r="2887">
          <cell r="C2887" t="str">
            <v>- Agregat Penutup</v>
          </cell>
          <cell r="G2887" t="str">
            <v>Ap2</v>
          </cell>
          <cell r="H2887">
            <v>14</v>
          </cell>
          <cell r="I2887" t="str">
            <v>Kg/M2</v>
          </cell>
          <cell r="J2887" t="str">
            <v xml:space="preserve"> Tabel 6.6.3.</v>
          </cell>
        </row>
        <row r="2888">
          <cell r="C2888" t="str">
            <v>- Aspal                  :</v>
          </cell>
          <cell r="D2888" t="str">
            <v>- Paska Agregat Pokok</v>
          </cell>
          <cell r="G2888" t="str">
            <v>As1</v>
          </cell>
          <cell r="H2888">
            <v>3.7</v>
          </cell>
          <cell r="I2888" t="str">
            <v>Kg/M2</v>
          </cell>
          <cell r="J2888" t="str">
            <v xml:space="preserve"> Tabel 6.6.3.</v>
          </cell>
          <cell r="L2888" t="str">
            <v>A.</v>
          </cell>
          <cell r="N2888" t="str">
            <v>TENAGA</v>
          </cell>
        </row>
        <row r="2889">
          <cell r="D2889" t="str">
            <v>- Paska Agregat Pengunci</v>
          </cell>
          <cell r="G2889" t="str">
            <v>As2</v>
          </cell>
          <cell r="H2889">
            <v>1.5</v>
          </cell>
          <cell r="I2889" t="str">
            <v>Kg/M2</v>
          </cell>
          <cell r="J2889" t="str">
            <v xml:space="preserve"> Tabel 6.6.3.</v>
          </cell>
        </row>
        <row r="2890">
          <cell r="G2890" t="str">
            <v>As</v>
          </cell>
          <cell r="H2890">
            <v>104</v>
          </cell>
          <cell r="I2890" t="str">
            <v>Kg/M3</v>
          </cell>
        </row>
        <row r="2891">
          <cell r="L2891" t="str">
            <v>1.</v>
          </cell>
          <cell r="N2891" t="str">
            <v>Pekerja</v>
          </cell>
          <cell r="O2891" t="str">
            <v>(L01)</v>
          </cell>
          <cell r="P2891" t="str">
            <v>Jam</v>
          </cell>
          <cell r="Q2891">
            <v>0.71396697902721984</v>
          </cell>
          <cell r="R2891">
            <v>0</v>
          </cell>
          <cell r="U2891">
            <v>0</v>
          </cell>
        </row>
        <row r="2892">
          <cell r="A2892">
            <v>9</v>
          </cell>
          <cell r="C2892" t="str">
            <v>Berat jenis bahan  :</v>
          </cell>
          <cell r="L2892" t="str">
            <v>2.</v>
          </cell>
          <cell r="N2892" t="str">
            <v>Mandor</v>
          </cell>
          <cell r="O2892" t="str">
            <v>(L03)</v>
          </cell>
          <cell r="P2892" t="str">
            <v>Jam</v>
          </cell>
          <cell r="Q2892">
            <v>7.1396697902721989E-2</v>
          </cell>
          <cell r="R2892">
            <v>0</v>
          </cell>
          <cell r="U2892">
            <v>0</v>
          </cell>
        </row>
        <row r="2893">
          <cell r="C2893" t="str">
            <v>- Agregat</v>
          </cell>
          <cell r="G2893" t="str">
            <v>D1</v>
          </cell>
          <cell r="H2893">
            <v>1.78</v>
          </cell>
          <cell r="I2893" t="str">
            <v>ton / M3</v>
          </cell>
        </row>
        <row r="2894">
          <cell r="C2894" t="str">
            <v>- Aspal</v>
          </cell>
          <cell r="G2894" t="str">
            <v>D2</v>
          </cell>
          <cell r="H2894">
            <v>1.01</v>
          </cell>
          <cell r="I2894" t="str">
            <v>ton / M3</v>
          </cell>
        </row>
        <row r="2895">
          <cell r="Q2895" t="str">
            <v xml:space="preserve">JUMLAH HARGA TENAGA   </v>
          </cell>
          <cell r="U2895">
            <v>0</v>
          </cell>
        </row>
        <row r="2896">
          <cell r="A2896" t="str">
            <v>II.</v>
          </cell>
          <cell r="C2896" t="str">
            <v>URUTAN KERJA</v>
          </cell>
        </row>
        <row r="2897">
          <cell r="A2897">
            <v>1</v>
          </cell>
          <cell r="C2897" t="str">
            <v>Permukaan dasar dibersihkan dan disemprot aspal cair</v>
          </cell>
          <cell r="L2897" t="str">
            <v>B.</v>
          </cell>
          <cell r="N2897" t="str">
            <v>BAHAN</v>
          </cell>
        </row>
        <row r="2898">
          <cell r="C2898" t="str">
            <v>terlebih dahulu</v>
          </cell>
        </row>
        <row r="2899">
          <cell r="A2899">
            <v>2</v>
          </cell>
          <cell r="C2899" t="str">
            <v>Agregat kasar dimuat ke dalam Dump Truck</v>
          </cell>
          <cell r="L2899" t="str">
            <v>1.</v>
          </cell>
          <cell r="N2899" t="str">
            <v>Agregat Kasar</v>
          </cell>
          <cell r="O2899" t="str">
            <v>(M03)</v>
          </cell>
          <cell r="P2899" t="str">
            <v>M3</v>
          </cell>
          <cell r="Q2899">
            <v>1.7528089887640446</v>
          </cell>
          <cell r="R2899">
            <v>32852.921470565663</v>
          </cell>
          <cell r="U2899">
            <v>57584.896060766769</v>
          </cell>
        </row>
        <row r="2900">
          <cell r="C2900" t="str">
            <v>menggunakan Wheel Loader (di Base Camp)</v>
          </cell>
          <cell r="L2900" t="str">
            <v>2.</v>
          </cell>
          <cell r="N2900" t="str">
            <v>Agregat Halus</v>
          </cell>
          <cell r="O2900" t="str">
            <v>(M04)</v>
          </cell>
          <cell r="P2900" t="str">
            <v>M3</v>
          </cell>
          <cell r="Q2900">
            <v>0.18876404494382021</v>
          </cell>
          <cell r="R2900">
            <v>31756.453225945177</v>
          </cell>
          <cell r="U2900">
            <v>5994.4765639986399</v>
          </cell>
        </row>
        <row r="2901">
          <cell r="A2901">
            <v>3</v>
          </cell>
          <cell r="C2901" t="str">
            <v>Agregat Kasar ditebarkan (manual) sesuai tebal yang</v>
          </cell>
          <cell r="L2901" t="str">
            <v>3</v>
          </cell>
          <cell r="N2901" t="str">
            <v>Aspal</v>
          </cell>
          <cell r="O2901" t="str">
            <v>(M10)</v>
          </cell>
          <cell r="P2901" t="str">
            <v>Kg</v>
          </cell>
          <cell r="Q2901">
            <v>105.04</v>
          </cell>
          <cell r="R2901">
            <v>0</v>
          </cell>
          <cell r="U2901">
            <v>0</v>
          </cell>
        </row>
        <row r="2902">
          <cell r="C2902" t="str">
            <v>diperlukan dan dipadatkan dengan Three Wheel</v>
          </cell>
        </row>
        <row r="2903">
          <cell r="C2903" t="str">
            <v>Roller (6-8 Ton) minimum 6 lintasan</v>
          </cell>
        </row>
        <row r="2904">
          <cell r="A2904">
            <v>4</v>
          </cell>
          <cell r="C2904" t="str">
            <v>Aspal disemprotkan di atas agregat kasar yang telah</v>
          </cell>
        </row>
        <row r="2905">
          <cell r="C2905" t="str">
            <v>diratakan menggunakan Aspal Sprayer (merata)</v>
          </cell>
          <cell r="Q2905" t="str">
            <v xml:space="preserve">JUMLAH HARGA BAHAN   </v>
          </cell>
          <cell r="U2905">
            <v>63579.372624765412</v>
          </cell>
        </row>
        <row r="2906">
          <cell r="A2906">
            <v>5</v>
          </cell>
          <cell r="C2906" t="str">
            <v>Agregat Pengunci ditebarkan dan dipadatkan dengan</v>
          </cell>
        </row>
        <row r="2907">
          <cell r="A2907" t="str">
            <v xml:space="preserve"> </v>
          </cell>
          <cell r="C2907" t="str">
            <v>cara yang sama dengan pemadatan agregat kasar</v>
          </cell>
          <cell r="L2907" t="str">
            <v>C.</v>
          </cell>
          <cell r="N2907" t="str">
            <v>PERALATAN</v>
          </cell>
        </row>
        <row r="2908">
          <cell r="C2908" t="str">
            <v>disusul dengan penebaran agregat penutup.</v>
          </cell>
        </row>
        <row r="2909">
          <cell r="A2909" t="str">
            <v>III.</v>
          </cell>
          <cell r="C2909" t="str">
            <v>PEMAKAIAN BAHAN, ALAT DAN TENAGA</v>
          </cell>
          <cell r="L2909" t="str">
            <v>1.</v>
          </cell>
          <cell r="N2909" t="str">
            <v>Wheel Loader</v>
          </cell>
          <cell r="O2909" t="str">
            <v>(E15)</v>
          </cell>
          <cell r="P2909" t="str">
            <v>Jam</v>
          </cell>
          <cell r="Q2909">
            <v>3.5698348951360995E-2</v>
          </cell>
          <cell r="R2909">
            <v>215035.12819823693</v>
          </cell>
          <cell r="U2909">
            <v>7676.3990432213086</v>
          </cell>
        </row>
        <row r="2910">
          <cell r="L2910" t="str">
            <v>2.</v>
          </cell>
          <cell r="N2910" t="str">
            <v>Dump Truck</v>
          </cell>
          <cell r="O2910" t="str">
            <v>(E08)</v>
          </cell>
          <cell r="P2910" t="str">
            <v>Jam</v>
          </cell>
          <cell r="Q2910">
            <v>0.36722357972720876</v>
          </cell>
          <cell r="R2910">
            <v>85369.901634057198</v>
          </cell>
          <cell r="U2910">
            <v>31349.840879018171</v>
          </cell>
        </row>
        <row r="2911">
          <cell r="A2911" t="str">
            <v xml:space="preserve">   1.</v>
          </cell>
          <cell r="C2911" t="str">
            <v>BAHAN</v>
          </cell>
          <cell r="L2911" t="str">
            <v>3.</v>
          </cell>
          <cell r="N2911" t="str">
            <v>3-Wheel Roller     (E16)</v>
          </cell>
          <cell r="P2911" t="str">
            <v>Jam</v>
          </cell>
          <cell r="Q2911">
            <v>0.10327022375215147</v>
          </cell>
          <cell r="R2911">
            <v>119692.61825413888</v>
          </cell>
          <cell r="U2911">
            <v>12360.683468585772</v>
          </cell>
        </row>
        <row r="2912">
          <cell r="A2912" t="str">
            <v>1.a.</v>
          </cell>
          <cell r="C2912" t="str">
            <v>Agregat Kasar</v>
          </cell>
          <cell r="D2912" t="str">
            <v>=  {(Ak/1000 : t M3) x Fh1} : D1</v>
          </cell>
          <cell r="G2912" t="str">
            <v>(M03)</v>
          </cell>
          <cell r="H2912">
            <v>1.4157303370786514</v>
          </cell>
          <cell r="I2912" t="str">
            <v>M3</v>
          </cell>
          <cell r="L2912" t="str">
            <v>4.</v>
          </cell>
          <cell r="N2912" t="str">
            <v>Asp. Sprayer</v>
          </cell>
          <cell r="O2912" t="str">
            <v>(E03)</v>
          </cell>
          <cell r="P2912" t="str">
            <v>Jam</v>
          </cell>
          <cell r="Q2912">
            <v>0.15507574853870928</v>
          </cell>
          <cell r="R2912">
            <v>27515.982315631045</v>
          </cell>
          <cell r="U2912">
            <v>4267.0615543743716</v>
          </cell>
        </row>
        <row r="2913">
          <cell r="A2913" t="str">
            <v>1.b.</v>
          </cell>
          <cell r="C2913" t="str">
            <v>Agregat Pengunci</v>
          </cell>
          <cell r="D2913" t="str">
            <v>=  {(Ap1/1000 : t M3) x Fh1} : D1</v>
          </cell>
          <cell r="G2913" t="str">
            <v>(M04)</v>
          </cell>
          <cell r="H2913">
            <v>0.33707865168539325</v>
          </cell>
          <cell r="I2913" t="str">
            <v>M3</v>
          </cell>
          <cell r="L2913" t="str">
            <v>5.</v>
          </cell>
          <cell r="N2913" t="str">
            <v>Alat bantu</v>
          </cell>
          <cell r="P2913" t="str">
            <v>Ls</v>
          </cell>
          <cell r="Q2913">
            <v>1</v>
          </cell>
          <cell r="R2913">
            <v>500</v>
          </cell>
          <cell r="U2913">
            <v>500</v>
          </cell>
        </row>
        <row r="2914">
          <cell r="A2914" t="str">
            <v>1.c.</v>
          </cell>
          <cell r="C2914" t="str">
            <v>Agregat Penutup</v>
          </cell>
          <cell r="D2914" t="str">
            <v>=  {(Ap2/1000 : t M3) x Fh1} : D1</v>
          </cell>
          <cell r="G2914" t="str">
            <v>(M04)</v>
          </cell>
          <cell r="H2914">
            <v>0.18876404494382021</v>
          </cell>
          <cell r="I2914" t="str">
            <v>M3</v>
          </cell>
        </row>
        <row r="2915">
          <cell r="A2915" t="str">
            <v>1.d.</v>
          </cell>
          <cell r="C2915" t="str">
            <v>Aspal</v>
          </cell>
          <cell r="D2915" t="str">
            <v>=  {((As1+As2) : t M3) x Fh2}</v>
          </cell>
          <cell r="G2915" t="str">
            <v>(M10)</v>
          </cell>
          <cell r="H2915">
            <v>105.04</v>
          </cell>
          <cell r="I2915" t="str">
            <v>Kg</v>
          </cell>
        </row>
        <row r="2917">
          <cell r="A2917" t="str">
            <v>2.</v>
          </cell>
          <cell r="C2917" t="str">
            <v>ALAT</v>
          </cell>
          <cell r="Q2917" t="str">
            <v xml:space="preserve">JUMLAH HARGA PERALATAN   </v>
          </cell>
          <cell r="U2917">
            <v>56153.98494519962</v>
          </cell>
        </row>
        <row r="2918">
          <cell r="A2918" t="str">
            <v>2.a.</v>
          </cell>
          <cell r="C2918" t="str">
            <v>WHEEL LOADER</v>
          </cell>
          <cell r="G2918" t="str">
            <v>(E15)</v>
          </cell>
        </row>
        <row r="2919">
          <cell r="C2919" t="str">
            <v>Kapasitas bucket</v>
          </cell>
          <cell r="G2919" t="str">
            <v>V</v>
          </cell>
          <cell r="H2919">
            <v>1.5</v>
          </cell>
          <cell r="I2919" t="str">
            <v>M3</v>
          </cell>
          <cell r="L2919" t="str">
            <v>D.</v>
          </cell>
          <cell r="N2919" t="str">
            <v>JUMLAH HARGA TENAGA, BAHAN DAN PERALATAN  ( A + B + C )</v>
          </cell>
          <cell r="U2919">
            <v>119733.35756996504</v>
          </cell>
        </row>
        <row r="2920">
          <cell r="C2920" t="str">
            <v>Faktor bucket</v>
          </cell>
          <cell r="G2920" t="str">
            <v>Fb</v>
          </cell>
          <cell r="H2920">
            <v>0.9</v>
          </cell>
          <cell r="I2920" t="str">
            <v>-</v>
          </cell>
          <cell r="L2920" t="str">
            <v>E.</v>
          </cell>
          <cell r="N2920" t="str">
            <v>OVERHEAD &amp; PROFIT</v>
          </cell>
          <cell r="P2920">
            <v>10</v>
          </cell>
          <cell r="Q2920" t="str">
            <v>%  x  D</v>
          </cell>
          <cell r="U2920">
            <v>11973.335756996505</v>
          </cell>
        </row>
        <row r="2921">
          <cell r="C2921" t="str">
            <v>Faktor efisiensi alat</v>
          </cell>
          <cell r="G2921" t="str">
            <v>Fa</v>
          </cell>
          <cell r="H2921">
            <v>0.83</v>
          </cell>
          <cell r="I2921" t="str">
            <v>-</v>
          </cell>
          <cell r="L2921" t="str">
            <v>F.</v>
          </cell>
          <cell r="N2921" t="str">
            <v>HARGA SATUAN PEKERJAAN  ( D + E )</v>
          </cell>
          <cell r="U2921">
            <v>131706.69332696154</v>
          </cell>
        </row>
        <row r="2922">
          <cell r="C2922" t="str">
            <v>Waktu Siklus</v>
          </cell>
          <cell r="G2922" t="str">
            <v>Ts1</v>
          </cell>
          <cell r="L2922" t="str">
            <v>Note: 1</v>
          </cell>
          <cell r="N2922" t="str">
            <v>SATUAN dapat berdasarkan atas jam operasi untuk Tenaga Kerja dan Peralatan, volume dan/atau ukuran</v>
          </cell>
        </row>
        <row r="2923">
          <cell r="C2923" t="str">
            <v>- Memuat, menuang, kembali</v>
          </cell>
          <cell r="G2923" t="str">
            <v>T1</v>
          </cell>
          <cell r="H2923">
            <v>1.5</v>
          </cell>
          <cell r="I2923" t="str">
            <v>menit</v>
          </cell>
          <cell r="N2923" t="str">
            <v>berat untuk bahan-bahan.</v>
          </cell>
        </row>
        <row r="2924">
          <cell r="C2924" t="str">
            <v>- Menunggu, dan lain lain</v>
          </cell>
          <cell r="G2924" t="str">
            <v>T2</v>
          </cell>
          <cell r="H2924">
            <v>0.5</v>
          </cell>
          <cell r="I2924" t="str">
            <v>menit</v>
          </cell>
          <cell r="L2924">
            <v>2</v>
          </cell>
          <cell r="N2924" t="str">
            <v>Kuantitas satuan adalah kuantitas setiap komponen untuk menyelesaikan satu satuan pekerjaan dari nomor</v>
          </cell>
        </row>
        <row r="2925">
          <cell r="G2925" t="str">
            <v>Ts1</v>
          </cell>
          <cell r="H2925">
            <v>2</v>
          </cell>
          <cell r="I2925" t="str">
            <v>menit</v>
          </cell>
          <cell r="N2925" t="str">
            <v>mata pembayaran.</v>
          </cell>
        </row>
        <row r="2926">
          <cell r="L2926">
            <v>3</v>
          </cell>
          <cell r="N2926" t="str">
            <v>Biaya satuan untuk peralatan sudah termasuk bahan bakar, bahan habis dipakai dan operator.</v>
          </cell>
        </row>
        <row r="2927">
          <cell r="L2927">
            <v>4</v>
          </cell>
          <cell r="N2927" t="str">
            <v>Biaya satuan sudah termasuk pengeluaran untuk seluruh pajak yang berkaitan (tetapi tidak termasuk PPN</v>
          </cell>
        </row>
        <row r="2928">
          <cell r="J2928" t="str">
            <v>Berlanjut ke halaman berikut</v>
          </cell>
          <cell r="N2928" t="str">
            <v>yang dibayar dari kontrak) dan biaya-biaya lainnya.</v>
          </cell>
        </row>
        <row r="2929">
          <cell r="A2929" t="str">
            <v>ITEM PEMBAYARAN NO.</v>
          </cell>
          <cell r="D2929" t="str">
            <v>:  6.6</v>
          </cell>
          <cell r="J2929" t="str">
            <v>Analisa EI-66</v>
          </cell>
        </row>
        <row r="2930">
          <cell r="A2930" t="str">
            <v>JENIS PEKERJAAN</v>
          </cell>
          <cell r="D2930" t="str">
            <v>:  Lapis Pen. Macadam Permukaan</v>
          </cell>
        </row>
        <row r="2931">
          <cell r="A2931" t="str">
            <v>SATUAN PEMBAYARAN</v>
          </cell>
          <cell r="D2931" t="str">
            <v>:  M3</v>
          </cell>
          <cell r="H2931" t="str">
            <v xml:space="preserve">         URAIAN ANALISA HARGA SATUAN</v>
          </cell>
        </row>
        <row r="2932">
          <cell r="J2932" t="str">
            <v>Lanjutan</v>
          </cell>
        </row>
        <row r="2934">
          <cell r="A2934" t="str">
            <v>No.</v>
          </cell>
          <cell r="C2934" t="str">
            <v>U R A I A N</v>
          </cell>
          <cell r="G2934" t="str">
            <v>KODE</v>
          </cell>
          <cell r="H2934" t="str">
            <v>KOEF.</v>
          </cell>
          <cell r="I2934" t="str">
            <v>SATUAN</v>
          </cell>
          <cell r="J2934" t="str">
            <v>KETERANGAN</v>
          </cell>
        </row>
        <row r="2937">
          <cell r="C2937" t="str">
            <v xml:space="preserve">Kap. Prod. / jam = </v>
          </cell>
          <cell r="D2937" t="str">
            <v>V x Fb x Fa x 60</v>
          </cell>
          <cell r="G2937" t="str">
            <v>Q1</v>
          </cell>
          <cell r="H2937">
            <v>28.012500000000003</v>
          </cell>
          <cell r="I2937" t="str">
            <v>M3</v>
          </cell>
          <cell r="J2937" t="str">
            <v xml:space="preserve"> </v>
          </cell>
        </row>
        <row r="2938">
          <cell r="D2938" t="str">
            <v>Ts1</v>
          </cell>
        </row>
        <row r="2940">
          <cell r="C2940" t="str">
            <v>Koefisien Alat/M3</v>
          </cell>
          <cell r="D2940" t="str">
            <v xml:space="preserve"> = 1 : Q1</v>
          </cell>
          <cell r="G2940" t="str">
            <v>(E15)</v>
          </cell>
          <cell r="H2940">
            <v>3.5698348951360995E-2</v>
          </cell>
          <cell r="I2940" t="str">
            <v>Jam</v>
          </cell>
        </row>
        <row r="2942">
          <cell r="A2942" t="str">
            <v>2.b.</v>
          </cell>
          <cell r="C2942" t="str">
            <v>DUMP TRUCK (DT)</v>
          </cell>
          <cell r="G2942" t="str">
            <v>(E09)</v>
          </cell>
        </row>
        <row r="2943">
          <cell r="C2943" t="str">
            <v>Kapasitas bak</v>
          </cell>
          <cell r="G2943" t="str">
            <v>V</v>
          </cell>
          <cell r="H2943">
            <v>4</v>
          </cell>
          <cell r="I2943" t="str">
            <v>M3</v>
          </cell>
        </row>
        <row r="2944">
          <cell r="C2944" t="str">
            <v>Faktor Efisiensi alat</v>
          </cell>
          <cell r="G2944" t="str">
            <v>Fa</v>
          </cell>
          <cell r="H2944">
            <v>0.83</v>
          </cell>
          <cell r="I2944" t="str">
            <v>-</v>
          </cell>
        </row>
        <row r="2945">
          <cell r="C2945" t="str">
            <v>Kecepatan rata-rata bermuatan</v>
          </cell>
          <cell r="G2945" t="str">
            <v>v1</v>
          </cell>
          <cell r="H2945">
            <v>40</v>
          </cell>
          <cell r="I2945" t="str">
            <v>KM / Jam</v>
          </cell>
        </row>
        <row r="2946">
          <cell r="C2946" t="str">
            <v>Kecepatan rata-rata kosong</v>
          </cell>
          <cell r="G2946" t="str">
            <v>v2</v>
          </cell>
          <cell r="H2946">
            <v>45</v>
          </cell>
          <cell r="I2946" t="str">
            <v>KM / Jam</v>
          </cell>
        </row>
        <row r="2949">
          <cell r="C2949" t="str">
            <v>Waktu Siklus</v>
          </cell>
          <cell r="G2949" t="str">
            <v>Ts2</v>
          </cell>
        </row>
        <row r="2950">
          <cell r="C2950" t="str">
            <v>- Mengisi Bak  =  V : Q1 x 60</v>
          </cell>
          <cell r="G2950" t="str">
            <v>T1</v>
          </cell>
          <cell r="H2950">
            <v>8.5676037483266381</v>
          </cell>
          <cell r="I2950" t="str">
            <v>menit</v>
          </cell>
        </row>
        <row r="2951">
          <cell r="C2951" t="str">
            <v>- Angkut</v>
          </cell>
          <cell r="D2951" t="str">
            <v>= (L : v1) x 60 menit</v>
          </cell>
          <cell r="G2951" t="str">
            <v>T2</v>
          </cell>
          <cell r="H2951">
            <v>26.25</v>
          </cell>
          <cell r="I2951" t="str">
            <v>menit</v>
          </cell>
        </row>
        <row r="2952">
          <cell r="C2952" t="str">
            <v>- Tunggu + dump + Putar</v>
          </cell>
          <cell r="G2952" t="str">
            <v>T3</v>
          </cell>
          <cell r="H2952">
            <v>15</v>
          </cell>
          <cell r="I2952" t="str">
            <v>menit</v>
          </cell>
        </row>
        <row r="2953">
          <cell r="C2953" t="str">
            <v>- Kembali</v>
          </cell>
          <cell r="D2953" t="str">
            <v>= (L : v2) x 60 menit</v>
          </cell>
          <cell r="G2953" t="str">
            <v>T4</v>
          </cell>
          <cell r="H2953">
            <v>23.333333333333332</v>
          </cell>
          <cell r="I2953" t="str">
            <v>menit</v>
          </cell>
        </row>
        <row r="2954">
          <cell r="G2954" t="str">
            <v>Ts2</v>
          </cell>
          <cell r="H2954">
            <v>73.150937081659976</v>
          </cell>
          <cell r="I2954" t="str">
            <v>menit</v>
          </cell>
        </row>
        <row r="2956">
          <cell r="C2956" t="str">
            <v>Kap.Prod. / jam =</v>
          </cell>
          <cell r="D2956" t="str">
            <v>V x Fa x 60</v>
          </cell>
          <cell r="G2956" t="str">
            <v>Q2</v>
          </cell>
          <cell r="H2956">
            <v>2.7231366807731896</v>
          </cell>
          <cell r="I2956" t="str">
            <v>M3</v>
          </cell>
        </row>
        <row r="2957">
          <cell r="D2957" t="str">
            <v>Ts2</v>
          </cell>
        </row>
        <row r="2959">
          <cell r="C2959" t="str">
            <v>Koefisien Alat / M3 = 1 : Q2</v>
          </cell>
          <cell r="D2959" t="str">
            <v>= 1 : Q2</v>
          </cell>
          <cell r="G2959" t="str">
            <v>(E09)</v>
          </cell>
          <cell r="H2959">
            <v>0.36722357972720876</v>
          </cell>
          <cell r="I2959" t="str">
            <v>Jam</v>
          </cell>
        </row>
        <row r="2961">
          <cell r="A2961" t="str">
            <v>2.c.</v>
          </cell>
          <cell r="C2961" t="str">
            <v>THREE WHEEL ROLLER</v>
          </cell>
          <cell r="G2961" t="str">
            <v>(E16)</v>
          </cell>
        </row>
        <row r="2962">
          <cell r="C2962" t="str">
            <v>Kecepatan rata-rata alat</v>
          </cell>
          <cell r="G2962" t="str">
            <v>v</v>
          </cell>
          <cell r="H2962">
            <v>3.5</v>
          </cell>
          <cell r="I2962" t="str">
            <v>Km / Jam</v>
          </cell>
        </row>
        <row r="2963">
          <cell r="C2963" t="str">
            <v>Lebar efektif pemadatan</v>
          </cell>
          <cell r="G2963" t="str">
            <v>b</v>
          </cell>
          <cell r="H2963">
            <v>1.2</v>
          </cell>
          <cell r="I2963" t="str">
            <v>M</v>
          </cell>
        </row>
        <row r="2964">
          <cell r="C2964" t="str">
            <v>Jumlah lintasan</v>
          </cell>
          <cell r="G2964" t="str">
            <v>n</v>
          </cell>
          <cell r="H2964">
            <v>18</v>
          </cell>
          <cell r="I2964" t="str">
            <v>lintasan</v>
          </cell>
          <cell r="J2964" t="str">
            <v xml:space="preserve"> 3 fase @ 6 lintas</v>
          </cell>
        </row>
        <row r="2965">
          <cell r="C2965" t="str">
            <v>Faktor Efisiensi alat</v>
          </cell>
          <cell r="G2965" t="str">
            <v>Fa</v>
          </cell>
          <cell r="H2965">
            <v>0.83</v>
          </cell>
          <cell r="I2965" t="str">
            <v>-</v>
          </cell>
        </row>
        <row r="2967">
          <cell r="C2967" t="str">
            <v xml:space="preserve">Kap. Prod. / jam = </v>
          </cell>
          <cell r="D2967" t="str">
            <v>(v x 1000) x b x t x Fa</v>
          </cell>
          <cell r="G2967" t="str">
            <v>Q3</v>
          </cell>
          <cell r="H2967">
            <v>9.6833333333333318</v>
          </cell>
          <cell r="I2967" t="str">
            <v>M3</v>
          </cell>
        </row>
        <row r="2968">
          <cell r="D2968" t="str">
            <v>n</v>
          </cell>
        </row>
        <row r="2969">
          <cell r="C2969" t="str">
            <v>Koefisien Alat / M3</v>
          </cell>
          <cell r="D2969" t="str">
            <v xml:space="preserve"> =  1  :  Q3</v>
          </cell>
          <cell r="G2969" t="str">
            <v>(E16)</v>
          </cell>
          <cell r="H2969">
            <v>0.10327022375215147</v>
          </cell>
          <cell r="I2969" t="str">
            <v>Jam</v>
          </cell>
        </row>
        <row r="2971">
          <cell r="A2971" t="str">
            <v>2.d.</v>
          </cell>
          <cell r="C2971" t="str">
            <v>ASPHALT SPRAYER</v>
          </cell>
          <cell r="G2971" t="str">
            <v>(E03)</v>
          </cell>
        </row>
        <row r="2972">
          <cell r="C2972" t="str">
            <v>Kapasitas alat</v>
          </cell>
          <cell r="G2972" t="str">
            <v>V</v>
          </cell>
          <cell r="H2972">
            <v>800</v>
          </cell>
          <cell r="I2972" t="str">
            <v>liter</v>
          </cell>
        </row>
        <row r="2973">
          <cell r="C2973" t="str">
            <v>Faktor efisiensi alat</v>
          </cell>
          <cell r="G2973" t="str">
            <v>Fa</v>
          </cell>
          <cell r="H2973">
            <v>0.83</v>
          </cell>
          <cell r="I2973" t="str">
            <v>-</v>
          </cell>
        </row>
        <row r="2974">
          <cell r="C2974" t="str">
            <v>Waktu Siklus (termasuk proses pemanasan)</v>
          </cell>
          <cell r="G2974" t="str">
            <v>Ts3</v>
          </cell>
          <cell r="H2974">
            <v>1</v>
          </cell>
          <cell r="I2974" t="str">
            <v>Jam</v>
          </cell>
        </row>
        <row r="2976">
          <cell r="C2976" t="str">
            <v>Kap. Prod. / jam =</v>
          </cell>
          <cell r="D2976" t="str">
            <v>V x Fa x D2</v>
          </cell>
          <cell r="G2976" t="str">
            <v>Q4</v>
          </cell>
          <cell r="H2976">
            <v>6.4484615384615385</v>
          </cell>
          <cell r="I2976" t="str">
            <v>M3</v>
          </cell>
        </row>
        <row r="2977">
          <cell r="D2977" t="str">
            <v>Ts3 x (As)</v>
          </cell>
        </row>
        <row r="2978">
          <cell r="C2978" t="str">
            <v>Koefisien Alat / M3</v>
          </cell>
          <cell r="D2978" t="str">
            <v xml:space="preserve"> =  1  :  Q4</v>
          </cell>
          <cell r="G2978" t="str">
            <v>(E03)</v>
          </cell>
          <cell r="H2978">
            <v>0.15507574853870928</v>
          </cell>
          <cell r="I2978" t="str">
            <v>Jam</v>
          </cell>
        </row>
        <row r="2986">
          <cell r="C2986" t="str">
            <v xml:space="preserve"> </v>
          </cell>
        </row>
        <row r="2987">
          <cell r="J2987" t="str">
            <v>Berlanjut ke halaman berikut</v>
          </cell>
        </row>
        <row r="2988">
          <cell r="A2988" t="str">
            <v>ITEM PEMBAYARAN NO.</v>
          </cell>
          <cell r="D2988" t="str">
            <v>:  6.6</v>
          </cell>
          <cell r="J2988" t="str">
            <v>Analisa EI-66</v>
          </cell>
        </row>
        <row r="2989">
          <cell r="A2989" t="str">
            <v>JENIS PEKERJAAN</v>
          </cell>
          <cell r="D2989" t="str">
            <v>:  Lapis Pen. Macadam Permukaan</v>
          </cell>
        </row>
        <row r="2990">
          <cell r="A2990" t="str">
            <v>SATUAN PEMBAYARAN</v>
          </cell>
          <cell r="D2990" t="str">
            <v>:  M3</v>
          </cell>
          <cell r="H2990" t="str">
            <v xml:space="preserve">         URAIAN ANALISA HARGA SATUAN</v>
          </cell>
        </row>
        <row r="2991">
          <cell r="J2991" t="str">
            <v>Lanjutan</v>
          </cell>
        </row>
        <row r="2993">
          <cell r="A2993" t="str">
            <v>No.</v>
          </cell>
          <cell r="C2993" t="str">
            <v>U R A I A N</v>
          </cell>
          <cell r="G2993" t="str">
            <v>KODE</v>
          </cell>
          <cell r="H2993" t="str">
            <v>KOEF.</v>
          </cell>
          <cell r="I2993" t="str">
            <v>SATUAN</v>
          </cell>
          <cell r="J2993" t="str">
            <v>KETERANGAN</v>
          </cell>
        </row>
        <row r="2996">
          <cell r="A2996" t="str">
            <v>2.e.</v>
          </cell>
          <cell r="B2996" t="str">
            <v xml:space="preserve"> </v>
          </cell>
          <cell r="C2996" t="str">
            <v>ALAT BANTU</v>
          </cell>
        </row>
        <row r="2997">
          <cell r="C2997" t="str">
            <v>diperlukan setiap  :</v>
          </cell>
          <cell r="D2997">
            <v>75</v>
          </cell>
          <cell r="E2997" t="str">
            <v>M3 pekerjaan</v>
          </cell>
          <cell r="J2997" t="str">
            <v>Lump Sum</v>
          </cell>
        </row>
        <row r="2998">
          <cell r="C2998" t="str">
            <v>- Kereta dorong</v>
          </cell>
          <cell r="D2998" t="str">
            <v>=  3  buah</v>
          </cell>
        </row>
        <row r="2999">
          <cell r="C2999" t="str">
            <v>- Sekop</v>
          </cell>
          <cell r="D2999" t="str">
            <v>=  5  buah</v>
          </cell>
        </row>
        <row r="3000">
          <cell r="C3000" t="str">
            <v>- Sapu</v>
          </cell>
          <cell r="D3000" t="str">
            <v>=  5  buah</v>
          </cell>
        </row>
        <row r="3001">
          <cell r="C3001" t="str">
            <v>- Sikat</v>
          </cell>
          <cell r="D3001" t="str">
            <v>=  3  buah</v>
          </cell>
        </row>
        <row r="3002">
          <cell r="C3002" t="str">
            <v>- Karung</v>
          </cell>
          <cell r="D3002" t="str">
            <v>=  5  buah</v>
          </cell>
        </row>
        <row r="3003">
          <cell r="C3003" t="str">
            <v>- Cerek Aspal</v>
          </cell>
          <cell r="D3003" t="str">
            <v>=  3  buah</v>
          </cell>
        </row>
        <row r="3004">
          <cell r="C3004" t="str">
            <v>- Kaleng Aspal</v>
          </cell>
          <cell r="D3004" t="str">
            <v>=  3  buah</v>
          </cell>
        </row>
        <row r="3006">
          <cell r="A3006" t="str">
            <v xml:space="preserve">   3.</v>
          </cell>
          <cell r="C3006" t="str">
            <v>TENAGA</v>
          </cell>
        </row>
        <row r="3007">
          <cell r="C3007" t="str">
            <v>Produksi menentukan (Produksi Wheel Loader)</v>
          </cell>
          <cell r="G3007" t="str">
            <v>Q1</v>
          </cell>
          <cell r="H3007">
            <v>28.012500000000003</v>
          </cell>
          <cell r="I3007" t="str">
            <v>M3/Jam</v>
          </cell>
        </row>
        <row r="3008">
          <cell r="C3008" t="str">
            <v>Produksi Lapen / hari   =   Q1 x Tk</v>
          </cell>
          <cell r="G3008" t="str">
            <v>Qt</v>
          </cell>
          <cell r="H3008">
            <v>196.08750000000003</v>
          </cell>
          <cell r="I3008" t="str">
            <v>M3</v>
          </cell>
        </row>
        <row r="3009">
          <cell r="C3009" t="str">
            <v>Kebutuhan tenaga :</v>
          </cell>
        </row>
        <row r="3010">
          <cell r="D3010" t="str">
            <v>- Pekerja</v>
          </cell>
          <cell r="G3010" t="str">
            <v>P</v>
          </cell>
          <cell r="H3010">
            <v>20</v>
          </cell>
          <cell r="I3010" t="str">
            <v>orang</v>
          </cell>
        </row>
        <row r="3011">
          <cell r="D3011" t="str">
            <v>- Mandor</v>
          </cell>
          <cell r="G3011" t="str">
            <v>M</v>
          </cell>
          <cell r="H3011">
            <v>2</v>
          </cell>
          <cell r="I3011" t="str">
            <v>orang</v>
          </cell>
        </row>
        <row r="3013">
          <cell r="C3013" t="str">
            <v>Koefisien Tenaga / M3     :</v>
          </cell>
        </row>
        <row r="3014">
          <cell r="D3014" t="str">
            <v>- Pekerja</v>
          </cell>
          <cell r="E3014" t="str">
            <v>= (Tk x P) / Qt</v>
          </cell>
          <cell r="G3014" t="str">
            <v>(L01)</v>
          </cell>
          <cell r="H3014">
            <v>0.71396697902721984</v>
          </cell>
          <cell r="I3014" t="str">
            <v>Jam</v>
          </cell>
        </row>
        <row r="3015">
          <cell r="D3015" t="str">
            <v>- Mandor</v>
          </cell>
          <cell r="E3015" t="str">
            <v>= (Tk x M) / Qt</v>
          </cell>
          <cell r="G3015" t="str">
            <v>(L03)</v>
          </cell>
          <cell r="H3015">
            <v>7.1396697902721989E-2</v>
          </cell>
          <cell r="I3015" t="str">
            <v>Jam</v>
          </cell>
        </row>
        <row r="3018">
          <cell r="A3018" t="str">
            <v>4.</v>
          </cell>
          <cell r="C3018" t="str">
            <v>HARGA DASAR SATUAN UPAH, BAHAN DAN ALAT</v>
          </cell>
        </row>
        <row r="3019">
          <cell r="C3019" t="str">
            <v>Lihat lampiran.</v>
          </cell>
        </row>
        <row r="3021">
          <cell r="A3021" t="str">
            <v>5.</v>
          </cell>
          <cell r="C3021" t="str">
            <v>ANALISA HARGA SATUAN PEKERJAAN</v>
          </cell>
        </row>
        <row r="3022">
          <cell r="C3022" t="str">
            <v>Lihat perhitungan dalam FORMULIR STANDAR UNTUK</v>
          </cell>
        </row>
        <row r="3023">
          <cell r="C3023" t="str">
            <v>PEREKEMAN ANALISA MASING-MASING HARGA</v>
          </cell>
        </row>
        <row r="3024">
          <cell r="C3024" t="str">
            <v>SATUAN.</v>
          </cell>
        </row>
        <row r="3025">
          <cell r="C3025" t="str">
            <v>Didapat Harga Satuan Pekerjaan :</v>
          </cell>
        </row>
        <row r="3027">
          <cell r="C3027" t="str">
            <v xml:space="preserve">Rp.  </v>
          </cell>
          <cell r="D3027">
            <v>131706.69332696154</v>
          </cell>
          <cell r="E3027" t="str">
            <v xml:space="preserve"> / M3.</v>
          </cell>
        </row>
        <row r="3030">
          <cell r="A3030" t="str">
            <v>6.</v>
          </cell>
          <cell r="C3030" t="str">
            <v>MASA PELAKSANAAN YANG DIPERLUKAN</v>
          </cell>
        </row>
        <row r="3031">
          <cell r="C3031" t="str">
            <v>Masa Pelaksanaan :</v>
          </cell>
          <cell r="D3031" t="str">
            <v>. . . . . . . . . . .</v>
          </cell>
          <cell r="E3031" t="str">
            <v>bulan</v>
          </cell>
        </row>
        <row r="3033">
          <cell r="A3033" t="str">
            <v>7.</v>
          </cell>
          <cell r="C3033" t="str">
            <v>VOLUME PEKERJAAN YANG DIPERLUKAN</v>
          </cell>
        </row>
        <row r="3034">
          <cell r="C3034" t="str">
            <v>Volume pekerjaan  :</v>
          </cell>
          <cell r="D3034">
            <v>7500</v>
          </cell>
          <cell r="E3034" t="str">
            <v>M3</v>
          </cell>
        </row>
      </sheetData>
      <sheetData sheetId="27" refreshError="1"/>
      <sheetData sheetId="28" refreshError="1">
        <row r="1">
          <cell r="A1" t="str">
            <v>ITEM PEMBAYARAN NO.</v>
          </cell>
          <cell r="D1" t="str">
            <v>:  7.1 (2)</v>
          </cell>
          <cell r="J1" t="str">
            <v>Analisa EI-712</v>
          </cell>
          <cell r="T1" t="str">
            <v>Analisa EI-712</v>
          </cell>
        </row>
        <row r="2">
          <cell r="A2" t="str">
            <v>JENIS PEKERJAAN</v>
          </cell>
          <cell r="D2" t="str">
            <v>:  Beton K-400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(cara mekanik)</v>
          </cell>
          <cell r="L10" t="str">
            <v>NAMA PAKET</v>
          </cell>
          <cell r="O10" t="str">
            <v>:</v>
          </cell>
        </row>
        <row r="11">
          <cell r="A11">
            <v>2</v>
          </cell>
          <cell r="C11" t="str">
            <v>Lokasi pekerjaan : sepanjang jalan</v>
          </cell>
          <cell r="L11" t="str">
            <v>PROP / KAB / KODYA</v>
          </cell>
          <cell r="O11" t="str">
            <v>:</v>
          </cell>
        </row>
        <row r="12">
          <cell r="A12">
            <v>3</v>
          </cell>
          <cell r="C12" t="str">
            <v>Bahan dasar (batu, pasir dan semen) diterima</v>
          </cell>
          <cell r="L12" t="str">
            <v>ITEM PEMBAYARAN NO.</v>
          </cell>
          <cell r="O12" t="str">
            <v>:  7.1 (2)</v>
          </cell>
          <cell r="R12" t="str">
            <v>PERKIRAAN VOL. PEK.</v>
          </cell>
          <cell r="T12" t="str">
            <v>:</v>
          </cell>
          <cell r="U12">
            <v>0</v>
          </cell>
        </row>
        <row r="13">
          <cell r="C13" t="str">
            <v>seluruhnya di lokasi pekerjaan</v>
          </cell>
          <cell r="L13" t="str">
            <v>JENIS PEKERJAAN</v>
          </cell>
          <cell r="O13" t="str">
            <v>:  Beton K-400</v>
          </cell>
          <cell r="R13" t="str">
            <v>TOTAL HARGA (Rp.)</v>
          </cell>
          <cell r="T13" t="str">
            <v>:</v>
          </cell>
          <cell r="U13">
            <v>0</v>
          </cell>
        </row>
        <row r="14">
          <cell r="A14">
            <v>4</v>
          </cell>
          <cell r="C14" t="str">
            <v>Jarak rata-rata Base camp ke lokasi pekerjaan</v>
          </cell>
          <cell r="G14" t="str">
            <v>L</v>
          </cell>
          <cell r="H14">
            <v>17.5</v>
          </cell>
          <cell r="I14" t="str">
            <v>KM</v>
          </cell>
          <cell r="L14" t="str">
            <v>SATUAN PEMBAYARAN</v>
          </cell>
          <cell r="O14" t="str">
            <v>:  M3</v>
          </cell>
          <cell r="R14" t="str">
            <v>% THD. BIAYA PROYEK</v>
          </cell>
          <cell r="T14" t="str">
            <v>:</v>
          </cell>
          <cell r="U14">
            <v>0</v>
          </cell>
        </row>
        <row r="15">
          <cell r="A15">
            <v>5</v>
          </cell>
          <cell r="C15" t="str">
            <v>Jam kerja efektif per-hari</v>
          </cell>
          <cell r="G15" t="str">
            <v>Tk</v>
          </cell>
          <cell r="H15">
            <v>7</v>
          </cell>
          <cell r="I15" t="str">
            <v>jam</v>
          </cell>
        </row>
        <row r="16">
          <cell r="A16">
            <v>6</v>
          </cell>
          <cell r="C16" t="str">
            <v>Kadar Semen Minimum (Spesifikasi)</v>
          </cell>
          <cell r="G16" t="str">
            <v>Ks</v>
          </cell>
          <cell r="H16">
            <v>400</v>
          </cell>
          <cell r="I16" t="str">
            <v>Kg/M3</v>
          </cell>
        </row>
        <row r="17">
          <cell r="A17">
            <v>7</v>
          </cell>
          <cell r="C17" t="str">
            <v>Ukuran Agregat Maksimum</v>
          </cell>
          <cell r="G17" t="str">
            <v>Ag</v>
          </cell>
          <cell r="H17">
            <v>19</v>
          </cell>
          <cell r="I17" t="str">
            <v>mm</v>
          </cell>
          <cell r="Q17" t="str">
            <v>PERKIRAAN</v>
          </cell>
          <cell r="R17" t="str">
            <v>HARGA</v>
          </cell>
          <cell r="S17" t="str">
            <v>JUMLAH</v>
          </cell>
        </row>
        <row r="18">
          <cell r="A18">
            <v>8</v>
          </cell>
          <cell r="C18" t="str">
            <v>Perbandingan Air/Semen Maksimum (Spesifikasi)</v>
          </cell>
          <cell r="G18" t="str">
            <v>Wcr</v>
          </cell>
          <cell r="H18">
            <v>0.45</v>
          </cell>
          <cell r="I18" t="str">
            <v>-</v>
          </cell>
          <cell r="L18" t="str">
            <v>NO.</v>
          </cell>
          <cell r="N18" t="str">
            <v>KOMPONEN</v>
          </cell>
          <cell r="P18" t="str">
            <v>SATUAN</v>
          </cell>
          <cell r="Q18" t="str">
            <v>KUANTITAS</v>
          </cell>
          <cell r="R18" t="str">
            <v>SATUAN</v>
          </cell>
          <cell r="S18" t="str">
            <v>HARGA</v>
          </cell>
        </row>
        <row r="19">
          <cell r="A19">
            <v>9</v>
          </cell>
          <cell r="C19" t="str">
            <v>Perbandingan Camp.</v>
          </cell>
          <cell r="D19">
            <v>1</v>
          </cell>
          <cell r="E19" t="str">
            <v>:  Semen</v>
          </cell>
          <cell r="G19" t="str">
            <v>Sm</v>
          </cell>
          <cell r="H19">
            <v>17.857142857142858</v>
          </cell>
          <cell r="I19" t="str">
            <v>%</v>
          </cell>
          <cell r="J19" t="str">
            <v xml:space="preserve"> Berdasarkan</v>
          </cell>
          <cell r="R19" t="str">
            <v>(Rp.)</v>
          </cell>
          <cell r="S19" t="str">
            <v>(Rp.)</v>
          </cell>
        </row>
        <row r="20">
          <cell r="D20">
            <v>2</v>
          </cell>
          <cell r="E20" t="str">
            <v>:  Pasir</v>
          </cell>
          <cell r="G20" t="str">
            <v>Ps</v>
          </cell>
          <cell r="H20">
            <v>35.714285714285715</v>
          </cell>
          <cell r="I20" t="str">
            <v>%</v>
          </cell>
          <cell r="J20" t="str">
            <v xml:space="preserve"> JMF &amp; sesuai</v>
          </cell>
        </row>
        <row r="21">
          <cell r="D21">
            <v>2.6</v>
          </cell>
          <cell r="E21" t="str">
            <v>:  Agregat Kasar</v>
          </cell>
          <cell r="G21" t="str">
            <v>Kr</v>
          </cell>
          <cell r="H21">
            <v>46.428571428571438</v>
          </cell>
          <cell r="I21" t="str">
            <v>%</v>
          </cell>
          <cell r="J21" t="str">
            <v xml:space="preserve"> dgn Spesifikasi</v>
          </cell>
        </row>
        <row r="22">
          <cell r="A22">
            <v>10</v>
          </cell>
          <cell r="C22" t="str">
            <v>Berat Jenis Material :</v>
          </cell>
          <cell r="L22" t="str">
            <v>A.</v>
          </cell>
          <cell r="N22" t="str">
            <v>TENAGA</v>
          </cell>
        </row>
        <row r="23">
          <cell r="C23" t="str">
            <v>-  Beton</v>
          </cell>
          <cell r="G23" t="str">
            <v>D1</v>
          </cell>
          <cell r="H23">
            <v>2.25</v>
          </cell>
          <cell r="I23" t="str">
            <v>T/M3</v>
          </cell>
        </row>
        <row r="24">
          <cell r="C24" t="str">
            <v>-  Semen</v>
          </cell>
          <cell r="G24" t="str">
            <v>D2</v>
          </cell>
          <cell r="H24">
            <v>1.44</v>
          </cell>
          <cell r="I24" t="str">
            <v>T/M3</v>
          </cell>
          <cell r="L24" t="str">
            <v>1.</v>
          </cell>
          <cell r="N24" t="str">
            <v>Pekerja</v>
          </cell>
          <cell r="O24" t="str">
            <v>(L01)</v>
          </cell>
          <cell r="P24" t="str">
            <v>jam</v>
          </cell>
          <cell r="Q24">
            <v>5.3012048192771086</v>
          </cell>
          <cell r="R24">
            <v>0</v>
          </cell>
          <cell r="U24">
            <v>0</v>
          </cell>
        </row>
        <row r="25">
          <cell r="C25" t="str">
            <v>-  Pasir</v>
          </cell>
          <cell r="G25" t="str">
            <v>D3</v>
          </cell>
          <cell r="H25">
            <v>1.8</v>
          </cell>
          <cell r="I25" t="str">
            <v>T/M3</v>
          </cell>
          <cell r="L25" t="str">
            <v>2.</v>
          </cell>
          <cell r="N25" t="str">
            <v>Tukang</v>
          </cell>
          <cell r="O25" t="str">
            <v>(L02)</v>
          </cell>
          <cell r="P25" t="str">
            <v>jam</v>
          </cell>
          <cell r="Q25">
            <v>1.7670682730923695</v>
          </cell>
          <cell r="R25">
            <v>0</v>
          </cell>
          <cell r="U25">
            <v>0</v>
          </cell>
        </row>
        <row r="26">
          <cell r="C26" t="str">
            <v>-  Agregat Kasar</v>
          </cell>
          <cell r="G26" t="str">
            <v>D4</v>
          </cell>
          <cell r="H26">
            <v>1.8</v>
          </cell>
          <cell r="I26" t="str">
            <v>T/M3</v>
          </cell>
          <cell r="L26" t="str">
            <v>3.</v>
          </cell>
          <cell r="N26" t="str">
            <v>Mandor</v>
          </cell>
          <cell r="O26" t="str">
            <v>(L03)</v>
          </cell>
          <cell r="P26" t="str">
            <v>jam</v>
          </cell>
          <cell r="Q26">
            <v>0.44176706827309237</v>
          </cell>
          <cell r="R26">
            <v>0</v>
          </cell>
          <cell r="U26">
            <v>0</v>
          </cell>
        </row>
        <row r="28">
          <cell r="A28" t="str">
            <v>II.</v>
          </cell>
          <cell r="C28" t="str">
            <v>URUTAN KERJA</v>
          </cell>
          <cell r="Q28" t="str">
            <v xml:space="preserve">JUMLAH HARGA TENAGA   </v>
          </cell>
          <cell r="U28">
            <v>0</v>
          </cell>
        </row>
        <row r="29">
          <cell r="A29">
            <v>1</v>
          </cell>
          <cell r="C29" t="str">
            <v>Semen, pasir, batu kerikil dan air dicampur dan diaduk</v>
          </cell>
        </row>
        <row r="30">
          <cell r="C30" t="str">
            <v>menjadi beton dengan menggunakan Concrete Mixer</v>
          </cell>
          <cell r="L30" t="str">
            <v>B.</v>
          </cell>
          <cell r="N30" t="str">
            <v>BAHAN</v>
          </cell>
        </row>
        <row r="31">
          <cell r="A31">
            <v>2</v>
          </cell>
          <cell r="C31" t="str">
            <v>Beton di-cor ke dalam bekisting yang telah disiapkan</v>
          </cell>
        </row>
        <row r="32">
          <cell r="A32">
            <v>3</v>
          </cell>
          <cell r="C32" t="str">
            <v>Penyelesaian dan perapihan setelah pemasangan</v>
          </cell>
          <cell r="L32" t="str">
            <v>1.</v>
          </cell>
          <cell r="N32" t="str">
            <v>Semen</v>
          </cell>
          <cell r="O32" t="str">
            <v>(M12)</v>
          </cell>
          <cell r="P32" t="str">
            <v>Kg</v>
          </cell>
          <cell r="Q32">
            <v>411.83035714285711</v>
          </cell>
          <cell r="R32">
            <v>0</v>
          </cell>
          <cell r="U32">
            <v>0</v>
          </cell>
        </row>
        <row r="33">
          <cell r="L33" t="str">
            <v>2.</v>
          </cell>
          <cell r="N33" t="str">
            <v>Pasir</v>
          </cell>
          <cell r="O33" t="str">
            <v>(M01)</v>
          </cell>
          <cell r="P33" t="str">
            <v>M3</v>
          </cell>
          <cell r="Q33">
            <v>0.4575892857142857</v>
          </cell>
          <cell r="R33">
            <v>14800</v>
          </cell>
          <cell r="U33">
            <v>6772.3214285714284</v>
          </cell>
        </row>
        <row r="34">
          <cell r="A34" t="str">
            <v>III.</v>
          </cell>
          <cell r="C34" t="str">
            <v>PEMAKAIAN BAHAN, ALAT DAN TENAGA</v>
          </cell>
          <cell r="L34" t="str">
            <v>3.</v>
          </cell>
          <cell r="N34" t="str">
            <v>Agregat Kasar</v>
          </cell>
          <cell r="O34" t="str">
            <v>(M03)</v>
          </cell>
          <cell r="P34" t="str">
            <v>M3</v>
          </cell>
          <cell r="Q34">
            <v>0.5948660714285714</v>
          </cell>
          <cell r="R34">
            <v>32852.921470565663</v>
          </cell>
          <cell r="U34">
            <v>19543.088330146762</v>
          </cell>
        </row>
        <row r="35">
          <cell r="L35" t="str">
            <v>4.</v>
          </cell>
          <cell r="N35" t="str">
            <v>Kayu Perancah</v>
          </cell>
          <cell r="O35" t="str">
            <v>(M19)</v>
          </cell>
          <cell r="P35" t="str">
            <v>M3</v>
          </cell>
          <cell r="Q35">
            <v>0.15</v>
          </cell>
          <cell r="R35">
            <v>950000</v>
          </cell>
          <cell r="U35">
            <v>142500</v>
          </cell>
        </row>
        <row r="36">
          <cell r="A36" t="str">
            <v xml:space="preserve">   1.</v>
          </cell>
          <cell r="C36" t="str">
            <v>BAHAN</v>
          </cell>
          <cell r="L36" t="str">
            <v>5.</v>
          </cell>
          <cell r="N36" t="str">
            <v>Paku</v>
          </cell>
          <cell r="O36" t="str">
            <v>(M18)</v>
          </cell>
          <cell r="P36" t="str">
            <v>Kg</v>
          </cell>
          <cell r="Q36">
            <v>1.5</v>
          </cell>
          <cell r="R36">
            <v>10800</v>
          </cell>
          <cell r="U36">
            <v>16200</v>
          </cell>
        </row>
        <row r="37">
          <cell r="A37" t="str">
            <v>1.a.</v>
          </cell>
          <cell r="C37" t="str">
            <v>Semen (PC)          =</v>
          </cell>
          <cell r="D37" t="str">
            <v>{Sm x D1 x 1000} x 1.025</v>
          </cell>
          <cell r="G37" t="str">
            <v>(M12)</v>
          </cell>
          <cell r="H37">
            <v>411.83035714285711</v>
          </cell>
          <cell r="I37" t="str">
            <v>Kg</v>
          </cell>
        </row>
        <row r="38">
          <cell r="A38" t="str">
            <v>1.b.</v>
          </cell>
          <cell r="C38" t="str">
            <v>Pasir Beton           =</v>
          </cell>
          <cell r="D38" t="str">
            <v>{(Ps x D1) : D3} x 1.025</v>
          </cell>
          <cell r="G38" t="str">
            <v>(M01)</v>
          </cell>
          <cell r="H38">
            <v>0.4575892857142857</v>
          </cell>
          <cell r="I38" t="str">
            <v>M3</v>
          </cell>
          <cell r="J38">
            <v>823.66071428571433</v>
          </cell>
          <cell r="Q38" t="str">
            <v xml:space="preserve">JUMLAH HARGA BAHAN   </v>
          </cell>
          <cell r="U38">
            <v>185015.40975871819</v>
          </cell>
        </row>
        <row r="39">
          <cell r="A39" t="str">
            <v>1.c.</v>
          </cell>
          <cell r="C39" t="str">
            <v>Agregat  Kasar      =</v>
          </cell>
          <cell r="D39" t="str">
            <v>{(Kr x D1) : D4} x 1.025</v>
          </cell>
          <cell r="G39" t="str">
            <v>(M03)</v>
          </cell>
          <cell r="H39">
            <v>0.5948660714285714</v>
          </cell>
          <cell r="I39" t="str">
            <v>M3</v>
          </cell>
          <cell r="J39">
            <v>1070.7589285714284</v>
          </cell>
        </row>
        <row r="40">
          <cell r="A40" t="str">
            <v>1.d.</v>
          </cell>
          <cell r="C40" t="str">
            <v>Kayu Perancah dan/atau Bekisting</v>
          </cell>
          <cell r="G40" t="str">
            <v>(M19)</v>
          </cell>
          <cell r="H40">
            <v>0.15</v>
          </cell>
          <cell r="I40" t="str">
            <v>M3</v>
          </cell>
          <cell r="L40" t="str">
            <v>C.</v>
          </cell>
          <cell r="N40" t="str">
            <v>PERALATAN</v>
          </cell>
        </row>
        <row r="41">
          <cell r="A41" t="str">
            <v>1.e.</v>
          </cell>
          <cell r="C41" t="str">
            <v>Paku</v>
          </cell>
          <cell r="G41" t="str">
            <v>(M18)</v>
          </cell>
          <cell r="H41">
            <v>1.5</v>
          </cell>
          <cell r="I41" t="str">
            <v>Kg</v>
          </cell>
        </row>
        <row r="42">
          <cell r="L42" t="str">
            <v>1.</v>
          </cell>
          <cell r="N42" t="str">
            <v>Conc. Mixer</v>
          </cell>
          <cell r="O42" t="str">
            <v>(E06)</v>
          </cell>
          <cell r="P42" t="str">
            <v>jam</v>
          </cell>
          <cell r="Q42">
            <v>0.44176706827309237</v>
          </cell>
          <cell r="R42">
            <v>43852.641561599114</v>
          </cell>
          <cell r="U42">
            <v>19372.652898698405</v>
          </cell>
        </row>
        <row r="43">
          <cell r="A43" t="str">
            <v>2.</v>
          </cell>
          <cell r="C43" t="str">
            <v>ALAT</v>
          </cell>
          <cell r="L43" t="str">
            <v>2.</v>
          </cell>
          <cell r="N43" t="str">
            <v>Water Tanker</v>
          </cell>
          <cell r="O43" t="str">
            <v>(E23)</v>
          </cell>
          <cell r="P43" t="str">
            <v>jam</v>
          </cell>
          <cell r="Q43">
            <v>5.5820379733218579E-2</v>
          </cell>
          <cell r="R43">
            <v>91511.794856134482</v>
          </cell>
          <cell r="U43">
            <v>5108.2231389378258</v>
          </cell>
        </row>
        <row r="44">
          <cell r="A44" t="str">
            <v>2.a.</v>
          </cell>
          <cell r="C44" t="str">
            <v>CONCRETE MIXER</v>
          </cell>
          <cell r="G44" t="str">
            <v>(E06)</v>
          </cell>
          <cell r="L44" t="str">
            <v>3.</v>
          </cell>
          <cell r="N44" t="str">
            <v>Con. Vibrator</v>
          </cell>
          <cell r="O44" t="str">
            <v>(E20)</v>
          </cell>
          <cell r="P44" t="str">
            <v>jam</v>
          </cell>
          <cell r="Q44">
            <v>0.44176706827309237</v>
          </cell>
          <cell r="R44">
            <v>13876.414497529062</v>
          </cell>
          <cell r="U44">
            <v>6130.1429507156499</v>
          </cell>
        </row>
        <row r="45">
          <cell r="C45" t="str">
            <v>Kapasitas Alat</v>
          </cell>
          <cell r="G45" t="str">
            <v>V</v>
          </cell>
          <cell r="H45">
            <v>500</v>
          </cell>
          <cell r="I45" t="str">
            <v>liter</v>
          </cell>
          <cell r="L45" t="str">
            <v>4.</v>
          </cell>
          <cell r="N45" t="str">
            <v>Con, Pump</v>
          </cell>
          <cell r="O45" t="str">
            <v>(E28)</v>
          </cell>
          <cell r="P45" t="str">
            <v>jam</v>
          </cell>
          <cell r="Q45">
            <v>0.44176706827309237</v>
          </cell>
          <cell r="R45">
            <v>79341.978384518705</v>
          </cell>
          <cell r="U45">
            <v>35050.673181915896</v>
          </cell>
        </row>
        <row r="46">
          <cell r="C46" t="str">
            <v>Faktor Efisiensi Alat</v>
          </cell>
          <cell r="G46" t="str">
            <v>Fa</v>
          </cell>
          <cell r="H46">
            <v>0.83</v>
          </cell>
          <cell r="I46" t="str">
            <v>-</v>
          </cell>
          <cell r="L46" t="str">
            <v>5.</v>
          </cell>
          <cell r="N46" t="str">
            <v>Alat Bantu</v>
          </cell>
          <cell r="P46" t="str">
            <v>Ls</v>
          </cell>
          <cell r="Q46">
            <v>1</v>
          </cell>
          <cell r="R46">
            <v>600</v>
          </cell>
          <cell r="U46">
            <v>600</v>
          </cell>
        </row>
        <row r="47">
          <cell r="C47" t="str">
            <v>Waktu siklus   :</v>
          </cell>
          <cell r="D47" t="str">
            <v>(T1 + T2 + T3 + T4)</v>
          </cell>
          <cell r="G47" t="str">
            <v>Ts</v>
          </cell>
        </row>
        <row r="48">
          <cell r="C48" t="str">
            <v>-  Memuat</v>
          </cell>
          <cell r="G48" t="str">
            <v>T1</v>
          </cell>
          <cell r="H48">
            <v>3</v>
          </cell>
          <cell r="I48" t="str">
            <v>menit</v>
          </cell>
        </row>
        <row r="49">
          <cell r="C49" t="str">
            <v>-  Mengaduk</v>
          </cell>
          <cell r="G49" t="str">
            <v>T2</v>
          </cell>
          <cell r="H49">
            <v>2</v>
          </cell>
          <cell r="I49" t="str">
            <v>menit</v>
          </cell>
        </row>
        <row r="50">
          <cell r="C50" t="str">
            <v>-  Menuang</v>
          </cell>
          <cell r="G50" t="str">
            <v>T3</v>
          </cell>
          <cell r="H50">
            <v>3</v>
          </cell>
          <cell r="I50" t="str">
            <v>menit</v>
          </cell>
          <cell r="Q50" t="str">
            <v xml:space="preserve">JUMLAH HARGA PERALATAN   </v>
          </cell>
          <cell r="U50">
            <v>66261.692170267779</v>
          </cell>
        </row>
        <row r="51">
          <cell r="C51" t="str">
            <v>-  Tunggu, dll.</v>
          </cell>
          <cell r="G51" t="str">
            <v>T4</v>
          </cell>
          <cell r="H51">
            <v>3</v>
          </cell>
          <cell r="I51" t="str">
            <v>menit</v>
          </cell>
        </row>
        <row r="52">
          <cell r="G52" t="str">
            <v>Ts</v>
          </cell>
          <cell r="H52">
            <v>11</v>
          </cell>
          <cell r="I52" t="str">
            <v>menit</v>
          </cell>
          <cell r="L52" t="str">
            <v>D.</v>
          </cell>
          <cell r="N52" t="str">
            <v>JUMLAH HARGA TENAGA, BAHAN DAN PERALATAN  ( A + B + C )</v>
          </cell>
          <cell r="U52">
            <v>251277.10192898597</v>
          </cell>
        </row>
        <row r="53">
          <cell r="L53" t="str">
            <v>E.</v>
          </cell>
          <cell r="N53" t="str">
            <v>OVERHEAD &amp; PROFIT</v>
          </cell>
          <cell r="P53">
            <v>10</v>
          </cell>
          <cell r="Q53" t="str">
            <v>%  x  D</v>
          </cell>
          <cell r="U53">
            <v>25127.710192898598</v>
          </cell>
        </row>
        <row r="54">
          <cell r="C54" t="str">
            <v>Kap. Prod. / jam  =</v>
          </cell>
          <cell r="D54" t="str">
            <v>V x Fa x 60</v>
          </cell>
          <cell r="G54" t="str">
            <v>Q1</v>
          </cell>
          <cell r="H54">
            <v>2.2636363636363637</v>
          </cell>
          <cell r="I54" t="str">
            <v>M3/jam</v>
          </cell>
          <cell r="L54" t="str">
            <v>F.</v>
          </cell>
          <cell r="N54" t="str">
            <v>HARGA SATUAN PEKERJAAN  ( D + E )</v>
          </cell>
          <cell r="U54">
            <v>276404.81212188455</v>
          </cell>
        </row>
        <row r="55">
          <cell r="D55" t="str">
            <v>1000 x Ts</v>
          </cell>
          <cell r="L55" t="str">
            <v>Note: 1</v>
          </cell>
          <cell r="N55" t="str">
            <v>SATUAN dapat berdasarkan atas jam operasi untuk Tenaga Kerja dan Peralatan, volume dan/atau ukuran</v>
          </cell>
        </row>
        <row r="56">
          <cell r="N56" t="str">
            <v>berat untuk bahan-bahan.</v>
          </cell>
        </row>
        <row r="57">
          <cell r="C57" t="str">
            <v>Koefisien Alat / M3</v>
          </cell>
          <cell r="D57" t="str">
            <v xml:space="preserve">  =   1  :  Q1</v>
          </cell>
          <cell r="G57" t="str">
            <v>(E06)</v>
          </cell>
          <cell r="H57">
            <v>0.44176706827309237</v>
          </cell>
          <cell r="I57" t="str">
            <v>jam</v>
          </cell>
          <cell r="L57">
            <v>2</v>
          </cell>
          <cell r="N57" t="str">
            <v>Kuantitas satuan adalah kuantitas setiap komponen untuk menyelesaikan satu satuan pekerjaan dari nomor</v>
          </cell>
        </row>
        <row r="58">
          <cell r="N58" t="str">
            <v>mata pembayaran.</v>
          </cell>
        </row>
        <row r="59">
          <cell r="L59">
            <v>3</v>
          </cell>
          <cell r="N59" t="str">
            <v>Biaya satuan untuk peralatan sudah termasuk bahan bakar, bahan habis dipakai dan operator.</v>
          </cell>
        </row>
        <row r="60">
          <cell r="L60">
            <v>4</v>
          </cell>
          <cell r="N60" t="str">
            <v>Biaya satuan sudah termasuk pengeluaran untuk seluruh pajak yang berkaitan (tetapi tidak termasuk PPN</v>
          </cell>
        </row>
        <row r="61">
          <cell r="J61" t="str">
            <v>Berlanjut ke hal. berikut.</v>
          </cell>
          <cell r="N61" t="str">
            <v>yang dibayar dari kontrak) dan biaya-biaya lainnya.</v>
          </cell>
        </row>
        <row r="62">
          <cell r="A62" t="str">
            <v>ITEM PEMBAYARAN NO.</v>
          </cell>
          <cell r="D62" t="str">
            <v>:  7.1 (2)</v>
          </cell>
          <cell r="J62" t="str">
            <v>Analisa EI-712</v>
          </cell>
        </row>
        <row r="63">
          <cell r="A63" t="str">
            <v>JENIS PEKERJAAN</v>
          </cell>
          <cell r="D63" t="str">
            <v>:  Beton K-400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A70" t="str">
            <v>2.b.</v>
          </cell>
          <cell r="C70" t="str">
            <v>WATER TANK TRUCK</v>
          </cell>
          <cell r="G70" t="str">
            <v>(E23)</v>
          </cell>
        </row>
        <row r="71">
          <cell r="C71" t="str">
            <v>Volume Tanki Air</v>
          </cell>
          <cell r="G71" t="str">
            <v>V</v>
          </cell>
          <cell r="H71">
            <v>4</v>
          </cell>
          <cell r="I71" t="str">
            <v>M3</v>
          </cell>
        </row>
        <row r="72">
          <cell r="C72" t="str">
            <v>Kebutuhan air / M3 beton</v>
          </cell>
          <cell r="G72" t="str">
            <v>Wc</v>
          </cell>
          <cell r="H72">
            <v>0.18532366071428569</v>
          </cell>
          <cell r="I72" t="str">
            <v>M3</v>
          </cell>
        </row>
        <row r="73">
          <cell r="C73" t="str">
            <v>Faktor Efiesiensi Alat</v>
          </cell>
          <cell r="G73" t="str">
            <v>Fa</v>
          </cell>
          <cell r="H73">
            <v>0.83</v>
          </cell>
          <cell r="I73" t="str">
            <v>-</v>
          </cell>
        </row>
        <row r="74">
          <cell r="C74" t="str">
            <v>Pengisian Tanki / jam</v>
          </cell>
          <cell r="G74" t="str">
            <v>n</v>
          </cell>
          <cell r="H74">
            <v>1</v>
          </cell>
          <cell r="I74" t="str">
            <v>kali</v>
          </cell>
        </row>
        <row r="76">
          <cell r="C76" t="str">
            <v>Kap. Prod. / jam  =</v>
          </cell>
          <cell r="D76" t="str">
            <v>V x Fa x n</v>
          </cell>
          <cell r="G76" t="str">
            <v>Q2</v>
          </cell>
          <cell r="H76">
            <v>17.914604034929241</v>
          </cell>
          <cell r="I76" t="str">
            <v>M3</v>
          </cell>
        </row>
        <row r="77">
          <cell r="D77" t="str">
            <v>Wc</v>
          </cell>
        </row>
        <row r="79">
          <cell r="C79" t="str">
            <v>Koefisien Alat / M3</v>
          </cell>
          <cell r="D79" t="str">
            <v xml:space="preserve">  =   1  :  Q2</v>
          </cell>
          <cell r="G79" t="str">
            <v>(E23)</v>
          </cell>
          <cell r="H79">
            <v>5.5820379733218579E-2</v>
          </cell>
          <cell r="I79" t="str">
            <v>jam</v>
          </cell>
        </row>
        <row r="81">
          <cell r="A81" t="str">
            <v>2.c.</v>
          </cell>
          <cell r="C81" t="str">
            <v>CONCRETE VIBRATOR</v>
          </cell>
          <cell r="G81" t="str">
            <v>(E20)</v>
          </cell>
        </row>
        <row r="82">
          <cell r="C82" t="str">
            <v>Kebutuhan Alat Penggetar Beton ini disesuaikan dgn</v>
          </cell>
        </row>
        <row r="83">
          <cell r="C83" t="str">
            <v>kapasitas produksi Alat Pencampur (Concrete Mixer)</v>
          </cell>
        </row>
        <row r="85">
          <cell r="C85" t="str">
            <v>Kap. Prod. / jam  =</v>
          </cell>
          <cell r="D85" t="str">
            <v>Kap. Prod./jam Concrete Mixer</v>
          </cell>
          <cell r="G85" t="str">
            <v>Q3</v>
          </cell>
          <cell r="H85">
            <v>2.2636363636363637</v>
          </cell>
          <cell r="I85" t="str">
            <v>M3</v>
          </cell>
        </row>
        <row r="87">
          <cell r="C87" t="str">
            <v>Koefisien Alat / M3</v>
          </cell>
          <cell r="D87" t="str">
            <v xml:space="preserve">  =   1  :  Q3</v>
          </cell>
          <cell r="G87" t="str">
            <v>(E20)</v>
          </cell>
          <cell r="H87">
            <v>0.44176706827309237</v>
          </cell>
          <cell r="I87" t="str">
            <v>jam</v>
          </cell>
        </row>
        <row r="89">
          <cell r="A89" t="str">
            <v>2.d.</v>
          </cell>
          <cell r="C89" t="str">
            <v>CONCRETTE PUMP</v>
          </cell>
          <cell r="G89" t="str">
            <v>(E28)</v>
          </cell>
        </row>
        <row r="90">
          <cell r="C90" t="str">
            <v>Kapasitas Alat</v>
          </cell>
          <cell r="G90" t="str">
            <v>V</v>
          </cell>
          <cell r="H90">
            <v>8</v>
          </cell>
          <cell r="I90" t="str">
            <v>M3</v>
          </cell>
        </row>
        <row r="91">
          <cell r="C91" t="str">
            <v>Faktor Efisiensi Alat</v>
          </cell>
          <cell r="G91" t="str">
            <v>Fa</v>
          </cell>
          <cell r="H91">
            <v>0.83</v>
          </cell>
          <cell r="I91" t="str">
            <v>-</v>
          </cell>
        </row>
        <row r="93">
          <cell r="C93" t="str">
            <v>Kap. Prod. / jam  =</v>
          </cell>
          <cell r="D93" t="str">
            <v>Kap. Prod./jam Concrete Mixer</v>
          </cell>
          <cell r="G93" t="str">
            <v>Q2</v>
          </cell>
          <cell r="H93">
            <v>2.2636363636363637</v>
          </cell>
          <cell r="I93" t="str">
            <v>M3</v>
          </cell>
        </row>
        <row r="95">
          <cell r="C95" t="str">
            <v>Koefisien Alat / M3</v>
          </cell>
          <cell r="D95" t="str">
            <v xml:space="preserve">  =   1  :  Q3</v>
          </cell>
          <cell r="G95" t="str">
            <v>(E28)</v>
          </cell>
          <cell r="H95">
            <v>0.44176706827309237</v>
          </cell>
          <cell r="I95" t="str">
            <v>jam</v>
          </cell>
        </row>
        <row r="97">
          <cell r="A97" t="str">
            <v>2.e.</v>
          </cell>
          <cell r="C97" t="str">
            <v>ALAT BANTU</v>
          </cell>
        </row>
        <row r="98">
          <cell r="C98" t="str">
            <v>Diperlukan  :</v>
          </cell>
        </row>
        <row r="99">
          <cell r="C99" t="str">
            <v>- Sekop</v>
          </cell>
          <cell r="D99" t="str">
            <v>=  2  buah</v>
          </cell>
        </row>
        <row r="100">
          <cell r="C100" t="str">
            <v>- Pacul</v>
          </cell>
          <cell r="D100" t="str">
            <v>=  2  buah</v>
          </cell>
        </row>
        <row r="101">
          <cell r="C101" t="str">
            <v>- Sendok Semen</v>
          </cell>
          <cell r="D101" t="str">
            <v>=  3  buah</v>
          </cell>
        </row>
        <row r="102">
          <cell r="C102" t="str">
            <v>- Ember Cor</v>
          </cell>
          <cell r="D102" t="str">
            <v>=  8  buah</v>
          </cell>
        </row>
        <row r="104">
          <cell r="A104" t="str">
            <v>3.</v>
          </cell>
          <cell r="C104" t="str">
            <v>TENAGA</v>
          </cell>
        </row>
        <row r="105">
          <cell r="C105" t="str">
            <v>Produksi Beton dalam 1 hari</v>
          </cell>
          <cell r="E105" t="str">
            <v>=  Tk x Q1</v>
          </cell>
          <cell r="G105" t="str">
            <v>Qt</v>
          </cell>
          <cell r="H105">
            <v>15.845454545454546</v>
          </cell>
          <cell r="I105" t="str">
            <v>M3</v>
          </cell>
        </row>
        <row r="107">
          <cell r="C107" t="str">
            <v>Kebutuhan tenaga :</v>
          </cell>
          <cell r="D107" t="str">
            <v>- Mandor</v>
          </cell>
          <cell r="G107" t="str">
            <v>M</v>
          </cell>
          <cell r="H107">
            <v>1</v>
          </cell>
          <cell r="I107" t="str">
            <v>orang</v>
          </cell>
        </row>
        <row r="108">
          <cell r="D108" t="str">
            <v>- Tukang</v>
          </cell>
          <cell r="G108" t="str">
            <v>Tb</v>
          </cell>
          <cell r="H108">
            <v>4</v>
          </cell>
          <cell r="I108" t="str">
            <v>orang</v>
          </cell>
        </row>
        <row r="109">
          <cell r="D109" t="str">
            <v>- Pekerja</v>
          </cell>
          <cell r="G109" t="str">
            <v>P</v>
          </cell>
          <cell r="H109">
            <v>12</v>
          </cell>
          <cell r="I109" t="str">
            <v>orang</v>
          </cell>
        </row>
        <row r="111">
          <cell r="C111" t="str">
            <v>Koefisien Tenaga / M3   :</v>
          </cell>
        </row>
        <row r="112">
          <cell r="D112" t="str">
            <v>-  Mandor</v>
          </cell>
          <cell r="E112" t="str">
            <v>= (Tk x M) : Qt</v>
          </cell>
          <cell r="G112" t="str">
            <v>(L03)</v>
          </cell>
          <cell r="H112">
            <v>0.44176706827309237</v>
          </cell>
          <cell r="I112" t="str">
            <v>jam</v>
          </cell>
        </row>
        <row r="113">
          <cell r="D113" t="str">
            <v>-  Tukang</v>
          </cell>
          <cell r="E113" t="str">
            <v>= (Tk x Tb) : Qt</v>
          </cell>
          <cell r="G113" t="str">
            <v>(L02)</v>
          </cell>
          <cell r="H113">
            <v>1.7670682730923695</v>
          </cell>
          <cell r="I113" t="str">
            <v>jam</v>
          </cell>
        </row>
        <row r="114">
          <cell r="D114" t="str">
            <v>-  Pekerja</v>
          </cell>
          <cell r="E114" t="str">
            <v>= (Tk x P) : Qt</v>
          </cell>
          <cell r="G114" t="str">
            <v>(L01)</v>
          </cell>
          <cell r="H114">
            <v>5.3012048192771086</v>
          </cell>
          <cell r="I114" t="str">
            <v>jam</v>
          </cell>
        </row>
        <row r="117">
          <cell r="A117" t="str">
            <v>4.</v>
          </cell>
          <cell r="C117" t="str">
            <v>HARGA DASAR SATUAN UPAH, BAHAN DAN ALAT</v>
          </cell>
        </row>
        <row r="118">
          <cell r="C118" t="str">
            <v>Lihat lampiran.</v>
          </cell>
        </row>
        <row r="120">
          <cell r="J120" t="str">
            <v>Berlanjut ke hal. berikut.</v>
          </cell>
        </row>
        <row r="121">
          <cell r="A121" t="str">
            <v>ITEM PEMBAYARAN NO.</v>
          </cell>
          <cell r="D121" t="str">
            <v>:  7.1 (2)</v>
          </cell>
          <cell r="J121" t="str">
            <v>Analisa EI-712</v>
          </cell>
        </row>
        <row r="122">
          <cell r="A122" t="str">
            <v>JENIS PEKERJAAN</v>
          </cell>
          <cell r="D122" t="str">
            <v>:  Beton K-400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5.</v>
          </cell>
          <cell r="C129" t="str">
            <v>ANALISA HARGA SATUAN PEKERJAAN</v>
          </cell>
        </row>
        <row r="130">
          <cell r="C130" t="str">
            <v>Lihat perhitungan dalam FORMULIR STANDAR UNTUK</v>
          </cell>
        </row>
        <row r="131">
          <cell r="C131" t="str">
            <v>PEREKEMAN ANALISA MASING-MASING HARGA</v>
          </cell>
        </row>
        <row r="132">
          <cell r="C132" t="str">
            <v>SATUAN.</v>
          </cell>
        </row>
        <row r="133">
          <cell r="C133" t="str">
            <v>Didapat Harga Satuan Pekerjaan :</v>
          </cell>
        </row>
        <row r="135">
          <cell r="C135" t="str">
            <v xml:space="preserve">Rp.  </v>
          </cell>
          <cell r="D135">
            <v>276404.81212188455</v>
          </cell>
          <cell r="E135" t="str">
            <v xml:space="preserve"> / M3</v>
          </cell>
        </row>
        <row r="138">
          <cell r="A138" t="str">
            <v>6.</v>
          </cell>
          <cell r="C138" t="str">
            <v>MASA PELAKSANAAN YANG DIPERLUKAN</v>
          </cell>
        </row>
        <row r="139">
          <cell r="C139" t="str">
            <v>Masa Pelaksanaan :</v>
          </cell>
          <cell r="D139">
            <v>0</v>
          </cell>
          <cell r="E139" t="str">
            <v>bulan</v>
          </cell>
        </row>
        <row r="141">
          <cell r="A141" t="str">
            <v>7.</v>
          </cell>
          <cell r="C141" t="str">
            <v>VOLUME PEKERJAAN YANG DIPERLUKAN</v>
          </cell>
        </row>
        <row r="142">
          <cell r="C142" t="str">
            <v>Volume pekerjaan  :</v>
          </cell>
          <cell r="D142">
            <v>0</v>
          </cell>
          <cell r="E142" t="str">
            <v>M3</v>
          </cell>
        </row>
        <row r="180">
          <cell r="A180" t="str">
            <v>ITEM PEMBAYARAN NO.</v>
          </cell>
          <cell r="D180" t="str">
            <v>:  7.1 (3)</v>
          </cell>
          <cell r="J180" t="str">
            <v>Analisa EI-713</v>
          </cell>
          <cell r="T180" t="str">
            <v>Analisa EI-713</v>
          </cell>
        </row>
        <row r="181">
          <cell r="A181" t="str">
            <v>JENIS PEKERJAAN</v>
          </cell>
          <cell r="D181" t="str">
            <v>:  Beton K-350</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xml:space="preserve">                                                                                                            </v>
          </cell>
        </row>
        <row r="185">
          <cell r="A185" t="str">
            <v>No.</v>
          </cell>
          <cell r="C185" t="str">
            <v>U R A I A N</v>
          </cell>
          <cell r="G185" t="str">
            <v>KODE</v>
          </cell>
          <cell r="H185" t="str">
            <v>KOEF.</v>
          </cell>
          <cell r="I185" t="str">
            <v>SATUAN</v>
          </cell>
          <cell r="J185" t="str">
            <v>KETERANGAN</v>
          </cell>
        </row>
        <row r="187">
          <cell r="L187" t="str">
            <v>PROYEK</v>
          </cell>
          <cell r="O187" t="str">
            <v>:</v>
          </cell>
        </row>
        <row r="188">
          <cell r="A188" t="str">
            <v>I.</v>
          </cell>
          <cell r="C188" t="str">
            <v>ASUMSI</v>
          </cell>
          <cell r="L188" t="str">
            <v>No. PAKET KONTRAK</v>
          </cell>
          <cell r="O188" t="str">
            <v>:</v>
          </cell>
        </row>
        <row r="189">
          <cell r="A189">
            <v>1</v>
          </cell>
          <cell r="C189" t="str">
            <v>Menggunakan alat (cara mekanik)</v>
          </cell>
          <cell r="L189" t="str">
            <v>NAMA PAKET</v>
          </cell>
          <cell r="O189" t="str">
            <v>:</v>
          </cell>
        </row>
        <row r="190">
          <cell r="A190">
            <v>2</v>
          </cell>
          <cell r="C190" t="str">
            <v>Lokasi pekerjaan : sepanjang jalan</v>
          </cell>
          <cell r="L190" t="str">
            <v>PROP / KAB / KODYA</v>
          </cell>
          <cell r="O190" t="str">
            <v>:</v>
          </cell>
        </row>
        <row r="191">
          <cell r="A191">
            <v>3</v>
          </cell>
          <cell r="C191" t="str">
            <v>Bahan dasar (batu, pasir dan semen) diterima</v>
          </cell>
          <cell r="L191" t="str">
            <v>ITEM PEMBAYARAN NO.</v>
          </cell>
          <cell r="O191" t="str">
            <v>:  7.1 (3)</v>
          </cell>
          <cell r="R191" t="str">
            <v>PERKIRAAN VOL. PEK.</v>
          </cell>
          <cell r="T191" t="str">
            <v>:</v>
          </cell>
          <cell r="U191">
            <v>0</v>
          </cell>
        </row>
        <row r="192">
          <cell r="C192" t="str">
            <v>seluruhnya di lokasi pekerjaan</v>
          </cell>
          <cell r="L192" t="str">
            <v>JENIS PEKERJAAN</v>
          </cell>
          <cell r="O192" t="str">
            <v>:  Beton K-350</v>
          </cell>
          <cell r="R192" t="str">
            <v>TOTAL HARGA (Rp.)</v>
          </cell>
          <cell r="T192" t="str">
            <v>:</v>
          </cell>
          <cell r="U192">
            <v>0</v>
          </cell>
        </row>
        <row r="193">
          <cell r="A193">
            <v>4</v>
          </cell>
          <cell r="C193" t="str">
            <v>Jarak rata-rata Base camp ke lokasi pekerjaan</v>
          </cell>
          <cell r="G193" t="str">
            <v>L</v>
          </cell>
          <cell r="H193">
            <v>17.5</v>
          </cell>
          <cell r="I193" t="str">
            <v>KM</v>
          </cell>
          <cell r="L193" t="str">
            <v>SATUAN PEMBAYARAN</v>
          </cell>
          <cell r="O193" t="str">
            <v>:  M3</v>
          </cell>
          <cell r="R193" t="str">
            <v>% THD. BIAYA PROYEK</v>
          </cell>
          <cell r="T193" t="str">
            <v>:</v>
          </cell>
          <cell r="U193">
            <v>0</v>
          </cell>
        </row>
        <row r="194">
          <cell r="A194">
            <v>5</v>
          </cell>
          <cell r="C194" t="str">
            <v>Jam kerja efektif per-hari</v>
          </cell>
          <cell r="G194" t="str">
            <v>Tk</v>
          </cell>
          <cell r="H194">
            <v>7</v>
          </cell>
          <cell r="I194" t="str">
            <v>jam</v>
          </cell>
        </row>
        <row r="195">
          <cell r="A195">
            <v>6</v>
          </cell>
          <cell r="C195" t="str">
            <v>Kadar Semen Minimum (Spesifikasi)</v>
          </cell>
          <cell r="G195" t="str">
            <v>Ks</v>
          </cell>
          <cell r="H195">
            <v>365</v>
          </cell>
          <cell r="I195" t="str">
            <v>Kg/M3</v>
          </cell>
        </row>
        <row r="196">
          <cell r="A196">
            <v>7</v>
          </cell>
          <cell r="C196" t="str">
            <v>Ukuran Agregat Maksimum</v>
          </cell>
          <cell r="G196" t="str">
            <v>Ag</v>
          </cell>
          <cell r="H196">
            <v>19</v>
          </cell>
          <cell r="I196" t="str">
            <v>mm</v>
          </cell>
          <cell r="Q196" t="str">
            <v>PERKIRAAN</v>
          </cell>
          <cell r="R196" t="str">
            <v>HARGA</v>
          </cell>
          <cell r="S196" t="str">
            <v>JUMLAH</v>
          </cell>
        </row>
        <row r="197">
          <cell r="A197">
            <v>8</v>
          </cell>
          <cell r="C197" t="str">
            <v>Perbandingan Air/Semen Maksimum (Spesifikasi)</v>
          </cell>
          <cell r="G197" t="str">
            <v>Wcr</v>
          </cell>
          <cell r="H197">
            <v>0.45</v>
          </cell>
          <cell r="I197" t="str">
            <v>-</v>
          </cell>
          <cell r="L197" t="str">
            <v>NO.</v>
          </cell>
          <cell r="N197" t="str">
            <v>KOMPONEN</v>
          </cell>
          <cell r="P197" t="str">
            <v>SATUAN</v>
          </cell>
          <cell r="Q197" t="str">
            <v>KUANTITAS</v>
          </cell>
          <cell r="R197" t="str">
            <v>SATUAN</v>
          </cell>
          <cell r="S197" t="str">
            <v>HARGA</v>
          </cell>
        </row>
        <row r="198">
          <cell r="A198">
            <v>9</v>
          </cell>
          <cell r="C198" t="str">
            <v>Perbandingan Camp.</v>
          </cell>
          <cell r="D198">
            <v>1</v>
          </cell>
          <cell r="E198" t="str">
            <v>:  Semen</v>
          </cell>
          <cell r="G198" t="str">
            <v>Sm</v>
          </cell>
          <cell r="H198">
            <v>16.666666666666664</v>
          </cell>
          <cell r="I198" t="str">
            <v>%</v>
          </cell>
          <cell r="J198" t="str">
            <v xml:space="preserve"> Berdasarkan</v>
          </cell>
          <cell r="R198" t="str">
            <v>(Rp.)</v>
          </cell>
          <cell r="S198" t="str">
            <v>(Rp.)</v>
          </cell>
        </row>
        <row r="199">
          <cell r="D199">
            <v>2</v>
          </cell>
          <cell r="E199" t="str">
            <v>:  Pasir</v>
          </cell>
          <cell r="G199" t="str">
            <v>Ps</v>
          </cell>
          <cell r="H199">
            <v>33.333333333333329</v>
          </cell>
          <cell r="I199" t="str">
            <v>%</v>
          </cell>
          <cell r="J199" t="str">
            <v xml:space="preserve"> JMF &amp; sesuai</v>
          </cell>
        </row>
        <row r="200">
          <cell r="D200">
            <v>3</v>
          </cell>
          <cell r="E200" t="str">
            <v>:  Agregat Kasar</v>
          </cell>
          <cell r="G200" t="str">
            <v>Kr</v>
          </cell>
          <cell r="H200">
            <v>50</v>
          </cell>
          <cell r="I200" t="str">
            <v>%</v>
          </cell>
          <cell r="J200" t="str">
            <v xml:space="preserve"> dgn Spesifikasi</v>
          </cell>
        </row>
        <row r="201">
          <cell r="A201">
            <v>10</v>
          </cell>
          <cell r="C201" t="str">
            <v>Berat Jenis Material :</v>
          </cell>
          <cell r="L201" t="str">
            <v>A.</v>
          </cell>
          <cell r="N201" t="str">
            <v>TENAGA</v>
          </cell>
        </row>
        <row r="202">
          <cell r="C202" t="str">
            <v>-  Beton</v>
          </cell>
          <cell r="G202" t="str">
            <v>D1</v>
          </cell>
          <cell r="H202">
            <v>2.25</v>
          </cell>
          <cell r="I202" t="str">
            <v>T/M3</v>
          </cell>
        </row>
        <row r="203">
          <cell r="C203" t="str">
            <v>-  Semen</v>
          </cell>
          <cell r="G203" t="str">
            <v>D2</v>
          </cell>
          <cell r="H203">
            <v>1.44</v>
          </cell>
          <cell r="I203" t="str">
            <v>T/M3</v>
          </cell>
          <cell r="L203" t="str">
            <v>1.</v>
          </cell>
          <cell r="N203" t="str">
            <v>Pekerja</v>
          </cell>
          <cell r="O203" t="str">
            <v>(L01)</v>
          </cell>
          <cell r="P203" t="str">
            <v>jam</v>
          </cell>
          <cell r="Q203">
            <v>5.3012048192771086</v>
          </cell>
          <cell r="R203">
            <v>0</v>
          </cell>
          <cell r="U203">
            <v>0</v>
          </cell>
        </row>
        <row r="204">
          <cell r="C204" t="str">
            <v>-  Pasir</v>
          </cell>
          <cell r="G204" t="str">
            <v>D3</v>
          </cell>
          <cell r="H204">
            <v>1.8</v>
          </cell>
          <cell r="I204" t="str">
            <v>T/M3</v>
          </cell>
          <cell r="L204" t="str">
            <v>2.</v>
          </cell>
          <cell r="N204" t="str">
            <v>Tukang</v>
          </cell>
          <cell r="O204" t="str">
            <v>(L02)</v>
          </cell>
          <cell r="P204" t="str">
            <v>jam</v>
          </cell>
          <cell r="Q204">
            <v>1.7670682730923695</v>
          </cell>
          <cell r="R204">
            <v>0</v>
          </cell>
          <cell r="U204">
            <v>0</v>
          </cell>
        </row>
        <row r="205">
          <cell r="C205" t="str">
            <v>-  Agregat Kasar</v>
          </cell>
          <cell r="G205" t="str">
            <v>D4</v>
          </cell>
          <cell r="H205">
            <v>1.8</v>
          </cell>
          <cell r="I205" t="str">
            <v>T/M3</v>
          </cell>
          <cell r="L205" t="str">
            <v>3.</v>
          </cell>
          <cell r="N205" t="str">
            <v>Mandor</v>
          </cell>
          <cell r="O205" t="str">
            <v>(L03)</v>
          </cell>
          <cell r="P205" t="str">
            <v>jam</v>
          </cell>
          <cell r="Q205">
            <v>0.44176706827309237</v>
          </cell>
          <cell r="R205">
            <v>0</v>
          </cell>
          <cell r="U205">
            <v>0</v>
          </cell>
        </row>
        <row r="207">
          <cell r="A207" t="str">
            <v>II.</v>
          </cell>
          <cell r="C207" t="str">
            <v>URUTAN KERJA</v>
          </cell>
          <cell r="Q207" t="str">
            <v xml:space="preserve">JUMLAH HARGA TENAGA   </v>
          </cell>
          <cell r="U207">
            <v>0</v>
          </cell>
        </row>
        <row r="208">
          <cell r="A208">
            <v>1</v>
          </cell>
          <cell r="C208" t="str">
            <v>Semen, pasir, batu kerikil dan air dicampur dan diaduk</v>
          </cell>
        </row>
        <row r="209">
          <cell r="C209" t="str">
            <v>menjadi beton dengan menggunakan Concrete Mixer</v>
          </cell>
          <cell r="L209" t="str">
            <v>B.</v>
          </cell>
          <cell r="N209" t="str">
            <v>BAHAN</v>
          </cell>
        </row>
        <row r="210">
          <cell r="A210">
            <v>2</v>
          </cell>
          <cell r="C210" t="str">
            <v>Beton di-cor ke dalam bekisting yang telah disiapkan</v>
          </cell>
        </row>
        <row r="211">
          <cell r="A211">
            <v>3</v>
          </cell>
          <cell r="C211" t="str">
            <v>Penyelesaian dan perapihan setelah pemasangan</v>
          </cell>
          <cell r="L211" t="str">
            <v>1.</v>
          </cell>
          <cell r="N211" t="str">
            <v>Semen</v>
          </cell>
          <cell r="O211" t="str">
            <v>(M12)</v>
          </cell>
          <cell r="P211" t="str">
            <v>Kg</v>
          </cell>
          <cell r="Q211">
            <v>384.37499999999983</v>
          </cell>
          <cell r="R211">
            <v>0</v>
          </cell>
          <cell r="U211">
            <v>0</v>
          </cell>
        </row>
        <row r="212">
          <cell r="L212" t="str">
            <v>2.</v>
          </cell>
          <cell r="N212" t="str">
            <v>Pasir</v>
          </cell>
          <cell r="O212" t="str">
            <v>(M01)</v>
          </cell>
          <cell r="P212" t="str">
            <v>M3</v>
          </cell>
          <cell r="Q212">
            <v>0.42708333333333315</v>
          </cell>
          <cell r="R212">
            <v>14800</v>
          </cell>
          <cell r="U212">
            <v>6320.8333333333303</v>
          </cell>
        </row>
        <row r="213">
          <cell r="A213" t="str">
            <v>III.</v>
          </cell>
          <cell r="C213" t="str">
            <v>PEMAKAIAN BAHAN, ALAT DAN TENAGA</v>
          </cell>
          <cell r="L213" t="str">
            <v>3.</v>
          </cell>
          <cell r="N213" t="str">
            <v>Agregat Kasar</v>
          </cell>
          <cell r="O213" t="str">
            <v>(M03)</v>
          </cell>
          <cell r="P213" t="str">
            <v>M3</v>
          </cell>
          <cell r="Q213">
            <v>0.640625</v>
          </cell>
          <cell r="R213">
            <v>32852.921470565663</v>
          </cell>
          <cell r="U213">
            <v>21046.402817081129</v>
          </cell>
        </row>
        <row r="214">
          <cell r="L214" t="str">
            <v>4.</v>
          </cell>
          <cell r="N214" t="str">
            <v>Kayu Perancah</v>
          </cell>
          <cell r="O214" t="str">
            <v>(M19)</v>
          </cell>
          <cell r="P214" t="str">
            <v>M3</v>
          </cell>
          <cell r="Q214">
            <v>0.15</v>
          </cell>
          <cell r="R214">
            <v>950000</v>
          </cell>
          <cell r="U214">
            <v>142500</v>
          </cell>
        </row>
        <row r="215">
          <cell r="A215" t="str">
            <v xml:space="preserve">   1.</v>
          </cell>
          <cell r="C215" t="str">
            <v>BAHAN</v>
          </cell>
          <cell r="L215" t="str">
            <v>5.</v>
          </cell>
          <cell r="N215" t="str">
            <v>Paku</v>
          </cell>
          <cell r="O215" t="str">
            <v>(M18)</v>
          </cell>
          <cell r="P215" t="str">
            <v>Kg</v>
          </cell>
          <cell r="Q215">
            <v>1.5</v>
          </cell>
          <cell r="R215">
            <v>10800</v>
          </cell>
          <cell r="U215">
            <v>16200</v>
          </cell>
        </row>
        <row r="216">
          <cell r="A216" t="str">
            <v>1.a.</v>
          </cell>
          <cell r="C216" t="str">
            <v>Semen (PC)          =</v>
          </cell>
          <cell r="D216" t="str">
            <v>{Sm x D1 x 1000} x 1.025</v>
          </cell>
          <cell r="G216" t="str">
            <v>(M12)</v>
          </cell>
          <cell r="H216">
            <v>384.37499999999983</v>
          </cell>
          <cell r="I216" t="str">
            <v>Kg</v>
          </cell>
        </row>
        <row r="217">
          <cell r="A217" t="str">
            <v>1.b.</v>
          </cell>
          <cell r="C217" t="str">
            <v>Pasir Beton           =</v>
          </cell>
          <cell r="D217" t="str">
            <v>{(Ps x D1) : D3} x 1.025</v>
          </cell>
          <cell r="G217" t="str">
            <v>(M01)</v>
          </cell>
          <cell r="H217">
            <v>0.42708333333333315</v>
          </cell>
          <cell r="I217" t="str">
            <v>M3</v>
          </cell>
          <cell r="J217">
            <v>768.74999999999966</v>
          </cell>
          <cell r="Q217" t="str">
            <v xml:space="preserve">JUMLAH HARGA BAHAN   </v>
          </cell>
          <cell r="U217">
            <v>186067.23615041445</v>
          </cell>
        </row>
        <row r="218">
          <cell r="A218" t="str">
            <v>1.c.</v>
          </cell>
          <cell r="C218" t="str">
            <v>Agregat  Kasar      =</v>
          </cell>
          <cell r="D218" t="str">
            <v>{(Kr x D1) : D4} x 1.025</v>
          </cell>
          <cell r="G218" t="str">
            <v>(M03)</v>
          </cell>
          <cell r="H218">
            <v>0.640625</v>
          </cell>
          <cell r="I218" t="str">
            <v>M3</v>
          </cell>
          <cell r="J218">
            <v>1153.125</v>
          </cell>
        </row>
        <row r="219">
          <cell r="A219" t="str">
            <v>1.d.</v>
          </cell>
          <cell r="C219" t="str">
            <v>Kayu Perancah dan/atau Bekisting</v>
          </cell>
          <cell r="G219" t="str">
            <v>(M19)</v>
          </cell>
          <cell r="H219">
            <v>0.15</v>
          </cell>
          <cell r="I219" t="str">
            <v>M3</v>
          </cell>
          <cell r="L219" t="str">
            <v>C.</v>
          </cell>
          <cell r="N219" t="str">
            <v>PERALATAN</v>
          </cell>
        </row>
        <row r="220">
          <cell r="A220" t="str">
            <v>1.e.</v>
          </cell>
          <cell r="C220" t="str">
            <v>Paku</v>
          </cell>
          <cell r="G220" t="str">
            <v>(M18)</v>
          </cell>
          <cell r="H220">
            <v>1.5</v>
          </cell>
          <cell r="I220" t="str">
            <v>Kg</v>
          </cell>
        </row>
        <row r="221">
          <cell r="L221" t="str">
            <v>1.</v>
          </cell>
          <cell r="N221" t="str">
            <v>Conc. Mixer</v>
          </cell>
          <cell r="O221" t="str">
            <v>(E06)</v>
          </cell>
          <cell r="P221" t="str">
            <v>jam</v>
          </cell>
          <cell r="Q221">
            <v>0.44176706827309237</v>
          </cell>
          <cell r="R221">
            <v>43852.641561599114</v>
          </cell>
          <cell r="U221">
            <v>19372.652898698405</v>
          </cell>
        </row>
        <row r="222">
          <cell r="A222" t="str">
            <v>2.</v>
          </cell>
          <cell r="C222" t="str">
            <v>ALAT</v>
          </cell>
          <cell r="L222" t="str">
            <v>2.</v>
          </cell>
          <cell r="N222" t="str">
            <v>Water Tanker</v>
          </cell>
          <cell r="O222" t="str">
            <v>(E23)</v>
          </cell>
          <cell r="P222" t="str">
            <v>jam</v>
          </cell>
          <cell r="Q222">
            <v>5.2099021084337331E-2</v>
          </cell>
          <cell r="R222">
            <v>91511.794856134482</v>
          </cell>
          <cell r="U222">
            <v>4767.6749296753032</v>
          </cell>
        </row>
        <row r="223">
          <cell r="A223" t="str">
            <v>2.a.</v>
          </cell>
          <cell r="C223" t="str">
            <v>CONCRETE MIXER</v>
          </cell>
          <cell r="G223" t="str">
            <v>(E06)</v>
          </cell>
          <cell r="L223" t="str">
            <v>3.</v>
          </cell>
          <cell r="N223" t="str">
            <v>Con. Vibrator</v>
          </cell>
          <cell r="O223" t="str">
            <v>(E20)</v>
          </cell>
          <cell r="P223" t="str">
            <v>jam</v>
          </cell>
          <cell r="Q223">
            <v>0.44176706827309237</v>
          </cell>
          <cell r="R223">
            <v>13876.414497529062</v>
          </cell>
          <cell r="U223">
            <v>6130.1429507156499</v>
          </cell>
        </row>
        <row r="224">
          <cell r="C224" t="str">
            <v>Kapasitas Alat</v>
          </cell>
          <cell r="G224" t="str">
            <v>V</v>
          </cell>
          <cell r="H224">
            <v>500</v>
          </cell>
          <cell r="I224" t="str">
            <v>liter</v>
          </cell>
          <cell r="L224" t="str">
            <v>4.</v>
          </cell>
          <cell r="N224" t="str">
            <v>Con, Pump</v>
          </cell>
          <cell r="O224" t="str">
            <v>(E28)</v>
          </cell>
          <cell r="P224" t="str">
            <v>jam</v>
          </cell>
          <cell r="Q224">
            <v>0.44176706827309237</v>
          </cell>
          <cell r="R224">
            <v>79341.978384518705</v>
          </cell>
          <cell r="U224">
            <v>35050.673181915896</v>
          </cell>
        </row>
        <row r="225">
          <cell r="C225" t="str">
            <v>Faktor Efisiensi Alat</v>
          </cell>
          <cell r="G225" t="str">
            <v>Fa</v>
          </cell>
          <cell r="H225">
            <v>0.83</v>
          </cell>
          <cell r="I225" t="str">
            <v>-</v>
          </cell>
          <cell r="L225" t="str">
            <v>5.</v>
          </cell>
          <cell r="N225" t="str">
            <v>Alat Bantu</v>
          </cell>
          <cell r="P225" t="str">
            <v>Ls</v>
          </cell>
          <cell r="Q225">
            <v>1</v>
          </cell>
          <cell r="R225">
            <v>600</v>
          </cell>
          <cell r="U225">
            <v>600</v>
          </cell>
        </row>
        <row r="226">
          <cell r="C226" t="str">
            <v>Waktu siklus   :</v>
          </cell>
          <cell r="D226" t="str">
            <v>(T1 + T2 + T3 + T4)</v>
          </cell>
          <cell r="G226" t="str">
            <v>Ts</v>
          </cell>
        </row>
        <row r="227">
          <cell r="C227" t="str">
            <v>-  Memuat</v>
          </cell>
          <cell r="G227" t="str">
            <v>T1</v>
          </cell>
          <cell r="H227">
            <v>3</v>
          </cell>
          <cell r="I227" t="str">
            <v>menit</v>
          </cell>
        </row>
        <row r="228">
          <cell r="C228" t="str">
            <v>-  Mengaduk</v>
          </cell>
          <cell r="G228" t="str">
            <v>T2</v>
          </cell>
          <cell r="H228">
            <v>2</v>
          </cell>
          <cell r="I228" t="str">
            <v>menit</v>
          </cell>
        </row>
        <row r="229">
          <cell r="C229" t="str">
            <v>-  Menuang</v>
          </cell>
          <cell r="G229" t="str">
            <v>T3</v>
          </cell>
          <cell r="H229">
            <v>3</v>
          </cell>
          <cell r="I229" t="str">
            <v>menit</v>
          </cell>
          <cell r="Q229" t="str">
            <v xml:space="preserve">JUMLAH HARGA PERALATAN   </v>
          </cell>
          <cell r="U229">
            <v>65921.143961005262</v>
          </cell>
        </row>
        <row r="230">
          <cell r="C230" t="str">
            <v>-  Tunggu, dll.</v>
          </cell>
          <cell r="G230" t="str">
            <v>T4</v>
          </cell>
          <cell r="H230">
            <v>3</v>
          </cell>
          <cell r="I230" t="str">
            <v>menit</v>
          </cell>
        </row>
        <row r="231">
          <cell r="G231" t="str">
            <v>Ts</v>
          </cell>
          <cell r="H231">
            <v>11</v>
          </cell>
          <cell r="I231" t="str">
            <v>menit</v>
          </cell>
          <cell r="L231" t="str">
            <v>D.</v>
          </cell>
          <cell r="N231" t="str">
            <v>JUMLAH HARGA TENAGA, BAHAN DAN PERALATAN  ( A + B + C )</v>
          </cell>
          <cell r="U231">
            <v>251988.38011141971</v>
          </cell>
        </row>
        <row r="232">
          <cell r="L232" t="str">
            <v>E.</v>
          </cell>
          <cell r="N232" t="str">
            <v>OVERHEAD &amp; PROFIT</v>
          </cell>
          <cell r="P232">
            <v>10</v>
          </cell>
          <cell r="Q232" t="str">
            <v>%  x  D</v>
          </cell>
          <cell r="U232">
            <v>25198.838011141972</v>
          </cell>
        </row>
        <row r="233">
          <cell r="C233" t="str">
            <v>Kap. Prod. / jam  =</v>
          </cell>
          <cell r="D233" t="str">
            <v>V x Fa x 60</v>
          </cell>
          <cell r="G233" t="str">
            <v>Q1</v>
          </cell>
          <cell r="H233">
            <v>2.2636363636363637</v>
          </cell>
          <cell r="I233" t="str">
            <v>M3/jam</v>
          </cell>
          <cell r="L233" t="str">
            <v>F.</v>
          </cell>
          <cell r="N233" t="str">
            <v>HARGA SATUAN PEKERJAAN  ( D + E )</v>
          </cell>
          <cell r="U233">
            <v>277187.2181225617</v>
          </cell>
        </row>
        <row r="234">
          <cell r="D234" t="str">
            <v>1000 x Ts</v>
          </cell>
          <cell r="L234" t="str">
            <v>Note: 1</v>
          </cell>
          <cell r="N234" t="str">
            <v>SATUAN dapat berdasarkan atas jam operasi untuk Tenaga Kerja dan Peralatan, volume dan/atau ukuran</v>
          </cell>
        </row>
        <row r="235">
          <cell r="N235" t="str">
            <v>berat untuk bahan-bahan.</v>
          </cell>
        </row>
        <row r="236">
          <cell r="C236" t="str">
            <v>Koefisien Alat / M3</v>
          </cell>
          <cell r="D236" t="str">
            <v xml:space="preserve">  =   1  :  Q1</v>
          </cell>
          <cell r="G236" t="str">
            <v>(E06)</v>
          </cell>
          <cell r="H236">
            <v>0.44176706827309237</v>
          </cell>
          <cell r="I236" t="str">
            <v>jam</v>
          </cell>
          <cell r="L236">
            <v>2</v>
          </cell>
          <cell r="N236" t="str">
            <v>Kuantitas satuan adalah kuantitas setiap komponen untuk menyelesaikan satu satuan pekerjaan dari nomor</v>
          </cell>
        </row>
        <row r="237">
          <cell r="N237" t="str">
            <v>mata pembayaran.</v>
          </cell>
        </row>
        <row r="238">
          <cell r="L238">
            <v>3</v>
          </cell>
          <cell r="N238" t="str">
            <v>Biaya satuan untuk peralatan sudah termasuk bahan bakar, bahan habis dipakai dan operator.</v>
          </cell>
        </row>
        <row r="239">
          <cell r="L239">
            <v>4</v>
          </cell>
          <cell r="N239" t="str">
            <v>Biaya satuan sudah termasuk pengeluaran untuk seluruh pajak yang berkaitan (tetapi tidak termasuk PPN</v>
          </cell>
        </row>
        <row r="240">
          <cell r="J240" t="str">
            <v>Berlanjut ke hal. berikut.</v>
          </cell>
          <cell r="N240" t="str">
            <v>yang dibayar dari kontrak) dan biaya-biaya lainnya.</v>
          </cell>
        </row>
        <row r="241">
          <cell r="A241" t="str">
            <v>ITEM PEMBAYARAN NO.</v>
          </cell>
          <cell r="D241" t="str">
            <v>:  7.1 (3)</v>
          </cell>
          <cell r="J241" t="str">
            <v>Analisa EI-713</v>
          </cell>
        </row>
        <row r="242">
          <cell r="A242" t="str">
            <v>JENIS PEKERJAAN</v>
          </cell>
          <cell r="D242" t="str">
            <v>:  Beton K-350</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A249" t="str">
            <v>2.b.</v>
          </cell>
          <cell r="C249" t="str">
            <v>WATER TANK TRUCK</v>
          </cell>
          <cell r="G249" t="str">
            <v>(E23)</v>
          </cell>
        </row>
        <row r="250">
          <cell r="C250" t="str">
            <v>Volume Tanki Air</v>
          </cell>
          <cell r="G250" t="str">
            <v>V</v>
          </cell>
          <cell r="H250">
            <v>4</v>
          </cell>
          <cell r="I250" t="str">
            <v>M3</v>
          </cell>
        </row>
        <row r="251">
          <cell r="C251" t="str">
            <v>Kebutuhan air / M3 beton</v>
          </cell>
          <cell r="G251" t="str">
            <v>Wc</v>
          </cell>
          <cell r="H251">
            <v>0.17296874999999992</v>
          </cell>
          <cell r="I251" t="str">
            <v>M3</v>
          </cell>
        </row>
        <row r="252">
          <cell r="C252" t="str">
            <v>Faktor Efiesiensi Alat</v>
          </cell>
          <cell r="G252" t="str">
            <v>Fa</v>
          </cell>
          <cell r="H252">
            <v>0.83</v>
          </cell>
          <cell r="I252" t="str">
            <v>-</v>
          </cell>
        </row>
        <row r="253">
          <cell r="C253" t="str">
            <v>Pengisian Tanki / jam</v>
          </cell>
          <cell r="G253" t="str">
            <v>n</v>
          </cell>
          <cell r="H253">
            <v>1</v>
          </cell>
          <cell r="I253" t="str">
            <v>kali</v>
          </cell>
        </row>
        <row r="255">
          <cell r="C255" t="str">
            <v>Kap. Prod. / jam  =</v>
          </cell>
          <cell r="D255" t="str">
            <v>V x Fa x n</v>
          </cell>
          <cell r="G255" t="str">
            <v>Q2</v>
          </cell>
          <cell r="H255">
            <v>19.194218608852761</v>
          </cell>
          <cell r="I255" t="str">
            <v>M3</v>
          </cell>
        </row>
        <row r="256">
          <cell r="D256" t="str">
            <v>Wc</v>
          </cell>
        </row>
        <row r="258">
          <cell r="C258" t="str">
            <v>Koefisien Alat / M3</v>
          </cell>
          <cell r="D258" t="str">
            <v xml:space="preserve">  =   1  :  Q2</v>
          </cell>
          <cell r="G258" t="str">
            <v>(E23)</v>
          </cell>
          <cell r="H258">
            <v>5.2099021084337331E-2</v>
          </cell>
          <cell r="I258" t="str">
            <v>jam</v>
          </cell>
        </row>
        <row r="260">
          <cell r="A260" t="str">
            <v>2.c.</v>
          </cell>
          <cell r="C260" t="str">
            <v>CONCRETE VIBRATOR</v>
          </cell>
          <cell r="G260" t="str">
            <v>(E20)</v>
          </cell>
        </row>
        <row r="261">
          <cell r="C261" t="str">
            <v>Kebutuhan Alat Penggetar Beton ini disesuaikan dgn</v>
          </cell>
        </row>
        <row r="262">
          <cell r="C262" t="str">
            <v>kapasitas produksi Alat Pencampur (Concrete Mixer)</v>
          </cell>
        </row>
        <row r="264">
          <cell r="C264" t="str">
            <v>Kap. Prod. / jam  =</v>
          </cell>
          <cell r="D264" t="str">
            <v>Kap. Prod./jam Concrete Mixer</v>
          </cell>
          <cell r="G264" t="str">
            <v>Q3</v>
          </cell>
          <cell r="H264">
            <v>2.2636363636363637</v>
          </cell>
          <cell r="I264" t="str">
            <v>M3</v>
          </cell>
        </row>
        <row r="266">
          <cell r="C266" t="str">
            <v>Koefisien Alat / M3</v>
          </cell>
          <cell r="D266" t="str">
            <v xml:space="preserve">  =   1  :  Q3</v>
          </cell>
          <cell r="G266" t="str">
            <v>(E20)</v>
          </cell>
          <cell r="H266">
            <v>0.44176706827309237</v>
          </cell>
          <cell r="I266" t="str">
            <v>jam</v>
          </cell>
        </row>
        <row r="268">
          <cell r="A268" t="str">
            <v>2.d.</v>
          </cell>
          <cell r="C268" t="str">
            <v>CONCRETTE PUMP</v>
          </cell>
          <cell r="G268" t="str">
            <v>(E28)</v>
          </cell>
        </row>
        <row r="269">
          <cell r="C269" t="str">
            <v>Kapasitas Alat</v>
          </cell>
          <cell r="G269" t="str">
            <v>V</v>
          </cell>
          <cell r="H269">
            <v>8</v>
          </cell>
          <cell r="I269" t="str">
            <v>M3</v>
          </cell>
        </row>
        <row r="270">
          <cell r="C270" t="str">
            <v>Faktor Efisiensi Alat</v>
          </cell>
          <cell r="G270" t="str">
            <v>Fa</v>
          </cell>
          <cell r="H270">
            <v>0.83</v>
          </cell>
          <cell r="I270" t="str">
            <v>-</v>
          </cell>
        </row>
        <row r="272">
          <cell r="C272" t="str">
            <v>Kap. Prod. / jam  =</v>
          </cell>
          <cell r="D272" t="str">
            <v>Kap. Prod./jam Concrete Mixer</v>
          </cell>
          <cell r="G272" t="str">
            <v>Q2</v>
          </cell>
          <cell r="H272">
            <v>2.2636363636363637</v>
          </cell>
          <cell r="I272" t="str">
            <v>M3</v>
          </cell>
        </row>
        <row r="274">
          <cell r="C274" t="str">
            <v>Koefisien Alat / M3</v>
          </cell>
          <cell r="D274" t="str">
            <v xml:space="preserve">  =   1  :  Q3</v>
          </cell>
          <cell r="G274" t="str">
            <v>(E28)</v>
          </cell>
          <cell r="H274">
            <v>0.44176706827309237</v>
          </cell>
          <cell r="I274" t="str">
            <v>jam</v>
          </cell>
        </row>
        <row r="276">
          <cell r="A276" t="str">
            <v>2.e.</v>
          </cell>
          <cell r="C276" t="str">
            <v>ALAT BANTU</v>
          </cell>
        </row>
        <row r="277">
          <cell r="C277" t="str">
            <v>Diperlukan  :</v>
          </cell>
        </row>
        <row r="278">
          <cell r="C278" t="str">
            <v>- Sekop</v>
          </cell>
          <cell r="D278" t="str">
            <v>=  2  buah</v>
          </cell>
        </row>
        <row r="279">
          <cell r="C279" t="str">
            <v>- Pacul</v>
          </cell>
          <cell r="D279" t="str">
            <v>=  2  buah</v>
          </cell>
        </row>
        <row r="280">
          <cell r="C280" t="str">
            <v>- Sendok Semen</v>
          </cell>
          <cell r="D280" t="str">
            <v>=  3  buah</v>
          </cell>
        </row>
        <row r="281">
          <cell r="C281" t="str">
            <v>- Ember Cor</v>
          </cell>
          <cell r="D281" t="str">
            <v>=  8  buah</v>
          </cell>
        </row>
        <row r="283">
          <cell r="A283" t="str">
            <v>3.</v>
          </cell>
          <cell r="C283" t="str">
            <v>TENAGA</v>
          </cell>
        </row>
        <row r="284">
          <cell r="C284" t="str">
            <v>Produksi Beton dalam 1 hari</v>
          </cell>
          <cell r="E284" t="str">
            <v>=  Tk x Q1</v>
          </cell>
          <cell r="G284" t="str">
            <v>Qt</v>
          </cell>
          <cell r="H284">
            <v>15.845454545454546</v>
          </cell>
          <cell r="I284" t="str">
            <v>M3</v>
          </cell>
        </row>
        <row r="286">
          <cell r="C286" t="str">
            <v>Kebutuhan tenaga :</v>
          </cell>
          <cell r="D286" t="str">
            <v>- Mandor</v>
          </cell>
          <cell r="G286" t="str">
            <v>M</v>
          </cell>
          <cell r="H286">
            <v>1</v>
          </cell>
          <cell r="I286" t="str">
            <v>orang</v>
          </cell>
        </row>
        <row r="287">
          <cell r="D287" t="str">
            <v>- Tukang</v>
          </cell>
          <cell r="G287" t="str">
            <v>Tb</v>
          </cell>
          <cell r="H287">
            <v>4</v>
          </cell>
          <cell r="I287" t="str">
            <v>orang</v>
          </cell>
        </row>
        <row r="288">
          <cell r="D288" t="str">
            <v>- Pekerja</v>
          </cell>
          <cell r="G288" t="str">
            <v>P</v>
          </cell>
          <cell r="H288">
            <v>12</v>
          </cell>
          <cell r="I288" t="str">
            <v>orang</v>
          </cell>
        </row>
        <row r="290">
          <cell r="C290" t="str">
            <v>Koefisien Tenaga / M3   :</v>
          </cell>
        </row>
        <row r="291">
          <cell r="D291" t="str">
            <v>-  Mandor</v>
          </cell>
          <cell r="E291" t="str">
            <v>= (Tk x M) : Qt</v>
          </cell>
          <cell r="G291" t="str">
            <v>(L03)</v>
          </cell>
          <cell r="H291">
            <v>0.44176706827309237</v>
          </cell>
          <cell r="I291" t="str">
            <v>jam</v>
          </cell>
        </row>
        <row r="292">
          <cell r="D292" t="str">
            <v>-  Tukang</v>
          </cell>
          <cell r="E292" t="str">
            <v>= (Tk x Tb) : Qt</v>
          </cell>
          <cell r="G292" t="str">
            <v>(L02)</v>
          </cell>
          <cell r="H292">
            <v>1.7670682730923695</v>
          </cell>
          <cell r="I292" t="str">
            <v>jam</v>
          </cell>
        </row>
        <row r="293">
          <cell r="D293" t="str">
            <v>-  Pekerja</v>
          </cell>
          <cell r="E293" t="str">
            <v>= (Tk x P) : Qt</v>
          </cell>
          <cell r="G293" t="str">
            <v>(L01)</v>
          </cell>
          <cell r="H293">
            <v>5.3012048192771086</v>
          </cell>
          <cell r="I293" t="str">
            <v>jam</v>
          </cell>
        </row>
        <row r="296">
          <cell r="A296" t="str">
            <v>4.</v>
          </cell>
          <cell r="C296" t="str">
            <v>HARGA DASAR SATUAN UPAH, BAHAN DAN ALAT</v>
          </cell>
        </row>
        <row r="297">
          <cell r="C297" t="str">
            <v>Lihat lampiran.</v>
          </cell>
        </row>
        <row r="299">
          <cell r="J299" t="str">
            <v>Berlanjut ke hal. berikut.</v>
          </cell>
        </row>
        <row r="300">
          <cell r="A300" t="str">
            <v>ITEM PEMBAYARAN NO.</v>
          </cell>
          <cell r="D300" t="str">
            <v>:  7.1 (3)</v>
          </cell>
          <cell r="J300" t="str">
            <v>Analisa EI-713</v>
          </cell>
        </row>
        <row r="301">
          <cell r="A301" t="str">
            <v>JENIS PEKERJAAN</v>
          </cell>
          <cell r="D301" t="str">
            <v>:  Beton K-350</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5.</v>
          </cell>
          <cell r="C308" t="str">
            <v>ANALISA HARGA SATUAN PEKERJAAN</v>
          </cell>
        </row>
        <row r="309">
          <cell r="C309" t="str">
            <v>Lihat perhitungan dalam FORMULIR STANDAR UNTUK</v>
          </cell>
        </row>
        <row r="310">
          <cell r="C310" t="str">
            <v>PEREKEMAN ANALISA MASING-MASING HARGA</v>
          </cell>
        </row>
        <row r="311">
          <cell r="C311" t="str">
            <v>SATUAN.</v>
          </cell>
        </row>
        <row r="312">
          <cell r="C312" t="str">
            <v>Didapat Harga Satuan Pekerjaan :</v>
          </cell>
        </row>
        <row r="314">
          <cell r="C314" t="str">
            <v xml:space="preserve">Rp.  </v>
          </cell>
          <cell r="D314">
            <v>277187.2181225617</v>
          </cell>
          <cell r="E314" t="str">
            <v xml:space="preserve"> / M3</v>
          </cell>
        </row>
        <row r="317">
          <cell r="A317" t="str">
            <v>6.</v>
          </cell>
          <cell r="C317" t="str">
            <v>MASA PELAKSANAAN YANG DIPERLUKAN</v>
          </cell>
        </row>
        <row r="318">
          <cell r="C318" t="str">
            <v>Masa Pelaksanaan :</v>
          </cell>
          <cell r="D318">
            <v>0</v>
          </cell>
          <cell r="E318" t="str">
            <v>bulan</v>
          </cell>
        </row>
        <row r="320">
          <cell r="A320" t="str">
            <v>7.</v>
          </cell>
          <cell r="C320" t="str">
            <v>VOLUME PEKERJAAN YANG DIPERLUKAN</v>
          </cell>
        </row>
        <row r="321">
          <cell r="C321" t="str">
            <v>Volume pekerjaan  :</v>
          </cell>
          <cell r="D321">
            <v>0</v>
          </cell>
          <cell r="E321" t="str">
            <v>M3</v>
          </cell>
        </row>
        <row r="359">
          <cell r="A359" t="str">
            <v>ITEM PEMBAYARAN NO.</v>
          </cell>
          <cell r="D359" t="str">
            <v>:  7.1 (5)</v>
          </cell>
          <cell r="J359" t="str">
            <v>Analisa EI-715</v>
          </cell>
          <cell r="T359" t="str">
            <v>Analisa EI-715</v>
          </cell>
        </row>
        <row r="360">
          <cell r="A360" t="str">
            <v>JENIS PEKERJAAN</v>
          </cell>
          <cell r="D360" t="str">
            <v>:  Beton K-250</v>
          </cell>
        </row>
        <row r="361">
          <cell r="A361" t="str">
            <v>SATUAN PEMBAYARAN</v>
          </cell>
          <cell r="D361" t="str">
            <v>:  M3</v>
          </cell>
          <cell r="H361" t="str">
            <v xml:space="preserve">        URAIAN ANALISA HARGA SATUAN</v>
          </cell>
          <cell r="L361" t="str">
            <v>FORMULIR STANDAR UNTUK</v>
          </cell>
        </row>
        <row r="362">
          <cell r="L362" t="str">
            <v>PEREKAMAN ANALISA MASING-MASING HARGA SATUAN</v>
          </cell>
        </row>
        <row r="363">
          <cell r="L363" t="str">
            <v xml:space="preserve">                                                                                                            </v>
          </cell>
        </row>
        <row r="364">
          <cell r="A364" t="str">
            <v>No.</v>
          </cell>
          <cell r="C364" t="str">
            <v>U R A I A N</v>
          </cell>
          <cell r="G364" t="str">
            <v>KODE</v>
          </cell>
          <cell r="H364" t="str">
            <v>KOEF.</v>
          </cell>
          <cell r="I364" t="str">
            <v>SATUAN</v>
          </cell>
          <cell r="J364" t="str">
            <v>KETERANGAN</v>
          </cell>
        </row>
        <row r="366">
          <cell r="L366" t="str">
            <v>PROYEK</v>
          </cell>
          <cell r="O366" t="str">
            <v>:</v>
          </cell>
        </row>
        <row r="367">
          <cell r="A367" t="str">
            <v>I.</v>
          </cell>
          <cell r="C367" t="str">
            <v>ASUMSI</v>
          </cell>
          <cell r="L367" t="str">
            <v>No. PAKET KONTRAK</v>
          </cell>
          <cell r="O367" t="str">
            <v>:</v>
          </cell>
        </row>
        <row r="368">
          <cell r="A368">
            <v>1</v>
          </cell>
          <cell r="C368" t="str">
            <v>Menggunakan alat (cara mekanik)</v>
          </cell>
          <cell r="L368" t="str">
            <v>NAMA PAKET</v>
          </cell>
          <cell r="O368" t="str">
            <v>:</v>
          </cell>
        </row>
        <row r="369">
          <cell r="A369">
            <v>2</v>
          </cell>
          <cell r="C369" t="str">
            <v>Lokasi pekerjaan : sepanjang jalan</v>
          </cell>
          <cell r="L369" t="str">
            <v>PROP / KAB / KODYA</v>
          </cell>
          <cell r="O369" t="str">
            <v>:</v>
          </cell>
        </row>
        <row r="370">
          <cell r="A370">
            <v>3</v>
          </cell>
          <cell r="C370" t="str">
            <v>Bahan dasar (batu, pasir dan semen) diterima</v>
          </cell>
          <cell r="L370" t="str">
            <v>ITEM PEMBAYARAN NO.</v>
          </cell>
          <cell r="O370" t="str">
            <v>:  7.1 (5)</v>
          </cell>
          <cell r="R370" t="str">
            <v>PERKIRAAN VOL. PEK.</v>
          </cell>
          <cell r="T370" t="str">
            <v>:</v>
          </cell>
          <cell r="U370">
            <v>2.4</v>
          </cell>
        </row>
        <row r="371">
          <cell r="C371" t="str">
            <v>seluruhnya di lokasi pekerjaan</v>
          </cell>
          <cell r="L371" t="str">
            <v>JENIS PEKERJAAN</v>
          </cell>
          <cell r="O371" t="str">
            <v>:  Beton K-250</v>
          </cell>
          <cell r="R371" t="str">
            <v>TOTAL HARGA (Rp.)</v>
          </cell>
          <cell r="T371" t="str">
            <v>:</v>
          </cell>
          <cell r="U371">
            <v>364372.12799999997</v>
          </cell>
        </row>
        <row r="372">
          <cell r="A372">
            <v>4</v>
          </cell>
          <cell r="C372" t="str">
            <v>Jarak rata-rata Base camp ke lokasi pekerjaan</v>
          </cell>
          <cell r="G372" t="str">
            <v>L</v>
          </cell>
          <cell r="H372">
            <v>0.01</v>
          </cell>
          <cell r="I372" t="str">
            <v>KM</v>
          </cell>
          <cell r="L372" t="str">
            <v>SATUAN PEMBAYARAN</v>
          </cell>
          <cell r="O372" t="str">
            <v>:  M3</v>
          </cell>
          <cell r="R372" t="str">
            <v>% THD. BIAYA PROYEK</v>
          </cell>
          <cell r="T372" t="str">
            <v>:</v>
          </cell>
          <cell r="U372">
            <v>0.17059530490342653</v>
          </cell>
        </row>
        <row r="373">
          <cell r="A373">
            <v>5</v>
          </cell>
          <cell r="C373" t="str">
            <v>Jam kerja efektif per-hari</v>
          </cell>
          <cell r="G373" t="str">
            <v>Tk</v>
          </cell>
          <cell r="H373">
            <v>7</v>
          </cell>
          <cell r="I373" t="str">
            <v>jam</v>
          </cell>
        </row>
        <row r="374">
          <cell r="A374">
            <v>6</v>
          </cell>
          <cell r="C374" t="str">
            <v>Kadar Semen Minimum (Spesifikasi)</v>
          </cell>
          <cell r="G374" t="str">
            <v>Ks</v>
          </cell>
          <cell r="H374">
            <v>340</v>
          </cell>
          <cell r="I374" t="str">
            <v>Kg/M3</v>
          </cell>
        </row>
        <row r="375">
          <cell r="A375">
            <v>7</v>
          </cell>
          <cell r="C375" t="str">
            <v>Ukuran Agregat Maksimum</v>
          </cell>
          <cell r="G375" t="str">
            <v>Ag</v>
          </cell>
          <cell r="H375">
            <v>19</v>
          </cell>
          <cell r="I375" t="str">
            <v>mm</v>
          </cell>
          <cell r="Q375" t="str">
            <v>PERKIRAAN</v>
          </cell>
          <cell r="R375" t="str">
            <v>HARGA</v>
          </cell>
          <cell r="S375" t="str">
            <v>JUMLAH</v>
          </cell>
        </row>
        <row r="376">
          <cell r="A376">
            <v>8</v>
          </cell>
          <cell r="C376" t="str">
            <v>Perbandingan Air/Semen Maksimum (Spesifikasi)</v>
          </cell>
          <cell r="G376" t="str">
            <v>Wcr</v>
          </cell>
          <cell r="H376">
            <v>0.5</v>
          </cell>
          <cell r="I376" t="str">
            <v>-</v>
          </cell>
          <cell r="L376" t="str">
            <v>NO.</v>
          </cell>
          <cell r="N376" t="str">
            <v>KOMPONEN</v>
          </cell>
          <cell r="P376" t="str">
            <v>SATUAN</v>
          </cell>
          <cell r="Q376" t="str">
            <v>KUANTITAS</v>
          </cell>
          <cell r="R376" t="str">
            <v>SATUAN</v>
          </cell>
          <cell r="S376" t="str">
            <v>HARGA</v>
          </cell>
        </row>
        <row r="377">
          <cell r="A377">
            <v>9</v>
          </cell>
          <cell r="C377" t="str">
            <v>Perbandingan Camp.</v>
          </cell>
          <cell r="D377">
            <v>1</v>
          </cell>
          <cell r="E377" t="str">
            <v>:  Semen</v>
          </cell>
          <cell r="G377" t="str">
            <v>Sm</v>
          </cell>
          <cell r="H377">
            <v>16.129032258064516</v>
          </cell>
          <cell r="I377" t="str">
            <v>%</v>
          </cell>
          <cell r="J377" t="str">
            <v xml:space="preserve"> Berdasarkan</v>
          </cell>
          <cell r="R377" t="str">
            <v>(Rp.)</v>
          </cell>
          <cell r="S377" t="str">
            <v>(Rp.)</v>
          </cell>
        </row>
        <row r="378">
          <cell r="D378">
            <v>2.2000000000000002</v>
          </cell>
          <cell r="E378" t="str">
            <v>:  Pasir</v>
          </cell>
          <cell r="G378" t="str">
            <v>Ps</v>
          </cell>
          <cell r="H378">
            <v>35.483870967741936</v>
          </cell>
          <cell r="I378" t="str">
            <v>%</v>
          </cell>
          <cell r="J378" t="str">
            <v xml:space="preserve"> JMF &amp; sesuai</v>
          </cell>
        </row>
        <row r="379">
          <cell r="D379">
            <v>3</v>
          </cell>
          <cell r="E379" t="str">
            <v>:  Agregat Kasar</v>
          </cell>
          <cell r="G379" t="str">
            <v>Kr</v>
          </cell>
          <cell r="H379">
            <v>48.387096774193544</v>
          </cell>
          <cell r="I379" t="str">
            <v>%</v>
          </cell>
          <cell r="J379" t="str">
            <v xml:space="preserve"> dgn Spesifikasi</v>
          </cell>
        </row>
        <row r="380">
          <cell r="A380">
            <v>10</v>
          </cell>
          <cell r="C380" t="str">
            <v>Berat Jenis Material :</v>
          </cell>
          <cell r="L380" t="str">
            <v>A.</v>
          </cell>
          <cell r="N380" t="str">
            <v>TENAGA</v>
          </cell>
        </row>
        <row r="381">
          <cell r="C381" t="str">
            <v>-  Beton</v>
          </cell>
          <cell r="G381" t="str">
            <v>D1</v>
          </cell>
          <cell r="H381">
            <v>2.2400000000000002</v>
          </cell>
          <cell r="I381" t="str">
            <v>T/M3</v>
          </cell>
        </row>
        <row r="382">
          <cell r="C382" t="str">
            <v>-  Semen</v>
          </cell>
          <cell r="G382" t="str">
            <v>D2</v>
          </cell>
          <cell r="H382">
            <v>1.44</v>
          </cell>
          <cell r="I382" t="str">
            <v>T/M3</v>
          </cell>
          <cell r="L382" t="str">
            <v>1.</v>
          </cell>
          <cell r="N382" t="str">
            <v>Pekerja Biasa</v>
          </cell>
          <cell r="O382" t="str">
            <v>(L01)</v>
          </cell>
          <cell r="P382" t="str">
            <v>jam</v>
          </cell>
          <cell r="Q382">
            <v>1.2048192771084338</v>
          </cell>
          <cell r="R382">
            <v>0</v>
          </cell>
          <cell r="U382">
            <v>0</v>
          </cell>
        </row>
        <row r="383">
          <cell r="C383" t="str">
            <v>-  Pasir</v>
          </cell>
          <cell r="G383" t="str">
            <v>D3</v>
          </cell>
          <cell r="H383">
            <v>1.8</v>
          </cell>
          <cell r="I383" t="str">
            <v>T/M3</v>
          </cell>
          <cell r="L383" t="str">
            <v>2.</v>
          </cell>
          <cell r="N383" t="str">
            <v>Tukang</v>
          </cell>
          <cell r="O383" t="str">
            <v>(L02)</v>
          </cell>
          <cell r="P383" t="str">
            <v>jam</v>
          </cell>
          <cell r="Q383">
            <v>0.40160642570281124</v>
          </cell>
          <cell r="R383">
            <v>0</v>
          </cell>
          <cell r="U383">
            <v>0</v>
          </cell>
        </row>
        <row r="384">
          <cell r="C384" t="str">
            <v>-  Agregat Kasar</v>
          </cell>
          <cell r="G384" t="str">
            <v>D4</v>
          </cell>
          <cell r="H384">
            <v>1.8</v>
          </cell>
          <cell r="I384" t="str">
            <v>T/M3</v>
          </cell>
          <cell r="L384" t="str">
            <v>3.</v>
          </cell>
          <cell r="N384" t="str">
            <v>Mandor</v>
          </cell>
          <cell r="O384" t="str">
            <v>(L03)</v>
          </cell>
          <cell r="P384" t="str">
            <v>jam</v>
          </cell>
          <cell r="Q384">
            <v>0.20080321285140562</v>
          </cell>
          <cell r="R384">
            <v>0</v>
          </cell>
          <cell r="U384">
            <v>0</v>
          </cell>
        </row>
        <row r="386">
          <cell r="A386" t="str">
            <v>II.</v>
          </cell>
          <cell r="C386" t="str">
            <v>URUTAN KERJA</v>
          </cell>
          <cell r="Q386" t="str">
            <v xml:space="preserve">JUMLAH HARGA TENAGA   </v>
          </cell>
          <cell r="U386">
            <v>0</v>
          </cell>
        </row>
        <row r="387">
          <cell r="A387">
            <v>1</v>
          </cell>
          <cell r="C387" t="str">
            <v>Semen, pasir, batu kerikil dan air dicampur dan diaduk</v>
          </cell>
        </row>
        <row r="388">
          <cell r="C388" t="str">
            <v>menjadi beton dengan menggunakan Concrete Mixer</v>
          </cell>
          <cell r="L388" t="str">
            <v>B.</v>
          </cell>
          <cell r="N388" t="str">
            <v>BAHAN</v>
          </cell>
        </row>
        <row r="389">
          <cell r="A389">
            <v>2</v>
          </cell>
          <cell r="C389" t="str">
            <v>Beton di-cor ke dalam bekisting yang telah disiapkan</v>
          </cell>
        </row>
        <row r="390">
          <cell r="A390">
            <v>3</v>
          </cell>
          <cell r="C390" t="str">
            <v>Penyelesaian dan perapihan setelah pemasangan</v>
          </cell>
          <cell r="L390" t="str">
            <v>1.</v>
          </cell>
          <cell r="N390" t="str">
            <v>Semen</v>
          </cell>
          <cell r="O390" t="str">
            <v>(M12)</v>
          </cell>
          <cell r="P390" t="str">
            <v>Kg</v>
          </cell>
          <cell r="Q390">
            <v>370.32258064516128</v>
          </cell>
          <cell r="R390">
            <v>0</v>
          </cell>
          <cell r="U390">
            <v>0</v>
          </cell>
        </row>
        <row r="391">
          <cell r="L391" t="str">
            <v>2.</v>
          </cell>
          <cell r="N391" t="str">
            <v>Pasir</v>
          </cell>
          <cell r="O391" t="str">
            <v>(M01)</v>
          </cell>
          <cell r="P391" t="str">
            <v>M3</v>
          </cell>
          <cell r="Q391">
            <v>0.45261648745519717</v>
          </cell>
          <cell r="R391">
            <v>14800</v>
          </cell>
          <cell r="U391">
            <v>6698.7240143369181</v>
          </cell>
        </row>
        <row r="392">
          <cell r="A392" t="str">
            <v>III.</v>
          </cell>
          <cell r="C392" t="str">
            <v>PEMAKAIAN BAHAN, ALAT DAN TENAGA</v>
          </cell>
          <cell r="L392" t="str">
            <v>3.</v>
          </cell>
          <cell r="N392" t="str">
            <v>Agregat Kasar</v>
          </cell>
          <cell r="O392" t="str">
            <v>(M03)</v>
          </cell>
          <cell r="P392" t="str">
            <v>M3</v>
          </cell>
          <cell r="Q392">
            <v>0.6172043010752688</v>
          </cell>
          <cell r="R392">
            <v>32852.921470565663</v>
          </cell>
          <cell r="U392">
            <v>20276.964434521171</v>
          </cell>
        </row>
        <row r="393">
          <cell r="L393" t="str">
            <v>4.</v>
          </cell>
          <cell r="N393" t="str">
            <v>Kayu Perancah</v>
          </cell>
          <cell r="O393" t="str">
            <v>(M19)</v>
          </cell>
          <cell r="P393" t="str">
            <v>M3</v>
          </cell>
          <cell r="Q393">
            <v>0.09</v>
          </cell>
          <cell r="R393">
            <v>950000</v>
          </cell>
          <cell r="U393">
            <v>85500</v>
          </cell>
        </row>
        <row r="394">
          <cell r="A394" t="str">
            <v xml:space="preserve">   1.</v>
          </cell>
          <cell r="C394" t="str">
            <v>BAHAN</v>
          </cell>
          <cell r="L394" t="str">
            <v>5.</v>
          </cell>
          <cell r="N394" t="str">
            <v>Paku</v>
          </cell>
          <cell r="O394" t="str">
            <v>(M18)</v>
          </cell>
          <cell r="P394" t="str">
            <v>Kg</v>
          </cell>
          <cell r="Q394">
            <v>1</v>
          </cell>
          <cell r="R394">
            <v>10800</v>
          </cell>
          <cell r="U394">
            <v>10800</v>
          </cell>
        </row>
        <row r="395">
          <cell r="A395" t="str">
            <v>1.a.</v>
          </cell>
          <cell r="C395" t="str">
            <v>Semen (PC)          =</v>
          </cell>
          <cell r="D395" t="str">
            <v>{Sm x D1 x 1000} x 1.025</v>
          </cell>
          <cell r="G395" t="str">
            <v>(M12)</v>
          </cell>
          <cell r="H395">
            <v>370.32258064516128</v>
          </cell>
          <cell r="I395" t="str">
            <v>Kg</v>
          </cell>
        </row>
        <row r="396">
          <cell r="A396" t="str">
            <v>1.b.</v>
          </cell>
          <cell r="C396" t="str">
            <v>Pasir Beton           =</v>
          </cell>
          <cell r="D396" t="str">
            <v>{(Ps x D1) : D3} x 1.025</v>
          </cell>
          <cell r="G396" t="str">
            <v>(M01)</v>
          </cell>
          <cell r="H396">
            <v>0.45261648745519717</v>
          </cell>
          <cell r="I396" t="str">
            <v>M3</v>
          </cell>
          <cell r="Q396" t="str">
            <v xml:space="preserve">JUMLAH HARGA BAHAN   </v>
          </cell>
          <cell r="U396">
            <v>123275.6884488581</v>
          </cell>
        </row>
        <row r="397">
          <cell r="A397" t="str">
            <v>1.c.</v>
          </cell>
          <cell r="C397" t="str">
            <v>Agregat  Kasar      =</v>
          </cell>
          <cell r="D397" t="str">
            <v>{(Kr x D1) : D4} x 1.025</v>
          </cell>
          <cell r="G397" t="str">
            <v>(M03)</v>
          </cell>
          <cell r="H397">
            <v>0.6172043010752688</v>
          </cell>
          <cell r="I397" t="str">
            <v>M3</v>
          </cell>
        </row>
        <row r="398">
          <cell r="A398" t="str">
            <v>1.d.</v>
          </cell>
          <cell r="C398" t="str">
            <v>Kayu Perancah dan/atau Bekisting</v>
          </cell>
          <cell r="G398" t="str">
            <v>(M19)</v>
          </cell>
          <cell r="H398">
            <v>0.09</v>
          </cell>
          <cell r="I398" t="str">
            <v>M3</v>
          </cell>
          <cell r="L398" t="str">
            <v>C.</v>
          </cell>
          <cell r="N398" t="str">
            <v>PERALATAN</v>
          </cell>
        </row>
        <row r="399">
          <cell r="A399" t="str">
            <v>1.e.</v>
          </cell>
          <cell r="C399" t="str">
            <v>Paku</v>
          </cell>
          <cell r="G399" t="str">
            <v>(M18)</v>
          </cell>
          <cell r="H399">
            <v>1</v>
          </cell>
          <cell r="I399" t="str">
            <v>Kg</v>
          </cell>
        </row>
        <row r="400">
          <cell r="L400" t="str">
            <v>1.</v>
          </cell>
          <cell r="N400" t="str">
            <v>Conc. Mixer</v>
          </cell>
          <cell r="O400" t="str">
            <v>(E06)</v>
          </cell>
          <cell r="P400" t="str">
            <v>jam</v>
          </cell>
          <cell r="Q400">
            <v>0.20080321285140559</v>
          </cell>
          <cell r="R400">
            <v>43852.641561599114</v>
          </cell>
          <cell r="U400">
            <v>8805.7513175901822</v>
          </cell>
        </row>
        <row r="401">
          <cell r="A401" t="str">
            <v>2.</v>
          </cell>
          <cell r="C401" t="str">
            <v>ALAT</v>
          </cell>
          <cell r="L401" t="str">
            <v>2.</v>
          </cell>
          <cell r="N401" t="str">
            <v>Water Tanker</v>
          </cell>
          <cell r="O401" t="str">
            <v>(E23)</v>
          </cell>
          <cell r="P401" t="str">
            <v>jam</v>
          </cell>
          <cell r="Q401">
            <v>2.7885736494364554E-2</v>
          </cell>
          <cell r="R401">
            <v>91511.794856134482</v>
          </cell>
          <cell r="U401">
            <v>2551.8737974845117</v>
          </cell>
        </row>
        <row r="402">
          <cell r="A402" t="str">
            <v>2.a.</v>
          </cell>
          <cell r="C402" t="str">
            <v>CONCRETE MIXER</v>
          </cell>
          <cell r="G402" t="str">
            <v>(E06)</v>
          </cell>
          <cell r="L402" t="str">
            <v>3.</v>
          </cell>
          <cell r="N402" t="str">
            <v>Con. Vibrator</v>
          </cell>
          <cell r="O402" t="str">
            <v>(E20)</v>
          </cell>
          <cell r="P402" t="str">
            <v>jam</v>
          </cell>
          <cell r="Q402">
            <v>0.20080321285140559</v>
          </cell>
          <cell r="R402">
            <v>13876.414497529062</v>
          </cell>
          <cell r="U402">
            <v>2786.4286139616588</v>
          </cell>
        </row>
        <row r="403">
          <cell r="C403" t="str">
            <v>Kapasitas Alat</v>
          </cell>
          <cell r="G403" t="str">
            <v>V</v>
          </cell>
          <cell r="H403">
            <v>500</v>
          </cell>
          <cell r="I403" t="str">
            <v>liter</v>
          </cell>
          <cell r="L403" t="str">
            <v>4.</v>
          </cell>
          <cell r="N403" t="str">
            <v>Alat Bantu</v>
          </cell>
          <cell r="P403" t="str">
            <v>Ls</v>
          </cell>
          <cell r="Q403">
            <v>1</v>
          </cell>
          <cell r="R403">
            <v>600</v>
          </cell>
          <cell r="U403">
            <v>600</v>
          </cell>
        </row>
        <row r="404">
          <cell r="C404" t="str">
            <v>Faktor Efisiensi Alat</v>
          </cell>
          <cell r="G404" t="str">
            <v>Fa</v>
          </cell>
          <cell r="H404">
            <v>0.83</v>
          </cell>
          <cell r="I404" t="str">
            <v>-</v>
          </cell>
        </row>
        <row r="405">
          <cell r="C405" t="str">
            <v>Waktu siklus   :</v>
          </cell>
          <cell r="D405" t="str">
            <v>(T1 + T2 + T3 + T4)</v>
          </cell>
          <cell r="G405" t="str">
            <v>Ts</v>
          </cell>
        </row>
        <row r="406">
          <cell r="C406" t="str">
            <v>-  Memuat</v>
          </cell>
          <cell r="G406" t="str">
            <v>T1</v>
          </cell>
          <cell r="H406">
            <v>1</v>
          </cell>
          <cell r="I406" t="str">
            <v>menit</v>
          </cell>
        </row>
        <row r="407">
          <cell r="C407" t="str">
            <v>-  Mengaduk</v>
          </cell>
          <cell r="G407" t="str">
            <v>T2</v>
          </cell>
          <cell r="H407">
            <v>2</v>
          </cell>
          <cell r="I407" t="str">
            <v>menit</v>
          </cell>
        </row>
        <row r="408">
          <cell r="C408" t="str">
            <v>-  Menuang</v>
          </cell>
          <cell r="G408" t="str">
            <v>T3</v>
          </cell>
          <cell r="H408">
            <v>1</v>
          </cell>
          <cell r="I408" t="str">
            <v>menit</v>
          </cell>
          <cell r="Q408" t="str">
            <v xml:space="preserve">JUMLAH HARGA PERALATAN   </v>
          </cell>
          <cell r="U408">
            <v>14744.053729036354</v>
          </cell>
        </row>
        <row r="409">
          <cell r="C409" t="str">
            <v>-  Tunggu, dll.</v>
          </cell>
          <cell r="G409" t="str">
            <v>T4</v>
          </cell>
          <cell r="H409">
            <v>1</v>
          </cell>
          <cell r="I409" t="str">
            <v>menit</v>
          </cell>
        </row>
        <row r="410">
          <cell r="G410" t="str">
            <v>Ts</v>
          </cell>
          <cell r="H410">
            <v>5</v>
          </cell>
          <cell r="I410" t="str">
            <v>menit</v>
          </cell>
          <cell r="L410" t="str">
            <v>D.</v>
          </cell>
          <cell r="N410" t="str">
            <v>JUMLAH HARGA TENAGA, BAHAN DAN PERALATAN  ( A + B + C )</v>
          </cell>
          <cell r="U410">
            <v>138019.74217789446</v>
          </cell>
        </row>
        <row r="411">
          <cell r="L411" t="str">
            <v>E.</v>
          </cell>
          <cell r="N411" t="str">
            <v>OVERHEAD &amp; PROFIT</v>
          </cell>
          <cell r="P411">
            <v>10</v>
          </cell>
          <cell r="Q411" t="str">
            <v>%  x  D</v>
          </cell>
          <cell r="U411">
            <v>13801.974217789446</v>
          </cell>
        </row>
        <row r="412">
          <cell r="C412" t="str">
            <v>Kap. Prod. / jam  =</v>
          </cell>
          <cell r="D412" t="str">
            <v>V x Fa x 60</v>
          </cell>
          <cell r="G412" t="str">
            <v>Q1</v>
          </cell>
          <cell r="H412">
            <v>4.9800000000000004</v>
          </cell>
          <cell r="I412" t="str">
            <v>M3</v>
          </cell>
          <cell r="L412" t="str">
            <v>F.</v>
          </cell>
          <cell r="N412" t="str">
            <v>HARGA SATUAN PEKERJAAN  ( D + E )</v>
          </cell>
          <cell r="U412">
            <v>151821.71639568391</v>
          </cell>
        </row>
        <row r="413">
          <cell r="D413" t="str">
            <v>1000 x Ts</v>
          </cell>
          <cell r="L413" t="str">
            <v>Note: 1</v>
          </cell>
          <cell r="N413" t="str">
            <v>SATUAN dapat berdasarkan atas jam operasi untuk Tenaga Kerja dan Peralatan, volume dan/atau ukuran</v>
          </cell>
        </row>
        <row r="414">
          <cell r="N414" t="str">
            <v>berat untuk bahan-bahan.</v>
          </cell>
        </row>
        <row r="415">
          <cell r="C415" t="str">
            <v>Koefisien Alat / M3</v>
          </cell>
          <cell r="D415" t="str">
            <v xml:space="preserve">  =   1  :  Q1</v>
          </cell>
          <cell r="G415" t="str">
            <v>(E06)</v>
          </cell>
          <cell r="H415">
            <v>0.20080321285140559</v>
          </cell>
          <cell r="I415" t="str">
            <v>jam</v>
          </cell>
          <cell r="L415">
            <v>2</v>
          </cell>
          <cell r="N415" t="str">
            <v>Kuantitas satuan adalah kuantitas setiap komponen untuk menyelesaikan satu satuan pekerjaan dari nomor</v>
          </cell>
        </row>
        <row r="416">
          <cell r="N416" t="str">
            <v>mata pembayaran.</v>
          </cell>
        </row>
        <row r="417">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7.1 (5)</v>
          </cell>
          <cell r="J420" t="str">
            <v>Analisa EI-715</v>
          </cell>
        </row>
        <row r="421">
          <cell r="A421" t="str">
            <v>JENIS PEKERJAAN</v>
          </cell>
          <cell r="D421" t="str">
            <v>:  Beton K-250</v>
          </cell>
        </row>
        <row r="422">
          <cell r="A422" t="str">
            <v>SATUAN PEMBAYARAN</v>
          </cell>
          <cell r="D422" t="str">
            <v>:  M3</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A428" t="str">
            <v>2.b.</v>
          </cell>
          <cell r="C428" t="str">
            <v>WATER TANK TRUCK</v>
          </cell>
          <cell r="G428" t="str">
            <v>(E23)</v>
          </cell>
        </row>
        <row r="429">
          <cell r="C429" t="str">
            <v>Volume Tanki Air</v>
          </cell>
          <cell r="G429" t="str">
            <v>V</v>
          </cell>
          <cell r="H429">
            <v>4</v>
          </cell>
          <cell r="I429" t="str">
            <v>M3</v>
          </cell>
        </row>
        <row r="430">
          <cell r="C430" t="str">
            <v>Kebutuhan air / M3 beton</v>
          </cell>
          <cell r="G430" t="str">
            <v>Wc</v>
          </cell>
          <cell r="H430">
            <v>0.18516129032258064</v>
          </cell>
          <cell r="I430" t="str">
            <v>M3</v>
          </cell>
        </row>
        <row r="431">
          <cell r="C431" t="str">
            <v>Faktor Efiesiensi Alat</v>
          </cell>
          <cell r="G431" t="str">
            <v>Fa</v>
          </cell>
          <cell r="H431">
            <v>0.83</v>
          </cell>
          <cell r="I431" t="str">
            <v>-</v>
          </cell>
        </row>
        <row r="432">
          <cell r="C432" t="str">
            <v>Pengisian Tanki / jam</v>
          </cell>
          <cell r="G432" t="str">
            <v>n</v>
          </cell>
          <cell r="H432">
            <v>2</v>
          </cell>
          <cell r="I432" t="str">
            <v>kali</v>
          </cell>
        </row>
        <row r="434">
          <cell r="C434" t="str">
            <v>Kap. Prod. / jam  =</v>
          </cell>
          <cell r="D434" t="str">
            <v>V x Fa x n</v>
          </cell>
          <cell r="G434" t="str">
            <v>Q2</v>
          </cell>
          <cell r="H434">
            <v>35.860627177700351</v>
          </cell>
          <cell r="I434" t="str">
            <v>M3</v>
          </cell>
        </row>
        <row r="435">
          <cell r="D435" t="str">
            <v>Wc</v>
          </cell>
        </row>
        <row r="437">
          <cell r="C437" t="str">
            <v>Koefisien Alat / M3</v>
          </cell>
          <cell r="D437" t="str">
            <v xml:space="preserve">  =   1  :  Q2</v>
          </cell>
          <cell r="G437" t="str">
            <v>(E23)</v>
          </cell>
          <cell r="H437">
            <v>2.7885736494364554E-2</v>
          </cell>
          <cell r="I437" t="str">
            <v>jam</v>
          </cell>
        </row>
        <row r="439">
          <cell r="A439" t="str">
            <v>2.c.</v>
          </cell>
          <cell r="C439" t="str">
            <v>CONCRETE VIBRATOR</v>
          </cell>
          <cell r="G439" t="str">
            <v>(E20)</v>
          </cell>
        </row>
        <row r="440">
          <cell r="C440" t="str">
            <v>Kebutuhan Alat Penggetar Beton ini disesuaikan dengan</v>
          </cell>
        </row>
        <row r="441">
          <cell r="C441" t="str">
            <v>kapasitas produksi Alat Pencampur (Concrete Mixer)</v>
          </cell>
        </row>
        <row r="443">
          <cell r="C443" t="str">
            <v>Kap. Prod. / jam  =</v>
          </cell>
          <cell r="D443" t="str">
            <v>Kap. Prod./jam  Alat Concrete Mixer</v>
          </cell>
          <cell r="G443" t="str">
            <v>Q3</v>
          </cell>
          <cell r="H443">
            <v>4.9800000000000004</v>
          </cell>
          <cell r="I443" t="str">
            <v>M3</v>
          </cell>
        </row>
        <row r="445">
          <cell r="C445" t="str">
            <v>Koefisien Alat / M3</v>
          </cell>
          <cell r="D445" t="str">
            <v xml:space="preserve">  =   1  :  Q3</v>
          </cell>
          <cell r="G445" t="str">
            <v>(E20)</v>
          </cell>
          <cell r="H445">
            <v>0.20080321285140559</v>
          </cell>
          <cell r="I445" t="str">
            <v>jam</v>
          </cell>
        </row>
        <row r="447">
          <cell r="A447" t="str">
            <v>2.c.</v>
          </cell>
          <cell r="C447" t="str">
            <v>ALAT BANTU</v>
          </cell>
        </row>
        <row r="448">
          <cell r="C448" t="str">
            <v>Diperlukan  :</v>
          </cell>
        </row>
        <row r="449">
          <cell r="C449" t="str">
            <v>- Sekop</v>
          </cell>
          <cell r="D449" t="str">
            <v>=  2  buah</v>
          </cell>
        </row>
        <row r="450">
          <cell r="C450" t="str">
            <v>- Pacul</v>
          </cell>
          <cell r="D450" t="str">
            <v>=  2  buah</v>
          </cell>
        </row>
        <row r="451">
          <cell r="C451" t="str">
            <v>- Sendok Semen</v>
          </cell>
          <cell r="D451" t="str">
            <v>=  2  buah</v>
          </cell>
        </row>
        <row r="452">
          <cell r="C452" t="str">
            <v>- Ember Cor</v>
          </cell>
          <cell r="D452" t="str">
            <v>=  4  buah</v>
          </cell>
        </row>
        <row r="453">
          <cell r="C453" t="str">
            <v>- Gerobak Dorong</v>
          </cell>
          <cell r="D453" t="str">
            <v>=  1  buah</v>
          </cell>
        </row>
        <row r="455">
          <cell r="A455" t="str">
            <v>3.</v>
          </cell>
          <cell r="C455" t="str">
            <v>TENAGA</v>
          </cell>
        </row>
        <row r="456">
          <cell r="C456" t="str">
            <v>Produksi Beton dalam 1 hari</v>
          </cell>
          <cell r="E456" t="str">
            <v>=  Tk x Q1</v>
          </cell>
          <cell r="G456" t="str">
            <v>Qt</v>
          </cell>
          <cell r="H456">
            <v>34.86</v>
          </cell>
          <cell r="I456" t="str">
            <v>M3</v>
          </cell>
        </row>
        <row r="458">
          <cell r="C458" t="str">
            <v>Kebutuhan tenaga :</v>
          </cell>
          <cell r="D458" t="str">
            <v>- Mandor</v>
          </cell>
          <cell r="G458" t="str">
            <v>M</v>
          </cell>
          <cell r="H458">
            <v>1</v>
          </cell>
          <cell r="I458" t="str">
            <v>orang</v>
          </cell>
        </row>
        <row r="459">
          <cell r="D459" t="str">
            <v>- Tukang</v>
          </cell>
          <cell r="G459" t="str">
            <v>Tb</v>
          </cell>
          <cell r="H459">
            <v>2</v>
          </cell>
          <cell r="I459" t="str">
            <v>orang</v>
          </cell>
        </row>
        <row r="460">
          <cell r="D460" t="str">
            <v>- Pekerja</v>
          </cell>
          <cell r="G460" t="str">
            <v>P</v>
          </cell>
          <cell r="H460">
            <v>6</v>
          </cell>
          <cell r="I460" t="str">
            <v>orang</v>
          </cell>
        </row>
        <row r="462">
          <cell r="C462" t="str">
            <v>Koefisien Tenaga / M3   :</v>
          </cell>
        </row>
        <row r="463">
          <cell r="D463" t="str">
            <v>-  Mandor</v>
          </cell>
          <cell r="E463" t="str">
            <v>= (Tk x M) : Qt</v>
          </cell>
          <cell r="G463" t="str">
            <v>(L03)</v>
          </cell>
          <cell r="H463">
            <v>0.20080321285140562</v>
          </cell>
          <cell r="I463" t="str">
            <v>jam</v>
          </cell>
        </row>
        <row r="464">
          <cell r="D464" t="str">
            <v>-  Tukang</v>
          </cell>
          <cell r="E464" t="str">
            <v>= (Tk x Tb) : Qt</v>
          </cell>
          <cell r="G464" t="str">
            <v>(L02)</v>
          </cell>
          <cell r="H464">
            <v>0.40160642570281124</v>
          </cell>
          <cell r="I464" t="str">
            <v>jam</v>
          </cell>
        </row>
        <row r="465">
          <cell r="D465" t="str">
            <v>-  Pekerja</v>
          </cell>
          <cell r="E465" t="str">
            <v>= (Tk x P) : Qt</v>
          </cell>
          <cell r="G465" t="str">
            <v>(L01)</v>
          </cell>
          <cell r="H465">
            <v>1.2048192771084338</v>
          </cell>
          <cell r="I465" t="str">
            <v>jam</v>
          </cell>
        </row>
        <row r="468">
          <cell r="A468" t="str">
            <v>4.</v>
          </cell>
          <cell r="C468" t="str">
            <v>HARGA DASAR SATUAN UPAH, BAHAN DAN ALAT</v>
          </cell>
        </row>
        <row r="469">
          <cell r="C469" t="str">
            <v>Lihat lampiran.</v>
          </cell>
        </row>
        <row r="478">
          <cell r="J478" t="str">
            <v>Berlanjut ke hal. berikut.</v>
          </cell>
        </row>
        <row r="479">
          <cell r="A479" t="str">
            <v>ITEM PEMBAYARAN NO.</v>
          </cell>
          <cell r="D479" t="str">
            <v>:  7.1 (5)</v>
          </cell>
          <cell r="J479" t="str">
            <v>Analisa EI-715</v>
          </cell>
        </row>
        <row r="480">
          <cell r="A480" t="str">
            <v>JENIS PEKERJAAN</v>
          </cell>
          <cell r="D480" t="str">
            <v>:  Beton K-250</v>
          </cell>
        </row>
        <row r="481">
          <cell r="A481" t="str">
            <v>SATUAN PEMBAYARAN</v>
          </cell>
          <cell r="D481" t="str">
            <v>:  M3</v>
          </cell>
          <cell r="H481" t="str">
            <v xml:space="preserve">        URAIAN ANALISA HARGA SATUAN</v>
          </cell>
        </row>
        <row r="482">
          <cell r="J482" t="str">
            <v>Lanjutan</v>
          </cell>
        </row>
        <row r="484">
          <cell r="A484" t="str">
            <v>No.</v>
          </cell>
          <cell r="C484" t="str">
            <v>U R A I A N</v>
          </cell>
          <cell r="G484" t="str">
            <v>KODE</v>
          </cell>
          <cell r="H484" t="str">
            <v>KOEF.</v>
          </cell>
          <cell r="I484" t="str">
            <v>SATUAN</v>
          </cell>
          <cell r="J484" t="str">
            <v>KETERANGAN</v>
          </cell>
        </row>
        <row r="487">
          <cell r="A487" t="str">
            <v>5.</v>
          </cell>
          <cell r="C487" t="str">
            <v>ANALISA HARGA SATUAN PEKERJAAN</v>
          </cell>
        </row>
        <row r="488">
          <cell r="C488" t="str">
            <v>Lihat perhitungan dalam FORMULIR STANDAR UNTUK</v>
          </cell>
        </row>
        <row r="489">
          <cell r="C489" t="str">
            <v>PEREKEMAN ANALISA MASING-MASING HARGA</v>
          </cell>
        </row>
        <row r="490">
          <cell r="C490" t="str">
            <v>SATUAN.</v>
          </cell>
        </row>
        <row r="491">
          <cell r="C491" t="str">
            <v>Didapat Harga Satuan Pekerjaan :</v>
          </cell>
        </row>
        <row r="493">
          <cell r="C493" t="str">
            <v xml:space="preserve">Rp.  </v>
          </cell>
          <cell r="D493">
            <v>151821.71639568391</v>
          </cell>
          <cell r="E493" t="str">
            <v xml:space="preserve"> / M3</v>
          </cell>
        </row>
        <row r="496">
          <cell r="A496" t="str">
            <v>6.</v>
          </cell>
          <cell r="C496" t="str">
            <v>MASA PELAKSANAAN YANG DIPERLUKAN</v>
          </cell>
        </row>
        <row r="497">
          <cell r="C497" t="str">
            <v>Masa Pelaksanaan :</v>
          </cell>
          <cell r="D497" t="str">
            <v>. . . . . . . . . . . .</v>
          </cell>
        </row>
        <row r="499">
          <cell r="A499" t="str">
            <v>7.</v>
          </cell>
          <cell r="C499" t="str">
            <v>VOLUME PEKERJAAN YANG DIPERLUKAN</v>
          </cell>
        </row>
        <row r="500">
          <cell r="C500" t="str">
            <v>Volume pekerjaan  :</v>
          </cell>
          <cell r="D500">
            <v>2.4</v>
          </cell>
          <cell r="E500" t="str">
            <v>M3</v>
          </cell>
        </row>
        <row r="538">
          <cell r="A538" t="str">
            <v>ITEM PEMBAYARAN NO.</v>
          </cell>
          <cell r="D538" t="str">
            <v>:  7.1 (6)</v>
          </cell>
          <cell r="J538" t="str">
            <v>Analisa EI-716</v>
          </cell>
          <cell r="T538" t="str">
            <v>Analisa EI-716</v>
          </cell>
        </row>
        <row r="539">
          <cell r="A539" t="str">
            <v>JENIS PEKERJAAN</v>
          </cell>
          <cell r="D539" t="str">
            <v>:  Beton K-175</v>
          </cell>
        </row>
        <row r="540">
          <cell r="A540" t="str">
            <v>SATUAN PEMBAYARAN</v>
          </cell>
          <cell r="D540" t="str">
            <v>:  M3</v>
          </cell>
          <cell r="H540" t="str">
            <v xml:space="preserve">        URAIAN ANALISA HARGA SATUAN</v>
          </cell>
          <cell r="L540" t="str">
            <v>FORMULIR STANDAR UNTUK</v>
          </cell>
        </row>
        <row r="541">
          <cell r="L541" t="str">
            <v>PEREKAMAN ANALISA MASING-MASING HARGA SATUAN</v>
          </cell>
        </row>
        <row r="542">
          <cell r="L542" t="str">
            <v xml:space="preserve">                                                                                                            </v>
          </cell>
        </row>
        <row r="543">
          <cell r="A543" t="str">
            <v>No.</v>
          </cell>
          <cell r="C543" t="str">
            <v>U R A I A N</v>
          </cell>
          <cell r="G543" t="str">
            <v>KODE</v>
          </cell>
          <cell r="H543" t="str">
            <v>KOEF.</v>
          </cell>
          <cell r="I543" t="str">
            <v>SATUAN</v>
          </cell>
          <cell r="J543" t="str">
            <v>KETERANGAN</v>
          </cell>
        </row>
        <row r="545">
          <cell r="L545" t="str">
            <v>Proyek / Bagpro</v>
          </cell>
          <cell r="O545" t="str">
            <v xml:space="preserve">:  Peningkatan Jalan Dan Jembatan Prop. NTT </v>
          </cell>
        </row>
        <row r="546">
          <cell r="A546" t="str">
            <v>I.</v>
          </cell>
          <cell r="C546" t="str">
            <v>ASUMSI</v>
          </cell>
          <cell r="L546" t="str">
            <v>No. Paket Kontrak</v>
          </cell>
          <cell r="O546" t="str">
            <v xml:space="preserve">:  </v>
          </cell>
        </row>
        <row r="547">
          <cell r="A547">
            <v>1</v>
          </cell>
          <cell r="C547" t="str">
            <v>Menggunakan alat (cara mekanik)</v>
          </cell>
          <cell r="L547" t="str">
            <v>Nama Paket</v>
          </cell>
          <cell r="O547" t="str">
            <v>:  Pembangunan Jalan Resetlement Pengungsi Mauritzu</v>
          </cell>
        </row>
        <row r="548">
          <cell r="A548">
            <v>2</v>
          </cell>
          <cell r="C548" t="str">
            <v>Lokasi pekerjaan : sepanjang jalan</v>
          </cell>
          <cell r="L548" t="str">
            <v>Prop / Kab / Kodya</v>
          </cell>
          <cell r="O548" t="str">
            <v>:  Nusa Tenggara Timur / TTU</v>
          </cell>
        </row>
        <row r="549">
          <cell r="A549">
            <v>3</v>
          </cell>
          <cell r="C549" t="str">
            <v>Bahan dasar (batu, pasir dan semen) diterima</v>
          </cell>
          <cell r="L549" t="str">
            <v>ITEM PEMBAYARAN NO.</v>
          </cell>
          <cell r="O549" t="str">
            <v>:  7.1 (6)</v>
          </cell>
          <cell r="R549" t="str">
            <v>PERKIRAAN VOL. PEK.</v>
          </cell>
          <cell r="T549" t="str">
            <v>:</v>
          </cell>
          <cell r="U549">
            <v>0</v>
          </cell>
        </row>
        <row r="550">
          <cell r="C550" t="str">
            <v>seluruhnya di lokasi pekerjaan</v>
          </cell>
          <cell r="L550" t="str">
            <v>JENIS PEKERJAAN</v>
          </cell>
          <cell r="O550" t="str">
            <v>:  Beton K-175</v>
          </cell>
          <cell r="R550" t="str">
            <v>TOTAL HARGA (Rp.)</v>
          </cell>
          <cell r="T550" t="str">
            <v>:</v>
          </cell>
          <cell r="U550">
            <v>0</v>
          </cell>
        </row>
        <row r="551">
          <cell r="A551">
            <v>4</v>
          </cell>
          <cell r="C551" t="str">
            <v>Jarak rata-rata Base camp ke lokasi pekerjaan</v>
          </cell>
          <cell r="G551" t="str">
            <v>L</v>
          </cell>
          <cell r="H551">
            <v>17.5</v>
          </cell>
          <cell r="I551" t="str">
            <v>KM</v>
          </cell>
          <cell r="L551" t="str">
            <v>SATUAN PEMBAYARAN</v>
          </cell>
          <cell r="O551" t="str">
            <v>:  M3</v>
          </cell>
          <cell r="R551" t="str">
            <v>% THD. BIAYA PROYEK</v>
          </cell>
          <cell r="T551" t="str">
            <v>:</v>
          </cell>
          <cell r="U551">
            <v>0</v>
          </cell>
        </row>
        <row r="552">
          <cell r="A552">
            <v>5</v>
          </cell>
          <cell r="C552" t="str">
            <v>Jam kerja efektif per-hari</v>
          </cell>
          <cell r="G552" t="str">
            <v>Tk</v>
          </cell>
          <cell r="H552">
            <v>7</v>
          </cell>
          <cell r="I552" t="str">
            <v>jam</v>
          </cell>
        </row>
        <row r="553">
          <cell r="A553">
            <v>6</v>
          </cell>
          <cell r="C553" t="str">
            <v>Kadar Semen Minimum (Spesifikasi)</v>
          </cell>
          <cell r="G553" t="str">
            <v>Ks</v>
          </cell>
          <cell r="H553">
            <v>300</v>
          </cell>
          <cell r="I553" t="str">
            <v>Kg/M3</v>
          </cell>
        </row>
        <row r="554">
          <cell r="Q554" t="str">
            <v>PERKIRAAN</v>
          </cell>
          <cell r="R554" t="str">
            <v>HARGA</v>
          </cell>
          <cell r="S554" t="str">
            <v>JUMLAH</v>
          </cell>
        </row>
        <row r="555">
          <cell r="A555">
            <v>7</v>
          </cell>
          <cell r="C555" t="str">
            <v>Perbandingan Air/Semen Maksimum (Spesifikasi)</v>
          </cell>
          <cell r="G555" t="str">
            <v>Wcr</v>
          </cell>
          <cell r="H555">
            <v>0.56999999999999995</v>
          </cell>
          <cell r="I555" t="str">
            <v>-</v>
          </cell>
          <cell r="L555" t="str">
            <v>NO.</v>
          </cell>
          <cell r="N555" t="str">
            <v>KOMPONEN</v>
          </cell>
          <cell r="P555" t="str">
            <v>SATUAN</v>
          </cell>
          <cell r="Q555" t="str">
            <v>KUANTITAS</v>
          </cell>
          <cell r="R555" t="str">
            <v>SATUAN</v>
          </cell>
          <cell r="S555" t="str">
            <v>HARGA</v>
          </cell>
        </row>
        <row r="556">
          <cell r="A556">
            <v>8</v>
          </cell>
          <cell r="C556" t="str">
            <v>Perbandingan Camp.</v>
          </cell>
          <cell r="D556">
            <v>1</v>
          </cell>
          <cell r="E556" t="str">
            <v>:  Semen</v>
          </cell>
          <cell r="G556" t="str">
            <v>Sm</v>
          </cell>
          <cell r="H556">
            <v>13.793103448275861</v>
          </cell>
          <cell r="I556" t="str">
            <v>%</v>
          </cell>
          <cell r="J556" t="str">
            <v xml:space="preserve"> Berdasarkan</v>
          </cell>
          <cell r="R556" t="str">
            <v>(Rp.)</v>
          </cell>
          <cell r="S556" t="str">
            <v>(Rp.)</v>
          </cell>
        </row>
        <row r="557">
          <cell r="D557">
            <v>2.25</v>
          </cell>
          <cell r="E557" t="str">
            <v>:  Pasir</v>
          </cell>
          <cell r="G557" t="str">
            <v>Ps</v>
          </cell>
          <cell r="H557">
            <v>31.03448275862069</v>
          </cell>
          <cell r="I557" t="str">
            <v>%</v>
          </cell>
          <cell r="J557" t="str">
            <v xml:space="preserve"> JMF &amp; sesuai</v>
          </cell>
        </row>
        <row r="558">
          <cell r="D558">
            <v>4</v>
          </cell>
          <cell r="E558" t="str">
            <v>:  Agregat Kasar</v>
          </cell>
          <cell r="G558" t="str">
            <v>Kr</v>
          </cell>
          <cell r="H558">
            <v>55.172413793103445</v>
          </cell>
          <cell r="I558" t="str">
            <v>%</v>
          </cell>
          <cell r="J558" t="str">
            <v xml:space="preserve"> dgn Spesifikasi</v>
          </cell>
        </row>
        <row r="559">
          <cell r="A559">
            <v>9</v>
          </cell>
          <cell r="C559" t="str">
            <v>Berat Jenis Material :</v>
          </cell>
          <cell r="L559" t="str">
            <v>A.</v>
          </cell>
          <cell r="N559" t="str">
            <v>TENAGA</v>
          </cell>
        </row>
        <row r="560">
          <cell r="C560" t="str">
            <v>-  Beton</v>
          </cell>
          <cell r="G560" t="str">
            <v>D1</v>
          </cell>
          <cell r="H560">
            <v>2.25</v>
          </cell>
          <cell r="I560" t="str">
            <v>T/M3</v>
          </cell>
        </row>
        <row r="561">
          <cell r="C561" t="str">
            <v>-  Semen</v>
          </cell>
          <cell r="G561" t="str">
            <v>D2</v>
          </cell>
          <cell r="H561">
            <v>1.44</v>
          </cell>
          <cell r="I561" t="str">
            <v>T/M3</v>
          </cell>
          <cell r="L561" t="str">
            <v>1.</v>
          </cell>
          <cell r="N561" t="str">
            <v>Pekerja</v>
          </cell>
          <cell r="O561" t="str">
            <v>(L01)</v>
          </cell>
          <cell r="P561" t="str">
            <v>jam</v>
          </cell>
          <cell r="Q561">
            <v>5.3012048192771086</v>
          </cell>
          <cell r="R561">
            <v>0</v>
          </cell>
          <cell r="U561">
            <v>0</v>
          </cell>
        </row>
        <row r="562">
          <cell r="C562" t="str">
            <v>-  Pasir</v>
          </cell>
          <cell r="G562" t="str">
            <v>D3</v>
          </cell>
          <cell r="H562">
            <v>1.8</v>
          </cell>
          <cell r="I562" t="str">
            <v>T/M3</v>
          </cell>
          <cell r="L562" t="str">
            <v>2.</v>
          </cell>
          <cell r="N562" t="str">
            <v>Tukang</v>
          </cell>
          <cell r="O562" t="str">
            <v>(L02)</v>
          </cell>
          <cell r="P562" t="str">
            <v>jam</v>
          </cell>
          <cell r="Q562">
            <v>1.7670682730923695</v>
          </cell>
          <cell r="R562">
            <v>0</v>
          </cell>
          <cell r="U562">
            <v>0</v>
          </cell>
        </row>
        <row r="563">
          <cell r="C563" t="str">
            <v>-  Agregat Kasar</v>
          </cell>
          <cell r="G563" t="str">
            <v>D4</v>
          </cell>
          <cell r="H563">
            <v>1.8</v>
          </cell>
          <cell r="I563" t="str">
            <v>T/M3</v>
          </cell>
          <cell r="L563" t="str">
            <v>3.</v>
          </cell>
          <cell r="N563" t="str">
            <v>Mandor</v>
          </cell>
          <cell r="O563" t="str">
            <v>(L03)</v>
          </cell>
          <cell r="P563" t="str">
            <v>jam</v>
          </cell>
          <cell r="Q563">
            <v>0.44176706827309237</v>
          </cell>
          <cell r="R563">
            <v>0</v>
          </cell>
          <cell r="U563">
            <v>0</v>
          </cell>
        </row>
        <row r="565">
          <cell r="A565" t="str">
            <v>II.</v>
          </cell>
          <cell r="C565" t="str">
            <v>URUTAN KERJA</v>
          </cell>
          <cell r="Q565" t="str">
            <v xml:space="preserve">JUMLAH HARGA TENAGA   </v>
          </cell>
          <cell r="U565">
            <v>0</v>
          </cell>
        </row>
        <row r="566">
          <cell r="A566">
            <v>1</v>
          </cell>
          <cell r="C566" t="str">
            <v>Semen, pasir, batu kerikil dan air dicampur dan diaduk</v>
          </cell>
        </row>
        <row r="567">
          <cell r="C567" t="str">
            <v>menjadi beton dengan menggunakan Concrete Mixer</v>
          </cell>
          <cell r="L567" t="str">
            <v>B.</v>
          </cell>
          <cell r="N567" t="str">
            <v>BAHAN</v>
          </cell>
        </row>
        <row r="568">
          <cell r="A568">
            <v>2</v>
          </cell>
          <cell r="C568" t="str">
            <v>Beton di-cor ke dalam bekisting yang telah disiapkan</v>
          </cell>
        </row>
        <row r="569">
          <cell r="A569">
            <v>3</v>
          </cell>
          <cell r="C569" t="str">
            <v>Penyelesaian dan perapihan setelah pemasangan</v>
          </cell>
          <cell r="L569" t="str">
            <v>1.</v>
          </cell>
          <cell r="N569" t="str">
            <v>Semen</v>
          </cell>
          <cell r="O569" t="str">
            <v>(M12)</v>
          </cell>
          <cell r="P569" t="str">
            <v>Kg</v>
          </cell>
          <cell r="Q569">
            <v>318.10344827586204</v>
          </cell>
          <cell r="R569">
            <v>0</v>
          </cell>
          <cell r="U569">
            <v>0</v>
          </cell>
        </row>
        <row r="570">
          <cell r="L570" t="str">
            <v>2.</v>
          </cell>
          <cell r="N570" t="str">
            <v>Pasir</v>
          </cell>
          <cell r="O570" t="str">
            <v>(M01)</v>
          </cell>
          <cell r="P570" t="str">
            <v>M3</v>
          </cell>
          <cell r="Q570">
            <v>0.39762931034482757</v>
          </cell>
          <cell r="R570">
            <v>14800</v>
          </cell>
          <cell r="U570">
            <v>5884.9137931034484</v>
          </cell>
        </row>
        <row r="571">
          <cell r="A571" t="str">
            <v>III.</v>
          </cell>
          <cell r="C571" t="str">
            <v>PEMAKAIAN BAHAN, ALAT DAN TENAGA</v>
          </cell>
          <cell r="L571" t="str">
            <v>3.</v>
          </cell>
          <cell r="N571" t="str">
            <v>Agregat Kasar</v>
          </cell>
          <cell r="O571" t="str">
            <v>(M03)</v>
          </cell>
          <cell r="P571" t="str">
            <v>M3</v>
          </cell>
          <cell r="Q571">
            <v>0.7068965517241379</v>
          </cell>
          <cell r="R571">
            <v>32852.921470565663</v>
          </cell>
          <cell r="U571">
            <v>23223.616901606762</v>
          </cell>
        </row>
        <row r="572">
          <cell r="L572" t="str">
            <v>4.</v>
          </cell>
          <cell r="N572" t="str">
            <v>Kayu Perancah</v>
          </cell>
          <cell r="O572" t="str">
            <v>(M19)</v>
          </cell>
          <cell r="P572" t="str">
            <v>M3</v>
          </cell>
          <cell r="Q572">
            <v>7.4999999999999997E-2</v>
          </cell>
          <cell r="R572">
            <v>950000</v>
          </cell>
          <cell r="U572">
            <v>71250</v>
          </cell>
        </row>
        <row r="573">
          <cell r="A573" t="str">
            <v xml:space="preserve">   1.</v>
          </cell>
          <cell r="C573" t="str">
            <v>BAHAN</v>
          </cell>
          <cell r="L573" t="str">
            <v>5.</v>
          </cell>
          <cell r="N573" t="str">
            <v>Paku</v>
          </cell>
          <cell r="O573" t="str">
            <v>(M18)</v>
          </cell>
          <cell r="P573" t="str">
            <v>Kg</v>
          </cell>
          <cell r="Q573">
            <v>0.5</v>
          </cell>
          <cell r="R573">
            <v>10800</v>
          </cell>
          <cell r="U573">
            <v>5400</v>
          </cell>
        </row>
        <row r="574">
          <cell r="A574" t="str">
            <v>1.a.</v>
          </cell>
          <cell r="C574" t="str">
            <v>Semen (PC)          =</v>
          </cell>
          <cell r="D574" t="str">
            <v>{Sm x D1 x 1000} x 1.05</v>
          </cell>
          <cell r="G574" t="str">
            <v>(M12)</v>
          </cell>
          <cell r="H574">
            <v>318.10344827586204</v>
          </cell>
          <cell r="I574" t="str">
            <v>Kg</v>
          </cell>
        </row>
        <row r="575">
          <cell r="A575" t="str">
            <v>1.b.</v>
          </cell>
          <cell r="C575" t="str">
            <v>Pasir Beton           =</v>
          </cell>
          <cell r="D575" t="str">
            <v>{(Ps x D1) : D3} x 1.05</v>
          </cell>
          <cell r="G575" t="str">
            <v>(M01)</v>
          </cell>
          <cell r="H575">
            <v>0.39762931034482757</v>
          </cell>
          <cell r="I575" t="str">
            <v>M3</v>
          </cell>
          <cell r="J575">
            <v>715.73275862068965</v>
          </cell>
          <cell r="Q575" t="str">
            <v xml:space="preserve">JUMLAH HARGA BAHAN   </v>
          </cell>
          <cell r="U575">
            <v>105758.53069471021</v>
          </cell>
        </row>
        <row r="576">
          <cell r="A576" t="str">
            <v>1.c.</v>
          </cell>
          <cell r="C576" t="str">
            <v>Agregat  Kasar     =</v>
          </cell>
          <cell r="D576" t="str">
            <v>{(Kr x D1) : D4} x 1.35</v>
          </cell>
          <cell r="G576" t="str">
            <v>(M03)</v>
          </cell>
          <cell r="H576">
            <v>0.7068965517241379</v>
          </cell>
          <cell r="I576" t="str">
            <v>M3</v>
          </cell>
          <cell r="J576">
            <v>1272.4137931034484</v>
          </cell>
        </row>
        <row r="577">
          <cell r="A577" t="str">
            <v>1.d.</v>
          </cell>
          <cell r="C577" t="str">
            <v>Kayu Perancah dan/atau Bekisting</v>
          </cell>
          <cell r="G577" t="str">
            <v>(M19)</v>
          </cell>
          <cell r="H577">
            <v>7.4999999999999997E-2</v>
          </cell>
          <cell r="I577" t="str">
            <v>M3</v>
          </cell>
          <cell r="L577" t="str">
            <v>C.</v>
          </cell>
          <cell r="N577" t="str">
            <v>PERALATAN</v>
          </cell>
        </row>
        <row r="578">
          <cell r="A578" t="str">
            <v>1.e.</v>
          </cell>
          <cell r="C578" t="str">
            <v>Paku</v>
          </cell>
          <cell r="G578" t="str">
            <v>(M18)</v>
          </cell>
          <cell r="H578">
            <v>0.5</v>
          </cell>
          <cell r="I578" t="str">
            <v>Kg</v>
          </cell>
        </row>
        <row r="579">
          <cell r="L579" t="str">
            <v>1.</v>
          </cell>
          <cell r="N579" t="str">
            <v>Conc. Mixer</v>
          </cell>
          <cell r="O579" t="str">
            <v>(E06)</v>
          </cell>
          <cell r="P579" t="str">
            <v>jam</v>
          </cell>
          <cell r="Q579">
            <v>0.44176706827309237</v>
          </cell>
          <cell r="R579">
            <v>24988.507824143071</v>
          </cell>
          <cell r="U579">
            <v>11039.099841990916</v>
          </cell>
        </row>
        <row r="580">
          <cell r="A580" t="str">
            <v>2.</v>
          </cell>
          <cell r="C580" t="str">
            <v>ALAT</v>
          </cell>
          <cell r="L580" t="str">
            <v>2.</v>
          </cell>
          <cell r="N580" t="str">
            <v>Water Tanker</v>
          </cell>
          <cell r="O580" t="str">
            <v>(E23)</v>
          </cell>
          <cell r="P580" t="str">
            <v>jam</v>
          </cell>
          <cell r="Q580">
            <v>5.461414624013293E-2</v>
          </cell>
          <cell r="R580">
            <v>97351.151634057198</v>
          </cell>
          <cell r="U580">
            <v>5316.7500319877554</v>
          </cell>
        </row>
        <row r="581">
          <cell r="A581" t="str">
            <v>2.a.</v>
          </cell>
          <cell r="C581" t="str">
            <v>CONCRETE MIXER</v>
          </cell>
          <cell r="G581" t="str">
            <v>(E06)</v>
          </cell>
          <cell r="L581" t="str">
            <v>3.</v>
          </cell>
          <cell r="N581" t="str">
            <v>Con. Vibrator</v>
          </cell>
          <cell r="O581" t="str">
            <v>(E20)</v>
          </cell>
          <cell r="P581" t="str">
            <v>jam</v>
          </cell>
          <cell r="Q581">
            <v>0.44176706827309237</v>
          </cell>
          <cell r="R581">
            <v>4997.7015648286142</v>
          </cell>
          <cell r="U581">
            <v>2207.8199683981829</v>
          </cell>
        </row>
        <row r="582">
          <cell r="C582" t="str">
            <v>Kapasitas Alat</v>
          </cell>
          <cell r="G582" t="str">
            <v>V</v>
          </cell>
          <cell r="H582">
            <v>500</v>
          </cell>
          <cell r="I582" t="str">
            <v>liter</v>
          </cell>
          <cell r="L582" t="str">
            <v>4.</v>
          </cell>
          <cell r="N582" t="str">
            <v>Alat Bantu</v>
          </cell>
          <cell r="P582" t="str">
            <v>Ls</v>
          </cell>
          <cell r="Q582">
            <v>1</v>
          </cell>
          <cell r="R582">
            <v>600</v>
          </cell>
          <cell r="U582">
            <v>600</v>
          </cell>
        </row>
        <row r="583">
          <cell r="C583" t="str">
            <v>Faktor Efisiensi Alat</v>
          </cell>
          <cell r="G583" t="str">
            <v>Fa</v>
          </cell>
          <cell r="H583">
            <v>0.83</v>
          </cell>
          <cell r="I583" t="str">
            <v>-</v>
          </cell>
          <cell r="L583" t="str">
            <v>5.</v>
          </cell>
        </row>
        <row r="584">
          <cell r="C584" t="str">
            <v>Waktu siklus   :</v>
          </cell>
          <cell r="D584" t="str">
            <v>(T1 + T2 + T3 + T4)</v>
          </cell>
          <cell r="G584" t="str">
            <v>Ts</v>
          </cell>
        </row>
        <row r="585">
          <cell r="C585" t="str">
            <v>-  Memuat</v>
          </cell>
          <cell r="G585" t="str">
            <v>T1</v>
          </cell>
          <cell r="H585">
            <v>3</v>
          </cell>
          <cell r="I585" t="str">
            <v>menit</v>
          </cell>
        </row>
        <row r="586">
          <cell r="C586" t="str">
            <v>-  Mengaduk</v>
          </cell>
          <cell r="G586" t="str">
            <v>T2</v>
          </cell>
          <cell r="H586">
            <v>2</v>
          </cell>
          <cell r="I586" t="str">
            <v>menit</v>
          </cell>
        </row>
        <row r="587">
          <cell r="C587" t="str">
            <v>-  Menuang</v>
          </cell>
          <cell r="G587" t="str">
            <v>T3</v>
          </cell>
          <cell r="H587">
            <v>3</v>
          </cell>
          <cell r="I587" t="str">
            <v>menit</v>
          </cell>
          <cell r="Q587" t="str">
            <v xml:space="preserve">JUMLAH HARGA PERALATAN   </v>
          </cell>
          <cell r="U587">
            <v>19163.669842376854</v>
          </cell>
        </row>
        <row r="588">
          <cell r="C588" t="str">
            <v>-  Tunggu, dll.</v>
          </cell>
          <cell r="G588" t="str">
            <v>T4</v>
          </cell>
          <cell r="H588">
            <v>3</v>
          </cell>
          <cell r="I588" t="str">
            <v>menit</v>
          </cell>
        </row>
        <row r="589">
          <cell r="G589" t="str">
            <v>Ts</v>
          </cell>
          <cell r="H589">
            <v>11</v>
          </cell>
          <cell r="I589" t="str">
            <v>menit</v>
          </cell>
          <cell r="L589" t="str">
            <v>D.</v>
          </cell>
          <cell r="N589" t="str">
            <v>JUMLAH HARGA TENAGA, BAHAN DAN PERALATAN  ( A + B + C )</v>
          </cell>
          <cell r="U589">
            <v>124922.20053708706</v>
          </cell>
        </row>
        <row r="590">
          <cell r="L590" t="str">
            <v>E.</v>
          </cell>
          <cell r="N590" t="str">
            <v>OVERHEAD &amp; PROFIT</v>
          </cell>
          <cell r="P590">
            <v>10</v>
          </cell>
          <cell r="Q590" t="str">
            <v>%  x  D</v>
          </cell>
          <cell r="U590">
            <v>12492.220053708706</v>
          </cell>
        </row>
        <row r="591">
          <cell r="C591" t="str">
            <v>Kap. Prod. / jam  =</v>
          </cell>
          <cell r="D591" t="str">
            <v>V x Fa x 60</v>
          </cell>
          <cell r="G591" t="str">
            <v>Q1</v>
          </cell>
          <cell r="H591">
            <v>2.2636363636363637</v>
          </cell>
          <cell r="I591" t="str">
            <v>M3/jam</v>
          </cell>
          <cell r="L591" t="str">
            <v>F.</v>
          </cell>
          <cell r="N591" t="str">
            <v>HARGA SATUAN PEKERJAAN  ( D + E )</v>
          </cell>
          <cell r="U591">
            <v>137414.42059079578</v>
          </cell>
        </row>
        <row r="592">
          <cell r="D592" t="str">
            <v>1000 x Ts</v>
          </cell>
          <cell r="L592" t="str">
            <v>Note: 1</v>
          </cell>
          <cell r="N592" t="str">
            <v>SATUAN dapat berdasarkan atas jam operasi untuk Tenaga Kerja dan Peralatan, volume dan/atau ukuran</v>
          </cell>
        </row>
        <row r="593">
          <cell r="N593" t="str">
            <v>berat untuk bahan-bahan.</v>
          </cell>
        </row>
        <row r="594">
          <cell r="C594" t="str">
            <v>Koefisien Alat / M3</v>
          </cell>
          <cell r="D594" t="str">
            <v xml:space="preserve">  =   1  :  Q1</v>
          </cell>
          <cell r="G594" t="str">
            <v>(E06)</v>
          </cell>
          <cell r="H594">
            <v>0.44176706827309237</v>
          </cell>
          <cell r="I594" t="str">
            <v>jam</v>
          </cell>
          <cell r="L594">
            <v>2</v>
          </cell>
          <cell r="N594" t="str">
            <v>Kuantitas satuan adalah kuantitas setiap komponen untuk menyelesaikan satu satuan pekerjaan dari nomor</v>
          </cell>
        </row>
        <row r="595">
          <cell r="N595" t="str">
            <v>mata pembayaran.</v>
          </cell>
        </row>
        <row r="596">
          <cell r="L596">
            <v>3</v>
          </cell>
          <cell r="N596" t="str">
            <v>Biaya satuan untuk peralatan sudah termasuk bahan bakar, bahan habis dipakai dan operator.</v>
          </cell>
        </row>
        <row r="597">
          <cell r="L597">
            <v>4</v>
          </cell>
          <cell r="N597" t="str">
            <v>Biaya satuan sudah termasuk pengeluaran untuk seluruh pajak yang berkaitan (tetapi tidak termasuk PPN</v>
          </cell>
        </row>
        <row r="598">
          <cell r="J598" t="str">
            <v>Berlanjut ke hal. berikut.</v>
          </cell>
          <cell r="N598" t="str">
            <v>yang dibayar dari kontrak) dan biaya-biaya lainnya.</v>
          </cell>
        </row>
        <row r="599">
          <cell r="A599" t="str">
            <v>ITEM PEMBAYARAN NO.</v>
          </cell>
          <cell r="D599" t="str">
            <v>:  7.1 (6)</v>
          </cell>
          <cell r="J599" t="str">
            <v>Analisa EI-716</v>
          </cell>
        </row>
        <row r="600">
          <cell r="A600" t="str">
            <v>JENIS PEKERJAAN</v>
          </cell>
          <cell r="D600" t="str">
            <v>:  Beton K-175</v>
          </cell>
        </row>
        <row r="601">
          <cell r="A601" t="str">
            <v>SATUAN PEMBAYARAN</v>
          </cell>
          <cell r="D601" t="str">
            <v>:  M3</v>
          </cell>
          <cell r="H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A607" t="str">
            <v>2.b.</v>
          </cell>
          <cell r="C607" t="str">
            <v>WATER TANK TRUCK</v>
          </cell>
          <cell r="G607" t="str">
            <v>(E23)</v>
          </cell>
        </row>
        <row r="608">
          <cell r="C608" t="str">
            <v>Volume Tanki Air</v>
          </cell>
          <cell r="G608" t="str">
            <v>V</v>
          </cell>
          <cell r="H608">
            <v>4</v>
          </cell>
          <cell r="I608" t="str">
            <v>M3</v>
          </cell>
        </row>
        <row r="609">
          <cell r="C609" t="str">
            <v>Kebutuhan air / M3 beton</v>
          </cell>
          <cell r="G609" t="str">
            <v>Wc</v>
          </cell>
          <cell r="H609">
            <v>0.18131896551724133</v>
          </cell>
          <cell r="I609" t="str">
            <v>M3</v>
          </cell>
        </row>
        <row r="610">
          <cell r="C610" t="str">
            <v>Faktor Efiesiensi Alat</v>
          </cell>
          <cell r="G610" t="str">
            <v>Fa</v>
          </cell>
          <cell r="H610">
            <v>0.83</v>
          </cell>
          <cell r="I610" t="str">
            <v>-</v>
          </cell>
        </row>
        <row r="611">
          <cell r="C611" t="str">
            <v>Pengisian Tanki / jam</v>
          </cell>
          <cell r="G611" t="str">
            <v>n</v>
          </cell>
          <cell r="H611">
            <v>1</v>
          </cell>
          <cell r="I611" t="str">
            <v>kali</v>
          </cell>
        </row>
        <row r="613">
          <cell r="C613" t="str">
            <v>Kap. Prod. / jam  =</v>
          </cell>
          <cell r="D613" t="str">
            <v>V x Fa x n</v>
          </cell>
          <cell r="G613" t="str">
            <v>Q2</v>
          </cell>
          <cell r="H613">
            <v>18.310274330813488</v>
          </cell>
          <cell r="I613" t="str">
            <v>M3</v>
          </cell>
        </row>
        <row r="614">
          <cell r="D614" t="str">
            <v>Wc</v>
          </cell>
        </row>
        <row r="616">
          <cell r="C616" t="str">
            <v>Koefisien Alat / M3</v>
          </cell>
          <cell r="D616" t="str">
            <v xml:space="preserve">  =   1  :  Q2</v>
          </cell>
          <cell r="G616" t="str">
            <v>(E23)</v>
          </cell>
          <cell r="H616">
            <v>5.461414624013293E-2</v>
          </cell>
          <cell r="I616" t="str">
            <v>jam</v>
          </cell>
        </row>
        <row r="618">
          <cell r="A618" t="str">
            <v>2.c.</v>
          </cell>
          <cell r="C618" t="str">
            <v>CONCRETE VIBRATOR</v>
          </cell>
          <cell r="G618" t="str">
            <v>(E20)</v>
          </cell>
        </row>
        <row r="619">
          <cell r="C619" t="str">
            <v>Kebutuhan Alat Penggetar Beton ini disesuaikan dgn</v>
          </cell>
        </row>
        <row r="620">
          <cell r="C620" t="str">
            <v>kapasitas produksi Alat Pencampur (Concrete Mixer)</v>
          </cell>
        </row>
        <row r="622">
          <cell r="C622" t="str">
            <v>Kap. Prod. / jam  =</v>
          </cell>
          <cell r="D622" t="str">
            <v>Kap. Prod./jam Concrete Mixer</v>
          </cell>
          <cell r="G622" t="str">
            <v>Q3</v>
          </cell>
          <cell r="H622">
            <v>2.2636363636363637</v>
          </cell>
          <cell r="I622" t="str">
            <v>M3</v>
          </cell>
        </row>
        <row r="624">
          <cell r="C624" t="str">
            <v>Koefisien Alat / M3</v>
          </cell>
          <cell r="D624" t="str">
            <v xml:space="preserve">  =   1  :  Q3</v>
          </cell>
          <cell r="G624" t="str">
            <v>(E20)</v>
          </cell>
          <cell r="H624">
            <v>0.44176706827309237</v>
          </cell>
          <cell r="I624" t="str">
            <v>jam</v>
          </cell>
        </row>
        <row r="626">
          <cell r="A626" t="str">
            <v>2.d.</v>
          </cell>
          <cell r="C626" t="str">
            <v>CONCRETTE PUMP</v>
          </cell>
          <cell r="G626" t="str">
            <v>(E06)</v>
          </cell>
        </row>
        <row r="627">
          <cell r="C627" t="str">
            <v>Kapasitas Alat</v>
          </cell>
          <cell r="G627" t="str">
            <v>V</v>
          </cell>
          <cell r="H627">
            <v>8</v>
          </cell>
          <cell r="I627" t="str">
            <v>M3</v>
          </cell>
        </row>
        <row r="628">
          <cell r="C628" t="str">
            <v>Faktor Efisiensi Alat</v>
          </cell>
          <cell r="G628" t="str">
            <v>Fa</v>
          </cell>
          <cell r="H628">
            <v>0.83</v>
          </cell>
          <cell r="I628" t="str">
            <v>-</v>
          </cell>
        </row>
        <row r="630">
          <cell r="C630" t="str">
            <v>Kap. Prod. / jam  =</v>
          </cell>
          <cell r="D630" t="str">
            <v>Kap. Prod./jam Concrete Mixer</v>
          </cell>
          <cell r="G630" t="str">
            <v>Q4</v>
          </cell>
          <cell r="H630">
            <v>2.2636363636363637</v>
          </cell>
          <cell r="I630" t="str">
            <v>M3</v>
          </cell>
        </row>
        <row r="632">
          <cell r="C632" t="str">
            <v>Koefisien Alat / M3</v>
          </cell>
          <cell r="D632" t="str">
            <v xml:space="preserve">  =   1  :  Q4</v>
          </cell>
          <cell r="G632" t="str">
            <v>(E28)</v>
          </cell>
          <cell r="H632">
            <v>0.44176706827309237</v>
          </cell>
          <cell r="I632" t="str">
            <v>jam</v>
          </cell>
        </row>
        <row r="634">
          <cell r="A634" t="str">
            <v>2.c.</v>
          </cell>
          <cell r="C634" t="str">
            <v>ALAT BANTU</v>
          </cell>
        </row>
        <row r="635">
          <cell r="C635" t="str">
            <v>Diperlukan  :</v>
          </cell>
        </row>
        <row r="636">
          <cell r="C636" t="str">
            <v>- Sekop</v>
          </cell>
          <cell r="D636" t="str">
            <v>=  2  buah</v>
          </cell>
        </row>
        <row r="637">
          <cell r="C637" t="str">
            <v>- Pacul</v>
          </cell>
          <cell r="D637" t="str">
            <v>=  2  buah</v>
          </cell>
        </row>
        <row r="638">
          <cell r="C638" t="str">
            <v>- Sendok Semen</v>
          </cell>
          <cell r="D638" t="str">
            <v>=  2  buah</v>
          </cell>
        </row>
        <row r="639">
          <cell r="C639" t="str">
            <v>- Ember Cor</v>
          </cell>
          <cell r="D639" t="str">
            <v>=  4  buah</v>
          </cell>
        </row>
        <row r="642">
          <cell r="A642" t="str">
            <v>3.</v>
          </cell>
          <cell r="C642" t="str">
            <v>TENAGA</v>
          </cell>
        </row>
        <row r="643">
          <cell r="C643" t="str">
            <v>Produksi Beton dalam 1 hari</v>
          </cell>
          <cell r="E643" t="str">
            <v>=  Tk x Q1</v>
          </cell>
          <cell r="G643" t="str">
            <v>Qt</v>
          </cell>
          <cell r="H643">
            <v>15.845454545454546</v>
          </cell>
          <cell r="I643" t="str">
            <v>M3</v>
          </cell>
        </row>
        <row r="645">
          <cell r="C645" t="str">
            <v>Kebutuhan tenaga :</v>
          </cell>
          <cell r="D645" t="str">
            <v>- Mandor</v>
          </cell>
          <cell r="G645" t="str">
            <v>M</v>
          </cell>
          <cell r="H645">
            <v>1</v>
          </cell>
          <cell r="I645" t="str">
            <v>orang</v>
          </cell>
        </row>
        <row r="646">
          <cell r="D646" t="str">
            <v>- Tukang</v>
          </cell>
          <cell r="G646" t="str">
            <v>Tb</v>
          </cell>
          <cell r="H646">
            <v>4</v>
          </cell>
          <cell r="I646" t="str">
            <v>orang</v>
          </cell>
        </row>
        <row r="647">
          <cell r="D647" t="str">
            <v>- Pekerja</v>
          </cell>
          <cell r="G647" t="str">
            <v>P</v>
          </cell>
          <cell r="H647">
            <v>12</v>
          </cell>
          <cell r="I647" t="str">
            <v>orang</v>
          </cell>
        </row>
        <row r="649">
          <cell r="C649" t="str">
            <v>Koefisien Tenaga / M3   :</v>
          </cell>
        </row>
        <row r="650">
          <cell r="D650" t="str">
            <v>-  Mandor</v>
          </cell>
          <cell r="E650" t="str">
            <v>= (Tk x M) : Qt</v>
          </cell>
          <cell r="G650" t="str">
            <v>(L03)</v>
          </cell>
          <cell r="H650">
            <v>0.44176706827309237</v>
          </cell>
          <cell r="I650" t="str">
            <v>jam</v>
          </cell>
        </row>
        <row r="651">
          <cell r="D651" t="str">
            <v>-  Tukang</v>
          </cell>
          <cell r="E651" t="str">
            <v>= (Tk x Tb) : Qt</v>
          </cell>
          <cell r="G651" t="str">
            <v>(L02)</v>
          </cell>
          <cell r="H651">
            <v>1.7670682730923695</v>
          </cell>
          <cell r="I651" t="str">
            <v>jam</v>
          </cell>
        </row>
        <row r="652">
          <cell r="D652" t="str">
            <v>-  Pekerja</v>
          </cell>
          <cell r="E652" t="str">
            <v>= (Tk x P) : Qt</v>
          </cell>
          <cell r="G652" t="str">
            <v>(L01)</v>
          </cell>
          <cell r="H652">
            <v>5.3012048192771086</v>
          </cell>
          <cell r="I652" t="str">
            <v>jam</v>
          </cell>
        </row>
        <row r="655">
          <cell r="A655" t="str">
            <v>4.</v>
          </cell>
          <cell r="C655" t="str">
            <v>HARGA DASAR SATUAN UPAH, BAHAN DAN ALAT</v>
          </cell>
        </row>
        <row r="656">
          <cell r="C656" t="str">
            <v>Lihat lampiran.</v>
          </cell>
        </row>
        <row r="658">
          <cell r="J658" t="str">
            <v>Berlanjut ke hal. berikut.</v>
          </cell>
        </row>
        <row r="659">
          <cell r="A659" t="str">
            <v>ITEM PEMBAYARAN NO.</v>
          </cell>
          <cell r="D659" t="str">
            <v>:  7.1 (6)</v>
          </cell>
          <cell r="J659" t="str">
            <v>Analisa EI-716</v>
          </cell>
        </row>
        <row r="660">
          <cell r="A660" t="str">
            <v>JENIS PEKERJAAN</v>
          </cell>
          <cell r="D660" t="str">
            <v>:  Beton K-175</v>
          </cell>
        </row>
        <row r="661">
          <cell r="A661" t="str">
            <v>SATUAN PEMBAYARAN</v>
          </cell>
          <cell r="D661" t="str">
            <v>:  M3</v>
          </cell>
          <cell r="H661" t="str">
            <v xml:space="preserve">        URAIAN ANALISA HARGA SATUAN</v>
          </cell>
        </row>
        <row r="662">
          <cell r="J662" t="str">
            <v>Lanjutan</v>
          </cell>
        </row>
        <row r="664">
          <cell r="A664" t="str">
            <v>No.</v>
          </cell>
          <cell r="C664" t="str">
            <v>U R A I A N</v>
          </cell>
          <cell r="G664" t="str">
            <v>KODE</v>
          </cell>
          <cell r="H664" t="str">
            <v>KOEF.</v>
          </cell>
          <cell r="I664" t="str">
            <v>SATUAN</v>
          </cell>
          <cell r="J664" t="str">
            <v>KETERANGAN</v>
          </cell>
        </row>
        <row r="667">
          <cell r="A667" t="str">
            <v>5.</v>
          </cell>
          <cell r="C667" t="str">
            <v>ANALISA HARGA SATUAN PEKERJAAN</v>
          </cell>
        </row>
        <row r="668">
          <cell r="C668" t="str">
            <v>Lihat perhitungan dalam FORMULIR STANDAR UNTUK</v>
          </cell>
        </row>
        <row r="669">
          <cell r="C669" t="str">
            <v>PEREKEMAN ANALISA MASING-MASING HARGA</v>
          </cell>
        </row>
        <row r="670">
          <cell r="C670" t="str">
            <v>SATUAN.</v>
          </cell>
        </row>
        <row r="671">
          <cell r="C671" t="str">
            <v>Didapat Harga Satuan Pekerjaan :</v>
          </cell>
        </row>
        <row r="673">
          <cell r="C673" t="str">
            <v xml:space="preserve">Rp.  </v>
          </cell>
          <cell r="D673">
            <v>137414.42059079578</v>
          </cell>
          <cell r="E673" t="str">
            <v xml:space="preserve"> / M3</v>
          </cell>
        </row>
        <row r="676">
          <cell r="A676" t="str">
            <v>6.</v>
          </cell>
          <cell r="C676" t="str">
            <v>MASA PELAKSANAAN YANG DIPERLUKAN</v>
          </cell>
        </row>
        <row r="677">
          <cell r="C677" t="str">
            <v>Masa Pelaksanaan :</v>
          </cell>
          <cell r="D677" t="str">
            <v>. . . . . . . . . . . .</v>
          </cell>
        </row>
        <row r="679">
          <cell r="A679" t="str">
            <v>7.</v>
          </cell>
          <cell r="C679" t="str">
            <v>VOLUME PEKERJAAN YANG DIPERLUKAN</v>
          </cell>
        </row>
        <row r="680">
          <cell r="C680" t="str">
            <v>Volume pekerjaan  :</v>
          </cell>
          <cell r="D680">
            <v>0</v>
          </cell>
          <cell r="E680" t="str">
            <v>M3</v>
          </cell>
        </row>
        <row r="719">
          <cell r="A719" t="str">
            <v>ITEM PEMBAYARAN NO.</v>
          </cell>
          <cell r="D719" t="str">
            <v>:  7.1 (7)</v>
          </cell>
          <cell r="J719" t="str">
            <v>Analisa EI-717</v>
          </cell>
          <cell r="T719" t="str">
            <v>Analisa EI-717</v>
          </cell>
        </row>
        <row r="720">
          <cell r="A720" t="str">
            <v>JENIS PEKERJAAN</v>
          </cell>
          <cell r="D720" t="str">
            <v>:  Beton Siklop K-175</v>
          </cell>
        </row>
        <row r="721">
          <cell r="A721" t="str">
            <v>SATUAN PEMBAYARAN</v>
          </cell>
          <cell r="D721" t="str">
            <v>:  M3</v>
          </cell>
          <cell r="H721" t="str">
            <v xml:space="preserve">        URAIAN ANALISA HARGA SATUAN</v>
          </cell>
          <cell r="L721" t="str">
            <v>FORMULIR STANDAR UNTUK</v>
          </cell>
        </row>
        <row r="722">
          <cell r="L722" t="str">
            <v>PEREKAMAN ANALISA MASING-MASING HARGA SATUAN</v>
          </cell>
        </row>
        <row r="723">
          <cell r="L723" t="str">
            <v xml:space="preserve">                                                                                                            </v>
          </cell>
        </row>
        <row r="724">
          <cell r="A724" t="str">
            <v>No.</v>
          </cell>
          <cell r="C724" t="str">
            <v>U R A I A N</v>
          </cell>
          <cell r="G724" t="str">
            <v>KODE</v>
          </cell>
          <cell r="H724" t="str">
            <v>KOEF.</v>
          </cell>
          <cell r="I724" t="str">
            <v>SATUAN</v>
          </cell>
          <cell r="J724" t="str">
            <v>KETERANGAN</v>
          </cell>
        </row>
        <row r="726">
          <cell r="L726" t="str">
            <v>Proyek / Bagpro</v>
          </cell>
          <cell r="O726" t="str">
            <v xml:space="preserve">:  Peningkatan Jalan Dan Jembatan Prop. NTT </v>
          </cell>
        </row>
        <row r="727">
          <cell r="A727" t="str">
            <v>I.</v>
          </cell>
          <cell r="C727" t="str">
            <v>ASUMSI</v>
          </cell>
          <cell r="L727" t="str">
            <v>No. Paket Kontrak</v>
          </cell>
          <cell r="O727" t="str">
            <v xml:space="preserve">:  </v>
          </cell>
        </row>
        <row r="728">
          <cell r="A728">
            <v>1</v>
          </cell>
          <cell r="C728" t="str">
            <v>Menggunakan alat (cara mekanik)</v>
          </cell>
          <cell r="L728" t="str">
            <v>Nama Paket</v>
          </cell>
          <cell r="O728" t="str">
            <v>:  Pembangunan Jalan Resetlement Pengungsi Mauritzu</v>
          </cell>
        </row>
        <row r="729">
          <cell r="A729">
            <v>2</v>
          </cell>
          <cell r="C729" t="str">
            <v>Lokasi pekerjaan : sepanjang jalan</v>
          </cell>
          <cell r="L729" t="str">
            <v>Prop / Kab / Kodya</v>
          </cell>
          <cell r="O729" t="str">
            <v>:  Nusa Tenggara Timur / TTU</v>
          </cell>
        </row>
        <row r="730">
          <cell r="A730">
            <v>3</v>
          </cell>
          <cell r="C730" t="str">
            <v>Bahan dasar (batu, pasir dan semen) diterima</v>
          </cell>
          <cell r="L730" t="str">
            <v>ITEM PEMBAYARAN NO.</v>
          </cell>
          <cell r="O730" t="str">
            <v>:  7.1 (7)</v>
          </cell>
          <cell r="R730" t="str">
            <v>PERKIRAAN VOL. PEK.</v>
          </cell>
          <cell r="T730" t="str">
            <v>:</v>
          </cell>
          <cell r="U730">
            <v>0</v>
          </cell>
        </row>
        <row r="731">
          <cell r="C731" t="str">
            <v>seluruhnya di lokasi pekerjaan</v>
          </cell>
          <cell r="L731" t="str">
            <v>JENIS PEKERJAAN</v>
          </cell>
          <cell r="O731" t="str">
            <v>:  Beton Siklop K-175</v>
          </cell>
          <cell r="R731" t="str">
            <v>TOTAL HARGA (Rp.)</v>
          </cell>
          <cell r="T731" t="str">
            <v>:</v>
          </cell>
          <cell r="U731">
            <v>0</v>
          </cell>
        </row>
        <row r="732">
          <cell r="A732">
            <v>4</v>
          </cell>
          <cell r="C732" t="str">
            <v>Jarak rata-rata Base camp ke lokasi pekerjaan</v>
          </cell>
          <cell r="G732" t="str">
            <v>L</v>
          </cell>
          <cell r="H732">
            <v>17.5</v>
          </cell>
          <cell r="I732" t="str">
            <v>KM</v>
          </cell>
          <cell r="L732" t="str">
            <v>SATUAN PEMBAYARAN</v>
          </cell>
          <cell r="O732" t="str">
            <v>:  M3</v>
          </cell>
          <cell r="R732" t="str">
            <v>% THD. BIAYA PROYEK</v>
          </cell>
          <cell r="T732" t="str">
            <v>:</v>
          </cell>
          <cell r="U732">
            <v>0</v>
          </cell>
        </row>
        <row r="733">
          <cell r="A733">
            <v>5</v>
          </cell>
          <cell r="C733" t="str">
            <v>Jam kerja efektif per-hari</v>
          </cell>
          <cell r="G733" t="str">
            <v>Tk</v>
          </cell>
          <cell r="H733">
            <v>7</v>
          </cell>
          <cell r="I733" t="str">
            <v>jam</v>
          </cell>
        </row>
        <row r="734">
          <cell r="A734">
            <v>6</v>
          </cell>
          <cell r="C734" t="str">
            <v>Kadar Semen Minimum (Spesifikasi)</v>
          </cell>
          <cell r="G734" t="str">
            <v>Ks</v>
          </cell>
          <cell r="H734">
            <v>300</v>
          </cell>
          <cell r="I734" t="str">
            <v>Kg/M3</v>
          </cell>
          <cell r="J734" t="str">
            <v xml:space="preserve"> K-175</v>
          </cell>
        </row>
        <row r="735">
          <cell r="Q735" t="str">
            <v>PERKIRAAN</v>
          </cell>
          <cell r="R735" t="str">
            <v>HARGA</v>
          </cell>
          <cell r="S735" t="str">
            <v>JUMLAH</v>
          </cell>
        </row>
        <row r="736">
          <cell r="A736">
            <v>7</v>
          </cell>
          <cell r="C736" t="str">
            <v>Perbandingan Air/Semen Maksimum (Spesifikasi)</v>
          </cell>
          <cell r="G736" t="str">
            <v>Wcr</v>
          </cell>
          <cell r="H736">
            <v>0.56999999999999995</v>
          </cell>
          <cell r="I736" t="str">
            <v>-</v>
          </cell>
          <cell r="L736" t="str">
            <v>NO.</v>
          </cell>
          <cell r="N736" t="str">
            <v>KOMPONEN</v>
          </cell>
          <cell r="P736" t="str">
            <v>SATUAN</v>
          </cell>
          <cell r="Q736" t="str">
            <v>KUANTITAS</v>
          </cell>
          <cell r="R736" t="str">
            <v>SATUAN</v>
          </cell>
          <cell r="S736" t="str">
            <v>HARGA</v>
          </cell>
        </row>
        <row r="737">
          <cell r="A737">
            <v>8</v>
          </cell>
          <cell r="C737" t="str">
            <v>Perbandingan Camp.</v>
          </cell>
          <cell r="D737">
            <v>1</v>
          </cell>
          <cell r="E737" t="str">
            <v>:  Semen</v>
          </cell>
          <cell r="G737" t="str">
            <v>Sm</v>
          </cell>
          <cell r="H737">
            <v>13.793103448275861</v>
          </cell>
          <cell r="I737" t="str">
            <v>%</v>
          </cell>
          <cell r="J737" t="str">
            <v xml:space="preserve"> Berdasarkan</v>
          </cell>
          <cell r="R737" t="str">
            <v>(Rp.)</v>
          </cell>
          <cell r="S737" t="str">
            <v>(Rp.)</v>
          </cell>
        </row>
        <row r="738">
          <cell r="D738">
            <v>2.25</v>
          </cell>
          <cell r="E738" t="str">
            <v>:  Pasir</v>
          </cell>
          <cell r="G738" t="str">
            <v>Ps</v>
          </cell>
          <cell r="H738">
            <v>31.03448275862069</v>
          </cell>
          <cell r="I738" t="str">
            <v>%</v>
          </cell>
          <cell r="J738" t="str">
            <v xml:space="preserve"> JMF &amp; sesuai</v>
          </cell>
        </row>
        <row r="739">
          <cell r="D739">
            <v>4</v>
          </cell>
          <cell r="E739" t="str">
            <v>:  Kerikil Pecah</v>
          </cell>
          <cell r="G739" t="str">
            <v>Kr</v>
          </cell>
          <cell r="H739">
            <v>55.172413793103445</v>
          </cell>
          <cell r="I739" t="str">
            <v>%</v>
          </cell>
          <cell r="J739" t="str">
            <v xml:space="preserve"> dgn Spesifikasi</v>
          </cell>
        </row>
        <row r="740">
          <cell r="A740">
            <v>9</v>
          </cell>
          <cell r="C740" t="str">
            <v>Berat Jenis Material :</v>
          </cell>
          <cell r="L740" t="str">
            <v>A.</v>
          </cell>
          <cell r="N740" t="str">
            <v>TENAGA</v>
          </cell>
        </row>
        <row r="741">
          <cell r="C741" t="str">
            <v>-  Beton</v>
          </cell>
          <cell r="G741" t="str">
            <v>D1</v>
          </cell>
          <cell r="H741">
            <v>2.25</v>
          </cell>
          <cell r="I741" t="str">
            <v>T/M3</v>
          </cell>
        </row>
        <row r="742">
          <cell r="C742" t="str">
            <v>-  Semen</v>
          </cell>
          <cell r="G742" t="str">
            <v>D2</v>
          </cell>
          <cell r="H742">
            <v>1.44</v>
          </cell>
          <cell r="I742" t="str">
            <v>T/M3</v>
          </cell>
          <cell r="L742" t="str">
            <v>1.</v>
          </cell>
          <cell r="N742" t="str">
            <v>Pekerja</v>
          </cell>
          <cell r="O742" t="str">
            <v>(L01)</v>
          </cell>
          <cell r="P742" t="str">
            <v>jam</v>
          </cell>
          <cell r="Q742">
            <v>5.3012048192771086</v>
          </cell>
          <cell r="R742">
            <v>0</v>
          </cell>
          <cell r="U742">
            <v>0</v>
          </cell>
        </row>
        <row r="743">
          <cell r="C743" t="str">
            <v>-  Pasir</v>
          </cell>
          <cell r="G743" t="str">
            <v>D3</v>
          </cell>
          <cell r="H743">
            <v>1.8</v>
          </cell>
          <cell r="I743" t="str">
            <v>T/M3</v>
          </cell>
          <cell r="L743" t="str">
            <v>2.</v>
          </cell>
          <cell r="N743" t="str">
            <v>Tukang</v>
          </cell>
          <cell r="O743" t="str">
            <v>(L02)</v>
          </cell>
          <cell r="P743" t="str">
            <v>jam</v>
          </cell>
          <cell r="Q743">
            <v>1.7670682730923695</v>
          </cell>
          <cell r="R743">
            <v>0</v>
          </cell>
          <cell r="U743">
            <v>0</v>
          </cell>
        </row>
        <row r="744">
          <cell r="C744" t="str">
            <v>-  Kerikil Pecah (Agregat Kasar)</v>
          </cell>
          <cell r="G744" t="str">
            <v>D4</v>
          </cell>
          <cell r="H744">
            <v>1.8</v>
          </cell>
          <cell r="I744" t="str">
            <v>T/M3</v>
          </cell>
          <cell r="L744" t="str">
            <v>3.</v>
          </cell>
          <cell r="N744" t="str">
            <v>Mandor</v>
          </cell>
          <cell r="O744" t="str">
            <v>(L03)</v>
          </cell>
          <cell r="P744" t="str">
            <v>jam</v>
          </cell>
          <cell r="Q744">
            <v>0.44176706827309237</v>
          </cell>
          <cell r="R744">
            <v>0</v>
          </cell>
          <cell r="U744">
            <v>0</v>
          </cell>
        </row>
        <row r="746">
          <cell r="A746" t="str">
            <v>II.</v>
          </cell>
          <cell r="C746" t="str">
            <v>URUTAN KERJA</v>
          </cell>
          <cell r="Q746" t="str">
            <v xml:space="preserve">JUMLAH HARGA TENAGA   </v>
          </cell>
          <cell r="U746">
            <v>0</v>
          </cell>
        </row>
        <row r="747">
          <cell r="A747">
            <v>1</v>
          </cell>
          <cell r="C747" t="str">
            <v>Semen, pasir, batu kerikil dan air dicampur dan diaduk</v>
          </cell>
        </row>
        <row r="748">
          <cell r="C748" t="str">
            <v>menjadi beton dengan menggunakan Concrete Mixer</v>
          </cell>
          <cell r="L748" t="str">
            <v>B.</v>
          </cell>
          <cell r="N748" t="str">
            <v>BAHAN</v>
          </cell>
        </row>
        <row r="749">
          <cell r="A749">
            <v>2</v>
          </cell>
          <cell r="C749" t="str">
            <v>Beton dicor ke dlm bekisting/acuan yang telah disiap-</v>
          </cell>
        </row>
        <row r="750">
          <cell r="C750" t="str">
            <v>kan dan memasukkan batu pecah (batu siklop)</v>
          </cell>
          <cell r="L750" t="str">
            <v>1.</v>
          </cell>
          <cell r="N750" t="str">
            <v>Semen</v>
          </cell>
          <cell r="O750" t="str">
            <v>(M12)</v>
          </cell>
          <cell r="P750" t="str">
            <v>Kg</v>
          </cell>
          <cell r="Q750">
            <v>318.10344827586204</v>
          </cell>
          <cell r="R750">
            <v>0</v>
          </cell>
          <cell r="U750">
            <v>0</v>
          </cell>
        </row>
        <row r="751">
          <cell r="A751">
            <v>3</v>
          </cell>
          <cell r="C751" t="str">
            <v>Penyelesaian dan perapihan setelah pemasangan</v>
          </cell>
          <cell r="L751" t="str">
            <v>2.</v>
          </cell>
          <cell r="N751" t="str">
            <v>Pasir</v>
          </cell>
          <cell r="O751" t="str">
            <v>(M01)</v>
          </cell>
          <cell r="P751" t="str">
            <v>M3</v>
          </cell>
          <cell r="Q751">
            <v>0.39762931034482757</v>
          </cell>
          <cell r="R751">
            <v>14800</v>
          </cell>
          <cell r="U751">
            <v>5884.9137931034484</v>
          </cell>
        </row>
        <row r="752">
          <cell r="L752" t="str">
            <v>3.</v>
          </cell>
          <cell r="N752" t="str">
            <v>Agregat Kasar</v>
          </cell>
          <cell r="O752" t="str">
            <v>(M03)</v>
          </cell>
          <cell r="P752" t="str">
            <v>M3</v>
          </cell>
          <cell r="Q752">
            <v>0.49482758620689654</v>
          </cell>
          <cell r="R752">
            <v>32852.921470565663</v>
          </cell>
          <cell r="U752">
            <v>16256.531831124734</v>
          </cell>
        </row>
        <row r="753">
          <cell r="A753" t="str">
            <v>III.</v>
          </cell>
          <cell r="C753" t="str">
            <v>PEMAKAIAN BAHAN, ALAT DAN TENAGA</v>
          </cell>
          <cell r="L753" t="str">
            <v>4.</v>
          </cell>
          <cell r="N753" t="str">
            <v>Batu Belah</v>
          </cell>
          <cell r="O753" t="str">
            <v>(M06)</v>
          </cell>
          <cell r="P753" t="str">
            <v>M3</v>
          </cell>
          <cell r="Q753">
            <v>0.21206896551724136</v>
          </cell>
          <cell r="R753">
            <v>22300</v>
          </cell>
          <cell r="U753">
            <v>4729.1379310344819</v>
          </cell>
        </row>
        <row r="754">
          <cell r="L754" t="str">
            <v>5.</v>
          </cell>
          <cell r="N754" t="str">
            <v>Kayu Perancah</v>
          </cell>
          <cell r="O754" t="str">
            <v>(M19)</v>
          </cell>
          <cell r="P754" t="str">
            <v>M3</v>
          </cell>
          <cell r="Q754">
            <v>0.05</v>
          </cell>
          <cell r="R754">
            <v>950000</v>
          </cell>
          <cell r="U754">
            <v>47500</v>
          </cell>
        </row>
        <row r="755">
          <cell r="A755" t="str">
            <v xml:space="preserve">   1.</v>
          </cell>
          <cell r="C755" t="str">
            <v>BAHAN</v>
          </cell>
          <cell r="L755" t="str">
            <v>6.</v>
          </cell>
          <cell r="N755" t="str">
            <v>Paku</v>
          </cell>
          <cell r="O755" t="str">
            <v>(M18)</v>
          </cell>
          <cell r="P755" t="str">
            <v>Kg</v>
          </cell>
          <cell r="Q755">
            <v>0.4</v>
          </cell>
          <cell r="R755">
            <v>10800</v>
          </cell>
          <cell r="U755">
            <v>4320</v>
          </cell>
        </row>
        <row r="756">
          <cell r="A756" t="str">
            <v>1.a.</v>
          </cell>
          <cell r="C756" t="str">
            <v>Semen (PC)          =</v>
          </cell>
          <cell r="D756" t="str">
            <v xml:space="preserve">   {Sm x D1 x 1000} x  1.025</v>
          </cell>
          <cell r="G756" t="str">
            <v>(M12)</v>
          </cell>
          <cell r="H756">
            <v>318.10344827586204</v>
          </cell>
          <cell r="I756" t="str">
            <v>Kg</v>
          </cell>
          <cell r="Q756" t="str">
            <v xml:space="preserve">JUMLAH HARGA BAHAN   </v>
          </cell>
          <cell r="U756">
            <v>78690.583555262667</v>
          </cell>
        </row>
        <row r="757">
          <cell r="A757" t="str">
            <v>1.b.</v>
          </cell>
          <cell r="C757" t="str">
            <v>Pasir Beton           =</v>
          </cell>
          <cell r="D757" t="str">
            <v xml:space="preserve">   {(Ps x D1) : D3} x 1.025</v>
          </cell>
          <cell r="G757" t="str">
            <v>(M01)</v>
          </cell>
          <cell r="H757">
            <v>0.39762931034482757</v>
          </cell>
          <cell r="I757" t="str">
            <v>M3</v>
          </cell>
        </row>
        <row r="758">
          <cell r="A758" t="str">
            <v>1.c.</v>
          </cell>
          <cell r="C758" t="str">
            <v>Agregat Kasar       =</v>
          </cell>
          <cell r="D758" t="str">
            <v xml:space="preserve">   {(Kr x D1) : D4} x 0.70 * 1.025</v>
          </cell>
          <cell r="G758" t="str">
            <v>(M03)</v>
          </cell>
          <cell r="H758">
            <v>0.49482758620689654</v>
          </cell>
          <cell r="I758" t="str">
            <v>M3</v>
          </cell>
          <cell r="L758" t="str">
            <v>C.</v>
          </cell>
          <cell r="N758" t="str">
            <v>PERALATAN</v>
          </cell>
        </row>
        <row r="759">
          <cell r="A759" t="str">
            <v>1.d.</v>
          </cell>
          <cell r="C759" t="str">
            <v>Batu Belah            =</v>
          </cell>
          <cell r="D759" t="str">
            <v xml:space="preserve">   {(Kr x D1) : D4} x 0.30 * 1.025</v>
          </cell>
          <cell r="G759" t="str">
            <v>(M06)</v>
          </cell>
          <cell r="H759">
            <v>0.21206896551724136</v>
          </cell>
          <cell r="I759" t="str">
            <v>M3</v>
          </cell>
        </row>
        <row r="760">
          <cell r="A760" t="str">
            <v>1.e.</v>
          </cell>
          <cell r="C760" t="str">
            <v>Kayu Perancah dan/atau Bekisting</v>
          </cell>
          <cell r="G760" t="str">
            <v>(M19)</v>
          </cell>
          <cell r="H760">
            <v>0.05</v>
          </cell>
          <cell r="I760" t="str">
            <v>M3</v>
          </cell>
          <cell r="L760" t="str">
            <v>1.</v>
          </cell>
          <cell r="N760" t="str">
            <v>Conc. Mixer</v>
          </cell>
          <cell r="O760" t="str">
            <v>(E06)</v>
          </cell>
          <cell r="P760" t="str">
            <v>jam</v>
          </cell>
          <cell r="Q760">
            <v>0.44176706827309237</v>
          </cell>
          <cell r="R760">
            <v>24988.507824143071</v>
          </cell>
          <cell r="U760">
            <v>11039.099841990916</v>
          </cell>
        </row>
        <row r="761">
          <cell r="A761" t="str">
            <v>1.f</v>
          </cell>
          <cell r="C761" t="str">
            <v>Paku</v>
          </cell>
          <cell r="G761" t="str">
            <v>(M18)</v>
          </cell>
          <cell r="H761">
            <v>0.4</v>
          </cell>
          <cell r="I761" t="str">
            <v>Kg</v>
          </cell>
          <cell r="L761" t="str">
            <v>2.</v>
          </cell>
          <cell r="N761" t="str">
            <v>Water Tanker</v>
          </cell>
          <cell r="O761" t="str">
            <v>(E23)</v>
          </cell>
          <cell r="P761" t="str">
            <v>jam</v>
          </cell>
          <cell r="Q761">
            <v>5.461414624013293E-2</v>
          </cell>
          <cell r="R761">
            <v>97351.151634057198</v>
          </cell>
          <cell r="U761">
            <v>5316.7500319877554</v>
          </cell>
        </row>
        <row r="762">
          <cell r="L762" t="str">
            <v>3.</v>
          </cell>
          <cell r="N762" t="str">
            <v>Con. Vibrator</v>
          </cell>
          <cell r="O762" t="str">
            <v>(E20)</v>
          </cell>
          <cell r="P762" t="str">
            <v>jam</v>
          </cell>
          <cell r="Q762">
            <v>0.44176706827309237</v>
          </cell>
          <cell r="R762">
            <v>4997.7015648286142</v>
          </cell>
          <cell r="U762">
            <v>2207.8199683981829</v>
          </cell>
        </row>
        <row r="763">
          <cell r="A763" t="str">
            <v>2.</v>
          </cell>
          <cell r="C763" t="str">
            <v>ALAT</v>
          </cell>
          <cell r="L763" t="str">
            <v>4.</v>
          </cell>
          <cell r="N763" t="str">
            <v>Alat Bantu</v>
          </cell>
          <cell r="P763" t="str">
            <v>Ls</v>
          </cell>
          <cell r="Q763">
            <v>1</v>
          </cell>
          <cell r="R763">
            <v>650</v>
          </cell>
          <cell r="U763">
            <v>650</v>
          </cell>
        </row>
        <row r="764">
          <cell r="A764" t="str">
            <v>2.a.</v>
          </cell>
          <cell r="C764" t="str">
            <v>CONCRETE MIXER</v>
          </cell>
          <cell r="G764" t="str">
            <v>(E06)</v>
          </cell>
        </row>
        <row r="765">
          <cell r="C765" t="str">
            <v>Kapasitas Alat</v>
          </cell>
          <cell r="G765" t="str">
            <v>V</v>
          </cell>
          <cell r="H765">
            <v>500</v>
          </cell>
          <cell r="I765" t="str">
            <v>liter</v>
          </cell>
        </row>
        <row r="766">
          <cell r="C766" t="str">
            <v>Faktor Efisiensi Alat</v>
          </cell>
          <cell r="G766" t="str">
            <v>Fa</v>
          </cell>
          <cell r="H766">
            <v>0.83</v>
          </cell>
          <cell r="I766" t="str">
            <v>-</v>
          </cell>
        </row>
        <row r="767">
          <cell r="C767" t="str">
            <v>Waktu siklus   :</v>
          </cell>
          <cell r="D767" t="str">
            <v>(T1 + T2 + T3 + T4)</v>
          </cell>
          <cell r="G767" t="str">
            <v>Ts</v>
          </cell>
        </row>
        <row r="768">
          <cell r="C768" t="str">
            <v>-  Memuat</v>
          </cell>
          <cell r="G768" t="str">
            <v>T1</v>
          </cell>
          <cell r="H768">
            <v>3</v>
          </cell>
          <cell r="I768" t="str">
            <v>menit</v>
          </cell>
          <cell r="Q768" t="str">
            <v xml:space="preserve">JUMLAH HARGA PERALATAN   </v>
          </cell>
          <cell r="U768">
            <v>19213.669842376854</v>
          </cell>
        </row>
        <row r="769">
          <cell r="C769" t="str">
            <v>-  Mengaduk</v>
          </cell>
          <cell r="G769" t="str">
            <v>T2</v>
          </cell>
          <cell r="H769">
            <v>2</v>
          </cell>
          <cell r="I769" t="str">
            <v>menit</v>
          </cell>
        </row>
        <row r="770">
          <cell r="C770" t="str">
            <v>-  Menuang</v>
          </cell>
          <cell r="G770" t="str">
            <v>T3</v>
          </cell>
          <cell r="H770">
            <v>3</v>
          </cell>
          <cell r="I770" t="str">
            <v>menit</v>
          </cell>
          <cell r="L770" t="str">
            <v>D.</v>
          </cell>
          <cell r="N770" t="str">
            <v>JUMLAH HARGA TENAGA, BAHAN DAN PERALATAN  ( A + B + C )</v>
          </cell>
          <cell r="U770">
            <v>97904.253397639521</v>
          </cell>
        </row>
        <row r="771">
          <cell r="C771" t="str">
            <v>-  Tunggu, dll.</v>
          </cell>
          <cell r="G771" t="str">
            <v>T4</v>
          </cell>
          <cell r="H771">
            <v>3</v>
          </cell>
          <cell r="I771" t="str">
            <v>menit</v>
          </cell>
          <cell r="L771" t="str">
            <v>E.</v>
          </cell>
          <cell r="N771" t="str">
            <v>OVERHEAD &amp; PROFIT</v>
          </cell>
          <cell r="P771">
            <v>10</v>
          </cell>
          <cell r="Q771" t="str">
            <v>%  x  D</v>
          </cell>
          <cell r="U771">
            <v>9790.4253397639532</v>
          </cell>
        </row>
        <row r="772">
          <cell r="G772" t="str">
            <v>Ts</v>
          </cell>
          <cell r="H772">
            <v>11</v>
          </cell>
          <cell r="I772" t="str">
            <v>menit</v>
          </cell>
          <cell r="L772" t="str">
            <v>F.</v>
          </cell>
          <cell r="N772" t="str">
            <v>HARGA SATUAN PEKERJAAN  ( D + E )</v>
          </cell>
          <cell r="U772">
            <v>107694.67873740348</v>
          </cell>
        </row>
        <row r="773">
          <cell r="L773" t="str">
            <v>Note: 1</v>
          </cell>
          <cell r="N773" t="str">
            <v>SATUAN dapat berdasarkan atas jam operasi untuk Tenaga Kerja dan Peralatan, volume dan/atau ukuran</v>
          </cell>
        </row>
        <row r="774">
          <cell r="C774" t="str">
            <v>Kap. Prod. / jam  =</v>
          </cell>
          <cell r="D774" t="str">
            <v>V x Fa x 60</v>
          </cell>
          <cell r="G774" t="str">
            <v>Q1</v>
          </cell>
          <cell r="H774">
            <v>2.2636363636363637</v>
          </cell>
          <cell r="I774" t="str">
            <v>M3</v>
          </cell>
          <cell r="N774" t="str">
            <v>berat untuk bahan-bahan.</v>
          </cell>
        </row>
        <row r="775">
          <cell r="D775" t="str">
            <v>1000 x Ts</v>
          </cell>
          <cell r="L775">
            <v>2</v>
          </cell>
          <cell r="N775" t="str">
            <v>Kuantitas satuan adalah kuantitas setiap komponen untuk menyelesaikan satu satuan pekerjaan dari nomor</v>
          </cell>
        </row>
        <row r="776">
          <cell r="N776" t="str">
            <v>mata pembayaran.</v>
          </cell>
        </row>
        <row r="777">
          <cell r="C777" t="str">
            <v>Koefisien Alat / M3</v>
          </cell>
          <cell r="D777" t="str">
            <v xml:space="preserve">  =   1  :  Q1</v>
          </cell>
          <cell r="G777" t="str">
            <v>(E06)</v>
          </cell>
          <cell r="H777">
            <v>0.44176706827309237</v>
          </cell>
          <cell r="I777" t="str">
            <v>jam</v>
          </cell>
          <cell r="L777">
            <v>3</v>
          </cell>
          <cell r="N777" t="str">
            <v>Biaya satuan untuk peralatan sudah termasuk bahan bakar, bahan habis dipakai dan operator.</v>
          </cell>
        </row>
        <row r="778">
          <cell r="L778">
            <v>4</v>
          </cell>
          <cell r="N778" t="str">
            <v>Biaya satuan sudah termasuk pengeluaran untuk seluruh pajak yang berkaitan (tetapi tidak termasuk PPN</v>
          </cell>
        </row>
        <row r="779">
          <cell r="J779" t="str">
            <v>Berlanjut ke hal. berikut.</v>
          </cell>
          <cell r="N779" t="str">
            <v>yang dibayar dari kontrak) dan biaya-biaya lainnya.</v>
          </cell>
        </row>
        <row r="780">
          <cell r="A780" t="str">
            <v>ITEM PEMBAYARAN NO.</v>
          </cell>
          <cell r="D780" t="str">
            <v>:  7.1 (7)</v>
          </cell>
          <cell r="J780" t="str">
            <v>Analisa EI-717</v>
          </cell>
        </row>
        <row r="781">
          <cell r="A781" t="str">
            <v>JENIS PEKERJAAN</v>
          </cell>
          <cell r="D781" t="str">
            <v>:  Beton Siklop K-175</v>
          </cell>
        </row>
        <row r="782">
          <cell r="A782" t="str">
            <v>SATUAN PEMBAYARAN</v>
          </cell>
          <cell r="D782" t="str">
            <v>:  M3</v>
          </cell>
          <cell r="H782" t="str">
            <v xml:space="preserve">        URAIAN ANALISA HARGA SATUAN</v>
          </cell>
        </row>
        <row r="783">
          <cell r="J783" t="str">
            <v>Lanjutan</v>
          </cell>
        </row>
        <row r="785">
          <cell r="A785" t="str">
            <v>No.</v>
          </cell>
          <cell r="C785" t="str">
            <v>U R A I A N</v>
          </cell>
          <cell r="G785" t="str">
            <v>KODE</v>
          </cell>
          <cell r="H785" t="str">
            <v>KOEF.</v>
          </cell>
          <cell r="I785" t="str">
            <v>SATUAN</v>
          </cell>
          <cell r="J785" t="str">
            <v>KETERANGAN</v>
          </cell>
        </row>
        <row r="788">
          <cell r="A788" t="str">
            <v>2.b.</v>
          </cell>
          <cell r="C788" t="str">
            <v>WATER TANK TRUCK</v>
          </cell>
          <cell r="G788" t="str">
            <v>(E23)</v>
          </cell>
        </row>
        <row r="789">
          <cell r="C789" t="str">
            <v>Volume Tanki Air</v>
          </cell>
          <cell r="G789" t="str">
            <v>V</v>
          </cell>
          <cell r="H789">
            <v>4</v>
          </cell>
          <cell r="I789" t="str">
            <v>M3</v>
          </cell>
        </row>
        <row r="790">
          <cell r="C790" t="str">
            <v>Kebutuhan air / M3 beton</v>
          </cell>
          <cell r="G790" t="str">
            <v>Wc</v>
          </cell>
          <cell r="H790">
            <v>0.18131896551724133</v>
          </cell>
          <cell r="I790" t="str">
            <v>M3</v>
          </cell>
        </row>
        <row r="791">
          <cell r="C791" t="str">
            <v>Faktor Efiesiensi Alat</v>
          </cell>
          <cell r="G791" t="str">
            <v>Fa</v>
          </cell>
          <cell r="H791">
            <v>0.83</v>
          </cell>
          <cell r="I791" t="str">
            <v>-</v>
          </cell>
        </row>
        <row r="792">
          <cell r="C792" t="str">
            <v>Pengisian Tanki / jam</v>
          </cell>
          <cell r="G792" t="str">
            <v>n</v>
          </cell>
          <cell r="H792">
            <v>1</v>
          </cell>
          <cell r="I792" t="str">
            <v>kali</v>
          </cell>
        </row>
        <row r="794">
          <cell r="C794" t="str">
            <v>Kap. Prod. / jam  =</v>
          </cell>
          <cell r="D794" t="str">
            <v>V x Fa x n</v>
          </cell>
          <cell r="G794" t="str">
            <v>Q2</v>
          </cell>
          <cell r="H794">
            <v>18.310274330813488</v>
          </cell>
          <cell r="I794" t="str">
            <v>M3</v>
          </cell>
        </row>
        <row r="795">
          <cell r="D795" t="str">
            <v>Wc</v>
          </cell>
        </row>
        <row r="797">
          <cell r="C797" t="str">
            <v>Koefisien Alat / M3</v>
          </cell>
          <cell r="D797" t="str">
            <v xml:space="preserve">  =   1  :  Q2</v>
          </cell>
          <cell r="G797" t="str">
            <v>(E23)</v>
          </cell>
          <cell r="H797">
            <v>5.461414624013293E-2</v>
          </cell>
          <cell r="I797" t="str">
            <v>jam</v>
          </cell>
        </row>
        <row r="799">
          <cell r="A799" t="str">
            <v>2.c.</v>
          </cell>
          <cell r="C799" t="str">
            <v>CONCRETE VIBRATOR</v>
          </cell>
          <cell r="G799" t="str">
            <v>(E20)</v>
          </cell>
        </row>
        <row r="800">
          <cell r="C800" t="str">
            <v>Kebutuhan Alat Penggetar Beton ini disesuaikan dengan</v>
          </cell>
        </row>
        <row r="801">
          <cell r="C801" t="str">
            <v>kapasitas produksi Alat Pencampur (Concrete Mixer)</v>
          </cell>
        </row>
        <row r="803">
          <cell r="C803" t="str">
            <v>Kap. Prod. / jam  =</v>
          </cell>
          <cell r="D803" t="str">
            <v>Kap.Prod./Jam Alat Concrete Mixer</v>
          </cell>
          <cell r="G803" t="str">
            <v>Q3</v>
          </cell>
          <cell r="H803">
            <v>2.2636363636363637</v>
          </cell>
          <cell r="I803" t="str">
            <v>M3</v>
          </cell>
        </row>
        <row r="805">
          <cell r="C805" t="str">
            <v>Koefisien Alat / M3</v>
          </cell>
          <cell r="D805" t="str">
            <v xml:space="preserve">  =   1  :  Q3</v>
          </cell>
          <cell r="G805" t="str">
            <v>(E20)</v>
          </cell>
          <cell r="H805">
            <v>0.44176706827309237</v>
          </cell>
          <cell r="I805" t="str">
            <v>jam</v>
          </cell>
        </row>
        <row r="807">
          <cell r="A807" t="str">
            <v>2.c.</v>
          </cell>
          <cell r="C807" t="str">
            <v>ALAT BANTU</v>
          </cell>
        </row>
        <row r="808">
          <cell r="C808" t="str">
            <v>Diperlukan  :</v>
          </cell>
        </row>
        <row r="809">
          <cell r="C809" t="str">
            <v>- Sekop</v>
          </cell>
          <cell r="D809" t="str">
            <v>=  2  buah</v>
          </cell>
        </row>
        <row r="810">
          <cell r="C810" t="str">
            <v>- Pacul</v>
          </cell>
          <cell r="D810" t="str">
            <v>=  2  buah</v>
          </cell>
        </row>
        <row r="811">
          <cell r="C811" t="str">
            <v>- Sendok Semen</v>
          </cell>
          <cell r="D811" t="str">
            <v>=  2  buah</v>
          </cell>
        </row>
        <row r="812">
          <cell r="C812" t="str">
            <v>- Ember Cor</v>
          </cell>
          <cell r="D812" t="str">
            <v>=  4  buah</v>
          </cell>
        </row>
        <row r="813">
          <cell r="C813" t="str">
            <v>- Gerobak Dorong</v>
          </cell>
          <cell r="D813" t="str">
            <v>=  2  buah</v>
          </cell>
        </row>
        <row r="815">
          <cell r="A815" t="str">
            <v>3.</v>
          </cell>
          <cell r="C815" t="str">
            <v>TENAGA</v>
          </cell>
        </row>
        <row r="816">
          <cell r="C816" t="str">
            <v>Produksi Beton dalam 1 hari</v>
          </cell>
          <cell r="E816" t="str">
            <v>=  Tk x Q1</v>
          </cell>
          <cell r="G816" t="str">
            <v>Qt</v>
          </cell>
          <cell r="H816">
            <v>15.845454545454546</v>
          </cell>
          <cell r="I816" t="str">
            <v>M3</v>
          </cell>
        </row>
        <row r="818">
          <cell r="C818" t="str">
            <v>Kebutuhan tenaga :</v>
          </cell>
          <cell r="D818" t="str">
            <v>- Mandor</v>
          </cell>
          <cell r="G818" t="str">
            <v>M</v>
          </cell>
          <cell r="H818">
            <v>1</v>
          </cell>
          <cell r="I818" t="str">
            <v>orang</v>
          </cell>
        </row>
        <row r="819">
          <cell r="D819" t="str">
            <v>- Tukang</v>
          </cell>
          <cell r="G819" t="str">
            <v>Tb</v>
          </cell>
          <cell r="H819">
            <v>4</v>
          </cell>
          <cell r="I819" t="str">
            <v>orang</v>
          </cell>
        </row>
        <row r="820">
          <cell r="D820" t="str">
            <v>- Pekerja</v>
          </cell>
          <cell r="G820" t="str">
            <v>P</v>
          </cell>
          <cell r="H820">
            <v>12</v>
          </cell>
          <cell r="I820" t="str">
            <v>orang</v>
          </cell>
        </row>
        <row r="822">
          <cell r="C822" t="str">
            <v>Koefisien Tenaga / M3   :</v>
          </cell>
        </row>
        <row r="823">
          <cell r="D823" t="str">
            <v>-  Mandor</v>
          </cell>
          <cell r="E823" t="str">
            <v>= (Tk x M) : Qt</v>
          </cell>
          <cell r="G823" t="str">
            <v>(L03)</v>
          </cell>
          <cell r="H823">
            <v>0.44176706827309237</v>
          </cell>
          <cell r="I823" t="str">
            <v>jam</v>
          </cell>
        </row>
        <row r="824">
          <cell r="D824" t="str">
            <v>-  Tukang</v>
          </cell>
          <cell r="E824" t="str">
            <v>= (Tk x Tb) : Qt</v>
          </cell>
          <cell r="G824" t="str">
            <v>(L02)</v>
          </cell>
          <cell r="H824">
            <v>1.7670682730923695</v>
          </cell>
          <cell r="I824" t="str">
            <v>jam</v>
          </cell>
        </row>
        <row r="825">
          <cell r="D825" t="str">
            <v>-  Pekerja</v>
          </cell>
          <cell r="E825" t="str">
            <v>= (Tk x P) : Qt</v>
          </cell>
          <cell r="G825" t="str">
            <v>(L01)</v>
          </cell>
          <cell r="H825">
            <v>5.3012048192771086</v>
          </cell>
          <cell r="I825" t="str">
            <v>jam</v>
          </cell>
        </row>
        <row r="828">
          <cell r="A828" t="str">
            <v>4.</v>
          </cell>
          <cell r="C828" t="str">
            <v>HARGA DASAR SATUAN UPAH, BAHAN DAN ALAT</v>
          </cell>
        </row>
        <row r="829">
          <cell r="C829" t="str">
            <v>Lihat lampiran.</v>
          </cell>
        </row>
        <row r="838">
          <cell r="J838" t="str">
            <v>Berlanjut ke hal. berikut.</v>
          </cell>
        </row>
        <row r="839">
          <cell r="A839" t="str">
            <v>ITEM PEMBAYARAN NO.</v>
          </cell>
          <cell r="D839" t="str">
            <v>:  7.1 (7)</v>
          </cell>
          <cell r="J839" t="str">
            <v>Analisa EI-717</v>
          </cell>
        </row>
        <row r="840">
          <cell r="A840" t="str">
            <v>JENIS PEKERJAAN</v>
          </cell>
          <cell r="D840" t="str">
            <v>:  Beton Siklop K-175</v>
          </cell>
        </row>
        <row r="841">
          <cell r="A841" t="str">
            <v>SATUAN PEMBAYARAN</v>
          </cell>
          <cell r="D841" t="str">
            <v>:  M3</v>
          </cell>
          <cell r="H841" t="str">
            <v xml:space="preserve">        URAIAN ANALISA HARGA SATUAN</v>
          </cell>
        </row>
        <row r="842">
          <cell r="J842" t="str">
            <v>Lanjutan</v>
          </cell>
        </row>
        <row r="844">
          <cell r="A844" t="str">
            <v>No.</v>
          </cell>
          <cell r="C844" t="str">
            <v>U R A I A N</v>
          </cell>
          <cell r="G844" t="str">
            <v>KODE</v>
          </cell>
          <cell r="H844" t="str">
            <v>KOEF.</v>
          </cell>
          <cell r="I844" t="str">
            <v>SATUAN</v>
          </cell>
          <cell r="J844" t="str">
            <v>KETERANGAN</v>
          </cell>
        </row>
        <row r="847">
          <cell r="A847" t="str">
            <v>5.</v>
          </cell>
          <cell r="C847" t="str">
            <v>ANALISA HARGA SATUAN PEKERJAAN</v>
          </cell>
        </row>
        <row r="848">
          <cell r="C848" t="str">
            <v>Lihat perhitungan dalam FORMULIR STANDAR UNTUK</v>
          </cell>
        </row>
        <row r="849">
          <cell r="C849" t="str">
            <v>PEREKEMAN ANALISA MASING-MASING HARGA</v>
          </cell>
        </row>
        <row r="850">
          <cell r="C850" t="str">
            <v>SATUAN.</v>
          </cell>
        </row>
        <row r="851">
          <cell r="C851" t="str">
            <v>Didapat Harga Satuan Pekerjaan :</v>
          </cell>
        </row>
        <row r="853">
          <cell r="C853" t="str">
            <v xml:space="preserve">Rp.  </v>
          </cell>
          <cell r="D853">
            <v>107694.67873740348</v>
          </cell>
          <cell r="E853" t="str">
            <v xml:space="preserve"> / M3</v>
          </cell>
        </row>
        <row r="856">
          <cell r="A856" t="str">
            <v>6.</v>
          </cell>
          <cell r="C856" t="str">
            <v>MASA PELAKSANAAN YANG DIPERLUKAN</v>
          </cell>
        </row>
        <row r="857">
          <cell r="C857" t="str">
            <v>Masa Pelaksanaan :</v>
          </cell>
          <cell r="D857" t="str">
            <v>. . . . . . . . . . . .</v>
          </cell>
        </row>
        <row r="859">
          <cell r="A859" t="str">
            <v>7.</v>
          </cell>
          <cell r="C859" t="str">
            <v>VOLUME PEKERJAAN YANG DIPERLUKAN</v>
          </cell>
        </row>
        <row r="860">
          <cell r="C860" t="str">
            <v>Volume pekerjaan  :</v>
          </cell>
          <cell r="D860">
            <v>0</v>
          </cell>
          <cell r="E860" t="str">
            <v>M3</v>
          </cell>
        </row>
        <row r="898">
          <cell r="A898" t="str">
            <v>ITEM PEMBAYARAN NO.</v>
          </cell>
          <cell r="D898" t="str">
            <v>:  7.1 (8)</v>
          </cell>
          <cell r="J898" t="str">
            <v>Analisa EI-718</v>
          </cell>
          <cell r="T898" t="str">
            <v>Analisa EI-718</v>
          </cell>
        </row>
        <row r="899">
          <cell r="A899" t="str">
            <v>JENIS PEKERJAAN</v>
          </cell>
          <cell r="D899" t="str">
            <v>:  Beton Kelas  K-125</v>
          </cell>
        </row>
        <row r="900">
          <cell r="A900" t="str">
            <v>SATUAN PEMBAYARAN</v>
          </cell>
          <cell r="D900" t="str">
            <v>:  M3</v>
          </cell>
          <cell r="H900" t="str">
            <v xml:space="preserve">        URAIAN ANALISA HARGA SATUAN</v>
          </cell>
          <cell r="L900" t="str">
            <v>FORMULIR STANDAR UNTUK</v>
          </cell>
        </row>
        <row r="901">
          <cell r="L901" t="str">
            <v>PEREKAMAN ANALISA MASING-MASING HARGA SATUAN</v>
          </cell>
        </row>
        <row r="902">
          <cell r="L902" t="str">
            <v xml:space="preserve">                                                                                                            </v>
          </cell>
        </row>
        <row r="903">
          <cell r="A903" t="str">
            <v>No.</v>
          </cell>
          <cell r="C903" t="str">
            <v>U R A I A N</v>
          </cell>
          <cell r="G903" t="str">
            <v>KODE</v>
          </cell>
          <cell r="H903" t="str">
            <v>KOEF.</v>
          </cell>
          <cell r="I903" t="str">
            <v>SATUAN</v>
          </cell>
          <cell r="J903" t="str">
            <v>KETERANGAN</v>
          </cell>
        </row>
        <row r="905">
          <cell r="L905" t="str">
            <v>Proyek / Bagpro</v>
          </cell>
          <cell r="O905" t="str">
            <v xml:space="preserve">:  Peningkatan Jalan Dan Jembatan Prop. NTT </v>
          </cell>
        </row>
        <row r="906">
          <cell r="A906" t="str">
            <v>I.</v>
          </cell>
          <cell r="C906" t="str">
            <v>ASUMSI</v>
          </cell>
          <cell r="L906" t="str">
            <v>No. Paket Kontrak</v>
          </cell>
          <cell r="O906" t="str">
            <v xml:space="preserve">:  </v>
          </cell>
        </row>
        <row r="907">
          <cell r="A907">
            <v>1</v>
          </cell>
          <cell r="C907" t="str">
            <v>Menggunakan alat (cara mekanik)</v>
          </cell>
          <cell r="L907" t="str">
            <v>Nama Paket</v>
          </cell>
          <cell r="O907" t="str">
            <v>:  Pembangunan Jalan Resetlement Pengungsi Mauritzu</v>
          </cell>
        </row>
        <row r="908">
          <cell r="A908">
            <v>2</v>
          </cell>
          <cell r="C908" t="str">
            <v>Lokasi pekerjaan : sepanjang jalan</v>
          </cell>
          <cell r="L908" t="str">
            <v>Prop / Kab / Kodya</v>
          </cell>
          <cell r="O908" t="str">
            <v>:  Nusa Tenggara Timur / TTU</v>
          </cell>
        </row>
        <row r="909">
          <cell r="A909">
            <v>3</v>
          </cell>
          <cell r="C909" t="str">
            <v>Bahan dasar (batu, pasir dan semen) diterima</v>
          </cell>
          <cell r="L909" t="str">
            <v>ITEM PEMBAYARAN NO.</v>
          </cell>
          <cell r="O909" t="str">
            <v>:  7.1 (8)</v>
          </cell>
          <cell r="R909" t="str">
            <v>PERKIRAAN VOL. PEK.</v>
          </cell>
          <cell r="T909" t="str">
            <v>:</v>
          </cell>
          <cell r="U909">
            <v>0</v>
          </cell>
        </row>
        <row r="910">
          <cell r="C910" t="str">
            <v>seluruhnya di lokasi pekerjaan</v>
          </cell>
          <cell r="L910" t="str">
            <v>JENIS PEKERJAAN</v>
          </cell>
          <cell r="O910" t="str">
            <v>:  Beton Kelas  K-125</v>
          </cell>
          <cell r="R910" t="str">
            <v>TOTAL HARGA (Rp.)</v>
          </cell>
          <cell r="T910" t="str">
            <v>:</v>
          </cell>
          <cell r="U910">
            <v>0</v>
          </cell>
        </row>
        <row r="911">
          <cell r="A911">
            <v>4</v>
          </cell>
          <cell r="C911" t="str">
            <v>Jarak rata-rata Base camp ke lokasi pekerjaan</v>
          </cell>
          <cell r="G911" t="str">
            <v>L</v>
          </cell>
          <cell r="H911">
            <v>17.5</v>
          </cell>
          <cell r="I911" t="str">
            <v>KM</v>
          </cell>
          <cell r="L911" t="str">
            <v>SATUAN PEMBAYARAN</v>
          </cell>
          <cell r="O911" t="str">
            <v>:  M3</v>
          </cell>
          <cell r="R911" t="str">
            <v>% THD. BIAYA PROYEK</v>
          </cell>
          <cell r="T911" t="str">
            <v>:</v>
          </cell>
          <cell r="U911">
            <v>0</v>
          </cell>
        </row>
        <row r="912">
          <cell r="A912">
            <v>5</v>
          </cell>
          <cell r="C912" t="str">
            <v>Jam kerja efektif per-hari</v>
          </cell>
          <cell r="G912" t="str">
            <v>Tk</v>
          </cell>
          <cell r="H912">
            <v>7</v>
          </cell>
          <cell r="I912" t="str">
            <v>jam</v>
          </cell>
        </row>
        <row r="913">
          <cell r="A913">
            <v>6</v>
          </cell>
          <cell r="C913" t="str">
            <v>Kadar Semen Minimum (Spesifikasi)</v>
          </cell>
          <cell r="G913" t="str">
            <v>Ks</v>
          </cell>
          <cell r="H913">
            <v>250</v>
          </cell>
          <cell r="I913" t="str">
            <v>Kg/M3</v>
          </cell>
        </row>
        <row r="914">
          <cell r="Q914" t="str">
            <v>PERKIRAAN</v>
          </cell>
          <cell r="R914" t="str">
            <v>HARGA</v>
          </cell>
          <cell r="S914" t="str">
            <v>JUMLAH</v>
          </cell>
        </row>
        <row r="915">
          <cell r="A915">
            <v>7</v>
          </cell>
          <cell r="C915" t="str">
            <v>Perbandingan Air/Semen Maksimum (Spesifikasi)</v>
          </cell>
          <cell r="G915" t="str">
            <v>Wcr</v>
          </cell>
          <cell r="H915">
            <v>0.6</v>
          </cell>
          <cell r="I915" t="str">
            <v>-</v>
          </cell>
          <cell r="L915" t="str">
            <v>NO.</v>
          </cell>
          <cell r="N915" t="str">
            <v>KOMPONEN</v>
          </cell>
          <cell r="P915" t="str">
            <v>SATUAN</v>
          </cell>
          <cell r="Q915" t="str">
            <v>KUANTITAS</v>
          </cell>
          <cell r="R915" t="str">
            <v>SATUAN</v>
          </cell>
          <cell r="S915" t="str">
            <v>HARGA</v>
          </cell>
        </row>
        <row r="916">
          <cell r="A916">
            <v>8</v>
          </cell>
          <cell r="C916" t="str">
            <v>Perbandingan Camp.</v>
          </cell>
          <cell r="D916">
            <v>1</v>
          </cell>
          <cell r="E916" t="str">
            <v>:  Semen</v>
          </cell>
          <cell r="G916" t="str">
            <v>Sm</v>
          </cell>
          <cell r="H916">
            <v>11.111111111111111</v>
          </cell>
          <cell r="I916" t="str">
            <v>%</v>
          </cell>
          <cell r="J916" t="str">
            <v xml:space="preserve"> Berdasarkan</v>
          </cell>
          <cell r="R916" t="str">
            <v>(Rp.)</v>
          </cell>
          <cell r="S916" t="str">
            <v>(Rp.)</v>
          </cell>
        </row>
        <row r="917">
          <cell r="D917">
            <v>3</v>
          </cell>
          <cell r="E917" t="str">
            <v>:  Pasir</v>
          </cell>
          <cell r="G917" t="str">
            <v>Ps</v>
          </cell>
          <cell r="H917">
            <v>33.333333333333329</v>
          </cell>
          <cell r="I917" t="str">
            <v>%</v>
          </cell>
          <cell r="J917" t="str">
            <v xml:space="preserve"> JMF &amp; sesuai</v>
          </cell>
        </row>
        <row r="918">
          <cell r="D918">
            <v>5</v>
          </cell>
          <cell r="E918" t="str">
            <v>:  Kerikil Pecah</v>
          </cell>
          <cell r="G918" t="str">
            <v>Kr</v>
          </cell>
          <cell r="H918">
            <v>55.555555555555557</v>
          </cell>
          <cell r="I918" t="str">
            <v>%</v>
          </cell>
          <cell r="J918" t="str">
            <v xml:space="preserve"> dgn Spesifikasi</v>
          </cell>
        </row>
        <row r="919">
          <cell r="A919">
            <v>9</v>
          </cell>
          <cell r="C919" t="str">
            <v>Berat Jenis Material :</v>
          </cell>
          <cell r="L919" t="str">
            <v>A.</v>
          </cell>
          <cell r="N919" t="str">
            <v>TENAGA</v>
          </cell>
        </row>
        <row r="920">
          <cell r="C920" t="str">
            <v>-  Beton</v>
          </cell>
          <cell r="G920" t="str">
            <v>D1</v>
          </cell>
          <cell r="H920">
            <v>2.25</v>
          </cell>
          <cell r="I920" t="str">
            <v>T/M3</v>
          </cell>
        </row>
        <row r="921">
          <cell r="C921" t="str">
            <v>-  Semen</v>
          </cell>
          <cell r="G921" t="str">
            <v>D2</v>
          </cell>
          <cell r="H921">
            <v>1.44</v>
          </cell>
          <cell r="I921" t="str">
            <v>T/M3</v>
          </cell>
          <cell r="L921" t="str">
            <v>1.</v>
          </cell>
          <cell r="N921" t="str">
            <v>Pekerja</v>
          </cell>
          <cell r="O921" t="str">
            <v>(L01)</v>
          </cell>
          <cell r="P921" t="str">
            <v>jam</v>
          </cell>
          <cell r="Q921">
            <v>5.3012048192771086</v>
          </cell>
          <cell r="R921">
            <v>0</v>
          </cell>
          <cell r="U921">
            <v>0</v>
          </cell>
        </row>
        <row r="922">
          <cell r="C922" t="str">
            <v>-  Pasir</v>
          </cell>
          <cell r="G922" t="str">
            <v>D3</v>
          </cell>
          <cell r="H922">
            <v>1.8</v>
          </cell>
          <cell r="I922" t="str">
            <v>T/M3</v>
          </cell>
          <cell r="L922" t="str">
            <v>2.</v>
          </cell>
          <cell r="N922" t="str">
            <v>Tukang</v>
          </cell>
          <cell r="O922" t="str">
            <v>(L02)</v>
          </cell>
          <cell r="P922" t="str">
            <v>jam</v>
          </cell>
          <cell r="Q922">
            <v>1.7670682730923695</v>
          </cell>
          <cell r="R922">
            <v>0</v>
          </cell>
          <cell r="U922">
            <v>0</v>
          </cell>
        </row>
        <row r="923">
          <cell r="C923" t="str">
            <v>-  Kerikil Pecah (Agregat Kasar)</v>
          </cell>
          <cell r="G923" t="str">
            <v>D4</v>
          </cell>
          <cell r="H923">
            <v>1.8</v>
          </cell>
          <cell r="I923" t="str">
            <v>T/M3</v>
          </cell>
          <cell r="L923" t="str">
            <v>3.</v>
          </cell>
          <cell r="N923" t="str">
            <v>Mandor</v>
          </cell>
          <cell r="O923" t="str">
            <v>(L03)</v>
          </cell>
          <cell r="P923" t="str">
            <v>jam</v>
          </cell>
          <cell r="Q923">
            <v>0.44176706827309237</v>
          </cell>
          <cell r="R923">
            <v>0</v>
          </cell>
          <cell r="U923">
            <v>0</v>
          </cell>
        </row>
        <row r="925">
          <cell r="A925" t="str">
            <v>II.</v>
          </cell>
          <cell r="C925" t="str">
            <v>URUTAN KERJA</v>
          </cell>
          <cell r="Q925" t="str">
            <v xml:space="preserve">JUMLAH HARGA TENAGA   </v>
          </cell>
          <cell r="U925">
            <v>0</v>
          </cell>
        </row>
        <row r="926">
          <cell r="A926">
            <v>1</v>
          </cell>
          <cell r="C926" t="str">
            <v>Semen, pasir, batu kerikil dan air dicampur dan diaduk</v>
          </cell>
        </row>
        <row r="927">
          <cell r="C927" t="str">
            <v>menjadi beton dengan menggunakan Concrete Mixer</v>
          </cell>
          <cell r="L927" t="str">
            <v>B.</v>
          </cell>
          <cell r="N927" t="str">
            <v>BAHAN</v>
          </cell>
        </row>
        <row r="928">
          <cell r="A928">
            <v>2</v>
          </cell>
          <cell r="C928" t="str">
            <v>Beton di-cor ke dalam bekisting yang telah disiapkan</v>
          </cell>
        </row>
        <row r="929">
          <cell r="A929">
            <v>3</v>
          </cell>
          <cell r="C929" t="str">
            <v>Penyelesaian dan perapihan setelah pemasangan</v>
          </cell>
          <cell r="L929" t="str">
            <v>1.</v>
          </cell>
          <cell r="N929" t="str">
            <v>Semen</v>
          </cell>
          <cell r="O929" t="str">
            <v>(M12)</v>
          </cell>
          <cell r="P929" t="str">
            <v>Kg</v>
          </cell>
          <cell r="Q929">
            <v>256.25</v>
          </cell>
          <cell r="R929">
            <v>0</v>
          </cell>
          <cell r="U929">
            <v>0</v>
          </cell>
        </row>
        <row r="930">
          <cell r="L930" t="str">
            <v>2.</v>
          </cell>
          <cell r="N930" t="str">
            <v>Pasir</v>
          </cell>
          <cell r="O930" t="str">
            <v>(M01)</v>
          </cell>
          <cell r="P930" t="str">
            <v>M3</v>
          </cell>
          <cell r="Q930">
            <v>0.42708333333333315</v>
          </cell>
          <cell r="R930">
            <v>14800</v>
          </cell>
          <cell r="U930">
            <v>6320.8333333333303</v>
          </cell>
        </row>
        <row r="931">
          <cell r="A931" t="str">
            <v>III.</v>
          </cell>
          <cell r="C931" t="str">
            <v>PEMAKAIAN BAHAN, ALAT DAN TENAGA</v>
          </cell>
          <cell r="L931" t="str">
            <v>3.</v>
          </cell>
          <cell r="N931" t="str">
            <v>Agregat Kasar</v>
          </cell>
          <cell r="O931" t="str">
            <v>(M03)</v>
          </cell>
          <cell r="P931" t="str">
            <v>M3</v>
          </cell>
          <cell r="Q931">
            <v>0.71180555555555547</v>
          </cell>
          <cell r="R931">
            <v>32852.921470565663</v>
          </cell>
          <cell r="U931">
            <v>23384.89201897903</v>
          </cell>
        </row>
        <row r="932">
          <cell r="L932" t="str">
            <v>5.</v>
          </cell>
          <cell r="N932" t="str">
            <v>Kayu Perancah</v>
          </cell>
          <cell r="O932" t="str">
            <v>(M19)</v>
          </cell>
          <cell r="P932" t="str">
            <v>M3</v>
          </cell>
          <cell r="Q932">
            <v>0.05</v>
          </cell>
          <cell r="R932">
            <v>950000</v>
          </cell>
          <cell r="U932">
            <v>47500</v>
          </cell>
        </row>
        <row r="933">
          <cell r="A933" t="str">
            <v xml:space="preserve">   1.</v>
          </cell>
          <cell r="C933" t="str">
            <v>BAHAN</v>
          </cell>
          <cell r="L933" t="str">
            <v>6.</v>
          </cell>
          <cell r="N933" t="str">
            <v>Paku</v>
          </cell>
          <cell r="O933" t="str">
            <v>(M18)</v>
          </cell>
          <cell r="P933" t="str">
            <v>Kg</v>
          </cell>
          <cell r="Q933">
            <v>0.4</v>
          </cell>
          <cell r="R933">
            <v>10800</v>
          </cell>
          <cell r="U933">
            <v>4320</v>
          </cell>
        </row>
        <row r="934">
          <cell r="A934" t="str">
            <v>1.a.</v>
          </cell>
          <cell r="C934" t="str">
            <v>Semen (PC)          =</v>
          </cell>
          <cell r="D934" t="str">
            <v xml:space="preserve">   {Sm x D1 x 1000} x 1.025</v>
          </cell>
          <cell r="G934" t="str">
            <v>(M12)</v>
          </cell>
          <cell r="H934">
            <v>256.25</v>
          </cell>
          <cell r="I934" t="str">
            <v>Kg</v>
          </cell>
        </row>
        <row r="935">
          <cell r="A935" t="str">
            <v>1.b.</v>
          </cell>
          <cell r="C935" t="str">
            <v>Pasir Beton           =</v>
          </cell>
          <cell r="D935" t="str">
            <v xml:space="preserve">   {(Ps x D1) : D3} x 1.025</v>
          </cell>
          <cell r="G935" t="str">
            <v>(M01)</v>
          </cell>
          <cell r="H935">
            <v>0.42708333333333315</v>
          </cell>
          <cell r="I935" t="str">
            <v>M3</v>
          </cell>
          <cell r="Q935" t="str">
            <v xml:space="preserve">JUMLAH HARGA BAHAN   </v>
          </cell>
          <cell r="U935">
            <v>81525.725352312351</v>
          </cell>
        </row>
        <row r="936">
          <cell r="A936" t="str">
            <v>1.c.</v>
          </cell>
          <cell r="C936" t="str">
            <v>Kerikil Pecah         =</v>
          </cell>
          <cell r="D936" t="str">
            <v xml:space="preserve">   {(Kr x D1) : D4} x 1.025</v>
          </cell>
          <cell r="G936" t="str">
            <v>(M03)</v>
          </cell>
          <cell r="H936">
            <v>0.71180555555555547</v>
          </cell>
          <cell r="I936" t="str">
            <v>M3</v>
          </cell>
          <cell r="J936" t="str">
            <v xml:space="preserve"> Agregat Kasar</v>
          </cell>
        </row>
        <row r="937">
          <cell r="A937" t="str">
            <v>1.e.</v>
          </cell>
          <cell r="C937" t="str">
            <v>Kayu Perancah</v>
          </cell>
          <cell r="G937" t="str">
            <v>(M19)</v>
          </cell>
          <cell r="H937">
            <v>0.05</v>
          </cell>
          <cell r="I937" t="str">
            <v>M3</v>
          </cell>
          <cell r="L937" t="str">
            <v>C.</v>
          </cell>
          <cell r="N937" t="str">
            <v>PERALATAN</v>
          </cell>
        </row>
        <row r="938">
          <cell r="A938" t="str">
            <v>1.f</v>
          </cell>
          <cell r="C938" t="str">
            <v>Paku</v>
          </cell>
          <cell r="G938" t="str">
            <v>(M18)</v>
          </cell>
          <cell r="H938">
            <v>0.4</v>
          </cell>
          <cell r="I938" t="str">
            <v>Kg</v>
          </cell>
        </row>
        <row r="939">
          <cell r="L939" t="str">
            <v>1.</v>
          </cell>
          <cell r="N939" t="str">
            <v>Conc. Mixer</v>
          </cell>
          <cell r="O939" t="str">
            <v>(E06)</v>
          </cell>
          <cell r="P939" t="str">
            <v>jam</v>
          </cell>
          <cell r="Q939">
            <v>0.44176706827309237</v>
          </cell>
          <cell r="R939">
            <v>24988.507824143071</v>
          </cell>
          <cell r="U939">
            <v>11039.099841990916</v>
          </cell>
        </row>
        <row r="940">
          <cell r="A940" t="str">
            <v>2.</v>
          </cell>
          <cell r="C940" t="str">
            <v>ALAT</v>
          </cell>
          <cell r="L940" t="str">
            <v>2.</v>
          </cell>
          <cell r="N940" t="str">
            <v>Water Tanker</v>
          </cell>
          <cell r="O940" t="str">
            <v>(E23)</v>
          </cell>
          <cell r="P940" t="str">
            <v>jam</v>
          </cell>
          <cell r="Q940">
            <v>4.6310240963855422E-2</v>
          </cell>
          <cell r="R940">
            <v>97351.151634057198</v>
          </cell>
          <cell r="U940">
            <v>4508.3552902820165</v>
          </cell>
        </row>
        <row r="941">
          <cell r="A941" t="str">
            <v>2.a.</v>
          </cell>
          <cell r="C941" t="str">
            <v>CONCRETE MIXER</v>
          </cell>
          <cell r="G941" t="str">
            <v>(E06)</v>
          </cell>
          <cell r="L941" t="str">
            <v>3.</v>
          </cell>
          <cell r="N941" t="str">
            <v>Con. Vibrator</v>
          </cell>
          <cell r="O941" t="str">
            <v>(E20)</v>
          </cell>
          <cell r="P941" t="str">
            <v>jam</v>
          </cell>
          <cell r="Q941">
            <v>0.44176706827309237</v>
          </cell>
          <cell r="R941">
            <v>4997.7015648286142</v>
          </cell>
          <cell r="U941">
            <v>2207.8199683981829</v>
          </cell>
        </row>
        <row r="942">
          <cell r="C942" t="str">
            <v>Kapasitas Alat</v>
          </cell>
          <cell r="G942" t="str">
            <v>V</v>
          </cell>
          <cell r="H942">
            <v>500</v>
          </cell>
          <cell r="I942" t="str">
            <v>liter</v>
          </cell>
          <cell r="L942" t="str">
            <v>4.</v>
          </cell>
          <cell r="N942" t="str">
            <v>Alat Bantu</v>
          </cell>
          <cell r="P942" t="str">
            <v>Ls</v>
          </cell>
          <cell r="Q942">
            <v>1</v>
          </cell>
          <cell r="R942">
            <v>450</v>
          </cell>
          <cell r="U942">
            <v>450</v>
          </cell>
        </row>
        <row r="943">
          <cell r="C943" t="str">
            <v>Faktor Efisiensi Alat</v>
          </cell>
          <cell r="G943" t="str">
            <v>Fa</v>
          </cell>
          <cell r="H943">
            <v>0.83</v>
          </cell>
          <cell r="I943" t="str">
            <v>-</v>
          </cell>
        </row>
        <row r="944">
          <cell r="C944" t="str">
            <v>Waktu siklus   :</v>
          </cell>
          <cell r="D944" t="str">
            <v>(T1 + T2 + T3 + T4)</v>
          </cell>
          <cell r="G944" t="str">
            <v>Ts</v>
          </cell>
        </row>
        <row r="945">
          <cell r="C945" t="str">
            <v>-  Memuat</v>
          </cell>
          <cell r="G945" t="str">
            <v>T1</v>
          </cell>
          <cell r="H945">
            <v>3</v>
          </cell>
          <cell r="I945" t="str">
            <v>menit</v>
          </cell>
        </row>
        <row r="946">
          <cell r="C946" t="str">
            <v>-  Mengaduk</v>
          </cell>
          <cell r="G946" t="str">
            <v>T2</v>
          </cell>
          <cell r="H946">
            <v>2</v>
          </cell>
          <cell r="I946" t="str">
            <v>menit</v>
          </cell>
        </row>
        <row r="947">
          <cell r="C947" t="str">
            <v>-  Menuang</v>
          </cell>
          <cell r="G947" t="str">
            <v>T3</v>
          </cell>
          <cell r="H947">
            <v>3</v>
          </cell>
          <cell r="I947" t="str">
            <v>menit</v>
          </cell>
          <cell r="Q947" t="str">
            <v xml:space="preserve">JUMLAH HARGA PERALATAN   </v>
          </cell>
          <cell r="U947">
            <v>18205.275100671115</v>
          </cell>
        </row>
        <row r="948">
          <cell r="C948" t="str">
            <v>-  Tunggu, dll.</v>
          </cell>
          <cell r="G948" t="str">
            <v>T4</v>
          </cell>
          <cell r="H948">
            <v>3</v>
          </cell>
          <cell r="I948" t="str">
            <v>menit</v>
          </cell>
        </row>
        <row r="949">
          <cell r="G949" t="str">
            <v>Ts</v>
          </cell>
          <cell r="H949">
            <v>11</v>
          </cell>
          <cell r="I949" t="str">
            <v>menit</v>
          </cell>
          <cell r="L949" t="str">
            <v>D.</v>
          </cell>
          <cell r="N949" t="str">
            <v>JUMLAH HARGA TENAGA, BAHAN DAN PERALATAN  ( A + B + C )</v>
          </cell>
          <cell r="U949">
            <v>99731.00045298347</v>
          </cell>
        </row>
        <row r="950">
          <cell r="L950" t="str">
            <v>E.</v>
          </cell>
          <cell r="N950" t="str">
            <v>OVERHEAD &amp; PROFIT</v>
          </cell>
          <cell r="P950">
            <v>10</v>
          </cell>
          <cell r="Q950" t="str">
            <v>%  x  D</v>
          </cell>
          <cell r="U950">
            <v>9973.100045298348</v>
          </cell>
        </row>
        <row r="951">
          <cell r="C951" t="str">
            <v>Kap. Prod. / jam  =</v>
          </cell>
          <cell r="D951" t="str">
            <v>V x Fa x 60</v>
          </cell>
          <cell r="G951" t="str">
            <v>Q1</v>
          </cell>
          <cell r="H951">
            <v>2.2636363636363637</v>
          </cell>
          <cell r="I951" t="str">
            <v>M3</v>
          </cell>
          <cell r="L951" t="str">
            <v>F.</v>
          </cell>
          <cell r="N951" t="str">
            <v>HARGA SATUAN PEKERJAAN  ( D + E )</v>
          </cell>
          <cell r="U951">
            <v>109704.10049828181</v>
          </cell>
        </row>
        <row r="952">
          <cell r="D952" t="str">
            <v>1000 x Ts</v>
          </cell>
          <cell r="L952" t="str">
            <v>Note: 1</v>
          </cell>
          <cell r="N952" t="str">
            <v>SATUAN dapat berdasarkan atas jam operasi untuk Tenaga Kerja dan Peralatan, volume dan/atau ukuran</v>
          </cell>
        </row>
        <row r="953">
          <cell r="N953" t="str">
            <v>berat untuk bahan-bahan.</v>
          </cell>
        </row>
        <row r="954">
          <cell r="C954" t="str">
            <v>Koefisien Alat / M3</v>
          </cell>
          <cell r="D954" t="str">
            <v xml:space="preserve">  =   1  :  Q1</v>
          </cell>
          <cell r="G954" t="str">
            <v>(E06)</v>
          </cell>
          <cell r="H954">
            <v>0.44176706827309237</v>
          </cell>
          <cell r="I954" t="str">
            <v>jam</v>
          </cell>
          <cell r="L954">
            <v>2</v>
          </cell>
          <cell r="N954" t="str">
            <v>Kuantitas satuan adalah kuantitas setiap komponen untuk menyelesaikan satu satuan pekerjaan dari nomor</v>
          </cell>
        </row>
        <row r="955">
          <cell r="N955" t="str">
            <v>mata pembayaran.</v>
          </cell>
        </row>
        <row r="956">
          <cell r="L956">
            <v>3</v>
          </cell>
          <cell r="N956" t="str">
            <v>Biaya satuan untuk peralatan sudah termasuk bahan bakar, bahan habis dipakai dan operator.</v>
          </cell>
        </row>
        <row r="957">
          <cell r="L957">
            <v>4</v>
          </cell>
          <cell r="N957" t="str">
            <v>Biaya satuan sudah termasuk pengeluaran untuk seluruh pajak yang berkaitan (tetapi tidak termasuk PPN</v>
          </cell>
        </row>
        <row r="958">
          <cell r="J958" t="str">
            <v>Berlanjut ke hal. berikut.</v>
          </cell>
          <cell r="N958" t="str">
            <v>yang dibayar dari kontrak) dan biaya-biaya lainnya.</v>
          </cell>
        </row>
        <row r="959">
          <cell r="A959" t="str">
            <v>ITEM PEMBAYARAN NO.</v>
          </cell>
          <cell r="D959" t="str">
            <v>:  7.1 (8)</v>
          </cell>
          <cell r="J959" t="str">
            <v>Analisa EI-718</v>
          </cell>
        </row>
        <row r="960">
          <cell r="A960" t="str">
            <v>JENIS PEKERJAAN</v>
          </cell>
          <cell r="D960" t="str">
            <v>:  Beton Kelas  K-125</v>
          </cell>
        </row>
        <row r="961">
          <cell r="A961" t="str">
            <v>SATUAN PEMBAYARAN</v>
          </cell>
          <cell r="D961" t="str">
            <v>:  M3</v>
          </cell>
          <cell r="H961" t="str">
            <v xml:space="preserve">        URAIAN ANALISA HARGA SATUAN</v>
          </cell>
        </row>
        <row r="962">
          <cell r="J962" t="str">
            <v>Lanjutan</v>
          </cell>
        </row>
        <row r="964">
          <cell r="A964" t="str">
            <v>No.</v>
          </cell>
          <cell r="C964" t="str">
            <v>U R A I A N</v>
          </cell>
          <cell r="G964" t="str">
            <v>KODE</v>
          </cell>
          <cell r="H964" t="str">
            <v>KOEF.</v>
          </cell>
          <cell r="I964" t="str">
            <v>SATUAN</v>
          </cell>
          <cell r="J964" t="str">
            <v>KETERANGAN</v>
          </cell>
        </row>
        <row r="967">
          <cell r="A967" t="str">
            <v>2.b.</v>
          </cell>
          <cell r="C967" t="str">
            <v>WATER TANK TRUCK</v>
          </cell>
          <cell r="G967" t="str">
            <v>(E23)</v>
          </cell>
        </row>
        <row r="968">
          <cell r="C968" t="str">
            <v>Volume Tanki Air</v>
          </cell>
          <cell r="G968" t="str">
            <v>V</v>
          </cell>
          <cell r="H968">
            <v>4</v>
          </cell>
          <cell r="I968" t="str">
            <v>M3</v>
          </cell>
        </row>
        <row r="969">
          <cell r="C969" t="str">
            <v>Kebutuhan air / M3 beton</v>
          </cell>
          <cell r="G969" t="str">
            <v>Wc</v>
          </cell>
          <cell r="H969">
            <v>0.15375</v>
          </cell>
          <cell r="I969" t="str">
            <v>M3</v>
          </cell>
        </row>
        <row r="970">
          <cell r="C970" t="str">
            <v>Faktor Efiesiensi Alat</v>
          </cell>
          <cell r="G970" t="str">
            <v>Fa</v>
          </cell>
          <cell r="H970">
            <v>0.83</v>
          </cell>
          <cell r="I970" t="str">
            <v>-</v>
          </cell>
        </row>
        <row r="971">
          <cell r="C971" t="str">
            <v>Pengisian Tanki / jam</v>
          </cell>
          <cell r="G971" t="str">
            <v>n</v>
          </cell>
          <cell r="H971">
            <v>1</v>
          </cell>
          <cell r="I971" t="str">
            <v>kali</v>
          </cell>
        </row>
        <row r="973">
          <cell r="C973" t="str">
            <v>Kap. Prod. / jam  =</v>
          </cell>
          <cell r="D973" t="str">
            <v>V x Fa x n</v>
          </cell>
          <cell r="G973" t="str">
            <v>Q2</v>
          </cell>
          <cell r="H973">
            <v>21.59349593495935</v>
          </cell>
          <cell r="I973" t="str">
            <v>M3</v>
          </cell>
        </row>
        <row r="974">
          <cell r="D974" t="str">
            <v>Wc</v>
          </cell>
        </row>
        <row r="976">
          <cell r="C976" t="str">
            <v>Koefisien Alat / M3</v>
          </cell>
          <cell r="D976" t="str">
            <v xml:space="preserve">  =   1  :  Q2</v>
          </cell>
          <cell r="G976" t="str">
            <v>(E23)</v>
          </cell>
          <cell r="H976">
            <v>4.6310240963855422E-2</v>
          </cell>
          <cell r="I976" t="str">
            <v>jam</v>
          </cell>
        </row>
        <row r="978">
          <cell r="A978" t="str">
            <v>2.c.</v>
          </cell>
          <cell r="C978" t="str">
            <v>CONCRETE VIBRATOR</v>
          </cell>
          <cell r="G978" t="str">
            <v>(E20)</v>
          </cell>
        </row>
        <row r="979">
          <cell r="C979" t="str">
            <v>Kebutuhan Alat Penggetar Beton ini disesuaikan dengan</v>
          </cell>
        </row>
        <row r="980">
          <cell r="C980" t="str">
            <v>kapasitas produksi Alat Pencampur (Concrete Mixer)</v>
          </cell>
        </row>
        <row r="982">
          <cell r="C982" t="str">
            <v>Kap. Prod. / jam  =</v>
          </cell>
          <cell r="D982" t="str">
            <v>Kap.Prod./Jam Alat Concrete Mixer</v>
          </cell>
          <cell r="G982" t="str">
            <v>Q3</v>
          </cell>
          <cell r="H982">
            <v>2.2636363636363637</v>
          </cell>
          <cell r="I982" t="str">
            <v>M3</v>
          </cell>
        </row>
        <row r="984">
          <cell r="C984" t="str">
            <v>Koefisien Alat / M3</v>
          </cell>
          <cell r="D984" t="str">
            <v xml:space="preserve">  =   1  :  Q3</v>
          </cell>
          <cell r="G984" t="str">
            <v>(E20)</v>
          </cell>
          <cell r="H984">
            <v>0.44176706827309237</v>
          </cell>
          <cell r="I984" t="str">
            <v>jam</v>
          </cell>
        </row>
        <row r="986">
          <cell r="A986" t="str">
            <v>2.c.</v>
          </cell>
          <cell r="C986" t="str">
            <v>ALAT BANTU</v>
          </cell>
        </row>
        <row r="987">
          <cell r="C987" t="str">
            <v>Diperlukan  :</v>
          </cell>
        </row>
        <row r="988">
          <cell r="C988" t="str">
            <v>- Sekop</v>
          </cell>
          <cell r="D988" t="str">
            <v>=  2  buah</v>
          </cell>
        </row>
        <row r="989">
          <cell r="C989" t="str">
            <v>- Pacul</v>
          </cell>
          <cell r="D989" t="str">
            <v>=  2  buah</v>
          </cell>
        </row>
        <row r="990">
          <cell r="C990" t="str">
            <v>- Sendok Semen</v>
          </cell>
          <cell r="D990" t="str">
            <v>=  2  buah</v>
          </cell>
        </row>
        <row r="991">
          <cell r="C991" t="str">
            <v>- Ember Cor</v>
          </cell>
          <cell r="D991" t="str">
            <v>=  4  buah</v>
          </cell>
        </row>
        <row r="992">
          <cell r="C992" t="str">
            <v>- Gerobak Dorong</v>
          </cell>
          <cell r="D992" t="str">
            <v>=  1  buah</v>
          </cell>
        </row>
        <row r="994">
          <cell r="A994" t="str">
            <v>3.</v>
          </cell>
          <cell r="C994" t="str">
            <v>TENAGA</v>
          </cell>
        </row>
        <row r="995">
          <cell r="C995" t="str">
            <v>Produksi Beton dalam 1 hari</v>
          </cell>
          <cell r="E995" t="str">
            <v>=  Tk x Q1</v>
          </cell>
          <cell r="G995" t="str">
            <v>Qt</v>
          </cell>
          <cell r="H995">
            <v>15.845454545454546</v>
          </cell>
          <cell r="I995" t="str">
            <v>M3</v>
          </cell>
        </row>
        <row r="997">
          <cell r="C997" t="str">
            <v>Kebutuhan tenaga :</v>
          </cell>
          <cell r="D997" t="str">
            <v>- Mandor</v>
          </cell>
          <cell r="G997" t="str">
            <v>M</v>
          </cell>
          <cell r="H997">
            <v>1</v>
          </cell>
          <cell r="I997" t="str">
            <v>orang</v>
          </cell>
        </row>
        <row r="998">
          <cell r="D998" t="str">
            <v>- Tukang</v>
          </cell>
          <cell r="G998" t="str">
            <v>Tb</v>
          </cell>
          <cell r="H998">
            <v>4</v>
          </cell>
          <cell r="I998" t="str">
            <v>orang</v>
          </cell>
        </row>
        <row r="999">
          <cell r="D999" t="str">
            <v>- Pekerja</v>
          </cell>
          <cell r="G999" t="str">
            <v>P</v>
          </cell>
          <cell r="H999">
            <v>12</v>
          </cell>
          <cell r="I999" t="str">
            <v>orang</v>
          </cell>
        </row>
        <row r="1001">
          <cell r="C1001" t="str">
            <v>Koefisien Tenaga / M3   :</v>
          </cell>
        </row>
        <row r="1002">
          <cell r="D1002" t="str">
            <v>-  Mandor</v>
          </cell>
          <cell r="E1002" t="str">
            <v>= (Tk x M) : Qt</v>
          </cell>
          <cell r="G1002" t="str">
            <v>(L03)</v>
          </cell>
          <cell r="H1002">
            <v>0.44176706827309237</v>
          </cell>
          <cell r="I1002" t="str">
            <v>jam</v>
          </cell>
        </row>
        <row r="1003">
          <cell r="D1003" t="str">
            <v>-  Tukang</v>
          </cell>
          <cell r="E1003" t="str">
            <v>= (Tk x Tb) : Qt</v>
          </cell>
          <cell r="G1003" t="str">
            <v>(L02)</v>
          </cell>
          <cell r="H1003">
            <v>1.7670682730923695</v>
          </cell>
          <cell r="I1003" t="str">
            <v>jam</v>
          </cell>
        </row>
        <row r="1004">
          <cell r="D1004" t="str">
            <v>-  Pekerja</v>
          </cell>
          <cell r="E1004" t="str">
            <v>= (Tk x P) : Qt</v>
          </cell>
          <cell r="G1004" t="str">
            <v>(L01)</v>
          </cell>
          <cell r="H1004">
            <v>5.3012048192771086</v>
          </cell>
          <cell r="I1004" t="str">
            <v>jam</v>
          </cell>
        </row>
        <row r="1007">
          <cell r="A1007" t="str">
            <v>4.</v>
          </cell>
          <cell r="C1007" t="str">
            <v>HARGA DASAR SATUAN UPAH, BAHAN DAN ALAT</v>
          </cell>
        </row>
        <row r="1008">
          <cell r="C1008" t="str">
            <v>Lihat lampiran.</v>
          </cell>
        </row>
        <row r="1017">
          <cell r="J1017" t="str">
            <v>Berlanjut ke hal. berikut.</v>
          </cell>
        </row>
        <row r="1018">
          <cell r="A1018" t="str">
            <v>ITEM PEMBAYARAN NO.</v>
          </cell>
          <cell r="D1018" t="str">
            <v>:  7.1 (8)</v>
          </cell>
          <cell r="J1018" t="str">
            <v>Analisa EI-718</v>
          </cell>
        </row>
        <row r="1019">
          <cell r="A1019" t="str">
            <v>JENIS PEKERJAAN</v>
          </cell>
          <cell r="D1019" t="str">
            <v>:  Beton Kelas  K-125</v>
          </cell>
        </row>
        <row r="1020">
          <cell r="A1020" t="str">
            <v>SATUAN PEMBAYARAN</v>
          </cell>
          <cell r="D1020" t="str">
            <v>:  M3</v>
          </cell>
          <cell r="H1020" t="str">
            <v xml:space="preserve">        URAIAN ANALISA HARGA SATUAN</v>
          </cell>
        </row>
        <row r="1021">
          <cell r="J1021" t="str">
            <v>Lanjutan</v>
          </cell>
        </row>
        <row r="1023">
          <cell r="A1023" t="str">
            <v>No.</v>
          </cell>
          <cell r="C1023" t="str">
            <v>U R A I A N</v>
          </cell>
          <cell r="G1023" t="str">
            <v>KODE</v>
          </cell>
          <cell r="H1023" t="str">
            <v>KOEF.</v>
          </cell>
          <cell r="I1023" t="str">
            <v>SATUAN</v>
          </cell>
          <cell r="J1023" t="str">
            <v>KETERANGAN</v>
          </cell>
        </row>
        <row r="1026">
          <cell r="A1026" t="str">
            <v>5.</v>
          </cell>
          <cell r="C1026" t="str">
            <v>ANALISA HARGA SATUAN PEKERJAAN</v>
          </cell>
        </row>
        <row r="1027">
          <cell r="C1027" t="str">
            <v>Lihat perhitungan dalam FORMULIR STANDAR UNTUK</v>
          </cell>
        </row>
        <row r="1028">
          <cell r="C1028" t="str">
            <v>PEREKEMAN ANALISA MASING-MASING HARGA</v>
          </cell>
        </row>
        <row r="1029">
          <cell r="C1029" t="str">
            <v>SATUAN.</v>
          </cell>
        </row>
        <row r="1030">
          <cell r="C1030" t="str">
            <v>Didapat Harga Satuan Pekerjaan :</v>
          </cell>
        </row>
        <row r="1032">
          <cell r="C1032" t="str">
            <v xml:space="preserve">Rp.  </v>
          </cell>
          <cell r="D1032">
            <v>109704.10049828181</v>
          </cell>
          <cell r="E1032" t="str">
            <v xml:space="preserve"> / M3</v>
          </cell>
        </row>
        <row r="1035">
          <cell r="A1035" t="str">
            <v>6.</v>
          </cell>
          <cell r="C1035" t="str">
            <v>MASA PELAKSANAAN YANG DIPERLUKAN</v>
          </cell>
        </row>
        <row r="1036">
          <cell r="C1036" t="str">
            <v>Masa Pelaksanaan :</v>
          </cell>
          <cell r="D1036" t="str">
            <v>. . . . . . . . . . . .</v>
          </cell>
        </row>
        <row r="1038">
          <cell r="A1038" t="str">
            <v>7.</v>
          </cell>
          <cell r="C1038" t="str">
            <v>VOLUME PEKERJAAN YANG DIPERLUKAN</v>
          </cell>
        </row>
        <row r="1039">
          <cell r="C1039" t="str">
            <v>Volume pekerjaan  :</v>
          </cell>
          <cell r="D1039">
            <v>0</v>
          </cell>
          <cell r="E1039" t="str">
            <v>M3</v>
          </cell>
        </row>
        <row r="1199">
          <cell r="A1199" t="str">
            <v>ITEM PEMBAYARAN NO.</v>
          </cell>
          <cell r="D1199" t="str">
            <v>:  7.4 (4)</v>
          </cell>
          <cell r="J1199" t="str">
            <v>Analisa EI-744</v>
          </cell>
          <cell r="T1199" t="str">
            <v>Analisa EI-744</v>
          </cell>
        </row>
        <row r="1200">
          <cell r="A1200" t="str">
            <v>JENIS PEKERJAAN</v>
          </cell>
          <cell r="D1200" t="str">
            <v>: Pemasangan Jembatan Baja</v>
          </cell>
        </row>
        <row r="1201">
          <cell r="A1201" t="str">
            <v>SATUAN PEMBAYARAN</v>
          </cell>
          <cell r="D1201" t="str">
            <v>:  KG</v>
          </cell>
          <cell r="H1201" t="str">
            <v xml:space="preserve">        URAIAN ANALISA HARGA SATUAN</v>
          </cell>
          <cell r="L1201" t="str">
            <v>FORMULIR STANDAR UNTUK</v>
          </cell>
        </row>
        <row r="1202">
          <cell r="L1202" t="str">
            <v>PEREKAMAN ANALISA MASING-MASING HARGA SATUAN</v>
          </cell>
        </row>
        <row r="1203">
          <cell r="L1203" t="str">
            <v xml:space="preserve">                                                                                                            </v>
          </cell>
        </row>
        <row r="1204">
          <cell r="A1204" t="str">
            <v>No.</v>
          </cell>
          <cell r="C1204" t="str">
            <v>U R A I A N</v>
          </cell>
          <cell r="G1204" t="str">
            <v>KODE</v>
          </cell>
          <cell r="H1204" t="str">
            <v>KOEF.</v>
          </cell>
          <cell r="I1204" t="str">
            <v>SATUAN</v>
          </cell>
          <cell r="J1204" t="str">
            <v>KETERANGAN</v>
          </cell>
        </row>
        <row r="1206">
          <cell r="L1206" t="str">
            <v>Proyek / Bagpro</v>
          </cell>
          <cell r="O1206" t="str">
            <v xml:space="preserve">:  Peningkatan Jalan Dan Jembatan Prop. NTT </v>
          </cell>
        </row>
        <row r="1207">
          <cell r="A1207" t="str">
            <v>I.</v>
          </cell>
          <cell r="C1207" t="str">
            <v>ASUMSI</v>
          </cell>
          <cell r="L1207" t="str">
            <v>No. Paket Kontrak</v>
          </cell>
          <cell r="O1207" t="str">
            <v xml:space="preserve">:  </v>
          </cell>
        </row>
        <row r="1208">
          <cell r="A1208">
            <v>1</v>
          </cell>
          <cell r="C1208" t="str">
            <v>Menggunakan alat (cara mekanik)</v>
          </cell>
          <cell r="L1208" t="str">
            <v>Nama Paket</v>
          </cell>
          <cell r="O1208" t="str">
            <v>:  Pembangunan Jalan Resetlement Pengungsi Mauritzu</v>
          </cell>
        </row>
        <row r="1209">
          <cell r="A1209">
            <v>2</v>
          </cell>
          <cell r="C1209" t="str">
            <v>Material rangka baja di lokasi</v>
          </cell>
          <cell r="L1209" t="str">
            <v>Prop / Kab / Kodya</v>
          </cell>
          <cell r="O1209" t="str">
            <v>:  Nusa Tenggara Timur / TTU</v>
          </cell>
        </row>
        <row r="1210">
          <cell r="A1210">
            <v>3</v>
          </cell>
          <cell r="C1210" t="str">
            <v>Dipakai Rangka Baja Span 60 M  (Class B)</v>
          </cell>
          <cell r="G1210" t="str">
            <v>p</v>
          </cell>
          <cell r="H1210">
            <v>60</v>
          </cell>
          <cell r="I1210" t="str">
            <v>M</v>
          </cell>
          <cell r="L1210" t="str">
            <v>ITEM PEMBAYARAN NO.</v>
          </cell>
          <cell r="O1210" t="str">
            <v>:  7.4 (4)</v>
          </cell>
          <cell r="R1210" t="str">
            <v>PERKIRAAN VOL. PEK.</v>
          </cell>
          <cell r="T1210" t="str">
            <v>:</v>
          </cell>
          <cell r="U1210">
            <v>0</v>
          </cell>
        </row>
        <row r="1211">
          <cell r="A1211">
            <v>4</v>
          </cell>
          <cell r="C1211" t="str">
            <v>Jarak rata-rata Base camp ke lokasi pekerjaan</v>
          </cell>
          <cell r="G1211" t="str">
            <v>L</v>
          </cell>
          <cell r="H1211">
            <v>17.5</v>
          </cell>
          <cell r="I1211" t="str">
            <v>KM</v>
          </cell>
          <cell r="L1211" t="str">
            <v>JENIS PEKERJAAN</v>
          </cell>
          <cell r="O1211" t="str">
            <v>: Pemasangan Jembatan Baja</v>
          </cell>
          <cell r="R1211" t="str">
            <v>TOTAL HARGA (Rp.)</v>
          </cell>
          <cell r="T1211" t="str">
            <v>:</v>
          </cell>
          <cell r="U1211">
            <v>0</v>
          </cell>
        </row>
        <row r="1212">
          <cell r="A1212">
            <v>5</v>
          </cell>
          <cell r="C1212" t="str">
            <v>Jam kerja efektif per-hari</v>
          </cell>
          <cell r="G1212" t="str">
            <v>Tk</v>
          </cell>
          <cell r="H1212">
            <v>7</v>
          </cell>
          <cell r="I1212" t="str">
            <v>jam</v>
          </cell>
          <cell r="L1212" t="str">
            <v>SATUAN PEMBAYARAN</v>
          </cell>
          <cell r="O1212" t="str">
            <v>:  KG</v>
          </cell>
          <cell r="R1212" t="str">
            <v>% THD. BIAYA PROYEK</v>
          </cell>
          <cell r="T1212" t="str">
            <v>:</v>
          </cell>
          <cell r="U1212">
            <v>0</v>
          </cell>
        </row>
        <row r="1213">
          <cell r="A1213">
            <v>6</v>
          </cell>
          <cell r="C1213" t="str">
            <v>Berat Rangka Baja</v>
          </cell>
          <cell r="G1213" t="str">
            <v>Bg</v>
          </cell>
          <cell r="H1213">
            <v>99498</v>
          </cell>
          <cell r="I1213" t="str">
            <v>Kg</v>
          </cell>
        </row>
        <row r="1214">
          <cell r="A1214">
            <v>7</v>
          </cell>
          <cell r="C1214" t="str">
            <v xml:space="preserve">Untuk perletakan sementara : perancah kayu </v>
          </cell>
        </row>
        <row r="1215">
          <cell r="A1215">
            <v>8</v>
          </cell>
          <cell r="C1215" t="str">
            <v>Untuk rangka berikutnya : cantilever dibantu perancah</v>
          </cell>
          <cell r="Q1215" t="str">
            <v>PERKIRAAN</v>
          </cell>
          <cell r="R1215" t="str">
            <v>HARGA</v>
          </cell>
          <cell r="S1215" t="str">
            <v>JUMLAH</v>
          </cell>
        </row>
        <row r="1216">
          <cell r="L1216" t="str">
            <v>NO.</v>
          </cell>
          <cell r="N1216" t="str">
            <v>KOMPONEN</v>
          </cell>
          <cell r="P1216" t="str">
            <v>SATUAN</v>
          </cell>
          <cell r="Q1216" t="str">
            <v>KUANTITAS</v>
          </cell>
          <cell r="R1216" t="str">
            <v>SATUAN</v>
          </cell>
          <cell r="S1216" t="str">
            <v>HARGA</v>
          </cell>
        </row>
        <row r="1217">
          <cell r="A1217" t="str">
            <v>II.</v>
          </cell>
          <cell r="C1217" t="str">
            <v>URUTAN KERJA</v>
          </cell>
          <cell r="R1217" t="str">
            <v>(Rp.)</v>
          </cell>
          <cell r="S1217" t="str">
            <v>(Rp.)</v>
          </cell>
        </row>
        <row r="1218">
          <cell r="A1218">
            <v>1</v>
          </cell>
          <cell r="C1218" t="str">
            <v>Material Rangka diasembling di tempatnya secara</v>
          </cell>
        </row>
        <row r="1219">
          <cell r="C1219" t="str">
            <v>manual dan dibantu oleh Crane</v>
          </cell>
        </row>
        <row r="1220">
          <cell r="L1220" t="str">
            <v>A.</v>
          </cell>
          <cell r="N1220" t="str">
            <v>TENAGA</v>
          </cell>
        </row>
        <row r="1221">
          <cell r="A1221" t="str">
            <v>III.</v>
          </cell>
          <cell r="C1221" t="str">
            <v>PEMAKAIAN BAHAN, ALAT DAN TENAGA</v>
          </cell>
        </row>
        <row r="1222">
          <cell r="L1222" t="str">
            <v>1.</v>
          </cell>
          <cell r="N1222" t="str">
            <v>Pekerja</v>
          </cell>
          <cell r="O1222" t="str">
            <v>(L01)</v>
          </cell>
          <cell r="P1222" t="str">
            <v>jam</v>
          </cell>
          <cell r="Q1222">
            <v>1.2048192771084341E-2</v>
          </cell>
          <cell r="R1222">
            <v>0</v>
          </cell>
          <cell r="U1222">
            <v>0</v>
          </cell>
        </row>
        <row r="1223">
          <cell r="A1223" t="str">
            <v xml:space="preserve">   1.</v>
          </cell>
          <cell r="C1223" t="str">
            <v>BAHAN</v>
          </cell>
          <cell r="L1223" t="str">
            <v>2.</v>
          </cell>
          <cell r="N1223" t="str">
            <v>Tukang</v>
          </cell>
          <cell r="O1223" t="str">
            <v>(L02)</v>
          </cell>
          <cell r="P1223" t="str">
            <v>jam</v>
          </cell>
          <cell r="Q1223">
            <v>3.0120481927710854E-3</v>
          </cell>
          <cell r="R1223">
            <v>0</v>
          </cell>
          <cell r="U1223">
            <v>0</v>
          </cell>
        </row>
        <row r="1224">
          <cell r="C1224" t="str">
            <v>Kayu Perancah</v>
          </cell>
          <cell r="D1224">
            <v>20</v>
          </cell>
          <cell r="E1224" t="str">
            <v>M3/rangka baja</v>
          </cell>
          <cell r="G1224" t="str">
            <v>M19</v>
          </cell>
          <cell r="H1224">
            <v>2.0100906550885446E-4</v>
          </cell>
          <cell r="I1224" t="str">
            <v>M3</v>
          </cell>
          <cell r="J1224" t="str">
            <v xml:space="preserve"> per kg rangka</v>
          </cell>
          <cell r="L1224" t="str">
            <v>3.</v>
          </cell>
          <cell r="N1224" t="str">
            <v>Mandor</v>
          </cell>
          <cell r="O1224" t="str">
            <v>(L03)</v>
          </cell>
          <cell r="P1224" t="str">
            <v>jam</v>
          </cell>
          <cell r="Q1224">
            <v>6.0240963855421703E-4</v>
          </cell>
          <cell r="R1224">
            <v>0</v>
          </cell>
          <cell r="U1224">
            <v>0</v>
          </cell>
        </row>
        <row r="1226">
          <cell r="A1226" t="str">
            <v>2.</v>
          </cell>
          <cell r="C1226" t="str">
            <v>ALAT</v>
          </cell>
          <cell r="Q1226" t="str">
            <v xml:space="preserve">JUMLAH HARGA TENAGA   </v>
          </cell>
          <cell r="U1226">
            <v>0</v>
          </cell>
        </row>
        <row r="1228">
          <cell r="A1228" t="str">
            <v>2.b</v>
          </cell>
          <cell r="C1228" t="str">
            <v xml:space="preserve">CRANE </v>
          </cell>
          <cell r="G1228" t="str">
            <v>(E07)</v>
          </cell>
          <cell r="L1228" t="str">
            <v>B.</v>
          </cell>
          <cell r="N1228" t="str">
            <v>BAHAN</v>
          </cell>
        </row>
        <row r="1229">
          <cell r="C1229" t="str">
            <v>Kapasitas</v>
          </cell>
          <cell r="G1229" t="str">
            <v>V1</v>
          </cell>
          <cell r="H1229">
            <v>10</v>
          </cell>
          <cell r="I1229" t="str">
            <v>Ton</v>
          </cell>
        </row>
        <row r="1230">
          <cell r="C1230" t="str">
            <v>Faktor Efisiensi alat</v>
          </cell>
          <cell r="G1230" t="str">
            <v>Fa</v>
          </cell>
          <cell r="H1230">
            <v>0.83</v>
          </cell>
          <cell r="I1230" t="str">
            <v>-</v>
          </cell>
          <cell r="N1230" t="str">
            <v>Kayu Perancah   (M19)</v>
          </cell>
          <cell r="Q1230">
            <v>2.0100906550885446E-4</v>
          </cell>
          <cell r="R1230">
            <v>950000</v>
          </cell>
          <cell r="U1230">
            <v>190.95861223341174</v>
          </cell>
        </row>
        <row r="1231">
          <cell r="C1231" t="str">
            <v>Waktu siklus</v>
          </cell>
        </row>
        <row r="1232">
          <cell r="C1232" t="str">
            <v>- Waktu asembling</v>
          </cell>
          <cell r="G1232" t="str">
            <v>T1</v>
          </cell>
          <cell r="H1232">
            <v>120</v>
          </cell>
          <cell r="I1232" t="str">
            <v>menit</v>
          </cell>
        </row>
        <row r="1233">
          <cell r="C1233" t="str">
            <v>- Waktu Erection</v>
          </cell>
          <cell r="G1233" t="str">
            <v>T2</v>
          </cell>
          <cell r="H1233">
            <v>60</v>
          </cell>
          <cell r="I1233" t="str">
            <v>menit</v>
          </cell>
        </row>
        <row r="1234">
          <cell r="C1234" t="str">
            <v>- dan lain-lain ( termasuk mengatur dan perkuatan)</v>
          </cell>
          <cell r="G1234" t="str">
            <v>T3</v>
          </cell>
          <cell r="H1234">
            <v>120</v>
          </cell>
          <cell r="I1234" t="str">
            <v>menit</v>
          </cell>
        </row>
        <row r="1235">
          <cell r="G1235" t="str">
            <v>Ts2</v>
          </cell>
          <cell r="H1235">
            <v>300</v>
          </cell>
          <cell r="I1235" t="str">
            <v>menit</v>
          </cell>
        </row>
        <row r="1236">
          <cell r="Q1236" t="str">
            <v xml:space="preserve">JUMLAH HARGA BAHAN   </v>
          </cell>
          <cell r="U1236">
            <v>190.95861223341174</v>
          </cell>
        </row>
        <row r="1237">
          <cell r="C1237" t="str">
            <v>Kap. Prod. / jam  =</v>
          </cell>
          <cell r="D1237" t="str">
            <v>V1 x Fa</v>
          </cell>
          <cell r="G1237" t="str">
            <v>Q2</v>
          </cell>
          <cell r="H1237">
            <v>1659.9999999999995</v>
          </cell>
          <cell r="I1237" t="str">
            <v>Kg/jam</v>
          </cell>
        </row>
        <row r="1238">
          <cell r="D1238" t="str">
            <v>Ts1</v>
          </cell>
          <cell r="L1238" t="str">
            <v>C.</v>
          </cell>
          <cell r="N1238" t="str">
            <v>PERALATAN</v>
          </cell>
        </row>
        <row r="1239">
          <cell r="C1239" t="str">
            <v>Koefisien Alat / Kg</v>
          </cell>
          <cell r="D1239" t="str">
            <v xml:space="preserve"> =  1  :  Q1</v>
          </cell>
          <cell r="G1239" t="str">
            <v>(E07)</v>
          </cell>
          <cell r="H1239">
            <v>6.0240963855421703E-4</v>
          </cell>
          <cell r="I1239" t="str">
            <v>jam</v>
          </cell>
        </row>
        <row r="1240">
          <cell r="L1240" t="str">
            <v>1.</v>
          </cell>
          <cell r="N1240" t="str">
            <v>Crane 15 ton</v>
          </cell>
          <cell r="O1240" t="str">
            <v>(E07)</v>
          </cell>
          <cell r="P1240" t="str">
            <v>jam</v>
          </cell>
          <cell r="Q1240">
            <v>6.0240963855421703E-4</v>
          </cell>
          <cell r="R1240">
            <v>232365.64986024512</v>
          </cell>
          <cell r="U1240">
            <v>139.97930714472602</v>
          </cell>
        </row>
        <row r="1241">
          <cell r="A1241" t="str">
            <v>2.b.</v>
          </cell>
          <cell r="C1241" t="str">
            <v>Crane on Track 35 Ton</v>
          </cell>
          <cell r="G1241" t="str">
            <v>(E31)</v>
          </cell>
          <cell r="L1241" t="str">
            <v>2.</v>
          </cell>
          <cell r="N1241" t="str">
            <v>Crane on track</v>
          </cell>
          <cell r="O1241" t="str">
            <v>(E31)</v>
          </cell>
          <cell r="P1241" t="str">
            <v>jam</v>
          </cell>
          <cell r="Q1241">
            <v>2.0080321285140563E-4</v>
          </cell>
          <cell r="R1241">
            <v>129492.40497405821</v>
          </cell>
          <cell r="U1241">
            <v>26.002490958646227</v>
          </cell>
        </row>
        <row r="1242">
          <cell r="C1242" t="str">
            <v>Kapasitas</v>
          </cell>
          <cell r="G1242" t="str">
            <v>V2</v>
          </cell>
          <cell r="H1242">
            <v>30</v>
          </cell>
          <cell r="I1242" t="str">
            <v>Ton</v>
          </cell>
          <cell r="L1242" t="str">
            <v>3.</v>
          </cell>
          <cell r="N1242" t="str">
            <v>Alat Bantu</v>
          </cell>
          <cell r="P1242" t="str">
            <v>Ls</v>
          </cell>
          <cell r="Q1242">
            <v>1</v>
          </cell>
          <cell r="R1242">
            <v>5</v>
          </cell>
          <cell r="U1242">
            <v>5</v>
          </cell>
        </row>
        <row r="1243">
          <cell r="C1243" t="str">
            <v>Faktor Efisiensi alat</v>
          </cell>
          <cell r="G1243" t="str">
            <v>Fa</v>
          </cell>
          <cell r="H1243">
            <v>0.83</v>
          </cell>
          <cell r="I1243" t="str">
            <v>-</v>
          </cell>
        </row>
        <row r="1244">
          <cell r="C1244" t="str">
            <v>Waktu siklus</v>
          </cell>
        </row>
        <row r="1245">
          <cell r="C1245" t="str">
            <v xml:space="preserve">- Waktu penggeseran </v>
          </cell>
          <cell r="G1245" t="str">
            <v>T1</v>
          </cell>
          <cell r="H1245">
            <v>120</v>
          </cell>
          <cell r="I1245" t="str">
            <v>menit</v>
          </cell>
        </row>
        <row r="1246">
          <cell r="C1246" t="str">
            <v>- Waktu Erection</v>
          </cell>
          <cell r="G1246" t="str">
            <v>T2</v>
          </cell>
          <cell r="H1246">
            <v>60</v>
          </cell>
          <cell r="I1246" t="str">
            <v>menit</v>
          </cell>
        </row>
        <row r="1247">
          <cell r="C1247" t="str">
            <v>- Waktu lain-lain ( perkuatan rangka )</v>
          </cell>
          <cell r="G1247" t="str">
            <v>T3</v>
          </cell>
          <cell r="H1247">
            <v>120</v>
          </cell>
          <cell r="I1247" t="str">
            <v>menit</v>
          </cell>
        </row>
        <row r="1248">
          <cell r="G1248" t="str">
            <v>Ts1</v>
          </cell>
          <cell r="H1248">
            <v>300</v>
          </cell>
          <cell r="I1248" t="str">
            <v>menit</v>
          </cell>
          <cell r="Q1248" t="str">
            <v xml:space="preserve">JUMLAH HARGA PERALATAN   </v>
          </cell>
          <cell r="U1248">
            <v>170.98179810337226</v>
          </cell>
        </row>
        <row r="1250">
          <cell r="C1250" t="str">
            <v>Kap. Prod. / jam  =</v>
          </cell>
          <cell r="D1250" t="str">
            <v>V2 x Fa</v>
          </cell>
          <cell r="G1250" t="str">
            <v>Q1</v>
          </cell>
          <cell r="H1250">
            <v>4980</v>
          </cell>
          <cell r="I1250" t="str">
            <v>Kg/jam</v>
          </cell>
          <cell r="L1250" t="str">
            <v>D.</v>
          </cell>
          <cell r="N1250" t="str">
            <v>JUMLAH HARGA TENAGA, BAHAN DAN PERALATAN  ( A + B + C )</v>
          </cell>
          <cell r="U1250">
            <v>361.940410336784</v>
          </cell>
        </row>
        <row r="1251">
          <cell r="D1251" t="str">
            <v>Ts2</v>
          </cell>
          <cell r="L1251" t="str">
            <v>E.</v>
          </cell>
          <cell r="N1251" t="str">
            <v>OVERHEAD &amp; PROFIT</v>
          </cell>
          <cell r="P1251">
            <v>10</v>
          </cell>
          <cell r="Q1251" t="str">
            <v>%  x  D</v>
          </cell>
          <cell r="U1251">
            <v>36.194041033678403</v>
          </cell>
        </row>
        <row r="1252">
          <cell r="C1252" t="str">
            <v xml:space="preserve">Koefisien Alat / Kg </v>
          </cell>
          <cell r="D1252" t="str">
            <v>= 1 : Q1</v>
          </cell>
          <cell r="G1252" t="str">
            <v>(E31)</v>
          </cell>
          <cell r="H1252">
            <v>2.0080321285140563E-4</v>
          </cell>
          <cell r="I1252" t="str">
            <v>Jam</v>
          </cell>
          <cell r="L1252" t="str">
            <v>F.</v>
          </cell>
          <cell r="N1252" t="str">
            <v>HARGA SATUAN PEKERJAAN  ( D + E )</v>
          </cell>
          <cell r="U1252">
            <v>398.13445137046239</v>
          </cell>
        </row>
        <row r="1253">
          <cell r="L1253" t="str">
            <v>Note: 1</v>
          </cell>
          <cell r="N1253" t="str">
            <v>SATUAN dapat berdasarkan atas jam operasi untuk Tenaga Kerja dan Peralatan, volume dan/atau ukuran</v>
          </cell>
        </row>
        <row r="1254">
          <cell r="N1254" t="str">
            <v>berat untuk bahan-bahan.</v>
          </cell>
        </row>
        <row r="1255">
          <cell r="L1255">
            <v>2</v>
          </cell>
          <cell r="N1255" t="str">
            <v>Kuantitas satuan adalah kuantitas setiap komponen untuk menyelesaikan satu satuan pekerjaan dari nomor</v>
          </cell>
        </row>
        <row r="1256">
          <cell r="N1256" t="str">
            <v>mata pembayaran.</v>
          </cell>
        </row>
        <row r="1257">
          <cell r="L1257">
            <v>3</v>
          </cell>
          <cell r="N1257" t="str">
            <v>Biaya satuan untuk peralatan sudah termasuk bahan bakar, bahan habis dipakai dan operator.</v>
          </cell>
        </row>
        <row r="1258">
          <cell r="L1258">
            <v>4</v>
          </cell>
          <cell r="N1258" t="str">
            <v>Biaya satuan sudah termasuk pengeluaran untuk seluruh pajak yang berkaitan (tetapi tidak termasuk PPN</v>
          </cell>
        </row>
        <row r="1259">
          <cell r="J1259" t="str">
            <v>Berlanjut ke hal. berikut.</v>
          </cell>
          <cell r="N1259" t="str">
            <v>yang dibayar dari kontrak) dan biaya-biaya lainnya.</v>
          </cell>
        </row>
        <row r="1260">
          <cell r="A1260" t="str">
            <v>ITEM PEMBAYARAN NO.</v>
          </cell>
          <cell r="D1260" t="str">
            <v>:  7.4 (4)</v>
          </cell>
          <cell r="J1260" t="str">
            <v>Analisa EI-744</v>
          </cell>
        </row>
        <row r="1261">
          <cell r="A1261" t="str">
            <v>JENIS PEKERJAAN</v>
          </cell>
          <cell r="D1261" t="str">
            <v>: Pemasangan Jembatan Baja</v>
          </cell>
        </row>
        <row r="1262">
          <cell r="A1262" t="str">
            <v>SATUAN PEMBAYARAN</v>
          </cell>
          <cell r="D1262" t="str">
            <v>:  KG</v>
          </cell>
          <cell r="H1262" t="str">
            <v xml:space="preserve">        URAIAN ANALISA HARGA SATUAN</v>
          </cell>
        </row>
        <row r="1263">
          <cell r="J1263" t="str">
            <v>Lanjutan</v>
          </cell>
        </row>
        <row r="1265">
          <cell r="A1265" t="str">
            <v>No.</v>
          </cell>
          <cell r="C1265" t="str">
            <v>U R A I A N</v>
          </cell>
          <cell r="G1265" t="str">
            <v>KODE</v>
          </cell>
          <cell r="H1265" t="str">
            <v>KOEF.</v>
          </cell>
          <cell r="I1265" t="str">
            <v>SATUAN</v>
          </cell>
          <cell r="J1265" t="str">
            <v>KETERANGAN</v>
          </cell>
        </row>
        <row r="1268">
          <cell r="A1268" t="str">
            <v>2.b.</v>
          </cell>
          <cell r="C1268" t="str">
            <v>ALAT  BANTU</v>
          </cell>
        </row>
        <row r="1269">
          <cell r="C1269" t="str">
            <v xml:space="preserve">Diperlukan alat bantu kecil </v>
          </cell>
          <cell r="J1269" t="str">
            <v>Lumpsum</v>
          </cell>
        </row>
        <row r="1270">
          <cell r="C1270" t="str">
            <v>- Kunci dan perlengkapannya</v>
          </cell>
        </row>
        <row r="1271">
          <cell r="C1271" t="str">
            <v>- Takel, trambang, Sling dan lain-lainnya.</v>
          </cell>
        </row>
        <row r="1273">
          <cell r="A1273" t="str">
            <v>3.</v>
          </cell>
          <cell r="C1273" t="str">
            <v>TENAGA</v>
          </cell>
        </row>
        <row r="1274">
          <cell r="C1274" t="str">
            <v>Produksi Rangka baja (Prod. Crane menentukan)</v>
          </cell>
          <cell r="G1274" t="str">
            <v>Qt</v>
          </cell>
          <cell r="H1274">
            <v>1659.9999999999995</v>
          </cell>
          <cell r="I1274" t="str">
            <v>Kg/jam</v>
          </cell>
        </row>
        <row r="1275">
          <cell r="C1275" t="str">
            <v>Kebutuhan tenaga tambahan di lokasi :</v>
          </cell>
        </row>
        <row r="1276">
          <cell r="D1276" t="str">
            <v>- Mandor</v>
          </cell>
          <cell r="G1276" t="str">
            <v>M</v>
          </cell>
          <cell r="H1276">
            <v>1</v>
          </cell>
          <cell r="I1276" t="str">
            <v>orang</v>
          </cell>
        </row>
        <row r="1277">
          <cell r="D1277" t="str">
            <v>- Tukang</v>
          </cell>
          <cell r="G1277" t="str">
            <v>T</v>
          </cell>
          <cell r="H1277">
            <v>5</v>
          </cell>
          <cell r="I1277" t="str">
            <v>orang</v>
          </cell>
        </row>
        <row r="1278">
          <cell r="D1278" t="str">
            <v>- Pekerja</v>
          </cell>
          <cell r="G1278" t="str">
            <v>P</v>
          </cell>
          <cell r="H1278">
            <v>20</v>
          </cell>
          <cell r="I1278" t="str">
            <v>orang</v>
          </cell>
        </row>
        <row r="1280">
          <cell r="C1280" t="str">
            <v>Koefisien Tenaga / Kg   :</v>
          </cell>
        </row>
        <row r="1281">
          <cell r="D1281" t="str">
            <v>-  Mandor</v>
          </cell>
          <cell r="E1281" t="str">
            <v xml:space="preserve"> =  M : Qt</v>
          </cell>
          <cell r="G1281" t="str">
            <v>(L03)</v>
          </cell>
          <cell r="H1281">
            <v>6.0240963855421703E-4</v>
          </cell>
          <cell r="I1281" t="str">
            <v>jam</v>
          </cell>
        </row>
        <row r="1282">
          <cell r="D1282" t="str">
            <v>-  Tukang</v>
          </cell>
          <cell r="E1282" t="str">
            <v xml:space="preserve"> =  T : Qt</v>
          </cell>
          <cell r="G1282" t="str">
            <v>(L02)</v>
          </cell>
          <cell r="H1282">
            <v>3.0120481927710854E-3</v>
          </cell>
          <cell r="I1282" t="str">
            <v>jam</v>
          </cell>
        </row>
        <row r="1283">
          <cell r="D1283" t="str">
            <v>-  Pekerja</v>
          </cell>
          <cell r="E1283" t="str">
            <v xml:space="preserve"> =  P : Qt</v>
          </cell>
          <cell r="G1283" t="str">
            <v>(L01)</v>
          </cell>
          <cell r="H1283">
            <v>1.2048192771084341E-2</v>
          </cell>
          <cell r="I1283" t="str">
            <v>jam</v>
          </cell>
        </row>
        <row r="1286">
          <cell r="A1286" t="str">
            <v>4.</v>
          </cell>
          <cell r="C1286" t="str">
            <v>HARGA DASAR SATUAN UPAH, BAHAN DAN ALAT</v>
          </cell>
        </row>
        <row r="1287">
          <cell r="C1287" t="str">
            <v>Lihat lampiran.</v>
          </cell>
        </row>
        <row r="1289">
          <cell r="A1289" t="str">
            <v>5.</v>
          </cell>
          <cell r="C1289" t="str">
            <v>ANALISA HARGA SATUAN PEKERJAAN</v>
          </cell>
        </row>
        <row r="1290">
          <cell r="C1290" t="str">
            <v>Lihat perhitungan dalam FORMULIR STANDAR UNTUK</v>
          </cell>
        </row>
        <row r="1291">
          <cell r="C1291" t="str">
            <v>PEREKEMAN ANALISA MASING-MASING HARGA</v>
          </cell>
        </row>
        <row r="1292">
          <cell r="C1292" t="str">
            <v>SATUAN.</v>
          </cell>
        </row>
        <row r="1293">
          <cell r="C1293" t="str">
            <v>Didapat Harga Satuan Pekerjaan :</v>
          </cell>
        </row>
        <row r="1295">
          <cell r="C1295" t="str">
            <v xml:space="preserve">Rp.  </v>
          </cell>
          <cell r="D1295">
            <v>398.13445137046239</v>
          </cell>
          <cell r="E1295" t="str">
            <v xml:space="preserve"> / Kg.</v>
          </cell>
        </row>
        <row r="1299">
          <cell r="A1299" t="str">
            <v>6.</v>
          </cell>
          <cell r="C1299" t="str">
            <v>MASA PELAKSANAAN YANG DIPERLUKAN</v>
          </cell>
        </row>
        <row r="1300">
          <cell r="C1300" t="str">
            <v>Masa Pelaksanaan :</v>
          </cell>
          <cell r="D1300" t="str">
            <v>. . . . . . . . . . . .</v>
          </cell>
        </row>
        <row r="1302">
          <cell r="A1302" t="str">
            <v>7.</v>
          </cell>
          <cell r="C1302" t="str">
            <v>VOLUME PEKERJAAN YANG DIPERLUKAN</v>
          </cell>
        </row>
        <row r="1303">
          <cell r="C1303" t="str">
            <v>Volume pekerjaan  :</v>
          </cell>
          <cell r="D1303">
            <v>0</v>
          </cell>
          <cell r="E1303" t="str">
            <v>Kg</v>
          </cell>
        </row>
        <row r="1319">
          <cell r="A1319" t="str">
            <v>ITEM PEMBAYARAN NO.</v>
          </cell>
          <cell r="D1319" t="str">
            <v>:  7.4 (5)</v>
          </cell>
          <cell r="J1319" t="str">
            <v>Analisa EI-745</v>
          </cell>
          <cell r="T1319" t="str">
            <v>Analisa EI-745</v>
          </cell>
        </row>
        <row r="1320">
          <cell r="A1320" t="str">
            <v>JENIS PEKERJAAN</v>
          </cell>
          <cell r="D1320" t="str">
            <v>:  Pengangkutan Bahan Jembatan</v>
          </cell>
        </row>
        <row r="1321">
          <cell r="A1321" t="str">
            <v>SATUAN PEMBAYARAN</v>
          </cell>
          <cell r="D1321" t="str">
            <v>:  KG</v>
          </cell>
          <cell r="H1321" t="str">
            <v xml:space="preserve">        URAIAN ANALISA HARGA SATUAN</v>
          </cell>
          <cell r="L1321" t="str">
            <v>FORMULIR STANDAR UNTUK</v>
          </cell>
        </row>
        <row r="1322">
          <cell r="L1322" t="str">
            <v>PEREKAMAN ANALISA MASING-MASING HARGA SATUAN</v>
          </cell>
        </row>
        <row r="1323">
          <cell r="L1323" t="str">
            <v xml:space="preserve">                                                                                                            </v>
          </cell>
        </row>
        <row r="1324">
          <cell r="A1324" t="str">
            <v>No.</v>
          </cell>
          <cell r="C1324" t="str">
            <v>U R A I A N</v>
          </cell>
          <cell r="G1324" t="str">
            <v>KODE</v>
          </cell>
          <cell r="H1324" t="str">
            <v>KOEF.</v>
          </cell>
          <cell r="I1324" t="str">
            <v>SATUAN</v>
          </cell>
          <cell r="J1324" t="str">
            <v>KETERANGAN</v>
          </cell>
        </row>
        <row r="1326">
          <cell r="L1326" t="str">
            <v>Proyek / Bagpro</v>
          </cell>
          <cell r="O1326" t="str">
            <v xml:space="preserve">:  Peningkatan Jalan Dan Jembatan Prop. NTT </v>
          </cell>
        </row>
        <row r="1327">
          <cell r="A1327" t="str">
            <v>I.</v>
          </cell>
          <cell r="C1327" t="str">
            <v>ASUMSI</v>
          </cell>
          <cell r="L1327" t="str">
            <v>No. Paket Kontrak</v>
          </cell>
          <cell r="O1327" t="str">
            <v xml:space="preserve">:  </v>
          </cell>
        </row>
        <row r="1328">
          <cell r="A1328">
            <v>1</v>
          </cell>
          <cell r="C1328" t="str">
            <v>Pengangkutan Material dari Pabrik ke Pelabuhan (1)</v>
          </cell>
          <cell r="L1328" t="str">
            <v>Nama Paket</v>
          </cell>
          <cell r="O1328" t="str">
            <v>:  Pembangunan Jalan Resetlement Pengungsi Mauritzu</v>
          </cell>
        </row>
        <row r="1329">
          <cell r="C1329" t="str">
            <v>dengan Trailer</v>
          </cell>
          <cell r="L1329" t="str">
            <v>Prop / Kab / Kodya</v>
          </cell>
          <cell r="O1329" t="str">
            <v>:  Nusa Tenggara Timur / TTU</v>
          </cell>
        </row>
        <row r="1330">
          <cell r="A1330">
            <v>2</v>
          </cell>
          <cell r="C1330" t="str">
            <v>Pengangkutan dari Pelabuhan (1) ke Pelabuhan (2)</v>
          </cell>
          <cell r="L1330" t="str">
            <v>ITEM PEMBAYARAN NO.</v>
          </cell>
          <cell r="O1330" t="str">
            <v>:  7.4 (5)</v>
          </cell>
          <cell r="R1330" t="str">
            <v>PERKIRAAN VOL. PEK.</v>
          </cell>
          <cell r="T1330" t="str">
            <v>:</v>
          </cell>
          <cell r="U1330">
            <v>0</v>
          </cell>
        </row>
        <row r="1331">
          <cell r="C1331" t="str">
            <v>dengan Kapal Laut</v>
          </cell>
          <cell r="L1331" t="str">
            <v>JENIS PEKERJAAN</v>
          </cell>
          <cell r="O1331" t="str">
            <v>:  Pengangkutan Bahan Jembatan</v>
          </cell>
          <cell r="R1331" t="str">
            <v>TOTAL HARGA (Rp.)</v>
          </cell>
          <cell r="T1331" t="str">
            <v>:</v>
          </cell>
          <cell r="U1331">
            <v>0</v>
          </cell>
        </row>
        <row r="1332">
          <cell r="A1332">
            <v>3</v>
          </cell>
          <cell r="C1332" t="str">
            <v>Jarak Pabrik ke Pelabuhan (1)</v>
          </cell>
          <cell r="G1332" t="str">
            <v>Ld1</v>
          </cell>
          <cell r="H1332">
            <v>25</v>
          </cell>
          <cell r="I1332" t="str">
            <v>KM</v>
          </cell>
          <cell r="L1332" t="str">
            <v>SATUAN PEMBAYARAN</v>
          </cell>
          <cell r="O1332" t="str">
            <v>:  KG</v>
          </cell>
          <cell r="R1332" t="str">
            <v>% THD. BIAYA PROYEK</v>
          </cell>
          <cell r="T1332" t="str">
            <v>:</v>
          </cell>
          <cell r="U1332">
            <v>0</v>
          </cell>
        </row>
        <row r="1333">
          <cell r="A1333">
            <v>4</v>
          </cell>
          <cell r="C1333" t="str">
            <v xml:space="preserve">Jarak dari Pelabuhan (1) ke Pelabuhan (2) </v>
          </cell>
          <cell r="G1333" t="str">
            <v>Lp</v>
          </cell>
          <cell r="H1333">
            <v>100</v>
          </cell>
          <cell r="I1333" t="str">
            <v>Millaut</v>
          </cell>
        </row>
        <row r="1334">
          <cell r="A1334">
            <v>5</v>
          </cell>
          <cell r="C1334" t="str">
            <v>Jarak dari Pelabuhan (2) ke Lokasi Pekerjaan</v>
          </cell>
          <cell r="G1334" t="str">
            <v>Ld2</v>
          </cell>
          <cell r="H1334">
            <v>25</v>
          </cell>
          <cell r="I1334" t="str">
            <v>KM</v>
          </cell>
        </row>
        <row r="1335">
          <cell r="Q1335" t="str">
            <v>PERKIRAAN</v>
          </cell>
          <cell r="R1335" t="str">
            <v>HARGA</v>
          </cell>
          <cell r="S1335" t="str">
            <v>JUMLAH</v>
          </cell>
        </row>
        <row r="1336">
          <cell r="A1336" t="str">
            <v>II.</v>
          </cell>
          <cell r="C1336" t="str">
            <v>URUTAN KERJA</v>
          </cell>
          <cell r="L1336" t="str">
            <v>NO.</v>
          </cell>
          <cell r="N1336" t="str">
            <v>KOMPONEN</v>
          </cell>
          <cell r="P1336" t="str">
            <v>SATUAN</v>
          </cell>
          <cell r="Q1336" t="str">
            <v>KUANTITAS</v>
          </cell>
          <cell r="R1336" t="str">
            <v>SATUAN</v>
          </cell>
          <cell r="S1336" t="str">
            <v>HARGA</v>
          </cell>
        </row>
        <row r="1337">
          <cell r="A1337">
            <v>1</v>
          </cell>
          <cell r="C1337" t="str">
            <v>Material oleh Pabrik di muat ke Trailer dengan Crane</v>
          </cell>
          <cell r="R1337" t="str">
            <v>(Rp.)</v>
          </cell>
          <cell r="S1337" t="str">
            <v>(Rp.)</v>
          </cell>
        </row>
        <row r="1338">
          <cell r="A1338">
            <v>2</v>
          </cell>
          <cell r="C1338" t="str">
            <v xml:space="preserve">Dari Pabrik dengan trailer ke Pelabuhan dan </v>
          </cell>
        </row>
        <row r="1339">
          <cell r="C1339" t="str">
            <v>dibongkar oleh kontraktor / badan angkutan</v>
          </cell>
        </row>
        <row r="1340">
          <cell r="A1340">
            <v>3</v>
          </cell>
          <cell r="C1340" t="str">
            <v>Pemuatan, pengangkutan dan bongkar oleh angkutan</v>
          </cell>
          <cell r="L1340" t="str">
            <v>A.</v>
          </cell>
          <cell r="N1340" t="str">
            <v>TENAGA</v>
          </cell>
        </row>
        <row r="1341">
          <cell r="C1341" t="str">
            <v>laut ditanggung oleh kontraktor</v>
          </cell>
        </row>
        <row r="1342">
          <cell r="A1342">
            <v>4</v>
          </cell>
          <cell r="C1342" t="str">
            <v>Pengangkutan dari pelabuhan dengan trailer dan di</v>
          </cell>
          <cell r="L1342" t="str">
            <v>1.</v>
          </cell>
          <cell r="N1342" t="str">
            <v>Pekerja</v>
          </cell>
          <cell r="O1342" t="str">
            <v>(L01)</v>
          </cell>
          <cell r="P1342" t="str">
            <v>jam</v>
          </cell>
          <cell r="Q1342">
            <v>5.5722891566265063E-4</v>
          </cell>
          <cell r="R1342">
            <v>0</v>
          </cell>
          <cell r="U1342">
            <v>0</v>
          </cell>
        </row>
        <row r="1343">
          <cell r="C1343" t="str">
            <v>bongkar/diturunkan dengan crane dan dibantu tenaga</v>
          </cell>
          <cell r="L1343" t="str">
            <v>3.</v>
          </cell>
          <cell r="N1343" t="str">
            <v>Mandor</v>
          </cell>
          <cell r="O1343" t="str">
            <v>(L03)</v>
          </cell>
          <cell r="P1343" t="str">
            <v>jam</v>
          </cell>
          <cell r="Q1343">
            <v>5.5722891566265063E-5</v>
          </cell>
          <cell r="R1343">
            <v>0</v>
          </cell>
          <cell r="U1343">
            <v>0</v>
          </cell>
        </row>
        <row r="1344">
          <cell r="C1344" t="str">
            <v>manusia di lokasi pekerjaan</v>
          </cell>
        </row>
        <row r="1346">
          <cell r="A1346" t="str">
            <v>III.</v>
          </cell>
          <cell r="C1346" t="str">
            <v>PEMAKAIAN BAHAN, ALAT DAN TENAGA</v>
          </cell>
          <cell r="Q1346" t="str">
            <v xml:space="preserve">JUMLAH HARGA TENAGA   </v>
          </cell>
          <cell r="U1346">
            <v>0</v>
          </cell>
        </row>
        <row r="1348">
          <cell r="A1348" t="str">
            <v>1.</v>
          </cell>
          <cell r="C1348" t="str">
            <v>BAHAN</v>
          </cell>
          <cell r="L1348" t="str">
            <v>B.</v>
          </cell>
          <cell r="N1348" t="str">
            <v>BAHAN</v>
          </cell>
        </row>
        <row r="1349">
          <cell r="C1349" t="str">
            <v>Tidak ada pemakaian bahan</v>
          </cell>
        </row>
        <row r="1351">
          <cell r="A1351" t="str">
            <v>2.</v>
          </cell>
          <cell r="C1351" t="str">
            <v>ALAT</v>
          </cell>
        </row>
        <row r="1352">
          <cell r="C1352" t="str">
            <v>Pengangkutan dari pabrik ke Pelabuhan 1</v>
          </cell>
        </row>
        <row r="1354">
          <cell r="C1354" t="str">
            <v>TRAILER ke 1</v>
          </cell>
          <cell r="G1354" t="str">
            <v>(E28)</v>
          </cell>
        </row>
        <row r="1355">
          <cell r="C1355" t="str">
            <v>Kapasitas angkut</v>
          </cell>
          <cell r="G1355" t="str">
            <v>V1</v>
          </cell>
          <cell r="H1355">
            <v>15</v>
          </cell>
          <cell r="I1355" t="str">
            <v>Ton</v>
          </cell>
        </row>
        <row r="1356">
          <cell r="C1356" t="str">
            <v>Faktor Efisiensi alat</v>
          </cell>
          <cell r="G1356" t="str">
            <v>Fa</v>
          </cell>
          <cell r="H1356">
            <v>0.83</v>
          </cell>
          <cell r="I1356" t="str">
            <v>-</v>
          </cell>
          <cell r="Q1356" t="str">
            <v xml:space="preserve">JUMLAH HARGA BAHAN   </v>
          </cell>
          <cell r="U1356">
            <v>0</v>
          </cell>
        </row>
        <row r="1357">
          <cell r="C1357" t="str">
            <v>Kecepatan rata-rata bermuatan</v>
          </cell>
          <cell r="G1357" t="str">
            <v>v1</v>
          </cell>
          <cell r="H1357">
            <v>40</v>
          </cell>
          <cell r="I1357" t="str">
            <v>KM/jam</v>
          </cell>
        </row>
        <row r="1358">
          <cell r="C1358" t="str">
            <v>Kecepatan rata-rata kosong</v>
          </cell>
          <cell r="G1358" t="str">
            <v>v2</v>
          </cell>
          <cell r="H1358">
            <v>50</v>
          </cell>
          <cell r="I1358" t="str">
            <v>KM/jam</v>
          </cell>
          <cell r="L1358" t="str">
            <v>C.</v>
          </cell>
          <cell r="N1358" t="str">
            <v>PERALATAN</v>
          </cell>
        </row>
        <row r="1359">
          <cell r="C1359" t="str">
            <v>Waktu Siklus :</v>
          </cell>
          <cell r="G1359" t="str">
            <v>Ts2</v>
          </cell>
        </row>
        <row r="1360">
          <cell r="C1360" t="str">
            <v>- Waktu tempuh isi  =  (Ld1 : v1) x 60 menit</v>
          </cell>
          <cell r="G1360" t="str">
            <v>T1</v>
          </cell>
          <cell r="H1360">
            <v>37.5</v>
          </cell>
          <cell r="I1360" t="str">
            <v>menit</v>
          </cell>
          <cell r="L1360" t="str">
            <v>1.</v>
          </cell>
          <cell r="N1360" t="str">
            <v>Trailer</v>
          </cell>
          <cell r="O1360" t="str">
            <v>(E28)</v>
          </cell>
          <cell r="P1360" t="str">
            <v>jam</v>
          </cell>
          <cell r="Q1360">
            <v>2.7443105756358774E-4</v>
          </cell>
          <cell r="R1360">
            <v>98082.236891583947</v>
          </cell>
          <cell r="U1360">
            <v>26.916811998359723</v>
          </cell>
        </row>
        <row r="1361">
          <cell r="C1361" t="str">
            <v>- Waktu tempuh kosong  =  (Ld1 : v2) x 60 menit</v>
          </cell>
          <cell r="G1361" t="str">
            <v>T2</v>
          </cell>
          <cell r="H1361">
            <v>30</v>
          </cell>
          <cell r="I1361" t="str">
            <v>menit</v>
          </cell>
          <cell r="L1361" t="str">
            <v>2.</v>
          </cell>
          <cell r="N1361" t="str">
            <v>Crane</v>
          </cell>
          <cell r="O1361" t="str">
            <v>(E07)</v>
          </cell>
          <cell r="P1361" t="str">
            <v>jam</v>
          </cell>
          <cell r="Q1361">
            <v>6.0240963855421684E-5</v>
          </cell>
          <cell r="R1361">
            <v>247376.03202098355</v>
          </cell>
          <cell r="U1361">
            <v>14.902170603673706</v>
          </cell>
        </row>
        <row r="1362">
          <cell r="C1362" t="str">
            <v>- Waktu bongkar, muat  dan lain-lain</v>
          </cell>
          <cell r="G1362" t="str">
            <v>T3</v>
          </cell>
          <cell r="H1362">
            <v>20</v>
          </cell>
          <cell r="I1362" t="str">
            <v>menit</v>
          </cell>
          <cell r="L1362" t="str">
            <v>3.</v>
          </cell>
          <cell r="N1362" t="str">
            <v>Angkutan Kapal Laut</v>
          </cell>
          <cell r="P1362" t="str">
            <v>millaut</v>
          </cell>
          <cell r="Q1362">
            <v>100</v>
          </cell>
          <cell r="R1362">
            <v>5</v>
          </cell>
          <cell r="U1362">
            <v>500</v>
          </cell>
        </row>
        <row r="1363">
          <cell r="G1363" t="str">
            <v>Ts1</v>
          </cell>
          <cell r="H1363">
            <v>87.5</v>
          </cell>
          <cell r="I1363" t="str">
            <v>menit</v>
          </cell>
          <cell r="L1363" t="str">
            <v>4.</v>
          </cell>
          <cell r="N1363" t="str">
            <v>Alat Bantu</v>
          </cell>
          <cell r="P1363" t="str">
            <v>Ls</v>
          </cell>
          <cell r="Q1363">
            <v>1</v>
          </cell>
          <cell r="R1363">
            <v>1</v>
          </cell>
          <cell r="U1363">
            <v>1</v>
          </cell>
        </row>
        <row r="1364">
          <cell r="U1364">
            <v>0</v>
          </cell>
        </row>
        <row r="1365">
          <cell r="C1365" t="str">
            <v>Kap. Prod. / jam  =</v>
          </cell>
          <cell r="D1365" t="str">
            <v>V1 x Fa</v>
          </cell>
          <cell r="G1365" t="str">
            <v>Q1</v>
          </cell>
          <cell r="H1365">
            <v>8.5371428571428556</v>
          </cell>
          <cell r="I1365" t="str">
            <v>Ton</v>
          </cell>
        </row>
        <row r="1366">
          <cell r="D1366" t="str">
            <v>Ts1</v>
          </cell>
        </row>
        <row r="1367">
          <cell r="C1367" t="str">
            <v>Koefisien Alat / Kg</v>
          </cell>
          <cell r="D1367" t="str">
            <v xml:space="preserve"> =  1  :  (Q1 x 1000)</v>
          </cell>
          <cell r="G1367" t="str">
            <v>(E28)</v>
          </cell>
          <cell r="H1367">
            <v>1.1713520749665331E-4</v>
          </cell>
          <cell r="I1367" t="str">
            <v>jam</v>
          </cell>
        </row>
        <row r="1368">
          <cell r="Q1368" t="str">
            <v xml:space="preserve">JUMLAH HARGA PERALATAN   </v>
          </cell>
          <cell r="U1368">
            <v>542.81898260203343</v>
          </cell>
        </row>
        <row r="1370">
          <cell r="C1370" t="str">
            <v>CRANE 1</v>
          </cell>
          <cell r="D1370" t="str">
            <v>Penurunan di Pelabuhan (1)</v>
          </cell>
          <cell r="G1370" t="str">
            <v>(E07)</v>
          </cell>
          <cell r="L1370" t="str">
            <v>D.</v>
          </cell>
          <cell r="N1370" t="str">
            <v>JUMLAH HARGA TENAGA, BAHAN DAN PERALATAN  ( A + B + C )</v>
          </cell>
          <cell r="U1370">
            <v>542.81898260203343</v>
          </cell>
        </row>
        <row r="1371">
          <cell r="C1371" t="str">
            <v>Kapasitas</v>
          </cell>
          <cell r="G1371" t="str">
            <v>V2</v>
          </cell>
          <cell r="H1371">
            <v>25</v>
          </cell>
          <cell r="I1371" t="str">
            <v>ton</v>
          </cell>
          <cell r="L1371" t="str">
            <v>E.</v>
          </cell>
          <cell r="N1371" t="str">
            <v>OVERHEAD &amp; PROFIT</v>
          </cell>
          <cell r="P1371">
            <v>10</v>
          </cell>
          <cell r="Q1371" t="str">
            <v>%  x  D</v>
          </cell>
          <cell r="U1371">
            <v>54.281898260203349</v>
          </cell>
        </row>
        <row r="1372">
          <cell r="C1372" t="str">
            <v>Faktor Efisiensi alat</v>
          </cell>
          <cell r="G1372" t="str">
            <v>Fa</v>
          </cell>
          <cell r="H1372">
            <v>0.83</v>
          </cell>
          <cell r="I1372" t="str">
            <v>-</v>
          </cell>
          <cell r="L1372" t="str">
            <v>F.</v>
          </cell>
          <cell r="N1372" t="str">
            <v>HARGA SATUAN PEKERJAAN  ( D + E )</v>
          </cell>
          <cell r="U1372">
            <v>597.10088086223675</v>
          </cell>
        </row>
        <row r="1373">
          <cell r="C1373" t="str">
            <v>Waktu siklus</v>
          </cell>
          <cell r="L1373" t="str">
            <v>Note: 1</v>
          </cell>
          <cell r="N1373" t="str">
            <v>SATUAN dapat berdasarkan atas jam operasi untuk Tenaga Kerja dan Peralatan, volume dan/atau ukuran</v>
          </cell>
        </row>
        <row r="1374">
          <cell r="C1374" t="str">
            <v>- Waktu penurunan</v>
          </cell>
          <cell r="G1374" t="str">
            <v>T4</v>
          </cell>
          <cell r="H1374">
            <v>15</v>
          </cell>
          <cell r="I1374" t="str">
            <v>menit</v>
          </cell>
          <cell r="N1374" t="str">
            <v>berat untuk bahan-bahan.</v>
          </cell>
        </row>
        <row r="1375">
          <cell r="C1375" t="str">
            <v>- dan lain-lain</v>
          </cell>
          <cell r="G1375" t="str">
            <v>T5</v>
          </cell>
          <cell r="H1375">
            <v>15</v>
          </cell>
          <cell r="I1375" t="str">
            <v>menit</v>
          </cell>
          <cell r="L1375">
            <v>2</v>
          </cell>
          <cell r="N1375" t="str">
            <v>Kuantitas satuan adalah kuantitas setiap komponen untuk menyelesaikan satu satuan pekerjaan dari nomor</v>
          </cell>
        </row>
        <row r="1376">
          <cell r="G1376" t="str">
            <v>Ts2</v>
          </cell>
          <cell r="H1376">
            <v>30</v>
          </cell>
          <cell r="I1376" t="str">
            <v>menit</v>
          </cell>
          <cell r="N1376" t="str">
            <v>mata pembayaran.</v>
          </cell>
        </row>
        <row r="1377">
          <cell r="L1377">
            <v>3</v>
          </cell>
          <cell r="N1377" t="str">
            <v>Biaya satuan untuk peralatan sudah termasuk bahan bakar, bahan habis dipakai dan operator.</v>
          </cell>
        </row>
        <row r="1378">
          <cell r="L1378">
            <v>4</v>
          </cell>
          <cell r="N1378" t="str">
            <v>Biaya satuan sudah termasuk pengeluaran untuk seluruh pajak yang berkaitan (tetapi tidak termasuk PPN</v>
          </cell>
        </row>
        <row r="1379">
          <cell r="J1379" t="str">
            <v>Berlanjut ke hal. berikut.</v>
          </cell>
          <cell r="N1379" t="str">
            <v>yang dibayar dari kontrak) dan biaya-biaya lainnya.</v>
          </cell>
        </row>
        <row r="1381">
          <cell r="A1381" t="str">
            <v>ITEM PEMBAYARAN NO.</v>
          </cell>
          <cell r="D1381" t="str">
            <v>:  7.4 (5)</v>
          </cell>
          <cell r="J1381" t="str">
            <v>Analisa EI-745</v>
          </cell>
        </row>
        <row r="1382">
          <cell r="A1382" t="str">
            <v>JENIS PEKERJAAN</v>
          </cell>
          <cell r="D1382" t="str">
            <v>:  Pengangkutan Bahan Jembatan</v>
          </cell>
        </row>
        <row r="1383">
          <cell r="A1383" t="str">
            <v>SATUAN PEMBAYARAN</v>
          </cell>
          <cell r="D1383" t="str">
            <v>:  KG</v>
          </cell>
          <cell r="H1383" t="str">
            <v xml:space="preserve">        URAIAN ANALISA HARGA SATUAN</v>
          </cell>
        </row>
        <row r="1384">
          <cell r="J1384" t="str">
            <v>Lanjutan</v>
          </cell>
        </row>
        <row r="1386">
          <cell r="A1386" t="str">
            <v>No.</v>
          </cell>
          <cell r="C1386" t="str">
            <v>U R A I A N</v>
          </cell>
          <cell r="G1386" t="str">
            <v>KODE</v>
          </cell>
          <cell r="H1386" t="str">
            <v>KOEF.</v>
          </cell>
          <cell r="I1386" t="str">
            <v>SATUAN</v>
          </cell>
          <cell r="J1386" t="str">
            <v>KETERANGAN</v>
          </cell>
        </row>
        <row r="1389">
          <cell r="C1389" t="str">
            <v>Kap. Prod. / jam  =</v>
          </cell>
          <cell r="D1389" t="str">
            <v>V2 x Fa</v>
          </cell>
          <cell r="G1389" t="str">
            <v>Q2</v>
          </cell>
          <cell r="H1389">
            <v>41.5</v>
          </cell>
          <cell r="I1389" t="str">
            <v>Ton</v>
          </cell>
        </row>
        <row r="1390">
          <cell r="D1390" t="str">
            <v>Ts2</v>
          </cell>
        </row>
        <row r="1391">
          <cell r="C1391" t="str">
            <v>Koefisien Alat / Kg</v>
          </cell>
          <cell r="D1391" t="str">
            <v xml:space="preserve"> =  1  :  (Q2 x 1000)</v>
          </cell>
          <cell r="G1391" t="str">
            <v>(E07)</v>
          </cell>
          <cell r="H1391">
            <v>2.4096385542168674E-5</v>
          </cell>
          <cell r="I1391" t="str">
            <v>jam</v>
          </cell>
        </row>
        <row r="1393">
          <cell r="C1393" t="str">
            <v>TENAGA</v>
          </cell>
        </row>
        <row r="1394">
          <cell r="C1394" t="str">
            <v>Diperlukan untuk menurunkan material di pelabuhan.</v>
          </cell>
          <cell r="G1394" t="str">
            <v>Qt1</v>
          </cell>
          <cell r="H1394">
            <v>41500</v>
          </cell>
          <cell r="I1394" t="str">
            <v>Kg/jam</v>
          </cell>
        </row>
        <row r="1395">
          <cell r="C1395" t="str">
            <v>Kebutuhan tenaga :</v>
          </cell>
          <cell r="D1395" t="str">
            <v>- Mandor</v>
          </cell>
          <cell r="G1395" t="str">
            <v>M</v>
          </cell>
          <cell r="H1395">
            <v>1</v>
          </cell>
          <cell r="I1395" t="str">
            <v>orang</v>
          </cell>
        </row>
        <row r="1396">
          <cell r="D1396" t="str">
            <v>- Pekerja</v>
          </cell>
          <cell r="G1396" t="str">
            <v>P</v>
          </cell>
          <cell r="H1396">
            <v>10</v>
          </cell>
          <cell r="I1396" t="str">
            <v>orang</v>
          </cell>
        </row>
        <row r="1398">
          <cell r="C1398" t="str">
            <v>Koefisien Tenaga / Kg  :</v>
          </cell>
        </row>
        <row r="1399">
          <cell r="D1399" t="str">
            <v>- Mandor</v>
          </cell>
          <cell r="E1399" t="str">
            <v>= ( M ) : Qt1</v>
          </cell>
          <cell r="G1399" t="str">
            <v>(L03)</v>
          </cell>
          <cell r="H1399">
            <v>2.4096385542168674E-5</v>
          </cell>
          <cell r="I1399" t="str">
            <v>jam</v>
          </cell>
        </row>
        <row r="1400">
          <cell r="D1400" t="str">
            <v>- Pekerja</v>
          </cell>
          <cell r="E1400" t="str">
            <v>= ( P ) : Qt1</v>
          </cell>
          <cell r="G1400" t="str">
            <v>(L01)</v>
          </cell>
          <cell r="H1400">
            <v>2.4096385542168674E-4</v>
          </cell>
          <cell r="I1400" t="str">
            <v>jam</v>
          </cell>
        </row>
        <row r="1402">
          <cell r="C1402" t="str">
            <v>Pengankutan dari Pelabuhan 1 ke Pelabuhan 2</v>
          </cell>
        </row>
        <row r="1403">
          <cell r="C1403" t="str">
            <v>Jasa angkutan laut ditanggung oleh Kontraktor</v>
          </cell>
          <cell r="G1403" t="str">
            <v>-</v>
          </cell>
          <cell r="H1403">
            <v>100</v>
          </cell>
          <cell r="I1403" t="str">
            <v>Millaut</v>
          </cell>
        </row>
        <row r="1405">
          <cell r="C1405" t="str">
            <v>Pengankutan dari Pelabuhan 2  ke Lokasi</v>
          </cell>
        </row>
        <row r="1407">
          <cell r="C1407" t="str">
            <v>TRAILER ke 2</v>
          </cell>
          <cell r="G1407" t="str">
            <v>(E28)</v>
          </cell>
        </row>
        <row r="1408">
          <cell r="C1408" t="str">
            <v>Kapasitas angkut</v>
          </cell>
          <cell r="G1408" t="str">
            <v>V3</v>
          </cell>
          <cell r="H1408">
            <v>15</v>
          </cell>
          <cell r="I1408" t="str">
            <v>Ton</v>
          </cell>
          <cell r="J1408" t="str">
            <v>Ton</v>
          </cell>
        </row>
        <row r="1409">
          <cell r="C1409" t="str">
            <v>Faktor Efisiensi alat</v>
          </cell>
          <cell r="G1409" t="str">
            <v>Fa</v>
          </cell>
          <cell r="H1409">
            <v>0.83</v>
          </cell>
          <cell r="I1409" t="str">
            <v>-</v>
          </cell>
          <cell r="J1409" t="str">
            <v>-</v>
          </cell>
        </row>
        <row r="1410">
          <cell r="C1410" t="str">
            <v>Kecepatan rata-rata bermuatan</v>
          </cell>
          <cell r="G1410" t="str">
            <v>v1</v>
          </cell>
          <cell r="H1410">
            <v>40</v>
          </cell>
          <cell r="I1410" t="str">
            <v>KM/jam</v>
          </cell>
          <cell r="J1410" t="str">
            <v>KM/jam</v>
          </cell>
        </row>
        <row r="1411">
          <cell r="C1411" t="str">
            <v>Kecepatan rata-rata kosong</v>
          </cell>
          <cell r="G1411" t="str">
            <v>v2</v>
          </cell>
          <cell r="H1411">
            <v>50</v>
          </cell>
          <cell r="I1411" t="str">
            <v>KM/jam</v>
          </cell>
          <cell r="J1411" t="str">
            <v>KM/jam</v>
          </cell>
        </row>
        <row r="1412">
          <cell r="C1412" t="str">
            <v>Waktu Siklus :</v>
          </cell>
          <cell r="G1412" t="str">
            <v>Ts2</v>
          </cell>
        </row>
        <row r="1413">
          <cell r="C1413" t="str">
            <v>- Waktu tempuh isi  =  (Ld2 : v1) x 60 menit</v>
          </cell>
          <cell r="G1413" t="str">
            <v>T6</v>
          </cell>
          <cell r="H1413">
            <v>37.5</v>
          </cell>
          <cell r="I1413" t="str">
            <v>menit</v>
          </cell>
        </row>
        <row r="1414">
          <cell r="C1414" t="str">
            <v>- Waktu tempuh kosong  =  (Ld2 : v2) x 60 menit</v>
          </cell>
          <cell r="G1414" t="str">
            <v>T7</v>
          </cell>
          <cell r="H1414">
            <v>30</v>
          </cell>
          <cell r="I1414" t="str">
            <v>menit</v>
          </cell>
        </row>
        <row r="1415">
          <cell r="C1415" t="str">
            <v>- Waktu  muat  dan lain-lain</v>
          </cell>
          <cell r="G1415" t="str">
            <v>T8</v>
          </cell>
          <cell r="H1415">
            <v>30</v>
          </cell>
          <cell r="I1415" t="str">
            <v>menit</v>
          </cell>
        </row>
        <row r="1416">
          <cell r="C1416" t="str">
            <v>- Waktu bongkar  dan lain-lain</v>
          </cell>
          <cell r="G1416" t="str">
            <v>T9</v>
          </cell>
          <cell r="H1416">
            <v>20</v>
          </cell>
          <cell r="I1416" t="str">
            <v>menit</v>
          </cell>
        </row>
        <row r="1417">
          <cell r="G1417" t="str">
            <v>Ts3</v>
          </cell>
          <cell r="H1417">
            <v>117.5</v>
          </cell>
          <cell r="I1417" t="str">
            <v>menit</v>
          </cell>
        </row>
        <row r="1419">
          <cell r="C1419" t="str">
            <v>Kap. Prod. / jam  =</v>
          </cell>
          <cell r="D1419" t="str">
            <v>V3 x Fa</v>
          </cell>
          <cell r="G1419" t="str">
            <v>Q3</v>
          </cell>
          <cell r="H1419">
            <v>6.3574468085106375</v>
          </cell>
          <cell r="I1419" t="str">
            <v>Ton</v>
          </cell>
        </row>
        <row r="1420">
          <cell r="D1420" t="str">
            <v>Ts3</v>
          </cell>
        </row>
        <row r="1421">
          <cell r="C1421" t="str">
            <v>Koefisien Alat / Kg</v>
          </cell>
          <cell r="D1421" t="str">
            <v xml:space="preserve"> =  1  :  (Q3 x 1000)</v>
          </cell>
          <cell r="G1421" t="str">
            <v>(E28)</v>
          </cell>
          <cell r="H1421">
            <v>1.5729585006693444E-4</v>
          </cell>
          <cell r="I1421" t="str">
            <v>jam</v>
          </cell>
        </row>
        <row r="1424">
          <cell r="C1424" t="str">
            <v>CRANE 2</v>
          </cell>
          <cell r="D1424" t="str">
            <v>di pelabuhan</v>
          </cell>
          <cell r="G1424" t="str">
            <v>(E07)</v>
          </cell>
        </row>
        <row r="1425">
          <cell r="C1425" t="str">
            <v>Kapasitas</v>
          </cell>
          <cell r="G1425" t="str">
            <v>V4</v>
          </cell>
          <cell r="H1425">
            <v>25</v>
          </cell>
          <cell r="I1425" t="str">
            <v>ton</v>
          </cell>
        </row>
        <row r="1426">
          <cell r="C1426" t="str">
            <v>Faktor Efisiensi alat</v>
          </cell>
          <cell r="G1426" t="str">
            <v>Fa</v>
          </cell>
          <cell r="H1426">
            <v>0.83</v>
          </cell>
          <cell r="I1426" t="str">
            <v>-</v>
          </cell>
        </row>
        <row r="1427">
          <cell r="C1427" t="str">
            <v>Waktu siklus</v>
          </cell>
        </row>
        <row r="1428">
          <cell r="C1428" t="str">
            <v>- Waktu memuat ke truk</v>
          </cell>
          <cell r="G1428" t="str">
            <v>T10</v>
          </cell>
          <cell r="H1428">
            <v>30</v>
          </cell>
          <cell r="I1428" t="str">
            <v>menit</v>
          </cell>
        </row>
        <row r="1429">
          <cell r="C1429" t="str">
            <v>- dan lain-lain</v>
          </cell>
          <cell r="G1429" t="str">
            <v>T11</v>
          </cell>
          <cell r="H1429">
            <v>15</v>
          </cell>
          <cell r="I1429" t="str">
            <v>menit</v>
          </cell>
        </row>
        <row r="1430">
          <cell r="G1430" t="str">
            <v>Ts4</v>
          </cell>
          <cell r="H1430">
            <v>45</v>
          </cell>
          <cell r="I1430" t="str">
            <v>menit</v>
          </cell>
        </row>
        <row r="1432">
          <cell r="C1432" t="str">
            <v>Kap. Prod. / jam  =</v>
          </cell>
          <cell r="D1432" t="str">
            <v>V4 x Fa</v>
          </cell>
          <cell r="G1432" t="str">
            <v>Q4</v>
          </cell>
          <cell r="H1432">
            <v>27.666666666666668</v>
          </cell>
          <cell r="I1432" t="str">
            <v>Ton</v>
          </cell>
        </row>
        <row r="1433">
          <cell r="D1433" t="str">
            <v>Ts4</v>
          </cell>
        </row>
        <row r="1434">
          <cell r="C1434" t="str">
            <v>Koefisien Alat / Kg</v>
          </cell>
          <cell r="D1434" t="str">
            <v xml:space="preserve"> =  1  :  (Q4 x 1000)</v>
          </cell>
          <cell r="G1434" t="str">
            <v>(E07)</v>
          </cell>
          <cell r="H1434">
            <v>3.614457831325301E-5</v>
          </cell>
          <cell r="I1434" t="str">
            <v>jam</v>
          </cell>
        </row>
        <row r="1439">
          <cell r="J1439" t="str">
            <v>Berlanjut ke hal. berikut.</v>
          </cell>
        </row>
        <row r="1440">
          <cell r="A1440" t="str">
            <v>ITEM PEMBAYARAN NO.</v>
          </cell>
          <cell r="D1440" t="str">
            <v>:  7.4 (5)</v>
          </cell>
          <cell r="J1440" t="str">
            <v>Analisa EI-745</v>
          </cell>
        </row>
        <row r="1441">
          <cell r="A1441" t="str">
            <v>JENIS PEKERJAAN</v>
          </cell>
          <cell r="D1441" t="str">
            <v>:  Pengangkutan Bahan Jembatan</v>
          </cell>
        </row>
        <row r="1442">
          <cell r="A1442" t="str">
            <v>SATUAN PEMBAYARAN</v>
          </cell>
          <cell r="D1442" t="str">
            <v>:  KG</v>
          </cell>
          <cell r="H1442" t="str">
            <v xml:space="preserve">        URAIAN ANALISA HARGA SATUAN</v>
          </cell>
        </row>
        <row r="1443">
          <cell r="J1443" t="str">
            <v>Lanjutan</v>
          </cell>
        </row>
        <row r="1445">
          <cell r="A1445" t="str">
            <v>No.</v>
          </cell>
          <cell r="C1445" t="str">
            <v>U R A I A N</v>
          </cell>
          <cell r="G1445" t="str">
            <v>KODE</v>
          </cell>
          <cell r="H1445" t="str">
            <v>KOEF.</v>
          </cell>
          <cell r="I1445" t="str">
            <v>SATUAN</v>
          </cell>
          <cell r="J1445" t="str">
            <v>KETERANGAN</v>
          </cell>
        </row>
        <row r="1448">
          <cell r="C1448" t="str">
            <v>CRANE 3</v>
          </cell>
          <cell r="D1448" t="str">
            <v>di lokasi</v>
          </cell>
          <cell r="G1448" t="str">
            <v>(E07)</v>
          </cell>
        </row>
        <row r="1449">
          <cell r="C1449" t="str">
            <v>Kapasitas</v>
          </cell>
          <cell r="G1449" t="str">
            <v>V5</v>
          </cell>
          <cell r="H1449">
            <v>25</v>
          </cell>
          <cell r="I1449" t="str">
            <v>ton</v>
          </cell>
        </row>
        <row r="1450">
          <cell r="C1450" t="str">
            <v>Faktor Efisiensi alat</v>
          </cell>
          <cell r="G1450" t="str">
            <v>Fa</v>
          </cell>
          <cell r="H1450">
            <v>0.83</v>
          </cell>
          <cell r="I1450" t="str">
            <v>-</v>
          </cell>
        </row>
        <row r="1451">
          <cell r="C1451" t="str">
            <v>Waktu siklus</v>
          </cell>
        </row>
        <row r="1452">
          <cell r="C1452" t="str">
            <v>- Waktu menurunkan dari truck</v>
          </cell>
          <cell r="G1452" t="str">
            <v>T12</v>
          </cell>
          <cell r="H1452">
            <v>20</v>
          </cell>
          <cell r="I1452" t="str">
            <v>menit</v>
          </cell>
        </row>
        <row r="1453">
          <cell r="C1453" t="str">
            <v>- dan lain-lain</v>
          </cell>
          <cell r="G1453" t="str">
            <v>T13</v>
          </cell>
          <cell r="H1453">
            <v>15</v>
          </cell>
          <cell r="I1453" t="str">
            <v>menit</v>
          </cell>
        </row>
        <row r="1454">
          <cell r="G1454" t="str">
            <v>Ts5</v>
          </cell>
          <cell r="H1454">
            <v>35</v>
          </cell>
          <cell r="I1454" t="str">
            <v>menit</v>
          </cell>
        </row>
        <row r="1456">
          <cell r="C1456" t="str">
            <v>Kap. Prod. / jam  =</v>
          </cell>
          <cell r="D1456" t="str">
            <v>V5 x Fa</v>
          </cell>
          <cell r="G1456" t="str">
            <v>Q5</v>
          </cell>
          <cell r="H1456">
            <v>35.571428571428569</v>
          </cell>
          <cell r="I1456" t="str">
            <v>Ton</v>
          </cell>
        </row>
        <row r="1457">
          <cell r="D1457" t="str">
            <v>Ts5</v>
          </cell>
        </row>
        <row r="1458">
          <cell r="C1458" t="str">
            <v>Koefisien Alat / Kg</v>
          </cell>
          <cell r="D1458" t="str">
            <v xml:space="preserve"> =  1  :  (Q5 x 1000)</v>
          </cell>
          <cell r="G1458" t="str">
            <v>(E07)</v>
          </cell>
          <cell r="H1458">
            <v>2.8112449799196785E-5</v>
          </cell>
          <cell r="I1458" t="str">
            <v>jam</v>
          </cell>
        </row>
        <row r="1460">
          <cell r="C1460" t="str">
            <v>ALAT  BANTU</v>
          </cell>
        </row>
        <row r="1461">
          <cell r="C1461" t="str">
            <v>Diperlukan alat-alat bantu kecil</v>
          </cell>
          <cell r="J1461" t="str">
            <v>Lump Sump</v>
          </cell>
        </row>
        <row r="1462">
          <cell r="C1462" t="str">
            <v xml:space="preserve">- Tambang </v>
          </cell>
        </row>
        <row r="1463">
          <cell r="C1463" t="str">
            <v>- Tackle</v>
          </cell>
        </row>
        <row r="1465">
          <cell r="C1465" t="str">
            <v xml:space="preserve">TENAGA </v>
          </cell>
        </row>
        <row r="1466">
          <cell r="C1466" t="str">
            <v>Diperlukan untuk memuat di pelabuhan ke truk</v>
          </cell>
          <cell r="G1466" t="str">
            <v>Qt2</v>
          </cell>
          <cell r="H1466">
            <v>27666.666666666668</v>
          </cell>
          <cell r="I1466" t="str">
            <v>Kg/jam</v>
          </cell>
          <cell r="J1466" t="str">
            <v xml:space="preserve"> Crane 2</v>
          </cell>
        </row>
        <row r="1467">
          <cell r="C1467" t="str">
            <v>dan penurunan dari truk di lokasi  pekerjaan</v>
          </cell>
          <cell r="G1467" t="str">
            <v>Qt3</v>
          </cell>
          <cell r="H1467">
            <v>35571.428571428572</v>
          </cell>
          <cell r="I1467" t="str">
            <v>Kg/jam</v>
          </cell>
          <cell r="J1467" t="str">
            <v xml:space="preserve"> Crane 3</v>
          </cell>
        </row>
        <row r="1468">
          <cell r="C1468" t="str">
            <v>Kebutuhan tenaga :</v>
          </cell>
          <cell r="D1468" t="str">
            <v>- Mandor</v>
          </cell>
          <cell r="G1468" t="str">
            <v>M</v>
          </cell>
          <cell r="H1468">
            <v>2</v>
          </cell>
          <cell r="I1468" t="str">
            <v>orang</v>
          </cell>
          <cell r="J1468" t="str">
            <v xml:space="preserve"> 2 regu</v>
          </cell>
        </row>
        <row r="1469">
          <cell r="D1469" t="str">
            <v>- Pekerja</v>
          </cell>
          <cell r="G1469" t="str">
            <v>P</v>
          </cell>
          <cell r="H1469">
            <v>20</v>
          </cell>
          <cell r="I1469" t="str">
            <v>orang</v>
          </cell>
          <cell r="J1469" t="str">
            <v xml:space="preserve"> 2 regu</v>
          </cell>
        </row>
        <row r="1471">
          <cell r="C1471" t="str">
            <v>Koefisien Tenaga / Kg  :</v>
          </cell>
        </row>
        <row r="1472">
          <cell r="D1472" t="str">
            <v>- Mandor</v>
          </cell>
          <cell r="E1472" t="str">
            <v>= ( M ) : (Qt2 + Qt3)</v>
          </cell>
          <cell r="G1472" t="str">
            <v>(L03)</v>
          </cell>
          <cell r="H1472">
            <v>3.1626506024096389E-5</v>
          </cell>
          <cell r="I1472" t="str">
            <v>jam</v>
          </cell>
        </row>
        <row r="1473">
          <cell r="D1473" t="str">
            <v>- Pekerja</v>
          </cell>
          <cell r="E1473" t="str">
            <v>= ( P ) : (Qt2 + Qt3)</v>
          </cell>
          <cell r="G1473" t="str">
            <v>(L01)</v>
          </cell>
          <cell r="H1473">
            <v>3.1626506024096384E-4</v>
          </cell>
          <cell r="I1473" t="str">
            <v>jam</v>
          </cell>
        </row>
        <row r="1475">
          <cell r="A1475" t="str">
            <v>4.</v>
          </cell>
          <cell r="C1475" t="str">
            <v>HARGA DASAR SATUAN UPAH, BAHAN DAN ALAT</v>
          </cell>
        </row>
        <row r="1476">
          <cell r="C1476" t="str">
            <v>Lihat lampiran.</v>
          </cell>
        </row>
        <row r="1478">
          <cell r="A1478" t="str">
            <v>5.</v>
          </cell>
          <cell r="C1478" t="str">
            <v>ANALISA HARGA SATUAN PEKERJAAN</v>
          </cell>
        </row>
        <row r="1479">
          <cell r="C1479" t="str">
            <v>Lihat perhitungan dalam FORMULIR STANDAR UNTUK</v>
          </cell>
        </row>
        <row r="1480">
          <cell r="C1480" t="str">
            <v>PEREKEMAN ANALISA MASING-MASING HARGA</v>
          </cell>
        </row>
        <row r="1481">
          <cell r="C1481" t="str">
            <v>SATUAN.</v>
          </cell>
        </row>
        <row r="1482">
          <cell r="C1482" t="str">
            <v>Didapat Harga Satuan Pekerjaan :</v>
          </cell>
        </row>
        <row r="1484">
          <cell r="C1484" t="str">
            <v xml:space="preserve">Rp.  </v>
          </cell>
          <cell r="D1484">
            <v>597.10088086223675</v>
          </cell>
          <cell r="E1484" t="str">
            <v xml:space="preserve"> / Kg</v>
          </cell>
        </row>
        <row r="1487">
          <cell r="A1487" t="str">
            <v>6.</v>
          </cell>
          <cell r="C1487" t="str">
            <v>WAKTU PELAKSANAAN YANG DIPERLUKAN</v>
          </cell>
        </row>
        <row r="1488">
          <cell r="C1488" t="str">
            <v>Masa Pelaksanaan :</v>
          </cell>
          <cell r="D1488" t="str">
            <v>. . . . . . . . . . . .</v>
          </cell>
          <cell r="E1488" t="str">
            <v>bulan</v>
          </cell>
        </row>
        <row r="1489">
          <cell r="A1489" t="str">
            <v>7.</v>
          </cell>
          <cell r="C1489" t="str">
            <v>VOLUME PEKERJAAN YANG DIPERLUKAN</v>
          </cell>
        </row>
        <row r="1490">
          <cell r="C1490" t="str">
            <v>Volume pekerjaan  :</v>
          </cell>
          <cell r="D1490">
            <v>0</v>
          </cell>
          <cell r="E1490" t="str">
            <v>Kg</v>
          </cell>
        </row>
        <row r="1500">
          <cell r="A1500" t="str">
            <v>ITEM PEMBAYARAN NO.</v>
          </cell>
          <cell r="D1500" t="str">
            <v>:  7.6 (8)</v>
          </cell>
          <cell r="J1500" t="str">
            <v>Analisa EI-768</v>
          </cell>
          <cell r="T1500" t="str">
            <v>Analisa EI-768</v>
          </cell>
        </row>
        <row r="1501">
          <cell r="A1501" t="str">
            <v>JENIS PEKERJAAN</v>
          </cell>
          <cell r="D1501" t="str">
            <v>:  Pengadaan Tiang Pancang Baja</v>
          </cell>
        </row>
        <row r="1502">
          <cell r="A1502" t="str">
            <v>SATUAN PEMBAYARAN</v>
          </cell>
          <cell r="D1502" t="str">
            <v>:  Kg</v>
          </cell>
          <cell r="H1502" t="str">
            <v xml:space="preserve">        URAIAN ANALISA HARGA SATUAN</v>
          </cell>
          <cell r="L1502" t="str">
            <v>FORMULIR STANDAR UNTUK</v>
          </cell>
        </row>
        <row r="1503">
          <cell r="L1503" t="str">
            <v>PEREKAMAN ANALISA MASING-MASING HARGA SATUAN</v>
          </cell>
        </row>
        <row r="1504">
          <cell r="L1504" t="str">
            <v xml:space="preserve">                                                                                                            </v>
          </cell>
        </row>
        <row r="1505">
          <cell r="A1505" t="str">
            <v>No.</v>
          </cell>
          <cell r="C1505" t="str">
            <v>U R A I A N</v>
          </cell>
          <cell r="G1505" t="str">
            <v>KODE</v>
          </cell>
          <cell r="H1505" t="str">
            <v>KOEF.</v>
          </cell>
          <cell r="I1505" t="str">
            <v>SATUAN</v>
          </cell>
          <cell r="J1505" t="str">
            <v>KETERANGAN</v>
          </cell>
        </row>
        <row r="1507">
          <cell r="L1507" t="str">
            <v>Proyek / Bagpro</v>
          </cell>
          <cell r="O1507" t="str">
            <v xml:space="preserve">:  Peningkatan Jalan Dan Jembatan Prop. NTT </v>
          </cell>
        </row>
        <row r="1508">
          <cell r="A1508" t="str">
            <v>I.</v>
          </cell>
          <cell r="C1508" t="str">
            <v>ASUMSI</v>
          </cell>
          <cell r="L1508" t="str">
            <v>No. Paket Kontrak</v>
          </cell>
          <cell r="O1508" t="str">
            <v xml:space="preserve">:  </v>
          </cell>
        </row>
        <row r="1509">
          <cell r="A1509">
            <v>1</v>
          </cell>
          <cell r="C1509" t="str">
            <v>Menggunakan alat (cara mekanik)</v>
          </cell>
          <cell r="L1509" t="str">
            <v>Nama Paket</v>
          </cell>
          <cell r="O1509" t="str">
            <v>:  Pembangunan Jalan Resetlement Pengungsi Mauritzu</v>
          </cell>
        </row>
        <row r="1510">
          <cell r="A1510">
            <v>2</v>
          </cell>
          <cell r="C1510" t="str">
            <v>Lokasi pekerjaan : di lokasi</v>
          </cell>
          <cell r="L1510" t="str">
            <v>Prop / Kab / Kodya</v>
          </cell>
          <cell r="O1510" t="str">
            <v>:  Nusa Tenggara Timur / TTU</v>
          </cell>
        </row>
        <row r="1511">
          <cell r="A1511">
            <v>3</v>
          </cell>
          <cell r="C1511" t="str">
            <v>Jarak rata-rata Base camp ke lokasi pekerjaan</v>
          </cell>
          <cell r="G1511" t="str">
            <v>L</v>
          </cell>
          <cell r="H1511">
            <v>17.5</v>
          </cell>
          <cell r="I1511" t="str">
            <v>Km</v>
          </cell>
          <cell r="L1511" t="str">
            <v>ITEM PEMBAYARAN NO.</v>
          </cell>
          <cell r="O1511" t="str">
            <v>:  7.6 (8)</v>
          </cell>
          <cell r="R1511" t="str">
            <v>PERKIRAAN VOL. PEK.</v>
          </cell>
          <cell r="T1511" t="str">
            <v>:</v>
          </cell>
          <cell r="U1511">
            <v>0</v>
          </cell>
        </row>
        <row r="1512">
          <cell r="A1512">
            <v>4</v>
          </cell>
          <cell r="C1512" t="str">
            <v>Jam kerja efektif per-hari</v>
          </cell>
          <cell r="G1512" t="str">
            <v>Tk</v>
          </cell>
          <cell r="H1512">
            <v>7</v>
          </cell>
          <cell r="I1512" t="str">
            <v>jam</v>
          </cell>
          <cell r="L1512" t="str">
            <v>JENIS PEKERJAAN</v>
          </cell>
          <cell r="O1512" t="str">
            <v>:  Pengadaan Tiang Pancang Baja</v>
          </cell>
          <cell r="R1512" t="str">
            <v>TOTAL HARGA (Rp.)</v>
          </cell>
          <cell r="T1512" t="str">
            <v>:</v>
          </cell>
          <cell r="U1512">
            <v>0</v>
          </cell>
        </row>
        <row r="1513">
          <cell r="A1513">
            <v>4</v>
          </cell>
          <cell r="C1513" t="str">
            <v>Ukuran diameter tiang pancang (sesuai keperluan)</v>
          </cell>
          <cell r="G1513" t="str">
            <v>Uk</v>
          </cell>
          <cell r="H1513">
            <v>600</v>
          </cell>
          <cell r="I1513" t="str">
            <v>mm</v>
          </cell>
          <cell r="L1513" t="str">
            <v>SATUAN PEMBAYARAN</v>
          </cell>
          <cell r="O1513" t="str">
            <v>:  Kg</v>
          </cell>
          <cell r="R1513" t="str">
            <v>% THD. BIAYA PROYEK</v>
          </cell>
          <cell r="T1513" t="str">
            <v>:</v>
          </cell>
          <cell r="U1513">
            <v>0</v>
          </cell>
        </row>
        <row r="1514">
          <cell r="A1514">
            <v>5</v>
          </cell>
          <cell r="C1514" t="str">
            <v>Tebal tiang</v>
          </cell>
          <cell r="G1514" t="str">
            <v>t</v>
          </cell>
          <cell r="H1514">
            <v>12.700000000000001</v>
          </cell>
          <cell r="I1514" t="str">
            <v>mm</v>
          </cell>
        </row>
        <row r="1515">
          <cell r="A1515">
            <v>6</v>
          </cell>
          <cell r="C1515" t="str">
            <v>Berat per-meter tiang</v>
          </cell>
          <cell r="G1515" t="str">
            <v>b</v>
          </cell>
          <cell r="H1515">
            <v>187</v>
          </cell>
          <cell r="I1515" t="str">
            <v>kg</v>
          </cell>
        </row>
        <row r="1516">
          <cell r="A1516">
            <v>7</v>
          </cell>
          <cell r="C1516" t="str">
            <v>Panjang Tiang (sesuai keperluan)</v>
          </cell>
          <cell r="G1516" t="str">
            <v>p</v>
          </cell>
          <cell r="H1516">
            <v>12</v>
          </cell>
          <cell r="I1516" t="str">
            <v>M</v>
          </cell>
          <cell r="Q1516" t="str">
            <v>PERKIRAAN</v>
          </cell>
          <cell r="R1516" t="str">
            <v>HARGA</v>
          </cell>
          <cell r="S1516" t="str">
            <v>JUMLAH</v>
          </cell>
        </row>
        <row r="1517">
          <cell r="A1517">
            <v>8</v>
          </cell>
          <cell r="C1517" t="str">
            <v>Jarak pelabuhan ke Base Camp</v>
          </cell>
          <cell r="G1517" t="str">
            <v>Ld2</v>
          </cell>
          <cell r="H1517">
            <v>30</v>
          </cell>
          <cell r="I1517" t="str">
            <v>Km</v>
          </cell>
          <cell r="L1517" t="str">
            <v>NO.</v>
          </cell>
          <cell r="N1517" t="str">
            <v>KOMPONEN</v>
          </cell>
          <cell r="P1517" t="str">
            <v>SATUAN</v>
          </cell>
          <cell r="Q1517" t="str">
            <v>KUANTITAS</v>
          </cell>
          <cell r="R1517" t="str">
            <v>SATUAN</v>
          </cell>
          <cell r="S1517" t="str">
            <v>HARGA</v>
          </cell>
        </row>
        <row r="1518">
          <cell r="R1518" t="str">
            <v>(Rp.)</v>
          </cell>
          <cell r="S1518" t="str">
            <v>(Rp.)</v>
          </cell>
        </row>
        <row r="1519">
          <cell r="A1519" t="str">
            <v>II.</v>
          </cell>
          <cell r="C1519" t="str">
            <v>URUTAN KERJA</v>
          </cell>
        </row>
        <row r="1520">
          <cell r="A1520">
            <v>1</v>
          </cell>
          <cell r="C1520" t="str">
            <v>Material pipa didatangkan dari pelabuhan ke lokasi</v>
          </cell>
        </row>
        <row r="1521">
          <cell r="C1521" t="str">
            <v>dengan Trailer</v>
          </cell>
          <cell r="L1521" t="str">
            <v>A.</v>
          </cell>
          <cell r="N1521" t="str">
            <v>TENAGA</v>
          </cell>
        </row>
        <row r="1522">
          <cell r="A1522">
            <v>2</v>
          </cell>
          <cell r="C1522" t="str">
            <v>Di lokasi pekerjaan dibuatkan sepatu pancang</v>
          </cell>
        </row>
        <row r="1523">
          <cell r="C1523" t="str">
            <v xml:space="preserve">dan penyambungan pipa </v>
          </cell>
          <cell r="L1523" t="str">
            <v>1.</v>
          </cell>
          <cell r="N1523" t="str">
            <v>Pekerja</v>
          </cell>
          <cell r="O1523" t="str">
            <v>(L01)</v>
          </cell>
          <cell r="P1523" t="str">
            <v>jam</v>
          </cell>
          <cell r="Q1523">
            <v>3.1194295900178256E-4</v>
          </cell>
          <cell r="R1523">
            <v>0</v>
          </cell>
          <cell r="U1523">
            <v>0</v>
          </cell>
        </row>
        <row r="1524">
          <cell r="A1524">
            <v>3</v>
          </cell>
          <cell r="C1524" t="str">
            <v>Penyambungan pipa dengan las listrik</v>
          </cell>
          <cell r="L1524" t="str">
            <v>2.</v>
          </cell>
          <cell r="N1524" t="str">
            <v>Tukang</v>
          </cell>
          <cell r="O1524" t="str">
            <v>(L02)</v>
          </cell>
          <cell r="P1524" t="str">
            <v>jam</v>
          </cell>
          <cell r="Q1524">
            <v>1.2477718360071302E-3</v>
          </cell>
          <cell r="R1524">
            <v>0</v>
          </cell>
          <cell r="U1524">
            <v>0</v>
          </cell>
        </row>
        <row r="1525">
          <cell r="L1525" t="str">
            <v>3.</v>
          </cell>
          <cell r="N1525" t="str">
            <v>Mandor</v>
          </cell>
          <cell r="O1525" t="str">
            <v>(L03)</v>
          </cell>
          <cell r="P1525" t="str">
            <v>jam</v>
          </cell>
          <cell r="Q1525">
            <v>3.7433155080213902E-3</v>
          </cell>
          <cell r="R1525">
            <v>0</v>
          </cell>
          <cell r="U1525">
            <v>0</v>
          </cell>
        </row>
        <row r="1526">
          <cell r="A1526" t="str">
            <v>III.</v>
          </cell>
          <cell r="C1526" t="str">
            <v>PEMAKAIAN BAHAN, ALAT DAN TENAGA</v>
          </cell>
        </row>
        <row r="1527">
          <cell r="Q1527" t="str">
            <v xml:space="preserve">JUMLAH HARGA TENAGA   </v>
          </cell>
          <cell r="U1527">
            <v>0</v>
          </cell>
        </row>
        <row r="1528">
          <cell r="A1528" t="str">
            <v xml:space="preserve">   1.</v>
          </cell>
          <cell r="C1528" t="str">
            <v>BAHAN</v>
          </cell>
        </row>
        <row r="1529">
          <cell r="A1529" t="str">
            <v>1.a.</v>
          </cell>
          <cell r="C1529" t="str">
            <v>Pipa baja tiang pancang</v>
          </cell>
          <cell r="G1529" t="str">
            <v>(M52)</v>
          </cell>
          <cell r="H1529">
            <v>1.05</v>
          </cell>
          <cell r="I1529" t="str">
            <v>Kg</v>
          </cell>
          <cell r="L1529" t="str">
            <v>B.</v>
          </cell>
          <cell r="N1529" t="str">
            <v>BAHAN</v>
          </cell>
        </row>
        <row r="1530">
          <cell r="C1530" t="str">
            <v>Plat Baja</v>
          </cell>
          <cell r="D1530" t="str">
            <v>(untuk penyambungan)</v>
          </cell>
          <cell r="G1530" t="str">
            <v>(M48)</v>
          </cell>
          <cell r="H1530">
            <v>0.20999950892979899</v>
          </cell>
          <cell r="I1530" t="str">
            <v>Kg</v>
          </cell>
        </row>
        <row r="1531">
          <cell r="C1531" t="str">
            <v>Kawat Las</v>
          </cell>
          <cell r="D1531" t="str">
            <v>(untuk sepatu &amp; penyambungan)</v>
          </cell>
          <cell r="G1531" t="str">
            <v>(M51)</v>
          </cell>
          <cell r="H1531">
            <v>0.05</v>
          </cell>
          <cell r="I1531" t="str">
            <v>Dos</v>
          </cell>
          <cell r="L1531" t="str">
            <v>1.</v>
          </cell>
          <cell r="N1531" t="str">
            <v xml:space="preserve">Pipa baja </v>
          </cell>
          <cell r="O1531" t="str">
            <v>M52</v>
          </cell>
          <cell r="P1531" t="str">
            <v>Kg</v>
          </cell>
          <cell r="Q1531">
            <v>1.05</v>
          </cell>
          <cell r="R1531">
            <v>5500</v>
          </cell>
          <cell r="U1531">
            <v>5775</v>
          </cell>
        </row>
        <row r="1532">
          <cell r="L1532" t="str">
            <v>2.</v>
          </cell>
          <cell r="N1532" t="str">
            <v>Plat Baja</v>
          </cell>
          <cell r="O1532" t="str">
            <v>M48</v>
          </cell>
          <cell r="P1532" t="str">
            <v>Kg</v>
          </cell>
          <cell r="Q1532">
            <v>0.20999950892979899</v>
          </cell>
          <cell r="R1532">
            <v>5600</v>
          </cell>
          <cell r="U1532">
            <v>1175.9972500068743</v>
          </cell>
        </row>
        <row r="1533">
          <cell r="A1533" t="str">
            <v>2.</v>
          </cell>
          <cell r="C1533" t="str">
            <v>ALAT</v>
          </cell>
          <cell r="L1533" t="str">
            <v>3.</v>
          </cell>
          <cell r="N1533" t="str">
            <v>Kawat Las</v>
          </cell>
          <cell r="O1533" t="str">
            <v>M51</v>
          </cell>
          <cell r="P1533" t="str">
            <v>Dos</v>
          </cell>
          <cell r="Q1533">
            <v>0.05</v>
          </cell>
          <cell r="R1533">
            <v>55000</v>
          </cell>
          <cell r="U1533">
            <v>2750</v>
          </cell>
        </row>
        <row r="1534">
          <cell r="A1534" t="str">
            <v>2.a.</v>
          </cell>
          <cell r="C1534" t="str">
            <v>TRAILER</v>
          </cell>
          <cell r="G1534" t="str">
            <v>(E29)</v>
          </cell>
        </row>
        <row r="1535">
          <cell r="C1535" t="str">
            <v>Kapasitas bak sekali muat</v>
          </cell>
          <cell r="G1535" t="str">
            <v>V</v>
          </cell>
          <cell r="H1535">
            <v>10</v>
          </cell>
          <cell r="I1535" t="str">
            <v>batang</v>
          </cell>
        </row>
        <row r="1536">
          <cell r="C1536" t="str">
            <v>Faktor efisiensi alat</v>
          </cell>
          <cell r="G1536" t="str">
            <v>Fa</v>
          </cell>
          <cell r="H1536">
            <v>0.83</v>
          </cell>
        </row>
        <row r="1537">
          <cell r="C1537" t="str">
            <v>Kecepatanrata-rata bermuatan</v>
          </cell>
          <cell r="G1537" t="str">
            <v>v1</v>
          </cell>
          <cell r="H1537">
            <v>40</v>
          </cell>
          <cell r="I1537" t="str">
            <v>Km/Jam</v>
          </cell>
          <cell r="Q1537" t="str">
            <v xml:space="preserve">JUMLAH HARGA BAHAN   </v>
          </cell>
          <cell r="U1537">
            <v>9700.9972500068743</v>
          </cell>
        </row>
        <row r="1538">
          <cell r="C1538" t="str">
            <v>Kecepatan rata-rata kosong</v>
          </cell>
          <cell r="G1538" t="str">
            <v>v2</v>
          </cell>
          <cell r="H1538">
            <v>60</v>
          </cell>
          <cell r="I1538" t="str">
            <v>Km/Jam</v>
          </cell>
        </row>
        <row r="1539">
          <cell r="C1539" t="str">
            <v>Waktu siklus    :</v>
          </cell>
          <cell r="G1539" t="str">
            <v>Ts1</v>
          </cell>
          <cell r="L1539" t="str">
            <v>C.</v>
          </cell>
          <cell r="N1539" t="str">
            <v>PERALATAN</v>
          </cell>
        </row>
        <row r="1540">
          <cell r="C1540" t="str">
            <v>- Waktu tempuh isi  = (Ld2 : v1 ) x 60</v>
          </cell>
          <cell r="G1540" t="str">
            <v>T1</v>
          </cell>
          <cell r="H1540">
            <v>45</v>
          </cell>
          <cell r="I1540" t="str">
            <v>menit</v>
          </cell>
        </row>
        <row r="1541">
          <cell r="C1541" t="str">
            <v>- Waktu tempuh kosong  = (Ld2 : v2)  x  60</v>
          </cell>
          <cell r="G1541" t="str">
            <v>T2</v>
          </cell>
          <cell r="H1541">
            <v>30</v>
          </cell>
          <cell r="I1541" t="str">
            <v>menit</v>
          </cell>
          <cell r="L1541" t="str">
            <v>1.</v>
          </cell>
          <cell r="N1541" t="str">
            <v>Trailer</v>
          </cell>
          <cell r="O1541" t="str">
            <v>(E29)</v>
          </cell>
          <cell r="P1541" t="str">
            <v>jam</v>
          </cell>
          <cell r="Q1541">
            <v>1.1185562213202185E-4</v>
          </cell>
          <cell r="R1541">
            <v>85369.901634057198</v>
          </cell>
          <cell r="U1541">
            <v>9.549103458626977</v>
          </cell>
        </row>
        <row r="1542">
          <cell r="C1542" t="str">
            <v>-  Lain-lain (bongkar dan muat)</v>
          </cell>
          <cell r="G1542" t="str">
            <v>T3</v>
          </cell>
          <cell r="H1542">
            <v>50</v>
          </cell>
          <cell r="I1542" t="str">
            <v>menit</v>
          </cell>
          <cell r="L1542" t="str">
            <v>2.</v>
          </cell>
          <cell r="N1542" t="str">
            <v>Crane</v>
          </cell>
          <cell r="O1542" t="str">
            <v>(E07)</v>
          </cell>
          <cell r="P1542" t="str">
            <v>jam</v>
          </cell>
          <cell r="Q1542">
            <v>1.1931266360748998E-4</v>
          </cell>
          <cell r="R1542">
            <v>232365.64986024512</v>
          </cell>
          <cell r="U1542">
            <v>27.724164615711224</v>
          </cell>
        </row>
        <row r="1543">
          <cell r="G1543" t="str">
            <v>Ts1</v>
          </cell>
          <cell r="H1543">
            <v>125</v>
          </cell>
          <cell r="I1543" t="str">
            <v>menit</v>
          </cell>
          <cell r="L1543" t="str">
            <v>3.</v>
          </cell>
          <cell r="N1543" t="str">
            <v>Genset</v>
          </cell>
          <cell r="O1543" t="str">
            <v>(E12)</v>
          </cell>
          <cell r="P1543" t="str">
            <v>jam</v>
          </cell>
          <cell r="Q1543">
            <v>4.4563279857397502E-4</v>
          </cell>
          <cell r="R1543">
            <v>134321.06697484411</v>
          </cell>
          <cell r="U1543">
            <v>59.857872983442114</v>
          </cell>
        </row>
        <row r="1544">
          <cell r="L1544" t="str">
            <v>4.</v>
          </cell>
          <cell r="N1544" t="str">
            <v>Welding Set</v>
          </cell>
          <cell r="O1544" t="str">
            <v>(E32)</v>
          </cell>
          <cell r="P1544" t="str">
            <v>Ls</v>
          </cell>
          <cell r="Q1544">
            <v>4.4563279857397502E-4</v>
          </cell>
          <cell r="R1544">
            <v>22914.490163405721</v>
          </cell>
          <cell r="U1544">
            <v>10.211448379414314</v>
          </cell>
        </row>
        <row r="1545">
          <cell r="C1545" t="str">
            <v>Kapasitas Produksi / Jam   =</v>
          </cell>
          <cell r="E1545" t="str">
            <v>V1 x p x Fa x 60</v>
          </cell>
          <cell r="G1545" t="str">
            <v>Q1</v>
          </cell>
          <cell r="H1545">
            <v>47.808</v>
          </cell>
          <cell r="I1545" t="str">
            <v>M'</v>
          </cell>
          <cell r="L1545" t="str">
            <v>5.</v>
          </cell>
          <cell r="N1545" t="str">
            <v>Alat Bantu</v>
          </cell>
          <cell r="P1545" t="str">
            <v>Ls</v>
          </cell>
          <cell r="Q1545">
            <v>1</v>
          </cell>
          <cell r="R1545">
            <v>10</v>
          </cell>
          <cell r="U1545">
            <v>10</v>
          </cell>
        </row>
        <row r="1546">
          <cell r="E1546" t="str">
            <v>Ts1</v>
          </cell>
          <cell r="H1546">
            <v>8940.0959999999995</v>
          </cell>
          <cell r="I1546" t="str">
            <v>Kg</v>
          </cell>
        </row>
        <row r="1548">
          <cell r="C1548" t="str">
            <v>Koefisien Alat / kg</v>
          </cell>
          <cell r="D1548" t="str">
            <v>= 1 : Q1</v>
          </cell>
          <cell r="G1548" t="str">
            <v>(E29)</v>
          </cell>
          <cell r="H1548">
            <v>1.1185562213202185E-4</v>
          </cell>
          <cell r="I1548" t="str">
            <v>Jam</v>
          </cell>
        </row>
        <row r="1549">
          <cell r="Q1549" t="str">
            <v xml:space="preserve">JUMLAH HARGA PERALATAN   </v>
          </cell>
          <cell r="U1549">
            <v>117.34258943719465</v>
          </cell>
        </row>
        <row r="1550">
          <cell r="A1550" t="str">
            <v>2.b</v>
          </cell>
          <cell r="C1550" t="str">
            <v xml:space="preserve">CRANE </v>
          </cell>
          <cell r="G1550" t="str">
            <v>(E07)</v>
          </cell>
        </row>
        <row r="1551">
          <cell r="C1551" t="str">
            <v>Kapasitas</v>
          </cell>
          <cell r="G1551" t="str">
            <v>V2</v>
          </cell>
          <cell r="H1551">
            <v>3</v>
          </cell>
          <cell r="I1551" t="str">
            <v>batang</v>
          </cell>
          <cell r="L1551" t="str">
            <v>D.</v>
          </cell>
          <cell r="N1551" t="str">
            <v>JUMLAH HARGA TENAGA, BAHAN DAN PERALATAN  ( A + B + C )</v>
          </cell>
          <cell r="U1551">
            <v>9818.3398394440683</v>
          </cell>
        </row>
        <row r="1552">
          <cell r="C1552" t="str">
            <v>Faktor Efisiensi alat</v>
          </cell>
          <cell r="G1552" t="str">
            <v>Fa</v>
          </cell>
          <cell r="H1552">
            <v>0.83</v>
          </cell>
          <cell r="I1552" t="str">
            <v>-</v>
          </cell>
          <cell r="L1552" t="str">
            <v>E.</v>
          </cell>
          <cell r="N1552" t="str">
            <v>OVERHEAD &amp; PROFIT</v>
          </cell>
          <cell r="P1552">
            <v>10</v>
          </cell>
          <cell r="Q1552" t="str">
            <v>%  x  D</v>
          </cell>
          <cell r="U1552">
            <v>981.8339839444069</v>
          </cell>
        </row>
        <row r="1553">
          <cell r="C1553" t="str">
            <v>Waktu siklus</v>
          </cell>
          <cell r="L1553" t="str">
            <v>F.</v>
          </cell>
          <cell r="N1553" t="str">
            <v>HARGA SATUAN PEKERJAAN  ( D + E )</v>
          </cell>
          <cell r="U1553">
            <v>10800.173823388475</v>
          </cell>
        </row>
        <row r="1554">
          <cell r="C1554" t="str">
            <v>- Waktu menurunkan</v>
          </cell>
          <cell r="G1554" t="str">
            <v>T4</v>
          </cell>
          <cell r="H1554">
            <v>20</v>
          </cell>
          <cell r="I1554" t="str">
            <v>menit</v>
          </cell>
          <cell r="J1554" t="str">
            <v>Lumpsum</v>
          </cell>
          <cell r="L1554" t="str">
            <v>Note: 1</v>
          </cell>
          <cell r="N1554" t="str">
            <v>SATUAN dapat berdasarkan atas jam operasi untuk Tenaga Kerja dan Peralatan, volume dan/atau ukuran</v>
          </cell>
        </row>
        <row r="1555">
          <cell r="C1555" t="str">
            <v>- dan lain-lain ( termasuk mengatur dan menggeser)</v>
          </cell>
          <cell r="G1555" t="str">
            <v>T5</v>
          </cell>
          <cell r="H1555">
            <v>20</v>
          </cell>
          <cell r="I1555" t="str">
            <v>menit</v>
          </cell>
          <cell r="N1555" t="str">
            <v>berat untuk bahan-bahan.</v>
          </cell>
        </row>
        <row r="1556">
          <cell r="G1556" t="str">
            <v>Ts2</v>
          </cell>
          <cell r="H1556">
            <v>40</v>
          </cell>
          <cell r="I1556" t="str">
            <v>menit</v>
          </cell>
          <cell r="L1556">
            <v>2</v>
          </cell>
          <cell r="N1556" t="str">
            <v>Kuantitas satuan adalah kuantitas setiap komponen untuk menyelesaikan satu satuan pekerjaan dari nomor</v>
          </cell>
        </row>
        <row r="1557">
          <cell r="N1557" t="str">
            <v>mata pembayaran.</v>
          </cell>
        </row>
        <row r="1558">
          <cell r="C1558" t="str">
            <v>Kap. Prod. / jam  =</v>
          </cell>
          <cell r="D1558" t="str">
            <v>V2 x p x Fa</v>
          </cell>
          <cell r="G1558" t="str">
            <v>Q2</v>
          </cell>
          <cell r="H1558">
            <v>44.82</v>
          </cell>
          <cell r="I1558" t="str">
            <v>M'</v>
          </cell>
          <cell r="L1558">
            <v>3</v>
          </cell>
          <cell r="N1558" t="str">
            <v>Biaya satuan untuk peralatan sudah termasuk bahan bakar, bahan habis dipakai dan operator.</v>
          </cell>
        </row>
        <row r="1559">
          <cell r="D1559" t="str">
            <v>Ts2</v>
          </cell>
          <cell r="H1559">
            <v>8381.34</v>
          </cell>
          <cell r="I1559" t="str">
            <v>Kg</v>
          </cell>
          <cell r="L1559">
            <v>4</v>
          </cell>
          <cell r="N1559" t="str">
            <v>Biaya satuan sudah termasuk pengeluaran untuk seluruh pajak yang berkaitan (tetapi tidak termasuk PPN</v>
          </cell>
        </row>
        <row r="1560">
          <cell r="J1560" t="str">
            <v>Berlanjut ke hal. berikut.</v>
          </cell>
          <cell r="N1560" t="str">
            <v>yang dibayar dari kontrak) dan biaya-biaya lainnya.</v>
          </cell>
        </row>
        <row r="1561">
          <cell r="A1561" t="str">
            <v>ITEM PEMBAYARAN NO.</v>
          </cell>
          <cell r="D1561" t="str">
            <v>:  7.6 (8)</v>
          </cell>
          <cell r="J1561" t="str">
            <v>Analisa EI-768</v>
          </cell>
        </row>
        <row r="1562">
          <cell r="A1562" t="str">
            <v>JENIS PEKERJAAN</v>
          </cell>
          <cell r="D1562" t="str">
            <v>:  Pengadaan Tiang Pancang Baja</v>
          </cell>
        </row>
        <row r="1563">
          <cell r="A1563" t="str">
            <v>SATUAN PEMBAYARAN</v>
          </cell>
          <cell r="D1563" t="str">
            <v>:  Kg</v>
          </cell>
          <cell r="H1563" t="str">
            <v xml:space="preserve">        URAIAN ANALISA HARGA SATUAN</v>
          </cell>
        </row>
        <row r="1564">
          <cell r="J1564" t="str">
            <v>Lanjutan</v>
          </cell>
        </row>
        <row r="1566">
          <cell r="A1566" t="str">
            <v>No.</v>
          </cell>
          <cell r="C1566" t="str">
            <v>U R A I A N</v>
          </cell>
          <cell r="G1566" t="str">
            <v>KODE</v>
          </cell>
          <cell r="H1566" t="str">
            <v>KOEF.</v>
          </cell>
          <cell r="I1566" t="str">
            <v>SATUAN</v>
          </cell>
          <cell r="J1566" t="str">
            <v>KETERANGAN</v>
          </cell>
        </row>
        <row r="1569">
          <cell r="C1569" t="str">
            <v>Koefisien Alat / kg</v>
          </cell>
          <cell r="D1569" t="str">
            <v xml:space="preserve"> =  1  :  Q1</v>
          </cell>
          <cell r="G1569" t="str">
            <v>(E07)</v>
          </cell>
          <cell r="H1569">
            <v>1.1931266360748998E-4</v>
          </cell>
          <cell r="I1569" t="str">
            <v>jam</v>
          </cell>
        </row>
        <row r="1571">
          <cell r="A1571" t="str">
            <v>2.c.</v>
          </cell>
          <cell r="C1571" t="str">
            <v>GENSET</v>
          </cell>
          <cell r="G1571" t="str">
            <v>(E12)</v>
          </cell>
        </row>
        <row r="1572">
          <cell r="C1572" t="str">
            <v xml:space="preserve">Diasumsi panjang tiang </v>
          </cell>
          <cell r="G1572" t="str">
            <v>p</v>
          </cell>
          <cell r="H1572">
            <v>12</v>
          </cell>
          <cell r="I1572" t="str">
            <v>M</v>
          </cell>
        </row>
        <row r="1573">
          <cell r="C1573" t="str">
            <v>Pembuatan sepatu/peruncing + sambungan</v>
          </cell>
          <cell r="G1573" t="str">
            <v>Ts3</v>
          </cell>
          <cell r="H1573">
            <v>1</v>
          </cell>
          <cell r="I1573" t="str">
            <v>jam</v>
          </cell>
        </row>
        <row r="1575">
          <cell r="C1575" t="str">
            <v>Koefisien Alat / kg</v>
          </cell>
          <cell r="D1575" t="str">
            <v>=  1 : ( p x b : Ts3 )</v>
          </cell>
          <cell r="G1575" t="str">
            <v>(E12)</v>
          </cell>
          <cell r="H1575">
            <v>4.4563279857397502E-4</v>
          </cell>
          <cell r="I1575" t="str">
            <v>Jam</v>
          </cell>
        </row>
        <row r="1577">
          <cell r="A1577" t="str">
            <v>2.d.</v>
          </cell>
          <cell r="C1577" t="str">
            <v>WELDING SET</v>
          </cell>
          <cell r="G1577" t="str">
            <v>(E32)</v>
          </cell>
        </row>
        <row r="1578">
          <cell r="C1578" t="str">
            <v xml:space="preserve">Diasumsi panjang tiang </v>
          </cell>
          <cell r="G1578" t="str">
            <v>p</v>
          </cell>
          <cell r="H1578">
            <v>12</v>
          </cell>
          <cell r="I1578" t="str">
            <v>M</v>
          </cell>
        </row>
        <row r="1579">
          <cell r="C1579" t="str">
            <v>Pembuatan sepatu/peruncing + sambungan</v>
          </cell>
          <cell r="G1579" t="str">
            <v>Ts4</v>
          </cell>
          <cell r="H1579">
            <v>1</v>
          </cell>
          <cell r="I1579" t="str">
            <v>jam</v>
          </cell>
        </row>
        <row r="1581">
          <cell r="C1581" t="str">
            <v>Koefisien Alat / kg</v>
          </cell>
          <cell r="D1581" t="str">
            <v>=  1 : ( p x b : Ts4 )</v>
          </cell>
          <cell r="G1581" t="str">
            <v>(E32)</v>
          </cell>
          <cell r="H1581">
            <v>4.4563279857397502E-4</v>
          </cell>
          <cell r="I1581" t="str">
            <v>M/Jam</v>
          </cell>
        </row>
        <row r="1583">
          <cell r="A1583" t="str">
            <v>2.e.</v>
          </cell>
          <cell r="C1583" t="str">
            <v>ALAT  BANTU</v>
          </cell>
        </row>
        <row r="1584">
          <cell r="C1584" t="str">
            <v>Diperlukan alat bantu untuk pek. Tiang Pancang Baja</v>
          </cell>
          <cell r="J1584" t="str">
            <v>Lumpsum</v>
          </cell>
        </row>
        <row r="1585">
          <cell r="C1585" t="str">
            <v>- Tachkel</v>
          </cell>
        </row>
        <row r="1586">
          <cell r="C1586" t="str">
            <v>- Tambang, seling ,rantai dan Alat kecil lainnya</v>
          </cell>
        </row>
        <row r="1588">
          <cell r="A1588" t="str">
            <v>3.</v>
          </cell>
          <cell r="C1588" t="str">
            <v>TENAGA</v>
          </cell>
          <cell r="G1588" t="str">
            <v>Qt</v>
          </cell>
          <cell r="H1588">
            <v>10</v>
          </cell>
          <cell r="I1588" t="str">
            <v>batang</v>
          </cell>
        </row>
        <row r="1589">
          <cell r="C1589" t="str">
            <v>Produksi Tiang dalam 1 hari</v>
          </cell>
          <cell r="G1589" t="str">
            <v>Qt</v>
          </cell>
          <cell r="H1589">
            <v>120</v>
          </cell>
          <cell r="I1589" t="str">
            <v>M</v>
          </cell>
        </row>
        <row r="1590">
          <cell r="G1590" t="str">
            <v>Qt</v>
          </cell>
          <cell r="H1590">
            <v>22440</v>
          </cell>
          <cell r="I1590" t="str">
            <v>Kg</v>
          </cell>
        </row>
        <row r="1591">
          <cell r="C1591" t="str">
            <v>Kebutuhan tenaga tambahan di lokasi ::</v>
          </cell>
        </row>
        <row r="1592">
          <cell r="D1592" t="str">
            <v>- Mandor</v>
          </cell>
          <cell r="G1592" t="str">
            <v>M</v>
          </cell>
          <cell r="H1592">
            <v>1</v>
          </cell>
          <cell r="I1592" t="str">
            <v>orang</v>
          </cell>
        </row>
        <row r="1593">
          <cell r="D1593" t="str">
            <v>- Tukang</v>
          </cell>
          <cell r="G1593" t="str">
            <v>Tb</v>
          </cell>
          <cell r="H1593">
            <v>4</v>
          </cell>
          <cell r="I1593" t="str">
            <v>orang</v>
          </cell>
        </row>
        <row r="1594">
          <cell r="D1594" t="str">
            <v>- Pekerja</v>
          </cell>
          <cell r="G1594" t="str">
            <v>P</v>
          </cell>
          <cell r="H1594">
            <v>12</v>
          </cell>
          <cell r="I1594" t="str">
            <v>orang</v>
          </cell>
        </row>
        <row r="1596">
          <cell r="C1596" t="str">
            <v>Koefisien Tenaga / kg   :</v>
          </cell>
        </row>
        <row r="1597">
          <cell r="D1597" t="str">
            <v>-  Mandor</v>
          </cell>
          <cell r="E1597" t="str">
            <v>= (Tk x M) : Qt</v>
          </cell>
          <cell r="G1597" t="str">
            <v>(L03)</v>
          </cell>
          <cell r="H1597">
            <v>3.1194295900178256E-4</v>
          </cell>
          <cell r="I1597" t="str">
            <v>jam</v>
          </cell>
        </row>
        <row r="1598">
          <cell r="D1598" t="str">
            <v>-  Tukang</v>
          </cell>
          <cell r="E1598" t="str">
            <v>= (Tk x Tb) : Qt</v>
          </cell>
          <cell r="G1598" t="str">
            <v>(L02)</v>
          </cell>
          <cell r="H1598">
            <v>1.2477718360071302E-3</v>
          </cell>
          <cell r="I1598" t="str">
            <v>jam</v>
          </cell>
        </row>
        <row r="1599">
          <cell r="D1599" t="str">
            <v>-  Pekerja</v>
          </cell>
          <cell r="E1599" t="str">
            <v>= (Tk x P) : Qt</v>
          </cell>
          <cell r="G1599" t="str">
            <v>(L01)</v>
          </cell>
          <cell r="H1599">
            <v>3.7433155080213902E-3</v>
          </cell>
          <cell r="I1599" t="str">
            <v>jam</v>
          </cell>
        </row>
        <row r="1601">
          <cell r="A1601" t="str">
            <v>4.</v>
          </cell>
          <cell r="C1601" t="str">
            <v>HARGA DASAR SATUAN UPAH, BAHAN DAN ALAT</v>
          </cell>
        </row>
        <row r="1602">
          <cell r="C1602" t="str">
            <v>Lihat lampiran.</v>
          </cell>
        </row>
        <row r="1604">
          <cell r="A1604" t="str">
            <v>5.</v>
          </cell>
          <cell r="C1604" t="str">
            <v>ANALISA HARGA SATUAN PEKERJAAN</v>
          </cell>
        </row>
        <row r="1605">
          <cell r="C1605" t="str">
            <v>Lihat perhitungan dalam FORMULIR STANDAR UNTUK</v>
          </cell>
        </row>
        <row r="1606">
          <cell r="C1606" t="str">
            <v>PEREKEMAN ANALISA MASING-MASING HARGA SATUAN</v>
          </cell>
        </row>
        <row r="1607">
          <cell r="C1607" t="str">
            <v>Didapat Harga Satuan Pekerjaan :</v>
          </cell>
        </row>
        <row r="1609">
          <cell r="C1609" t="str">
            <v xml:space="preserve">Rp.  </v>
          </cell>
          <cell r="D1609">
            <v>10800.173823388475</v>
          </cell>
          <cell r="E1609" t="str">
            <v xml:space="preserve"> / Kg</v>
          </cell>
        </row>
        <row r="1612">
          <cell r="A1612" t="str">
            <v>6.</v>
          </cell>
          <cell r="C1612" t="str">
            <v>MASA PELAKSANAAN YANG DIPERLUKAN</v>
          </cell>
        </row>
        <row r="1613">
          <cell r="C1613" t="str">
            <v>Masa Pelaksanaan :</v>
          </cell>
          <cell r="D1613" t="str">
            <v>. . . . . . . . . . . .</v>
          </cell>
        </row>
        <row r="1615">
          <cell r="A1615" t="str">
            <v>7.</v>
          </cell>
          <cell r="C1615" t="str">
            <v>VOLUME PEKERJAAN YANG DIPERLUKAN</v>
          </cell>
        </row>
        <row r="1616">
          <cell r="C1616" t="str">
            <v>Volume pekerjaan  :</v>
          </cell>
          <cell r="D1616">
            <v>0</v>
          </cell>
          <cell r="E1616" t="str">
            <v>Kg</v>
          </cell>
        </row>
        <row r="1619">
          <cell r="A1619" t="str">
            <v>ITEM PEMBAYARAN NO.</v>
          </cell>
          <cell r="D1619" t="str">
            <v>:  7.6 (9)</v>
          </cell>
          <cell r="J1619" t="str">
            <v>Analisa EI-769</v>
          </cell>
          <cell r="T1619" t="str">
            <v>Analisa EI-769</v>
          </cell>
        </row>
        <row r="1620">
          <cell r="A1620" t="str">
            <v>JENIS PEKERJAAN</v>
          </cell>
          <cell r="D1620" t="str">
            <v>:  Pengadaan T. Pancg. Bt. Bertulang</v>
          </cell>
        </row>
        <row r="1621">
          <cell r="A1621" t="str">
            <v>SATUAN PEMBAYARAN</v>
          </cell>
          <cell r="D1621" t="str">
            <v>:  M3</v>
          </cell>
          <cell r="E1621" t="str">
            <v>Ukuran (cm x cm)</v>
          </cell>
          <cell r="F1621" t="str">
            <v>:</v>
          </cell>
          <cell r="G1621">
            <v>40</v>
          </cell>
          <cell r="H1621" t="str">
            <v xml:space="preserve">        URAIAN ANALISA HARGA SATUAN</v>
          </cell>
          <cell r="L1621" t="str">
            <v>FORMULIR STANDAR UNTUK</v>
          </cell>
        </row>
        <row r="1622">
          <cell r="L1622" t="str">
            <v>PEREKAMAN ANALISA MASING-MASING HARGA SATUAN</v>
          </cell>
        </row>
        <row r="1623">
          <cell r="L1623" t="str">
            <v xml:space="preserve">                                                                                                            </v>
          </cell>
        </row>
        <row r="1624">
          <cell r="A1624" t="str">
            <v>No.</v>
          </cell>
          <cell r="C1624" t="str">
            <v>U R A I A N</v>
          </cell>
          <cell r="G1624" t="str">
            <v>KODE</v>
          </cell>
          <cell r="H1624" t="str">
            <v>KOEF.</v>
          </cell>
          <cell r="I1624" t="str">
            <v>SATUAN</v>
          </cell>
          <cell r="J1624" t="str">
            <v>KETERANGAN</v>
          </cell>
        </row>
        <row r="1626">
          <cell r="L1626" t="str">
            <v>Proyek / Bagpro</v>
          </cell>
          <cell r="O1626" t="str">
            <v xml:space="preserve">:  Peningkatan Jalan Dan Jembatan Prop. NTT </v>
          </cell>
        </row>
        <row r="1627">
          <cell r="A1627" t="str">
            <v>I.</v>
          </cell>
          <cell r="C1627" t="str">
            <v>ASUMSI</v>
          </cell>
          <cell r="L1627" t="str">
            <v>No. Paket Kontrak</v>
          </cell>
          <cell r="O1627" t="str">
            <v xml:space="preserve">:  </v>
          </cell>
        </row>
        <row r="1628">
          <cell r="A1628">
            <v>1</v>
          </cell>
          <cell r="C1628" t="str">
            <v>Menggunakan alat (cara mekanik)</v>
          </cell>
          <cell r="L1628" t="str">
            <v>Nama Paket</v>
          </cell>
          <cell r="O1628" t="str">
            <v>:  Pembangunan Jalan Resetlement Pengungsi Mauritzu</v>
          </cell>
        </row>
        <row r="1629">
          <cell r="A1629">
            <v>2</v>
          </cell>
          <cell r="C1629" t="str">
            <v>Beton &amp; tulangan sesuai analisa item pekerjaan ybs.</v>
          </cell>
          <cell r="L1629" t="str">
            <v>Prop / Kab / Kodya</v>
          </cell>
          <cell r="O1629" t="str">
            <v>:  Nusa Tenggara Timur / TTU</v>
          </cell>
        </row>
        <row r="1630">
          <cell r="A1630">
            <v>3</v>
          </cell>
          <cell r="C1630" t="str">
            <v>Tiang Pcg. dibuat di Base Camp &amp; diangkut ke lokasi pek.</v>
          </cell>
          <cell r="L1630" t="str">
            <v>ITEM PEMBAYARAN NO.</v>
          </cell>
          <cell r="O1630" t="str">
            <v>:  7.6 (9)</v>
          </cell>
          <cell r="R1630" t="str">
            <v>PERKIRAAN VOL. PEK.</v>
          </cell>
          <cell r="T1630" t="str">
            <v>:</v>
          </cell>
          <cell r="U1630">
            <v>0</v>
          </cell>
        </row>
        <row r="1631">
          <cell r="A1631">
            <v>4</v>
          </cell>
          <cell r="C1631" t="str">
            <v>Jarak rata-rata Base camp ke lokasi pekerjaan</v>
          </cell>
          <cell r="G1631" t="str">
            <v>L</v>
          </cell>
          <cell r="H1631">
            <v>17.5</v>
          </cell>
          <cell r="I1631" t="str">
            <v>KM</v>
          </cell>
          <cell r="L1631" t="str">
            <v>JENIS PEKERJAAN</v>
          </cell>
          <cell r="O1631" t="str">
            <v>:  Pengadaan T. Pancg. Bt. Bertulang</v>
          </cell>
          <cell r="R1631" t="str">
            <v>TOTAL HARGA (Rp.)</v>
          </cell>
          <cell r="T1631" t="str">
            <v>:</v>
          </cell>
          <cell r="U1631">
            <v>0</v>
          </cell>
        </row>
        <row r="1632">
          <cell r="A1632">
            <v>5</v>
          </cell>
          <cell r="C1632" t="str">
            <v>Jam kerja efektif per-hari</v>
          </cell>
          <cell r="G1632" t="str">
            <v>Tk</v>
          </cell>
          <cell r="H1632">
            <v>7</v>
          </cell>
          <cell r="I1632" t="str">
            <v>jam</v>
          </cell>
          <cell r="L1632" t="str">
            <v>SATUAN PEMBAYARAN</v>
          </cell>
          <cell r="O1632" t="str">
            <v>:  M3</v>
          </cell>
          <cell r="P1632">
            <v>40</v>
          </cell>
          <cell r="Q1632" t="str">
            <v>cm</v>
          </cell>
          <cell r="R1632" t="str">
            <v>% THD. BIAYA PROYEK</v>
          </cell>
          <cell r="T1632" t="str">
            <v>:</v>
          </cell>
          <cell r="U1632">
            <v>0</v>
          </cell>
        </row>
        <row r="1633">
          <cell r="A1633">
            <v>6</v>
          </cell>
          <cell r="C1633" t="str">
            <v>Panjang Tiang (sesuai kebutuhan)</v>
          </cell>
          <cell r="G1633" t="str">
            <v>Lt</v>
          </cell>
          <cell r="H1633">
            <v>7.9577471545947667</v>
          </cell>
          <cell r="I1633" t="str">
            <v>M</v>
          </cell>
        </row>
        <row r="1634">
          <cell r="A1634">
            <v>7</v>
          </cell>
          <cell r="C1634" t="str">
            <v>Ukuran tiang pancang (sesuai kebutuhan)</v>
          </cell>
          <cell r="G1634" t="str">
            <v>Uk</v>
          </cell>
          <cell r="H1634">
            <v>0.4</v>
          </cell>
          <cell r="I1634" t="str">
            <v>M</v>
          </cell>
        </row>
        <row r="1635">
          <cell r="A1635">
            <v>8</v>
          </cell>
          <cell r="C1635" t="str">
            <v>Kebutuhan baja tulangan :  250 Kg/m3</v>
          </cell>
          <cell r="G1635" t="str">
            <v>Mb</v>
          </cell>
          <cell r="H1635">
            <v>250</v>
          </cell>
          <cell r="I1635" t="str">
            <v xml:space="preserve"> Kg/M3</v>
          </cell>
          <cell r="Q1635" t="str">
            <v>PERKIRAAN</v>
          </cell>
          <cell r="R1635" t="str">
            <v>HARGA</v>
          </cell>
          <cell r="S1635" t="str">
            <v>JUMLAH</v>
          </cell>
        </row>
        <row r="1636">
          <cell r="L1636" t="str">
            <v>NO.</v>
          </cell>
          <cell r="N1636" t="str">
            <v>KOMPONEN</v>
          </cell>
          <cell r="P1636" t="str">
            <v>SATUAN</v>
          </cell>
          <cell r="Q1636" t="str">
            <v>KUANTITAS</v>
          </cell>
          <cell r="R1636" t="str">
            <v>SATUAN</v>
          </cell>
          <cell r="S1636" t="str">
            <v>HARGA</v>
          </cell>
        </row>
        <row r="1637">
          <cell r="A1637" t="str">
            <v>II.</v>
          </cell>
          <cell r="C1637" t="str">
            <v>URUTAN KERJA</v>
          </cell>
          <cell r="R1637" t="str">
            <v>(Rp.)</v>
          </cell>
          <cell r="S1637" t="str">
            <v>(Rp.)</v>
          </cell>
        </row>
        <row r="1638">
          <cell r="A1638">
            <v>1</v>
          </cell>
          <cell r="C1638" t="str">
            <v>Semen, pasir, batu kerikil dan air dicampur dan diaduk</v>
          </cell>
        </row>
        <row r="1639">
          <cell r="C1639" t="str">
            <v>menjadi beton dengan menggunakan Concrete Mixer</v>
          </cell>
        </row>
        <row r="1640">
          <cell r="A1640">
            <v>2</v>
          </cell>
          <cell r="C1640" t="str">
            <v>Besi tulangan dibuat di base camp dan dibawa kelokasi</v>
          </cell>
          <cell r="L1640" t="str">
            <v>A.</v>
          </cell>
          <cell r="N1640" t="str">
            <v>TENAGA</v>
          </cell>
        </row>
        <row r="1641">
          <cell r="A1641">
            <v>3</v>
          </cell>
          <cell r="C1641" t="str">
            <v>Beton di-cor ke dalam perancah yang telah disiapkan</v>
          </cell>
        </row>
        <row r="1642">
          <cell r="A1642">
            <v>4</v>
          </cell>
          <cell r="C1642" t="str">
            <v>Penyelesaian dan perapihan setelah pemasangan</v>
          </cell>
          <cell r="L1642" t="str">
            <v>1.</v>
          </cell>
          <cell r="N1642" t="str">
            <v>Pekerja</v>
          </cell>
          <cell r="O1642" t="str">
            <v>(L01)</v>
          </cell>
          <cell r="P1642" t="str">
            <v>jam</v>
          </cell>
          <cell r="Q1642">
            <v>1.0995574287564276</v>
          </cell>
          <cell r="R1642">
            <v>0</v>
          </cell>
          <cell r="U1642">
            <v>0</v>
          </cell>
        </row>
        <row r="1643">
          <cell r="L1643" t="str">
            <v>2.</v>
          </cell>
          <cell r="N1643" t="str">
            <v>Tukang</v>
          </cell>
          <cell r="O1643" t="str">
            <v>(L02)</v>
          </cell>
          <cell r="P1643" t="str">
            <v>jam</v>
          </cell>
          <cell r="Q1643">
            <v>2.1991148575128552</v>
          </cell>
          <cell r="R1643">
            <v>0</v>
          </cell>
          <cell r="U1643">
            <v>0</v>
          </cell>
        </row>
        <row r="1644">
          <cell r="A1644" t="str">
            <v>III.</v>
          </cell>
          <cell r="C1644" t="str">
            <v>PEMAKAIAN BAHAN, ALAT DAN TENAGA</v>
          </cell>
          <cell r="L1644" t="str">
            <v>3.</v>
          </cell>
          <cell r="N1644" t="str">
            <v>Mandor</v>
          </cell>
          <cell r="O1644" t="str">
            <v>(L03)</v>
          </cell>
          <cell r="P1644" t="str">
            <v>jam</v>
          </cell>
          <cell r="Q1644">
            <v>4.3982297150257104</v>
          </cell>
          <cell r="R1644">
            <v>0</v>
          </cell>
          <cell r="U1644">
            <v>0</v>
          </cell>
        </row>
        <row r="1646">
          <cell r="A1646" t="str">
            <v xml:space="preserve">   1.</v>
          </cell>
          <cell r="C1646" t="str">
            <v>BAHAN</v>
          </cell>
          <cell r="Q1646" t="str">
            <v xml:space="preserve">JUMLAH HARGA TENAGA   </v>
          </cell>
          <cell r="U1646">
            <v>0</v>
          </cell>
        </row>
        <row r="1647">
          <cell r="A1647" t="str">
            <v>1.a.</v>
          </cell>
          <cell r="C1647" t="str">
            <v>Beton K 400</v>
          </cell>
          <cell r="G1647" t="str">
            <v>(EI-712)</v>
          </cell>
          <cell r="H1647">
            <v>1</v>
          </cell>
          <cell r="I1647" t="str">
            <v>M3</v>
          </cell>
        </row>
        <row r="1648">
          <cell r="A1648" t="str">
            <v>1.b.</v>
          </cell>
          <cell r="C1648" t="str">
            <v>Baja Tulangan</v>
          </cell>
          <cell r="D1648" t="str">
            <v xml:space="preserve"> = Mb</v>
          </cell>
          <cell r="G1648" t="str">
            <v>(EI-73)</v>
          </cell>
          <cell r="H1648">
            <v>250</v>
          </cell>
          <cell r="I1648" t="str">
            <v>Kg</v>
          </cell>
          <cell r="L1648" t="str">
            <v>B.</v>
          </cell>
          <cell r="N1648" t="str">
            <v>BAHAN</v>
          </cell>
        </row>
        <row r="1649">
          <cell r="A1649" t="str">
            <v>1.c.</v>
          </cell>
          <cell r="C1649" t="str">
            <v>Plat Baja utk Sepatu tiang/sambungan (t=16mm)</v>
          </cell>
          <cell r="G1649" t="str">
            <v>(M48)</v>
          </cell>
          <cell r="H1649">
            <v>4.5037872281863285</v>
          </cell>
          <cell r="I1649" t="str">
            <v>Kg</v>
          </cell>
        </row>
        <row r="1650">
          <cell r="A1650" t="str">
            <v>1.d.</v>
          </cell>
          <cell r="C1650" t="str">
            <v>Kaju Bekisting tambahan = {Uk x 1.0 x 4 x 0.02}</v>
          </cell>
          <cell r="G1650" t="str">
            <v>(M19)</v>
          </cell>
          <cell r="H1650">
            <v>3.2000000000000001E-2</v>
          </cell>
          <cell r="I1650" t="str">
            <v>M3</v>
          </cell>
          <cell r="L1650" t="str">
            <v>1.</v>
          </cell>
          <cell r="N1650" t="str">
            <v>Beton K 400</v>
          </cell>
          <cell r="O1650" t="str">
            <v>(EI-712)</v>
          </cell>
          <cell r="P1650" t="str">
            <v>M3</v>
          </cell>
          <cell r="Q1650">
            <v>1</v>
          </cell>
          <cell r="R1650">
            <v>251277.10192898597</v>
          </cell>
          <cell r="U1650">
            <v>251277.10192898597</v>
          </cell>
        </row>
        <row r="1651">
          <cell r="A1651" t="str">
            <v>1.e.</v>
          </cell>
          <cell r="C1651" t="str">
            <v>Paku</v>
          </cell>
          <cell r="G1651" t="str">
            <v>(M18)</v>
          </cell>
          <cell r="H1651">
            <v>0.32</v>
          </cell>
          <cell r="I1651" t="str">
            <v>Kg</v>
          </cell>
          <cell r="L1651" t="str">
            <v>2.</v>
          </cell>
          <cell r="N1651" t="str">
            <v>Baja Tulangan</v>
          </cell>
          <cell r="O1651" t="str">
            <v>(EI-73)</v>
          </cell>
          <cell r="P1651" t="str">
            <v>Kg</v>
          </cell>
          <cell r="Q1651">
            <v>250</v>
          </cell>
          <cell r="R1651">
            <v>13413.000000000002</v>
          </cell>
          <cell r="U1651">
            <v>3353250.0000000005</v>
          </cell>
        </row>
        <row r="1652">
          <cell r="L1652" t="str">
            <v>3.</v>
          </cell>
          <cell r="N1652" t="str">
            <v>Plat Baja</v>
          </cell>
          <cell r="O1652" t="str">
            <v>(M48)</v>
          </cell>
          <cell r="P1652" t="str">
            <v>Kg</v>
          </cell>
          <cell r="Q1652">
            <v>4.5037872281863285</v>
          </cell>
          <cell r="R1652">
            <v>5600</v>
          </cell>
          <cell r="U1652">
            <v>25221.20847784344</v>
          </cell>
        </row>
        <row r="1653">
          <cell r="A1653" t="str">
            <v>2.</v>
          </cell>
          <cell r="C1653" t="str">
            <v>ALAT</v>
          </cell>
          <cell r="L1653" t="str">
            <v>4.</v>
          </cell>
          <cell r="N1653" t="str">
            <v>Kayu Bekisting</v>
          </cell>
          <cell r="O1653" t="str">
            <v>(M19)</v>
          </cell>
          <cell r="P1653" t="str">
            <v>M3</v>
          </cell>
          <cell r="Q1653">
            <v>3.2000000000000001E-2</v>
          </cell>
          <cell r="R1653">
            <v>950000</v>
          </cell>
          <cell r="U1653">
            <v>30400</v>
          </cell>
        </row>
        <row r="1654">
          <cell r="C1654" t="str">
            <v>DUMP TRUCK</v>
          </cell>
          <cell r="D1654" t="str">
            <v>(untuk angkut ke lokasi pek.)</v>
          </cell>
          <cell r="G1654" t="str">
            <v>(E08)</v>
          </cell>
          <cell r="L1654" t="str">
            <v>5.</v>
          </cell>
          <cell r="N1654" t="str">
            <v>Paku</v>
          </cell>
          <cell r="O1654" t="str">
            <v>(M18)</v>
          </cell>
          <cell r="P1654" t="str">
            <v>Kg</v>
          </cell>
          <cell r="Q1654">
            <v>0.32</v>
          </cell>
          <cell r="R1654">
            <v>10800</v>
          </cell>
          <cell r="U1654">
            <v>3456</v>
          </cell>
        </row>
        <row r="1655">
          <cell r="C1655" t="str">
            <v>Kapasitas bak sekali muat</v>
          </cell>
          <cell r="G1655" t="str">
            <v>V</v>
          </cell>
          <cell r="H1655">
            <v>6</v>
          </cell>
          <cell r="I1655" t="str">
            <v>Ton</v>
          </cell>
        </row>
        <row r="1656">
          <cell r="C1656" t="str">
            <v>Faktor efisiensi alat</v>
          </cell>
          <cell r="G1656" t="str">
            <v>Fa</v>
          </cell>
          <cell r="H1656">
            <v>0.83</v>
          </cell>
          <cell r="Q1656" t="str">
            <v xml:space="preserve">JUMLAH HARGA BAHAN   </v>
          </cell>
          <cell r="U1656">
            <v>3663604.3104068302</v>
          </cell>
        </row>
        <row r="1657">
          <cell r="C1657" t="str">
            <v>Kecepatanrata-rata bermuatan</v>
          </cell>
          <cell r="G1657" t="str">
            <v>v1</v>
          </cell>
          <cell r="H1657">
            <v>40</v>
          </cell>
          <cell r="I1657" t="str">
            <v>Km/Jam</v>
          </cell>
        </row>
        <row r="1658">
          <cell r="C1658" t="str">
            <v>Kecepatan rata-rata kosong</v>
          </cell>
          <cell r="G1658" t="str">
            <v>v2</v>
          </cell>
          <cell r="H1658">
            <v>60</v>
          </cell>
          <cell r="I1658" t="str">
            <v>Km/Jam</v>
          </cell>
          <cell r="L1658" t="str">
            <v>C.</v>
          </cell>
          <cell r="N1658" t="str">
            <v>PERALATAN</v>
          </cell>
        </row>
        <row r="1659">
          <cell r="C1659" t="str">
            <v>Waktu siklus    :</v>
          </cell>
          <cell r="G1659" t="str">
            <v>Ts1</v>
          </cell>
        </row>
        <row r="1660">
          <cell r="C1660" t="str">
            <v>- Waktu  tempuh isi  = (L : v1 ) x 60</v>
          </cell>
          <cell r="G1660" t="str">
            <v>T1</v>
          </cell>
          <cell r="H1660">
            <v>26.25</v>
          </cell>
          <cell r="I1660" t="str">
            <v>menit</v>
          </cell>
          <cell r="L1660" t="str">
            <v>1.</v>
          </cell>
          <cell r="N1660" t="str">
            <v>Dump Truck</v>
          </cell>
          <cell r="O1660" t="str">
            <v>(E08)</v>
          </cell>
          <cell r="P1660" t="str">
            <v>Ls</v>
          </cell>
          <cell r="Q1660">
            <v>0.78438755020080331</v>
          </cell>
          <cell r="R1660">
            <v>85369.901634057198</v>
          </cell>
          <cell r="U1660">
            <v>66963.088003621684</v>
          </cell>
        </row>
        <row r="1661">
          <cell r="C1661" t="str">
            <v>- Waktu tempuh kosong  = (L : v2)  x  60</v>
          </cell>
          <cell r="G1661" t="str">
            <v>T2</v>
          </cell>
          <cell r="H1661">
            <v>17.5</v>
          </cell>
          <cell r="I1661" t="str">
            <v>menit</v>
          </cell>
          <cell r="L1661" t="str">
            <v>2.</v>
          </cell>
          <cell r="N1661" t="str">
            <v>Alat Bantu</v>
          </cell>
          <cell r="P1661" t="str">
            <v>jam</v>
          </cell>
          <cell r="Q1661">
            <v>1</v>
          </cell>
          <cell r="R1661">
            <v>1150</v>
          </cell>
          <cell r="U1661">
            <v>1150</v>
          </cell>
        </row>
        <row r="1662">
          <cell r="C1662" t="str">
            <v>-  Lain-Lain (tunggu, bongkar dan muat)</v>
          </cell>
          <cell r="G1662" t="str">
            <v>T3</v>
          </cell>
          <cell r="H1662">
            <v>50</v>
          </cell>
          <cell r="I1662" t="str">
            <v>menit</v>
          </cell>
        </row>
        <row r="1663">
          <cell r="G1663" t="str">
            <v>Ts1</v>
          </cell>
          <cell r="H1663">
            <v>93.75</v>
          </cell>
          <cell r="I1663" t="str">
            <v>menit</v>
          </cell>
        </row>
        <row r="1665">
          <cell r="C1665" t="str">
            <v>Kapasitas Produksi / Jam   =</v>
          </cell>
          <cell r="E1665" t="str">
            <v>V x Fa x 60</v>
          </cell>
          <cell r="G1665" t="str">
            <v>Q1</v>
          </cell>
          <cell r="H1665">
            <v>3.1871999999999994</v>
          </cell>
          <cell r="I1665" t="str">
            <v>Ton</v>
          </cell>
          <cell r="J1665" t="str">
            <v xml:space="preserve"> BJ Beton kira2</v>
          </cell>
        </row>
        <row r="1666">
          <cell r="E1666" t="str">
            <v>Ts1</v>
          </cell>
          <cell r="H1666">
            <v>1.2748799999999998</v>
          </cell>
          <cell r="I1666" t="str">
            <v>M3</v>
          </cell>
          <cell r="J1666" t="str">
            <v xml:space="preserve"> 2.5 T/m3</v>
          </cell>
        </row>
        <row r="1668">
          <cell r="C1668" t="str">
            <v>Koefisien Alat / m3</v>
          </cell>
          <cell r="D1668" t="str">
            <v>= 1 : Q1</v>
          </cell>
          <cell r="G1668" t="str">
            <v>(E08)</v>
          </cell>
          <cell r="H1668">
            <v>0.78438755020080331</v>
          </cell>
          <cell r="I1668" t="str">
            <v>Jam</v>
          </cell>
          <cell r="Q1668" t="str">
            <v xml:space="preserve">JUMLAH HARGA PERALATAN   </v>
          </cell>
          <cell r="U1668">
            <v>68113.088003621684</v>
          </cell>
        </row>
        <row r="1670">
          <cell r="A1670" t="str">
            <v>2.b.</v>
          </cell>
          <cell r="C1670" t="str">
            <v>ALAT  BANTU</v>
          </cell>
          <cell r="L1670" t="str">
            <v>D.</v>
          </cell>
          <cell r="N1670" t="str">
            <v>JUMLAH HARGA TENAGA, BAHAN DAN PERALATAN  ( A + B + C )</v>
          </cell>
          <cell r="U1670">
            <v>3731717.3984104521</v>
          </cell>
        </row>
        <row r="1671">
          <cell r="C1671" t="str">
            <v>Diperlukan alat bantu kecil antara lain :</v>
          </cell>
          <cell r="J1671" t="str">
            <v>Lumpsum</v>
          </cell>
          <cell r="L1671" t="str">
            <v>E.</v>
          </cell>
          <cell r="N1671" t="str">
            <v>OVERHEAD &amp; PROFIT</v>
          </cell>
          <cell r="P1671">
            <v>10</v>
          </cell>
          <cell r="Q1671" t="str">
            <v>%  x  D</v>
          </cell>
          <cell r="U1671">
            <v>373171.73984104523</v>
          </cell>
        </row>
        <row r="1672">
          <cell r="C1672" t="str">
            <v>- Alat Las</v>
          </cell>
          <cell r="L1672" t="str">
            <v>F.</v>
          </cell>
          <cell r="N1672" t="str">
            <v>HARGA SATUAN PEKERJAAN  ( D + E )</v>
          </cell>
          <cell r="U1672">
            <v>4104889.1382514974</v>
          </cell>
        </row>
        <row r="1673">
          <cell r="C1673" t="str">
            <v>- Alat kecil lainnya.</v>
          </cell>
          <cell r="L1673" t="str">
            <v>Note: 1</v>
          </cell>
          <cell r="N1673" t="str">
            <v>SATUAN dapat berdasarkan atas jam operasi untuk Tenaga Kerja dan Peralatan, volume dan/atau ukuran</v>
          </cell>
        </row>
        <row r="1674">
          <cell r="N1674" t="str">
            <v>berat untuk bahan-bahan.</v>
          </cell>
        </row>
        <row r="1675">
          <cell r="L1675">
            <v>2</v>
          </cell>
          <cell r="N1675" t="str">
            <v>Kuantitas satuan adalah kuantitas setiap komponen untuk menyelesaikan satu satuan pekerjaan dari nomor</v>
          </cell>
        </row>
        <row r="1676">
          <cell r="N1676" t="str">
            <v>mata pembayaran.</v>
          </cell>
        </row>
        <row r="1677">
          <cell r="L1677">
            <v>3</v>
          </cell>
          <cell r="N1677" t="str">
            <v>Biaya satuan untuk peralatan sudah termasuk bahan bakar, bahan habis dipakai dan operator.</v>
          </cell>
        </row>
        <row r="1678">
          <cell r="L1678">
            <v>4</v>
          </cell>
          <cell r="N1678" t="str">
            <v>Biaya satuan sudah termasuk pengeluaran untuk seluruh pajak yang berkaitan (tetapi tidak termasuk PPN</v>
          </cell>
        </row>
        <row r="1679">
          <cell r="J1679" t="str">
            <v>Berlanjut ke hal. berikut.</v>
          </cell>
          <cell r="N1679" t="str">
            <v>yang dibayar dari kontrak) dan biaya-biaya lainnya.</v>
          </cell>
        </row>
        <row r="1680">
          <cell r="A1680" t="str">
            <v>ITEM PEMBAYARAN NO.</v>
          </cell>
          <cell r="D1680" t="str">
            <v>:  7.6 (9)</v>
          </cell>
          <cell r="J1680" t="str">
            <v>Analisa EI-769</v>
          </cell>
        </row>
        <row r="1681">
          <cell r="A1681" t="str">
            <v>JENIS PEKERJAAN</v>
          </cell>
          <cell r="D1681" t="str">
            <v>:  Pengadaan T. Pancg. Bt. Bertulang</v>
          </cell>
        </row>
        <row r="1682">
          <cell r="A1682" t="str">
            <v>SATUAN PEMBAYARAN</v>
          </cell>
          <cell r="D1682" t="str">
            <v>:  M3</v>
          </cell>
          <cell r="H1682" t="str">
            <v xml:space="preserve">        URAIAN ANALISA HARGA SATUAN</v>
          </cell>
        </row>
        <row r="1683">
          <cell r="J1683" t="str">
            <v>Lanjutan</v>
          </cell>
        </row>
        <row r="1685">
          <cell r="A1685" t="str">
            <v>No.</v>
          </cell>
          <cell r="C1685" t="str">
            <v>U R A I A N</v>
          </cell>
          <cell r="G1685" t="str">
            <v>KODE</v>
          </cell>
          <cell r="H1685" t="str">
            <v>KOEF.</v>
          </cell>
          <cell r="I1685" t="str">
            <v>SATUAN</v>
          </cell>
          <cell r="J1685" t="str">
            <v>KETERANGAN</v>
          </cell>
        </row>
        <row r="1688">
          <cell r="A1688" t="str">
            <v>3.</v>
          </cell>
          <cell r="C1688" t="str">
            <v>TENAGA</v>
          </cell>
          <cell r="G1688" t="str">
            <v>Qt</v>
          </cell>
          <cell r="H1688">
            <v>5</v>
          </cell>
          <cell r="I1688" t="str">
            <v>Batang</v>
          </cell>
        </row>
        <row r="1689">
          <cell r="C1689" t="str">
            <v>Produksi Tiang dalam 1 hari</v>
          </cell>
          <cell r="G1689" t="str">
            <v>Qt</v>
          </cell>
          <cell r="H1689">
            <v>39.788735772973837</v>
          </cell>
          <cell r="I1689" t="str">
            <v>M'</v>
          </cell>
        </row>
        <row r="1690">
          <cell r="G1690" t="str">
            <v>Qt</v>
          </cell>
          <cell r="H1690">
            <v>6.366197723675814</v>
          </cell>
          <cell r="I1690" t="str">
            <v>M3</v>
          </cell>
        </row>
        <row r="1691">
          <cell r="C1691" t="str">
            <v>Kebutuhan tenaga tambahan di lokasi :</v>
          </cell>
        </row>
        <row r="1692">
          <cell r="D1692" t="str">
            <v>- Mandor</v>
          </cell>
          <cell r="G1692" t="str">
            <v>M</v>
          </cell>
          <cell r="H1692">
            <v>1</v>
          </cell>
          <cell r="I1692" t="str">
            <v>orang</v>
          </cell>
        </row>
        <row r="1693">
          <cell r="D1693" t="str">
            <v>- Tukang</v>
          </cell>
          <cell r="E1693" t="str">
            <v>(kayu &amp; besi)</v>
          </cell>
          <cell r="G1693" t="str">
            <v>Tb</v>
          </cell>
          <cell r="H1693">
            <v>2</v>
          </cell>
          <cell r="I1693" t="str">
            <v>orang</v>
          </cell>
        </row>
        <row r="1694">
          <cell r="D1694" t="str">
            <v>- Pekerja</v>
          </cell>
          <cell r="G1694" t="str">
            <v>P</v>
          </cell>
          <cell r="H1694">
            <v>4</v>
          </cell>
          <cell r="I1694" t="str">
            <v>orang</v>
          </cell>
        </row>
        <row r="1696">
          <cell r="C1696" t="str">
            <v>Koefisien Tenaga / M3   :</v>
          </cell>
        </row>
        <row r="1697">
          <cell r="D1697" t="str">
            <v>-  Mandor</v>
          </cell>
          <cell r="E1697" t="str">
            <v>= (Tk x M) : Qt</v>
          </cell>
          <cell r="G1697" t="str">
            <v>(L03)</v>
          </cell>
          <cell r="H1697">
            <v>1.0995574287564276</v>
          </cell>
          <cell r="I1697" t="str">
            <v>jam</v>
          </cell>
        </row>
        <row r="1698">
          <cell r="D1698" t="str">
            <v>-  Tukang</v>
          </cell>
          <cell r="E1698" t="str">
            <v>= (Tk x Tb) : Qt</v>
          </cell>
          <cell r="G1698" t="str">
            <v>(L02)</v>
          </cell>
          <cell r="H1698">
            <v>2.1991148575128552</v>
          </cell>
          <cell r="I1698" t="str">
            <v>jam</v>
          </cell>
        </row>
        <row r="1699">
          <cell r="D1699" t="str">
            <v>-  Pekerja</v>
          </cell>
          <cell r="E1699" t="str">
            <v>= (Tk x P) : Qt</v>
          </cell>
          <cell r="G1699" t="str">
            <v>(L01)</v>
          </cell>
          <cell r="H1699">
            <v>4.3982297150257104</v>
          </cell>
          <cell r="I1699" t="str">
            <v>jam</v>
          </cell>
        </row>
        <row r="1701">
          <cell r="A1701" t="str">
            <v>4.</v>
          </cell>
          <cell r="C1701" t="str">
            <v>HARGA DASAR SATUAN UPAH, BAHAN DAN ALAT</v>
          </cell>
        </row>
        <row r="1702">
          <cell r="C1702" t="str">
            <v>Lihat lampiran.</v>
          </cell>
        </row>
        <row r="1704">
          <cell r="A1704" t="str">
            <v>5.</v>
          </cell>
          <cell r="C1704" t="str">
            <v>ANALISA HARGA SATUAN PEKERJAAN</v>
          </cell>
        </row>
        <row r="1705">
          <cell r="C1705" t="str">
            <v>Lihat perhitungan dalam FORMULIR STANDAR UNTUK</v>
          </cell>
        </row>
        <row r="1706">
          <cell r="C1706" t="str">
            <v>PEREKEMAN ANALISA MASING-MASING HARGA</v>
          </cell>
        </row>
        <row r="1707">
          <cell r="C1707" t="str">
            <v>SATUAN.</v>
          </cell>
        </row>
        <row r="1708">
          <cell r="C1708" t="str">
            <v>Didapat Harga Satuan Pekerjaan :</v>
          </cell>
        </row>
        <row r="1710">
          <cell r="C1710" t="str">
            <v xml:space="preserve">Rp.  </v>
          </cell>
          <cell r="D1710">
            <v>4104889.1382514974</v>
          </cell>
          <cell r="E1710" t="str">
            <v xml:space="preserve"> / M3</v>
          </cell>
        </row>
        <row r="1714">
          <cell r="A1714" t="str">
            <v>6.</v>
          </cell>
          <cell r="C1714" t="str">
            <v>MASA PELAKSANAAN YANG DIPERLUKAN</v>
          </cell>
        </row>
        <row r="1715">
          <cell r="C1715" t="str">
            <v>Masa Pelaksanaan :</v>
          </cell>
          <cell r="D1715" t="str">
            <v>. . . . . . . . . . . .</v>
          </cell>
        </row>
        <row r="1717">
          <cell r="A1717" t="str">
            <v>7.</v>
          </cell>
          <cell r="C1717" t="str">
            <v>VOLUME PEKERJAAN YANG DIPERLUKAN</v>
          </cell>
        </row>
        <row r="1718">
          <cell r="C1718" t="str">
            <v>Volume pekerjaan  :</v>
          </cell>
          <cell r="D1718">
            <v>0</v>
          </cell>
          <cell r="E1718" t="str">
            <v>M3</v>
          </cell>
        </row>
        <row r="1739">
          <cell r="A1739" t="str">
            <v>ITEM PEMBAYARAN NO.</v>
          </cell>
          <cell r="D1739" t="str">
            <v>:  7.6 (10)</v>
          </cell>
          <cell r="J1739" t="str">
            <v>Analisa EI-7610</v>
          </cell>
          <cell r="T1739" t="str">
            <v>Analisa EI-7610</v>
          </cell>
        </row>
        <row r="1740">
          <cell r="A1740" t="str">
            <v>JENIS PEKERJAAN</v>
          </cell>
          <cell r="D1740" t="str">
            <v>:  Pengadaan T. Pancg. Bt. Pratekan</v>
          </cell>
        </row>
        <row r="1741">
          <cell r="A1741" t="str">
            <v>SATUAN PEMBAYARAN</v>
          </cell>
          <cell r="D1741" t="str">
            <v>:  M3</v>
          </cell>
          <cell r="E1741" t="str">
            <v>Ukuran (Dia. cm)</v>
          </cell>
          <cell r="F1741" t="str">
            <v>:</v>
          </cell>
          <cell r="G1741">
            <v>40</v>
          </cell>
          <cell r="H1741" t="str">
            <v xml:space="preserve">        URAIAN ANALISA HARGA SATUAN</v>
          </cell>
          <cell r="L1741" t="str">
            <v>FORMULIR STANDAR UNTUK</v>
          </cell>
        </row>
        <row r="1742">
          <cell r="L1742" t="str">
            <v>PEREKAMAN ANALISA MASING-MASING HARGA SATUAN</v>
          </cell>
        </row>
        <row r="1743">
          <cell r="L1743" t="str">
            <v xml:space="preserve">                                                                                                            </v>
          </cell>
        </row>
        <row r="1744">
          <cell r="A1744" t="str">
            <v>No.</v>
          </cell>
          <cell r="C1744" t="str">
            <v>U R A I A N</v>
          </cell>
          <cell r="G1744" t="str">
            <v>KODE</v>
          </cell>
          <cell r="H1744" t="str">
            <v>KOEF.</v>
          </cell>
          <cell r="I1744" t="str">
            <v>SATUAN</v>
          </cell>
          <cell r="J1744" t="str">
            <v>KETERANGAN</v>
          </cell>
        </row>
        <row r="1746">
          <cell r="L1746" t="str">
            <v>Proyek / Bagpro</v>
          </cell>
          <cell r="O1746" t="str">
            <v xml:space="preserve">:  Peningkatan Jalan Dan Jembatan Prop. NTT </v>
          </cell>
        </row>
        <row r="1747">
          <cell r="A1747" t="str">
            <v>I.</v>
          </cell>
          <cell r="C1747" t="str">
            <v>ASUMSI</v>
          </cell>
          <cell r="L1747" t="str">
            <v>No. Paket Kontrak</v>
          </cell>
          <cell r="O1747" t="str">
            <v xml:space="preserve">:  </v>
          </cell>
        </row>
        <row r="1748">
          <cell r="A1748">
            <v>1</v>
          </cell>
          <cell r="C1748" t="str">
            <v>Membeli Tiang Pancang jadi dari Pabrik</v>
          </cell>
          <cell r="L1748" t="str">
            <v>Nama Paket</v>
          </cell>
          <cell r="O1748" t="str">
            <v>:  Pembangunan Jalan Resetlement Pengungsi Mauritzu</v>
          </cell>
        </row>
        <row r="1749">
          <cell r="A1749">
            <v>2</v>
          </cell>
          <cell r="C1749" t="str">
            <v>Lokasi pekerjaan : di setiap jembatan</v>
          </cell>
          <cell r="L1749" t="str">
            <v>Prop / Kab / Kodya</v>
          </cell>
          <cell r="O1749" t="str">
            <v>:  Nusa Tenggara Timur / TTU</v>
          </cell>
        </row>
        <row r="1750">
          <cell r="A1750">
            <v>3</v>
          </cell>
          <cell r="C1750" t="str">
            <v>Jarak rata-rata Base camp ke lokasi pekerjaan</v>
          </cell>
          <cell r="G1750" t="str">
            <v>L</v>
          </cell>
          <cell r="H1750">
            <v>17.5</v>
          </cell>
          <cell r="I1750" t="str">
            <v>KM</v>
          </cell>
          <cell r="L1750" t="str">
            <v>ITEM PEMBAYARAN NO.</v>
          </cell>
          <cell r="O1750" t="str">
            <v>:  7.6 (10)</v>
          </cell>
          <cell r="R1750" t="str">
            <v>PERKIRAAN VOL. PEK.</v>
          </cell>
          <cell r="T1750" t="str">
            <v>:</v>
          </cell>
          <cell r="U1750">
            <v>0</v>
          </cell>
        </row>
        <row r="1751">
          <cell r="A1751">
            <v>4</v>
          </cell>
          <cell r="C1751" t="str">
            <v>Jam kerja efektif per-hari</v>
          </cell>
          <cell r="G1751" t="str">
            <v>Tk</v>
          </cell>
          <cell r="H1751">
            <v>7</v>
          </cell>
          <cell r="I1751" t="str">
            <v>jam</v>
          </cell>
          <cell r="L1751" t="str">
            <v>JENIS PEKERJAAN</v>
          </cell>
          <cell r="O1751" t="str">
            <v>:  Pengadaan T. Pancg. Bt. Pratekan</v>
          </cell>
          <cell r="R1751" t="str">
            <v>TOTAL HARGA (Rp.)</v>
          </cell>
          <cell r="T1751" t="str">
            <v>:</v>
          </cell>
          <cell r="U1751">
            <v>0</v>
          </cell>
        </row>
        <row r="1752">
          <cell r="A1752">
            <v>5</v>
          </cell>
          <cell r="C1752" t="str">
            <v>Ukuran tiang pancang sesuai kebutuhan (diameter)</v>
          </cell>
          <cell r="G1752" t="str">
            <v>Uk</v>
          </cell>
          <cell r="H1752">
            <v>400</v>
          </cell>
          <cell r="I1752" t="str">
            <v>mm</v>
          </cell>
          <cell r="L1752" t="str">
            <v>SATUAN PEMBAYARAN</v>
          </cell>
          <cell r="O1752" t="str">
            <v>:  M3</v>
          </cell>
          <cell r="R1752" t="str">
            <v>% THD. BIAYA PROYEK</v>
          </cell>
          <cell r="T1752" t="str">
            <v>:</v>
          </cell>
          <cell r="U1752">
            <v>0</v>
          </cell>
        </row>
        <row r="1753">
          <cell r="A1753">
            <v>6</v>
          </cell>
          <cell r="C1753" t="str">
            <v>Panjang Tiang Pancang</v>
          </cell>
          <cell r="G1753" t="str">
            <v>p</v>
          </cell>
          <cell r="H1753">
            <v>7.96</v>
          </cell>
          <cell r="I1753" t="str">
            <v>M</v>
          </cell>
        </row>
        <row r="1754">
          <cell r="A1754">
            <v>7</v>
          </cell>
          <cell r="C1754" t="str">
            <v>Jarak pelabuhan ke Base Camp</v>
          </cell>
          <cell r="G1754" t="str">
            <v>Ld2</v>
          </cell>
          <cell r="H1754">
            <v>30</v>
          </cell>
          <cell r="I1754" t="str">
            <v>KM</v>
          </cell>
        </row>
        <row r="1755">
          <cell r="Q1755" t="str">
            <v>PERKIRAAN</v>
          </cell>
          <cell r="R1755" t="str">
            <v>HARGA</v>
          </cell>
          <cell r="S1755" t="str">
            <v>JUMLAH</v>
          </cell>
        </row>
        <row r="1756">
          <cell r="A1756" t="str">
            <v>II.</v>
          </cell>
          <cell r="C1756" t="str">
            <v>URUTAN KERJA</v>
          </cell>
          <cell r="L1756" t="str">
            <v>NO.</v>
          </cell>
          <cell r="N1756" t="str">
            <v>KOMPONEN</v>
          </cell>
          <cell r="P1756" t="str">
            <v>SATUAN</v>
          </cell>
          <cell r="Q1756" t="str">
            <v>KUANTITAS</v>
          </cell>
          <cell r="R1756" t="str">
            <v>SATUAN</v>
          </cell>
          <cell r="S1756" t="str">
            <v>HARGA</v>
          </cell>
        </row>
        <row r="1757">
          <cell r="A1757">
            <v>1</v>
          </cell>
          <cell r="C1757" t="str">
            <v>Tiang pancang dikirim oleh pabrik ke pelabuhan ter-</v>
          </cell>
          <cell r="R1757" t="str">
            <v>(Rp.)</v>
          </cell>
          <cell r="S1757" t="str">
            <v>(Rp.)</v>
          </cell>
        </row>
        <row r="1758">
          <cell r="C1758" t="str">
            <v>dekat atau dari pabrik ke lokasi (kalau satu pulau)</v>
          </cell>
        </row>
        <row r="1759">
          <cell r="A1759">
            <v>2</v>
          </cell>
          <cell r="C1759" t="str">
            <v>Tiang Pancang dari pelabuhan diangkut dengan truck</v>
          </cell>
        </row>
        <row r="1760">
          <cell r="C1760" t="str">
            <v>atas tanggungan kontraktor</v>
          </cell>
          <cell r="L1760" t="str">
            <v>A.</v>
          </cell>
          <cell r="N1760" t="str">
            <v>TENAGA</v>
          </cell>
        </row>
        <row r="1761">
          <cell r="A1761">
            <v>3</v>
          </cell>
          <cell r="C1761" t="str">
            <v>Memuat &amp; menurunkan dari/ke truck dengan Crane</v>
          </cell>
        </row>
        <row r="1762">
          <cell r="L1762" t="str">
            <v>1.</v>
          </cell>
          <cell r="N1762" t="str">
            <v>Pekerja</v>
          </cell>
          <cell r="O1762" t="str">
            <v>(L01)</v>
          </cell>
          <cell r="P1762" t="str">
            <v>jam</v>
          </cell>
          <cell r="Q1762">
            <v>4.0149276273913577</v>
          </cell>
          <cell r="R1762">
            <v>0</v>
          </cell>
          <cell r="U1762">
            <v>0</v>
          </cell>
        </row>
        <row r="1763">
          <cell r="A1763" t="str">
            <v>III.</v>
          </cell>
          <cell r="C1763" t="str">
            <v>PEMAKAIAN BAHAN, ALAT DAN TENAGA</v>
          </cell>
          <cell r="L1763" t="str">
            <v>2.</v>
          </cell>
          <cell r="N1763" t="str">
            <v>Tukang</v>
          </cell>
          <cell r="O1763" t="str">
            <v>(L02)</v>
          </cell>
          <cell r="P1763" t="str">
            <v>jam</v>
          </cell>
          <cell r="Q1763">
            <v>0.80298552547827151</v>
          </cell>
          <cell r="R1763">
            <v>0</v>
          </cell>
          <cell r="U1763">
            <v>0</v>
          </cell>
        </row>
        <row r="1764">
          <cell r="L1764" t="str">
            <v>3.</v>
          </cell>
          <cell r="N1764" t="str">
            <v>Mandor</v>
          </cell>
          <cell r="O1764" t="str">
            <v>(L03)</v>
          </cell>
          <cell r="P1764" t="str">
            <v>jam</v>
          </cell>
          <cell r="Q1764">
            <v>0.40149276273913576</v>
          </cell>
          <cell r="R1764">
            <v>0</v>
          </cell>
          <cell r="U1764">
            <v>0</v>
          </cell>
        </row>
        <row r="1765">
          <cell r="A1765" t="str">
            <v xml:space="preserve">   1.</v>
          </cell>
          <cell r="C1765" t="str">
            <v>BAHAN</v>
          </cell>
        </row>
        <row r="1766">
          <cell r="C1766" t="str">
            <v>Tiang Pancang Beton Pratekan Lengkap</v>
          </cell>
          <cell r="G1766" t="str">
            <v>(M50)</v>
          </cell>
          <cell r="H1766">
            <v>1</v>
          </cell>
          <cell r="I1766" t="str">
            <v>M3</v>
          </cell>
          <cell r="Q1766" t="str">
            <v xml:space="preserve">JUMLAH HARGA TENAGA   </v>
          </cell>
          <cell r="U1766">
            <v>0</v>
          </cell>
        </row>
        <row r="1768">
          <cell r="L1768" t="str">
            <v>B.</v>
          </cell>
          <cell r="N1768" t="str">
            <v>BAHAN</v>
          </cell>
        </row>
        <row r="1770">
          <cell r="A1770" t="str">
            <v>2.</v>
          </cell>
          <cell r="C1770" t="str">
            <v>ALAT</v>
          </cell>
          <cell r="L1770" t="str">
            <v>1.</v>
          </cell>
          <cell r="N1770" t="str">
            <v>TP.Btn. Pratekan (M50)</v>
          </cell>
          <cell r="P1770" t="str">
            <v>M3</v>
          </cell>
          <cell r="Q1770">
            <v>1</v>
          </cell>
          <cell r="R1770">
            <v>1492500</v>
          </cell>
          <cell r="U1770">
            <v>1492500</v>
          </cell>
        </row>
        <row r="1771">
          <cell r="A1771" t="str">
            <v>2.a</v>
          </cell>
          <cell r="C1771" t="str">
            <v>DUMP TRUCK</v>
          </cell>
          <cell r="G1771" t="str">
            <v>(E08)</v>
          </cell>
        </row>
        <row r="1772">
          <cell r="C1772" t="str">
            <v>Kapasitas bak sekali muat</v>
          </cell>
          <cell r="G1772" t="str">
            <v>V</v>
          </cell>
          <cell r="H1772">
            <v>10</v>
          </cell>
          <cell r="I1772" t="str">
            <v>batang</v>
          </cell>
        </row>
        <row r="1773">
          <cell r="C1773" t="str">
            <v>Faktor efisiensi alat</v>
          </cell>
          <cell r="G1773" t="str">
            <v>Fa</v>
          </cell>
          <cell r="H1773">
            <v>0.83</v>
          </cell>
        </row>
        <row r="1774">
          <cell r="C1774" t="str">
            <v>Kecepatanrata-rata bermuatan</v>
          </cell>
          <cell r="G1774" t="str">
            <v>v1</v>
          </cell>
          <cell r="H1774">
            <v>40</v>
          </cell>
          <cell r="I1774" t="str">
            <v>Km/Jam</v>
          </cell>
        </row>
        <row r="1775">
          <cell r="C1775" t="str">
            <v>Kecepatan rata-rata kosong</v>
          </cell>
          <cell r="G1775" t="str">
            <v>v2</v>
          </cell>
          <cell r="H1775">
            <v>60</v>
          </cell>
          <cell r="I1775" t="str">
            <v>Km/Jam</v>
          </cell>
        </row>
        <row r="1776">
          <cell r="C1776" t="str">
            <v>Waktu siklus    :</v>
          </cell>
          <cell r="G1776" t="str">
            <v>Ts1</v>
          </cell>
          <cell r="Q1776" t="str">
            <v xml:space="preserve">JUMLAH HARGA BAHAN   </v>
          </cell>
          <cell r="U1776">
            <v>1492500</v>
          </cell>
        </row>
        <row r="1777">
          <cell r="C1777" t="str">
            <v>- Waktu tempuh isi  = (Ld2 : v1 ) x 60</v>
          </cell>
          <cell r="G1777" t="str">
            <v>T1</v>
          </cell>
          <cell r="H1777">
            <v>45</v>
          </cell>
          <cell r="I1777" t="str">
            <v>menit</v>
          </cell>
        </row>
        <row r="1778">
          <cell r="C1778" t="str">
            <v>- Waktu tempuh kosong  = (Ld2 : v2)  x  60</v>
          </cell>
          <cell r="G1778" t="str">
            <v>T2</v>
          </cell>
          <cell r="H1778">
            <v>30</v>
          </cell>
          <cell r="I1778" t="str">
            <v>menit</v>
          </cell>
          <cell r="L1778" t="str">
            <v>C.</v>
          </cell>
          <cell r="N1778" t="str">
            <v>PERALATAN</v>
          </cell>
        </row>
        <row r="1779">
          <cell r="C1779" t="str">
            <v>- Lain-lain (bongkar dan muat)</v>
          </cell>
          <cell r="G1779" t="str">
            <v>T3</v>
          </cell>
          <cell r="H1779">
            <v>60</v>
          </cell>
          <cell r="I1779" t="str">
            <v>menit</v>
          </cell>
        </row>
        <row r="1780">
          <cell r="G1780" t="str">
            <v>Ts1</v>
          </cell>
          <cell r="H1780">
            <v>135</v>
          </cell>
          <cell r="I1780" t="str">
            <v>menit</v>
          </cell>
          <cell r="L1780" t="str">
            <v>1.</v>
          </cell>
          <cell r="N1780" t="str">
            <v>Dump Truck</v>
          </cell>
          <cell r="O1780" t="str">
            <v>(E08)</v>
          </cell>
          <cell r="P1780" t="str">
            <v>Ls</v>
          </cell>
          <cell r="Q1780">
            <v>0.27100761484891667</v>
          </cell>
          <cell r="R1780">
            <v>85369.901634057198</v>
          </cell>
          <cell r="U1780">
            <v>23135.893421732475</v>
          </cell>
        </row>
        <row r="1781">
          <cell r="L1781" t="str">
            <v>2.</v>
          </cell>
          <cell r="N1781" t="str">
            <v>Crane</v>
          </cell>
          <cell r="O1781" t="str">
            <v>(E07)</v>
          </cell>
          <cell r="P1781" t="str">
            <v>jam</v>
          </cell>
          <cell r="Q1781">
            <v>0.40149276273913576</v>
          </cell>
          <cell r="R1781">
            <v>232365.64986024512</v>
          </cell>
          <cell r="U1781">
            <v>93293.126728064482</v>
          </cell>
        </row>
        <row r="1782">
          <cell r="C1782" t="str">
            <v>Kapasitas Produksi / Jam   =</v>
          </cell>
          <cell r="E1782" t="str">
            <v>V x p x Fa x 60</v>
          </cell>
          <cell r="G1782" t="str">
            <v>Q1</v>
          </cell>
          <cell r="H1782">
            <v>29.363555555555553</v>
          </cell>
          <cell r="I1782" t="str">
            <v>M1/Jam</v>
          </cell>
          <cell r="L1782" t="str">
            <v>3.</v>
          </cell>
          <cell r="N1782" t="str">
            <v>Alat Bantu</v>
          </cell>
          <cell r="P1782" t="str">
            <v>jam</v>
          </cell>
          <cell r="Q1782">
            <v>1</v>
          </cell>
          <cell r="R1782">
            <v>500</v>
          </cell>
          <cell r="U1782">
            <v>500</v>
          </cell>
        </row>
        <row r="1783">
          <cell r="E1783" t="str">
            <v>Ts1</v>
          </cell>
          <cell r="G1783" t="str">
            <v>Q1</v>
          </cell>
          <cell r="H1783">
            <v>3.6899332166643637</v>
          </cell>
          <cell r="I1783" t="str">
            <v>M3/Jam</v>
          </cell>
        </row>
        <row r="1785">
          <cell r="C1785" t="str">
            <v>Koefisien Alat / m3</v>
          </cell>
          <cell r="D1785" t="str">
            <v xml:space="preserve">  = 1 : Q1</v>
          </cell>
          <cell r="G1785" t="str">
            <v>(E08)</v>
          </cell>
          <cell r="H1785">
            <v>0.27100761484891667</v>
          </cell>
          <cell r="I1785" t="str">
            <v>Jam</v>
          </cell>
        </row>
        <row r="1787">
          <cell r="A1787" t="str">
            <v>2.b</v>
          </cell>
          <cell r="C1787" t="str">
            <v xml:space="preserve">CRANE </v>
          </cell>
          <cell r="G1787" t="str">
            <v>(E07)</v>
          </cell>
        </row>
        <row r="1788">
          <cell r="C1788" t="str">
            <v>Kapasitas</v>
          </cell>
          <cell r="G1788" t="str">
            <v>V2</v>
          </cell>
          <cell r="H1788">
            <v>3</v>
          </cell>
          <cell r="I1788" t="str">
            <v>batang</v>
          </cell>
          <cell r="Q1788" t="str">
            <v xml:space="preserve">JUMLAH HARGA PERALATAN   </v>
          </cell>
          <cell r="U1788">
            <v>116929.02014979695</v>
          </cell>
        </row>
        <row r="1789">
          <cell r="C1789" t="str">
            <v>Faktor Efisiensi alat</v>
          </cell>
          <cell r="G1789" t="str">
            <v>Fa</v>
          </cell>
          <cell r="H1789">
            <v>0.83</v>
          </cell>
          <cell r="I1789" t="str">
            <v>-</v>
          </cell>
        </row>
        <row r="1790">
          <cell r="C1790" t="str">
            <v>Waktu siklus</v>
          </cell>
          <cell r="L1790" t="str">
            <v>D.</v>
          </cell>
          <cell r="N1790" t="str">
            <v>JUMLAH HARGA TENAGA, BAHAN DAN PERALATAN  ( A + B + C )</v>
          </cell>
          <cell r="U1790">
            <v>1609429.020149797</v>
          </cell>
        </row>
        <row r="1791">
          <cell r="C1791" t="str">
            <v>- Waktu memuat dan membongkar</v>
          </cell>
          <cell r="G1791" t="str">
            <v>T1</v>
          </cell>
          <cell r="H1791">
            <v>45</v>
          </cell>
          <cell r="I1791" t="str">
            <v>menit</v>
          </cell>
          <cell r="J1791" t="str">
            <v>Lumpsum</v>
          </cell>
          <cell r="L1791" t="str">
            <v>E.</v>
          </cell>
          <cell r="N1791" t="str">
            <v>OVERHEAD &amp; PROFIT</v>
          </cell>
          <cell r="P1791">
            <v>10</v>
          </cell>
          <cell r="Q1791" t="str">
            <v>%  x  D</v>
          </cell>
          <cell r="U1791">
            <v>160942.90201497971</v>
          </cell>
        </row>
        <row r="1792">
          <cell r="C1792" t="str">
            <v>- dan lain-lain ( termasuk mengatur dan menggeser)</v>
          </cell>
          <cell r="G1792" t="str">
            <v>T2</v>
          </cell>
          <cell r="H1792">
            <v>15</v>
          </cell>
          <cell r="I1792" t="str">
            <v>menit</v>
          </cell>
          <cell r="L1792" t="str">
            <v>F.</v>
          </cell>
          <cell r="N1792" t="str">
            <v>HARGA SATUAN PEKERJAAN  ( D + E )</v>
          </cell>
          <cell r="U1792">
            <v>1770371.9221647766</v>
          </cell>
        </row>
        <row r="1793">
          <cell r="G1793" t="str">
            <v>Ts2</v>
          </cell>
          <cell r="H1793">
            <v>60</v>
          </cell>
          <cell r="I1793" t="str">
            <v>menit</v>
          </cell>
          <cell r="L1793" t="str">
            <v>Note: 1</v>
          </cell>
          <cell r="N1793" t="str">
            <v>SATUAN dapat berdasarkan atas jam operasi untuk Tenaga Kerja dan Peralatan, volume dan/atau ukuran</v>
          </cell>
        </row>
        <row r="1794">
          <cell r="N1794" t="str">
            <v>berat untuk bahan-bahan.</v>
          </cell>
        </row>
        <row r="1795">
          <cell r="C1795" t="str">
            <v>Kap. Prod. / jam  =</v>
          </cell>
          <cell r="D1795" t="str">
            <v>V x p x Fa</v>
          </cell>
          <cell r="G1795" t="str">
            <v>Q2</v>
          </cell>
          <cell r="H1795">
            <v>19.820399999999999</v>
          </cell>
          <cell r="I1795" t="str">
            <v>M1/jam</v>
          </cell>
          <cell r="L1795">
            <v>2</v>
          </cell>
          <cell r="N1795" t="str">
            <v>Kuantitas satuan adalah kuantitas setiap komponen untuk menyelesaikan satu satuan pekerjaan dari nomor</v>
          </cell>
        </row>
        <row r="1796">
          <cell r="D1796" t="str">
            <v>Ts2</v>
          </cell>
          <cell r="G1796" t="str">
            <v>Q2</v>
          </cell>
          <cell r="H1796">
            <v>2.4907049212484456</v>
          </cell>
          <cell r="I1796" t="str">
            <v>M3/jam</v>
          </cell>
          <cell r="N1796" t="str">
            <v>mata pembayaran.</v>
          </cell>
        </row>
        <row r="1797">
          <cell r="C1797" t="str">
            <v>Koefisien Alat / M3</v>
          </cell>
          <cell r="D1797" t="str">
            <v xml:space="preserve"> =  1  :  Q2</v>
          </cell>
          <cell r="G1797" t="str">
            <v>(E07)</v>
          </cell>
          <cell r="H1797">
            <v>0.40149276273913576</v>
          </cell>
          <cell r="I1797" t="str">
            <v>jam</v>
          </cell>
          <cell r="L1797">
            <v>3</v>
          </cell>
          <cell r="N1797" t="str">
            <v>Biaya satuan untuk peralatan sudah termasuk bahan bakar, bahan habis dipakai dan operator.</v>
          </cell>
        </row>
        <row r="1798">
          <cell r="L1798">
            <v>4</v>
          </cell>
          <cell r="N1798" t="str">
            <v>Biaya satuan sudah termasuk pengeluaran untuk seluruh pajak yang berkaitan (tetapi tidak termasuk PPN</v>
          </cell>
        </row>
        <row r="1799">
          <cell r="J1799" t="str">
            <v>Berlanjut ke hal. berikut.</v>
          </cell>
          <cell r="N1799" t="str">
            <v>yang dibayar dari kontrak) dan biaya-biaya lainnya.</v>
          </cell>
        </row>
        <row r="1800">
          <cell r="A1800" t="str">
            <v>ITEM PEMBAYARAN NO.</v>
          </cell>
          <cell r="D1800" t="str">
            <v>:  7.6 (10)</v>
          </cell>
          <cell r="J1800" t="str">
            <v>Analisa EI-7610</v>
          </cell>
        </row>
        <row r="1801">
          <cell r="A1801" t="str">
            <v>JENIS PEKERJAAN</v>
          </cell>
          <cell r="D1801" t="str">
            <v>:  Pengadaan T. Pancg. Bt. Pratekan</v>
          </cell>
        </row>
        <row r="1802">
          <cell r="A1802" t="str">
            <v>SATUAN PEMBAYARAN</v>
          </cell>
          <cell r="D1802" t="str">
            <v>:  M3</v>
          </cell>
          <cell r="H1802" t="str">
            <v xml:space="preserve">        URAIAN ANALISA HARGA SATUAN</v>
          </cell>
        </row>
        <row r="1803">
          <cell r="J1803" t="str">
            <v>Lanjutan</v>
          </cell>
        </row>
        <row r="1805">
          <cell r="A1805" t="str">
            <v>No.</v>
          </cell>
          <cell r="C1805" t="str">
            <v>U R A I A N</v>
          </cell>
          <cell r="G1805" t="str">
            <v>KODE</v>
          </cell>
          <cell r="H1805" t="str">
            <v>KOEF.</v>
          </cell>
          <cell r="I1805" t="str">
            <v>SATUAN</v>
          </cell>
          <cell r="J1805" t="str">
            <v>KETERANGAN</v>
          </cell>
        </row>
        <row r="1808">
          <cell r="A1808" t="str">
            <v>2.c.</v>
          </cell>
          <cell r="C1808" t="str">
            <v>ALAT  BANTU</v>
          </cell>
        </row>
        <row r="1809">
          <cell r="C1809" t="str">
            <v>Diperlukan alat bantu untuk transportasi</v>
          </cell>
          <cell r="J1809" t="str">
            <v>Lumpsum</v>
          </cell>
        </row>
        <row r="1810">
          <cell r="C1810" t="str">
            <v>- Tackle</v>
          </cell>
        </row>
        <row r="1811">
          <cell r="C1811" t="str">
            <v>- Tambang</v>
          </cell>
        </row>
        <row r="1812">
          <cell r="C1812" t="str">
            <v>- Alat kecil lainnya</v>
          </cell>
        </row>
        <row r="1814">
          <cell r="A1814" t="str">
            <v>3.</v>
          </cell>
          <cell r="C1814" t="str">
            <v>TENAGA</v>
          </cell>
        </row>
        <row r="1815">
          <cell r="C1815" t="str">
            <v>Produksi per hari  (unloading)  =  Q2 x Tk</v>
          </cell>
          <cell r="G1815" t="str">
            <v>Qt</v>
          </cell>
          <cell r="H1815">
            <v>17.434934448739121</v>
          </cell>
          <cell r="I1815" t="str">
            <v>M3</v>
          </cell>
        </row>
        <row r="1816">
          <cell r="C1816" t="str">
            <v>Kebutuhan tenaga  (di lokasi pekerjaan) :</v>
          </cell>
        </row>
        <row r="1817">
          <cell r="D1817" t="str">
            <v>- Mandor</v>
          </cell>
          <cell r="G1817" t="str">
            <v>M</v>
          </cell>
          <cell r="H1817">
            <v>1</v>
          </cell>
          <cell r="I1817" t="str">
            <v>orang</v>
          </cell>
        </row>
        <row r="1818">
          <cell r="D1818" t="str">
            <v>- Tukang</v>
          </cell>
          <cell r="G1818" t="str">
            <v>Tb</v>
          </cell>
          <cell r="H1818">
            <v>2</v>
          </cell>
          <cell r="I1818" t="str">
            <v>orang</v>
          </cell>
        </row>
        <row r="1819">
          <cell r="D1819" t="str">
            <v>- Pekerja</v>
          </cell>
          <cell r="G1819" t="str">
            <v>P</v>
          </cell>
          <cell r="H1819">
            <v>10</v>
          </cell>
          <cell r="I1819" t="str">
            <v>orang</v>
          </cell>
        </row>
        <row r="1821">
          <cell r="C1821" t="str">
            <v>Koefisien Tenaga / M3   :</v>
          </cell>
        </row>
        <row r="1822">
          <cell r="D1822" t="str">
            <v>-  Mandor</v>
          </cell>
          <cell r="E1822" t="str">
            <v>= (Tk x M) : Qt</v>
          </cell>
          <cell r="G1822" t="str">
            <v>(L03)</v>
          </cell>
          <cell r="H1822">
            <v>0.40149276273913576</v>
          </cell>
          <cell r="I1822" t="str">
            <v>jam</v>
          </cell>
        </row>
        <row r="1823">
          <cell r="D1823" t="str">
            <v>-  Tukang</v>
          </cell>
          <cell r="E1823" t="str">
            <v>= (Tk x Tb) : Qt</v>
          </cell>
          <cell r="G1823" t="str">
            <v>(L02)</v>
          </cell>
          <cell r="H1823">
            <v>0.80298552547827151</v>
          </cell>
          <cell r="I1823" t="str">
            <v>jam</v>
          </cell>
        </row>
        <row r="1824">
          <cell r="D1824" t="str">
            <v>-  Pekerja</v>
          </cell>
          <cell r="E1824" t="str">
            <v>= (Tk x P) : Qt</v>
          </cell>
          <cell r="G1824" t="str">
            <v>(L01)</v>
          </cell>
          <cell r="H1824">
            <v>4.0149276273913577</v>
          </cell>
          <cell r="I1824" t="str">
            <v>jam</v>
          </cell>
        </row>
        <row r="1827">
          <cell r="A1827" t="str">
            <v>4.</v>
          </cell>
          <cell r="C1827" t="str">
            <v>HARGA DASAR SATUAN UPAH, BAHAN DAN ALAT</v>
          </cell>
        </row>
        <row r="1828">
          <cell r="C1828" t="str">
            <v>Lihat lampiran.</v>
          </cell>
        </row>
        <row r="1830">
          <cell r="A1830" t="str">
            <v>5.</v>
          </cell>
          <cell r="C1830" t="str">
            <v>ANALISA HARGA SATUAN PEKERJAAN</v>
          </cell>
        </row>
        <row r="1831">
          <cell r="C1831" t="str">
            <v>Lihat perhitungan dalam FORMULIR STANDAR UNTUK</v>
          </cell>
        </row>
        <row r="1832">
          <cell r="C1832" t="str">
            <v>PEREKEMAN ANALISA MASING-MASING HARGA</v>
          </cell>
        </row>
        <row r="1833">
          <cell r="C1833" t="str">
            <v>SATUAN.</v>
          </cell>
        </row>
        <row r="1834">
          <cell r="C1834" t="str">
            <v>Didapat Harga Satuan Pekerjaan :</v>
          </cell>
        </row>
        <row r="1836">
          <cell r="C1836" t="str">
            <v xml:space="preserve">Rp.  </v>
          </cell>
          <cell r="D1836">
            <v>1770371.9221647766</v>
          </cell>
          <cell r="E1836" t="str">
            <v xml:space="preserve"> / M3</v>
          </cell>
        </row>
        <row r="1840">
          <cell r="A1840" t="str">
            <v>6.</v>
          </cell>
          <cell r="C1840" t="str">
            <v>MASA PELAKSANAAN YANG DIPERLUKAN</v>
          </cell>
        </row>
        <row r="1841">
          <cell r="C1841" t="str">
            <v>Masa Pelaksanaan :</v>
          </cell>
          <cell r="D1841" t="str">
            <v>. . . . . . . . . . . .</v>
          </cell>
        </row>
        <row r="1843">
          <cell r="A1843" t="str">
            <v>7.</v>
          </cell>
          <cell r="C1843" t="str">
            <v>VOLUME PEKERJAAN YANG DIPERLUKAN</v>
          </cell>
        </row>
        <row r="1844">
          <cell r="C1844" t="str">
            <v>Volume pekerjaan  :</v>
          </cell>
          <cell r="D1844">
            <v>0</v>
          </cell>
          <cell r="E1844" t="str">
            <v>M3</v>
          </cell>
        </row>
        <row r="1860">
          <cell r="A1860" t="str">
            <v>ITEM PEMBAYARAN NO.</v>
          </cell>
          <cell r="D1860" t="str">
            <v>:  7.6 (13) a</v>
          </cell>
          <cell r="J1860" t="str">
            <v>Analisa EI-7613</v>
          </cell>
          <cell r="T1860" t="str">
            <v>Analisa EI-7613</v>
          </cell>
        </row>
        <row r="1861">
          <cell r="A1861" t="str">
            <v>JENIS PEKERJAAN</v>
          </cell>
          <cell r="D1861" t="str">
            <v>:  Pemancangan T. Pancang Baja</v>
          </cell>
          <cell r="H1861" t="str">
            <v>(Dia 400 mm)</v>
          </cell>
        </row>
        <row r="1862">
          <cell r="A1862" t="str">
            <v>SATUAN PEMBAYARAN</v>
          </cell>
          <cell r="D1862" t="str">
            <v>:  M'</v>
          </cell>
          <cell r="H1862" t="str">
            <v xml:space="preserve">        URAIAN ANALISA HARGA SATUAN</v>
          </cell>
          <cell r="L1862" t="str">
            <v>FORMULIR STANDAR UNTUK</v>
          </cell>
        </row>
        <row r="1863">
          <cell r="L1863" t="str">
            <v>PEREKAMAN ANALISA MASING-MASING HARGA SATUAN</v>
          </cell>
        </row>
        <row r="1864">
          <cell r="L1864" t="str">
            <v xml:space="preserve">                                                                                                            </v>
          </cell>
        </row>
        <row r="1865">
          <cell r="A1865" t="str">
            <v>No.</v>
          </cell>
          <cell r="C1865" t="str">
            <v>U R A I A N</v>
          </cell>
          <cell r="G1865" t="str">
            <v>KODE</v>
          </cell>
          <cell r="H1865" t="str">
            <v>KOEF.</v>
          </cell>
          <cell r="I1865" t="str">
            <v>SATUAN</v>
          </cell>
          <cell r="J1865" t="str">
            <v>KETERANGAN</v>
          </cell>
        </row>
        <row r="1867">
          <cell r="L1867" t="str">
            <v>Proyek / Bagpro</v>
          </cell>
          <cell r="O1867" t="str">
            <v xml:space="preserve">:  Peningkatan Jalan Dan Jembatan Prop. NTT </v>
          </cell>
        </row>
        <row r="1868">
          <cell r="A1868" t="str">
            <v>I.</v>
          </cell>
          <cell r="C1868" t="str">
            <v>ASUMSI</v>
          </cell>
          <cell r="L1868" t="str">
            <v>No. Paket Kontrak</v>
          </cell>
          <cell r="O1868" t="str">
            <v xml:space="preserve">:  </v>
          </cell>
        </row>
        <row r="1869">
          <cell r="A1869">
            <v>1</v>
          </cell>
          <cell r="C1869" t="str">
            <v>Menggunakan alat (cara mekanik)</v>
          </cell>
          <cell r="L1869" t="str">
            <v>Nama Paket</v>
          </cell>
          <cell r="O1869" t="str">
            <v>:  Pembangunan Jalan Resetlement Pengungsi Mauritzu</v>
          </cell>
        </row>
        <row r="1870">
          <cell r="A1870">
            <v>2</v>
          </cell>
          <cell r="C1870" t="str">
            <v>Lokasi pekerjaan : di lokasi</v>
          </cell>
          <cell r="L1870" t="str">
            <v>Prop / Kab / Kodya</v>
          </cell>
          <cell r="O1870" t="str">
            <v>:  Nusa Tenggara Timur / TTU</v>
          </cell>
        </row>
        <row r="1871">
          <cell r="A1871">
            <v>3</v>
          </cell>
          <cell r="C1871" t="str">
            <v>Jam kerja efektif per-hari</v>
          </cell>
          <cell r="G1871" t="str">
            <v>Tk</v>
          </cell>
          <cell r="H1871">
            <v>7</v>
          </cell>
          <cell r="I1871" t="str">
            <v>jam</v>
          </cell>
          <cell r="L1871" t="str">
            <v>ITEM PEMBAYARAN NO.</v>
          </cell>
          <cell r="O1871" t="str">
            <v>:  7.6 (13) a</v>
          </cell>
          <cell r="R1871" t="str">
            <v>PERKIRAAN VOL. PEK.</v>
          </cell>
          <cell r="T1871" t="str">
            <v>:</v>
          </cell>
          <cell r="U1871">
            <v>0</v>
          </cell>
        </row>
        <row r="1872">
          <cell r="A1872">
            <v>4</v>
          </cell>
          <cell r="C1872" t="str">
            <v>Panjang Tiang</v>
          </cell>
          <cell r="G1872" t="str">
            <v>p</v>
          </cell>
          <cell r="H1872">
            <v>20</v>
          </cell>
          <cell r="I1872" t="str">
            <v>M</v>
          </cell>
          <cell r="L1872" t="str">
            <v>JENIS PEKERJAAN</v>
          </cell>
          <cell r="O1872" t="str">
            <v>:  Pemancangan T. Pancang Baja</v>
          </cell>
          <cell r="R1872" t="str">
            <v>TOTAL HARGA (Rp.)</v>
          </cell>
          <cell r="T1872" t="str">
            <v>:</v>
          </cell>
          <cell r="U1872">
            <v>0</v>
          </cell>
        </row>
        <row r="1873">
          <cell r="A1873">
            <v>5</v>
          </cell>
          <cell r="C1873" t="str">
            <v>Pemakaian Kawat las dan alat Las utk penyambungan</v>
          </cell>
          <cell r="L1873" t="str">
            <v>SATUAN PEMBAYARAN</v>
          </cell>
          <cell r="O1873" t="str">
            <v>:  M'</v>
          </cell>
          <cell r="Q1873" t="str">
            <v>(Dia 400 mm)</v>
          </cell>
          <cell r="R1873" t="str">
            <v>% THD. BIAYA PROYEK</v>
          </cell>
          <cell r="T1873" t="str">
            <v>:</v>
          </cell>
          <cell r="U1873">
            <v>0</v>
          </cell>
        </row>
        <row r="1874">
          <cell r="C1874" t="str">
            <v>termasuk dalam item Penyediaan Tiang Pancang</v>
          </cell>
        </row>
        <row r="1876">
          <cell r="A1876" t="str">
            <v>II.</v>
          </cell>
          <cell r="C1876" t="str">
            <v>URUTAN KERJA</v>
          </cell>
          <cell r="Q1876" t="str">
            <v>PERKIRAAN</v>
          </cell>
          <cell r="R1876" t="str">
            <v>HARGA</v>
          </cell>
          <cell r="S1876" t="str">
            <v>JUMLAH</v>
          </cell>
        </row>
        <row r="1877">
          <cell r="A1877">
            <v>1</v>
          </cell>
          <cell r="C1877" t="str">
            <v>Material Tiang pancang yang telah siap ada dekat</v>
          </cell>
          <cell r="L1877" t="str">
            <v>NO.</v>
          </cell>
          <cell r="N1877" t="str">
            <v>KOMPONEN</v>
          </cell>
          <cell r="P1877" t="str">
            <v>SATUAN</v>
          </cell>
          <cell r="Q1877" t="str">
            <v>KUANTITAS</v>
          </cell>
          <cell r="R1877" t="str">
            <v>SATUAN</v>
          </cell>
          <cell r="S1877" t="str">
            <v>HARGA</v>
          </cell>
        </row>
        <row r="1878">
          <cell r="C1878" t="str">
            <v>lokasi pemancangan</v>
          </cell>
          <cell r="R1878" t="str">
            <v>(Rp.)</v>
          </cell>
          <cell r="S1878" t="str">
            <v>(Rp.)</v>
          </cell>
        </row>
        <row r="1879">
          <cell r="A1879">
            <v>2</v>
          </cell>
          <cell r="C1879" t="str">
            <v>Penyambungan dilakukan pada saat pemancangan</v>
          </cell>
        </row>
        <row r="1881">
          <cell r="A1881" t="str">
            <v>III.</v>
          </cell>
          <cell r="C1881" t="str">
            <v>PEMAKAIAN BAHAN, ALAT DAN TENAGA</v>
          </cell>
          <cell r="L1881" t="str">
            <v>A.</v>
          </cell>
          <cell r="N1881" t="str">
            <v>TENAGA</v>
          </cell>
        </row>
        <row r="1883">
          <cell r="A1883" t="str">
            <v xml:space="preserve">   1.</v>
          </cell>
          <cell r="C1883" t="str">
            <v>BAHAN</v>
          </cell>
          <cell r="L1883" t="str">
            <v>1.</v>
          </cell>
          <cell r="N1883" t="str">
            <v>Pekerja</v>
          </cell>
          <cell r="O1883" t="str">
            <v>(L01)</v>
          </cell>
          <cell r="P1883" t="str">
            <v>jam</v>
          </cell>
          <cell r="Q1883">
            <v>1.0843373493975907</v>
          </cell>
          <cell r="R1883">
            <v>0</v>
          </cell>
          <cell r="U1883">
            <v>0</v>
          </cell>
        </row>
        <row r="1884">
          <cell r="C1884" t="str">
            <v xml:space="preserve">Pemakaian bahan pada pekerjaan penyiapan </v>
          </cell>
          <cell r="L1884" t="str">
            <v>2.</v>
          </cell>
          <cell r="N1884" t="str">
            <v>Tukang</v>
          </cell>
          <cell r="O1884" t="str">
            <v>(L02)</v>
          </cell>
          <cell r="P1884" t="str">
            <v>jam</v>
          </cell>
          <cell r="Q1884">
            <v>0.27108433734939769</v>
          </cell>
          <cell r="R1884">
            <v>0</v>
          </cell>
          <cell r="U1884">
            <v>0</v>
          </cell>
        </row>
        <row r="1885">
          <cell r="C1885" t="str">
            <v>material tiang pancang</v>
          </cell>
          <cell r="L1885" t="str">
            <v>3.</v>
          </cell>
          <cell r="N1885" t="str">
            <v>Mandor</v>
          </cell>
          <cell r="O1885" t="str">
            <v>(L03)</v>
          </cell>
          <cell r="P1885" t="str">
            <v>jam</v>
          </cell>
          <cell r="Q1885">
            <v>0.13554216867469884</v>
          </cell>
          <cell r="R1885">
            <v>0</v>
          </cell>
          <cell r="U1885">
            <v>0</v>
          </cell>
        </row>
        <row r="1887">
          <cell r="A1887" t="str">
            <v>2.</v>
          </cell>
          <cell r="C1887" t="str">
            <v>ALAT</v>
          </cell>
          <cell r="Q1887" t="str">
            <v xml:space="preserve">JUMLAH HARGA TENAGA   </v>
          </cell>
          <cell r="U1887">
            <v>0</v>
          </cell>
        </row>
        <row r="1889">
          <cell r="L1889" t="str">
            <v>B.</v>
          </cell>
          <cell r="N1889" t="str">
            <v>BAHAN</v>
          </cell>
        </row>
        <row r="1890">
          <cell r="A1890" t="str">
            <v>2.a</v>
          </cell>
          <cell r="C1890" t="str">
            <v>Crane on Track 35 Ton</v>
          </cell>
          <cell r="G1890" t="str">
            <v>(E31)</v>
          </cell>
        </row>
        <row r="1891">
          <cell r="C1891" t="str">
            <v>Kapasitas</v>
          </cell>
          <cell r="G1891" t="str">
            <v>V1</v>
          </cell>
          <cell r="H1891">
            <v>1</v>
          </cell>
          <cell r="I1891" t="str">
            <v>Titik</v>
          </cell>
        </row>
        <row r="1892">
          <cell r="C1892" t="str">
            <v>Faktor Efisiensi alat</v>
          </cell>
          <cell r="G1892" t="str">
            <v>Fa</v>
          </cell>
          <cell r="H1892">
            <v>0.83</v>
          </cell>
          <cell r="I1892" t="str">
            <v>-</v>
          </cell>
        </row>
        <row r="1893">
          <cell r="C1893" t="str">
            <v>Waktu siklus</v>
          </cell>
        </row>
        <row r="1894">
          <cell r="C1894" t="str">
            <v>- Waktu penggeseran dan penyetelan tiang</v>
          </cell>
          <cell r="G1894" t="str">
            <v>T1</v>
          </cell>
          <cell r="H1894">
            <v>75</v>
          </cell>
          <cell r="I1894" t="str">
            <v>menit</v>
          </cell>
        </row>
        <row r="1895">
          <cell r="C1895" t="str">
            <v>- Waktu pemancangan sampai kalendering 3 cm</v>
          </cell>
          <cell r="G1895" t="str">
            <v>T2</v>
          </cell>
          <cell r="H1895">
            <v>75</v>
          </cell>
          <cell r="I1895" t="str">
            <v>menit</v>
          </cell>
        </row>
        <row r="1896">
          <cell r="C1896" t="str">
            <v>- Waktu penjambungan tiang</v>
          </cell>
          <cell r="G1896" t="str">
            <v>T3</v>
          </cell>
          <cell r="H1896">
            <v>60</v>
          </cell>
          <cell r="I1896" t="str">
            <v>menit</v>
          </cell>
        </row>
        <row r="1897">
          <cell r="G1897" t="str">
            <v>Ts1</v>
          </cell>
          <cell r="H1897">
            <v>135</v>
          </cell>
          <cell r="I1897" t="str">
            <v>menit</v>
          </cell>
          <cell r="Q1897" t="str">
            <v xml:space="preserve">JUMLAH HARGA BAHAN   </v>
          </cell>
          <cell r="U1897">
            <v>0</v>
          </cell>
        </row>
        <row r="1899">
          <cell r="C1899" t="str">
            <v>Kap. Prod. / jam  =</v>
          </cell>
          <cell r="D1899" t="str">
            <v>V1 x p x Fa</v>
          </cell>
          <cell r="G1899" t="str">
            <v>Q1</v>
          </cell>
          <cell r="H1899">
            <v>7.3777777777777764</v>
          </cell>
          <cell r="I1899" t="str">
            <v>M1/jam</v>
          </cell>
          <cell r="L1899" t="str">
            <v>C.</v>
          </cell>
          <cell r="N1899" t="str">
            <v>PERALATAN</v>
          </cell>
        </row>
        <row r="1900">
          <cell r="D1900" t="str">
            <v>Ts1</v>
          </cell>
        </row>
        <row r="1901">
          <cell r="C1901" t="str">
            <v xml:space="preserve">Koefisien Alat / m' </v>
          </cell>
          <cell r="D1901" t="str">
            <v xml:space="preserve"> = 1 : Q1</v>
          </cell>
          <cell r="G1901" t="str">
            <v>(E31)</v>
          </cell>
          <cell r="H1901">
            <v>0.13554216867469882</v>
          </cell>
          <cell r="I1901" t="str">
            <v>Jam</v>
          </cell>
          <cell r="L1901" t="str">
            <v>1.</v>
          </cell>
          <cell r="N1901" t="str">
            <v>Crane on Track   (E31)</v>
          </cell>
          <cell r="P1901" t="str">
            <v>jam</v>
          </cell>
          <cell r="Q1901">
            <v>0.13554216867469882</v>
          </cell>
          <cell r="R1901">
            <v>129492.40497405821</v>
          </cell>
          <cell r="U1901">
            <v>17551.681397086206</v>
          </cell>
        </row>
        <row r="1902">
          <cell r="L1902" t="str">
            <v>2.</v>
          </cell>
          <cell r="N1902" t="str">
            <v>Pile Driver</v>
          </cell>
          <cell r="O1902" t="str">
            <v>(E30)</v>
          </cell>
          <cell r="P1902" t="str">
            <v>jam</v>
          </cell>
          <cell r="Q1902">
            <v>7.5301204819277129E-2</v>
          </cell>
          <cell r="R1902">
            <v>26959.210653622875</v>
          </cell>
          <cell r="U1902">
            <v>2030.0610431944942</v>
          </cell>
        </row>
        <row r="1903">
          <cell r="A1903" t="str">
            <v>2.b</v>
          </cell>
          <cell r="C1903" t="str">
            <v>PILE DRIVER HAMMER</v>
          </cell>
          <cell r="G1903" t="str">
            <v>(E30)</v>
          </cell>
          <cell r="L1903" t="str">
            <v>3.</v>
          </cell>
          <cell r="N1903" t="str">
            <v>Alat Bantu</v>
          </cell>
          <cell r="P1903" t="str">
            <v>Ls</v>
          </cell>
          <cell r="Q1903">
            <v>1</v>
          </cell>
          <cell r="R1903">
            <v>400</v>
          </cell>
          <cell r="U1903">
            <v>400</v>
          </cell>
        </row>
        <row r="1904">
          <cell r="C1904" t="str">
            <v>Kapasitas</v>
          </cell>
          <cell r="G1904" t="str">
            <v>V2</v>
          </cell>
          <cell r="H1904">
            <v>1</v>
          </cell>
          <cell r="I1904" t="str">
            <v>Titik</v>
          </cell>
        </row>
        <row r="1905">
          <cell r="C1905" t="str">
            <v>Faktor Efisiensi alat</v>
          </cell>
          <cell r="G1905" t="str">
            <v>Fa</v>
          </cell>
          <cell r="H1905">
            <v>0.83</v>
          </cell>
          <cell r="I1905" t="str">
            <v>-</v>
          </cell>
        </row>
        <row r="1906">
          <cell r="C1906" t="str">
            <v>Waktu siklus</v>
          </cell>
        </row>
        <row r="1907">
          <cell r="C1907" t="str">
            <v>- Waktu pemancangan sampai kalendering 3 cm</v>
          </cell>
          <cell r="G1907" t="str">
            <v>Ts2</v>
          </cell>
          <cell r="H1907">
            <v>75</v>
          </cell>
          <cell r="I1907" t="str">
            <v>menit</v>
          </cell>
        </row>
        <row r="1909">
          <cell r="C1909" t="str">
            <v>Kap. Prod. / jam  =</v>
          </cell>
          <cell r="D1909" t="str">
            <v>V2 x p x Fa</v>
          </cell>
          <cell r="G1909" t="str">
            <v>Q2</v>
          </cell>
          <cell r="H1909">
            <v>13.279999999999998</v>
          </cell>
          <cell r="I1909" t="str">
            <v>M1/jam</v>
          </cell>
          <cell r="Q1909" t="str">
            <v xml:space="preserve">JUMLAH HARGA PERALATAN   </v>
          </cell>
          <cell r="U1909">
            <v>19981.742440280701</v>
          </cell>
        </row>
        <row r="1910">
          <cell r="D1910" t="str">
            <v>Ts2</v>
          </cell>
        </row>
        <row r="1911">
          <cell r="C1911" t="str">
            <v xml:space="preserve">Koefisien Alat / m' </v>
          </cell>
          <cell r="D1911" t="str">
            <v xml:space="preserve"> = 1 : Q2</v>
          </cell>
          <cell r="G1911" t="str">
            <v>(E07)</v>
          </cell>
          <cell r="H1911">
            <v>7.5301204819277129E-2</v>
          </cell>
          <cell r="I1911" t="str">
            <v>Jam</v>
          </cell>
          <cell r="L1911" t="str">
            <v>D.</v>
          </cell>
          <cell r="N1911" t="str">
            <v>JUMLAH HARGA TENAGA, BAHAN DAN PERALATAN  ( A + B + C )</v>
          </cell>
          <cell r="U1911">
            <v>19981.742440280701</v>
          </cell>
        </row>
        <row r="1912">
          <cell r="L1912" t="str">
            <v>E.</v>
          </cell>
          <cell r="N1912" t="str">
            <v>OVERHEAD &amp; PROFIT</v>
          </cell>
          <cell r="P1912">
            <v>10</v>
          </cell>
          <cell r="Q1912" t="str">
            <v>%  x  D</v>
          </cell>
          <cell r="U1912">
            <v>1998.1742440280702</v>
          </cell>
        </row>
        <row r="1913">
          <cell r="L1913" t="str">
            <v>F.</v>
          </cell>
          <cell r="N1913" t="str">
            <v>HARGA SATUAN PEKERJAAN  ( D + E )</v>
          </cell>
          <cell r="U1913">
            <v>21979.91668430877</v>
          </cell>
        </row>
        <row r="1914">
          <cell r="L1914" t="str">
            <v>Note: 1</v>
          </cell>
          <cell r="N1914" t="str">
            <v>SATUAN dapat berdasarkan atas jam operasi untuk Tenaga Kerja dan Peralatan, volume dan/atau ukuran</v>
          </cell>
        </row>
        <row r="1915">
          <cell r="A1915" t="str">
            <v>2.b.</v>
          </cell>
          <cell r="C1915" t="str">
            <v>ALAT  BANTU</v>
          </cell>
          <cell r="N1915" t="str">
            <v>berat untuk bahan-bahan.</v>
          </cell>
        </row>
        <row r="1916">
          <cell r="C1916" t="str">
            <v>Diperlukan alat bantu kecil selama penyetelan dan</v>
          </cell>
          <cell r="J1916" t="str">
            <v>Lumpsum</v>
          </cell>
          <cell r="L1916">
            <v>2</v>
          </cell>
          <cell r="N1916" t="str">
            <v>Kuantitas satuan adalah kuantitas setiap komponen untuk menyelesaikan satu satuan pekerjaan dari nomor</v>
          </cell>
        </row>
        <row r="1917">
          <cell r="C1917" t="str">
            <v>penyambungan</v>
          </cell>
          <cell r="N1917" t="str">
            <v>mata pembayaran.</v>
          </cell>
        </row>
        <row r="1918">
          <cell r="C1918" t="str">
            <v>- Rantai/sling baja, dan Lain-Lain</v>
          </cell>
          <cell r="L1918">
            <v>3</v>
          </cell>
          <cell r="N1918" t="str">
            <v>Biaya satuan untuk peralatan sudah termasuk bahan bakar, bahan habis dipakai dan operator.</v>
          </cell>
        </row>
        <row r="1919">
          <cell r="L1919">
            <v>4</v>
          </cell>
          <cell r="N1919" t="str">
            <v>Biaya satuan sudah termasuk pengeluaran untuk seluruh pajak yang berkaitan (tetapi tidak termasuk PPN</v>
          </cell>
        </row>
        <row r="1920">
          <cell r="J1920" t="str">
            <v>Berlanjut ke hal. berikut.</v>
          </cell>
          <cell r="N1920" t="str">
            <v>yang dibayar dari kontrak) dan biaya-biaya lainnya.</v>
          </cell>
        </row>
        <row r="1921">
          <cell r="A1921" t="str">
            <v>ITEM PEMBAYARAN NO.</v>
          </cell>
          <cell r="D1921" t="str">
            <v>:  7.6 (13) a</v>
          </cell>
          <cell r="J1921" t="str">
            <v>Analisa EI-7613</v>
          </cell>
        </row>
        <row r="1922">
          <cell r="A1922" t="str">
            <v>JENIS PEKERJAAN</v>
          </cell>
          <cell r="D1922" t="str">
            <v>:  Pemancangan T. Pancang Baja</v>
          </cell>
          <cell r="G1922" t="str">
            <v>(Dia 400 mm)</v>
          </cell>
        </row>
        <row r="1923">
          <cell r="A1923" t="str">
            <v>SATUAN PEMBAYARAN</v>
          </cell>
          <cell r="D1923" t="str">
            <v>:  M'</v>
          </cell>
          <cell r="H1923" t="str">
            <v xml:space="preserve">        URAIAN ANALISA HARGA SATUAN</v>
          </cell>
        </row>
        <row r="1924">
          <cell r="J1924" t="str">
            <v>Lanjutan</v>
          </cell>
        </row>
        <row r="1926">
          <cell r="A1926" t="str">
            <v>No.</v>
          </cell>
          <cell r="C1926" t="str">
            <v>U R A I A N</v>
          </cell>
          <cell r="G1926" t="str">
            <v>KODE</v>
          </cell>
          <cell r="H1926" t="str">
            <v>KOEF.</v>
          </cell>
          <cell r="I1926" t="str">
            <v>SATUAN</v>
          </cell>
          <cell r="J1926" t="str">
            <v>KETERANGAN</v>
          </cell>
        </row>
        <row r="1929">
          <cell r="A1929" t="str">
            <v>3.</v>
          </cell>
          <cell r="C1929" t="str">
            <v>TENAGA</v>
          </cell>
        </row>
        <row r="1930">
          <cell r="C1930" t="str">
            <v>Produksi Tiang dalam 1 hari</v>
          </cell>
          <cell r="E1930" t="str">
            <v>= Tk x Q1</v>
          </cell>
          <cell r="G1930" t="str">
            <v>Qt</v>
          </cell>
          <cell r="H1930">
            <v>51.644444444444431</v>
          </cell>
          <cell r="I1930" t="str">
            <v>M'</v>
          </cell>
        </row>
        <row r="1931">
          <cell r="C1931" t="str">
            <v>Kebutuhan tenaga tambahan di lokasi :</v>
          </cell>
        </row>
        <row r="1932">
          <cell r="D1932" t="str">
            <v>- Mandor</v>
          </cell>
          <cell r="G1932" t="str">
            <v>M</v>
          </cell>
          <cell r="H1932">
            <v>1</v>
          </cell>
          <cell r="I1932" t="str">
            <v>orang</v>
          </cell>
        </row>
        <row r="1933">
          <cell r="D1933" t="str">
            <v>- Tukang</v>
          </cell>
          <cell r="G1933" t="str">
            <v>Tb</v>
          </cell>
          <cell r="H1933">
            <v>2</v>
          </cell>
          <cell r="I1933" t="str">
            <v>orang</v>
          </cell>
        </row>
        <row r="1934">
          <cell r="D1934" t="str">
            <v>- Pekerja</v>
          </cell>
          <cell r="G1934" t="str">
            <v>P</v>
          </cell>
          <cell r="H1934">
            <v>8</v>
          </cell>
          <cell r="I1934" t="str">
            <v>orang</v>
          </cell>
        </row>
        <row r="1936">
          <cell r="C1936" t="str">
            <v>Koefisien Tenaga / M1   :</v>
          </cell>
        </row>
        <row r="1937">
          <cell r="D1937" t="str">
            <v>-  Mandor</v>
          </cell>
          <cell r="E1937" t="str">
            <v xml:space="preserve"> = ( Tk x M ) : Qt</v>
          </cell>
          <cell r="G1937" t="str">
            <v>(L03)</v>
          </cell>
          <cell r="H1937">
            <v>0.13554216867469884</v>
          </cell>
          <cell r="I1937" t="str">
            <v>jam</v>
          </cell>
        </row>
        <row r="1938">
          <cell r="D1938" t="str">
            <v>-  Tukang</v>
          </cell>
          <cell r="E1938" t="str">
            <v xml:space="preserve"> = ( Tk x Tb ) : Qt</v>
          </cell>
          <cell r="G1938" t="str">
            <v>(L02)</v>
          </cell>
          <cell r="H1938">
            <v>0.27108433734939769</v>
          </cell>
          <cell r="I1938" t="str">
            <v>jam</v>
          </cell>
        </row>
        <row r="1939">
          <cell r="D1939" t="str">
            <v>-  Pekerja</v>
          </cell>
          <cell r="E1939" t="str">
            <v xml:space="preserve"> = ( Tk x P ) : Qt</v>
          </cell>
          <cell r="G1939" t="str">
            <v>(L01)</v>
          </cell>
          <cell r="H1939">
            <v>1.0843373493975907</v>
          </cell>
          <cell r="I1939" t="str">
            <v>jam</v>
          </cell>
        </row>
        <row r="1942">
          <cell r="A1942" t="str">
            <v>4.</v>
          </cell>
          <cell r="C1942" t="str">
            <v>HARGA DASAR SATUAN UPAH, BAHAN DAN ALAT</v>
          </cell>
        </row>
        <row r="1943">
          <cell r="C1943" t="str">
            <v>Lihat lampiran.</v>
          </cell>
        </row>
        <row r="1945">
          <cell r="A1945" t="str">
            <v>5.</v>
          </cell>
          <cell r="C1945" t="str">
            <v>ANALISA HARGA SATUAN PEKERJAAN</v>
          </cell>
        </row>
        <row r="1946">
          <cell r="C1946" t="str">
            <v>Lihat perhitungan dalam FORMULIR STANDAR UNTUK</v>
          </cell>
        </row>
        <row r="1947">
          <cell r="C1947" t="str">
            <v>PEREKEMAN ANALISA MASING-MASING HARGA</v>
          </cell>
        </row>
        <row r="1948">
          <cell r="C1948" t="str">
            <v>SATUAN.</v>
          </cell>
        </row>
        <row r="1949">
          <cell r="C1949" t="str">
            <v>Didapat Harga Satuan Pekerjaan :</v>
          </cell>
        </row>
        <row r="1951">
          <cell r="C1951" t="str">
            <v xml:space="preserve">Rp.  </v>
          </cell>
          <cell r="D1951">
            <v>21979.91668430877</v>
          </cell>
          <cell r="E1951" t="str">
            <v xml:space="preserve"> / M'</v>
          </cell>
        </row>
        <row r="1955">
          <cell r="A1955" t="str">
            <v>6.</v>
          </cell>
          <cell r="C1955" t="str">
            <v>MASA PELAKSANAAN YANG DIPERLUKAN</v>
          </cell>
        </row>
        <row r="1956">
          <cell r="C1956" t="str">
            <v>Masa Pelaksanaan :</v>
          </cell>
          <cell r="D1956" t="str">
            <v>. . . . . . . . . . . .</v>
          </cell>
        </row>
        <row r="1958">
          <cell r="A1958" t="str">
            <v>7.</v>
          </cell>
          <cell r="C1958" t="str">
            <v>VOLUME PEKERJAAN YANG DIPERLUKAN</v>
          </cell>
        </row>
        <row r="1959">
          <cell r="C1959" t="str">
            <v>Volume pekerjaan  :</v>
          </cell>
          <cell r="D1959">
            <v>0</v>
          </cell>
          <cell r="E1959" t="str">
            <v xml:space="preserve">    M'</v>
          </cell>
        </row>
        <row r="1980">
          <cell r="A1980" t="str">
            <v>ITEM PEMBAYARAN NO.</v>
          </cell>
          <cell r="D1980" t="str">
            <v>:  7.6 (12) a</v>
          </cell>
          <cell r="J1980" t="str">
            <v>Analisa EI-7612</v>
          </cell>
          <cell r="T1980" t="str">
            <v>Analisa EI-7612</v>
          </cell>
        </row>
        <row r="1981">
          <cell r="A1981" t="str">
            <v>JENIS PEKERJAAN</v>
          </cell>
          <cell r="D1981" t="str">
            <v>:  Pemancgn. T. Pancang Beton</v>
          </cell>
          <cell r="G1981" t="str">
            <v>( 40 x 40 ) cm</v>
          </cell>
        </row>
        <row r="1982">
          <cell r="A1982" t="str">
            <v>SATUAN PEMBAYARAN</v>
          </cell>
          <cell r="D1982" t="str">
            <v>:  M'</v>
          </cell>
          <cell r="H1982" t="str">
            <v xml:space="preserve">        URAIAN ANALISA HARGA SATUAN</v>
          </cell>
          <cell r="L1982" t="str">
            <v>FORMULIR STANDAR UNTUK</v>
          </cell>
        </row>
        <row r="1983">
          <cell r="L1983" t="str">
            <v>PEREKAMAN ANALISA MASING-MASING HARGA SATUAN</v>
          </cell>
        </row>
        <row r="1984">
          <cell r="L1984" t="str">
            <v xml:space="preserve">                                                                                                            </v>
          </cell>
        </row>
        <row r="1985">
          <cell r="A1985" t="str">
            <v>No.</v>
          </cell>
          <cell r="C1985" t="str">
            <v>U R A I A N</v>
          </cell>
          <cell r="G1985" t="str">
            <v>KODE</v>
          </cell>
          <cell r="H1985" t="str">
            <v>KOEF.</v>
          </cell>
          <cell r="I1985" t="str">
            <v>SATUAN</v>
          </cell>
          <cell r="J1985" t="str">
            <v>KETERANGAN</v>
          </cell>
        </row>
        <row r="1987">
          <cell r="L1987" t="str">
            <v>Proyek / Bagpro</v>
          </cell>
          <cell r="O1987" t="str">
            <v xml:space="preserve">:  Peningkatan Jalan Dan Jembatan Prop. NTT </v>
          </cell>
        </row>
        <row r="1988">
          <cell r="A1988" t="str">
            <v>I.</v>
          </cell>
          <cell r="C1988" t="str">
            <v>ASUMSI</v>
          </cell>
          <cell r="L1988" t="str">
            <v>No. Paket Kontrak</v>
          </cell>
          <cell r="O1988" t="str">
            <v xml:space="preserve">:  </v>
          </cell>
        </row>
        <row r="1989">
          <cell r="A1989">
            <v>1</v>
          </cell>
          <cell r="C1989" t="str">
            <v>Menggunakan alat (cara mekanik)</v>
          </cell>
          <cell r="L1989" t="str">
            <v>Nama Paket</v>
          </cell>
          <cell r="O1989" t="str">
            <v>:  Pembangunan Jalan Resetlement Pengungsi Mauritzu</v>
          </cell>
        </row>
        <row r="1990">
          <cell r="A1990">
            <v>2</v>
          </cell>
          <cell r="C1990" t="str">
            <v>Lokasi pekerjaan : di lokasi</v>
          </cell>
          <cell r="L1990" t="str">
            <v>Prop / Kab / Kodya</v>
          </cell>
          <cell r="O1990" t="str">
            <v>:  Nusa Tenggara Timur / TTU</v>
          </cell>
        </row>
        <row r="1991">
          <cell r="A1991">
            <v>3</v>
          </cell>
          <cell r="C1991" t="str">
            <v>Jam kerja efektif per-hari</v>
          </cell>
          <cell r="G1991" t="str">
            <v>Tk</v>
          </cell>
          <cell r="H1991">
            <v>7</v>
          </cell>
          <cell r="I1991" t="str">
            <v>jam</v>
          </cell>
          <cell r="L1991" t="str">
            <v>ITEM PEMBAYARAN NO.</v>
          </cell>
          <cell r="O1991" t="str">
            <v>:  7.6 (12) a</v>
          </cell>
          <cell r="R1991" t="str">
            <v>PERKIRAAN VOL. PEK.</v>
          </cell>
          <cell r="T1991" t="str">
            <v>:</v>
          </cell>
          <cell r="U1991">
            <v>0</v>
          </cell>
        </row>
        <row r="1992">
          <cell r="A1992">
            <v>4</v>
          </cell>
          <cell r="C1992" t="str">
            <v>Panjang Tiang</v>
          </cell>
          <cell r="G1992" t="str">
            <v>p</v>
          </cell>
          <cell r="H1992">
            <v>20</v>
          </cell>
          <cell r="I1992" t="str">
            <v>M</v>
          </cell>
          <cell r="L1992" t="str">
            <v>JENIS PEKERJAAN</v>
          </cell>
          <cell r="O1992" t="str">
            <v>:  Pemancgn. T. Pancang Beton</v>
          </cell>
          <cell r="R1992" t="str">
            <v>TOTAL HARGA (Rp.)</v>
          </cell>
          <cell r="T1992" t="str">
            <v>:</v>
          </cell>
          <cell r="U1992">
            <v>0</v>
          </cell>
        </row>
        <row r="1993">
          <cell r="A1993">
            <v>5</v>
          </cell>
          <cell r="C1993" t="str">
            <v>Ukuran Tiang sesuai keperluan</v>
          </cell>
          <cell r="L1993" t="str">
            <v>SATUAN PEMBAYARAN</v>
          </cell>
          <cell r="O1993" t="str">
            <v>:  M'</v>
          </cell>
          <cell r="Q1993" t="str">
            <v>( 40 x 40 ) cm</v>
          </cell>
          <cell r="R1993" t="str">
            <v>% THD. BIAYA PROYEK</v>
          </cell>
          <cell r="T1993" t="str">
            <v>:</v>
          </cell>
          <cell r="U1993">
            <v>0</v>
          </cell>
        </row>
        <row r="1994">
          <cell r="A1994">
            <v>6</v>
          </cell>
          <cell r="C1994" t="str">
            <v>Pemakaian Kawat las dan alat Las utk penyambungan</v>
          </cell>
        </row>
        <row r="1995">
          <cell r="C1995" t="str">
            <v>termasuk dlm item Penyediaan Tiang Pancang Beton</v>
          </cell>
        </row>
        <row r="1996">
          <cell r="Q1996" t="str">
            <v>PERKIRAAN</v>
          </cell>
          <cell r="R1996" t="str">
            <v>HARGA</v>
          </cell>
          <cell r="S1996" t="str">
            <v>JUMLAH</v>
          </cell>
        </row>
        <row r="1997">
          <cell r="L1997" t="str">
            <v>NO.</v>
          </cell>
          <cell r="N1997" t="str">
            <v>KOMPONEN</v>
          </cell>
          <cell r="P1997" t="str">
            <v>SATUAN</v>
          </cell>
          <cell r="Q1997" t="str">
            <v>KUANTITAS</v>
          </cell>
          <cell r="R1997" t="str">
            <v>SATUAN</v>
          </cell>
          <cell r="S1997" t="str">
            <v>HARGA</v>
          </cell>
        </row>
        <row r="1998">
          <cell r="A1998" t="str">
            <v>II.</v>
          </cell>
          <cell r="C1998" t="str">
            <v>URUTAN KERJA</v>
          </cell>
          <cell r="R1998" t="str">
            <v>(Rp.)</v>
          </cell>
          <cell r="S1998" t="str">
            <v>(Rp.)</v>
          </cell>
        </row>
        <row r="1999">
          <cell r="A1999">
            <v>1</v>
          </cell>
          <cell r="C1999" t="str">
            <v>Material Tiang pancang yang telah siap ada dekat lokasi</v>
          </cell>
        </row>
        <row r="2000">
          <cell r="C2000" t="str">
            <v>pemancangan</v>
          </cell>
        </row>
        <row r="2001">
          <cell r="A2001">
            <v>2</v>
          </cell>
          <cell r="C2001" t="str">
            <v>Penyambungan dilakukan pada saat pemancangan</v>
          </cell>
          <cell r="L2001" t="str">
            <v>A.</v>
          </cell>
          <cell r="N2001" t="str">
            <v>TENAGA</v>
          </cell>
        </row>
        <row r="2003">
          <cell r="A2003" t="str">
            <v>III.</v>
          </cell>
          <cell r="C2003" t="str">
            <v>PEMAKAIAN BAHAN, ALAT DAN TENAGA</v>
          </cell>
          <cell r="L2003" t="str">
            <v>1.</v>
          </cell>
          <cell r="N2003" t="str">
            <v>Pekerja</v>
          </cell>
          <cell r="O2003" t="str">
            <v>(L01)</v>
          </cell>
          <cell r="P2003" t="str">
            <v>jam</v>
          </cell>
          <cell r="Q2003">
            <v>1.3554216867469884</v>
          </cell>
          <cell r="R2003">
            <v>0</v>
          </cell>
          <cell r="U2003">
            <v>0</v>
          </cell>
        </row>
        <row r="2004">
          <cell r="L2004" t="str">
            <v>2.</v>
          </cell>
          <cell r="N2004" t="str">
            <v>Tukang</v>
          </cell>
          <cell r="O2004" t="str">
            <v>(L02)</v>
          </cell>
          <cell r="P2004" t="str">
            <v>jam</v>
          </cell>
          <cell r="Q2004">
            <v>0.27108433734939769</v>
          </cell>
          <cell r="R2004">
            <v>0</v>
          </cell>
          <cell r="U2004">
            <v>0</v>
          </cell>
        </row>
        <row r="2005">
          <cell r="A2005" t="str">
            <v xml:space="preserve">   1.</v>
          </cell>
          <cell r="C2005" t="str">
            <v>BAHAN</v>
          </cell>
          <cell r="L2005" t="str">
            <v>3.</v>
          </cell>
          <cell r="N2005" t="str">
            <v>Mandor</v>
          </cell>
          <cell r="O2005" t="str">
            <v>(L03)</v>
          </cell>
          <cell r="P2005" t="str">
            <v>jam</v>
          </cell>
          <cell r="Q2005">
            <v>0.13554216867469884</v>
          </cell>
          <cell r="R2005">
            <v>0</v>
          </cell>
          <cell r="U2005">
            <v>0</v>
          </cell>
        </row>
        <row r="2006">
          <cell r="C2006" t="str">
            <v xml:space="preserve">Pemakaian bahan pada pekerjaan penyiapan </v>
          </cell>
        </row>
        <row r="2007">
          <cell r="C2007" t="str">
            <v>material tiang pancang</v>
          </cell>
          <cell r="Q2007" t="str">
            <v xml:space="preserve">JUMLAH HARGA TENAGA   </v>
          </cell>
          <cell r="U2007">
            <v>0</v>
          </cell>
        </row>
        <row r="2009">
          <cell r="A2009" t="str">
            <v>2.</v>
          </cell>
          <cell r="C2009" t="str">
            <v>ALAT</v>
          </cell>
          <cell r="L2009" t="str">
            <v>B.</v>
          </cell>
          <cell r="N2009" t="str">
            <v>BAHAN</v>
          </cell>
        </row>
        <row r="2010">
          <cell r="H2010">
            <v>0</v>
          </cell>
        </row>
        <row r="2011">
          <cell r="A2011" t="str">
            <v>2.a</v>
          </cell>
          <cell r="C2011" t="str">
            <v>Crane on Track 35 Ton</v>
          </cell>
          <cell r="G2011" t="str">
            <v>(E31)</v>
          </cell>
        </row>
        <row r="2012">
          <cell r="C2012" t="str">
            <v>Kapasitas</v>
          </cell>
          <cell r="G2012" t="str">
            <v>V1</v>
          </cell>
          <cell r="H2012">
            <v>1</v>
          </cell>
          <cell r="I2012" t="str">
            <v>Titik</v>
          </cell>
        </row>
        <row r="2013">
          <cell r="C2013" t="str">
            <v>Faktor Efisiensi alat</v>
          </cell>
          <cell r="G2013" t="str">
            <v>Fa</v>
          </cell>
          <cell r="H2013">
            <v>0.83</v>
          </cell>
          <cell r="I2013" t="str">
            <v>-</v>
          </cell>
        </row>
        <row r="2014">
          <cell r="C2014" t="str">
            <v>Waktu siklus</v>
          </cell>
        </row>
        <row r="2015">
          <cell r="C2015" t="str">
            <v>- Waktu penggeseran dan penyetelan tiang</v>
          </cell>
          <cell r="G2015" t="str">
            <v>T1</v>
          </cell>
          <cell r="H2015">
            <v>75</v>
          </cell>
          <cell r="I2015" t="str">
            <v>menit</v>
          </cell>
        </row>
        <row r="2016">
          <cell r="C2016" t="str">
            <v>- Waktu pemancangan sampai kalendering 3 cm</v>
          </cell>
          <cell r="G2016" t="str">
            <v>T2</v>
          </cell>
          <cell r="H2016">
            <v>75</v>
          </cell>
          <cell r="I2016" t="str">
            <v>menit</v>
          </cell>
        </row>
        <row r="2017">
          <cell r="C2017" t="str">
            <v>- Waktu penjambungan tiang</v>
          </cell>
          <cell r="G2017" t="str">
            <v>T3</v>
          </cell>
          <cell r="H2017">
            <v>60</v>
          </cell>
          <cell r="I2017" t="str">
            <v>menit</v>
          </cell>
          <cell r="Q2017" t="str">
            <v xml:space="preserve">JUMLAH HARGA BAHAN   </v>
          </cell>
          <cell r="U2017">
            <v>0</v>
          </cell>
        </row>
        <row r="2018">
          <cell r="G2018" t="str">
            <v>Ts1</v>
          </cell>
          <cell r="H2018">
            <v>135</v>
          </cell>
          <cell r="I2018" t="str">
            <v>menit</v>
          </cell>
        </row>
        <row r="2019">
          <cell r="L2019" t="str">
            <v>C.</v>
          </cell>
          <cell r="N2019" t="str">
            <v>PERALATAN</v>
          </cell>
        </row>
        <row r="2020">
          <cell r="C2020" t="str">
            <v>Kap. Prod. / jam  =</v>
          </cell>
          <cell r="D2020" t="str">
            <v>V1 x p x Fa</v>
          </cell>
          <cell r="G2020" t="str">
            <v>Q1</v>
          </cell>
          <cell r="H2020">
            <v>7.3777777777777764</v>
          </cell>
          <cell r="I2020" t="str">
            <v>M1/jam</v>
          </cell>
        </row>
        <row r="2021">
          <cell r="D2021" t="str">
            <v>Ts1</v>
          </cell>
          <cell r="L2021" t="str">
            <v>1.</v>
          </cell>
          <cell r="N2021" t="str">
            <v>Crane on Track   (E31)</v>
          </cell>
          <cell r="P2021" t="str">
            <v>jam</v>
          </cell>
          <cell r="Q2021">
            <v>0.13554216867469882</v>
          </cell>
          <cell r="R2021">
            <v>129492.40497405821</v>
          </cell>
          <cell r="U2021">
            <v>17551.681397086206</v>
          </cell>
        </row>
        <row r="2022">
          <cell r="C2022" t="str">
            <v xml:space="preserve">Koefisien Alat / m' </v>
          </cell>
          <cell r="D2022" t="str">
            <v>= 1 : Q1</v>
          </cell>
          <cell r="G2022" t="str">
            <v>(E31)</v>
          </cell>
          <cell r="H2022">
            <v>0.13554216867469882</v>
          </cell>
          <cell r="I2022" t="str">
            <v>Jam</v>
          </cell>
          <cell r="L2022" t="str">
            <v>2.</v>
          </cell>
          <cell r="N2022" t="str">
            <v>Pile Driver</v>
          </cell>
          <cell r="O2022" t="str">
            <v>(E30)</v>
          </cell>
          <cell r="P2022" t="str">
            <v>jam</v>
          </cell>
          <cell r="Q2022">
            <v>7.5301204819277129E-2</v>
          </cell>
          <cell r="R2022">
            <v>26959.210653622875</v>
          </cell>
          <cell r="U2022">
            <v>2030.0610431944942</v>
          </cell>
        </row>
        <row r="2023">
          <cell r="L2023" t="str">
            <v>3.</v>
          </cell>
          <cell r="N2023" t="str">
            <v>Alat Bantu</v>
          </cell>
          <cell r="P2023" t="str">
            <v>Ls</v>
          </cell>
          <cell r="Q2023">
            <v>1</v>
          </cell>
          <cell r="R2023">
            <v>450</v>
          </cell>
          <cell r="U2023">
            <v>450</v>
          </cell>
        </row>
        <row r="2024">
          <cell r="A2024" t="str">
            <v>2.b</v>
          </cell>
          <cell r="C2024" t="str">
            <v>PILE DRIVER HAMMER</v>
          </cell>
          <cell r="G2024" t="str">
            <v>(E30)</v>
          </cell>
        </row>
        <row r="2025">
          <cell r="C2025" t="str">
            <v>Kapasitas</v>
          </cell>
          <cell r="G2025" t="str">
            <v>V2</v>
          </cell>
          <cell r="H2025">
            <v>1</v>
          </cell>
          <cell r="I2025" t="str">
            <v>Titik</v>
          </cell>
        </row>
        <row r="2026">
          <cell r="C2026" t="str">
            <v>Faktor Efisiensi alat</v>
          </cell>
          <cell r="G2026" t="str">
            <v>Fa</v>
          </cell>
          <cell r="H2026">
            <v>0.83</v>
          </cell>
          <cell r="I2026" t="str">
            <v>-</v>
          </cell>
        </row>
        <row r="2027">
          <cell r="C2027" t="str">
            <v>Waktu siklus</v>
          </cell>
        </row>
        <row r="2028">
          <cell r="C2028" t="str">
            <v>- Waktu pemancangan sampai kalendering 3 cm</v>
          </cell>
          <cell r="G2028" t="str">
            <v>Ts2</v>
          </cell>
          <cell r="H2028">
            <v>75</v>
          </cell>
          <cell r="I2028" t="str">
            <v>menit</v>
          </cell>
        </row>
        <row r="2029">
          <cell r="Q2029" t="str">
            <v xml:space="preserve">JUMLAH HARGA PERALATAN   </v>
          </cell>
          <cell r="U2029">
            <v>20031.742440280701</v>
          </cell>
        </row>
        <row r="2030">
          <cell r="C2030" t="str">
            <v>Kap. Prod. / jam  =</v>
          </cell>
          <cell r="D2030" t="str">
            <v>V2 x p x Fa</v>
          </cell>
          <cell r="G2030" t="str">
            <v>Q1</v>
          </cell>
          <cell r="H2030">
            <v>13.279999999999998</v>
          </cell>
          <cell r="I2030" t="str">
            <v>M1/jam</v>
          </cell>
        </row>
        <row r="2031">
          <cell r="D2031" t="str">
            <v>Ts2</v>
          </cell>
          <cell r="L2031" t="str">
            <v>D.</v>
          </cell>
          <cell r="N2031" t="str">
            <v>JUMLAH HARGA TENAGA, BAHAN DAN PERALATAN  ( A + B + C )</v>
          </cell>
          <cell r="U2031">
            <v>20031.742440280701</v>
          </cell>
        </row>
        <row r="2032">
          <cell r="C2032" t="str">
            <v xml:space="preserve">Koefisien Alat / m' </v>
          </cell>
          <cell r="D2032" t="str">
            <v>= 1 : Q1</v>
          </cell>
          <cell r="G2032" t="str">
            <v>(E07)</v>
          </cell>
          <cell r="H2032">
            <v>7.5301204819277129E-2</v>
          </cell>
          <cell r="I2032" t="str">
            <v>Jam</v>
          </cell>
          <cell r="L2032" t="str">
            <v>E.</v>
          </cell>
          <cell r="N2032" t="str">
            <v>OVERHEAD &amp; PROFIT</v>
          </cell>
          <cell r="P2032">
            <v>10</v>
          </cell>
          <cell r="Q2032" t="str">
            <v>%  x  D</v>
          </cell>
          <cell r="U2032">
            <v>2003.1742440280702</v>
          </cell>
        </row>
        <row r="2033">
          <cell r="L2033" t="str">
            <v>F.</v>
          </cell>
          <cell r="N2033" t="str">
            <v>HARGA SATUAN PEKERJAAN  ( D + E )</v>
          </cell>
          <cell r="U2033">
            <v>22034.91668430877</v>
          </cell>
        </row>
        <row r="2034">
          <cell r="L2034" t="str">
            <v>Note: 1</v>
          </cell>
          <cell r="N2034" t="str">
            <v>SATUAN dapat berdasarkan atas jam operasi untuk Tenaga Kerja dan Peralatan, volume dan/atau ukuran</v>
          </cell>
        </row>
        <row r="2035">
          <cell r="A2035" t="str">
            <v>2.b.</v>
          </cell>
          <cell r="C2035" t="str">
            <v>ALAT  BANTU</v>
          </cell>
          <cell r="N2035" t="str">
            <v>berat untuk bahan-bahan.</v>
          </cell>
        </row>
        <row r="2036">
          <cell r="C2036" t="str">
            <v>Diperlukan alat bantu kecil selama penyetelan dan</v>
          </cell>
          <cell r="J2036" t="str">
            <v>Lumpsum</v>
          </cell>
          <cell r="L2036">
            <v>2</v>
          </cell>
          <cell r="N2036" t="str">
            <v>Kuantitas satuan adalah kuantitas setiap komponen untuk menyelesaikan satu satuan pekerjaan dari nomor</v>
          </cell>
        </row>
        <row r="2037">
          <cell r="C2037" t="str">
            <v xml:space="preserve">    penyambungan</v>
          </cell>
          <cell r="N2037" t="str">
            <v>mata pembayaran.</v>
          </cell>
        </row>
        <row r="2038">
          <cell r="C2038" t="str">
            <v>- Rantai/sling baja</v>
          </cell>
          <cell r="L2038">
            <v>3</v>
          </cell>
          <cell r="N2038" t="str">
            <v>Biaya satuan untuk peralatan sudah termasuk bahan bakar, bahan habis dipakai dan operator.</v>
          </cell>
        </row>
        <row r="2039">
          <cell r="L2039">
            <v>4</v>
          </cell>
          <cell r="N2039" t="str">
            <v>Biaya satuan sudah termasuk pengeluaran untuk seluruh pajak yang berkaitan (tetapi tidak termasuk PPN</v>
          </cell>
        </row>
        <row r="2040">
          <cell r="J2040" t="str">
            <v>Berlanjut ke hal. berikut.</v>
          </cell>
          <cell r="N2040" t="str">
            <v>yang dibayar dari kontrak) dan biaya-biaya lainnya.</v>
          </cell>
        </row>
        <row r="2041">
          <cell r="A2041" t="str">
            <v>ITEM PEMBAYARAN NO.</v>
          </cell>
          <cell r="D2041" t="str">
            <v>:  7.6 (12) a</v>
          </cell>
          <cell r="J2041" t="str">
            <v>Analisa EI-7612</v>
          </cell>
        </row>
        <row r="2042">
          <cell r="A2042" t="str">
            <v>JENIS PEKERJAAN</v>
          </cell>
          <cell r="D2042" t="str">
            <v>:  Pemancgn. T. Pancang Beton</v>
          </cell>
          <cell r="F2042" t="str">
            <v>( 40 x 40 ) cm</v>
          </cell>
        </row>
        <row r="2043">
          <cell r="A2043" t="str">
            <v>SATUAN PEMBAYARAN</v>
          </cell>
          <cell r="D2043" t="str">
            <v>:  M'</v>
          </cell>
          <cell r="H2043" t="str">
            <v xml:space="preserve">        URAIAN ANALISA HARGA SATUAN</v>
          </cell>
        </row>
        <row r="2044">
          <cell r="J2044" t="str">
            <v>Lanjutan</v>
          </cell>
        </row>
        <row r="2046">
          <cell r="A2046" t="str">
            <v>No.</v>
          </cell>
          <cell r="C2046" t="str">
            <v>U R A I A N</v>
          </cell>
          <cell r="G2046" t="str">
            <v>KODE</v>
          </cell>
          <cell r="H2046" t="str">
            <v>KOEF.</v>
          </cell>
          <cell r="I2046" t="str">
            <v>SATUAN</v>
          </cell>
          <cell r="J2046" t="str">
            <v>KETERANGAN</v>
          </cell>
        </row>
        <row r="2049">
          <cell r="A2049" t="str">
            <v>3.</v>
          </cell>
          <cell r="C2049" t="str">
            <v>TENAGA</v>
          </cell>
        </row>
        <row r="2050">
          <cell r="C2050" t="str">
            <v>Produksi Tiang dalam 1 hari</v>
          </cell>
          <cell r="E2050" t="str">
            <v>= Tk x Q1</v>
          </cell>
          <cell r="G2050" t="str">
            <v>Qt</v>
          </cell>
          <cell r="H2050">
            <v>51.644444444444431</v>
          </cell>
          <cell r="I2050" t="str">
            <v>M'</v>
          </cell>
        </row>
        <row r="2051">
          <cell r="C2051" t="str">
            <v>Kebutuhan tenaga tambahan di lokasi ::</v>
          </cell>
        </row>
        <row r="2052">
          <cell r="D2052" t="str">
            <v>- Mandor</v>
          </cell>
          <cell r="G2052" t="str">
            <v>M</v>
          </cell>
          <cell r="H2052">
            <v>1</v>
          </cell>
          <cell r="I2052" t="str">
            <v>orang</v>
          </cell>
        </row>
        <row r="2053">
          <cell r="D2053" t="str">
            <v>- Tukang</v>
          </cell>
          <cell r="G2053" t="str">
            <v>Tb</v>
          </cell>
          <cell r="H2053">
            <v>2</v>
          </cell>
          <cell r="I2053" t="str">
            <v>orang</v>
          </cell>
        </row>
        <row r="2054">
          <cell r="D2054" t="str">
            <v>- Pekerja</v>
          </cell>
          <cell r="G2054" t="str">
            <v>P</v>
          </cell>
          <cell r="H2054">
            <v>10</v>
          </cell>
          <cell r="I2054" t="str">
            <v>orang</v>
          </cell>
        </row>
        <row r="2056">
          <cell r="C2056" t="str">
            <v>Koefisien Tenaga / M3   :</v>
          </cell>
        </row>
        <row r="2057">
          <cell r="D2057" t="str">
            <v>-  Mandor</v>
          </cell>
          <cell r="E2057" t="str">
            <v xml:space="preserve"> = ( Tk x M ) : Qt</v>
          </cell>
          <cell r="G2057" t="str">
            <v>(L03)</v>
          </cell>
          <cell r="H2057">
            <v>0.13554216867469884</v>
          </cell>
          <cell r="I2057" t="str">
            <v>jam</v>
          </cell>
        </row>
        <row r="2058">
          <cell r="D2058" t="str">
            <v>-  Tukang</v>
          </cell>
          <cell r="E2058" t="str">
            <v xml:space="preserve"> = ( Tk x Tb ) : Qt</v>
          </cell>
          <cell r="G2058" t="str">
            <v>(L02)</v>
          </cell>
          <cell r="H2058">
            <v>0.27108433734939769</v>
          </cell>
          <cell r="I2058" t="str">
            <v>jam</v>
          </cell>
        </row>
        <row r="2059">
          <cell r="D2059" t="str">
            <v>-  Pekerja</v>
          </cell>
          <cell r="E2059" t="str">
            <v xml:space="preserve"> = ( Tk x P ) : Qt</v>
          </cell>
          <cell r="G2059" t="str">
            <v>(L01)</v>
          </cell>
          <cell r="H2059">
            <v>1.3554216867469884</v>
          </cell>
          <cell r="I2059" t="str">
            <v>jam</v>
          </cell>
        </row>
        <row r="2062">
          <cell r="A2062" t="str">
            <v>4.</v>
          </cell>
          <cell r="C2062" t="str">
            <v>HARGA DASAR SATUAN UPAH, BAHAN DAN ALAT</v>
          </cell>
        </row>
        <row r="2063">
          <cell r="C2063" t="str">
            <v>Lihat lampiran.</v>
          </cell>
        </row>
        <row r="2065">
          <cell r="A2065" t="str">
            <v>5.</v>
          </cell>
          <cell r="C2065" t="str">
            <v>ANALISA HARGA SATUAN PEKERJAAN</v>
          </cell>
        </row>
        <row r="2066">
          <cell r="C2066" t="str">
            <v>Lihat perhitungan dalam FORMULIR STANDAR UNTUK</v>
          </cell>
        </row>
        <row r="2067">
          <cell r="C2067" t="str">
            <v>PEREKEMAN ANALISA MASING-MASING HARGA</v>
          </cell>
        </row>
        <row r="2068">
          <cell r="C2068" t="str">
            <v>SATUAN.</v>
          </cell>
        </row>
        <row r="2069">
          <cell r="C2069" t="str">
            <v>Didapat Harga Satuan Pekerjaan :</v>
          </cell>
        </row>
        <row r="2071">
          <cell r="C2071" t="str">
            <v xml:space="preserve">Rp.  </v>
          </cell>
          <cell r="D2071">
            <v>22034.91668430877</v>
          </cell>
          <cell r="E2071" t="str">
            <v xml:space="preserve"> / M'</v>
          </cell>
        </row>
        <row r="2075">
          <cell r="A2075" t="str">
            <v>6.</v>
          </cell>
          <cell r="C2075" t="str">
            <v>MASA PELAKSANAAN YANG DIPERLUKAN</v>
          </cell>
        </row>
        <row r="2076">
          <cell r="C2076" t="str">
            <v>Masa Pelaksanaan :</v>
          </cell>
          <cell r="D2076" t="str">
            <v>. . . . . . . . . . . .</v>
          </cell>
        </row>
        <row r="2078">
          <cell r="A2078" t="str">
            <v>7.</v>
          </cell>
          <cell r="C2078" t="str">
            <v>VOLUME PEKERJAAN YANG DIPERLUKAN</v>
          </cell>
        </row>
        <row r="2079">
          <cell r="C2079" t="str">
            <v>Volume pekerjaan  :</v>
          </cell>
          <cell r="D2079">
            <v>0</v>
          </cell>
          <cell r="E2079" t="str">
            <v>M'</v>
          </cell>
        </row>
        <row r="2100">
          <cell r="A2100" t="str">
            <v>ITEM PEMBAYARAN NO.</v>
          </cell>
          <cell r="D2100" t="str">
            <v>:  7.6 ( ....... )</v>
          </cell>
          <cell r="J2100" t="str">
            <v>Analisa EI-76...</v>
          </cell>
          <cell r="T2100" t="str">
            <v>Analisa EI-76...</v>
          </cell>
        </row>
        <row r="2101">
          <cell r="A2101" t="str">
            <v>JENIS PEKERJAAN</v>
          </cell>
          <cell r="D2101" t="str">
            <v>: Pemancgn. T. Panc. Btn. Pratekan</v>
          </cell>
        </row>
        <row r="2102">
          <cell r="A2102" t="str">
            <v>SATUAN PEMBAYARAN</v>
          </cell>
          <cell r="D2102" t="str">
            <v>:  M'</v>
          </cell>
          <cell r="H2102" t="str">
            <v xml:space="preserve">        URAIAN ANALISA HARGA SATUAN</v>
          </cell>
          <cell r="L2102" t="str">
            <v>FORMULIR STANDAR UNTUK</v>
          </cell>
        </row>
        <row r="2103">
          <cell r="L2103" t="str">
            <v>PEREKAMAN ANALISA MASING-MASING HARGA SATUAN</v>
          </cell>
        </row>
        <row r="2104">
          <cell r="L2104" t="str">
            <v xml:space="preserve">                                                                                                            </v>
          </cell>
        </row>
        <row r="2105">
          <cell r="A2105" t="str">
            <v>No.</v>
          </cell>
          <cell r="C2105" t="str">
            <v>U R A I A N</v>
          </cell>
          <cell r="G2105" t="str">
            <v>KODE</v>
          </cell>
          <cell r="H2105" t="str">
            <v>KOEF.</v>
          </cell>
          <cell r="I2105" t="str">
            <v>SATUAN</v>
          </cell>
          <cell r="J2105" t="str">
            <v>KETERANGAN</v>
          </cell>
        </row>
        <row r="2107">
          <cell r="L2107" t="str">
            <v>PROYEK</v>
          </cell>
          <cell r="O2107" t="str">
            <v>:</v>
          </cell>
        </row>
        <row r="2108">
          <cell r="A2108" t="str">
            <v>I.</v>
          </cell>
          <cell r="C2108" t="str">
            <v>ASUMSI</v>
          </cell>
          <cell r="L2108" t="str">
            <v>No. PAKET KONTRAK</v>
          </cell>
          <cell r="O2108" t="str">
            <v>:</v>
          </cell>
        </row>
        <row r="2109">
          <cell r="A2109">
            <v>1</v>
          </cell>
          <cell r="C2109" t="str">
            <v>Menggunakan alat (cara mekanik)</v>
          </cell>
          <cell r="L2109" t="str">
            <v>NAMA PAKET</v>
          </cell>
          <cell r="O2109" t="str">
            <v>:</v>
          </cell>
        </row>
        <row r="2110">
          <cell r="A2110">
            <v>2</v>
          </cell>
          <cell r="C2110" t="str">
            <v>Lokasi pekerjaan : di lokasi</v>
          </cell>
          <cell r="L2110" t="str">
            <v>PROP / KAB / KODYA</v>
          </cell>
          <cell r="O2110" t="str">
            <v>:</v>
          </cell>
        </row>
        <row r="2111">
          <cell r="A2111">
            <v>3</v>
          </cell>
          <cell r="C2111" t="str">
            <v>Jam kerja efektif per-hari</v>
          </cell>
          <cell r="G2111" t="str">
            <v>Tk</v>
          </cell>
          <cell r="H2111">
            <v>7</v>
          </cell>
          <cell r="I2111" t="str">
            <v>jam</v>
          </cell>
          <cell r="L2111" t="str">
            <v>ITEM PEMBAYARAN NO.</v>
          </cell>
          <cell r="O2111" t="str">
            <v>:  7.6 ( ....... )</v>
          </cell>
          <cell r="R2111" t="str">
            <v>PERKIRAAN VOL. PEK.</v>
          </cell>
          <cell r="T2111" t="str">
            <v>:</v>
          </cell>
          <cell r="U2111">
            <v>0</v>
          </cell>
        </row>
        <row r="2112">
          <cell r="A2112">
            <v>4</v>
          </cell>
          <cell r="C2112" t="str">
            <v>Panjang Tiang</v>
          </cell>
          <cell r="G2112" t="str">
            <v>p</v>
          </cell>
          <cell r="H2112">
            <v>20</v>
          </cell>
          <cell r="I2112" t="str">
            <v>M</v>
          </cell>
          <cell r="L2112" t="str">
            <v>JENIS PEKERJAAN</v>
          </cell>
          <cell r="O2112" t="str">
            <v>: Pemancgn. T. Panc. Btn. Pratekan</v>
          </cell>
          <cell r="R2112" t="str">
            <v>TOTAL HARGA (Rp.)</v>
          </cell>
          <cell r="T2112" t="str">
            <v>:</v>
          </cell>
          <cell r="U2112">
            <v>0</v>
          </cell>
        </row>
        <row r="2113">
          <cell r="A2113">
            <v>5</v>
          </cell>
          <cell r="C2113" t="str">
            <v>Ukuran Tiang (sesuai kebutuhan)</v>
          </cell>
          <cell r="G2113" t="str">
            <v>Uk</v>
          </cell>
          <cell r="H2113">
            <v>0.35</v>
          </cell>
          <cell r="I2113" t="str">
            <v>Cm</v>
          </cell>
          <cell r="L2113" t="str">
            <v>SATUAN PEMBAYARAN</v>
          </cell>
          <cell r="O2113" t="str">
            <v>:  M'</v>
          </cell>
          <cell r="R2113" t="str">
            <v>% THD. BIAYA PROYEK</v>
          </cell>
          <cell r="T2113" t="str">
            <v>:</v>
          </cell>
          <cell r="U2113">
            <v>0</v>
          </cell>
        </row>
        <row r="2116">
          <cell r="Q2116" t="str">
            <v>PERKIRAAN</v>
          </cell>
          <cell r="R2116" t="str">
            <v>HARGA</v>
          </cell>
          <cell r="S2116" t="str">
            <v>JUMLAH</v>
          </cell>
        </row>
        <row r="2117">
          <cell r="L2117" t="str">
            <v>NO.</v>
          </cell>
          <cell r="N2117" t="str">
            <v>KOMPONEN</v>
          </cell>
          <cell r="P2117" t="str">
            <v>SATUAN</v>
          </cell>
          <cell r="Q2117" t="str">
            <v>KUANTITAS</v>
          </cell>
          <cell r="R2117" t="str">
            <v>SATUAN</v>
          </cell>
          <cell r="S2117" t="str">
            <v>HARGA</v>
          </cell>
        </row>
        <row r="2118">
          <cell r="A2118" t="str">
            <v>II.</v>
          </cell>
          <cell r="C2118" t="str">
            <v>URUTAN KERJA</v>
          </cell>
          <cell r="R2118" t="str">
            <v>(Rp.)</v>
          </cell>
          <cell r="S2118" t="str">
            <v>(Rp.)</v>
          </cell>
        </row>
        <row r="2119">
          <cell r="A2119">
            <v>1</v>
          </cell>
          <cell r="C2119" t="str">
            <v>Material Tiang pancang yang telah siap ada dekat lokasi</v>
          </cell>
        </row>
        <row r="2120">
          <cell r="C2120" t="str">
            <v>pemancangan</v>
          </cell>
        </row>
        <row r="2121">
          <cell r="A2121">
            <v>2</v>
          </cell>
          <cell r="C2121" t="str">
            <v>Penyambungan dilakukan pada saat pemancangan</v>
          </cell>
          <cell r="L2121" t="str">
            <v>A.</v>
          </cell>
          <cell r="N2121" t="str">
            <v>TENAGA</v>
          </cell>
        </row>
        <row r="2123">
          <cell r="A2123" t="str">
            <v>III.</v>
          </cell>
          <cell r="C2123" t="str">
            <v>PEMAKAIAN BAHAN, ALAT DAN TENAGA</v>
          </cell>
          <cell r="L2123" t="str">
            <v>1.</v>
          </cell>
          <cell r="N2123" t="str">
            <v>Pekerja</v>
          </cell>
          <cell r="O2123" t="str">
            <v>(L01)</v>
          </cell>
          <cell r="P2123" t="str">
            <v>jam</v>
          </cell>
          <cell r="Q2123">
            <v>0.81325301204819289</v>
          </cell>
          <cell r="R2123">
            <v>0</v>
          </cell>
          <cell r="U2123">
            <v>0</v>
          </cell>
        </row>
        <row r="2124">
          <cell r="L2124" t="str">
            <v>2.</v>
          </cell>
          <cell r="N2124" t="str">
            <v>Tukang</v>
          </cell>
          <cell r="O2124" t="str">
            <v>(L02)</v>
          </cell>
          <cell r="P2124" t="str">
            <v>jam</v>
          </cell>
          <cell r="Q2124">
            <v>0.18072289156626509</v>
          </cell>
          <cell r="R2124">
            <v>0</v>
          </cell>
          <cell r="U2124">
            <v>0</v>
          </cell>
        </row>
        <row r="2125">
          <cell r="A2125" t="str">
            <v xml:space="preserve">   1.</v>
          </cell>
          <cell r="C2125" t="str">
            <v>BAHAN</v>
          </cell>
          <cell r="L2125" t="str">
            <v>3.</v>
          </cell>
          <cell r="N2125" t="str">
            <v>Mandor</v>
          </cell>
          <cell r="O2125" t="str">
            <v>(L03)</v>
          </cell>
          <cell r="P2125" t="str">
            <v>jam</v>
          </cell>
          <cell r="Q2125">
            <v>9.0361445783132543E-2</v>
          </cell>
          <cell r="R2125">
            <v>0</v>
          </cell>
          <cell r="U2125">
            <v>0</v>
          </cell>
        </row>
        <row r="2126">
          <cell r="C2126" t="str">
            <v xml:space="preserve">Pemakaian Bahan Pada pekerjaan penyiapan </v>
          </cell>
        </row>
        <row r="2127">
          <cell r="C2127" t="str">
            <v>material tiang pancang</v>
          </cell>
          <cell r="Q2127" t="str">
            <v xml:space="preserve">JUMLAH HARGA TENAGA   </v>
          </cell>
          <cell r="U2127">
            <v>0</v>
          </cell>
        </row>
        <row r="2129">
          <cell r="A2129" t="str">
            <v>2.</v>
          </cell>
          <cell r="C2129" t="str">
            <v>ALAT</v>
          </cell>
          <cell r="L2129" t="str">
            <v>B.</v>
          </cell>
          <cell r="N2129" t="str">
            <v>BAHAN</v>
          </cell>
        </row>
        <row r="2130">
          <cell r="H2130">
            <v>0</v>
          </cell>
        </row>
        <row r="2131">
          <cell r="A2131" t="str">
            <v>2.a</v>
          </cell>
          <cell r="C2131" t="str">
            <v>Crane on Track 35 Ton</v>
          </cell>
          <cell r="G2131" t="str">
            <v>(E31)</v>
          </cell>
        </row>
        <row r="2132">
          <cell r="C2132" t="str">
            <v>Kapasitas</v>
          </cell>
          <cell r="G2132" t="str">
            <v>V1</v>
          </cell>
          <cell r="H2132">
            <v>1</v>
          </cell>
          <cell r="I2132" t="str">
            <v>Titik</v>
          </cell>
        </row>
        <row r="2133">
          <cell r="C2133" t="str">
            <v>Faktor Efisiensi alat</v>
          </cell>
          <cell r="G2133" t="str">
            <v>Fa</v>
          </cell>
          <cell r="H2133">
            <v>0.83</v>
          </cell>
          <cell r="I2133" t="str">
            <v>-</v>
          </cell>
        </row>
        <row r="2134">
          <cell r="C2134" t="str">
            <v>Waktu siklus</v>
          </cell>
        </row>
        <row r="2135">
          <cell r="C2135" t="str">
            <v>- Waktu penggeseran dan penyetelan tiang</v>
          </cell>
          <cell r="G2135" t="str">
            <v>T1</v>
          </cell>
          <cell r="H2135">
            <v>75</v>
          </cell>
          <cell r="I2135" t="str">
            <v>menit</v>
          </cell>
        </row>
        <row r="2136">
          <cell r="C2136" t="str">
            <v>- Waktu pemancangan sampai kalendering 3 cm</v>
          </cell>
          <cell r="G2136" t="str">
            <v>T2</v>
          </cell>
          <cell r="H2136">
            <v>45</v>
          </cell>
          <cell r="I2136" t="str">
            <v>menit</v>
          </cell>
        </row>
        <row r="2137">
          <cell r="C2137" t="str">
            <v>- Waktu penjambungan tiang</v>
          </cell>
          <cell r="G2137" t="str">
            <v>T3</v>
          </cell>
          <cell r="H2137">
            <v>45</v>
          </cell>
          <cell r="I2137" t="str">
            <v>menit</v>
          </cell>
          <cell r="Q2137" t="str">
            <v xml:space="preserve">JUMLAH HARGA BAHAN   </v>
          </cell>
          <cell r="U2137">
            <v>0</v>
          </cell>
        </row>
        <row r="2138">
          <cell r="G2138" t="str">
            <v>Ts1</v>
          </cell>
          <cell r="H2138">
            <v>90</v>
          </cell>
          <cell r="I2138" t="str">
            <v>menit</v>
          </cell>
        </row>
        <row r="2139">
          <cell r="L2139" t="str">
            <v>C.</v>
          </cell>
          <cell r="N2139" t="str">
            <v>PERALATAN</v>
          </cell>
        </row>
        <row r="2140">
          <cell r="C2140" t="str">
            <v>Kap. Prod. / jam  =</v>
          </cell>
          <cell r="D2140" t="str">
            <v>V1 x p x Fa</v>
          </cell>
          <cell r="G2140" t="str">
            <v>Q1</v>
          </cell>
          <cell r="H2140">
            <v>11.066666666666665</v>
          </cell>
          <cell r="I2140" t="str">
            <v>M1/jam</v>
          </cell>
        </row>
        <row r="2141">
          <cell r="D2141" t="str">
            <v>Ts1</v>
          </cell>
          <cell r="L2141" t="str">
            <v>1.</v>
          </cell>
          <cell r="N2141" t="str">
            <v>Crane on Track   (E31)</v>
          </cell>
          <cell r="P2141" t="str">
            <v>jam</v>
          </cell>
          <cell r="Q2141">
            <v>9.0361445783132543E-2</v>
          </cell>
          <cell r="R2141">
            <v>129492.40497405821</v>
          </cell>
          <cell r="U2141">
            <v>11701.120931390804</v>
          </cell>
        </row>
        <row r="2142">
          <cell r="C2142" t="str">
            <v xml:space="preserve">Koefisien Alat / m' </v>
          </cell>
          <cell r="D2142" t="str">
            <v>= 1 : Q1</v>
          </cell>
          <cell r="G2142" t="str">
            <v>(E31)</v>
          </cell>
          <cell r="H2142">
            <v>9.0361445783132543E-2</v>
          </cell>
          <cell r="I2142" t="str">
            <v>Jam</v>
          </cell>
          <cell r="L2142" t="str">
            <v>2.</v>
          </cell>
          <cell r="N2142" t="str">
            <v>Pile Driver</v>
          </cell>
          <cell r="O2142" t="str">
            <v>(E30)</v>
          </cell>
          <cell r="P2142" t="str">
            <v>jam</v>
          </cell>
          <cell r="Q2142">
            <v>4.5180722891566272E-2</v>
          </cell>
          <cell r="R2142">
            <v>26959.210653622875</v>
          </cell>
          <cell r="U2142">
            <v>1218.0366259166963</v>
          </cell>
        </row>
        <row r="2143">
          <cell r="L2143" t="str">
            <v>3.</v>
          </cell>
          <cell r="N2143" t="str">
            <v>Alat Bantu</v>
          </cell>
          <cell r="P2143" t="str">
            <v>Ls</v>
          </cell>
          <cell r="Q2143">
            <v>1</v>
          </cell>
          <cell r="R2143">
            <v>250</v>
          </cell>
          <cell r="U2143">
            <v>250</v>
          </cell>
        </row>
        <row r="2144">
          <cell r="A2144" t="str">
            <v>2.b</v>
          </cell>
          <cell r="C2144" t="str">
            <v>PILE DRIVER HAMMER</v>
          </cell>
          <cell r="G2144" t="str">
            <v>(E30)</v>
          </cell>
        </row>
        <row r="2145">
          <cell r="C2145" t="str">
            <v>Kapasitas</v>
          </cell>
          <cell r="G2145" t="str">
            <v>V2</v>
          </cell>
          <cell r="H2145">
            <v>1</v>
          </cell>
          <cell r="I2145" t="str">
            <v>Titik</v>
          </cell>
        </row>
        <row r="2146">
          <cell r="C2146" t="str">
            <v>Faktor Efisiensi alat</v>
          </cell>
          <cell r="G2146" t="str">
            <v>Fa</v>
          </cell>
          <cell r="H2146">
            <v>0.83</v>
          </cell>
          <cell r="I2146" t="str">
            <v>-</v>
          </cell>
        </row>
        <row r="2147">
          <cell r="C2147" t="str">
            <v>Waktu siklus</v>
          </cell>
        </row>
        <row r="2148">
          <cell r="C2148" t="str">
            <v>- Waktu pemancangan sampai kalendering 3 cm</v>
          </cell>
          <cell r="G2148" t="str">
            <v>Ts2</v>
          </cell>
          <cell r="H2148">
            <v>45</v>
          </cell>
          <cell r="I2148" t="str">
            <v>menit</v>
          </cell>
        </row>
        <row r="2149">
          <cell r="Q2149" t="str">
            <v xml:space="preserve">JUMLAH HARGA PERALATAN   </v>
          </cell>
          <cell r="U2149">
            <v>13169.157557307501</v>
          </cell>
        </row>
        <row r="2150">
          <cell r="C2150" t="str">
            <v>Kap. Prod. / jam  =</v>
          </cell>
          <cell r="D2150" t="str">
            <v>V2 x p x Fa</v>
          </cell>
          <cell r="G2150" t="str">
            <v>Q2</v>
          </cell>
          <cell r="H2150">
            <v>22.133333333333329</v>
          </cell>
          <cell r="I2150" t="str">
            <v>M1/jam</v>
          </cell>
        </row>
        <row r="2151">
          <cell r="D2151" t="str">
            <v>Ts2</v>
          </cell>
          <cell r="L2151" t="str">
            <v>D.</v>
          </cell>
          <cell r="N2151" t="str">
            <v>JUMLAH HARGA TENAGA, BAHAN DAN PERALATAN  ( A + B + C )</v>
          </cell>
          <cell r="U2151">
            <v>13169.157557307501</v>
          </cell>
        </row>
        <row r="2152">
          <cell r="C2152" t="str">
            <v xml:space="preserve">Koefisien Alat / m' </v>
          </cell>
          <cell r="D2152" t="str">
            <v>= 1 : Q2</v>
          </cell>
          <cell r="G2152" t="str">
            <v>(E07)</v>
          </cell>
          <cell r="H2152">
            <v>4.5180722891566272E-2</v>
          </cell>
          <cell r="I2152" t="str">
            <v>Jam</v>
          </cell>
          <cell r="L2152" t="str">
            <v>E.</v>
          </cell>
          <cell r="N2152" t="str">
            <v>OVERHEAD &amp; PROFIT</v>
          </cell>
          <cell r="P2152">
            <v>10</v>
          </cell>
          <cell r="Q2152" t="str">
            <v>%  x  D</v>
          </cell>
          <cell r="U2152">
            <v>1316.9157557307501</v>
          </cell>
        </row>
        <row r="2153">
          <cell r="L2153" t="str">
            <v>F.</v>
          </cell>
          <cell r="N2153" t="str">
            <v>HARGA SATUAN PEKERJAAN  ( D + E )</v>
          </cell>
          <cell r="U2153">
            <v>14486.07331303825</v>
          </cell>
        </row>
        <row r="2154">
          <cell r="L2154" t="str">
            <v>Note: 1</v>
          </cell>
          <cell r="N2154" t="str">
            <v>SATUAN dapat berdasarkan atas jam operasi untuk Tenaga Kerja dan Peralatan, volume dan/atau ukuran</v>
          </cell>
        </row>
        <row r="2155">
          <cell r="A2155" t="str">
            <v>2.b.</v>
          </cell>
          <cell r="C2155" t="str">
            <v>ALAT  BANTU</v>
          </cell>
          <cell r="N2155" t="str">
            <v>berat untuk bahan-bahan.</v>
          </cell>
        </row>
        <row r="2156">
          <cell r="C2156" t="str">
            <v>Diperlukan alat bantu kecil selama penyetelan dan</v>
          </cell>
          <cell r="J2156" t="str">
            <v>Lumpsum</v>
          </cell>
          <cell r="L2156">
            <v>2</v>
          </cell>
          <cell r="N2156" t="str">
            <v>Kuantitas satuan adalah kuantitas setiap komponen untuk menyelesaikan satu satuan pekerjaan dari nomor</v>
          </cell>
        </row>
        <row r="2157">
          <cell r="C2157" t="str">
            <v>penyambungan</v>
          </cell>
          <cell r="N2157" t="str">
            <v>mata pembayaran.</v>
          </cell>
        </row>
        <row r="2158">
          <cell r="C2158" t="str">
            <v>- Rantai/sling baja, dan lain-lain</v>
          </cell>
          <cell r="L2158">
            <v>3</v>
          </cell>
          <cell r="N2158" t="str">
            <v>Biaya satuan untuk peralatan sudah termasuk bahan bakar, bahan habis dipakai dan operator.</v>
          </cell>
        </row>
        <row r="2159">
          <cell r="L2159">
            <v>4</v>
          </cell>
          <cell r="N2159" t="str">
            <v>Biaya satuan sudah termasuk pengeluaran untuk seluruh pajak yang berkaitan (tetapi tidak termasuk PPN</v>
          </cell>
        </row>
        <row r="2160">
          <cell r="J2160" t="str">
            <v>Berlanjut ke hal. berikut.</v>
          </cell>
          <cell r="N2160" t="str">
            <v>yang dibayar dari kontrak) dan biaya-biaya lainnya.</v>
          </cell>
        </row>
        <row r="2161">
          <cell r="A2161" t="str">
            <v>ITEM PEMBAYARAN NO.</v>
          </cell>
          <cell r="D2161" t="str">
            <v>:  7.6 ( ....... )</v>
          </cell>
          <cell r="J2161" t="str">
            <v>Analisa EI-76...</v>
          </cell>
        </row>
        <row r="2162">
          <cell r="A2162" t="str">
            <v>JENIS PEKERJAAN</v>
          </cell>
          <cell r="D2162" t="str">
            <v>: Pemancgn. T. Panc. Btn. Pratekan</v>
          </cell>
        </row>
        <row r="2163">
          <cell r="A2163" t="str">
            <v>SATUAN PEMBAYARAN</v>
          </cell>
          <cell r="D2163" t="str">
            <v>:  M'</v>
          </cell>
          <cell r="H2163" t="str">
            <v xml:space="preserve">        URAIAN ANALISA HARGA SATUAN</v>
          </cell>
        </row>
        <row r="2164">
          <cell r="J2164" t="str">
            <v>Lanjutan</v>
          </cell>
        </row>
        <row r="2166">
          <cell r="A2166" t="str">
            <v>No.</v>
          </cell>
          <cell r="C2166" t="str">
            <v>U R A I A N</v>
          </cell>
          <cell r="G2166" t="str">
            <v>KODE</v>
          </cell>
          <cell r="H2166" t="str">
            <v>KOEF.</v>
          </cell>
          <cell r="I2166" t="str">
            <v>SATUAN</v>
          </cell>
          <cell r="J2166" t="str">
            <v>KETERANGAN</v>
          </cell>
        </row>
        <row r="2169">
          <cell r="A2169" t="str">
            <v>3.</v>
          </cell>
          <cell r="C2169" t="str">
            <v>TENAGA</v>
          </cell>
        </row>
        <row r="2170">
          <cell r="C2170" t="str">
            <v>Produksi Tiang dalam 1 jam</v>
          </cell>
          <cell r="G2170" t="str">
            <v>Qt</v>
          </cell>
          <cell r="H2170">
            <v>11.066666666666665</v>
          </cell>
          <cell r="I2170" t="str">
            <v>M'</v>
          </cell>
        </row>
        <row r="2171">
          <cell r="C2171" t="str">
            <v>Kebutuhan tenaga tambahan di lokasi ::</v>
          </cell>
        </row>
        <row r="2172">
          <cell r="D2172" t="str">
            <v>- Mandor</v>
          </cell>
          <cell r="G2172" t="str">
            <v>M</v>
          </cell>
          <cell r="H2172">
            <v>1</v>
          </cell>
          <cell r="I2172" t="str">
            <v>orang</v>
          </cell>
        </row>
        <row r="2173">
          <cell r="D2173" t="str">
            <v>- Tukang</v>
          </cell>
          <cell r="G2173" t="str">
            <v>Tb</v>
          </cell>
          <cell r="H2173">
            <v>2</v>
          </cell>
          <cell r="I2173" t="str">
            <v>orang</v>
          </cell>
        </row>
        <row r="2174">
          <cell r="D2174" t="str">
            <v>- Pekerja</v>
          </cell>
          <cell r="G2174" t="str">
            <v>P</v>
          </cell>
          <cell r="H2174">
            <v>9</v>
          </cell>
          <cell r="I2174" t="str">
            <v>orang</v>
          </cell>
        </row>
        <row r="2176">
          <cell r="C2176" t="str">
            <v>Koefisien Tenaga / M3   :</v>
          </cell>
        </row>
        <row r="2177">
          <cell r="D2177" t="str">
            <v>-  Mandor</v>
          </cell>
          <cell r="E2177" t="str">
            <v xml:space="preserve"> = M : Qt</v>
          </cell>
          <cell r="G2177" t="str">
            <v>(L03)</v>
          </cell>
          <cell r="H2177">
            <v>9.0361445783132543E-2</v>
          </cell>
          <cell r="I2177" t="str">
            <v>jam</v>
          </cell>
        </row>
        <row r="2178">
          <cell r="D2178" t="str">
            <v>-  Tukang</v>
          </cell>
          <cell r="E2178" t="str">
            <v xml:space="preserve"> = Tb : Qt</v>
          </cell>
          <cell r="G2178" t="str">
            <v>(L02)</v>
          </cell>
          <cell r="H2178">
            <v>0.18072289156626509</v>
          </cell>
          <cell r="I2178" t="str">
            <v>jam</v>
          </cell>
        </row>
        <row r="2179">
          <cell r="D2179" t="str">
            <v>-  Pekerja</v>
          </cell>
          <cell r="E2179" t="str">
            <v xml:space="preserve"> = P : Qt</v>
          </cell>
          <cell r="G2179" t="str">
            <v>(L01)</v>
          </cell>
          <cell r="H2179">
            <v>0.81325301204819289</v>
          </cell>
          <cell r="I2179" t="str">
            <v>jam</v>
          </cell>
        </row>
        <row r="2182">
          <cell r="A2182" t="str">
            <v>4.</v>
          </cell>
          <cell r="C2182" t="str">
            <v>HARGA DASAR SATUAN UPAH, BAHAN DAN ALAT</v>
          </cell>
        </row>
        <row r="2183">
          <cell r="C2183" t="str">
            <v>Lihat lampiran.</v>
          </cell>
        </row>
        <row r="2185">
          <cell r="A2185" t="str">
            <v>5.</v>
          </cell>
          <cell r="C2185" t="str">
            <v>ANALISA HARGA SATUAN PEKERJAAN</v>
          </cell>
        </row>
        <row r="2186">
          <cell r="C2186" t="str">
            <v>Lihat perhitungan dalam FORMULIR STANDAR UNTUK</v>
          </cell>
        </row>
        <row r="2187">
          <cell r="C2187" t="str">
            <v>PEREKEMAN ANALISA MASING-MASING HARGA</v>
          </cell>
        </row>
        <row r="2188">
          <cell r="C2188" t="str">
            <v>SATUAN.</v>
          </cell>
        </row>
        <row r="2189">
          <cell r="C2189" t="str">
            <v>Didapat Harga Satuan Pekerjaan :</v>
          </cell>
        </row>
        <row r="2191">
          <cell r="C2191" t="str">
            <v xml:space="preserve">Rp.  </v>
          </cell>
          <cell r="D2191">
            <v>14486.07331303825</v>
          </cell>
          <cell r="E2191" t="str">
            <v xml:space="preserve"> / M'</v>
          </cell>
        </row>
        <row r="2195">
          <cell r="A2195" t="str">
            <v>6.</v>
          </cell>
          <cell r="C2195" t="str">
            <v>MASA PELAKSANAAN YANG DIPERLUKAN</v>
          </cell>
        </row>
        <row r="2196">
          <cell r="C2196" t="str">
            <v>Masa Pelaksanaan :</v>
          </cell>
          <cell r="D2196" t="str">
            <v>. . . . . . . . . . . .</v>
          </cell>
        </row>
        <row r="2198">
          <cell r="A2198" t="str">
            <v>7.</v>
          </cell>
          <cell r="C2198" t="str">
            <v>VOLUME PEKERJAAN YANG DIPERLUKAN</v>
          </cell>
        </row>
        <row r="2199">
          <cell r="C2199" t="str">
            <v>Volume pekerjaan  :</v>
          </cell>
          <cell r="D2199">
            <v>0</v>
          </cell>
          <cell r="E2199" t="str">
            <v>M3</v>
          </cell>
        </row>
        <row r="2220">
          <cell r="A2220" t="str">
            <v>ITEM PEMBAYARAN NO.</v>
          </cell>
          <cell r="D2220" t="str">
            <v>:  7.6 (14) a</v>
          </cell>
          <cell r="J2220" t="str">
            <v>Analisa EI-7614</v>
          </cell>
          <cell r="T2220" t="str">
            <v>Analisa EI-7614</v>
          </cell>
        </row>
        <row r="2221">
          <cell r="A2221" t="str">
            <v>JENIS PEKERJAAN</v>
          </cell>
          <cell r="D2221" t="str">
            <v>: Tiang Bor Beton Dia 600 mm</v>
          </cell>
        </row>
        <row r="2222">
          <cell r="A2222" t="str">
            <v>SATUAN PEMBAYARAN</v>
          </cell>
          <cell r="D2222" t="str">
            <v>:  M'</v>
          </cell>
          <cell r="H2222" t="str">
            <v xml:space="preserve">        URAIAN ANALISA HARGA SATUAN</v>
          </cell>
          <cell r="L2222" t="str">
            <v>FORMULIR STANDAR UNTUK</v>
          </cell>
        </row>
        <row r="2223">
          <cell r="L2223" t="str">
            <v>PEREKAMAN ANALISA MASING-MASING HARGA SATUAN</v>
          </cell>
        </row>
        <row r="2224">
          <cell r="L2224" t="str">
            <v xml:space="preserve">                                                                                                            </v>
          </cell>
        </row>
        <row r="2225">
          <cell r="A2225" t="str">
            <v>No.</v>
          </cell>
          <cell r="C2225" t="str">
            <v>U R A I A N</v>
          </cell>
          <cell r="G2225" t="str">
            <v>KODE</v>
          </cell>
          <cell r="H2225" t="str">
            <v>KOEF.</v>
          </cell>
          <cell r="I2225" t="str">
            <v>SATUAN</v>
          </cell>
          <cell r="J2225" t="str">
            <v>KETERANGAN</v>
          </cell>
        </row>
        <row r="2227">
          <cell r="L2227" t="str">
            <v>Proyek / Bagpro</v>
          </cell>
          <cell r="O2227" t="str">
            <v xml:space="preserve">:  Peningkatan Jalan Dan Jembatan Prop. NTT </v>
          </cell>
        </row>
        <row r="2228">
          <cell r="A2228" t="str">
            <v>I.</v>
          </cell>
          <cell r="C2228" t="str">
            <v>ASUMSI</v>
          </cell>
          <cell r="L2228" t="str">
            <v>No. Paket Kontrak</v>
          </cell>
          <cell r="O2228" t="str">
            <v xml:space="preserve">:  </v>
          </cell>
        </row>
        <row r="2229">
          <cell r="A2229">
            <v>1</v>
          </cell>
          <cell r="C2229" t="str">
            <v>Menggunakan alat (cara mekanik)</v>
          </cell>
          <cell r="L2229" t="str">
            <v>Nama Paket</v>
          </cell>
          <cell r="O2229" t="str">
            <v>:  Pembangunan Jalan Resetlement Pengungsi Mauritzu</v>
          </cell>
        </row>
        <row r="2230">
          <cell r="A2230">
            <v>2</v>
          </cell>
          <cell r="C2230" t="str">
            <v>Beton berdasarkan analisa item pekerjaan ybs</v>
          </cell>
          <cell r="L2230" t="str">
            <v>Prop / Kab / Kodya</v>
          </cell>
          <cell r="O2230" t="str">
            <v>:  Nusa Tenggara Timur / TTU</v>
          </cell>
        </row>
        <row r="2231">
          <cell r="A2231">
            <v>3</v>
          </cell>
          <cell r="C2231" t="str">
            <v>Baja tulangan berdasarkan analisa item ybs</v>
          </cell>
          <cell r="L2231" t="str">
            <v>ITEM PEMBAYARAN NO.</v>
          </cell>
          <cell r="O2231" t="str">
            <v>:  7.6 (14) a</v>
          </cell>
          <cell r="R2231" t="str">
            <v>PERKIRAAN VOL. PEK.</v>
          </cell>
          <cell r="T2231" t="str">
            <v>:</v>
          </cell>
          <cell r="U2231">
            <v>0</v>
          </cell>
        </row>
        <row r="2232">
          <cell r="A2232">
            <v>4</v>
          </cell>
          <cell r="C2232" t="str">
            <v>Jarak rata-rata Base camp ke lokasi pekerjaan</v>
          </cell>
          <cell r="G2232" t="str">
            <v>L</v>
          </cell>
          <cell r="H2232">
            <v>17.5</v>
          </cell>
          <cell r="I2232" t="str">
            <v>KM</v>
          </cell>
          <cell r="L2232" t="str">
            <v>JENIS PEKERJAAN</v>
          </cell>
          <cell r="O2232" t="str">
            <v>: Tiang Bor Beton Dia 600 mm</v>
          </cell>
          <cell r="R2232" t="str">
            <v>TOTAL HARGA (Rp.)</v>
          </cell>
          <cell r="T2232" t="str">
            <v>:</v>
          </cell>
          <cell r="U2232">
            <v>0</v>
          </cell>
        </row>
        <row r="2233">
          <cell r="A2233">
            <v>5</v>
          </cell>
          <cell r="C2233" t="str">
            <v>Jam kerja efektif per-hari</v>
          </cell>
          <cell r="G2233" t="str">
            <v>Tk</v>
          </cell>
          <cell r="H2233">
            <v>7</v>
          </cell>
          <cell r="I2233" t="str">
            <v>jam</v>
          </cell>
          <cell r="L2233" t="str">
            <v>SATUAN PEMBAYARAN</v>
          </cell>
          <cell r="O2233" t="str">
            <v>:  M'</v>
          </cell>
          <cell r="R2233" t="str">
            <v>% THD. BIAYA PROYEK</v>
          </cell>
          <cell r="T2233" t="str">
            <v>:</v>
          </cell>
          <cell r="U2233">
            <v>0</v>
          </cell>
        </row>
        <row r="2234">
          <cell r="A2234">
            <v>6</v>
          </cell>
          <cell r="C2234" t="str">
            <v>Panjang Tiang</v>
          </cell>
          <cell r="G2234" t="str">
            <v>p</v>
          </cell>
          <cell r="H2234">
            <v>12</v>
          </cell>
          <cell r="I2234" t="str">
            <v>M</v>
          </cell>
        </row>
        <row r="2235">
          <cell r="A2235">
            <v>7</v>
          </cell>
          <cell r="C2235" t="str">
            <v>Ukuran diameter tiang bor beton</v>
          </cell>
          <cell r="G2235" t="str">
            <v>Uk</v>
          </cell>
          <cell r="H2235">
            <v>0.6</v>
          </cell>
          <cell r="I2235" t="str">
            <v>M</v>
          </cell>
        </row>
        <row r="2236">
          <cell r="A2236">
            <v>8</v>
          </cell>
          <cell r="C2236" t="str">
            <v>Kebutuhan Baja tulangan</v>
          </cell>
          <cell r="G2236" t="str">
            <v>Mb</v>
          </cell>
          <cell r="H2236">
            <v>150</v>
          </cell>
          <cell r="I2236" t="str">
            <v xml:space="preserve"> Kg/M3</v>
          </cell>
          <cell r="Q2236" t="str">
            <v>PERKIRAAN</v>
          </cell>
          <cell r="R2236" t="str">
            <v>HARGA</v>
          </cell>
          <cell r="S2236" t="str">
            <v>JUMLAH</v>
          </cell>
        </row>
        <row r="2237">
          <cell r="L2237" t="str">
            <v>NO.</v>
          </cell>
          <cell r="N2237" t="str">
            <v>KOMPONEN</v>
          </cell>
          <cell r="P2237" t="str">
            <v>SATUAN</v>
          </cell>
          <cell r="Q2237" t="str">
            <v>KUANTITAS</v>
          </cell>
          <cell r="R2237" t="str">
            <v>SATUAN</v>
          </cell>
          <cell r="S2237" t="str">
            <v>HARGA</v>
          </cell>
        </row>
        <row r="2238">
          <cell r="A2238" t="str">
            <v>II.</v>
          </cell>
          <cell r="C2238" t="str">
            <v>URUTAN KERJA</v>
          </cell>
          <cell r="R2238" t="str">
            <v>(Rp.)</v>
          </cell>
          <cell r="S2238" t="str">
            <v>(Rp.)</v>
          </cell>
        </row>
        <row r="2239">
          <cell r="A2239">
            <v>1</v>
          </cell>
          <cell r="C2239" t="str">
            <v>Pengeboran dilakukan dengan Tower Bor Pile machine</v>
          </cell>
        </row>
        <row r="2240">
          <cell r="A2240">
            <v>2</v>
          </cell>
          <cell r="C2240" t="str">
            <v>Setelah selesai pengeboran dan tanahnya dibuang</v>
          </cell>
        </row>
        <row r="2241">
          <cell r="C2241" t="str">
            <v xml:space="preserve">dimasukkan chasing </v>
          </cell>
          <cell r="L2241" t="str">
            <v>A.</v>
          </cell>
          <cell r="N2241" t="str">
            <v>TENAGA</v>
          </cell>
        </row>
        <row r="2242">
          <cell r="A2242">
            <v>3</v>
          </cell>
          <cell r="C2242" t="str">
            <v>Pemasukan tulangan dengan tenaga manusia</v>
          </cell>
        </row>
        <row r="2243">
          <cell r="A2243">
            <v>4</v>
          </cell>
          <cell r="C2243" t="str">
            <v>Pengecoran dengan Concrette Pump</v>
          </cell>
          <cell r="L2243" t="str">
            <v>1.</v>
          </cell>
          <cell r="N2243" t="str">
            <v>Pekerja</v>
          </cell>
          <cell r="O2243" t="str">
            <v>(L01)</v>
          </cell>
          <cell r="P2243" t="str">
            <v>jam</v>
          </cell>
          <cell r="Q2243">
            <v>9.939759036144578E-3</v>
          </cell>
          <cell r="R2243">
            <v>0</v>
          </cell>
          <cell r="U2243">
            <v>0</v>
          </cell>
        </row>
        <row r="2244">
          <cell r="L2244" t="str">
            <v>2.</v>
          </cell>
          <cell r="N2244" t="str">
            <v>Tukang</v>
          </cell>
          <cell r="O2244" t="str">
            <v>(L02)</v>
          </cell>
          <cell r="P2244" t="str">
            <v>jam</v>
          </cell>
          <cell r="Q2244">
            <v>4.969879518072289E-3</v>
          </cell>
          <cell r="R2244">
            <v>0</v>
          </cell>
          <cell r="U2244">
            <v>0</v>
          </cell>
        </row>
        <row r="2245">
          <cell r="A2245" t="str">
            <v>III.</v>
          </cell>
          <cell r="C2245" t="str">
            <v>PEMAKAIAN BAHAN, ALAT DAN TENAGA</v>
          </cell>
          <cell r="L2245" t="str">
            <v>3.</v>
          </cell>
          <cell r="N2245" t="str">
            <v>Mandor</v>
          </cell>
          <cell r="O2245" t="str">
            <v>(L03)</v>
          </cell>
          <cell r="P2245" t="str">
            <v>jam</v>
          </cell>
          <cell r="Q2245">
            <v>1.6566265060240963E-3</v>
          </cell>
          <cell r="R2245">
            <v>0</v>
          </cell>
          <cell r="U2245">
            <v>0</v>
          </cell>
        </row>
        <row r="2247">
          <cell r="A2247" t="str">
            <v xml:space="preserve">   1.</v>
          </cell>
          <cell r="C2247" t="str">
            <v>BAHAN</v>
          </cell>
          <cell r="Q2247" t="str">
            <v xml:space="preserve">JUMLAH HARGA TENAGA   </v>
          </cell>
          <cell r="U2247">
            <v>0</v>
          </cell>
        </row>
        <row r="2248">
          <cell r="A2248" t="str">
            <v>1.a.</v>
          </cell>
          <cell r="C2248" t="str">
            <v>Beton K-250</v>
          </cell>
          <cell r="D2248" t="str">
            <v>=  {1/4 Phi x (Uk)^2) x 1m</v>
          </cell>
          <cell r="G2248" t="str">
            <v>(EI-715)</v>
          </cell>
          <cell r="H2248">
            <v>0.28274333882308139</v>
          </cell>
          <cell r="I2248" t="str">
            <v>M3</v>
          </cell>
        </row>
        <row r="2249">
          <cell r="A2249" t="str">
            <v>1.b.</v>
          </cell>
          <cell r="C2249" t="str">
            <v>Baja Tulangan</v>
          </cell>
          <cell r="D2249" t="str">
            <v>=  {EI-716 x Mb}</v>
          </cell>
          <cell r="G2249" t="str">
            <v>(EI-73)</v>
          </cell>
          <cell r="H2249">
            <v>42.411500823462205</v>
          </cell>
          <cell r="I2249" t="str">
            <v>Kg</v>
          </cell>
          <cell r="L2249" t="str">
            <v>B.</v>
          </cell>
          <cell r="N2249" t="str">
            <v>BAHAN</v>
          </cell>
        </row>
        <row r="2250">
          <cell r="A2250" t="str">
            <v>1.c.</v>
          </cell>
          <cell r="C2250" t="str">
            <v>Casing</v>
          </cell>
          <cell r="D2250" t="str">
            <v>=  Phi x Uk</v>
          </cell>
          <cell r="H2250">
            <v>1.8849555921538759</v>
          </cell>
          <cell r="I2250" t="str">
            <v>M2</v>
          </cell>
        </row>
        <row r="2251">
          <cell r="L2251" t="str">
            <v>1.</v>
          </cell>
          <cell r="N2251" t="str">
            <v>Beton K-250</v>
          </cell>
          <cell r="O2251" t="str">
            <v>(EI-715)</v>
          </cell>
          <cell r="P2251" t="str">
            <v>M3</v>
          </cell>
          <cell r="Q2251">
            <v>0.28274333882308139</v>
          </cell>
          <cell r="R2251">
            <v>138019.74217789446</v>
          </cell>
          <cell r="U2251">
            <v>39024.162726878749</v>
          </cell>
        </row>
        <row r="2252">
          <cell r="A2252" t="str">
            <v>2.</v>
          </cell>
          <cell r="C2252" t="str">
            <v>ALAT</v>
          </cell>
          <cell r="L2252" t="str">
            <v>2.</v>
          </cell>
          <cell r="N2252" t="str">
            <v>Baja Tulangan</v>
          </cell>
          <cell r="O2252" t="str">
            <v>(EI-73)</v>
          </cell>
          <cell r="P2252" t="str">
            <v>Kg</v>
          </cell>
          <cell r="Q2252">
            <v>42.411500823462205</v>
          </cell>
          <cell r="R2252">
            <v>13413.000000000002</v>
          </cell>
          <cell r="U2252">
            <v>568865.46054509864</v>
          </cell>
        </row>
        <row r="2253">
          <cell r="L2253" t="str">
            <v>3.</v>
          </cell>
          <cell r="N2253" t="str">
            <v>Casing</v>
          </cell>
          <cell r="P2253" t="str">
            <v>M2</v>
          </cell>
          <cell r="Q2253">
            <v>1.8849555921538759</v>
          </cell>
          <cell r="R2253">
            <v>25000</v>
          </cell>
          <cell r="U2253">
            <v>47123.889803846898</v>
          </cell>
        </row>
        <row r="2254">
          <cell r="A2254" t="str">
            <v>2.a</v>
          </cell>
          <cell r="C2254" t="str">
            <v>Bore Pile Machine</v>
          </cell>
          <cell r="G2254" t="str">
            <v>(E33)</v>
          </cell>
        </row>
        <row r="2255">
          <cell r="C2255" t="str">
            <v>Kapasitas</v>
          </cell>
          <cell r="G2255" t="str">
            <v>V1</v>
          </cell>
          <cell r="H2255">
            <v>2000</v>
          </cell>
          <cell r="I2255" t="str">
            <v>M'</v>
          </cell>
        </row>
        <row r="2256">
          <cell r="C2256" t="str">
            <v>Faktor Efisiensi alat</v>
          </cell>
          <cell r="G2256" t="str">
            <v>Fa</v>
          </cell>
          <cell r="H2256">
            <v>0.83</v>
          </cell>
          <cell r="I2256" t="str">
            <v>-</v>
          </cell>
        </row>
        <row r="2257">
          <cell r="C2257" t="str">
            <v>Waktu siklus</v>
          </cell>
          <cell r="Q2257" t="str">
            <v xml:space="preserve">JUMLAH HARGA BAHAN   </v>
          </cell>
          <cell r="U2257">
            <v>655013.51307582436</v>
          </cell>
        </row>
        <row r="2258">
          <cell r="C2258" t="str">
            <v>- Waktu penggeseran dan penyetelan titik bor</v>
          </cell>
          <cell r="G2258" t="str">
            <v>T1</v>
          </cell>
          <cell r="H2258">
            <v>15</v>
          </cell>
          <cell r="I2258" t="str">
            <v>menit</v>
          </cell>
        </row>
        <row r="2259">
          <cell r="C2259" t="str">
            <v>- Waktu pengeboran dan pembuangan galian</v>
          </cell>
          <cell r="G2259" t="str">
            <v>T2</v>
          </cell>
          <cell r="H2259">
            <v>45</v>
          </cell>
          <cell r="I2259" t="str">
            <v>menit</v>
          </cell>
          <cell r="L2259" t="str">
            <v>C.</v>
          </cell>
          <cell r="N2259" t="str">
            <v>PERALATAN</v>
          </cell>
        </row>
        <row r="2260">
          <cell r="C2260" t="str">
            <v>- Waktu pemasangan Chasing</v>
          </cell>
          <cell r="G2260" t="str">
            <v>T3</v>
          </cell>
          <cell r="H2260">
            <v>15</v>
          </cell>
          <cell r="I2260" t="str">
            <v>menit</v>
          </cell>
        </row>
        <row r="2261">
          <cell r="C2261" t="str">
            <v>- Waktu pemasangan tulangan</v>
          </cell>
          <cell r="G2261" t="str">
            <v>T4</v>
          </cell>
          <cell r="H2261">
            <v>30</v>
          </cell>
          <cell r="I2261" t="str">
            <v>menit</v>
          </cell>
          <cell r="L2261" t="str">
            <v>1.</v>
          </cell>
          <cell r="N2261" t="str">
            <v>Bore Pile</v>
          </cell>
          <cell r="O2261" t="str">
            <v>(E33)</v>
          </cell>
          <cell r="P2261" t="str">
            <v>jam</v>
          </cell>
          <cell r="Q2261">
            <v>1.6566265060240963E-3</v>
          </cell>
          <cell r="R2261">
            <v>519227.06769037416</v>
          </cell>
          <cell r="U2261">
            <v>860.16532298104153</v>
          </cell>
        </row>
        <row r="2262">
          <cell r="C2262" t="str">
            <v>- Waktu pengecoran</v>
          </cell>
          <cell r="G2262" t="str">
            <v>T5</v>
          </cell>
          <cell r="H2262">
            <v>45</v>
          </cell>
          <cell r="I2262" t="str">
            <v>menit</v>
          </cell>
          <cell r="L2262" t="str">
            <v>2.</v>
          </cell>
          <cell r="N2262" t="str">
            <v>Concr. Pump</v>
          </cell>
          <cell r="O2262" t="str">
            <v>(E28)</v>
          </cell>
          <cell r="P2262" t="str">
            <v>jam</v>
          </cell>
          <cell r="Q2262">
            <v>4.2581828136006236E-2</v>
          </cell>
          <cell r="R2262">
            <v>76753.549917824115</v>
          </cell>
          <cell r="U2262">
            <v>3268.3064714291622</v>
          </cell>
        </row>
        <row r="2263">
          <cell r="C2263" t="str">
            <v>- Waktu lain-lain</v>
          </cell>
          <cell r="G2263" t="str">
            <v>T6</v>
          </cell>
          <cell r="H2263">
            <v>15</v>
          </cell>
          <cell r="I2263" t="str">
            <v>menit</v>
          </cell>
          <cell r="L2263" t="str">
            <v>3.</v>
          </cell>
          <cell r="N2263" t="str">
            <v>Alat Bantu</v>
          </cell>
          <cell r="P2263" t="str">
            <v>Ls</v>
          </cell>
          <cell r="Q2263">
            <v>1</v>
          </cell>
          <cell r="R2263">
            <v>100</v>
          </cell>
          <cell r="U2263">
            <v>100</v>
          </cell>
        </row>
        <row r="2264">
          <cell r="G2264" t="str">
            <v>Ts1</v>
          </cell>
          <cell r="H2264">
            <v>165</v>
          </cell>
          <cell r="I2264" t="str">
            <v>menit</v>
          </cell>
        </row>
        <row r="2267">
          <cell r="C2267" t="str">
            <v>Kap. Prod. / jam  =</v>
          </cell>
          <cell r="D2267" t="str">
            <v>V1 x  Fa x 60</v>
          </cell>
          <cell r="G2267" t="str">
            <v>Q1</v>
          </cell>
          <cell r="H2267">
            <v>603.63636363636363</v>
          </cell>
          <cell r="I2267" t="str">
            <v>M1</v>
          </cell>
        </row>
        <row r="2268">
          <cell r="D2268" t="str">
            <v>Ts1</v>
          </cell>
        </row>
        <row r="2269">
          <cell r="C2269" t="str">
            <v xml:space="preserve">Koefisien Alat / m' </v>
          </cell>
          <cell r="D2269" t="str">
            <v>= 1 : Q1</v>
          </cell>
          <cell r="G2269" t="str">
            <v>(E33)</v>
          </cell>
          <cell r="H2269">
            <v>1.6566265060240963E-3</v>
          </cell>
          <cell r="I2269" t="str">
            <v>Jam</v>
          </cell>
          <cell r="Q2269" t="str">
            <v xml:space="preserve">JUMLAH HARGA PERALATAN   </v>
          </cell>
          <cell r="U2269">
            <v>4228.471794410204</v>
          </cell>
        </row>
        <row r="2271">
          <cell r="L2271" t="str">
            <v>D.</v>
          </cell>
          <cell r="N2271" t="str">
            <v>JUMLAH HARGA TENAGA, BAHAN DAN PERALATAN  ( A + B + C )</v>
          </cell>
          <cell r="U2271">
            <v>659241.98487023462</v>
          </cell>
        </row>
        <row r="2272">
          <cell r="A2272" t="str">
            <v>2.a</v>
          </cell>
          <cell r="C2272" t="str">
            <v>Concrete Pump</v>
          </cell>
          <cell r="G2272" t="str">
            <v>(E30)</v>
          </cell>
          <cell r="L2272" t="str">
            <v>E.</v>
          </cell>
          <cell r="N2272" t="str">
            <v>OVERHEAD &amp; PROFIT</v>
          </cell>
          <cell r="P2272">
            <v>10</v>
          </cell>
          <cell r="Q2272" t="str">
            <v>%  x  D</v>
          </cell>
          <cell r="U2272">
            <v>65924.198487023459</v>
          </cell>
        </row>
        <row r="2273">
          <cell r="C2273" t="str">
            <v>Kapasitas</v>
          </cell>
          <cell r="G2273" t="str">
            <v>V1</v>
          </cell>
          <cell r="H2273">
            <v>8</v>
          </cell>
          <cell r="I2273" t="str">
            <v>M3</v>
          </cell>
          <cell r="L2273" t="str">
            <v>F.</v>
          </cell>
          <cell r="N2273" t="str">
            <v>HARGA SATUAN PEKERJAAN  ( D + E )</v>
          </cell>
          <cell r="U2273">
            <v>725166.18335725809</v>
          </cell>
        </row>
        <row r="2274">
          <cell r="C2274" t="str">
            <v>Faktor Efisiensi alat</v>
          </cell>
          <cell r="G2274" t="str">
            <v>Fa</v>
          </cell>
          <cell r="H2274">
            <v>0.83</v>
          </cell>
          <cell r="I2274" t="str">
            <v>-</v>
          </cell>
          <cell r="L2274" t="str">
            <v>Note: 1</v>
          </cell>
          <cell r="N2274" t="str">
            <v>SATUAN dapat berdasarkan atas jam operasi untuk Tenaga Kerja dan Peralatan, volume dan/atau ukuran</v>
          </cell>
        </row>
        <row r="2275">
          <cell r="C2275" t="str">
            <v>Waktu siklus</v>
          </cell>
          <cell r="N2275" t="str">
            <v>berat untuk bahan-bahan.</v>
          </cell>
        </row>
        <row r="2276">
          <cell r="C2276" t="str">
            <v>- Waktu pengecoran</v>
          </cell>
          <cell r="G2276" t="str">
            <v>T1</v>
          </cell>
          <cell r="H2276">
            <v>45</v>
          </cell>
          <cell r="I2276" t="str">
            <v>menit</v>
          </cell>
          <cell r="L2276">
            <v>2</v>
          </cell>
          <cell r="N2276" t="str">
            <v>Kuantitas satuan adalah kuantitas setiap komponen untuk menyelesaikan satu satuan pekerjaan dari nomor</v>
          </cell>
        </row>
        <row r="2277">
          <cell r="C2277" t="str">
            <v>- Waktu lain-lain</v>
          </cell>
          <cell r="G2277" t="str">
            <v>T2</v>
          </cell>
          <cell r="H2277">
            <v>15</v>
          </cell>
          <cell r="I2277" t="str">
            <v>menit</v>
          </cell>
          <cell r="N2277" t="str">
            <v>mata pembayaran.</v>
          </cell>
        </row>
        <row r="2278">
          <cell r="G2278" t="str">
            <v>Ts2</v>
          </cell>
          <cell r="H2278">
            <v>60</v>
          </cell>
          <cell r="I2278" t="str">
            <v>menit</v>
          </cell>
          <cell r="L2278">
            <v>3</v>
          </cell>
          <cell r="N2278" t="str">
            <v>Biaya satuan untuk peralatan sudah termasuk bahan bakar, bahan habis dipakai dan operator.</v>
          </cell>
        </row>
        <row r="2279">
          <cell r="L2279">
            <v>4</v>
          </cell>
          <cell r="N2279" t="str">
            <v>Biaya satuan sudah termasuk pengeluaran untuk seluruh pajak yang berkaitan (tetapi tidak termasuk PPN</v>
          </cell>
        </row>
        <row r="2280">
          <cell r="J2280" t="str">
            <v>Berlanjut ke hal. berikut.</v>
          </cell>
          <cell r="N2280" t="str">
            <v>yang dibayar dari kontrak) dan biaya-biaya lainnya.</v>
          </cell>
        </row>
        <row r="2281">
          <cell r="A2281" t="str">
            <v>ITEM PEMBAYARAN NO.</v>
          </cell>
          <cell r="D2281" t="str">
            <v>:  7.6 (14) a</v>
          </cell>
          <cell r="J2281" t="str">
            <v>Analisa EI-7614</v>
          </cell>
        </row>
        <row r="2282">
          <cell r="A2282" t="str">
            <v>JENIS PEKERJAAN</v>
          </cell>
          <cell r="D2282" t="str">
            <v>: Tiang Bor Beton Dia 600 mm</v>
          </cell>
        </row>
        <row r="2283">
          <cell r="A2283" t="str">
            <v>SATUAN PEMBAYARAN</v>
          </cell>
          <cell r="D2283" t="str">
            <v>:  M'</v>
          </cell>
          <cell r="H2283" t="str">
            <v xml:space="preserve">        URAIAN ANALISA HARGA SATUAN</v>
          </cell>
        </row>
        <row r="2284">
          <cell r="J2284" t="str">
            <v>Lanjutan</v>
          </cell>
        </row>
        <row r="2286">
          <cell r="A2286" t="str">
            <v>No.</v>
          </cell>
          <cell r="C2286" t="str">
            <v>U R A I A N</v>
          </cell>
          <cell r="G2286" t="str">
            <v>KODE</v>
          </cell>
          <cell r="H2286" t="str">
            <v>KOEF.</v>
          </cell>
          <cell r="I2286" t="str">
            <v>SATUAN</v>
          </cell>
          <cell r="J2286" t="str">
            <v>KETERANGAN</v>
          </cell>
        </row>
        <row r="2289">
          <cell r="C2289" t="str">
            <v>Kap. Prod. / jam  =</v>
          </cell>
          <cell r="D2289" t="str">
            <v>V2 x  Fa x 60</v>
          </cell>
          <cell r="G2289" t="str">
            <v>Q2</v>
          </cell>
          <cell r="H2289">
            <v>6.64</v>
          </cell>
          <cell r="I2289" t="str">
            <v>M3/jam</v>
          </cell>
        </row>
        <row r="2290">
          <cell r="D2290" t="str">
            <v>Ts2</v>
          </cell>
          <cell r="G2290" t="str">
            <v>Q2</v>
          </cell>
          <cell r="H2290">
            <v>23.484196047337445</v>
          </cell>
          <cell r="I2290" t="str">
            <v>M'/jam</v>
          </cell>
        </row>
        <row r="2292">
          <cell r="C2292" t="str">
            <v xml:space="preserve">Koefisien Alat / m' </v>
          </cell>
          <cell r="D2292" t="str">
            <v>= 1 : Q2</v>
          </cell>
          <cell r="G2292" t="str">
            <v>(E30)</v>
          </cell>
          <cell r="H2292">
            <v>4.2581828136006236E-2</v>
          </cell>
          <cell r="I2292" t="str">
            <v>Jam</v>
          </cell>
        </row>
        <row r="2294">
          <cell r="A2294" t="str">
            <v>2.b.</v>
          </cell>
          <cell r="C2294" t="str">
            <v>ALAT  BANTU</v>
          </cell>
        </row>
        <row r="2295">
          <cell r="C2295" t="str">
            <v>Diperlukan alat bantu antara lain :</v>
          </cell>
          <cell r="J2295" t="str">
            <v>Lumpsum</v>
          </cell>
        </row>
        <row r="2296">
          <cell r="C2296" t="str">
            <v>- alat ukur, dan lainnya</v>
          </cell>
        </row>
        <row r="2300">
          <cell r="A2300" t="str">
            <v>3.</v>
          </cell>
          <cell r="C2300" t="str">
            <v>TENAGA</v>
          </cell>
        </row>
        <row r="2301">
          <cell r="C2301" t="str">
            <v>Produksi Tiang dalam 1 titik bor  =  Q1</v>
          </cell>
          <cell r="G2301" t="str">
            <v>Qt</v>
          </cell>
          <cell r="H2301">
            <v>603.63636363636363</v>
          </cell>
          <cell r="I2301" t="str">
            <v>M'/jam</v>
          </cell>
        </row>
        <row r="2302">
          <cell r="C2302" t="str">
            <v>Kebutuhan tenaga tambahan di lokasi :</v>
          </cell>
        </row>
        <row r="2303">
          <cell r="D2303" t="str">
            <v>- Mandor</v>
          </cell>
          <cell r="G2303" t="str">
            <v>M</v>
          </cell>
          <cell r="H2303">
            <v>1</v>
          </cell>
          <cell r="I2303" t="str">
            <v>orang</v>
          </cell>
        </row>
        <row r="2304">
          <cell r="D2304" t="str">
            <v>- Tukang</v>
          </cell>
          <cell r="G2304" t="str">
            <v>T</v>
          </cell>
          <cell r="H2304">
            <v>3</v>
          </cell>
          <cell r="I2304" t="str">
            <v>orang</v>
          </cell>
        </row>
        <row r="2305">
          <cell r="D2305" t="str">
            <v>- Pekerja</v>
          </cell>
          <cell r="G2305" t="str">
            <v>P</v>
          </cell>
          <cell r="H2305">
            <v>6</v>
          </cell>
          <cell r="I2305" t="str">
            <v>orang</v>
          </cell>
        </row>
        <row r="2307">
          <cell r="C2307" t="str">
            <v>Koefisien Tenaga / M'   :</v>
          </cell>
        </row>
        <row r="2308">
          <cell r="D2308" t="str">
            <v>-  Mandor</v>
          </cell>
          <cell r="E2308" t="str">
            <v xml:space="preserve"> = M : Qt</v>
          </cell>
          <cell r="G2308" t="str">
            <v>(L03)</v>
          </cell>
          <cell r="H2308">
            <v>1.6566265060240963E-3</v>
          </cell>
          <cell r="I2308" t="str">
            <v>jam</v>
          </cell>
        </row>
        <row r="2309">
          <cell r="D2309" t="str">
            <v>-  Tukang</v>
          </cell>
          <cell r="E2309" t="str">
            <v xml:space="preserve"> = Tb : Qt</v>
          </cell>
          <cell r="G2309" t="str">
            <v>(L02)</v>
          </cell>
          <cell r="H2309">
            <v>4.969879518072289E-3</v>
          </cell>
          <cell r="I2309" t="str">
            <v>jam</v>
          </cell>
        </row>
        <row r="2310">
          <cell r="D2310" t="str">
            <v>-  Pekerja</v>
          </cell>
          <cell r="E2310" t="str">
            <v xml:space="preserve"> = P : Qt</v>
          </cell>
          <cell r="G2310" t="str">
            <v>(L01)</v>
          </cell>
          <cell r="H2310">
            <v>9.939759036144578E-3</v>
          </cell>
          <cell r="I2310" t="str">
            <v>jam</v>
          </cell>
        </row>
        <row r="2313">
          <cell r="A2313" t="str">
            <v>4.</v>
          </cell>
          <cell r="C2313" t="str">
            <v>HARGA DASAR SATUAN UPAH, BAHAN DAN ALAT</v>
          </cell>
        </row>
        <row r="2314">
          <cell r="C2314" t="str">
            <v>Lihat lampiran.</v>
          </cell>
        </row>
        <row r="2316">
          <cell r="A2316" t="str">
            <v>5.</v>
          </cell>
          <cell r="C2316" t="str">
            <v>ANALISA HARGA SATUAN PEKERJAAN</v>
          </cell>
        </row>
        <row r="2317">
          <cell r="C2317" t="str">
            <v>Lihat perhitungan dalam FORMULIR STANDAR UNTUK</v>
          </cell>
        </row>
        <row r="2318">
          <cell r="C2318" t="str">
            <v>PEREKEMAN ANALISA MASING-MASING HARGA</v>
          </cell>
        </row>
        <row r="2319">
          <cell r="C2319" t="str">
            <v>SATUAN.</v>
          </cell>
        </row>
        <row r="2320">
          <cell r="C2320" t="str">
            <v>Didapat Harga Satuan Pekerjaan :</v>
          </cell>
        </row>
        <row r="2322">
          <cell r="C2322" t="str">
            <v xml:space="preserve">Rp.  </v>
          </cell>
          <cell r="D2322">
            <v>725166.18335725809</v>
          </cell>
          <cell r="E2322" t="str">
            <v xml:space="preserve"> / M'</v>
          </cell>
        </row>
        <row r="2326">
          <cell r="A2326" t="str">
            <v>6.</v>
          </cell>
          <cell r="C2326" t="str">
            <v>MASA PELAKSANAAN YANG DIPERLUKAN</v>
          </cell>
        </row>
        <row r="2327">
          <cell r="C2327" t="str">
            <v>Masa Pelaksanaan :</v>
          </cell>
          <cell r="D2327" t="str">
            <v>. . . . . . . . . . . .</v>
          </cell>
        </row>
        <row r="2329">
          <cell r="A2329" t="str">
            <v>7.</v>
          </cell>
          <cell r="C2329" t="str">
            <v>VOLUME PEKERJAAN YANG DIPERLUKAN</v>
          </cell>
        </row>
        <row r="2330">
          <cell r="C2330" t="str">
            <v>Volume pekerjaan  :</v>
          </cell>
          <cell r="D2330">
            <v>0</v>
          </cell>
          <cell r="E2330" t="str">
            <v>M'</v>
          </cell>
        </row>
        <row r="2340">
          <cell r="A2340" t="str">
            <v>ITEM PEMBAYARAN NO.</v>
          </cell>
          <cell r="D2340" t="str">
            <v>:  7.6 (14) b</v>
          </cell>
          <cell r="J2340" t="str">
            <v>Analisa EI-7614</v>
          </cell>
          <cell r="T2340" t="str">
            <v>Analisa EI-7614</v>
          </cell>
        </row>
        <row r="2341">
          <cell r="A2341" t="str">
            <v>JENIS PEKERJAAN</v>
          </cell>
          <cell r="D2341" t="str">
            <v>: Tiang Bor Beton Dia 800 mm</v>
          </cell>
        </row>
        <row r="2342">
          <cell r="A2342" t="str">
            <v>SATUAN PEMBAYARAN</v>
          </cell>
          <cell r="D2342" t="str">
            <v>:  M'</v>
          </cell>
          <cell r="H2342" t="str">
            <v xml:space="preserve">        URAIAN ANALISA HARGA SATUAN</v>
          </cell>
          <cell r="L2342" t="str">
            <v>FORMULIR STANDAR UNTUK</v>
          </cell>
        </row>
        <row r="2343">
          <cell r="L2343" t="str">
            <v>PEREKAMAN ANALISA MASING-MASING HARGA SATUAN</v>
          </cell>
        </row>
        <row r="2344">
          <cell r="L2344" t="str">
            <v xml:space="preserve">                                                                                                            </v>
          </cell>
        </row>
        <row r="2345">
          <cell r="A2345" t="str">
            <v>No.</v>
          </cell>
          <cell r="C2345" t="str">
            <v>U R A I A N</v>
          </cell>
          <cell r="G2345" t="str">
            <v>KODE</v>
          </cell>
          <cell r="H2345" t="str">
            <v>KOEF.</v>
          </cell>
          <cell r="I2345" t="str">
            <v>SATUAN</v>
          </cell>
          <cell r="J2345" t="str">
            <v>KETERANGAN</v>
          </cell>
        </row>
        <row r="2347">
          <cell r="L2347" t="str">
            <v>Proyek / Bagpro</v>
          </cell>
          <cell r="O2347" t="str">
            <v xml:space="preserve">:  Peningkatan Jalan Dan Jembatan Prop. NTT </v>
          </cell>
        </row>
        <row r="2348">
          <cell r="A2348" t="str">
            <v>I.</v>
          </cell>
          <cell r="C2348" t="str">
            <v>ASUMSI</v>
          </cell>
          <cell r="L2348" t="str">
            <v>No. Paket Kontrak</v>
          </cell>
          <cell r="O2348" t="str">
            <v xml:space="preserve">:  </v>
          </cell>
        </row>
        <row r="2349">
          <cell r="A2349">
            <v>1</v>
          </cell>
          <cell r="C2349" t="str">
            <v>Menggunakan alat (cara mekanik)</v>
          </cell>
          <cell r="L2349" t="str">
            <v>Nama Paket</v>
          </cell>
          <cell r="O2349" t="str">
            <v>:  Pembangunan Jalan Resetlement Pengungsi Mauritzu</v>
          </cell>
        </row>
        <row r="2350">
          <cell r="A2350">
            <v>2</v>
          </cell>
          <cell r="C2350" t="str">
            <v>Beton berdasarkan analisa item pekerjaan ybs</v>
          </cell>
          <cell r="L2350" t="str">
            <v>Prop / Kab / Kodya</v>
          </cell>
          <cell r="O2350" t="str">
            <v>:  Nusa Tenggara Timur / TTU</v>
          </cell>
        </row>
        <row r="2351">
          <cell r="A2351">
            <v>3</v>
          </cell>
          <cell r="C2351" t="str">
            <v>Baja tulangan berdasarkan analisa item ybs</v>
          </cell>
          <cell r="L2351" t="str">
            <v>ITEM PEMBAYARAN NO.</v>
          </cell>
          <cell r="O2351" t="str">
            <v>:  7.6 (14) b</v>
          </cell>
          <cell r="R2351" t="str">
            <v>PERKIRAAN VOL. PEK.</v>
          </cell>
          <cell r="T2351" t="str">
            <v>:</v>
          </cell>
          <cell r="U2351" t="e">
            <v>#REF!</v>
          </cell>
        </row>
        <row r="2352">
          <cell r="A2352">
            <v>4</v>
          </cell>
          <cell r="C2352" t="str">
            <v>Jarak rata-rata Base camp ke lokasi pekerjaan</v>
          </cell>
          <cell r="G2352" t="str">
            <v>L</v>
          </cell>
          <cell r="H2352">
            <v>17.5</v>
          </cell>
          <cell r="I2352" t="str">
            <v>KM</v>
          </cell>
          <cell r="L2352" t="str">
            <v>JENIS PEKERJAAN</v>
          </cell>
          <cell r="O2352" t="str">
            <v>: Tiang Bor Beton Dia 800 mm</v>
          </cell>
          <cell r="R2352" t="str">
            <v>TOTAL HARGA (Rp.)</v>
          </cell>
          <cell r="T2352" t="str">
            <v>:</v>
          </cell>
          <cell r="U2352" t="e">
            <v>#REF!</v>
          </cell>
        </row>
        <row r="2353">
          <cell r="A2353">
            <v>5</v>
          </cell>
          <cell r="C2353" t="str">
            <v>Jam kerja efektif per-hari</v>
          </cell>
          <cell r="G2353" t="str">
            <v>Tk</v>
          </cell>
          <cell r="H2353">
            <v>7</v>
          </cell>
          <cell r="I2353" t="str">
            <v>jam</v>
          </cell>
          <cell r="L2353" t="str">
            <v>SATUAN PEMBAYARAN</v>
          </cell>
          <cell r="O2353" t="str">
            <v>:  M'</v>
          </cell>
          <cell r="R2353" t="str">
            <v>% THD. BIAYA PROYEK</v>
          </cell>
          <cell r="T2353" t="str">
            <v>:</v>
          </cell>
          <cell r="U2353" t="e">
            <v>#REF!</v>
          </cell>
        </row>
        <row r="2354">
          <cell r="A2354">
            <v>6</v>
          </cell>
          <cell r="C2354" t="str">
            <v>Panjang Tiang</v>
          </cell>
          <cell r="G2354" t="str">
            <v>p</v>
          </cell>
          <cell r="H2354">
            <v>12</v>
          </cell>
          <cell r="I2354" t="str">
            <v>M</v>
          </cell>
        </row>
        <row r="2355">
          <cell r="A2355">
            <v>7</v>
          </cell>
          <cell r="C2355" t="str">
            <v>Ukuran diameter tiang bor beton</v>
          </cell>
          <cell r="G2355" t="str">
            <v>Uk</v>
          </cell>
          <cell r="H2355">
            <v>0.8</v>
          </cell>
          <cell r="I2355" t="str">
            <v>M</v>
          </cell>
        </row>
        <row r="2356">
          <cell r="A2356">
            <v>8</v>
          </cell>
          <cell r="C2356" t="str">
            <v>Kebutuhan Baja tulangan</v>
          </cell>
          <cell r="G2356" t="str">
            <v>Mb</v>
          </cell>
          <cell r="H2356">
            <v>150</v>
          </cell>
          <cell r="I2356" t="str">
            <v xml:space="preserve"> Kg/M3</v>
          </cell>
          <cell r="Q2356" t="str">
            <v>PERKIRAAN</v>
          </cell>
          <cell r="R2356" t="str">
            <v>HARGA</v>
          </cell>
          <cell r="S2356" t="str">
            <v>JUMLAH</v>
          </cell>
        </row>
        <row r="2357">
          <cell r="L2357" t="str">
            <v>NO.</v>
          </cell>
          <cell r="N2357" t="str">
            <v>KOMPONEN</v>
          </cell>
          <cell r="P2357" t="str">
            <v>SATUAN</v>
          </cell>
          <cell r="Q2357" t="str">
            <v>KUANTITAS</v>
          </cell>
          <cell r="R2357" t="str">
            <v>SATUAN</v>
          </cell>
          <cell r="S2357" t="str">
            <v>HARGA</v>
          </cell>
        </row>
        <row r="2358">
          <cell r="A2358" t="str">
            <v>II.</v>
          </cell>
          <cell r="C2358" t="str">
            <v>URUTAN KERJA</v>
          </cell>
          <cell r="R2358" t="str">
            <v>(Rp.)</v>
          </cell>
          <cell r="S2358" t="str">
            <v>(Rp.)</v>
          </cell>
        </row>
        <row r="2359">
          <cell r="A2359">
            <v>1</v>
          </cell>
          <cell r="C2359" t="str">
            <v>Pengeboran dilakukan dengan Tower Bor Pile machine</v>
          </cell>
        </row>
        <row r="2360">
          <cell r="A2360">
            <v>2</v>
          </cell>
          <cell r="C2360" t="str">
            <v>Setelah selesai pengeboran dan tanahnya dibuang</v>
          </cell>
        </row>
        <row r="2361">
          <cell r="C2361" t="str">
            <v xml:space="preserve">dimasukkan chasing </v>
          </cell>
          <cell r="L2361" t="str">
            <v>A.</v>
          </cell>
          <cell r="N2361" t="str">
            <v>TENAGA</v>
          </cell>
        </row>
        <row r="2362">
          <cell r="A2362">
            <v>3</v>
          </cell>
          <cell r="C2362" t="str">
            <v>Pemasukan tulangan dengan tenaga manusia</v>
          </cell>
        </row>
        <row r="2363">
          <cell r="A2363">
            <v>4</v>
          </cell>
          <cell r="C2363" t="str">
            <v>Pengecoran dengan Concrette Pump</v>
          </cell>
          <cell r="L2363" t="str">
            <v>1.</v>
          </cell>
          <cell r="N2363" t="str">
            <v>Pekerja</v>
          </cell>
          <cell r="O2363" t="str">
            <v>(L01)</v>
          </cell>
          <cell r="P2363" t="str">
            <v>jam</v>
          </cell>
          <cell r="Q2363">
            <v>1.1596385542168675E-2</v>
          </cell>
          <cell r="R2363">
            <v>0</v>
          </cell>
          <cell r="U2363">
            <v>0</v>
          </cell>
        </row>
        <row r="2364">
          <cell r="L2364" t="str">
            <v>2.</v>
          </cell>
          <cell r="N2364" t="str">
            <v>Tukang</v>
          </cell>
          <cell r="O2364" t="str">
            <v>(L02)</v>
          </cell>
          <cell r="P2364" t="str">
            <v>jam</v>
          </cell>
          <cell r="Q2364">
            <v>4.969879518072289E-3</v>
          </cell>
          <cell r="R2364">
            <v>0</v>
          </cell>
          <cell r="U2364">
            <v>0</v>
          </cell>
        </row>
        <row r="2365">
          <cell r="A2365" t="str">
            <v>III.</v>
          </cell>
          <cell r="C2365" t="str">
            <v>PEMAKAIAN BAHAN, ALAT DAN TENAGA</v>
          </cell>
          <cell r="L2365" t="str">
            <v>3.</v>
          </cell>
          <cell r="N2365" t="str">
            <v>Mandor</v>
          </cell>
          <cell r="O2365" t="str">
            <v>(L03)</v>
          </cell>
          <cell r="P2365" t="str">
            <v>jam</v>
          </cell>
          <cell r="Q2365">
            <v>1.6566265060240963E-3</v>
          </cell>
          <cell r="R2365">
            <v>0</v>
          </cell>
          <cell r="U2365">
            <v>0</v>
          </cell>
        </row>
        <row r="2367">
          <cell r="A2367" t="str">
            <v xml:space="preserve">   1.</v>
          </cell>
          <cell r="C2367" t="str">
            <v>BAHAN</v>
          </cell>
          <cell r="Q2367" t="str">
            <v xml:space="preserve">JUMLAH HARGA TENAGA   </v>
          </cell>
          <cell r="U2367">
            <v>0</v>
          </cell>
        </row>
        <row r="2368">
          <cell r="A2368" t="str">
            <v>1.a.</v>
          </cell>
          <cell r="C2368" t="str">
            <v>Beton K-250</v>
          </cell>
          <cell r="D2368" t="str">
            <v>=  {1/4 Phi x (Uk)^2) x 1m</v>
          </cell>
          <cell r="G2368" t="str">
            <v>(EI-715)</v>
          </cell>
          <cell r="H2368">
            <v>0.50265482457436694</v>
          </cell>
          <cell r="I2368" t="str">
            <v>M3</v>
          </cell>
        </row>
        <row r="2369">
          <cell r="A2369" t="str">
            <v>1.b.</v>
          </cell>
          <cell r="C2369" t="str">
            <v>Baja Tulangan</v>
          </cell>
          <cell r="D2369" t="str">
            <v>=  {EI-716 x Mb}</v>
          </cell>
          <cell r="G2369" t="str">
            <v>(EI-73)</v>
          </cell>
          <cell r="H2369">
            <v>75.398223686155035</v>
          </cell>
          <cell r="I2369" t="str">
            <v>Kg</v>
          </cell>
          <cell r="L2369" t="str">
            <v>B.</v>
          </cell>
          <cell r="N2369" t="str">
            <v>BAHAN</v>
          </cell>
        </row>
        <row r="2370">
          <cell r="A2370" t="str">
            <v>1.c.</v>
          </cell>
          <cell r="C2370" t="str">
            <v>Casing</v>
          </cell>
          <cell r="D2370" t="str">
            <v>=  Phi x Uk</v>
          </cell>
          <cell r="H2370">
            <v>2.5132741228718345</v>
          </cell>
          <cell r="I2370" t="str">
            <v>M2</v>
          </cell>
        </row>
        <row r="2371">
          <cell r="L2371" t="str">
            <v>1.</v>
          </cell>
          <cell r="N2371" t="str">
            <v>Beton K-250</v>
          </cell>
          <cell r="O2371" t="str">
            <v>(EI-715)</v>
          </cell>
          <cell r="P2371" t="str">
            <v>M3</v>
          </cell>
          <cell r="Q2371">
            <v>0.50265482457436694</v>
          </cell>
          <cell r="R2371">
            <v>138019.74217789446</v>
          </cell>
          <cell r="U2371">
            <v>69376.289292228888</v>
          </cell>
        </row>
        <row r="2372">
          <cell r="A2372" t="str">
            <v>2.</v>
          </cell>
          <cell r="C2372" t="str">
            <v>ALAT</v>
          </cell>
          <cell r="L2372" t="str">
            <v>2.</v>
          </cell>
          <cell r="N2372" t="str">
            <v>Baja Tulangan</v>
          </cell>
          <cell r="O2372" t="str">
            <v>(EI-73)</v>
          </cell>
          <cell r="P2372" t="str">
            <v>Kg</v>
          </cell>
          <cell r="Q2372">
            <v>75.398223686155035</v>
          </cell>
          <cell r="R2372">
            <v>13413.000000000002</v>
          </cell>
          <cell r="U2372">
            <v>1011316.3743023976</v>
          </cell>
        </row>
        <row r="2373">
          <cell r="L2373" t="str">
            <v>3.</v>
          </cell>
          <cell r="N2373" t="str">
            <v>Casing</v>
          </cell>
          <cell r="P2373" t="str">
            <v>M2</v>
          </cell>
          <cell r="Q2373">
            <v>2.5132741228718345</v>
          </cell>
          <cell r="R2373">
            <v>25000</v>
          </cell>
          <cell r="U2373">
            <v>62831.853071795864</v>
          </cell>
        </row>
        <row r="2374">
          <cell r="A2374" t="str">
            <v>2.a</v>
          </cell>
          <cell r="C2374" t="str">
            <v>Bore Pile Machine</v>
          </cell>
          <cell r="G2374" t="str">
            <v>(E33)</v>
          </cell>
        </row>
        <row r="2375">
          <cell r="C2375" t="str">
            <v>Kapasitas</v>
          </cell>
          <cell r="G2375" t="str">
            <v>V1</v>
          </cell>
          <cell r="H2375">
            <v>2000</v>
          </cell>
          <cell r="I2375" t="str">
            <v>M'</v>
          </cell>
        </row>
        <row r="2376">
          <cell r="C2376" t="str">
            <v>Faktor Efisiensi alat</v>
          </cell>
          <cell r="G2376" t="str">
            <v>Fa</v>
          </cell>
          <cell r="H2376">
            <v>0.83</v>
          </cell>
          <cell r="I2376" t="str">
            <v>-</v>
          </cell>
        </row>
        <row r="2377">
          <cell r="C2377" t="str">
            <v>Waktu siklus</v>
          </cell>
          <cell r="Q2377" t="str">
            <v xml:space="preserve">JUMLAH HARGA BAHAN   </v>
          </cell>
          <cell r="U2377">
            <v>1143524.5166664224</v>
          </cell>
        </row>
        <row r="2378">
          <cell r="C2378" t="str">
            <v>- Waktu penggeseran dan penyetelan titik bor</v>
          </cell>
          <cell r="G2378" t="str">
            <v>T1</v>
          </cell>
          <cell r="H2378">
            <v>15</v>
          </cell>
          <cell r="I2378" t="str">
            <v>menit</v>
          </cell>
        </row>
        <row r="2379">
          <cell r="C2379" t="str">
            <v>- Waktu pengeboran dan pembuangan galian</v>
          </cell>
          <cell r="G2379" t="str">
            <v>T2</v>
          </cell>
          <cell r="H2379">
            <v>60</v>
          </cell>
          <cell r="I2379" t="str">
            <v>menit</v>
          </cell>
          <cell r="L2379" t="str">
            <v>C.</v>
          </cell>
          <cell r="N2379" t="str">
            <v>PERALATAN</v>
          </cell>
        </row>
        <row r="2380">
          <cell r="C2380" t="str">
            <v>- Waktu pemasangan Chasing</v>
          </cell>
          <cell r="G2380" t="str">
            <v>T3</v>
          </cell>
          <cell r="H2380">
            <v>25</v>
          </cell>
          <cell r="I2380" t="str">
            <v>menit</v>
          </cell>
        </row>
        <row r="2381">
          <cell r="C2381" t="str">
            <v>- Waktu pemasangan tulangan</v>
          </cell>
          <cell r="G2381" t="str">
            <v>T4</v>
          </cell>
          <cell r="H2381">
            <v>35</v>
          </cell>
          <cell r="I2381" t="str">
            <v>menit</v>
          </cell>
          <cell r="L2381" t="str">
            <v>1.</v>
          </cell>
          <cell r="N2381" t="str">
            <v>Bore Pile</v>
          </cell>
          <cell r="O2381" t="str">
            <v>(E33)</v>
          </cell>
          <cell r="P2381" t="str">
            <v>jam</v>
          </cell>
          <cell r="Q2381">
            <v>2.0582329317269075E-3</v>
          </cell>
          <cell r="R2381">
            <v>519227.06769037416</v>
          </cell>
          <cell r="U2381">
            <v>1068.6902497643243</v>
          </cell>
        </row>
        <row r="2382">
          <cell r="C2382" t="str">
            <v>- Waktu pengecoran</v>
          </cell>
          <cell r="G2382" t="str">
            <v>T5</v>
          </cell>
          <cell r="H2382">
            <v>55</v>
          </cell>
          <cell r="I2382" t="str">
            <v>menit</v>
          </cell>
          <cell r="L2382" t="str">
            <v>2.</v>
          </cell>
          <cell r="N2382" t="str">
            <v>Concr. Pump</v>
          </cell>
          <cell r="O2382" t="str">
            <v>(E28)</v>
          </cell>
          <cell r="P2382" t="str">
            <v>jam</v>
          </cell>
          <cell r="Q2382">
            <v>0.17570281124497991</v>
          </cell>
          <cell r="R2382">
            <v>76753.549917824115</v>
          </cell>
          <cell r="U2382">
            <v>13485.814493593594</v>
          </cell>
        </row>
        <row r="2383">
          <cell r="C2383" t="str">
            <v>- Waktu lain-lain</v>
          </cell>
          <cell r="G2383" t="str">
            <v>T6</v>
          </cell>
          <cell r="H2383">
            <v>15</v>
          </cell>
          <cell r="I2383" t="str">
            <v>menit</v>
          </cell>
          <cell r="L2383" t="str">
            <v>3.</v>
          </cell>
          <cell r="N2383" t="str">
            <v>Alat Bantu</v>
          </cell>
          <cell r="P2383" t="str">
            <v>Ls</v>
          </cell>
          <cell r="Q2383">
            <v>1</v>
          </cell>
          <cell r="R2383">
            <v>100</v>
          </cell>
          <cell r="U2383">
            <v>100</v>
          </cell>
        </row>
        <row r="2384">
          <cell r="G2384" t="str">
            <v>Ts1</v>
          </cell>
          <cell r="H2384">
            <v>205</v>
          </cell>
          <cell r="I2384" t="str">
            <v>menit</v>
          </cell>
        </row>
        <row r="2387">
          <cell r="C2387" t="str">
            <v>Kap. Prod. / jam  =</v>
          </cell>
          <cell r="D2387" t="str">
            <v>V1 x  Fa x 60</v>
          </cell>
          <cell r="G2387" t="str">
            <v>Q1</v>
          </cell>
          <cell r="H2387">
            <v>485.85365853658539</v>
          </cell>
          <cell r="I2387" t="str">
            <v>M1/jam</v>
          </cell>
        </row>
        <row r="2388">
          <cell r="D2388" t="str">
            <v>Ts1</v>
          </cell>
        </row>
        <row r="2389">
          <cell r="C2389" t="str">
            <v xml:space="preserve">Koefisien Alat / m' </v>
          </cell>
          <cell r="D2389" t="str">
            <v>= 1 : Q1</v>
          </cell>
          <cell r="G2389" t="str">
            <v>(E33)</v>
          </cell>
          <cell r="H2389">
            <v>2.0582329317269075E-3</v>
          </cell>
          <cell r="I2389" t="str">
            <v>Jam</v>
          </cell>
          <cell r="Q2389" t="str">
            <v xml:space="preserve">JUMLAH HARGA PERALATAN   </v>
          </cell>
          <cell r="U2389">
            <v>14654.504743357918</v>
          </cell>
        </row>
        <row r="2391">
          <cell r="L2391" t="str">
            <v>D.</v>
          </cell>
          <cell r="N2391" t="str">
            <v>JUMLAH HARGA TENAGA, BAHAN DAN PERALATAN  ( A + B + C )</v>
          </cell>
          <cell r="U2391">
            <v>1158179.0214097803</v>
          </cell>
        </row>
        <row r="2392">
          <cell r="A2392" t="str">
            <v>2.a</v>
          </cell>
          <cell r="C2392" t="str">
            <v>Concrete Pump</v>
          </cell>
          <cell r="G2392" t="str">
            <v>(E30)</v>
          </cell>
          <cell r="L2392" t="str">
            <v>E.</v>
          </cell>
          <cell r="N2392" t="str">
            <v>OVERHEAD &amp; PROFIT</v>
          </cell>
          <cell r="P2392">
            <v>10</v>
          </cell>
          <cell r="Q2392" t="str">
            <v>%  x  D</v>
          </cell>
          <cell r="U2392">
            <v>115817.90214097803</v>
          </cell>
        </row>
        <row r="2393">
          <cell r="C2393" t="str">
            <v>Kapasitas</v>
          </cell>
          <cell r="G2393" t="str">
            <v>V1</v>
          </cell>
          <cell r="H2393">
            <v>8</v>
          </cell>
          <cell r="I2393" t="str">
            <v>M3</v>
          </cell>
          <cell r="L2393" t="str">
            <v>F.</v>
          </cell>
          <cell r="N2393" t="str">
            <v>HARGA SATUAN PEKERJAAN  ( D + E )</v>
          </cell>
          <cell r="U2393">
            <v>1273996.9235507583</v>
          </cell>
        </row>
        <row r="2394">
          <cell r="C2394" t="str">
            <v>Faktor Efisiensi alat</v>
          </cell>
          <cell r="G2394" t="str">
            <v>Fa</v>
          </cell>
          <cell r="H2394">
            <v>0.83</v>
          </cell>
          <cell r="I2394" t="str">
            <v>-</v>
          </cell>
          <cell r="L2394" t="str">
            <v>Note: 1</v>
          </cell>
          <cell r="N2394" t="str">
            <v>SATUAN dapat berdasarkan atas jam operasi untuk Tenaga Kerja dan Peralatan, volume dan/atau ukuran</v>
          </cell>
        </row>
        <row r="2395">
          <cell r="C2395" t="str">
            <v>Waktu siklus</v>
          </cell>
          <cell r="N2395" t="str">
            <v>berat untuk bahan-bahan.</v>
          </cell>
        </row>
        <row r="2396">
          <cell r="C2396" t="str">
            <v>- Waktu pengecoran</v>
          </cell>
          <cell r="G2396" t="str">
            <v>T1</v>
          </cell>
          <cell r="H2396">
            <v>55</v>
          </cell>
          <cell r="I2396" t="str">
            <v>menit</v>
          </cell>
          <cell r="L2396">
            <v>2</v>
          </cell>
          <cell r="N2396" t="str">
            <v>Kuantitas satuan adalah kuantitas setiap komponen untuk menyelesaikan satu satuan pekerjaan dari nomor</v>
          </cell>
        </row>
        <row r="2397">
          <cell r="C2397" t="str">
            <v>- Waktu lain-lain</v>
          </cell>
          <cell r="G2397" t="str">
            <v>T2</v>
          </cell>
          <cell r="H2397">
            <v>15</v>
          </cell>
          <cell r="I2397" t="str">
            <v>menit</v>
          </cell>
          <cell r="N2397" t="str">
            <v>mata pembayaran.</v>
          </cell>
        </row>
        <row r="2398">
          <cell r="G2398" t="str">
            <v>Ts2</v>
          </cell>
          <cell r="H2398">
            <v>70</v>
          </cell>
          <cell r="I2398" t="str">
            <v>menit</v>
          </cell>
          <cell r="L2398">
            <v>3</v>
          </cell>
          <cell r="N2398" t="str">
            <v>Biaya satuan untuk peralatan sudah termasuk bahan bakar, bahan habis dipakai dan operator.</v>
          </cell>
        </row>
        <row r="2399">
          <cell r="L2399">
            <v>4</v>
          </cell>
          <cell r="N2399" t="str">
            <v>Biaya satuan sudah termasuk pengeluaran untuk seluruh pajak yang berkaitan (tetapi tidak termasuk PPN</v>
          </cell>
        </row>
        <row r="2400">
          <cell r="J2400" t="str">
            <v>Berlanjut ke hal. berikut.</v>
          </cell>
          <cell r="N2400" t="str">
            <v>yang dibayar dari kontrak) dan biaya-biaya lainnya.</v>
          </cell>
        </row>
        <row r="2401">
          <cell r="A2401" t="str">
            <v>ITEM PEMBAYARAN NO.</v>
          </cell>
          <cell r="D2401" t="str">
            <v>:  7.6 (14) b</v>
          </cell>
          <cell r="J2401" t="str">
            <v>Analisa EI-7614</v>
          </cell>
        </row>
        <row r="2402">
          <cell r="A2402" t="str">
            <v>JENIS PEKERJAAN</v>
          </cell>
          <cell r="D2402" t="str">
            <v>: Tiang Bor Beton Dia 800 mm</v>
          </cell>
        </row>
        <row r="2403">
          <cell r="A2403" t="str">
            <v>SATUAN PEMBAYARAN</v>
          </cell>
          <cell r="D2403" t="str">
            <v>:  M'</v>
          </cell>
          <cell r="H2403" t="str">
            <v xml:space="preserve">        URAIAN ANALISA HARGA SATUAN</v>
          </cell>
        </row>
        <row r="2404">
          <cell r="J2404" t="str">
            <v>Lanjutan</v>
          </cell>
        </row>
        <row r="2406">
          <cell r="A2406" t="str">
            <v>No.</v>
          </cell>
          <cell r="C2406" t="str">
            <v>U R A I A N</v>
          </cell>
          <cell r="G2406" t="str">
            <v>KODE</v>
          </cell>
          <cell r="H2406" t="str">
            <v>KOEF.</v>
          </cell>
          <cell r="I2406" t="str">
            <v>SATUAN</v>
          </cell>
          <cell r="J2406" t="str">
            <v>KETERANGAN</v>
          </cell>
        </row>
        <row r="2409">
          <cell r="C2409" t="str">
            <v>Kap. Prod. / jam  =</v>
          </cell>
          <cell r="D2409" t="str">
            <v>V2 x  Fa x 60</v>
          </cell>
          <cell r="G2409" t="str">
            <v>Q2</v>
          </cell>
          <cell r="H2409">
            <v>5.6914285714285713</v>
          </cell>
          <cell r="I2409" t="str">
            <v>M3/jam</v>
          </cell>
        </row>
        <row r="2410">
          <cell r="D2410" t="str">
            <v>Ts2</v>
          </cell>
          <cell r="G2410" t="str">
            <v>Q2</v>
          </cell>
          <cell r="H2410">
            <v>11.322737379966267</v>
          </cell>
          <cell r="I2410" t="str">
            <v>M'/jam</v>
          </cell>
        </row>
        <row r="2412">
          <cell r="C2412" t="str">
            <v xml:space="preserve">Koefisien Alat / m' </v>
          </cell>
          <cell r="D2412" t="str">
            <v>= 1 : Q2</v>
          </cell>
          <cell r="G2412" t="str">
            <v>(E30)</v>
          </cell>
          <cell r="H2412">
            <v>0.17570281124497991</v>
          </cell>
          <cell r="I2412" t="str">
            <v>Jam</v>
          </cell>
        </row>
        <row r="2414">
          <cell r="A2414" t="str">
            <v>2.b.</v>
          </cell>
          <cell r="C2414" t="str">
            <v>ALAT  BANTU</v>
          </cell>
        </row>
        <row r="2415">
          <cell r="C2415" t="str">
            <v>Diperlukan alat bantu antara lain :</v>
          </cell>
          <cell r="J2415" t="str">
            <v>Lumpsum</v>
          </cell>
        </row>
        <row r="2416">
          <cell r="C2416" t="str">
            <v>- alat ukur, dan lainnya</v>
          </cell>
        </row>
        <row r="2420">
          <cell r="A2420" t="str">
            <v>3.</v>
          </cell>
          <cell r="C2420" t="str">
            <v>TENAGA</v>
          </cell>
        </row>
        <row r="2421">
          <cell r="C2421" t="str">
            <v>Produksi Tiang dalam 1 titik bor = Q1</v>
          </cell>
          <cell r="G2421" t="str">
            <v>Qt</v>
          </cell>
          <cell r="H2421">
            <v>485.85365853658539</v>
          </cell>
          <cell r="I2421" t="str">
            <v>M'</v>
          </cell>
        </row>
        <row r="2422">
          <cell r="C2422" t="str">
            <v>Kebutuhan tenaga tambahan di lokasi ::</v>
          </cell>
        </row>
        <row r="2423">
          <cell r="D2423" t="str">
            <v>- Mandor</v>
          </cell>
          <cell r="G2423" t="str">
            <v>M</v>
          </cell>
          <cell r="H2423">
            <v>1</v>
          </cell>
          <cell r="I2423" t="str">
            <v>orang</v>
          </cell>
        </row>
        <row r="2424">
          <cell r="D2424" t="str">
            <v>- Tukang</v>
          </cell>
          <cell r="G2424" t="str">
            <v>T</v>
          </cell>
          <cell r="H2424">
            <v>3</v>
          </cell>
          <cell r="I2424" t="str">
            <v>orang</v>
          </cell>
        </row>
        <row r="2425">
          <cell r="D2425" t="str">
            <v>- Pekerja</v>
          </cell>
          <cell r="G2425" t="str">
            <v>P</v>
          </cell>
          <cell r="H2425">
            <v>7</v>
          </cell>
          <cell r="I2425" t="str">
            <v>orang</v>
          </cell>
        </row>
        <row r="2427">
          <cell r="C2427" t="str">
            <v>Koefisien Tenaga / M'   :</v>
          </cell>
        </row>
        <row r="2428">
          <cell r="D2428" t="str">
            <v>-  Mandor</v>
          </cell>
          <cell r="E2428" t="str">
            <v>= ( M) : Qt</v>
          </cell>
          <cell r="G2428" t="str">
            <v>(L03)</v>
          </cell>
          <cell r="H2428">
            <v>1.6566265060240963E-3</v>
          </cell>
          <cell r="I2428" t="str">
            <v>jam</v>
          </cell>
        </row>
        <row r="2429">
          <cell r="D2429" t="str">
            <v>-  Tukang</v>
          </cell>
          <cell r="E2429" t="str">
            <v>= ( T) : Qt</v>
          </cell>
          <cell r="G2429" t="str">
            <v>(L02)</v>
          </cell>
          <cell r="H2429">
            <v>4.969879518072289E-3</v>
          </cell>
          <cell r="I2429" t="str">
            <v>jam</v>
          </cell>
        </row>
        <row r="2430">
          <cell r="D2430" t="str">
            <v>-  Pekerja</v>
          </cell>
          <cell r="E2430" t="str">
            <v>= ( P) : Qt</v>
          </cell>
          <cell r="G2430" t="str">
            <v>(L01)</v>
          </cell>
          <cell r="H2430">
            <v>1.1596385542168675E-2</v>
          </cell>
          <cell r="I2430" t="str">
            <v>jam</v>
          </cell>
        </row>
        <row r="2433">
          <cell r="A2433" t="str">
            <v>4.</v>
          </cell>
          <cell r="C2433" t="str">
            <v>HARGA DASAR SATUAN UPAH, BAHAN DAN ALAT</v>
          </cell>
        </row>
        <row r="2434">
          <cell r="C2434" t="str">
            <v>Lihat lampiran.</v>
          </cell>
        </row>
        <row r="2436">
          <cell r="A2436" t="str">
            <v>5.</v>
          </cell>
          <cell r="C2436" t="str">
            <v>ANALISA HARGA SATUAN PEKERJAAN</v>
          </cell>
        </row>
        <row r="2437">
          <cell r="C2437" t="str">
            <v>Lihat perhitungan dalam FORMULIR STANDAR UNTUK</v>
          </cell>
        </row>
        <row r="2438">
          <cell r="C2438" t="str">
            <v>PEREKEMAN ANALISA MASING-MASING HARGA</v>
          </cell>
        </row>
        <row r="2439">
          <cell r="C2439" t="str">
            <v>SATUAN.</v>
          </cell>
        </row>
        <row r="2440">
          <cell r="C2440" t="str">
            <v>Didapat Harga Satuan Pekerjaan :</v>
          </cell>
        </row>
        <row r="2442">
          <cell r="C2442" t="str">
            <v xml:space="preserve">Rp.  </v>
          </cell>
          <cell r="D2442">
            <v>1273996.9235507583</v>
          </cell>
          <cell r="E2442" t="str">
            <v xml:space="preserve"> / M'</v>
          </cell>
        </row>
        <row r="2446">
          <cell r="A2446" t="str">
            <v>6.</v>
          </cell>
          <cell r="C2446" t="str">
            <v>MASA PELAKSANAAN YANG DIPERLUKAN</v>
          </cell>
        </row>
        <row r="2447">
          <cell r="C2447" t="str">
            <v>Masa Pelaksanaan :</v>
          </cell>
          <cell r="D2447" t="str">
            <v>. . . . . . . . . . . .</v>
          </cell>
        </row>
        <row r="2449">
          <cell r="A2449" t="str">
            <v>7.</v>
          </cell>
          <cell r="C2449" t="str">
            <v>VOLUME PEKERJAAN YANG DIPERLUKAN</v>
          </cell>
        </row>
        <row r="2450">
          <cell r="C2450" t="str">
            <v>Volume pekerjaan  :</v>
          </cell>
          <cell r="D2450">
            <v>0</v>
          </cell>
          <cell r="E2450" t="str">
            <v>M'</v>
          </cell>
        </row>
        <row r="2460">
          <cell r="A2460" t="str">
            <v>ITEM PEMBAYARAN NO.</v>
          </cell>
          <cell r="D2460" t="str">
            <v>:  7.6 (14) c</v>
          </cell>
          <cell r="J2460" t="str">
            <v>Analisa EI-7614</v>
          </cell>
          <cell r="T2460" t="str">
            <v>Analisa EI-7614</v>
          </cell>
        </row>
        <row r="2461">
          <cell r="A2461" t="str">
            <v>JENIS PEKERJAAN</v>
          </cell>
          <cell r="D2461" t="str">
            <v>: Tiang Bor Beton Dia 1000 mm</v>
          </cell>
        </row>
        <row r="2462">
          <cell r="A2462" t="str">
            <v>SATUAN PEMBAYARAN</v>
          </cell>
          <cell r="D2462" t="str">
            <v>:  M'</v>
          </cell>
          <cell r="H2462" t="str">
            <v xml:space="preserve">        URAIAN ANALISA HARGA SATUAN</v>
          </cell>
          <cell r="L2462" t="str">
            <v>FORMULIR STANDAR UNTUK</v>
          </cell>
        </row>
        <row r="2463">
          <cell r="L2463" t="str">
            <v>PEREKAMAN ANALISA MASING-MASING HARGA SATUAN</v>
          </cell>
        </row>
        <row r="2464">
          <cell r="L2464" t="str">
            <v xml:space="preserve">                                                                                                            </v>
          </cell>
        </row>
        <row r="2465">
          <cell r="A2465" t="str">
            <v>No.</v>
          </cell>
          <cell r="C2465" t="str">
            <v>U R A I A N</v>
          </cell>
          <cell r="G2465" t="str">
            <v>KODE</v>
          </cell>
          <cell r="H2465" t="str">
            <v>KOEF.</v>
          </cell>
          <cell r="I2465" t="str">
            <v>SATUAN</v>
          </cell>
          <cell r="J2465" t="str">
            <v>KETERANGAN</v>
          </cell>
        </row>
        <row r="2467">
          <cell r="L2467" t="str">
            <v>Proyek / Bagpro</v>
          </cell>
          <cell r="O2467" t="str">
            <v xml:space="preserve">:  Peningkatan Jalan Dan Jembatan Prop. NTT </v>
          </cell>
        </row>
        <row r="2468">
          <cell r="A2468" t="str">
            <v>I.</v>
          </cell>
          <cell r="C2468" t="str">
            <v>ASUMSI</v>
          </cell>
          <cell r="L2468" t="str">
            <v>No. Paket Kontrak</v>
          </cell>
          <cell r="O2468" t="str">
            <v xml:space="preserve">:  </v>
          </cell>
        </row>
        <row r="2469">
          <cell r="A2469">
            <v>1</v>
          </cell>
          <cell r="C2469" t="str">
            <v>Menggunakan alat (cara mekanik)</v>
          </cell>
          <cell r="L2469" t="str">
            <v>Nama Paket</v>
          </cell>
          <cell r="O2469" t="str">
            <v>:  Pembangunan Jalan Resetlement Pengungsi Mauritzu</v>
          </cell>
        </row>
        <row r="2470">
          <cell r="A2470">
            <v>2</v>
          </cell>
          <cell r="C2470" t="str">
            <v>Beton berdasarkan analisa item pekerjaan ybs</v>
          </cell>
          <cell r="L2470" t="str">
            <v>Prop / Kab / Kodya</v>
          </cell>
          <cell r="O2470" t="str">
            <v>:  Nusa Tenggara Timur / TTU</v>
          </cell>
        </row>
        <row r="2471">
          <cell r="A2471">
            <v>3</v>
          </cell>
          <cell r="C2471" t="str">
            <v>Baja tulangan berdasarkan analisa item ybs</v>
          </cell>
          <cell r="L2471" t="str">
            <v>ITEM PEMBAYARAN NO.</v>
          </cell>
          <cell r="O2471" t="str">
            <v>:  7.6 (14) c</v>
          </cell>
          <cell r="R2471" t="str">
            <v>PERKIRAAN VOL. PEK.</v>
          </cell>
          <cell r="T2471" t="str">
            <v>:</v>
          </cell>
          <cell r="U2471" t="e">
            <v>#REF!</v>
          </cell>
        </row>
        <row r="2472">
          <cell r="A2472">
            <v>4</v>
          </cell>
          <cell r="C2472" t="str">
            <v>Jarak rata-rata Base camp ke lokasi pekerjaan</v>
          </cell>
          <cell r="G2472" t="str">
            <v>L</v>
          </cell>
          <cell r="H2472">
            <v>17.5</v>
          </cell>
          <cell r="I2472" t="str">
            <v>KM</v>
          </cell>
          <cell r="L2472" t="str">
            <v>JENIS PEKERJAAN</v>
          </cell>
          <cell r="O2472" t="str">
            <v>: Tiang Bor Beton Dia 1000 mm</v>
          </cell>
          <cell r="R2472" t="str">
            <v>TOTAL HARGA (Rp.)</v>
          </cell>
          <cell r="T2472" t="str">
            <v>:</v>
          </cell>
          <cell r="U2472" t="e">
            <v>#REF!</v>
          </cell>
        </row>
        <row r="2473">
          <cell r="A2473">
            <v>5</v>
          </cell>
          <cell r="C2473" t="str">
            <v>Jam kerja efektif per-hari</v>
          </cell>
          <cell r="G2473" t="str">
            <v>Tk</v>
          </cell>
          <cell r="H2473">
            <v>7</v>
          </cell>
          <cell r="I2473" t="str">
            <v>jam</v>
          </cell>
          <cell r="L2473" t="str">
            <v>SATUAN PEMBAYARAN</v>
          </cell>
          <cell r="O2473" t="str">
            <v>:  M'</v>
          </cell>
          <cell r="R2473" t="str">
            <v>% THD. BIAYA PROYEK</v>
          </cell>
          <cell r="T2473" t="str">
            <v>:</v>
          </cell>
          <cell r="U2473" t="e">
            <v>#REF!</v>
          </cell>
        </row>
        <row r="2474">
          <cell r="A2474">
            <v>6</v>
          </cell>
          <cell r="C2474" t="str">
            <v>Panjang Tiang</v>
          </cell>
          <cell r="G2474" t="str">
            <v>p</v>
          </cell>
          <cell r="H2474">
            <v>12</v>
          </cell>
          <cell r="I2474" t="str">
            <v>M</v>
          </cell>
        </row>
        <row r="2475">
          <cell r="A2475">
            <v>7</v>
          </cell>
          <cell r="C2475" t="str">
            <v>Ukuran diameter tiang bor beton</v>
          </cell>
          <cell r="G2475" t="str">
            <v>Uk</v>
          </cell>
          <cell r="H2475">
            <v>1</v>
          </cell>
          <cell r="I2475" t="str">
            <v>M</v>
          </cell>
        </row>
        <row r="2476">
          <cell r="A2476">
            <v>8</v>
          </cell>
          <cell r="C2476" t="str">
            <v>Kebutuhan Baja tulangan</v>
          </cell>
          <cell r="G2476" t="str">
            <v>Mb</v>
          </cell>
          <cell r="H2476">
            <v>150</v>
          </cell>
          <cell r="I2476" t="str">
            <v xml:space="preserve"> Kg/M3</v>
          </cell>
          <cell r="Q2476" t="str">
            <v>PERKIRAAN</v>
          </cell>
          <cell r="R2476" t="str">
            <v>HARGA</v>
          </cell>
          <cell r="S2476" t="str">
            <v>JUMLAH</v>
          </cell>
        </row>
        <row r="2477">
          <cell r="L2477" t="str">
            <v>NO.</v>
          </cell>
          <cell r="N2477" t="str">
            <v>KOMPONEN</v>
          </cell>
          <cell r="P2477" t="str">
            <v>SATUAN</v>
          </cell>
          <cell r="Q2477" t="str">
            <v>KUANTITAS</v>
          </cell>
          <cell r="R2477" t="str">
            <v>SATUAN</v>
          </cell>
          <cell r="S2477" t="str">
            <v>HARGA</v>
          </cell>
        </row>
        <row r="2478">
          <cell r="A2478" t="str">
            <v>II.</v>
          </cell>
          <cell r="C2478" t="str">
            <v>URUTAN KERJA</v>
          </cell>
          <cell r="R2478" t="str">
            <v>(Rp.)</v>
          </cell>
          <cell r="S2478" t="str">
            <v>(Rp.)</v>
          </cell>
        </row>
        <row r="2479">
          <cell r="A2479">
            <v>1</v>
          </cell>
          <cell r="C2479" t="str">
            <v>Pengeboran dilakukan dengan Tower Bor Pile machine</v>
          </cell>
        </row>
        <row r="2480">
          <cell r="A2480">
            <v>2</v>
          </cell>
          <cell r="C2480" t="str">
            <v>Setelah selesai pengeboran dan tanahnya dibuang</v>
          </cell>
        </row>
        <row r="2481">
          <cell r="C2481" t="str">
            <v xml:space="preserve">dimasukkan chasing </v>
          </cell>
          <cell r="L2481" t="str">
            <v>A.</v>
          </cell>
          <cell r="N2481" t="str">
            <v>TENAGA</v>
          </cell>
        </row>
        <row r="2482">
          <cell r="A2482">
            <v>3</v>
          </cell>
          <cell r="C2482" t="str">
            <v>Pemasukan tulangan dengan tenaga manusia</v>
          </cell>
        </row>
        <row r="2483">
          <cell r="A2483">
            <v>4</v>
          </cell>
          <cell r="C2483" t="str">
            <v>Pengecoran dengan Concrette Pump</v>
          </cell>
          <cell r="L2483" t="str">
            <v>1.</v>
          </cell>
          <cell r="N2483" t="str">
            <v>Pekerja</v>
          </cell>
          <cell r="O2483" t="str">
            <v>(L01)</v>
          </cell>
          <cell r="P2483" t="str">
            <v>jam</v>
          </cell>
          <cell r="Q2483">
            <v>1.3253012048192771E-2</v>
          </cell>
          <cell r="R2483">
            <v>0</v>
          </cell>
          <cell r="U2483">
            <v>0</v>
          </cell>
        </row>
        <row r="2484">
          <cell r="L2484" t="str">
            <v>2.</v>
          </cell>
          <cell r="N2484" t="str">
            <v>Tukang</v>
          </cell>
          <cell r="O2484" t="str">
            <v>(L02)</v>
          </cell>
          <cell r="P2484" t="str">
            <v>jam</v>
          </cell>
          <cell r="Q2484">
            <v>4.969879518072289E-3</v>
          </cell>
          <cell r="R2484">
            <v>0</v>
          </cell>
          <cell r="U2484">
            <v>0</v>
          </cell>
        </row>
        <row r="2485">
          <cell r="A2485" t="str">
            <v>III.</v>
          </cell>
          <cell r="C2485" t="str">
            <v>PEMAKAIAN BAHAN, ALAT DAN TENAGA</v>
          </cell>
          <cell r="L2485" t="str">
            <v>3.</v>
          </cell>
          <cell r="N2485" t="str">
            <v>Mandor</v>
          </cell>
          <cell r="O2485" t="str">
            <v>(L03)</v>
          </cell>
          <cell r="P2485" t="str">
            <v>jam</v>
          </cell>
          <cell r="Q2485">
            <v>1.6566265060240963E-3</v>
          </cell>
          <cell r="R2485">
            <v>0</v>
          </cell>
          <cell r="U2485">
            <v>0</v>
          </cell>
        </row>
        <row r="2487">
          <cell r="A2487" t="str">
            <v xml:space="preserve">   1.</v>
          </cell>
          <cell r="C2487" t="str">
            <v>BAHAN</v>
          </cell>
          <cell r="Q2487" t="str">
            <v xml:space="preserve">JUMLAH HARGA TENAGA   </v>
          </cell>
          <cell r="U2487">
            <v>0</v>
          </cell>
        </row>
        <row r="2488">
          <cell r="A2488" t="str">
            <v>1.a.</v>
          </cell>
          <cell r="C2488" t="str">
            <v>Beton K-250</v>
          </cell>
          <cell r="D2488" t="str">
            <v>=  {1/4 Phi x (Uk)^2) x 1m</v>
          </cell>
          <cell r="G2488" t="str">
            <v>(EI-715)</v>
          </cell>
          <cell r="H2488">
            <v>0.78539816339744828</v>
          </cell>
          <cell r="I2488" t="str">
            <v>M3</v>
          </cell>
        </row>
        <row r="2489">
          <cell r="A2489" t="str">
            <v>1.b.</v>
          </cell>
          <cell r="C2489" t="str">
            <v>Baja Tulangan</v>
          </cell>
          <cell r="D2489" t="str">
            <v>=  {EI-716 x Mb}</v>
          </cell>
          <cell r="G2489" t="str">
            <v>(EI-73)</v>
          </cell>
          <cell r="H2489">
            <v>117.80972450961724</v>
          </cell>
          <cell r="I2489" t="str">
            <v>Kg</v>
          </cell>
          <cell r="L2489" t="str">
            <v>B.</v>
          </cell>
          <cell r="N2489" t="str">
            <v>BAHAN</v>
          </cell>
        </row>
        <row r="2490">
          <cell r="A2490" t="str">
            <v>1.c.</v>
          </cell>
          <cell r="C2490" t="str">
            <v>Casing</v>
          </cell>
          <cell r="D2490" t="str">
            <v>=  Phi x Uk</v>
          </cell>
          <cell r="H2490">
            <v>3.1415926535897931</v>
          </cell>
          <cell r="I2490" t="str">
            <v>M2</v>
          </cell>
        </row>
        <row r="2491">
          <cell r="L2491" t="str">
            <v>1.</v>
          </cell>
          <cell r="N2491" t="str">
            <v>Beton K-250</v>
          </cell>
          <cell r="O2491" t="str">
            <v>(EI-715)</v>
          </cell>
          <cell r="P2491" t="str">
            <v>M3</v>
          </cell>
          <cell r="Q2491">
            <v>0.78539816339744828</v>
          </cell>
          <cell r="R2491">
            <v>138019.74217789446</v>
          </cell>
          <cell r="U2491">
            <v>108400.45201910763</v>
          </cell>
        </row>
        <row r="2492">
          <cell r="A2492" t="str">
            <v>2.</v>
          </cell>
          <cell r="C2492" t="str">
            <v>ALAT</v>
          </cell>
          <cell r="L2492" t="str">
            <v>2.</v>
          </cell>
          <cell r="N2492" t="str">
            <v>Baja Tulangan</v>
          </cell>
          <cell r="O2492" t="str">
            <v>(EI-73)</v>
          </cell>
          <cell r="P2492" t="str">
            <v>Kg</v>
          </cell>
          <cell r="Q2492">
            <v>117.80972450961724</v>
          </cell>
          <cell r="R2492">
            <v>13413.000000000002</v>
          </cell>
          <cell r="U2492">
            <v>1580181.8348474964</v>
          </cell>
        </row>
        <row r="2493">
          <cell r="L2493" t="str">
            <v>3.</v>
          </cell>
          <cell r="N2493" t="str">
            <v>Casing</v>
          </cell>
          <cell r="P2493" t="str">
            <v>M2</v>
          </cell>
          <cell r="Q2493">
            <v>3.1415926535897931</v>
          </cell>
          <cell r="R2493">
            <v>25000</v>
          </cell>
          <cell r="U2493">
            <v>78539.816339744822</v>
          </cell>
        </row>
        <row r="2494">
          <cell r="A2494" t="str">
            <v>2.a</v>
          </cell>
          <cell r="C2494" t="str">
            <v>Bore Pile Machine</v>
          </cell>
          <cell r="G2494" t="str">
            <v>(E33)</v>
          </cell>
        </row>
        <row r="2495">
          <cell r="C2495" t="str">
            <v>Kapasitas</v>
          </cell>
          <cell r="G2495" t="str">
            <v>V1</v>
          </cell>
          <cell r="H2495">
            <v>2000</v>
          </cell>
          <cell r="I2495" t="str">
            <v>M'</v>
          </cell>
        </row>
        <row r="2496">
          <cell r="C2496" t="str">
            <v>Faktor Efisiensi alat</v>
          </cell>
          <cell r="G2496" t="str">
            <v>Fa</v>
          </cell>
          <cell r="H2496">
            <v>0.83</v>
          </cell>
          <cell r="I2496" t="str">
            <v>-</v>
          </cell>
        </row>
        <row r="2497">
          <cell r="C2497" t="str">
            <v>Waktu siklus</v>
          </cell>
          <cell r="Q2497" t="str">
            <v xml:space="preserve">JUMLAH HARGA BAHAN   </v>
          </cell>
          <cell r="U2497">
            <v>1767122.1032063486</v>
          </cell>
        </row>
        <row r="2498">
          <cell r="C2498" t="str">
            <v>- Waktu penggeseran dan penyetelan titik bor</v>
          </cell>
          <cell r="G2498" t="str">
            <v>T1</v>
          </cell>
          <cell r="H2498">
            <v>15</v>
          </cell>
          <cell r="I2498" t="str">
            <v>menit</v>
          </cell>
        </row>
        <row r="2499">
          <cell r="C2499" t="str">
            <v>- Waktu pengeboran dan pembuangan galian</v>
          </cell>
          <cell r="G2499" t="str">
            <v>T2</v>
          </cell>
          <cell r="H2499">
            <v>70</v>
          </cell>
          <cell r="I2499" t="str">
            <v>menit</v>
          </cell>
          <cell r="L2499" t="str">
            <v>C.</v>
          </cell>
          <cell r="N2499" t="str">
            <v>PERALATAN</v>
          </cell>
        </row>
        <row r="2500">
          <cell r="C2500" t="str">
            <v>- Waktu pemasangan Chasing</v>
          </cell>
          <cell r="G2500" t="str">
            <v>T3</v>
          </cell>
          <cell r="H2500">
            <v>30</v>
          </cell>
          <cell r="I2500" t="str">
            <v>menit</v>
          </cell>
        </row>
        <row r="2501">
          <cell r="C2501" t="str">
            <v>- Waktu pemasangan tulangan</v>
          </cell>
          <cell r="G2501" t="str">
            <v>T4</v>
          </cell>
          <cell r="H2501">
            <v>40</v>
          </cell>
          <cell r="I2501" t="str">
            <v>menit</v>
          </cell>
          <cell r="L2501" t="str">
            <v>1.</v>
          </cell>
          <cell r="N2501" t="str">
            <v>Bore Pile</v>
          </cell>
          <cell r="O2501" t="str">
            <v>(E33)</v>
          </cell>
          <cell r="P2501" t="str">
            <v>jam</v>
          </cell>
          <cell r="Q2501">
            <v>2.3594377510040162E-3</v>
          </cell>
          <cell r="R2501">
            <v>519227.06769037416</v>
          </cell>
          <cell r="U2501">
            <v>1225.0839448517866</v>
          </cell>
        </row>
        <row r="2502">
          <cell r="C2502" t="str">
            <v>- Waktu pengecoran</v>
          </cell>
          <cell r="G2502" t="str">
            <v>T5</v>
          </cell>
          <cell r="H2502">
            <v>65</v>
          </cell>
          <cell r="I2502" t="str">
            <v>menit</v>
          </cell>
          <cell r="L2502" t="str">
            <v>2.</v>
          </cell>
          <cell r="N2502" t="str">
            <v>Concr. Pump</v>
          </cell>
          <cell r="O2502" t="str">
            <v>(E28)</v>
          </cell>
          <cell r="P2502" t="str">
            <v>jam</v>
          </cell>
          <cell r="Q2502">
            <v>0.20080321285140565</v>
          </cell>
          <cell r="R2502">
            <v>76753.549917824115</v>
          </cell>
          <cell r="U2502">
            <v>15412.359421249825</v>
          </cell>
        </row>
        <row r="2503">
          <cell r="C2503" t="str">
            <v>- Waktu lain-lain</v>
          </cell>
          <cell r="G2503" t="str">
            <v>T6</v>
          </cell>
          <cell r="H2503">
            <v>15</v>
          </cell>
          <cell r="I2503" t="str">
            <v>menit</v>
          </cell>
          <cell r="L2503" t="str">
            <v>3.</v>
          </cell>
          <cell r="N2503" t="str">
            <v>Alat Bantu</v>
          </cell>
          <cell r="P2503" t="str">
            <v>Ls</v>
          </cell>
          <cell r="Q2503">
            <v>1</v>
          </cell>
          <cell r="R2503">
            <v>100</v>
          </cell>
          <cell r="U2503">
            <v>100</v>
          </cell>
        </row>
        <row r="2504">
          <cell r="G2504" t="str">
            <v>Ts1</v>
          </cell>
          <cell r="H2504">
            <v>235</v>
          </cell>
          <cell r="I2504" t="str">
            <v>menit</v>
          </cell>
        </row>
        <row r="2507">
          <cell r="C2507" t="str">
            <v>Kap. Prod. / jam  =</v>
          </cell>
          <cell r="D2507" t="str">
            <v>V1 x  Fa x 60</v>
          </cell>
          <cell r="G2507" t="str">
            <v>Q1</v>
          </cell>
          <cell r="H2507">
            <v>423.82978723404256</v>
          </cell>
          <cell r="I2507" t="str">
            <v>M1/jam</v>
          </cell>
        </row>
        <row r="2508">
          <cell r="D2508" t="str">
            <v>Ts1</v>
          </cell>
        </row>
        <row r="2509">
          <cell r="C2509" t="str">
            <v xml:space="preserve">Koefisien Alat / m' </v>
          </cell>
          <cell r="D2509" t="str">
            <v>= 1 : Q1</v>
          </cell>
          <cell r="G2509" t="str">
            <v>(E33)</v>
          </cell>
          <cell r="H2509">
            <v>2.3594377510040162E-3</v>
          </cell>
          <cell r="I2509" t="str">
            <v>Jam</v>
          </cell>
          <cell r="Q2509" t="str">
            <v xml:space="preserve">JUMLAH HARGA PERALATAN   </v>
          </cell>
          <cell r="U2509">
            <v>16737.443366101612</v>
          </cell>
        </row>
        <row r="2511">
          <cell r="L2511" t="str">
            <v>D.</v>
          </cell>
          <cell r="N2511" t="str">
            <v>JUMLAH HARGA TENAGA, BAHAN DAN PERALATAN  ( A + B + C )</v>
          </cell>
          <cell r="U2511">
            <v>1783859.5465724503</v>
          </cell>
        </row>
        <row r="2512">
          <cell r="A2512" t="str">
            <v>2.a</v>
          </cell>
          <cell r="C2512" t="str">
            <v>Concrete Pump</v>
          </cell>
          <cell r="G2512" t="str">
            <v>(E30)</v>
          </cell>
          <cell r="L2512" t="str">
            <v>E.</v>
          </cell>
          <cell r="N2512" t="str">
            <v>OVERHEAD &amp; PROFIT</v>
          </cell>
          <cell r="P2512">
            <v>10</v>
          </cell>
          <cell r="Q2512" t="str">
            <v>%  x  D</v>
          </cell>
          <cell r="U2512">
            <v>178385.95465724505</v>
          </cell>
        </row>
        <row r="2513">
          <cell r="C2513" t="str">
            <v>Kapasitas</v>
          </cell>
          <cell r="G2513" t="str">
            <v>V1</v>
          </cell>
          <cell r="H2513">
            <v>8</v>
          </cell>
          <cell r="I2513" t="str">
            <v>M3</v>
          </cell>
          <cell r="L2513" t="str">
            <v>F.</v>
          </cell>
          <cell r="N2513" t="str">
            <v>HARGA SATUAN PEKERJAAN  ( D + E )</v>
          </cell>
          <cell r="U2513">
            <v>1962245.5012296953</v>
          </cell>
        </row>
        <row r="2514">
          <cell r="C2514" t="str">
            <v>Faktor Efisiensi alat</v>
          </cell>
          <cell r="G2514" t="str">
            <v>Fa</v>
          </cell>
          <cell r="H2514">
            <v>0.83</v>
          </cell>
          <cell r="I2514" t="str">
            <v>-</v>
          </cell>
          <cell r="L2514" t="str">
            <v>Note: 1</v>
          </cell>
          <cell r="N2514" t="str">
            <v>SATUAN dapat berdasarkan atas jam operasi untuk Tenaga Kerja dan Peralatan, volume dan/atau ukuran</v>
          </cell>
        </row>
        <row r="2515">
          <cell r="C2515" t="str">
            <v>Waktu siklus</v>
          </cell>
          <cell r="N2515" t="str">
            <v>berat untuk bahan-bahan.</v>
          </cell>
        </row>
        <row r="2516">
          <cell r="C2516" t="str">
            <v>- Waktu pengecoran</v>
          </cell>
          <cell r="G2516" t="str">
            <v>T1</v>
          </cell>
          <cell r="H2516">
            <v>65</v>
          </cell>
          <cell r="I2516" t="str">
            <v>menit</v>
          </cell>
          <cell r="L2516">
            <v>2</v>
          </cell>
          <cell r="N2516" t="str">
            <v>Kuantitas satuan adalah kuantitas setiap komponen untuk menyelesaikan satu satuan pekerjaan dari nomor</v>
          </cell>
        </row>
        <row r="2517">
          <cell r="C2517" t="str">
            <v>- Waktu lain-lain</v>
          </cell>
          <cell r="G2517" t="str">
            <v>T2</v>
          </cell>
          <cell r="H2517">
            <v>15</v>
          </cell>
          <cell r="I2517" t="str">
            <v>menit</v>
          </cell>
          <cell r="N2517" t="str">
            <v>mata pembayaran.</v>
          </cell>
        </row>
        <row r="2518">
          <cell r="G2518" t="str">
            <v>Ts2</v>
          </cell>
          <cell r="H2518">
            <v>80</v>
          </cell>
          <cell r="I2518" t="str">
            <v>menit</v>
          </cell>
          <cell r="L2518">
            <v>3</v>
          </cell>
          <cell r="N2518" t="str">
            <v>Biaya satuan untuk peralatan sudah termasuk bahan bakar, bahan habis dipakai dan operator.</v>
          </cell>
        </row>
        <row r="2519">
          <cell r="L2519">
            <v>4</v>
          </cell>
          <cell r="N2519" t="str">
            <v>Biaya satuan sudah termasuk pengeluaran untuk seluruh pajak yang berkaitan (tetapi tidak termasuk PPN</v>
          </cell>
        </row>
        <row r="2520">
          <cell r="J2520" t="str">
            <v>Berlanjut ke hal. berikut.</v>
          </cell>
          <cell r="N2520" t="str">
            <v>yang dibayar dari kontrak) dan biaya-biaya lainnya.</v>
          </cell>
        </row>
        <row r="2521">
          <cell r="A2521" t="str">
            <v>ITEM PEMBAYARAN NO.</v>
          </cell>
          <cell r="D2521" t="str">
            <v>:  7.6 (14) c</v>
          </cell>
          <cell r="J2521" t="str">
            <v>Analisa EI-7614</v>
          </cell>
        </row>
        <row r="2522">
          <cell r="A2522" t="str">
            <v>JENIS PEKERJAAN</v>
          </cell>
          <cell r="D2522" t="str">
            <v>: Tiang Bor Beton Dia 1000 mm</v>
          </cell>
        </row>
        <row r="2523">
          <cell r="A2523" t="str">
            <v>SATUAN PEMBAYARAN</v>
          </cell>
          <cell r="D2523" t="str">
            <v>:  M'</v>
          </cell>
          <cell r="H2523" t="str">
            <v xml:space="preserve">        URAIAN ANALISA HARGA SATUAN</v>
          </cell>
        </row>
        <row r="2524">
          <cell r="J2524" t="str">
            <v>Lanjutan</v>
          </cell>
        </row>
        <row r="2526">
          <cell r="A2526" t="str">
            <v>No.</v>
          </cell>
          <cell r="C2526" t="str">
            <v>U R A I A N</v>
          </cell>
          <cell r="G2526" t="str">
            <v>KODE</v>
          </cell>
          <cell r="H2526" t="str">
            <v>KOEF.</v>
          </cell>
          <cell r="I2526" t="str">
            <v>SATUAN</v>
          </cell>
          <cell r="J2526" t="str">
            <v>KETERANGAN</v>
          </cell>
        </row>
        <row r="2529">
          <cell r="C2529" t="str">
            <v>Kap. Prod. / jam  =</v>
          </cell>
          <cell r="D2529" t="str">
            <v>V2 x  Fa x 60</v>
          </cell>
          <cell r="G2529" t="str">
            <v>Q2</v>
          </cell>
          <cell r="H2529">
            <v>4.9799999999999995</v>
          </cell>
          <cell r="I2529" t="str">
            <v>M3/jam</v>
          </cell>
        </row>
        <row r="2530">
          <cell r="D2530" t="str">
            <v>Ts2</v>
          </cell>
          <cell r="G2530" t="str">
            <v>Q2</v>
          </cell>
          <cell r="H2530">
            <v>6.3407329327811102</v>
          </cell>
          <cell r="I2530" t="str">
            <v>M'/jam</v>
          </cell>
        </row>
        <row r="2532">
          <cell r="C2532" t="str">
            <v xml:space="preserve">Koefisien Alat / m' </v>
          </cell>
          <cell r="D2532" t="str">
            <v>= 1 : Q2</v>
          </cell>
          <cell r="G2532" t="str">
            <v>(E30)</v>
          </cell>
          <cell r="H2532">
            <v>0.20080321285140565</v>
          </cell>
          <cell r="I2532" t="str">
            <v>Jam</v>
          </cell>
        </row>
        <row r="2534">
          <cell r="A2534" t="str">
            <v>2.b.</v>
          </cell>
          <cell r="C2534" t="str">
            <v>ALAT  BANTU</v>
          </cell>
        </row>
        <row r="2535">
          <cell r="C2535" t="str">
            <v>Diperlukan alat bantu antara lain :</v>
          </cell>
          <cell r="J2535" t="str">
            <v>Lumpsum</v>
          </cell>
        </row>
        <row r="2536">
          <cell r="C2536" t="str">
            <v>- alat ukur, dan lainnya</v>
          </cell>
        </row>
        <row r="2540">
          <cell r="A2540" t="str">
            <v>3.</v>
          </cell>
          <cell r="C2540" t="str">
            <v>TENAGA</v>
          </cell>
        </row>
        <row r="2541">
          <cell r="C2541" t="str">
            <v>Produksi Tiang dalam 1 titik bor = Q1</v>
          </cell>
          <cell r="G2541" t="str">
            <v>Qt</v>
          </cell>
          <cell r="H2541">
            <v>423.82978723404256</v>
          </cell>
          <cell r="I2541" t="str">
            <v>M'</v>
          </cell>
        </row>
        <row r="2542">
          <cell r="C2542" t="str">
            <v>Kebutuhan tenaga tambahan di lokasi :</v>
          </cell>
        </row>
        <row r="2543">
          <cell r="D2543" t="str">
            <v>- Mandor</v>
          </cell>
          <cell r="G2543" t="str">
            <v>M</v>
          </cell>
          <cell r="H2543">
            <v>1</v>
          </cell>
          <cell r="I2543" t="str">
            <v>orang</v>
          </cell>
        </row>
        <row r="2544">
          <cell r="D2544" t="str">
            <v>- Tukang</v>
          </cell>
          <cell r="G2544" t="str">
            <v>T</v>
          </cell>
          <cell r="H2544">
            <v>3</v>
          </cell>
          <cell r="I2544" t="str">
            <v>orang</v>
          </cell>
        </row>
        <row r="2545">
          <cell r="D2545" t="str">
            <v>- Pekerja</v>
          </cell>
          <cell r="G2545" t="str">
            <v>P</v>
          </cell>
          <cell r="H2545">
            <v>8</v>
          </cell>
          <cell r="I2545" t="str">
            <v>orang</v>
          </cell>
        </row>
        <row r="2547">
          <cell r="C2547" t="str">
            <v>Koefisien Tenaga / M'   :</v>
          </cell>
        </row>
        <row r="2548">
          <cell r="D2548" t="str">
            <v>-  Mandor</v>
          </cell>
          <cell r="E2548" t="str">
            <v>= ( M) : Qt</v>
          </cell>
          <cell r="G2548" t="str">
            <v>(L03)</v>
          </cell>
          <cell r="H2548">
            <v>1.6566265060240963E-3</v>
          </cell>
          <cell r="I2548" t="str">
            <v>jam</v>
          </cell>
        </row>
        <row r="2549">
          <cell r="D2549" t="str">
            <v>-  Tukang</v>
          </cell>
          <cell r="E2549" t="str">
            <v>= ( T) : Qt</v>
          </cell>
          <cell r="G2549" t="str">
            <v>(L02)</v>
          </cell>
          <cell r="H2549">
            <v>4.969879518072289E-3</v>
          </cell>
          <cell r="I2549" t="str">
            <v>jam</v>
          </cell>
        </row>
        <row r="2550">
          <cell r="D2550" t="str">
            <v>-  Pekerja</v>
          </cell>
          <cell r="E2550" t="str">
            <v>= ( P) : Qt</v>
          </cell>
          <cell r="G2550" t="str">
            <v>(L01)</v>
          </cell>
          <cell r="H2550">
            <v>1.3253012048192771E-2</v>
          </cell>
          <cell r="I2550" t="str">
            <v>jam</v>
          </cell>
        </row>
        <row r="2553">
          <cell r="A2553" t="str">
            <v>4.</v>
          </cell>
          <cell r="C2553" t="str">
            <v>HARGA DASAR SATUAN UPAH, BAHAN DAN ALAT</v>
          </cell>
        </row>
        <row r="2554">
          <cell r="C2554" t="str">
            <v>Lihat lampiran.</v>
          </cell>
        </row>
        <row r="2556">
          <cell r="A2556" t="str">
            <v>5.</v>
          </cell>
          <cell r="C2556" t="str">
            <v>ANALISA HARGA SATUAN PEKERJAAN</v>
          </cell>
        </row>
        <row r="2557">
          <cell r="C2557" t="str">
            <v>Lihat perhitungan dalam FORMULIR STANDAR UNTUK</v>
          </cell>
        </row>
        <row r="2558">
          <cell r="C2558" t="str">
            <v>PEREKEMAN ANALISA MASING-MASING HARGA</v>
          </cell>
        </row>
        <row r="2559">
          <cell r="C2559" t="str">
            <v>SATUAN.</v>
          </cell>
        </row>
        <row r="2560">
          <cell r="C2560" t="str">
            <v>Didapat Harga Satuan Pekerjaan :</v>
          </cell>
        </row>
        <row r="2562">
          <cell r="C2562" t="str">
            <v xml:space="preserve">Rp.  </v>
          </cell>
          <cell r="D2562">
            <v>1962245.5012296953</v>
          </cell>
          <cell r="E2562" t="str">
            <v xml:space="preserve"> / M'</v>
          </cell>
        </row>
        <row r="2566">
          <cell r="A2566" t="str">
            <v>6.</v>
          </cell>
          <cell r="C2566" t="str">
            <v>MASA PELAKSANAAN YANG DIPERLUKAN</v>
          </cell>
        </row>
        <row r="2567">
          <cell r="C2567" t="str">
            <v>Masa Pelaksanaan :</v>
          </cell>
          <cell r="D2567" t="str">
            <v>. . . . . . . . . . . .</v>
          </cell>
        </row>
        <row r="2569">
          <cell r="A2569" t="str">
            <v>7.</v>
          </cell>
          <cell r="C2569" t="str">
            <v>VOLUME PEKERJAAN YANG DIPERLUKAN</v>
          </cell>
        </row>
        <row r="2570">
          <cell r="C2570" t="str">
            <v>Volume pekerjaan  :</v>
          </cell>
          <cell r="D2570">
            <v>0</v>
          </cell>
          <cell r="E2570" t="str">
            <v>M'</v>
          </cell>
        </row>
        <row r="2580">
          <cell r="A2580" t="str">
            <v>ITEM PEMBAYARAN NO.</v>
          </cell>
          <cell r="D2580" t="str">
            <v>:  7.6 (14) d</v>
          </cell>
          <cell r="J2580" t="str">
            <v>Analisa EI-7614</v>
          </cell>
          <cell r="T2580" t="str">
            <v>Analisa EI-7614</v>
          </cell>
        </row>
        <row r="2581">
          <cell r="A2581" t="str">
            <v>JENIS PEKERJAAN</v>
          </cell>
          <cell r="D2581" t="str">
            <v>: Tiang Bor Beton Dia 1200 mm</v>
          </cell>
        </row>
        <row r="2582">
          <cell r="A2582" t="str">
            <v>SATUAN PEMBAYARAN</v>
          </cell>
          <cell r="D2582" t="str">
            <v>:  M'</v>
          </cell>
          <cell r="H2582" t="str">
            <v xml:space="preserve">        URAIAN ANALISA HARGA SATUAN</v>
          </cell>
          <cell r="L2582" t="str">
            <v>FORMULIR STANDAR UNTUK</v>
          </cell>
        </row>
        <row r="2583">
          <cell r="L2583" t="str">
            <v>PEREKAMAN ANALISA MASING-MASING HARGA SATUAN</v>
          </cell>
        </row>
        <row r="2584">
          <cell r="L2584" t="str">
            <v xml:space="preserve">                                                                                                            </v>
          </cell>
        </row>
        <row r="2585">
          <cell r="A2585" t="str">
            <v>No.</v>
          </cell>
          <cell r="C2585" t="str">
            <v>U R A I A N</v>
          </cell>
          <cell r="G2585" t="str">
            <v>KODE</v>
          </cell>
          <cell r="H2585" t="str">
            <v>KOEF.</v>
          </cell>
          <cell r="I2585" t="str">
            <v>SATUAN</v>
          </cell>
          <cell r="J2585" t="str">
            <v>KETERANGAN</v>
          </cell>
        </row>
        <row r="2587">
          <cell r="L2587" t="str">
            <v>Proyek / Bagpro</v>
          </cell>
          <cell r="O2587" t="str">
            <v xml:space="preserve">:  Peningkatan Jalan Dan Jembatan Prop. NTT </v>
          </cell>
        </row>
        <row r="2588">
          <cell r="A2588" t="str">
            <v>I.</v>
          </cell>
          <cell r="C2588" t="str">
            <v>ASUMSI</v>
          </cell>
          <cell r="L2588" t="str">
            <v>No. Paket Kontrak</v>
          </cell>
          <cell r="O2588" t="str">
            <v xml:space="preserve">:  </v>
          </cell>
        </row>
        <row r="2589">
          <cell r="A2589">
            <v>1</v>
          </cell>
          <cell r="C2589" t="str">
            <v>Menggunakan alat (cara mekanik)</v>
          </cell>
          <cell r="L2589" t="str">
            <v>Nama Paket</v>
          </cell>
          <cell r="O2589" t="str">
            <v>:  Pembangunan Jalan Resetlement Pengungsi Mauritzu</v>
          </cell>
        </row>
        <row r="2590">
          <cell r="A2590">
            <v>2</v>
          </cell>
          <cell r="C2590" t="str">
            <v>Beton berdasarkan analisa item pekerjaan ybs</v>
          </cell>
          <cell r="L2590" t="str">
            <v>Prop / Kab / Kodya</v>
          </cell>
          <cell r="O2590" t="str">
            <v>:  Nusa Tenggara Timur / TTU</v>
          </cell>
        </row>
        <row r="2591">
          <cell r="A2591">
            <v>3</v>
          </cell>
          <cell r="C2591" t="str">
            <v>Baja tulangan berdasarkan analisa item ybs</v>
          </cell>
          <cell r="L2591" t="str">
            <v>ITEM PEMBAYARAN NO.</v>
          </cell>
          <cell r="O2591" t="str">
            <v>:  7.6 (14) d</v>
          </cell>
          <cell r="R2591" t="str">
            <v>PERKIRAAN VOL. PEK.</v>
          </cell>
          <cell r="T2591" t="str">
            <v>:</v>
          </cell>
          <cell r="U2591" t="e">
            <v>#REF!</v>
          </cell>
        </row>
        <row r="2592">
          <cell r="A2592">
            <v>4</v>
          </cell>
          <cell r="C2592" t="str">
            <v>Jarak rata-rata Base camp ke lokasi pekerjaan</v>
          </cell>
          <cell r="G2592" t="str">
            <v>L</v>
          </cell>
          <cell r="H2592">
            <v>17.5</v>
          </cell>
          <cell r="I2592" t="str">
            <v>KM</v>
          </cell>
          <cell r="L2592" t="str">
            <v>JENIS PEKERJAAN</v>
          </cell>
          <cell r="O2592" t="str">
            <v>: Tiang Bor Beton Dia 1200 mm</v>
          </cell>
          <cell r="R2592" t="str">
            <v>TOTAL HARGA (Rp.)</v>
          </cell>
          <cell r="T2592" t="str">
            <v>:</v>
          </cell>
          <cell r="U2592" t="e">
            <v>#REF!</v>
          </cell>
        </row>
        <row r="2593">
          <cell r="A2593">
            <v>5</v>
          </cell>
          <cell r="C2593" t="str">
            <v>Jam kerja efektif per-hari</v>
          </cell>
          <cell r="G2593" t="str">
            <v>Tk</v>
          </cell>
          <cell r="H2593">
            <v>7</v>
          </cell>
          <cell r="I2593" t="str">
            <v>jam</v>
          </cell>
          <cell r="L2593" t="str">
            <v>SATUAN PEMBAYARAN</v>
          </cell>
          <cell r="O2593" t="str">
            <v>:  M'</v>
          </cell>
          <cell r="R2593" t="str">
            <v>% THD. BIAYA PROYEK</v>
          </cell>
          <cell r="T2593" t="str">
            <v>:</v>
          </cell>
          <cell r="U2593" t="e">
            <v>#REF!</v>
          </cell>
        </row>
        <row r="2594">
          <cell r="A2594">
            <v>6</v>
          </cell>
          <cell r="C2594" t="str">
            <v>Panjang Tiang</v>
          </cell>
          <cell r="G2594" t="str">
            <v>p</v>
          </cell>
          <cell r="H2594">
            <v>12</v>
          </cell>
          <cell r="I2594" t="str">
            <v>M</v>
          </cell>
        </row>
        <row r="2595">
          <cell r="A2595">
            <v>7</v>
          </cell>
          <cell r="C2595" t="str">
            <v>Ukuran diameter tiang bor beton</v>
          </cell>
          <cell r="G2595" t="str">
            <v>Uk</v>
          </cell>
          <cell r="H2595">
            <v>1.2</v>
          </cell>
          <cell r="I2595" t="str">
            <v>M</v>
          </cell>
        </row>
        <row r="2596">
          <cell r="A2596">
            <v>8</v>
          </cell>
          <cell r="C2596" t="str">
            <v>Kebutuhan Baja tulangan</v>
          </cell>
          <cell r="G2596" t="str">
            <v>Mb</v>
          </cell>
          <cell r="H2596">
            <v>150</v>
          </cell>
          <cell r="I2596" t="str">
            <v xml:space="preserve"> Kg/M3</v>
          </cell>
          <cell r="Q2596" t="str">
            <v>PERKIRAAN</v>
          </cell>
          <cell r="R2596" t="str">
            <v>HARGA</v>
          </cell>
          <cell r="S2596" t="str">
            <v>JUMLAH</v>
          </cell>
        </row>
        <row r="2597">
          <cell r="L2597" t="str">
            <v>NO.</v>
          </cell>
          <cell r="N2597" t="str">
            <v>KOMPONEN</v>
          </cell>
          <cell r="P2597" t="str">
            <v>SATUAN</v>
          </cell>
          <cell r="Q2597" t="str">
            <v>KUANTITAS</v>
          </cell>
          <cell r="R2597" t="str">
            <v>SATUAN</v>
          </cell>
          <cell r="S2597" t="str">
            <v>HARGA</v>
          </cell>
        </row>
        <row r="2598">
          <cell r="A2598" t="str">
            <v>II.</v>
          </cell>
          <cell r="C2598" t="str">
            <v>URUTAN KERJA</v>
          </cell>
          <cell r="R2598" t="str">
            <v>(Rp.)</v>
          </cell>
          <cell r="S2598" t="str">
            <v>(Rp.)</v>
          </cell>
        </row>
        <row r="2599">
          <cell r="A2599">
            <v>1</v>
          </cell>
          <cell r="C2599" t="str">
            <v>Pengeboran dilakukan dengan Tower Bor Pile machine</v>
          </cell>
        </row>
        <row r="2600">
          <cell r="A2600">
            <v>2</v>
          </cell>
          <cell r="C2600" t="str">
            <v>Setelah selesai pengeboran dan tanahnya dibuang</v>
          </cell>
        </row>
        <row r="2601">
          <cell r="C2601" t="str">
            <v xml:space="preserve">dimasukkan chasing </v>
          </cell>
          <cell r="L2601" t="str">
            <v>A.</v>
          </cell>
          <cell r="N2601" t="str">
            <v>TENAGA</v>
          </cell>
        </row>
        <row r="2602">
          <cell r="A2602">
            <v>3</v>
          </cell>
          <cell r="C2602" t="str">
            <v>Pemasukan tulangan dengan tenaga manusia</v>
          </cell>
        </row>
        <row r="2603">
          <cell r="A2603">
            <v>4</v>
          </cell>
          <cell r="C2603" t="str">
            <v>Pengecoran dengan Concrette Pump</v>
          </cell>
          <cell r="L2603" t="str">
            <v>1.</v>
          </cell>
          <cell r="N2603" t="str">
            <v>Pekerja</v>
          </cell>
          <cell r="O2603" t="str">
            <v>(L01)</v>
          </cell>
          <cell r="P2603" t="str">
            <v>jam</v>
          </cell>
          <cell r="Q2603">
            <v>1.4909638554216868E-2</v>
          </cell>
          <cell r="R2603">
            <v>0</v>
          </cell>
          <cell r="U2603">
            <v>0</v>
          </cell>
        </row>
        <row r="2604">
          <cell r="L2604" t="str">
            <v>2.</v>
          </cell>
          <cell r="N2604" t="str">
            <v>Tukang</v>
          </cell>
          <cell r="O2604" t="str">
            <v>(L02)</v>
          </cell>
          <cell r="P2604" t="str">
            <v>jam</v>
          </cell>
          <cell r="Q2604">
            <v>4.969879518072289E-3</v>
          </cell>
          <cell r="R2604">
            <v>0</v>
          </cell>
          <cell r="U2604">
            <v>0</v>
          </cell>
        </row>
        <row r="2605">
          <cell r="A2605" t="str">
            <v>III.</v>
          </cell>
          <cell r="C2605" t="str">
            <v>PEMAKAIAN BAHAN, ALAT DAN TENAGA</v>
          </cell>
          <cell r="L2605" t="str">
            <v>3.</v>
          </cell>
          <cell r="N2605" t="str">
            <v>Mandor</v>
          </cell>
          <cell r="O2605" t="str">
            <v>(L03)</v>
          </cell>
          <cell r="P2605" t="str">
            <v>jam</v>
          </cell>
          <cell r="Q2605">
            <v>1.6566265060240963E-3</v>
          </cell>
          <cell r="R2605">
            <v>0</v>
          </cell>
          <cell r="U2605">
            <v>0</v>
          </cell>
        </row>
        <row r="2607">
          <cell r="A2607" t="str">
            <v xml:space="preserve">   1.</v>
          </cell>
          <cell r="C2607" t="str">
            <v>BAHAN</v>
          </cell>
          <cell r="Q2607" t="str">
            <v xml:space="preserve">JUMLAH HARGA TENAGA   </v>
          </cell>
          <cell r="U2607">
            <v>0</v>
          </cell>
        </row>
        <row r="2608">
          <cell r="A2608" t="str">
            <v>1.a.</v>
          </cell>
          <cell r="C2608" t="str">
            <v>Beton K-250</v>
          </cell>
          <cell r="D2608" t="str">
            <v>=  {1/4 Phi x (Uk)^2) x 1m</v>
          </cell>
          <cell r="G2608" t="str">
            <v>(EI-715)</v>
          </cell>
          <cell r="H2608">
            <v>1.1309733552923256</v>
          </cell>
          <cell r="I2608" t="str">
            <v>M3</v>
          </cell>
        </row>
        <row r="2609">
          <cell r="A2609" t="str">
            <v>1.b.</v>
          </cell>
          <cell r="C2609" t="str">
            <v>Baja Tulangan</v>
          </cell>
          <cell r="D2609" t="str">
            <v>=  {EI-716 x Mb}</v>
          </cell>
          <cell r="G2609" t="str">
            <v>(EI-73)</v>
          </cell>
          <cell r="H2609">
            <v>169.64600329384882</v>
          </cell>
          <cell r="I2609" t="str">
            <v>Kg</v>
          </cell>
          <cell r="L2609" t="str">
            <v>B.</v>
          </cell>
          <cell r="N2609" t="str">
            <v>BAHAN</v>
          </cell>
        </row>
        <row r="2610">
          <cell r="A2610" t="str">
            <v>1.c.</v>
          </cell>
          <cell r="C2610" t="str">
            <v>Casing</v>
          </cell>
          <cell r="D2610" t="str">
            <v>=  Phi x Uk</v>
          </cell>
          <cell r="H2610">
            <v>3.7699111843077517</v>
          </cell>
          <cell r="I2610" t="str">
            <v>M2</v>
          </cell>
        </row>
        <row r="2611">
          <cell r="L2611" t="str">
            <v>1.</v>
          </cell>
          <cell r="N2611" t="str">
            <v>Beton K-250</v>
          </cell>
          <cell r="O2611" t="str">
            <v>(EI-715)</v>
          </cell>
          <cell r="P2611" t="str">
            <v>M3</v>
          </cell>
          <cell r="Q2611">
            <v>1.1309733552923256</v>
          </cell>
          <cell r="R2611">
            <v>138019.74217789446</v>
          </cell>
          <cell r="U2611">
            <v>156096.650907515</v>
          </cell>
        </row>
        <row r="2612">
          <cell r="A2612" t="str">
            <v>2.</v>
          </cell>
          <cell r="C2612" t="str">
            <v>ALAT</v>
          </cell>
          <cell r="L2612" t="str">
            <v>2.</v>
          </cell>
          <cell r="N2612" t="str">
            <v>Baja Tulangan</v>
          </cell>
          <cell r="O2612" t="str">
            <v>(EI-73)</v>
          </cell>
          <cell r="P2612" t="str">
            <v>Kg</v>
          </cell>
          <cell r="Q2612">
            <v>169.64600329384882</v>
          </cell>
          <cell r="R2612">
            <v>13413.000000000002</v>
          </cell>
          <cell r="U2612">
            <v>2275461.8421803946</v>
          </cell>
        </row>
        <row r="2613">
          <cell r="L2613" t="str">
            <v>3.</v>
          </cell>
          <cell r="N2613" t="str">
            <v>Casing</v>
          </cell>
          <cell r="P2613" t="str">
            <v>M2</v>
          </cell>
          <cell r="Q2613">
            <v>3.7699111843077517</v>
          </cell>
          <cell r="R2613">
            <v>25000</v>
          </cell>
          <cell r="U2613">
            <v>94247.779607693796</v>
          </cell>
        </row>
        <row r="2614">
          <cell r="A2614" t="str">
            <v>2.a</v>
          </cell>
          <cell r="C2614" t="str">
            <v>Bore Pile Machine</v>
          </cell>
          <cell r="G2614" t="str">
            <v>(E33)</v>
          </cell>
        </row>
        <row r="2615">
          <cell r="C2615" t="str">
            <v>Kapasitas</v>
          </cell>
          <cell r="G2615" t="str">
            <v>V1</v>
          </cell>
          <cell r="H2615">
            <v>2000</v>
          </cell>
          <cell r="I2615" t="str">
            <v>M'</v>
          </cell>
        </row>
        <row r="2616">
          <cell r="C2616" t="str">
            <v>Faktor Efisiensi alat</v>
          </cell>
          <cell r="G2616" t="str">
            <v>Fa</v>
          </cell>
          <cell r="H2616">
            <v>0.83</v>
          </cell>
          <cell r="I2616" t="str">
            <v>-</v>
          </cell>
        </row>
        <row r="2617">
          <cell r="C2617" t="str">
            <v>Waktu siklus</v>
          </cell>
          <cell r="Q2617" t="str">
            <v xml:space="preserve">JUMLAH HARGA BAHAN   </v>
          </cell>
          <cell r="U2617">
            <v>2525806.2726956033</v>
          </cell>
        </row>
        <row r="2618">
          <cell r="C2618" t="str">
            <v>- Waktu penggeseran dan penyetelan titik bor</v>
          </cell>
          <cell r="G2618" t="str">
            <v>T1</v>
          </cell>
          <cell r="H2618">
            <v>15</v>
          </cell>
          <cell r="I2618" t="str">
            <v>menit</v>
          </cell>
        </row>
        <row r="2619">
          <cell r="C2619" t="str">
            <v>- Waktu pengeboran dan pembuangan galian</v>
          </cell>
          <cell r="G2619" t="str">
            <v>T2</v>
          </cell>
          <cell r="H2619">
            <v>80</v>
          </cell>
          <cell r="I2619" t="str">
            <v>menit</v>
          </cell>
          <cell r="L2619" t="str">
            <v>C.</v>
          </cell>
          <cell r="N2619" t="str">
            <v>PERALATAN</v>
          </cell>
        </row>
        <row r="2620">
          <cell r="C2620" t="str">
            <v>- Waktu pemasangan Chasing</v>
          </cell>
          <cell r="G2620" t="str">
            <v>T3</v>
          </cell>
          <cell r="H2620">
            <v>35</v>
          </cell>
          <cell r="I2620" t="str">
            <v>menit</v>
          </cell>
        </row>
        <row r="2621">
          <cell r="C2621" t="str">
            <v>- Waktu pemasangan tulangan</v>
          </cell>
          <cell r="G2621" t="str">
            <v>T4</v>
          </cell>
          <cell r="H2621">
            <v>45</v>
          </cell>
          <cell r="I2621" t="str">
            <v>menit</v>
          </cell>
          <cell r="L2621" t="str">
            <v>1.</v>
          </cell>
          <cell r="N2621" t="str">
            <v>Bore Pile</v>
          </cell>
          <cell r="O2621" t="str">
            <v>(E33)</v>
          </cell>
          <cell r="P2621" t="str">
            <v>jam</v>
          </cell>
          <cell r="Q2621">
            <v>2.6606425702811244E-3</v>
          </cell>
          <cell r="R2621">
            <v>519227.06769037416</v>
          </cell>
          <cell r="U2621">
            <v>1381.4776399392485</v>
          </cell>
        </row>
        <row r="2622">
          <cell r="C2622" t="str">
            <v>- Waktu pengecoran</v>
          </cell>
          <cell r="G2622" t="str">
            <v>T5</v>
          </cell>
          <cell r="H2622">
            <v>75</v>
          </cell>
          <cell r="I2622" t="str">
            <v>menit</v>
          </cell>
          <cell r="L2622" t="str">
            <v>2.</v>
          </cell>
          <cell r="N2622" t="str">
            <v>Concr. Pump</v>
          </cell>
          <cell r="O2622" t="str">
            <v>(E28)</v>
          </cell>
          <cell r="P2622" t="str">
            <v>jam</v>
          </cell>
          <cell r="Q2622">
            <v>0.22590361445783133</v>
          </cell>
          <cell r="R2622">
            <v>76753.549917824115</v>
          </cell>
          <cell r="U2622">
            <v>17338.90434890605</v>
          </cell>
        </row>
        <row r="2623">
          <cell r="C2623" t="str">
            <v>- Waktu lain-lain</v>
          </cell>
          <cell r="G2623" t="str">
            <v>T6</v>
          </cell>
          <cell r="H2623">
            <v>15</v>
          </cell>
          <cell r="I2623" t="str">
            <v>menit</v>
          </cell>
          <cell r="L2623" t="str">
            <v>3.</v>
          </cell>
          <cell r="N2623" t="str">
            <v>Alat Bantu</v>
          </cell>
          <cell r="P2623" t="str">
            <v>Ls</v>
          </cell>
          <cell r="Q2623">
            <v>1</v>
          </cell>
          <cell r="R2623">
            <v>125</v>
          </cell>
          <cell r="U2623">
            <v>125</v>
          </cell>
        </row>
        <row r="2624">
          <cell r="G2624" t="str">
            <v>Ts1</v>
          </cell>
          <cell r="H2624">
            <v>265</v>
          </cell>
          <cell r="I2624" t="str">
            <v>menit</v>
          </cell>
        </row>
        <row r="2627">
          <cell r="C2627" t="str">
            <v>Kap. Prod. / jam  =</v>
          </cell>
          <cell r="D2627" t="str">
            <v>V1 x  Fa x 60</v>
          </cell>
          <cell r="G2627" t="str">
            <v>Q1</v>
          </cell>
          <cell r="H2627">
            <v>375.84905660377359</v>
          </cell>
          <cell r="I2627" t="str">
            <v>M1/jam</v>
          </cell>
        </row>
        <row r="2628">
          <cell r="D2628" t="str">
            <v>Ts1</v>
          </cell>
        </row>
        <row r="2629">
          <cell r="C2629" t="str">
            <v xml:space="preserve">Koefisien Alat / m' </v>
          </cell>
          <cell r="D2629" t="str">
            <v>= 1 : Q1</v>
          </cell>
          <cell r="G2629" t="str">
            <v>(E33)</v>
          </cell>
          <cell r="H2629">
            <v>2.6606425702811244E-3</v>
          </cell>
          <cell r="I2629" t="str">
            <v>Jam</v>
          </cell>
          <cell r="Q2629" t="str">
            <v xml:space="preserve">JUMLAH HARGA PERALATAN   </v>
          </cell>
          <cell r="U2629">
            <v>18845.3819888453</v>
          </cell>
        </row>
        <row r="2631">
          <cell r="L2631" t="str">
            <v>D.</v>
          </cell>
          <cell r="N2631" t="str">
            <v>JUMLAH HARGA TENAGA, BAHAN DAN PERALATAN  ( A + B + C )</v>
          </cell>
          <cell r="U2631">
            <v>2544651.6546844486</v>
          </cell>
        </row>
        <row r="2632">
          <cell r="A2632" t="str">
            <v>2.a</v>
          </cell>
          <cell r="C2632" t="str">
            <v>Concrete Pump</v>
          </cell>
          <cell r="G2632" t="str">
            <v>(E30)</v>
          </cell>
          <cell r="L2632" t="str">
            <v>E.</v>
          </cell>
          <cell r="N2632" t="str">
            <v>OVERHEAD &amp; PROFIT</v>
          </cell>
          <cell r="P2632">
            <v>10</v>
          </cell>
          <cell r="Q2632" t="str">
            <v>%  x  D</v>
          </cell>
          <cell r="U2632">
            <v>254465.16546844487</v>
          </cell>
        </row>
        <row r="2633">
          <cell r="C2633" t="str">
            <v>Kapasitas</v>
          </cell>
          <cell r="G2633" t="str">
            <v>V1</v>
          </cell>
          <cell r="H2633">
            <v>8</v>
          </cell>
          <cell r="I2633" t="str">
            <v>M3</v>
          </cell>
          <cell r="L2633" t="str">
            <v>F.</v>
          </cell>
          <cell r="N2633" t="str">
            <v>HARGA SATUAN PEKERJAAN  ( D + E )</v>
          </cell>
          <cell r="U2633">
            <v>2799116.8201528937</v>
          </cell>
        </row>
        <row r="2634">
          <cell r="C2634" t="str">
            <v>Faktor Efisiensi alat</v>
          </cell>
          <cell r="G2634" t="str">
            <v>Fa</v>
          </cell>
          <cell r="H2634">
            <v>0.83</v>
          </cell>
          <cell r="I2634" t="str">
            <v>-</v>
          </cell>
          <cell r="L2634" t="str">
            <v>Note: 1</v>
          </cell>
          <cell r="N2634" t="str">
            <v>SATUAN dapat berdasarkan atas jam operasi untuk Tenaga Kerja dan Peralatan, volume dan/atau ukuran</v>
          </cell>
        </row>
        <row r="2635">
          <cell r="C2635" t="str">
            <v>Waktu siklus</v>
          </cell>
          <cell r="N2635" t="str">
            <v>berat untuk bahan-bahan.</v>
          </cell>
        </row>
        <row r="2636">
          <cell r="C2636" t="str">
            <v>- Waktu pengecoran</v>
          </cell>
          <cell r="G2636" t="str">
            <v>T1</v>
          </cell>
          <cell r="H2636">
            <v>75</v>
          </cell>
          <cell r="I2636" t="str">
            <v>menit</v>
          </cell>
          <cell r="L2636">
            <v>2</v>
          </cell>
          <cell r="N2636" t="str">
            <v>Kuantitas satuan adalah kuantitas setiap komponen untuk menyelesaikan satu satuan pekerjaan dari nomor</v>
          </cell>
        </row>
        <row r="2637">
          <cell r="C2637" t="str">
            <v>- Waktu lain-lain</v>
          </cell>
          <cell r="G2637" t="str">
            <v>T2</v>
          </cell>
          <cell r="H2637">
            <v>15</v>
          </cell>
          <cell r="I2637" t="str">
            <v>menit</v>
          </cell>
          <cell r="N2637" t="str">
            <v>mata pembayaran.</v>
          </cell>
        </row>
        <row r="2638">
          <cell r="G2638" t="str">
            <v>Ts2</v>
          </cell>
          <cell r="H2638">
            <v>90</v>
          </cell>
          <cell r="I2638" t="str">
            <v>menit</v>
          </cell>
          <cell r="L2638">
            <v>3</v>
          </cell>
          <cell r="N2638" t="str">
            <v>Biaya satuan untuk peralatan sudah termasuk bahan bakar, bahan habis dipakai dan operator.</v>
          </cell>
        </row>
        <row r="2639">
          <cell r="L2639">
            <v>4</v>
          </cell>
          <cell r="N2639" t="str">
            <v>Biaya satuan sudah termasuk pengeluaran untuk seluruh pajak yang berkaitan (tetapi tidak termasuk PPN</v>
          </cell>
        </row>
        <row r="2640">
          <cell r="J2640" t="str">
            <v>Berlanjut ke hal. berikut.</v>
          </cell>
          <cell r="N2640" t="str">
            <v>yang dibayar dari kontrak) dan biaya-biaya lainnya.</v>
          </cell>
        </row>
        <row r="2641">
          <cell r="A2641" t="str">
            <v>ITEM PEMBAYARAN NO.</v>
          </cell>
          <cell r="D2641" t="str">
            <v>:  7.6 (14) d</v>
          </cell>
          <cell r="J2641" t="str">
            <v>Analisa EI-7614</v>
          </cell>
        </row>
        <row r="2642">
          <cell r="A2642" t="str">
            <v>JENIS PEKERJAAN</v>
          </cell>
          <cell r="D2642" t="str">
            <v>: Tiang Bor Beton Dia 1200 mm</v>
          </cell>
        </row>
        <row r="2643">
          <cell r="A2643" t="str">
            <v>SATUAN PEMBAYARAN</v>
          </cell>
          <cell r="D2643" t="str">
            <v>:  M'</v>
          </cell>
          <cell r="H2643" t="str">
            <v xml:space="preserve">        URAIAN ANALISA HARGA SATUAN</v>
          </cell>
        </row>
        <row r="2644">
          <cell r="J2644" t="str">
            <v>Lanjutan</v>
          </cell>
        </row>
        <row r="2646">
          <cell r="A2646" t="str">
            <v>No.</v>
          </cell>
          <cell r="C2646" t="str">
            <v>U R A I A N</v>
          </cell>
          <cell r="G2646" t="str">
            <v>KODE</v>
          </cell>
          <cell r="H2646" t="str">
            <v>KOEF.</v>
          </cell>
          <cell r="I2646" t="str">
            <v>SATUAN</v>
          </cell>
          <cell r="J2646" t="str">
            <v>KETERANGAN</v>
          </cell>
        </row>
        <row r="2649">
          <cell r="C2649" t="str">
            <v>Kap. Prod. / jam  =</v>
          </cell>
          <cell r="D2649" t="str">
            <v>V2 x  Fa x 60</v>
          </cell>
          <cell r="G2649" t="str">
            <v>Q2</v>
          </cell>
          <cell r="H2649">
            <v>4.4266666666666667</v>
          </cell>
          <cell r="I2649" t="str">
            <v>M3/jam</v>
          </cell>
        </row>
        <row r="2650">
          <cell r="D2650" t="str">
            <v>Ts2</v>
          </cell>
          <cell r="G2650" t="str">
            <v>Q2</v>
          </cell>
          <cell r="H2650">
            <v>3.9140326745562408</v>
          </cell>
          <cell r="I2650" t="str">
            <v>M'/jam</v>
          </cell>
        </row>
        <row r="2652">
          <cell r="C2652" t="str">
            <v xml:space="preserve">Koefisien Alat / m' </v>
          </cell>
          <cell r="D2652" t="str">
            <v>= 1 : Q2</v>
          </cell>
          <cell r="G2652" t="str">
            <v>(E30)</v>
          </cell>
          <cell r="H2652">
            <v>0.22590361445783133</v>
          </cell>
          <cell r="I2652" t="str">
            <v>Jam</v>
          </cell>
        </row>
        <row r="2654">
          <cell r="A2654" t="str">
            <v>2.b.</v>
          </cell>
          <cell r="C2654" t="str">
            <v>ALAT  BANTU</v>
          </cell>
        </row>
        <row r="2655">
          <cell r="C2655" t="str">
            <v>Diperlukan alat bantu antara lain :</v>
          </cell>
          <cell r="J2655" t="str">
            <v>Lumpsum</v>
          </cell>
        </row>
        <row r="2656">
          <cell r="C2656" t="str">
            <v>- alat ukur, dan lainnya</v>
          </cell>
        </row>
        <row r="2660">
          <cell r="A2660" t="str">
            <v>3.</v>
          </cell>
          <cell r="C2660" t="str">
            <v>TENAGA</v>
          </cell>
        </row>
        <row r="2661">
          <cell r="C2661" t="str">
            <v>Produksi Tiang dalam 1 titik bor = Q1</v>
          </cell>
          <cell r="G2661" t="str">
            <v>Qt</v>
          </cell>
          <cell r="H2661">
            <v>375.84905660377359</v>
          </cell>
          <cell r="I2661" t="str">
            <v>M'</v>
          </cell>
        </row>
        <row r="2662">
          <cell r="C2662" t="str">
            <v>Kebutuhan tenaga tambahan di lokasi ::</v>
          </cell>
        </row>
        <row r="2663">
          <cell r="D2663" t="str">
            <v>- Mandor</v>
          </cell>
          <cell r="G2663" t="str">
            <v>M</v>
          </cell>
          <cell r="H2663">
            <v>1</v>
          </cell>
          <cell r="I2663" t="str">
            <v>orang</v>
          </cell>
        </row>
        <row r="2664">
          <cell r="D2664" t="str">
            <v>- Tukang</v>
          </cell>
          <cell r="G2664" t="str">
            <v>T</v>
          </cell>
          <cell r="H2664">
            <v>3</v>
          </cell>
          <cell r="I2664" t="str">
            <v>orang</v>
          </cell>
        </row>
        <row r="2665">
          <cell r="D2665" t="str">
            <v>- Pekerja</v>
          </cell>
          <cell r="G2665" t="str">
            <v>P</v>
          </cell>
          <cell r="H2665">
            <v>9</v>
          </cell>
          <cell r="I2665" t="str">
            <v>orang</v>
          </cell>
        </row>
        <row r="2667">
          <cell r="C2667" t="str">
            <v>Koefisien Tenaga / M'   :</v>
          </cell>
        </row>
        <row r="2668">
          <cell r="D2668" t="str">
            <v>-  Mandor</v>
          </cell>
          <cell r="E2668" t="str">
            <v>= ( M) : Qt</v>
          </cell>
          <cell r="G2668" t="str">
            <v>(L03)</v>
          </cell>
          <cell r="H2668">
            <v>1.6566265060240963E-3</v>
          </cell>
          <cell r="I2668" t="str">
            <v>jam</v>
          </cell>
        </row>
        <row r="2669">
          <cell r="D2669" t="str">
            <v>-  Tukang</v>
          </cell>
          <cell r="E2669" t="str">
            <v>= ( T) : Qt</v>
          </cell>
          <cell r="G2669" t="str">
            <v>(L02)</v>
          </cell>
          <cell r="H2669">
            <v>4.969879518072289E-3</v>
          </cell>
          <cell r="I2669" t="str">
            <v>jam</v>
          </cell>
        </row>
        <row r="2670">
          <cell r="D2670" t="str">
            <v>-  Pekerja</v>
          </cell>
          <cell r="E2670" t="str">
            <v>= ( P) : Qt</v>
          </cell>
          <cell r="G2670" t="str">
            <v>(L01)</v>
          </cell>
          <cell r="H2670">
            <v>1.4909638554216868E-2</v>
          </cell>
          <cell r="I2670" t="str">
            <v>jam</v>
          </cell>
        </row>
        <row r="2673">
          <cell r="A2673" t="str">
            <v>4.</v>
          </cell>
          <cell r="C2673" t="str">
            <v>HARGA DASAR SATUAN UPAH, BAHAN DAN ALAT</v>
          </cell>
        </row>
        <row r="2674">
          <cell r="C2674" t="str">
            <v>Lihat lampiran.</v>
          </cell>
        </row>
        <row r="2676">
          <cell r="A2676" t="str">
            <v>5.</v>
          </cell>
          <cell r="C2676" t="str">
            <v>ANALISA HARGA SATUAN PEKERJAAN</v>
          </cell>
        </row>
        <row r="2677">
          <cell r="C2677" t="str">
            <v>Lihat perhitungan dalam FORMULIR STANDAR UNTUK</v>
          </cell>
        </row>
        <row r="2678">
          <cell r="C2678" t="str">
            <v>PEREKEMAN ANALISA MASING-MASING HARGA</v>
          </cell>
        </row>
        <row r="2679">
          <cell r="C2679" t="str">
            <v>SATUAN.</v>
          </cell>
        </row>
        <row r="2680">
          <cell r="C2680" t="str">
            <v>Didapat Harga Satuan Pekerjaan :</v>
          </cell>
        </row>
        <row r="2682">
          <cell r="C2682" t="str">
            <v xml:space="preserve">Rp.  </v>
          </cell>
          <cell r="D2682">
            <v>2799116.8201528937</v>
          </cell>
          <cell r="E2682" t="str">
            <v xml:space="preserve"> / M'</v>
          </cell>
        </row>
        <row r="2686">
          <cell r="A2686" t="str">
            <v>6.</v>
          </cell>
          <cell r="C2686" t="str">
            <v>MASA PELAKSANAAN YANG DIPERLUKAN</v>
          </cell>
        </row>
        <row r="2687">
          <cell r="C2687" t="str">
            <v>Masa Pelaksanaan :</v>
          </cell>
          <cell r="D2687" t="str">
            <v>. . . . . . . . . . . .</v>
          </cell>
        </row>
        <row r="2689">
          <cell r="A2689" t="str">
            <v>7.</v>
          </cell>
          <cell r="C2689" t="str">
            <v>VOLUME PEKERJAAN YANG DIPERLUKAN</v>
          </cell>
        </row>
        <row r="2690">
          <cell r="C2690" t="str">
            <v>Volume pekerjaan  :</v>
          </cell>
          <cell r="D2690">
            <v>0</v>
          </cell>
          <cell r="E2690" t="str">
            <v>M'</v>
          </cell>
        </row>
        <row r="2700">
          <cell r="A2700" t="str">
            <v>ITEM PEMBAYARAN NO.</v>
          </cell>
          <cell r="D2700" t="str">
            <v>:  7.6 (14) e</v>
          </cell>
          <cell r="J2700" t="str">
            <v>Analisa EI-7614</v>
          </cell>
          <cell r="T2700" t="str">
            <v>Analisa EI-7614</v>
          </cell>
        </row>
        <row r="2701">
          <cell r="A2701" t="str">
            <v>JENIS PEKERJAAN</v>
          </cell>
          <cell r="D2701" t="str">
            <v>: Tiang Bor Beton Dia 1500 mm</v>
          </cell>
        </row>
        <row r="2702">
          <cell r="A2702" t="str">
            <v>SATUAN PEMBAYARAN</v>
          </cell>
          <cell r="D2702" t="str">
            <v>:  M'</v>
          </cell>
          <cell r="H2702" t="str">
            <v xml:space="preserve">        URAIAN ANALISA HARGA SATUAN</v>
          </cell>
          <cell r="L2702" t="str">
            <v>FORMULIR STANDAR UNTUK</v>
          </cell>
        </row>
        <row r="2703">
          <cell r="L2703" t="str">
            <v>PEREKAMAN ANALISA MASING-MASING HARGA SATUAN</v>
          </cell>
        </row>
        <row r="2704">
          <cell r="L2704" t="str">
            <v xml:space="preserve">                                                                                                            </v>
          </cell>
        </row>
        <row r="2705">
          <cell r="A2705" t="str">
            <v>No.</v>
          </cell>
          <cell r="C2705" t="str">
            <v>U R A I A N</v>
          </cell>
          <cell r="G2705" t="str">
            <v>KODE</v>
          </cell>
          <cell r="H2705" t="str">
            <v>KOEF.</v>
          </cell>
          <cell r="I2705" t="str">
            <v>SATUAN</v>
          </cell>
          <cell r="J2705" t="str">
            <v>KETERANGAN</v>
          </cell>
        </row>
        <row r="2707">
          <cell r="L2707" t="str">
            <v>Proyek / Bagpro</v>
          </cell>
          <cell r="O2707" t="str">
            <v xml:space="preserve">:  Peningkatan Jalan Dan Jembatan Prop. NTT </v>
          </cell>
        </row>
        <row r="2708">
          <cell r="A2708" t="str">
            <v>I.</v>
          </cell>
          <cell r="C2708" t="str">
            <v>ASUMSI</v>
          </cell>
          <cell r="L2708" t="str">
            <v>No. Paket Kontrak</v>
          </cell>
          <cell r="O2708" t="str">
            <v xml:space="preserve">:  </v>
          </cell>
        </row>
        <row r="2709">
          <cell r="A2709">
            <v>1</v>
          </cell>
          <cell r="C2709" t="str">
            <v>Menggunakan alat (cara mekanik)</v>
          </cell>
          <cell r="L2709" t="str">
            <v>Nama Paket</v>
          </cell>
          <cell r="O2709" t="str">
            <v>:  Pembangunan Jalan Resetlement Pengungsi Mauritzu</v>
          </cell>
        </row>
        <row r="2710">
          <cell r="A2710">
            <v>2</v>
          </cell>
          <cell r="C2710" t="str">
            <v>Beton berdasarkan analisa item pekerjaan ybs</v>
          </cell>
          <cell r="L2710" t="str">
            <v>Prop / Kab / Kodya</v>
          </cell>
          <cell r="O2710" t="str">
            <v>:  Nusa Tenggara Timur / TTU</v>
          </cell>
        </row>
        <row r="2711">
          <cell r="A2711">
            <v>3</v>
          </cell>
          <cell r="C2711" t="str">
            <v>Baja tulangan berdasarkan analisa item ybs</v>
          </cell>
          <cell r="L2711" t="str">
            <v>ITEM PEMBAYARAN NO.</v>
          </cell>
          <cell r="O2711" t="str">
            <v>:  7.6 (14) e</v>
          </cell>
          <cell r="R2711" t="str">
            <v>PERKIRAAN VOL. PEK.</v>
          </cell>
          <cell r="T2711" t="str">
            <v>:</v>
          </cell>
          <cell r="U2711" t="e">
            <v>#REF!</v>
          </cell>
        </row>
        <row r="2712">
          <cell r="A2712">
            <v>4</v>
          </cell>
          <cell r="C2712" t="str">
            <v>Jarak rata-rata Base camp ke lokasi pekerjaan</v>
          </cell>
          <cell r="G2712" t="str">
            <v>L</v>
          </cell>
          <cell r="H2712">
            <v>17.5</v>
          </cell>
          <cell r="I2712" t="str">
            <v>KM</v>
          </cell>
          <cell r="L2712" t="str">
            <v>JENIS PEKERJAAN</v>
          </cell>
          <cell r="O2712" t="str">
            <v>: Tiang Bor Beton Dia 1500 mm</v>
          </cell>
          <cell r="R2712" t="str">
            <v>TOTAL HARGA (Rp.)</v>
          </cell>
          <cell r="T2712" t="str">
            <v>:</v>
          </cell>
          <cell r="U2712" t="e">
            <v>#REF!</v>
          </cell>
        </row>
        <row r="2713">
          <cell r="A2713">
            <v>5</v>
          </cell>
          <cell r="C2713" t="str">
            <v>Jam kerja efektif per-hari</v>
          </cell>
          <cell r="G2713" t="str">
            <v>Tk</v>
          </cell>
          <cell r="H2713">
            <v>7</v>
          </cell>
          <cell r="I2713" t="str">
            <v>jam</v>
          </cell>
          <cell r="L2713" t="str">
            <v>SATUAN PEMBAYARAN</v>
          </cell>
          <cell r="O2713" t="str">
            <v>:  M'</v>
          </cell>
          <cell r="R2713" t="str">
            <v>% THD. BIAYA PROYEK</v>
          </cell>
          <cell r="T2713" t="str">
            <v>:</v>
          </cell>
          <cell r="U2713" t="e">
            <v>#REF!</v>
          </cell>
        </row>
        <row r="2714">
          <cell r="A2714">
            <v>6</v>
          </cell>
          <cell r="C2714" t="str">
            <v>Panjang Tiang</v>
          </cell>
          <cell r="G2714" t="str">
            <v>p</v>
          </cell>
          <cell r="H2714">
            <v>12</v>
          </cell>
          <cell r="I2714" t="str">
            <v>M</v>
          </cell>
        </row>
        <row r="2715">
          <cell r="A2715">
            <v>7</v>
          </cell>
          <cell r="C2715" t="str">
            <v>Ukuran diameter tiang bor beton</v>
          </cell>
          <cell r="G2715" t="str">
            <v>Uk</v>
          </cell>
          <cell r="H2715">
            <v>1.5</v>
          </cell>
          <cell r="I2715" t="str">
            <v>M</v>
          </cell>
        </row>
        <row r="2716">
          <cell r="A2716">
            <v>8</v>
          </cell>
          <cell r="C2716" t="str">
            <v>Kebutuhan Baja tulangan</v>
          </cell>
          <cell r="G2716" t="str">
            <v>Mb</v>
          </cell>
          <cell r="H2716">
            <v>150</v>
          </cell>
          <cell r="I2716" t="str">
            <v xml:space="preserve"> Kg/M3</v>
          </cell>
          <cell r="Q2716" t="str">
            <v>PERKIRAAN</v>
          </cell>
          <cell r="R2716" t="str">
            <v>HARGA</v>
          </cell>
          <cell r="S2716" t="str">
            <v>JUMLAH</v>
          </cell>
        </row>
        <row r="2717">
          <cell r="L2717" t="str">
            <v>NO.</v>
          </cell>
          <cell r="N2717" t="str">
            <v>KOMPONEN</v>
          </cell>
          <cell r="P2717" t="str">
            <v>SATUAN</v>
          </cell>
          <cell r="Q2717" t="str">
            <v>KUANTITAS</v>
          </cell>
          <cell r="R2717" t="str">
            <v>SATUAN</v>
          </cell>
          <cell r="S2717" t="str">
            <v>HARGA</v>
          </cell>
        </row>
        <row r="2718">
          <cell r="A2718" t="str">
            <v>II.</v>
          </cell>
          <cell r="C2718" t="str">
            <v>URUTAN KERJA</v>
          </cell>
          <cell r="R2718" t="str">
            <v>(Rp.)</v>
          </cell>
          <cell r="S2718" t="str">
            <v>(Rp.)</v>
          </cell>
        </row>
        <row r="2719">
          <cell r="A2719">
            <v>1</v>
          </cell>
          <cell r="C2719" t="str">
            <v>Pengeboran dilakukan dengan Tower Bor Pile machine</v>
          </cell>
        </row>
        <row r="2720">
          <cell r="A2720">
            <v>2</v>
          </cell>
          <cell r="C2720" t="str">
            <v>Setelah selesai pengeboran dan tanahnya dibuang</v>
          </cell>
        </row>
        <row r="2721">
          <cell r="C2721" t="str">
            <v xml:space="preserve">dimasukkan chasing </v>
          </cell>
          <cell r="L2721" t="str">
            <v>A.</v>
          </cell>
          <cell r="N2721" t="str">
            <v>TENAGA</v>
          </cell>
        </row>
        <row r="2722">
          <cell r="A2722">
            <v>3</v>
          </cell>
          <cell r="C2722" t="str">
            <v>Pemasukan tulangan dengan tenaga manusia</v>
          </cell>
        </row>
        <row r="2723">
          <cell r="A2723">
            <v>4</v>
          </cell>
          <cell r="C2723" t="str">
            <v>Pengecoran dengan Concrette Pump</v>
          </cell>
          <cell r="L2723" t="str">
            <v>1.</v>
          </cell>
          <cell r="N2723" t="str">
            <v>Pekerja</v>
          </cell>
          <cell r="O2723" t="str">
            <v>(L01)</v>
          </cell>
          <cell r="P2723" t="str">
            <v>jam</v>
          </cell>
          <cell r="Q2723">
            <v>1.9879518072289156E-2</v>
          </cell>
          <cell r="R2723">
            <v>0</v>
          </cell>
          <cell r="U2723">
            <v>0</v>
          </cell>
        </row>
        <row r="2724">
          <cell r="L2724" t="str">
            <v>2.</v>
          </cell>
          <cell r="N2724" t="str">
            <v>Tukang</v>
          </cell>
          <cell r="O2724" t="str">
            <v>(L02)</v>
          </cell>
          <cell r="P2724" t="str">
            <v>jam</v>
          </cell>
          <cell r="Q2724">
            <v>4.969879518072289E-3</v>
          </cell>
          <cell r="R2724">
            <v>0</v>
          </cell>
          <cell r="U2724">
            <v>0</v>
          </cell>
        </row>
        <row r="2725">
          <cell r="A2725" t="str">
            <v>III.</v>
          </cell>
          <cell r="C2725" t="str">
            <v>PEMAKAIAN BAHAN, ALAT DAN TENAGA</v>
          </cell>
          <cell r="L2725" t="str">
            <v>3.</v>
          </cell>
          <cell r="N2725" t="str">
            <v>Mandor</v>
          </cell>
          <cell r="O2725" t="str">
            <v>(L03)</v>
          </cell>
          <cell r="P2725" t="str">
            <v>jam</v>
          </cell>
          <cell r="Q2725">
            <v>1.6566265060240963E-3</v>
          </cell>
          <cell r="R2725">
            <v>0</v>
          </cell>
          <cell r="U2725">
            <v>0</v>
          </cell>
        </row>
        <row r="2727">
          <cell r="A2727" t="str">
            <v xml:space="preserve">   1.</v>
          </cell>
          <cell r="C2727" t="str">
            <v>BAHAN</v>
          </cell>
          <cell r="Q2727" t="str">
            <v xml:space="preserve">JUMLAH HARGA TENAGA   </v>
          </cell>
          <cell r="U2727">
            <v>0</v>
          </cell>
        </row>
        <row r="2728">
          <cell r="A2728" t="str">
            <v>1.a.</v>
          </cell>
          <cell r="C2728" t="str">
            <v>Beton K-250</v>
          </cell>
          <cell r="D2728" t="str">
            <v>=  {1/4 Phi x (Uk)^2) x 1m</v>
          </cell>
          <cell r="G2728" t="str">
            <v>(EI-715)</v>
          </cell>
          <cell r="H2728">
            <v>1.7671458676442586</v>
          </cell>
          <cell r="I2728" t="str">
            <v>M3</v>
          </cell>
        </row>
        <row r="2729">
          <cell r="A2729" t="str">
            <v>1.b.</v>
          </cell>
          <cell r="C2729" t="str">
            <v>Baja Tulangan</v>
          </cell>
          <cell r="D2729" t="str">
            <v>=  {EI-716 x Mb}</v>
          </cell>
          <cell r="G2729" t="str">
            <v>(EI-73)</v>
          </cell>
          <cell r="H2729">
            <v>265.07188014663882</v>
          </cell>
          <cell r="I2729" t="str">
            <v>Kg</v>
          </cell>
          <cell r="L2729" t="str">
            <v>B.</v>
          </cell>
          <cell r="N2729" t="str">
            <v>BAHAN</v>
          </cell>
        </row>
        <row r="2730">
          <cell r="A2730" t="str">
            <v>1.c.</v>
          </cell>
          <cell r="C2730" t="str">
            <v>Casing</v>
          </cell>
          <cell r="D2730" t="str">
            <v>=  Phi x Uk</v>
          </cell>
          <cell r="H2730">
            <v>4.7123889803846897</v>
          </cell>
          <cell r="I2730" t="str">
            <v>M2</v>
          </cell>
        </row>
        <row r="2731">
          <cell r="L2731" t="str">
            <v>1.</v>
          </cell>
          <cell r="N2731" t="str">
            <v>Beton K-250</v>
          </cell>
          <cell r="O2731" t="str">
            <v>(EI-715)</v>
          </cell>
          <cell r="P2731" t="str">
            <v>M3</v>
          </cell>
          <cell r="Q2731">
            <v>1.7671458676442586</v>
          </cell>
          <cell r="R2731">
            <v>138019.74217789446</v>
          </cell>
          <cell r="U2731">
            <v>243901.01704299217</v>
          </cell>
        </row>
        <row r="2732">
          <cell r="A2732" t="str">
            <v>2.</v>
          </cell>
          <cell r="C2732" t="str">
            <v>ALAT</v>
          </cell>
          <cell r="L2732" t="str">
            <v>2.</v>
          </cell>
          <cell r="N2732" t="str">
            <v>Baja Tulangan</v>
          </cell>
          <cell r="O2732" t="str">
            <v>(EI-73)</v>
          </cell>
          <cell r="P2732" t="str">
            <v>Kg</v>
          </cell>
          <cell r="Q2732">
            <v>265.07188014663882</v>
          </cell>
          <cell r="R2732">
            <v>13413.000000000002</v>
          </cell>
          <cell r="U2732">
            <v>3555409.1284068669</v>
          </cell>
        </row>
        <row r="2733">
          <cell r="L2733" t="str">
            <v>3.</v>
          </cell>
          <cell r="N2733" t="str">
            <v>Casing</v>
          </cell>
          <cell r="P2733" t="str">
            <v>M2</v>
          </cell>
          <cell r="Q2733">
            <v>4.7123889803846897</v>
          </cell>
          <cell r="R2733">
            <v>25000</v>
          </cell>
          <cell r="U2733">
            <v>117809.72450961724</v>
          </cell>
        </row>
        <row r="2734">
          <cell r="A2734" t="str">
            <v>2.a</v>
          </cell>
          <cell r="C2734" t="str">
            <v>Bore Pile Machine</v>
          </cell>
          <cell r="G2734" t="str">
            <v>(E33)</v>
          </cell>
        </row>
        <row r="2735">
          <cell r="C2735" t="str">
            <v>Kapasitas</v>
          </cell>
          <cell r="G2735" t="str">
            <v>V1</v>
          </cell>
          <cell r="H2735">
            <v>2000</v>
          </cell>
          <cell r="I2735" t="str">
            <v>M'</v>
          </cell>
        </row>
        <row r="2736">
          <cell r="C2736" t="str">
            <v>Faktor Efisiensi alat</v>
          </cell>
          <cell r="G2736" t="str">
            <v>Fa</v>
          </cell>
          <cell r="H2736">
            <v>0.83</v>
          </cell>
          <cell r="I2736" t="str">
            <v>-</v>
          </cell>
        </row>
        <row r="2737">
          <cell r="C2737" t="str">
            <v>Waktu siklus</v>
          </cell>
          <cell r="Q2737" t="str">
            <v xml:space="preserve">JUMLAH HARGA BAHAN   </v>
          </cell>
          <cell r="U2737">
            <v>3917119.8699594764</v>
          </cell>
        </row>
        <row r="2738">
          <cell r="C2738" t="str">
            <v>- Waktu penggeseran dan penyetelan titik bor</v>
          </cell>
          <cell r="G2738" t="str">
            <v>T1</v>
          </cell>
          <cell r="H2738">
            <v>15</v>
          </cell>
          <cell r="I2738" t="str">
            <v>menit</v>
          </cell>
        </row>
        <row r="2739">
          <cell r="C2739" t="str">
            <v>- Waktu pengeboran dan pembuangan galian</v>
          </cell>
          <cell r="G2739" t="str">
            <v>T2</v>
          </cell>
          <cell r="H2739">
            <v>100</v>
          </cell>
          <cell r="I2739" t="str">
            <v>menit</v>
          </cell>
          <cell r="L2739" t="str">
            <v>C.</v>
          </cell>
          <cell r="N2739" t="str">
            <v>PERALATAN</v>
          </cell>
        </row>
        <row r="2740">
          <cell r="C2740" t="str">
            <v>- Waktu pemasangan Chasing</v>
          </cell>
          <cell r="G2740" t="str">
            <v>T3</v>
          </cell>
          <cell r="H2740">
            <v>40</v>
          </cell>
          <cell r="I2740" t="str">
            <v>menit</v>
          </cell>
        </row>
        <row r="2741">
          <cell r="C2741" t="str">
            <v>- Waktu pemasangan tulangan</v>
          </cell>
          <cell r="G2741" t="str">
            <v>T4</v>
          </cell>
          <cell r="H2741">
            <v>50</v>
          </cell>
          <cell r="I2741" t="str">
            <v>menit</v>
          </cell>
          <cell r="L2741" t="str">
            <v>1.</v>
          </cell>
          <cell r="N2741" t="str">
            <v>Bore Pile</v>
          </cell>
          <cell r="O2741" t="str">
            <v>(E33)</v>
          </cell>
          <cell r="P2741" t="str">
            <v>jam</v>
          </cell>
          <cell r="Q2741">
            <v>3.1124497991967871E-3</v>
          </cell>
          <cell r="R2741">
            <v>519227.06769037416</v>
          </cell>
          <cell r="U2741">
            <v>1616.0681825704416</v>
          </cell>
        </row>
        <row r="2742">
          <cell r="C2742" t="str">
            <v>- Waktu pengecoran</v>
          </cell>
          <cell r="G2742" t="str">
            <v>T5</v>
          </cell>
          <cell r="H2742">
            <v>90</v>
          </cell>
          <cell r="I2742" t="str">
            <v>menit</v>
          </cell>
          <cell r="L2742" t="str">
            <v>2.</v>
          </cell>
          <cell r="N2742" t="str">
            <v>Concr. Pump</v>
          </cell>
          <cell r="O2742" t="str">
            <v>(E28)</v>
          </cell>
          <cell r="P2742" t="str">
            <v>jam</v>
          </cell>
          <cell r="Q2742">
            <v>0.26355421686746988</v>
          </cell>
          <cell r="R2742">
            <v>76753.549917824115</v>
          </cell>
          <cell r="U2742">
            <v>20228.721740390392</v>
          </cell>
        </row>
        <row r="2743">
          <cell r="C2743" t="str">
            <v>- Waktu lain-lain</v>
          </cell>
          <cell r="G2743" t="str">
            <v>T6</v>
          </cell>
          <cell r="H2743">
            <v>15</v>
          </cell>
          <cell r="I2743" t="str">
            <v>menit</v>
          </cell>
          <cell r="L2743" t="str">
            <v>3.</v>
          </cell>
          <cell r="N2743" t="str">
            <v>Alat Bantu</v>
          </cell>
          <cell r="P2743" t="str">
            <v>Ls</v>
          </cell>
          <cell r="Q2743">
            <v>1</v>
          </cell>
          <cell r="R2743">
            <v>125</v>
          </cell>
          <cell r="U2743">
            <v>125</v>
          </cell>
        </row>
        <row r="2744">
          <cell r="G2744" t="str">
            <v>Ts1</v>
          </cell>
          <cell r="H2744">
            <v>310</v>
          </cell>
          <cell r="I2744" t="str">
            <v>menit</v>
          </cell>
        </row>
        <row r="2747">
          <cell r="C2747" t="str">
            <v>Kap. Prod. / jam  =</v>
          </cell>
          <cell r="D2747" t="str">
            <v>V1 x  Fa x 60</v>
          </cell>
          <cell r="G2747" t="str">
            <v>Q1</v>
          </cell>
          <cell r="H2747">
            <v>321.29032258064518</v>
          </cell>
          <cell r="I2747" t="str">
            <v>M1</v>
          </cell>
        </row>
        <row r="2748">
          <cell r="D2748" t="str">
            <v>Ts1</v>
          </cell>
        </row>
        <row r="2749">
          <cell r="C2749" t="str">
            <v xml:space="preserve">Koefisien Alat / m' </v>
          </cell>
          <cell r="D2749" t="str">
            <v>= 1 : Q1</v>
          </cell>
          <cell r="G2749" t="str">
            <v>(E33)</v>
          </cell>
          <cell r="H2749">
            <v>3.1124497991967871E-3</v>
          </cell>
          <cell r="I2749" t="str">
            <v>Jam</v>
          </cell>
          <cell r="Q2749" t="str">
            <v xml:space="preserve">JUMLAH HARGA PERALATAN   </v>
          </cell>
          <cell r="U2749">
            <v>21969.789922960834</v>
          </cell>
        </row>
        <row r="2751">
          <cell r="L2751" t="str">
            <v>D.</v>
          </cell>
          <cell r="N2751" t="str">
            <v>JUMLAH HARGA TENAGA, BAHAN DAN PERALATAN  ( A + B + C )</v>
          </cell>
          <cell r="U2751">
            <v>3939089.6598824374</v>
          </cell>
        </row>
        <row r="2752">
          <cell r="A2752" t="str">
            <v>2.a</v>
          </cell>
          <cell r="C2752" t="str">
            <v>Concrete Pump</v>
          </cell>
          <cell r="G2752" t="str">
            <v>(E30)</v>
          </cell>
          <cell r="L2752" t="str">
            <v>E.</v>
          </cell>
          <cell r="N2752" t="str">
            <v>OVERHEAD &amp; PROFIT</v>
          </cell>
          <cell r="P2752">
            <v>10</v>
          </cell>
          <cell r="Q2752" t="str">
            <v>%  x  D</v>
          </cell>
          <cell r="U2752">
            <v>393908.96598824376</v>
          </cell>
        </row>
        <row r="2753">
          <cell r="C2753" t="str">
            <v>Kapasitas</v>
          </cell>
          <cell r="G2753" t="str">
            <v>V1</v>
          </cell>
          <cell r="H2753">
            <v>8</v>
          </cell>
          <cell r="I2753" t="str">
            <v>M3</v>
          </cell>
          <cell r="L2753" t="str">
            <v>F.</v>
          </cell>
          <cell r="N2753" t="str">
            <v>HARGA SATUAN PEKERJAAN  ( D + E )</v>
          </cell>
          <cell r="U2753">
            <v>4332998.6258706814</v>
          </cell>
        </row>
        <row r="2754">
          <cell r="C2754" t="str">
            <v>Faktor Efisiensi alat</v>
          </cell>
          <cell r="G2754" t="str">
            <v>Fa</v>
          </cell>
          <cell r="H2754">
            <v>0.83</v>
          </cell>
          <cell r="I2754" t="str">
            <v>-</v>
          </cell>
          <cell r="L2754" t="str">
            <v>Note: 1</v>
          </cell>
          <cell r="N2754" t="str">
            <v>SATUAN dapat berdasarkan atas jam operasi untuk Tenaga Kerja dan Peralatan, volume dan/atau ukuran</v>
          </cell>
        </row>
        <row r="2755">
          <cell r="C2755" t="str">
            <v>Waktu siklus</v>
          </cell>
          <cell r="N2755" t="str">
            <v>berat untuk bahan-bahan.</v>
          </cell>
        </row>
        <row r="2756">
          <cell r="C2756" t="str">
            <v>- Waktu pengecoran</v>
          </cell>
          <cell r="G2756" t="str">
            <v>T1</v>
          </cell>
          <cell r="H2756">
            <v>90</v>
          </cell>
          <cell r="I2756" t="str">
            <v>menit</v>
          </cell>
          <cell r="L2756">
            <v>2</v>
          </cell>
          <cell r="N2756" t="str">
            <v>Kuantitas satuan adalah kuantitas setiap komponen untuk menyelesaikan satu satuan pekerjaan dari nomor</v>
          </cell>
        </row>
        <row r="2757">
          <cell r="C2757" t="str">
            <v>- Waktu lain-lain</v>
          </cell>
          <cell r="G2757" t="str">
            <v>T2</v>
          </cell>
          <cell r="H2757">
            <v>15</v>
          </cell>
          <cell r="I2757" t="str">
            <v>menit</v>
          </cell>
          <cell r="N2757" t="str">
            <v>mata pembayaran.</v>
          </cell>
        </row>
        <row r="2758">
          <cell r="G2758" t="str">
            <v>Ts2</v>
          </cell>
          <cell r="H2758">
            <v>105</v>
          </cell>
          <cell r="I2758" t="str">
            <v>menit</v>
          </cell>
          <cell r="L2758">
            <v>3</v>
          </cell>
          <cell r="N2758" t="str">
            <v>Biaya satuan untuk peralatan sudah termasuk bahan bakar, bahan habis dipakai dan operator.</v>
          </cell>
        </row>
        <row r="2759">
          <cell r="L2759">
            <v>4</v>
          </cell>
          <cell r="N2759" t="str">
            <v>Biaya satuan sudah termasuk pengeluaran untuk seluruh pajak yang berkaitan (tetapi tidak termasuk PPN</v>
          </cell>
        </row>
        <row r="2760">
          <cell r="J2760" t="str">
            <v>Berlanjut ke hal. berikut.</v>
          </cell>
          <cell r="N2760" t="str">
            <v>yang dibayar dari kontrak) dan biaya-biaya lainnya.</v>
          </cell>
        </row>
        <row r="2761">
          <cell r="A2761" t="str">
            <v>ITEM PEMBAYARAN NO.</v>
          </cell>
          <cell r="D2761" t="str">
            <v>:  7.6 (14) e</v>
          </cell>
          <cell r="J2761" t="str">
            <v>Analisa EI-7614</v>
          </cell>
        </row>
        <row r="2762">
          <cell r="A2762" t="str">
            <v>JENIS PEKERJAAN</v>
          </cell>
          <cell r="D2762" t="str">
            <v>: Tiang Bor Beton Dia 1500 mm</v>
          </cell>
        </row>
        <row r="2763">
          <cell r="A2763" t="str">
            <v>SATUAN PEMBAYARAN</v>
          </cell>
          <cell r="D2763" t="str">
            <v>:  M'</v>
          </cell>
          <cell r="H2763" t="str">
            <v xml:space="preserve">        URAIAN ANALISA HARGA SATUAN</v>
          </cell>
        </row>
        <row r="2764">
          <cell r="J2764" t="str">
            <v>Lanjutan</v>
          </cell>
        </row>
        <row r="2766">
          <cell r="A2766" t="str">
            <v>No.</v>
          </cell>
          <cell r="C2766" t="str">
            <v>U R A I A N</v>
          </cell>
          <cell r="G2766" t="str">
            <v>KODE</v>
          </cell>
          <cell r="H2766" t="str">
            <v>KOEF.</v>
          </cell>
          <cell r="I2766" t="str">
            <v>SATUAN</v>
          </cell>
          <cell r="J2766" t="str">
            <v>KETERANGAN</v>
          </cell>
        </row>
        <row r="2769">
          <cell r="C2769" t="str">
            <v>Kap. Prod. / jam  =</v>
          </cell>
          <cell r="D2769" t="str">
            <v>V2 x  Fa x 60</v>
          </cell>
          <cell r="G2769" t="str">
            <v>Q2</v>
          </cell>
          <cell r="H2769">
            <v>3.794285714285714</v>
          </cell>
          <cell r="I2769" t="str">
            <v>M3/jam</v>
          </cell>
        </row>
        <row r="2770">
          <cell r="D2770" t="str">
            <v>Ts2</v>
          </cell>
          <cell r="G2770" t="str">
            <v>Q2</v>
          </cell>
          <cell r="H2770">
            <v>2.1471264957565666</v>
          </cell>
          <cell r="I2770" t="str">
            <v>M'/jam</v>
          </cell>
        </row>
        <row r="2772">
          <cell r="C2772" t="str">
            <v xml:space="preserve">Koefisien Alat / m' </v>
          </cell>
          <cell r="D2772" t="str">
            <v>= 1 : Q2</v>
          </cell>
          <cell r="G2772" t="str">
            <v>(E30)</v>
          </cell>
          <cell r="H2772">
            <v>0.26355421686746988</v>
          </cell>
          <cell r="I2772" t="str">
            <v>Jam</v>
          </cell>
        </row>
        <row r="2774">
          <cell r="A2774" t="str">
            <v>2.b.</v>
          </cell>
          <cell r="C2774" t="str">
            <v>ALAT  BANTU</v>
          </cell>
        </row>
        <row r="2775">
          <cell r="C2775" t="str">
            <v>Diperlukan alat bantu antara lain :</v>
          </cell>
          <cell r="J2775" t="str">
            <v>Lumpsum</v>
          </cell>
        </row>
        <row r="2776">
          <cell r="C2776" t="str">
            <v>- alat ukur, dan lainnya</v>
          </cell>
        </row>
        <row r="2780">
          <cell r="A2780" t="str">
            <v>3.</v>
          </cell>
          <cell r="C2780" t="str">
            <v>TENAGA</v>
          </cell>
        </row>
        <row r="2781">
          <cell r="C2781" t="str">
            <v>Produksi Tiang dalam 1 titik bor = Q1</v>
          </cell>
          <cell r="G2781" t="str">
            <v>Qt</v>
          </cell>
          <cell r="H2781">
            <v>321.29032258064518</v>
          </cell>
          <cell r="I2781" t="str">
            <v>M'</v>
          </cell>
        </row>
        <row r="2782">
          <cell r="C2782" t="str">
            <v>Kebutuhan tenaga tambahan di lokasi ::</v>
          </cell>
        </row>
        <row r="2783">
          <cell r="D2783" t="str">
            <v>- Mandor</v>
          </cell>
          <cell r="G2783" t="str">
            <v>M</v>
          </cell>
          <cell r="H2783">
            <v>1</v>
          </cell>
          <cell r="I2783" t="str">
            <v>orang</v>
          </cell>
        </row>
        <row r="2784">
          <cell r="D2784" t="str">
            <v>- Tukang</v>
          </cell>
          <cell r="G2784" t="str">
            <v>T</v>
          </cell>
          <cell r="H2784">
            <v>3</v>
          </cell>
          <cell r="I2784" t="str">
            <v>orang</v>
          </cell>
        </row>
        <row r="2785">
          <cell r="D2785" t="str">
            <v>- Pekerja</v>
          </cell>
          <cell r="G2785" t="str">
            <v>P</v>
          </cell>
          <cell r="H2785">
            <v>12</v>
          </cell>
          <cell r="I2785" t="str">
            <v>orang</v>
          </cell>
        </row>
        <row r="2787">
          <cell r="C2787" t="str">
            <v>Koefisien Tenaga / M'   :</v>
          </cell>
        </row>
        <row r="2788">
          <cell r="D2788" t="str">
            <v>-  Mandor</v>
          </cell>
          <cell r="E2788" t="str">
            <v>= ( M) : Qt</v>
          </cell>
          <cell r="G2788" t="str">
            <v>(L03)</v>
          </cell>
          <cell r="H2788">
            <v>1.6566265060240963E-3</v>
          </cell>
          <cell r="I2788" t="str">
            <v>jam</v>
          </cell>
        </row>
        <row r="2789">
          <cell r="D2789" t="str">
            <v>-  Tukang</v>
          </cell>
          <cell r="E2789" t="str">
            <v>= ( T) : Qt</v>
          </cell>
          <cell r="G2789" t="str">
            <v>(L02)</v>
          </cell>
          <cell r="H2789">
            <v>4.969879518072289E-3</v>
          </cell>
          <cell r="I2789" t="str">
            <v>jam</v>
          </cell>
        </row>
        <row r="2790">
          <cell r="D2790" t="str">
            <v>-  Pekerja</v>
          </cell>
          <cell r="E2790" t="str">
            <v>= ( P) : Qt</v>
          </cell>
          <cell r="G2790" t="str">
            <v>(L01)</v>
          </cell>
          <cell r="H2790">
            <v>1.9879518072289156E-2</v>
          </cell>
          <cell r="I2790" t="str">
            <v>jam</v>
          </cell>
        </row>
        <row r="2793">
          <cell r="A2793" t="str">
            <v>4.</v>
          </cell>
          <cell r="C2793" t="str">
            <v>HARGA DASAR SATUAN UPAH, BAHAN DAN ALAT</v>
          </cell>
        </row>
        <row r="2794">
          <cell r="C2794" t="str">
            <v>Lihat lampiran.</v>
          </cell>
        </row>
        <row r="2796">
          <cell r="A2796" t="str">
            <v>5.</v>
          </cell>
          <cell r="C2796" t="str">
            <v>ANALISA HARGA SATUAN PEKERJAAN</v>
          </cell>
        </row>
        <row r="2797">
          <cell r="C2797" t="str">
            <v>Lihat perhitungan dalam FORMULIR STANDAR UNTUK</v>
          </cell>
        </row>
        <row r="2798">
          <cell r="C2798" t="str">
            <v>PEREKEMAN ANALISA MASING-MASING HARGA</v>
          </cell>
        </row>
        <row r="2799">
          <cell r="C2799" t="str">
            <v>SATUAN.</v>
          </cell>
        </row>
        <row r="2800">
          <cell r="C2800" t="str">
            <v>Didapat Harga Satuan Pekerjaan :</v>
          </cell>
        </row>
        <row r="2802">
          <cell r="C2802" t="str">
            <v xml:space="preserve">Rp.  </v>
          </cell>
          <cell r="D2802">
            <v>4332998.6258706814</v>
          </cell>
          <cell r="E2802" t="str">
            <v xml:space="preserve"> / M'</v>
          </cell>
        </row>
        <row r="2806">
          <cell r="A2806" t="str">
            <v>6.</v>
          </cell>
          <cell r="C2806" t="str">
            <v>MASA PELAKSANAAN YANG DIPERLUKAN</v>
          </cell>
        </row>
        <row r="2807">
          <cell r="C2807" t="str">
            <v>Masa Pelaksanaan :</v>
          </cell>
          <cell r="D2807" t="str">
            <v>. . . . . . . . . . . .</v>
          </cell>
        </row>
        <row r="2809">
          <cell r="A2809" t="str">
            <v>7.</v>
          </cell>
          <cell r="C2809" t="str">
            <v>VOLUME PEKERJAAN YANG DIPERLUKAN</v>
          </cell>
        </row>
        <row r="2810">
          <cell r="C2810" t="str">
            <v>Volume pekerjaan  :</v>
          </cell>
          <cell r="D2810">
            <v>0</v>
          </cell>
          <cell r="E2810" t="str">
            <v>M'</v>
          </cell>
        </row>
        <row r="2820">
          <cell r="A2820" t="str">
            <v>ITEM PEMBAYARAN NO.</v>
          </cell>
          <cell r="D2820" t="str">
            <v>:  7.6 (18)</v>
          </cell>
          <cell r="J2820" t="str">
            <v>Analisa EI-7618</v>
          </cell>
          <cell r="T2820" t="str">
            <v>Analisa EI-7618</v>
          </cell>
        </row>
        <row r="2821">
          <cell r="A2821" t="str">
            <v>JENIS PEKERJAAN</v>
          </cell>
          <cell r="D2821" t="str">
            <v>:  Pengujian Tiang s/d Dia. 600 MM</v>
          </cell>
        </row>
        <row r="2822">
          <cell r="A2822" t="str">
            <v>SATUAN PEMBAYARAN</v>
          </cell>
          <cell r="D2822" t="str">
            <v>:  BUAH</v>
          </cell>
          <cell r="H2822" t="str">
            <v xml:space="preserve">        URAIAN ANALISA HARGA SATUAN</v>
          </cell>
          <cell r="L2822" t="str">
            <v>FORMULIR STANDAR UNTUK</v>
          </cell>
        </row>
        <row r="2823">
          <cell r="L2823" t="str">
            <v>PEREKAMAN ANALISA MASING-MASING HARGA SATUAN</v>
          </cell>
        </row>
        <row r="2824">
          <cell r="L2824" t="str">
            <v xml:space="preserve">                                                                                                            </v>
          </cell>
        </row>
        <row r="2825">
          <cell r="A2825" t="str">
            <v>No.</v>
          </cell>
          <cell r="C2825" t="str">
            <v>U R A I A N</v>
          </cell>
          <cell r="G2825" t="str">
            <v>KODE</v>
          </cell>
          <cell r="H2825" t="str">
            <v>KOEF.</v>
          </cell>
          <cell r="I2825" t="str">
            <v>SATUAN</v>
          </cell>
          <cell r="J2825" t="str">
            <v>KETERANGAN</v>
          </cell>
        </row>
        <row r="2827">
          <cell r="L2827" t="str">
            <v>Proyek / Bagpro</v>
          </cell>
          <cell r="O2827" t="str">
            <v xml:space="preserve">:  Peningkatan Jalan Dan Jembatan Prop. NTT </v>
          </cell>
        </row>
        <row r="2828">
          <cell r="A2828" t="str">
            <v>I.</v>
          </cell>
          <cell r="C2828" t="str">
            <v>ASUMSI</v>
          </cell>
          <cell r="L2828" t="str">
            <v>No. Paket Kontrak</v>
          </cell>
          <cell r="O2828" t="str">
            <v xml:space="preserve">:  </v>
          </cell>
        </row>
        <row r="2829">
          <cell r="A2829">
            <v>1</v>
          </cell>
          <cell r="C2829" t="str">
            <v xml:space="preserve">Menggunakan Tiang Pancang Beton : Uk.40 x 40 cm </v>
          </cell>
          <cell r="L2829" t="str">
            <v>Nama Paket</v>
          </cell>
          <cell r="O2829" t="str">
            <v>:  Pembangunan Jalan Resetlement Pengungsi Mauritzu</v>
          </cell>
        </row>
        <row r="2830">
          <cell r="A2830">
            <v>2</v>
          </cell>
          <cell r="C2830" t="str">
            <v>Banyak Tiang</v>
          </cell>
          <cell r="G2830" t="str">
            <v>Bh</v>
          </cell>
          <cell r="H2830">
            <v>3</v>
          </cell>
          <cell r="I2830" t="str">
            <v>Buah</v>
          </cell>
          <cell r="L2830" t="str">
            <v>Prop / Kab / Kodya</v>
          </cell>
          <cell r="O2830" t="str">
            <v>:  Nusa Tenggara Timur / TTU</v>
          </cell>
        </row>
        <row r="2831">
          <cell r="A2831">
            <v>3</v>
          </cell>
          <cell r="C2831" t="str">
            <v>Panjang Tiang</v>
          </cell>
          <cell r="G2831" t="str">
            <v>Pj</v>
          </cell>
          <cell r="H2831">
            <v>24</v>
          </cell>
          <cell r="I2831" t="str">
            <v>M</v>
          </cell>
          <cell r="L2831" t="str">
            <v>ITEM PEMBAYARAN NO.</v>
          </cell>
          <cell r="O2831" t="str">
            <v>:  7.6 (18)</v>
          </cell>
          <cell r="R2831" t="str">
            <v>PERKIRAAN VOL. PEK.</v>
          </cell>
          <cell r="T2831" t="str">
            <v>:</v>
          </cell>
          <cell r="U2831">
            <v>0</v>
          </cell>
        </row>
        <row r="2832">
          <cell r="A2832">
            <v>4</v>
          </cell>
          <cell r="C2832" t="str">
            <v>Tiang Penahan dipancang sedalam</v>
          </cell>
          <cell r="G2832" t="str">
            <v>Dl1</v>
          </cell>
          <cell r="H2832">
            <v>21</v>
          </cell>
          <cell r="I2832" t="str">
            <v>M</v>
          </cell>
          <cell r="L2832" t="str">
            <v>JENIS PEKERJAAN</v>
          </cell>
          <cell r="O2832" t="str">
            <v>:  Pengujian Tiang s/d Dia. 600 MM</v>
          </cell>
          <cell r="R2832" t="str">
            <v>TOTAL HARGA (Rp.)</v>
          </cell>
          <cell r="T2832" t="str">
            <v>:</v>
          </cell>
          <cell r="U2832">
            <v>0</v>
          </cell>
        </row>
        <row r="2833">
          <cell r="A2833">
            <v>5</v>
          </cell>
          <cell r="C2833" t="str">
            <v>Tiang Percobaan dipancang sedalam</v>
          </cell>
          <cell r="G2833" t="str">
            <v>Dl2</v>
          </cell>
          <cell r="H2833">
            <v>23</v>
          </cell>
          <cell r="I2833" t="str">
            <v>M</v>
          </cell>
          <cell r="L2833" t="str">
            <v>SATUAN PEMBAYARAN</v>
          </cell>
          <cell r="O2833" t="str">
            <v>:  BUAH</v>
          </cell>
          <cell r="R2833" t="str">
            <v>% THD. BIAYA PROYEK</v>
          </cell>
          <cell r="T2833" t="str">
            <v>:</v>
          </cell>
          <cell r="U2833">
            <v>0</v>
          </cell>
        </row>
        <row r="2834">
          <cell r="A2834">
            <v>6</v>
          </cell>
          <cell r="C2834" t="str">
            <v>Pemancangan Tiang berdasarkan Item pekerjaan ybs</v>
          </cell>
        </row>
        <row r="2835">
          <cell r="A2835">
            <v>7</v>
          </cell>
          <cell r="C2835" t="str">
            <v>Lama Pembebanan  2 hari</v>
          </cell>
          <cell r="G2835" t="str">
            <v>Lb</v>
          </cell>
          <cell r="H2835">
            <v>48</v>
          </cell>
          <cell r="I2835" t="str">
            <v>Jam</v>
          </cell>
        </row>
        <row r="2836">
          <cell r="A2836">
            <v>8</v>
          </cell>
          <cell r="C2836" t="str">
            <v>Tiang Percobahan</v>
          </cell>
          <cell r="G2836" t="str">
            <v>p</v>
          </cell>
          <cell r="H2836">
            <v>1</v>
          </cell>
          <cell r="I2836" t="str">
            <v>Tiang</v>
          </cell>
          <cell r="Q2836" t="str">
            <v>PERKIRAAN</v>
          </cell>
          <cell r="R2836" t="str">
            <v>HARGA</v>
          </cell>
          <cell r="S2836" t="str">
            <v>JUMLAH</v>
          </cell>
        </row>
        <row r="2837">
          <cell r="L2837" t="str">
            <v>NO.</v>
          </cell>
          <cell r="N2837" t="str">
            <v>KOMPONEN</v>
          </cell>
          <cell r="P2837" t="str">
            <v>SATUAN</v>
          </cell>
          <cell r="Q2837" t="str">
            <v>KUANTITAS</v>
          </cell>
          <cell r="R2837" t="str">
            <v>SATUAN</v>
          </cell>
          <cell r="S2837" t="str">
            <v>HARGA</v>
          </cell>
        </row>
        <row r="2838">
          <cell r="A2838" t="str">
            <v>II.</v>
          </cell>
          <cell r="C2838" t="str">
            <v>URUTAN KERJA</v>
          </cell>
          <cell r="R2838" t="str">
            <v>(Rp.)</v>
          </cell>
          <cell r="S2838" t="str">
            <v>(Rp.)</v>
          </cell>
        </row>
        <row r="2839">
          <cell r="A2839">
            <v>1</v>
          </cell>
          <cell r="C2839" t="str">
            <v>Tiang pancang dipancang untuk kedalaman diatas</v>
          </cell>
        </row>
        <row r="2840">
          <cell r="A2840">
            <v>2</v>
          </cell>
          <cell r="C2840" t="str">
            <v>Selesai dipancang disiapkan tempat pembebanan ber-</v>
          </cell>
        </row>
        <row r="2841">
          <cell r="C2841" t="str">
            <v>dasarkan ketentuan dengan balok baja H 400 x 400.</v>
          </cell>
          <cell r="L2841" t="str">
            <v>A.</v>
          </cell>
          <cell r="N2841" t="str">
            <v>TENAGA</v>
          </cell>
        </row>
        <row r="2842">
          <cell r="A2842">
            <v>3</v>
          </cell>
          <cell r="C2842" t="str">
            <v>Pemasangan Jack/Dongkrak dan dial pada 5 tempat</v>
          </cell>
        </row>
        <row r="2843">
          <cell r="L2843" t="str">
            <v>1.</v>
          </cell>
          <cell r="N2843" t="str">
            <v>Pekerja</v>
          </cell>
          <cell r="O2843" t="str">
            <v>(L01)</v>
          </cell>
          <cell r="P2843" t="str">
            <v>jam</v>
          </cell>
          <cell r="Q2843">
            <v>193</v>
          </cell>
          <cell r="R2843">
            <v>0</v>
          </cell>
          <cell r="U2843">
            <v>0</v>
          </cell>
        </row>
        <row r="2844">
          <cell r="L2844" t="str">
            <v>2.</v>
          </cell>
          <cell r="N2844" t="str">
            <v>Tukang</v>
          </cell>
          <cell r="O2844" t="str">
            <v>(L02)</v>
          </cell>
          <cell r="P2844" t="str">
            <v>jam</v>
          </cell>
          <cell r="Q2844">
            <v>96.25</v>
          </cell>
          <cell r="R2844">
            <v>0</v>
          </cell>
          <cell r="U2844">
            <v>0</v>
          </cell>
        </row>
        <row r="2845">
          <cell r="A2845" t="str">
            <v>III.</v>
          </cell>
          <cell r="C2845" t="str">
            <v>PEMAKAIAN BAHAN, ALAT DAN TENAGA</v>
          </cell>
          <cell r="L2845" t="str">
            <v>3.</v>
          </cell>
          <cell r="N2845" t="str">
            <v>Mandor</v>
          </cell>
          <cell r="O2845" t="str">
            <v>(L03)</v>
          </cell>
          <cell r="P2845" t="str">
            <v>jam</v>
          </cell>
          <cell r="Q2845">
            <v>96.25</v>
          </cell>
          <cell r="R2845">
            <v>0</v>
          </cell>
          <cell r="U2845">
            <v>0</v>
          </cell>
        </row>
        <row r="2846">
          <cell r="A2846" t="str">
            <v xml:space="preserve">   1.</v>
          </cell>
          <cell r="C2846" t="str">
            <v>BAHAN</v>
          </cell>
        </row>
        <row r="2847">
          <cell r="Q2847" t="str">
            <v xml:space="preserve">JUMLAH HARGA TENAGA   </v>
          </cell>
          <cell r="U2847">
            <v>0</v>
          </cell>
        </row>
        <row r="2848">
          <cell r="C2848" t="str">
            <v>Tiang Pancang</v>
          </cell>
          <cell r="D2848" t="str">
            <v>=  Bh x Pj</v>
          </cell>
          <cell r="H2848">
            <v>72</v>
          </cell>
          <cell r="I2848" t="str">
            <v>Meter</v>
          </cell>
          <cell r="J2848" t="str">
            <v>tidak dinilai</v>
          </cell>
        </row>
        <row r="2849">
          <cell r="C2849" t="str">
            <v>Pemancangan</v>
          </cell>
          <cell r="D2849" t="str">
            <v>=  2 x Dl1 + dl2</v>
          </cell>
          <cell r="H2849">
            <v>65</v>
          </cell>
          <cell r="I2849" t="str">
            <v>Meter</v>
          </cell>
          <cell r="J2849" t="str">
            <v>tidak dinilai</v>
          </cell>
          <cell r="L2849" t="str">
            <v>B.</v>
          </cell>
          <cell r="N2849" t="str">
            <v>BAHAN</v>
          </cell>
        </row>
        <row r="2850">
          <cell r="C2850" t="str">
            <v>Baja Structure</v>
          </cell>
          <cell r="D2850" t="str">
            <v>(profil H 400x400  = 24m)</v>
          </cell>
          <cell r="H2850">
            <v>3360</v>
          </cell>
          <cell r="I2850" t="str">
            <v>Kg</v>
          </cell>
          <cell r="J2850" t="str">
            <v>sifatnya sewa</v>
          </cell>
        </row>
        <row r="2851">
          <cell r="J2851" t="str">
            <v>(harga 40 %)</v>
          </cell>
          <cell r="L2851" t="str">
            <v>1.</v>
          </cell>
          <cell r="N2851" t="str">
            <v>Tiang Pancang</v>
          </cell>
          <cell r="P2851" t="str">
            <v>Meter</v>
          </cell>
          <cell r="Q2851">
            <v>72</v>
          </cell>
          <cell r="R2851" t="str">
            <v xml:space="preserve">-  </v>
          </cell>
          <cell r="U2851">
            <v>0</v>
          </cell>
        </row>
        <row r="2852">
          <cell r="A2852" t="str">
            <v>2.</v>
          </cell>
          <cell r="C2852" t="str">
            <v>ALAT</v>
          </cell>
          <cell r="L2852" t="str">
            <v>2.</v>
          </cell>
          <cell r="N2852" t="str">
            <v>Pemancangan Tiang</v>
          </cell>
          <cell r="P2852" t="str">
            <v>Meter</v>
          </cell>
          <cell r="Q2852">
            <v>65</v>
          </cell>
          <cell r="R2852" t="str">
            <v xml:space="preserve">-  </v>
          </cell>
          <cell r="U2852">
            <v>0</v>
          </cell>
        </row>
        <row r="2853">
          <cell r="L2853" t="str">
            <v>3.</v>
          </cell>
          <cell r="N2853" t="str">
            <v>Baja Structure</v>
          </cell>
          <cell r="P2853" t="str">
            <v>Kg</v>
          </cell>
          <cell r="Q2853">
            <v>3360</v>
          </cell>
          <cell r="R2853">
            <v>2240</v>
          </cell>
          <cell r="U2853">
            <v>7526400</v>
          </cell>
        </row>
        <row r="2854">
          <cell r="A2854" t="str">
            <v>2.a</v>
          </cell>
          <cell r="C2854" t="str">
            <v>Jack  Hydrolic</v>
          </cell>
        </row>
        <row r="2855">
          <cell r="C2855" t="str">
            <v>Kapasitas</v>
          </cell>
          <cell r="G2855" t="str">
            <v>V1</v>
          </cell>
          <cell r="H2855">
            <v>1500</v>
          </cell>
          <cell r="I2855" t="str">
            <v>Ton</v>
          </cell>
        </row>
        <row r="2856">
          <cell r="C2856" t="str">
            <v>Faktor Efisiensi alat</v>
          </cell>
          <cell r="G2856" t="str">
            <v>Fa</v>
          </cell>
          <cell r="H2856">
            <v>1</v>
          </cell>
          <cell r="I2856" t="str">
            <v>-</v>
          </cell>
        </row>
        <row r="2857">
          <cell r="C2857" t="str">
            <v>Waktu siklus</v>
          </cell>
          <cell r="Q2857" t="str">
            <v xml:space="preserve">JUMLAH HARGA BAHAN   </v>
          </cell>
          <cell r="U2857">
            <v>7526400</v>
          </cell>
        </row>
        <row r="2858">
          <cell r="C2858" t="str">
            <v>- Waktu persiapan</v>
          </cell>
          <cell r="G2858" t="str">
            <v>T1</v>
          </cell>
          <cell r="H2858">
            <v>15</v>
          </cell>
          <cell r="I2858" t="str">
            <v>menit</v>
          </cell>
        </row>
        <row r="2859">
          <cell r="C2859" t="str">
            <v>- Waktu percobahan</v>
          </cell>
          <cell r="G2859" t="str">
            <v>T2</v>
          </cell>
          <cell r="H2859">
            <v>5760</v>
          </cell>
          <cell r="I2859" t="str">
            <v>menit</v>
          </cell>
          <cell r="L2859" t="str">
            <v>C.</v>
          </cell>
          <cell r="N2859" t="str">
            <v>PERALATAN</v>
          </cell>
        </row>
        <row r="2860">
          <cell r="G2860" t="str">
            <v>Ts1</v>
          </cell>
          <cell r="H2860">
            <v>5775</v>
          </cell>
          <cell r="I2860" t="str">
            <v>menit</v>
          </cell>
        </row>
        <row r="2861">
          <cell r="L2861" t="str">
            <v>1.</v>
          </cell>
          <cell r="N2861" t="str">
            <v>Jack Hydrolic</v>
          </cell>
          <cell r="P2861" t="str">
            <v>jam</v>
          </cell>
          <cell r="Q2861">
            <v>96.25</v>
          </cell>
          <cell r="R2861">
            <v>7500</v>
          </cell>
          <cell r="U2861">
            <v>721875</v>
          </cell>
        </row>
        <row r="2862">
          <cell r="L2862" t="str">
            <v>2.</v>
          </cell>
          <cell r="N2862" t="str">
            <v>Genset</v>
          </cell>
          <cell r="O2862" t="str">
            <v>(E12)</v>
          </cell>
          <cell r="P2862" t="str">
            <v>jam</v>
          </cell>
          <cell r="Q2862">
            <v>0.25</v>
          </cell>
          <cell r="R2862">
            <v>134321.06697484411</v>
          </cell>
          <cell r="U2862">
            <v>33580.266743711029</v>
          </cell>
        </row>
        <row r="2863">
          <cell r="C2863" t="str">
            <v>Koefisien Alat / Tiang</v>
          </cell>
          <cell r="G2863" t="str">
            <v>(E31)</v>
          </cell>
          <cell r="H2863">
            <v>96.25</v>
          </cell>
          <cell r="I2863" t="str">
            <v>Jam</v>
          </cell>
          <cell r="L2863" t="str">
            <v>3.</v>
          </cell>
          <cell r="N2863" t="str">
            <v>Welding Set</v>
          </cell>
          <cell r="O2863" t="str">
            <v>(E32)</v>
          </cell>
          <cell r="P2863" t="str">
            <v>jam</v>
          </cell>
          <cell r="Q2863">
            <v>0.25</v>
          </cell>
          <cell r="R2863">
            <v>22914.490163405721</v>
          </cell>
          <cell r="U2863">
            <v>5728.6225408514301</v>
          </cell>
        </row>
        <row r="2864">
          <cell r="L2864" t="str">
            <v>4.</v>
          </cell>
          <cell r="N2864" t="str">
            <v>Alat Bantu</v>
          </cell>
          <cell r="P2864" t="str">
            <v>Ls</v>
          </cell>
          <cell r="Q2864">
            <v>1</v>
          </cell>
          <cell r="R2864">
            <v>55000</v>
          </cell>
          <cell r="U2864">
            <v>55000</v>
          </cell>
        </row>
        <row r="2865">
          <cell r="A2865" t="str">
            <v>2.b</v>
          </cell>
          <cell r="C2865" t="str">
            <v>GENSET</v>
          </cell>
          <cell r="E2865" t="str">
            <v>Selama persiapan</v>
          </cell>
        </row>
        <row r="2866">
          <cell r="C2866" t="str">
            <v>- Waktu persiapan</v>
          </cell>
          <cell r="G2866" t="str">
            <v>pj</v>
          </cell>
          <cell r="H2866">
            <v>15</v>
          </cell>
          <cell r="I2866" t="str">
            <v>menit</v>
          </cell>
        </row>
        <row r="2868">
          <cell r="C2868" t="str">
            <v>Koefisien Alat / M'</v>
          </cell>
          <cell r="H2868">
            <v>0.25</v>
          </cell>
          <cell r="I2868" t="str">
            <v>jam</v>
          </cell>
        </row>
        <row r="2869">
          <cell r="Q2869" t="str">
            <v xml:space="preserve">JUMLAH HARGA PERALATAN   </v>
          </cell>
          <cell r="U2869">
            <v>816183.88928456255</v>
          </cell>
        </row>
        <row r="2871">
          <cell r="L2871" t="str">
            <v>D.</v>
          </cell>
          <cell r="N2871" t="str">
            <v>JUMLAH HARGA TENAGA, BAHAN DAN PERALATAN  ( A + B + C )</v>
          </cell>
          <cell r="U2871">
            <v>8342583.8892845623</v>
          </cell>
        </row>
        <row r="2872">
          <cell r="A2872" t="str">
            <v>2.c.</v>
          </cell>
          <cell r="C2872" t="str">
            <v>WELDING SET</v>
          </cell>
          <cell r="E2872" t="str">
            <v>Selama persiapan</v>
          </cell>
          <cell r="L2872" t="str">
            <v>E.</v>
          </cell>
          <cell r="N2872" t="str">
            <v>OVERHEAD &amp; PROFIT</v>
          </cell>
          <cell r="P2872">
            <v>10</v>
          </cell>
          <cell r="Q2872" t="str">
            <v>%  x  D</v>
          </cell>
          <cell r="U2872">
            <v>834258.38892845623</v>
          </cell>
        </row>
        <row r="2873">
          <cell r="C2873" t="str">
            <v>- Waktu persiapan</v>
          </cell>
          <cell r="G2873" t="str">
            <v>pj</v>
          </cell>
          <cell r="H2873">
            <v>15</v>
          </cell>
          <cell r="I2873" t="str">
            <v>menit</v>
          </cell>
          <cell r="L2873" t="str">
            <v>F.</v>
          </cell>
          <cell r="N2873" t="str">
            <v>HARGA SATUAN PEKERJAAN  ( D + E )</v>
          </cell>
          <cell r="U2873">
            <v>9176842.2782130186</v>
          </cell>
        </row>
        <row r="2874">
          <cell r="L2874" t="str">
            <v>Note: 1</v>
          </cell>
          <cell r="N2874" t="str">
            <v>SATUAN dapat berdasarkan atas jam operasi untuk Tenaga Kerja dan Peralatan, volume dan/atau ukuran</v>
          </cell>
        </row>
        <row r="2875">
          <cell r="C2875" t="str">
            <v>Koefisien Alat / M'</v>
          </cell>
          <cell r="H2875">
            <v>0.25</v>
          </cell>
          <cell r="I2875" t="str">
            <v>jam</v>
          </cell>
          <cell r="N2875" t="str">
            <v>berat untuk bahan-bahan.</v>
          </cell>
        </row>
        <row r="2876">
          <cell r="L2876">
            <v>2</v>
          </cell>
          <cell r="N2876" t="str">
            <v>Kuantitas satuan adalah kuantitas setiap komponen untuk menyelesaikan satu satuan pekerjaan dari nomor</v>
          </cell>
        </row>
        <row r="2877">
          <cell r="N2877" t="str">
            <v>mata pembayaran.</v>
          </cell>
        </row>
        <row r="2878">
          <cell r="L2878">
            <v>3</v>
          </cell>
          <cell r="N2878" t="str">
            <v>Biaya satuan untuk peralatan sudah termasuk bahan bakar, bahan habis dipakai dan operator.</v>
          </cell>
        </row>
        <row r="2879">
          <cell r="L2879">
            <v>4</v>
          </cell>
          <cell r="N2879" t="str">
            <v>Biaya satuan sudah termasuk pengeluaran untuk seluruh pajak yang berkaitan (tetapi tidak termasuk PPN</v>
          </cell>
        </row>
        <row r="2880">
          <cell r="J2880" t="str">
            <v>Berlanjut ke hal. berikut.</v>
          </cell>
          <cell r="N2880" t="str">
            <v>yang dibayar dari kontrak) dan biaya-biaya lainnya.</v>
          </cell>
        </row>
        <row r="2881">
          <cell r="A2881" t="str">
            <v>ITEM PEMBAYARAN NO.</v>
          </cell>
          <cell r="D2881" t="str">
            <v>:  7.6 (18)</v>
          </cell>
          <cell r="J2881" t="str">
            <v>Analisa EI-7618</v>
          </cell>
        </row>
        <row r="2882">
          <cell r="A2882" t="str">
            <v>JENIS PEKERJAAN</v>
          </cell>
          <cell r="D2882" t="str">
            <v>:  Pengujian Tiang s/d Dia. 600 MM</v>
          </cell>
        </row>
        <row r="2883">
          <cell r="A2883" t="str">
            <v>SATUAN PEMBAYARAN</v>
          </cell>
          <cell r="D2883" t="str">
            <v>:  BUAH</v>
          </cell>
          <cell r="H2883" t="str">
            <v xml:space="preserve">        URAIAN ANALISA HARGA SATUAN</v>
          </cell>
        </row>
        <row r="2884">
          <cell r="J2884" t="str">
            <v>Lanjutan</v>
          </cell>
        </row>
        <row r="2886">
          <cell r="A2886" t="str">
            <v>No.</v>
          </cell>
          <cell r="C2886" t="str">
            <v>U R A I A N</v>
          </cell>
          <cell r="G2886" t="str">
            <v>KODE</v>
          </cell>
          <cell r="H2886" t="str">
            <v>KOEF.</v>
          </cell>
          <cell r="I2886" t="str">
            <v>SATUAN</v>
          </cell>
          <cell r="J2886" t="str">
            <v>KETERANGAN</v>
          </cell>
        </row>
        <row r="2889">
          <cell r="A2889" t="str">
            <v>2.b.</v>
          </cell>
          <cell r="C2889" t="str">
            <v>ALAT  BANTU</v>
          </cell>
        </row>
        <row r="2890">
          <cell r="C2890" t="str">
            <v>Diperlukan alat bantu antara lain :</v>
          </cell>
          <cell r="J2890" t="str">
            <v>Lumpsum</v>
          </cell>
        </row>
        <row r="2891">
          <cell r="C2891" t="str">
            <v>- Gauge (meteran untuk monitor pergerakan)</v>
          </cell>
        </row>
        <row r="2892">
          <cell r="C2892" t="str">
            <v>- Tenda dan alat kecil lainnya</v>
          </cell>
        </row>
        <row r="2894">
          <cell r="A2894" t="str">
            <v>3.</v>
          </cell>
          <cell r="C2894" t="str">
            <v>TENAGA</v>
          </cell>
        </row>
        <row r="2895">
          <cell r="C2895" t="str">
            <v>Untuk Persiapan/pemasangan baja struktur  :</v>
          </cell>
          <cell r="G2895" t="str">
            <v>Ts2</v>
          </cell>
          <cell r="H2895">
            <v>15</v>
          </cell>
          <cell r="I2895" t="str">
            <v>Menit</v>
          </cell>
        </row>
        <row r="2896">
          <cell r="D2896" t="str">
            <v>- Mandor</v>
          </cell>
          <cell r="G2896" t="str">
            <v>M</v>
          </cell>
          <cell r="H2896">
            <v>1</v>
          </cell>
          <cell r="I2896" t="str">
            <v>orang</v>
          </cell>
        </row>
        <row r="2897">
          <cell r="D2897" t="str">
            <v>- Tukang</v>
          </cell>
          <cell r="G2897" t="str">
            <v>T</v>
          </cell>
          <cell r="H2897">
            <v>1</v>
          </cell>
          <cell r="I2897" t="str">
            <v>orang</v>
          </cell>
        </row>
        <row r="2898">
          <cell r="D2898" t="str">
            <v>- Pekerja</v>
          </cell>
          <cell r="G2898" t="str">
            <v>P</v>
          </cell>
          <cell r="H2898">
            <v>4</v>
          </cell>
          <cell r="I2898" t="str">
            <v>orang</v>
          </cell>
        </row>
        <row r="2900">
          <cell r="C2900" t="str">
            <v>Koefisien Tenaga / Tiang   :</v>
          </cell>
        </row>
        <row r="2901">
          <cell r="D2901" t="str">
            <v>-  Mandor</v>
          </cell>
          <cell r="E2901" t="str">
            <v xml:space="preserve"> = M x Ts2 / 60</v>
          </cell>
          <cell r="G2901" t="str">
            <v>(L03)</v>
          </cell>
          <cell r="H2901">
            <v>0.25</v>
          </cell>
          <cell r="I2901" t="str">
            <v>jam</v>
          </cell>
        </row>
        <row r="2902">
          <cell r="D2902" t="str">
            <v>-  Tukang</v>
          </cell>
          <cell r="E2902" t="str">
            <v xml:space="preserve"> = T x Ts2 / 60</v>
          </cell>
          <cell r="G2902" t="str">
            <v>(L02)</v>
          </cell>
          <cell r="H2902">
            <v>0.25</v>
          </cell>
          <cell r="I2902" t="str">
            <v>jam</v>
          </cell>
        </row>
        <row r="2903">
          <cell r="D2903" t="str">
            <v>-  Pekerja</v>
          </cell>
          <cell r="E2903" t="str">
            <v xml:space="preserve"> = P x Ts2 / 60</v>
          </cell>
          <cell r="G2903" t="str">
            <v>(L01)</v>
          </cell>
          <cell r="H2903">
            <v>1</v>
          </cell>
          <cell r="I2903" t="str">
            <v>jam</v>
          </cell>
        </row>
        <row r="2905">
          <cell r="C2905" t="str">
            <v>Untuk Loading Test  :</v>
          </cell>
          <cell r="G2905" t="str">
            <v>Ts3</v>
          </cell>
          <cell r="H2905">
            <v>5760</v>
          </cell>
          <cell r="I2905" t="str">
            <v>Menit</v>
          </cell>
        </row>
        <row r="2906">
          <cell r="D2906" t="str">
            <v>- Mandor</v>
          </cell>
          <cell r="G2906" t="str">
            <v>M</v>
          </cell>
          <cell r="H2906">
            <v>1</v>
          </cell>
          <cell r="I2906" t="str">
            <v>orang</v>
          </cell>
        </row>
        <row r="2907">
          <cell r="D2907" t="str">
            <v>- Tukang</v>
          </cell>
          <cell r="G2907" t="str">
            <v>T</v>
          </cell>
          <cell r="H2907">
            <v>1</v>
          </cell>
          <cell r="I2907" t="str">
            <v>orang</v>
          </cell>
        </row>
        <row r="2908">
          <cell r="D2908" t="str">
            <v>- Pekerja</v>
          </cell>
          <cell r="G2908" t="str">
            <v>P</v>
          </cell>
          <cell r="H2908">
            <v>2</v>
          </cell>
          <cell r="I2908" t="str">
            <v>orang</v>
          </cell>
        </row>
        <row r="2910">
          <cell r="C2910" t="str">
            <v>Koefisien Tenaga / Tiang   :</v>
          </cell>
        </row>
        <row r="2911">
          <cell r="D2911" t="str">
            <v>-  Mandor</v>
          </cell>
          <cell r="E2911" t="str">
            <v xml:space="preserve"> = M x Ts3 / 60</v>
          </cell>
          <cell r="G2911" t="str">
            <v>(L03)</v>
          </cell>
          <cell r="H2911">
            <v>96</v>
          </cell>
          <cell r="I2911" t="str">
            <v>jam</v>
          </cell>
        </row>
        <row r="2912">
          <cell r="D2912" t="str">
            <v>-  Tukang</v>
          </cell>
          <cell r="E2912" t="str">
            <v xml:space="preserve"> = T x Ts3 / 60</v>
          </cell>
          <cell r="G2912" t="str">
            <v>(L02)</v>
          </cell>
          <cell r="H2912">
            <v>96</v>
          </cell>
          <cell r="I2912" t="str">
            <v>jam</v>
          </cell>
        </row>
        <row r="2913">
          <cell r="D2913" t="str">
            <v>-  Pekerja</v>
          </cell>
          <cell r="E2913" t="str">
            <v xml:space="preserve"> = P x Ts3 / 60</v>
          </cell>
          <cell r="G2913" t="str">
            <v>(L01)</v>
          </cell>
          <cell r="H2913">
            <v>192</v>
          </cell>
          <cell r="I2913" t="str">
            <v>jam</v>
          </cell>
        </row>
        <row r="2915">
          <cell r="C2915" t="str">
            <v>Total Koefisien Tenaga / Tiang   :</v>
          </cell>
        </row>
        <row r="2916">
          <cell r="D2916" t="str">
            <v>-  Mandor</v>
          </cell>
          <cell r="G2916" t="str">
            <v>(L03)</v>
          </cell>
          <cell r="H2916">
            <v>96.25</v>
          </cell>
          <cell r="I2916" t="str">
            <v>jam</v>
          </cell>
        </row>
        <row r="2917">
          <cell r="D2917" t="str">
            <v>-  Tukang</v>
          </cell>
          <cell r="G2917" t="str">
            <v>(L02)</v>
          </cell>
          <cell r="H2917">
            <v>96.25</v>
          </cell>
          <cell r="I2917" t="str">
            <v>jam</v>
          </cell>
        </row>
        <row r="2918">
          <cell r="D2918" t="str">
            <v>-  Pekerja</v>
          </cell>
          <cell r="G2918" t="str">
            <v>(L01)</v>
          </cell>
          <cell r="H2918">
            <v>193</v>
          </cell>
          <cell r="I2918" t="str">
            <v>jam</v>
          </cell>
        </row>
        <row r="2920">
          <cell r="A2920" t="str">
            <v>4.</v>
          </cell>
          <cell r="C2920" t="str">
            <v>HARGA DASAR SATUAN UPAH, BAHAN DAN ALAT</v>
          </cell>
        </row>
        <row r="2921">
          <cell r="C2921" t="str">
            <v>Lihat lampiran.</v>
          </cell>
        </row>
        <row r="2924">
          <cell r="A2924" t="str">
            <v>5.</v>
          </cell>
          <cell r="C2924" t="str">
            <v>ANALISA HARGA SATUAN PEKERJAAN</v>
          </cell>
        </row>
        <row r="2925">
          <cell r="C2925" t="str">
            <v>Lihat perhitungan dalam FORMULIR STANDAR UNTUK</v>
          </cell>
        </row>
        <row r="2926">
          <cell r="C2926" t="str">
            <v>PEREKEMAN ANALISA MASING-MASING HARGA</v>
          </cell>
        </row>
        <row r="2927">
          <cell r="C2927" t="str">
            <v>SATUAN.</v>
          </cell>
        </row>
        <row r="2928">
          <cell r="C2928" t="str">
            <v>Didapat Harga Satuan Pekerjaan :</v>
          </cell>
        </row>
        <row r="2930">
          <cell r="C2930" t="str">
            <v xml:space="preserve">Rp.  </v>
          </cell>
          <cell r="D2930">
            <v>9176842.2782130186</v>
          </cell>
          <cell r="E2930" t="str">
            <v xml:space="preserve"> / Tiang</v>
          </cell>
        </row>
        <row r="2933">
          <cell r="A2933" t="str">
            <v>6.</v>
          </cell>
          <cell r="C2933" t="str">
            <v>MASA PELAKSANAAN YANG DIPERLUKAN</v>
          </cell>
        </row>
        <row r="2934">
          <cell r="C2934" t="str">
            <v>Masa Pelaksanaan :</v>
          </cell>
          <cell r="D2934" t="str">
            <v>. . . . . . . . . . . .</v>
          </cell>
        </row>
        <row r="2936">
          <cell r="A2936" t="str">
            <v>7.</v>
          </cell>
          <cell r="C2936" t="str">
            <v>VOLUME PEKERJAAN YANG DIPERLUKAN</v>
          </cell>
        </row>
        <row r="2937">
          <cell r="C2937" t="str">
            <v>Volume pekerjaan  :</v>
          </cell>
          <cell r="D2937">
            <v>0</v>
          </cell>
          <cell r="E2937" t="str">
            <v>Tiang</v>
          </cell>
        </row>
        <row r="2940">
          <cell r="A2940" t="str">
            <v>ITEM PEMBAYARAN NO.</v>
          </cell>
          <cell r="D2940" t="str">
            <v>:  7.6 (19)</v>
          </cell>
          <cell r="J2940" t="str">
            <v>Analisa EI-7619</v>
          </cell>
          <cell r="T2940" t="str">
            <v>Analisa EI-7619</v>
          </cell>
        </row>
        <row r="2941">
          <cell r="A2941" t="str">
            <v>JENIS PEKERJAAN</v>
          </cell>
          <cell r="D2941" t="str">
            <v>:  Pengujian Tiang &gt; Dia. 600 MM</v>
          </cell>
        </row>
        <row r="2942">
          <cell r="A2942" t="str">
            <v>SATUAN PEMBAYARAN</v>
          </cell>
          <cell r="D2942" t="str">
            <v>:  BUAH</v>
          </cell>
          <cell r="H2942" t="str">
            <v xml:space="preserve">        URAIAN ANALISA HARGA SATUAN</v>
          </cell>
          <cell r="L2942" t="str">
            <v>FORMULIR STANDAR UNTUK</v>
          </cell>
        </row>
        <row r="2943">
          <cell r="L2943" t="str">
            <v>PEREKAMAN ANALISA MASING-MASING HARGA SATUAN</v>
          </cell>
        </row>
        <row r="2944">
          <cell r="L2944" t="str">
            <v xml:space="preserve">                                                                                                            </v>
          </cell>
        </row>
        <row r="2945">
          <cell r="A2945" t="str">
            <v>No.</v>
          </cell>
          <cell r="C2945" t="str">
            <v>U R A I A N</v>
          </cell>
          <cell r="G2945" t="str">
            <v>KODE</v>
          </cell>
          <cell r="H2945" t="str">
            <v>KOEF.</v>
          </cell>
          <cell r="I2945" t="str">
            <v>SATUAN</v>
          </cell>
          <cell r="J2945" t="str">
            <v>KETERANGAN</v>
          </cell>
        </row>
        <row r="2947">
          <cell r="L2947" t="str">
            <v>Proyek / Bagpro</v>
          </cell>
          <cell r="O2947" t="str">
            <v xml:space="preserve">:  Peningkatan Jalan Dan Jembatan Prop. NTT </v>
          </cell>
        </row>
        <row r="2948">
          <cell r="A2948" t="str">
            <v>I.</v>
          </cell>
          <cell r="C2948" t="str">
            <v>ASUMSI</v>
          </cell>
          <cell r="L2948" t="str">
            <v>No. Paket Kontrak</v>
          </cell>
          <cell r="O2948" t="str">
            <v xml:space="preserve">:  </v>
          </cell>
        </row>
        <row r="2949">
          <cell r="A2949">
            <v>1</v>
          </cell>
          <cell r="C2949" t="str">
            <v xml:space="preserve">Menggunakan Tiang Pancang Baja .Dia  1000 mm </v>
          </cell>
          <cell r="L2949" t="str">
            <v>Nama Paket</v>
          </cell>
          <cell r="O2949" t="str">
            <v>:  Pembangunan Jalan Resetlement Pengungsi Mauritzu</v>
          </cell>
        </row>
        <row r="2950">
          <cell r="A2950">
            <v>2</v>
          </cell>
          <cell r="C2950" t="str">
            <v>Banyak Tiang</v>
          </cell>
          <cell r="G2950" t="str">
            <v>Bh</v>
          </cell>
          <cell r="H2950">
            <v>3</v>
          </cell>
          <cell r="I2950" t="str">
            <v>Buah</v>
          </cell>
          <cell r="L2950" t="str">
            <v>Prop / Kab / Kodya</v>
          </cell>
          <cell r="O2950" t="str">
            <v>:  Nusa Tenggara Timur / TTU</v>
          </cell>
        </row>
        <row r="2951">
          <cell r="A2951">
            <v>3</v>
          </cell>
          <cell r="C2951" t="str">
            <v>Panjang Tiang</v>
          </cell>
          <cell r="G2951" t="str">
            <v>Pj</v>
          </cell>
          <cell r="H2951">
            <v>24</v>
          </cell>
          <cell r="I2951" t="str">
            <v>M</v>
          </cell>
          <cell r="L2951" t="str">
            <v>ITEM PEMBAYARAN NO.</v>
          </cell>
          <cell r="O2951" t="str">
            <v>:  7.6 (19)</v>
          </cell>
          <cell r="R2951" t="str">
            <v>PERKIRAAN VOL. PEK.</v>
          </cell>
          <cell r="T2951" t="str">
            <v>:</v>
          </cell>
          <cell r="U2951">
            <v>0</v>
          </cell>
        </row>
        <row r="2952">
          <cell r="A2952">
            <v>4</v>
          </cell>
          <cell r="C2952" t="str">
            <v>Tiang Penahan dipancang sedalam</v>
          </cell>
          <cell r="G2952" t="str">
            <v>Dl1</v>
          </cell>
          <cell r="H2952">
            <v>21</v>
          </cell>
          <cell r="I2952" t="str">
            <v>M</v>
          </cell>
          <cell r="L2952" t="str">
            <v>JENIS PEKERJAAN</v>
          </cell>
          <cell r="O2952" t="str">
            <v>:  Pengujian Tiang &gt; Dia. 600 MM</v>
          </cell>
          <cell r="R2952" t="str">
            <v>TOTAL HARGA (Rp.)</v>
          </cell>
          <cell r="T2952" t="str">
            <v>:</v>
          </cell>
          <cell r="U2952">
            <v>0</v>
          </cell>
        </row>
        <row r="2953">
          <cell r="A2953">
            <v>5</v>
          </cell>
          <cell r="C2953" t="str">
            <v>Tiang Percobahan dipancang sedalam</v>
          </cell>
          <cell r="G2953" t="str">
            <v>Dl2</v>
          </cell>
          <cell r="H2953">
            <v>23</v>
          </cell>
          <cell r="I2953" t="str">
            <v>M</v>
          </cell>
          <cell r="L2953" t="str">
            <v>SATUAN PEMBAYARAN</v>
          </cell>
          <cell r="O2953" t="str">
            <v>:  BUAH</v>
          </cell>
          <cell r="R2953" t="str">
            <v>% THD. BIAYA PROYEK</v>
          </cell>
          <cell r="T2953" t="str">
            <v>:</v>
          </cell>
          <cell r="U2953">
            <v>0</v>
          </cell>
        </row>
        <row r="2954">
          <cell r="A2954">
            <v>6</v>
          </cell>
          <cell r="C2954" t="str">
            <v>Pemancangan Tiang berdasarkan Item pekerjaan ybs</v>
          </cell>
        </row>
        <row r="2955">
          <cell r="A2955">
            <v>7</v>
          </cell>
          <cell r="C2955" t="str">
            <v>Lama Pembebanan  2 hari</v>
          </cell>
          <cell r="G2955" t="str">
            <v>Lb</v>
          </cell>
          <cell r="H2955">
            <v>48</v>
          </cell>
          <cell r="I2955" t="str">
            <v>Jam</v>
          </cell>
        </row>
        <row r="2956">
          <cell r="A2956">
            <v>8</v>
          </cell>
          <cell r="C2956" t="str">
            <v>Tiang Percobahan</v>
          </cell>
          <cell r="G2956" t="str">
            <v>p</v>
          </cell>
          <cell r="H2956">
            <v>1</v>
          </cell>
          <cell r="I2956" t="str">
            <v>Tiang</v>
          </cell>
          <cell r="Q2956" t="str">
            <v>PERKIRAAN</v>
          </cell>
          <cell r="R2956" t="str">
            <v>HARGA</v>
          </cell>
          <cell r="S2956" t="str">
            <v>JUMLAH</v>
          </cell>
        </row>
        <row r="2957">
          <cell r="L2957" t="str">
            <v>NO.</v>
          </cell>
          <cell r="N2957" t="str">
            <v>KOMPONEN</v>
          </cell>
          <cell r="P2957" t="str">
            <v>SATUAN</v>
          </cell>
          <cell r="Q2957" t="str">
            <v>KUANTITAS</v>
          </cell>
          <cell r="R2957" t="str">
            <v>SATUAN</v>
          </cell>
          <cell r="S2957" t="str">
            <v>HARGA</v>
          </cell>
        </row>
        <row r="2958">
          <cell r="A2958" t="str">
            <v>II.</v>
          </cell>
          <cell r="C2958" t="str">
            <v>URUTAN KERJA</v>
          </cell>
          <cell r="R2958" t="str">
            <v>(Rp.)</v>
          </cell>
          <cell r="S2958" t="str">
            <v>(Rp.)</v>
          </cell>
        </row>
        <row r="2959">
          <cell r="A2959">
            <v>1</v>
          </cell>
          <cell r="C2959" t="str">
            <v>Tiang pancang dipancang untuk kedalaman diatas</v>
          </cell>
        </row>
        <row r="2960">
          <cell r="A2960">
            <v>2</v>
          </cell>
          <cell r="C2960" t="str">
            <v>Selesai dipancang disiapkan tempat pembebanan ber-</v>
          </cell>
        </row>
        <row r="2961">
          <cell r="C2961" t="str">
            <v>dasarkan ketentuan dengan balok baja H 400 x 400.</v>
          </cell>
          <cell r="L2961" t="str">
            <v>A.</v>
          </cell>
          <cell r="N2961" t="str">
            <v>TENAGA</v>
          </cell>
        </row>
        <row r="2962">
          <cell r="A2962">
            <v>3</v>
          </cell>
          <cell r="C2962" t="str">
            <v>Pemasangan Jack/Dongkrak dan dial pada 5 tempat</v>
          </cell>
        </row>
        <row r="2963">
          <cell r="L2963" t="str">
            <v>1.</v>
          </cell>
          <cell r="N2963" t="str">
            <v>Pekerja</v>
          </cell>
          <cell r="O2963" t="str">
            <v>(L01)</v>
          </cell>
          <cell r="P2963" t="str">
            <v>jam</v>
          </cell>
          <cell r="Q2963">
            <v>390</v>
          </cell>
          <cell r="R2963">
            <v>0</v>
          </cell>
          <cell r="U2963">
            <v>0</v>
          </cell>
        </row>
        <row r="2964">
          <cell r="L2964" t="str">
            <v>2.</v>
          </cell>
          <cell r="N2964" t="str">
            <v>Tukang</v>
          </cell>
          <cell r="O2964" t="str">
            <v>(L02)</v>
          </cell>
          <cell r="P2964" t="str">
            <v>jam</v>
          </cell>
          <cell r="Q2964">
            <v>194</v>
          </cell>
          <cell r="R2964">
            <v>0</v>
          </cell>
          <cell r="U2964">
            <v>0</v>
          </cell>
        </row>
        <row r="2965">
          <cell r="A2965" t="str">
            <v>III.</v>
          </cell>
          <cell r="C2965" t="str">
            <v>PEMAKAIAN BAHAN, ALAT DAN TENAGA</v>
          </cell>
          <cell r="L2965" t="str">
            <v>3.</v>
          </cell>
          <cell r="N2965" t="str">
            <v>Mandor</v>
          </cell>
          <cell r="O2965" t="str">
            <v>(L03)</v>
          </cell>
          <cell r="P2965" t="str">
            <v>jam</v>
          </cell>
          <cell r="Q2965">
            <v>97</v>
          </cell>
          <cell r="R2965">
            <v>0</v>
          </cell>
          <cell r="U2965">
            <v>0</v>
          </cell>
        </row>
        <row r="2966">
          <cell r="A2966" t="str">
            <v xml:space="preserve">   1.</v>
          </cell>
          <cell r="C2966" t="str">
            <v>BAHAN</v>
          </cell>
        </row>
        <row r="2967">
          <cell r="Q2967" t="str">
            <v xml:space="preserve">JUMLAH HARGA TENAGA   </v>
          </cell>
          <cell r="U2967">
            <v>0</v>
          </cell>
        </row>
        <row r="2968">
          <cell r="C2968" t="str">
            <v>Tiang Pancang</v>
          </cell>
          <cell r="D2968" t="str">
            <v>=  Bh x Pj</v>
          </cell>
          <cell r="H2968">
            <v>72</v>
          </cell>
          <cell r="I2968" t="str">
            <v>Meter</v>
          </cell>
          <cell r="J2968" t="str">
            <v>tidak dinilai</v>
          </cell>
        </row>
        <row r="2969">
          <cell r="C2969" t="str">
            <v>Pemancangan</v>
          </cell>
          <cell r="D2969" t="str">
            <v>=  2 x Dl1 + dl2</v>
          </cell>
          <cell r="H2969">
            <v>65</v>
          </cell>
          <cell r="I2969" t="str">
            <v>Meter</v>
          </cell>
          <cell r="J2969" t="str">
            <v>tidak dinilai</v>
          </cell>
          <cell r="L2969" t="str">
            <v>B.</v>
          </cell>
          <cell r="N2969" t="str">
            <v>BAHAN</v>
          </cell>
        </row>
        <row r="2970">
          <cell r="C2970" t="str">
            <v>Baja Structure</v>
          </cell>
          <cell r="D2970" t="str">
            <v>(profil H 400x400  = 24m)</v>
          </cell>
          <cell r="H2970">
            <v>3360</v>
          </cell>
          <cell r="I2970" t="str">
            <v>Kg</v>
          </cell>
          <cell r="J2970" t="str">
            <v>sifatnya sewa</v>
          </cell>
        </row>
        <row r="2971">
          <cell r="J2971" t="str">
            <v>(harga 40 %)</v>
          </cell>
          <cell r="L2971">
            <v>1</v>
          </cell>
          <cell r="N2971" t="str">
            <v>Tiang Pancang</v>
          </cell>
          <cell r="P2971" t="str">
            <v>Meter</v>
          </cell>
          <cell r="Q2971">
            <v>72</v>
          </cell>
          <cell r="R2971" t="str">
            <v xml:space="preserve">-  </v>
          </cell>
          <cell r="U2971">
            <v>0</v>
          </cell>
        </row>
        <row r="2972">
          <cell r="A2972" t="str">
            <v>2.</v>
          </cell>
          <cell r="C2972" t="str">
            <v>ALAT</v>
          </cell>
          <cell r="L2972">
            <v>2</v>
          </cell>
          <cell r="N2972" t="str">
            <v>Pemancangan Tiang</v>
          </cell>
          <cell r="P2972" t="str">
            <v>Meter</v>
          </cell>
          <cell r="Q2972">
            <v>65</v>
          </cell>
          <cell r="R2972" t="str">
            <v xml:space="preserve">-  </v>
          </cell>
          <cell r="U2972">
            <v>0</v>
          </cell>
        </row>
        <row r="2973">
          <cell r="L2973">
            <v>3</v>
          </cell>
          <cell r="N2973" t="str">
            <v>Baja Structure</v>
          </cell>
          <cell r="P2973" t="str">
            <v>Kg</v>
          </cell>
          <cell r="Q2973">
            <v>3360</v>
          </cell>
          <cell r="R2973">
            <v>3000</v>
          </cell>
          <cell r="U2973">
            <v>10080000</v>
          </cell>
        </row>
        <row r="2974">
          <cell r="A2974" t="str">
            <v>2.a</v>
          </cell>
          <cell r="C2974" t="str">
            <v>Jack  Hydrolic</v>
          </cell>
        </row>
        <row r="2975">
          <cell r="C2975" t="str">
            <v>Kapasitas</v>
          </cell>
          <cell r="G2975" t="str">
            <v>V1</v>
          </cell>
          <cell r="H2975">
            <v>1500</v>
          </cell>
          <cell r="I2975" t="str">
            <v>Ton</v>
          </cell>
        </row>
        <row r="2976">
          <cell r="C2976" t="str">
            <v>Faktor Efisiensi alat</v>
          </cell>
          <cell r="G2976" t="str">
            <v>Fa</v>
          </cell>
          <cell r="H2976">
            <v>1</v>
          </cell>
          <cell r="I2976" t="str">
            <v>-</v>
          </cell>
        </row>
        <row r="2977">
          <cell r="C2977" t="str">
            <v>Waktu siklus</v>
          </cell>
          <cell r="Q2977" t="str">
            <v xml:space="preserve">JUMLAH HARGA BAHAN   </v>
          </cell>
          <cell r="U2977">
            <v>10080000</v>
          </cell>
        </row>
        <row r="2978">
          <cell r="C2978" t="str">
            <v>- Waktu persiapan</v>
          </cell>
          <cell r="G2978" t="str">
            <v>T1</v>
          </cell>
          <cell r="H2978">
            <v>60</v>
          </cell>
          <cell r="I2978" t="str">
            <v>menit</v>
          </cell>
        </row>
        <row r="2979">
          <cell r="C2979" t="str">
            <v>- Waktu percobaan</v>
          </cell>
          <cell r="G2979" t="str">
            <v>T2</v>
          </cell>
          <cell r="H2979">
            <v>5760</v>
          </cell>
          <cell r="I2979" t="str">
            <v>menit</v>
          </cell>
          <cell r="L2979" t="str">
            <v>C.</v>
          </cell>
          <cell r="N2979" t="str">
            <v>PERALATAN</v>
          </cell>
        </row>
        <row r="2980">
          <cell r="G2980" t="str">
            <v>Ts1</v>
          </cell>
          <cell r="H2980">
            <v>5820</v>
          </cell>
          <cell r="I2980" t="str">
            <v>menit</v>
          </cell>
        </row>
        <row r="2981">
          <cell r="L2981" t="str">
            <v>1.</v>
          </cell>
          <cell r="N2981" t="str">
            <v>Jack Hydrolic</v>
          </cell>
          <cell r="P2981" t="str">
            <v>jam</v>
          </cell>
          <cell r="Q2981">
            <v>97</v>
          </cell>
          <cell r="R2981">
            <v>7500</v>
          </cell>
          <cell r="U2981">
            <v>727500</v>
          </cell>
        </row>
        <row r="2982">
          <cell r="L2982" t="str">
            <v>2.</v>
          </cell>
          <cell r="N2982" t="str">
            <v>Genser</v>
          </cell>
          <cell r="O2982" t="str">
            <v>(E12)</v>
          </cell>
          <cell r="P2982" t="str">
            <v>jam</v>
          </cell>
          <cell r="Q2982">
            <v>1</v>
          </cell>
          <cell r="R2982">
            <v>134321.06697484411</v>
          </cell>
          <cell r="U2982">
            <v>134321.06697484411</v>
          </cell>
        </row>
        <row r="2983">
          <cell r="C2983" t="str">
            <v>Koefisien Alat / Tiang</v>
          </cell>
          <cell r="G2983" t="str">
            <v>(E31)</v>
          </cell>
          <cell r="H2983">
            <v>97</v>
          </cell>
          <cell r="I2983" t="str">
            <v>Jam</v>
          </cell>
          <cell r="L2983" t="str">
            <v>3.</v>
          </cell>
          <cell r="N2983" t="str">
            <v>Welding Set</v>
          </cell>
          <cell r="O2983" t="str">
            <v>(E32)</v>
          </cell>
          <cell r="P2983" t="str">
            <v>jam</v>
          </cell>
          <cell r="Q2983">
            <v>1</v>
          </cell>
          <cell r="R2983">
            <v>22914.490163405721</v>
          </cell>
          <cell r="U2983">
            <v>22914.490163405721</v>
          </cell>
        </row>
        <row r="2984">
          <cell r="L2984" t="str">
            <v>4.</v>
          </cell>
          <cell r="N2984" t="str">
            <v>Alat Bantu</v>
          </cell>
          <cell r="P2984" t="str">
            <v>Ls</v>
          </cell>
          <cell r="Q2984">
            <v>1</v>
          </cell>
          <cell r="R2984">
            <v>75000</v>
          </cell>
          <cell r="U2984">
            <v>75000</v>
          </cell>
        </row>
        <row r="2985">
          <cell r="A2985" t="str">
            <v>2.b</v>
          </cell>
          <cell r="C2985" t="str">
            <v>GENSET</v>
          </cell>
          <cell r="E2985" t="str">
            <v>Selama persiapan</v>
          </cell>
        </row>
        <row r="2986">
          <cell r="C2986" t="str">
            <v>- Waktu persiapan</v>
          </cell>
          <cell r="G2986" t="str">
            <v>pj</v>
          </cell>
          <cell r="H2986">
            <v>60</v>
          </cell>
          <cell r="I2986" t="str">
            <v>menit</v>
          </cell>
        </row>
        <row r="2988">
          <cell r="C2988" t="str">
            <v>Koefisien Alat / M'</v>
          </cell>
          <cell r="H2988">
            <v>1</v>
          </cell>
          <cell r="I2988" t="str">
            <v>jam</v>
          </cell>
        </row>
        <row r="2989">
          <cell r="Q2989" t="str">
            <v xml:space="preserve">JUMLAH HARGA PERALATAN   </v>
          </cell>
          <cell r="U2989">
            <v>959735.55713824986</v>
          </cell>
        </row>
        <row r="2991">
          <cell r="L2991" t="str">
            <v>D.</v>
          </cell>
          <cell r="N2991" t="str">
            <v>JUMLAH HARGA TENAGA, BAHAN DAN PERALATAN  ( A + B + C )</v>
          </cell>
          <cell r="U2991">
            <v>11039735.557138249</v>
          </cell>
        </row>
        <row r="2992">
          <cell r="A2992" t="str">
            <v>2.c.</v>
          </cell>
          <cell r="C2992" t="str">
            <v>WELDING SET</v>
          </cell>
          <cell r="E2992" t="str">
            <v>Selama persiapan</v>
          </cell>
          <cell r="L2992" t="str">
            <v>E.</v>
          </cell>
          <cell r="N2992" t="str">
            <v>OVERHEAD &amp; PROFIT</v>
          </cell>
          <cell r="P2992">
            <v>10</v>
          </cell>
          <cell r="Q2992" t="str">
            <v>%  x  D</v>
          </cell>
          <cell r="U2992">
            <v>1103973.5557138249</v>
          </cell>
        </row>
        <row r="2993">
          <cell r="C2993" t="str">
            <v>- Waktu persiapan</v>
          </cell>
          <cell r="G2993" t="str">
            <v>pj</v>
          </cell>
          <cell r="H2993">
            <v>60</v>
          </cell>
          <cell r="I2993" t="str">
            <v>menit</v>
          </cell>
          <cell r="L2993" t="str">
            <v>F.</v>
          </cell>
          <cell r="N2993" t="str">
            <v>HARGA SATUAN PEKERJAAN  ( D + E )</v>
          </cell>
          <cell r="U2993">
            <v>12143709.112852074</v>
          </cell>
        </row>
        <row r="2994">
          <cell r="L2994" t="str">
            <v>Note: 1</v>
          </cell>
          <cell r="N2994" t="str">
            <v>SATUAN dapat berdasarkan atas jam operasi untuk Tenaga Kerja dan Peralatan, volume dan/atau ukuran</v>
          </cell>
        </row>
        <row r="2995">
          <cell r="C2995" t="str">
            <v>Koefisien Alat / M'</v>
          </cell>
          <cell r="H2995">
            <v>1</v>
          </cell>
          <cell r="I2995" t="str">
            <v>jam</v>
          </cell>
          <cell r="N2995" t="str">
            <v>berat untuk bahan-bahan.</v>
          </cell>
        </row>
        <row r="2996">
          <cell r="L2996">
            <v>2</v>
          </cell>
          <cell r="N2996" t="str">
            <v>Kuantitas satuan adalah kuantitas setiap komponen untuk menyelesaikan satu satuan pekerjaan dari nomor</v>
          </cell>
        </row>
        <row r="2997">
          <cell r="N2997" t="str">
            <v>mata pembayaran.</v>
          </cell>
        </row>
        <row r="2998">
          <cell r="L2998">
            <v>3</v>
          </cell>
          <cell r="N2998" t="str">
            <v>Biaya satuan untuk peralatan sudah termasuk bahan bakar, bahan habis dipakai dan operator.</v>
          </cell>
        </row>
        <row r="2999">
          <cell r="L2999">
            <v>4</v>
          </cell>
          <cell r="N2999" t="str">
            <v>Biaya satuan sudah termasuk pengeluaran untuk seluruh pajak yang berkaitan (tetapi tidak termasuk PPN</v>
          </cell>
        </row>
        <row r="3000">
          <cell r="J3000" t="str">
            <v>Berlanjut ke hal. berikut.</v>
          </cell>
          <cell r="N3000" t="str">
            <v>yang dibayar dari kontrak) dan biaya-biaya lainnya.</v>
          </cell>
        </row>
        <row r="3001">
          <cell r="A3001" t="str">
            <v>ITEM PEMBAYARAN NO.</v>
          </cell>
          <cell r="D3001" t="str">
            <v>:  7.6 (19)</v>
          </cell>
          <cell r="J3001" t="str">
            <v>Analisa EI-7619</v>
          </cell>
        </row>
        <row r="3002">
          <cell r="A3002" t="str">
            <v>JENIS PEKERJAAN</v>
          </cell>
          <cell r="D3002" t="str">
            <v>:  Pengujian Tiang &gt; Dia. 600 MM</v>
          </cell>
        </row>
        <row r="3003">
          <cell r="A3003" t="str">
            <v>SATUAN PEMBAYARAN</v>
          </cell>
          <cell r="D3003" t="str">
            <v>:  BUAH</v>
          </cell>
          <cell r="H3003" t="str">
            <v xml:space="preserve">        URAIAN ANALISA HARGA SATUAN</v>
          </cell>
        </row>
        <row r="3004">
          <cell r="J3004" t="str">
            <v>Lanjutan</v>
          </cell>
        </row>
        <row r="3006">
          <cell r="A3006" t="str">
            <v>No.</v>
          </cell>
          <cell r="C3006" t="str">
            <v>U R A I A N</v>
          </cell>
          <cell r="G3006" t="str">
            <v>KODE</v>
          </cell>
          <cell r="H3006" t="str">
            <v>KOEF.</v>
          </cell>
          <cell r="I3006" t="str">
            <v>SATUAN</v>
          </cell>
          <cell r="J3006" t="str">
            <v>KETERANGAN</v>
          </cell>
        </row>
        <row r="3009">
          <cell r="A3009" t="str">
            <v>2.b.</v>
          </cell>
          <cell r="C3009" t="str">
            <v>ALAT  BANTU</v>
          </cell>
        </row>
        <row r="3010">
          <cell r="C3010" t="str">
            <v xml:space="preserve">Diperlukan alat bantu kecil </v>
          </cell>
          <cell r="J3010" t="str">
            <v>Lumpsum</v>
          </cell>
        </row>
        <row r="3011">
          <cell r="C3011" t="str">
            <v>- Gauge (meteran untuk monitor pergerakan)</v>
          </cell>
        </row>
        <row r="3012">
          <cell r="C3012" t="str">
            <v>- Tenda dan alat kecil lainnya</v>
          </cell>
        </row>
        <row r="3014">
          <cell r="A3014" t="str">
            <v>3.</v>
          </cell>
          <cell r="C3014" t="str">
            <v>TENAGA</v>
          </cell>
        </row>
        <row r="3015">
          <cell r="C3015" t="str">
            <v>Untuk Persiapan/pemasangan baja struktur  :</v>
          </cell>
          <cell r="G3015" t="str">
            <v>Ts2</v>
          </cell>
          <cell r="H3015">
            <v>60</v>
          </cell>
          <cell r="I3015" t="str">
            <v>Menit</v>
          </cell>
        </row>
        <row r="3016">
          <cell r="D3016" t="str">
            <v>- Mandor</v>
          </cell>
          <cell r="G3016" t="str">
            <v>M</v>
          </cell>
          <cell r="H3016">
            <v>1</v>
          </cell>
          <cell r="I3016" t="str">
            <v>orang</v>
          </cell>
        </row>
        <row r="3017">
          <cell r="D3017" t="str">
            <v>- Tukang</v>
          </cell>
          <cell r="G3017" t="str">
            <v>T</v>
          </cell>
          <cell r="H3017">
            <v>2</v>
          </cell>
          <cell r="I3017" t="str">
            <v>orang</v>
          </cell>
        </row>
        <row r="3018">
          <cell r="D3018" t="str">
            <v>- Pekerja</v>
          </cell>
          <cell r="G3018" t="str">
            <v>P</v>
          </cell>
          <cell r="H3018">
            <v>6</v>
          </cell>
          <cell r="I3018" t="str">
            <v>orang</v>
          </cell>
        </row>
        <row r="3020">
          <cell r="C3020" t="str">
            <v>Koefisien Tenaga / Tiang   :</v>
          </cell>
        </row>
        <row r="3021">
          <cell r="D3021" t="str">
            <v>-  Mandor</v>
          </cell>
          <cell r="E3021" t="str">
            <v xml:space="preserve"> = M x Ts2 / 60</v>
          </cell>
          <cell r="G3021" t="str">
            <v>(L03)</v>
          </cell>
          <cell r="H3021">
            <v>1</v>
          </cell>
          <cell r="I3021" t="str">
            <v>jam</v>
          </cell>
        </row>
        <row r="3022">
          <cell r="D3022" t="str">
            <v>-  Tukang</v>
          </cell>
          <cell r="E3022" t="str">
            <v xml:space="preserve"> = T x Ts2 / 60</v>
          </cell>
          <cell r="G3022" t="str">
            <v>(L02)</v>
          </cell>
          <cell r="H3022">
            <v>2</v>
          </cell>
          <cell r="I3022" t="str">
            <v>jam</v>
          </cell>
        </row>
        <row r="3023">
          <cell r="D3023" t="str">
            <v>-  Pekerja</v>
          </cell>
          <cell r="E3023" t="str">
            <v xml:space="preserve"> = P x Ts2 / 60</v>
          </cell>
          <cell r="G3023" t="str">
            <v>(L01)</v>
          </cell>
          <cell r="H3023">
            <v>6</v>
          </cell>
          <cell r="I3023" t="str">
            <v>jam</v>
          </cell>
        </row>
        <row r="3025">
          <cell r="C3025" t="str">
            <v>Untuk Loading Test  :</v>
          </cell>
          <cell r="G3025" t="str">
            <v>Ts3</v>
          </cell>
          <cell r="H3025">
            <v>5760</v>
          </cell>
          <cell r="I3025" t="str">
            <v>Menit</v>
          </cell>
        </row>
        <row r="3026">
          <cell r="D3026" t="str">
            <v>- Mandor</v>
          </cell>
          <cell r="G3026" t="str">
            <v>M</v>
          </cell>
          <cell r="H3026">
            <v>1</v>
          </cell>
          <cell r="I3026" t="str">
            <v>orang</v>
          </cell>
        </row>
        <row r="3027">
          <cell r="D3027" t="str">
            <v>- Tukang</v>
          </cell>
          <cell r="G3027" t="str">
            <v>T</v>
          </cell>
          <cell r="H3027">
            <v>2</v>
          </cell>
          <cell r="I3027" t="str">
            <v>orang</v>
          </cell>
        </row>
        <row r="3028">
          <cell r="D3028" t="str">
            <v>- Pekerja</v>
          </cell>
          <cell r="G3028" t="str">
            <v>P</v>
          </cell>
          <cell r="H3028">
            <v>4</v>
          </cell>
          <cell r="I3028" t="str">
            <v>orang</v>
          </cell>
        </row>
        <row r="3030">
          <cell r="C3030" t="str">
            <v>Koefisien Tenaga / Tiang   :</v>
          </cell>
        </row>
        <row r="3031">
          <cell r="D3031" t="str">
            <v>-  Mandor</v>
          </cell>
          <cell r="E3031" t="str">
            <v xml:space="preserve"> = M x Ts3 / 60</v>
          </cell>
          <cell r="G3031" t="str">
            <v>(L03)</v>
          </cell>
          <cell r="H3031">
            <v>96</v>
          </cell>
          <cell r="I3031" t="str">
            <v>jam</v>
          </cell>
        </row>
        <row r="3032">
          <cell r="D3032" t="str">
            <v>-  Tukang</v>
          </cell>
          <cell r="E3032" t="str">
            <v xml:space="preserve"> = T x Ts3 / 60</v>
          </cell>
          <cell r="G3032" t="str">
            <v>(L02)</v>
          </cell>
          <cell r="H3032">
            <v>192</v>
          </cell>
          <cell r="I3032" t="str">
            <v>jam</v>
          </cell>
        </row>
        <row r="3033">
          <cell r="D3033" t="str">
            <v>-  Pekerja</v>
          </cell>
          <cell r="E3033" t="str">
            <v xml:space="preserve"> = P x Ts3 / 60</v>
          </cell>
          <cell r="G3033" t="str">
            <v>(L01)</v>
          </cell>
          <cell r="H3033">
            <v>384</v>
          </cell>
          <cell r="I3033" t="str">
            <v>jam</v>
          </cell>
        </row>
        <row r="3035">
          <cell r="C3035" t="str">
            <v>Total Koefisien Tenaga / Tiang   :</v>
          </cell>
        </row>
        <row r="3036">
          <cell r="D3036" t="str">
            <v>-  Mandor</v>
          </cell>
          <cell r="G3036" t="str">
            <v>(L03)</v>
          </cell>
          <cell r="H3036">
            <v>97</v>
          </cell>
          <cell r="I3036" t="str">
            <v>jam</v>
          </cell>
        </row>
        <row r="3037">
          <cell r="D3037" t="str">
            <v>-  Tukang</v>
          </cell>
          <cell r="G3037" t="str">
            <v>(L02)</v>
          </cell>
          <cell r="H3037">
            <v>194</v>
          </cell>
          <cell r="I3037" t="str">
            <v>jam</v>
          </cell>
        </row>
        <row r="3038">
          <cell r="D3038" t="str">
            <v>-  Pekerja</v>
          </cell>
          <cell r="G3038" t="str">
            <v>(L01)</v>
          </cell>
          <cell r="H3038">
            <v>390</v>
          </cell>
          <cell r="I3038" t="str">
            <v>jam</v>
          </cell>
        </row>
        <row r="3040">
          <cell r="A3040" t="str">
            <v>4.</v>
          </cell>
          <cell r="C3040" t="str">
            <v>HARGA DASAR SATUAN UPAH, BAHAN DAN ALAT</v>
          </cell>
        </row>
        <row r="3041">
          <cell r="C3041" t="str">
            <v>Lihat lampiran.</v>
          </cell>
        </row>
        <row r="3044">
          <cell r="A3044" t="str">
            <v>5.</v>
          </cell>
          <cell r="C3044" t="str">
            <v>ANALISA HARGA SATUAN PEKERJAAN</v>
          </cell>
        </row>
        <row r="3045">
          <cell r="C3045" t="str">
            <v>Lihat perhitungan dalam FORMULIR STANDAR UNTUK</v>
          </cell>
        </row>
        <row r="3046">
          <cell r="C3046" t="str">
            <v>PEREKEMAN ANALISA MASING-MASING HARGA</v>
          </cell>
        </row>
        <row r="3047">
          <cell r="C3047" t="str">
            <v>SATUAN.</v>
          </cell>
        </row>
        <row r="3048">
          <cell r="C3048" t="str">
            <v>Didapat Harga Satuan Pekerjaan :</v>
          </cell>
        </row>
        <row r="3050">
          <cell r="C3050" t="str">
            <v xml:space="preserve">Rp.  </v>
          </cell>
          <cell r="D3050">
            <v>12143709.112852074</v>
          </cell>
          <cell r="E3050" t="str">
            <v xml:space="preserve"> / Tiang</v>
          </cell>
        </row>
        <row r="3053">
          <cell r="A3053" t="str">
            <v>6.</v>
          </cell>
          <cell r="C3053" t="str">
            <v>MASA PELAKSANAAN YANG DIPERLUKAN</v>
          </cell>
        </row>
        <row r="3054">
          <cell r="C3054" t="str">
            <v>Masa Pelaksanaan :</v>
          </cell>
          <cell r="D3054" t="str">
            <v>. . . . . . . . . . . .</v>
          </cell>
        </row>
        <row r="3056">
          <cell r="A3056" t="str">
            <v>7.</v>
          </cell>
          <cell r="C3056" t="str">
            <v>VOLUME PEKERJAAN YANG DIPERLUKAN</v>
          </cell>
        </row>
        <row r="3057">
          <cell r="C3057" t="str">
            <v>Volume pekerjaan  :</v>
          </cell>
          <cell r="D3057">
            <v>0</v>
          </cell>
          <cell r="E3057" t="str">
            <v>Tiang</v>
          </cell>
        </row>
        <row r="3060">
          <cell r="A3060" t="str">
            <v>ITEM PEMBAYARAN NO.</v>
          </cell>
          <cell r="D3060" t="str">
            <v>:  7.9</v>
          </cell>
          <cell r="J3060" t="str">
            <v>Analisa LI-79</v>
          </cell>
          <cell r="T3060" t="str">
            <v>Analisa LI-79</v>
          </cell>
        </row>
        <row r="3061">
          <cell r="A3061" t="str">
            <v>JENIS PEKERJAAN</v>
          </cell>
          <cell r="D3061" t="str">
            <v>:  Pasangan Batu (manual)</v>
          </cell>
        </row>
        <row r="3062">
          <cell r="A3062" t="str">
            <v>SATUAN PEMBAYARAN</v>
          </cell>
          <cell r="D3062" t="str">
            <v>:  M3</v>
          </cell>
          <cell r="H3062" t="str">
            <v xml:space="preserve">        URAIAN ANALISA HARGA SATUAN</v>
          </cell>
          <cell r="L3062" t="str">
            <v>FORMULIR STANDAR UNTUK</v>
          </cell>
        </row>
        <row r="3063">
          <cell r="L3063" t="str">
            <v>PEREKAMAN ANALISA MASING-MASING HARGA SATUAN</v>
          </cell>
        </row>
        <row r="3064">
          <cell r="L3064" t="str">
            <v xml:space="preserve">                                                                                                            </v>
          </cell>
        </row>
        <row r="3065">
          <cell r="A3065" t="str">
            <v>No.</v>
          </cell>
          <cell r="C3065" t="str">
            <v>U R A I A N</v>
          </cell>
          <cell r="G3065" t="str">
            <v>KODE</v>
          </cell>
          <cell r="H3065" t="str">
            <v>KOEF.</v>
          </cell>
          <cell r="I3065" t="str">
            <v>SATUAN</v>
          </cell>
          <cell r="J3065" t="str">
            <v>KETERANGAN</v>
          </cell>
        </row>
        <row r="3067">
          <cell r="L3067" t="str">
            <v>Proyek / Bagpro</v>
          </cell>
          <cell r="O3067" t="str">
            <v xml:space="preserve">:  Peningkatan Jalan Dan Jembatan Prop. NTT </v>
          </cell>
        </row>
        <row r="3068">
          <cell r="A3068" t="str">
            <v>I.</v>
          </cell>
          <cell r="C3068" t="str">
            <v>ASUMSI</v>
          </cell>
          <cell r="L3068" t="str">
            <v>No. Paket Kontrak</v>
          </cell>
          <cell r="O3068" t="str">
            <v xml:space="preserve">:  </v>
          </cell>
        </row>
        <row r="3069">
          <cell r="A3069">
            <v>1</v>
          </cell>
          <cell r="C3069" t="str">
            <v>Menggunakan buruh (cara manual)</v>
          </cell>
          <cell r="L3069" t="str">
            <v>Nama Paket</v>
          </cell>
          <cell r="O3069" t="str">
            <v>:  Pembangunan Jalan Resetlement Pengungsi Mauritzu</v>
          </cell>
        </row>
        <row r="3070">
          <cell r="A3070">
            <v>2</v>
          </cell>
          <cell r="C3070" t="str">
            <v>Lokasi pekerjaan : sepanjang jalan</v>
          </cell>
          <cell r="L3070" t="str">
            <v>Prop / Kab / Kodya</v>
          </cell>
          <cell r="O3070" t="str">
            <v>:  Nusa Tenggara Timur / TTU</v>
          </cell>
        </row>
        <row r="3071">
          <cell r="A3071">
            <v>3</v>
          </cell>
          <cell r="C3071" t="str">
            <v>Bahan dasar (batu, pasir dan semen) diterima</v>
          </cell>
          <cell r="L3071" t="str">
            <v>ITEM PEMBAYARAN NO.</v>
          </cell>
          <cell r="O3071" t="str">
            <v>:  7.9</v>
          </cell>
          <cell r="R3071" t="str">
            <v>PERKIRAAN VOL. PEK.</v>
          </cell>
          <cell r="T3071" t="str">
            <v>:</v>
          </cell>
          <cell r="U3071">
            <v>0</v>
          </cell>
        </row>
        <row r="3072">
          <cell r="C3072" t="str">
            <v>seluruhnya di lokasi pekerjaan</v>
          </cell>
          <cell r="L3072" t="str">
            <v>JENIS PEKERJAAN</v>
          </cell>
          <cell r="O3072" t="str">
            <v>:  Pasangan Batu (manual)</v>
          </cell>
          <cell r="R3072" t="str">
            <v>TOTAL HARGA (Rp.)</v>
          </cell>
          <cell r="T3072" t="str">
            <v>:</v>
          </cell>
          <cell r="U3072">
            <v>0</v>
          </cell>
        </row>
        <row r="3073">
          <cell r="A3073">
            <v>4</v>
          </cell>
          <cell r="C3073" t="str">
            <v>Jarak rata-rata Base camp ke lokasi pekerjaan</v>
          </cell>
          <cell r="G3073" t="str">
            <v>L</v>
          </cell>
          <cell r="H3073">
            <v>17.5</v>
          </cell>
          <cell r="I3073" t="str">
            <v>KM</v>
          </cell>
          <cell r="L3073" t="str">
            <v>SATUAN PEMBAYARAN</v>
          </cell>
          <cell r="O3073" t="str">
            <v>:  M3</v>
          </cell>
          <cell r="R3073" t="str">
            <v>% THD. BIAYA PROYEK</v>
          </cell>
          <cell r="T3073" t="str">
            <v>:</v>
          </cell>
          <cell r="U3073">
            <v>0</v>
          </cell>
        </row>
        <row r="3074">
          <cell r="A3074">
            <v>5</v>
          </cell>
          <cell r="C3074" t="str">
            <v>Jam kerja efektif per-hari</v>
          </cell>
          <cell r="G3074" t="str">
            <v>Tk</v>
          </cell>
          <cell r="H3074">
            <v>7</v>
          </cell>
          <cell r="I3074" t="str">
            <v>jam</v>
          </cell>
        </row>
        <row r="3075">
          <cell r="A3075">
            <v>6</v>
          </cell>
          <cell r="C3075" t="str">
            <v>Perbandingan Pasir &amp; Semen</v>
          </cell>
          <cell r="E3075" t="str">
            <v>: - Volume Semen</v>
          </cell>
          <cell r="G3075" t="str">
            <v>Sm</v>
          </cell>
          <cell r="H3075">
            <v>25</v>
          </cell>
          <cell r="I3075" t="str">
            <v>%</v>
          </cell>
          <cell r="J3075" t="str">
            <v xml:space="preserve"> Spec.</v>
          </cell>
        </row>
        <row r="3076">
          <cell r="E3076" t="str">
            <v>: - Volume Pasir</v>
          </cell>
          <cell r="G3076" t="str">
            <v>Ps</v>
          </cell>
          <cell r="H3076">
            <v>75</v>
          </cell>
          <cell r="I3076" t="str">
            <v>%</v>
          </cell>
          <cell r="J3076" t="str">
            <v xml:space="preserve"> Spec.</v>
          </cell>
          <cell r="Q3076" t="str">
            <v>PERKIRAAN</v>
          </cell>
          <cell r="R3076" t="str">
            <v>HARGA</v>
          </cell>
          <cell r="S3076" t="str">
            <v>JUMLAH</v>
          </cell>
        </row>
        <row r="3077">
          <cell r="A3077">
            <v>7</v>
          </cell>
          <cell r="C3077" t="str">
            <v>Perbandingan Batu &amp; Mortar  :</v>
          </cell>
          <cell r="L3077" t="str">
            <v>NO.</v>
          </cell>
          <cell r="N3077" t="str">
            <v>KOMPONEN</v>
          </cell>
          <cell r="P3077" t="str">
            <v>SATUAN</v>
          </cell>
          <cell r="Q3077" t="str">
            <v>KUANTITAS</v>
          </cell>
          <cell r="R3077" t="str">
            <v>SATUAN</v>
          </cell>
          <cell r="S3077" t="str">
            <v>HARGA</v>
          </cell>
        </row>
        <row r="3078">
          <cell r="C3078" t="str">
            <v>- Batu</v>
          </cell>
          <cell r="G3078" t="str">
            <v>Bt</v>
          </cell>
          <cell r="H3078">
            <v>70</v>
          </cell>
          <cell r="I3078" t="str">
            <v>%</v>
          </cell>
          <cell r="R3078" t="str">
            <v>(Rp.)</v>
          </cell>
          <cell r="S3078" t="str">
            <v>(Rp.)</v>
          </cell>
        </row>
        <row r="3079">
          <cell r="C3079" t="str">
            <v>- Mortar (campuran semen &amp; pasir)</v>
          </cell>
          <cell r="G3079" t="str">
            <v>Mr</v>
          </cell>
          <cell r="H3079">
            <v>30</v>
          </cell>
          <cell r="I3079" t="str">
            <v>%</v>
          </cell>
        </row>
        <row r="3080">
          <cell r="A3080">
            <v>8</v>
          </cell>
          <cell r="C3080" t="str">
            <v>Berat Jenis Bahan  :</v>
          </cell>
        </row>
        <row r="3081">
          <cell r="C3081" t="str">
            <v>- Pasangan Batu Dengan Mortar</v>
          </cell>
          <cell r="G3081" t="str">
            <v>D1</v>
          </cell>
          <cell r="H3081">
            <v>2.2000000000000002</v>
          </cell>
          <cell r="I3081" t="str">
            <v>ton/M3</v>
          </cell>
          <cell r="L3081" t="str">
            <v>A.</v>
          </cell>
          <cell r="N3081" t="str">
            <v>TENAGA</v>
          </cell>
        </row>
        <row r="3082">
          <cell r="C3082" t="str">
            <v>- Batu</v>
          </cell>
          <cell r="G3082" t="str">
            <v>D2</v>
          </cell>
          <cell r="H3082">
            <v>1.6</v>
          </cell>
          <cell r="I3082" t="str">
            <v>ton/M3</v>
          </cell>
        </row>
        <row r="3083">
          <cell r="C3083" t="str">
            <v>- Adukan (mortar)</v>
          </cell>
          <cell r="G3083" t="str">
            <v>D3</v>
          </cell>
          <cell r="H3083">
            <v>1.8</v>
          </cell>
          <cell r="I3083" t="str">
            <v>ton/M3</v>
          </cell>
          <cell r="L3083" t="str">
            <v>1.</v>
          </cell>
          <cell r="N3083" t="str">
            <v>Pekerja Biasa</v>
          </cell>
          <cell r="O3083" t="str">
            <v>(L01)</v>
          </cell>
          <cell r="P3083" t="str">
            <v>jam</v>
          </cell>
          <cell r="Q3083">
            <v>5.6</v>
          </cell>
          <cell r="R3083">
            <v>0</v>
          </cell>
          <cell r="U3083">
            <v>0</v>
          </cell>
        </row>
        <row r="3084">
          <cell r="C3084" t="str">
            <v>- Pasir</v>
          </cell>
          <cell r="G3084" t="str">
            <v>D4</v>
          </cell>
          <cell r="H3084">
            <v>1.67</v>
          </cell>
          <cell r="I3084" t="str">
            <v>ton/M3</v>
          </cell>
          <cell r="L3084" t="str">
            <v>2.</v>
          </cell>
          <cell r="N3084" t="str">
            <v>Tukang</v>
          </cell>
          <cell r="O3084" t="str">
            <v>(L02)</v>
          </cell>
          <cell r="P3084" t="str">
            <v>jam</v>
          </cell>
          <cell r="Q3084">
            <v>1.4</v>
          </cell>
          <cell r="R3084">
            <v>0</v>
          </cell>
          <cell r="U3084">
            <v>0</v>
          </cell>
        </row>
        <row r="3085">
          <cell r="C3085" t="str">
            <v>- Semen Portland</v>
          </cell>
          <cell r="G3085" t="str">
            <v>D5</v>
          </cell>
          <cell r="H3085">
            <v>1.44</v>
          </cell>
          <cell r="I3085" t="str">
            <v>ton/M3</v>
          </cell>
          <cell r="L3085" t="str">
            <v>3.</v>
          </cell>
          <cell r="N3085" t="str">
            <v>Mandor</v>
          </cell>
          <cell r="O3085" t="str">
            <v>(L03)</v>
          </cell>
          <cell r="P3085" t="str">
            <v>jam</v>
          </cell>
          <cell r="Q3085">
            <v>0.7</v>
          </cell>
          <cell r="R3085">
            <v>0</v>
          </cell>
          <cell r="U3085">
            <v>0</v>
          </cell>
        </row>
        <row r="3087">
          <cell r="A3087" t="str">
            <v>II.</v>
          </cell>
          <cell r="C3087" t="str">
            <v>URUTAN KERJA</v>
          </cell>
          <cell r="Q3087" t="str">
            <v xml:space="preserve">JUMLAH HARGA TENAGA   </v>
          </cell>
          <cell r="U3087">
            <v>0</v>
          </cell>
        </row>
        <row r="3088">
          <cell r="A3088">
            <v>1</v>
          </cell>
          <cell r="C3088" t="str">
            <v>Semen, pasir dan air dicampur dan diaduk menjadi</v>
          </cell>
        </row>
        <row r="3089">
          <cell r="C3089" t="str">
            <v>mortar dengan menggunakan alat bantu</v>
          </cell>
          <cell r="L3089" t="str">
            <v>B.</v>
          </cell>
          <cell r="N3089" t="str">
            <v>BAHAN</v>
          </cell>
        </row>
        <row r="3090">
          <cell r="A3090">
            <v>2</v>
          </cell>
          <cell r="C3090" t="str">
            <v>Batu dibersihkan dan dibasahi seluruh permukaannya</v>
          </cell>
        </row>
        <row r="3091">
          <cell r="C3091" t="str">
            <v>sebelum dipasang</v>
          </cell>
          <cell r="L3091" t="str">
            <v>1.</v>
          </cell>
          <cell r="N3091" t="str">
            <v>Batu Kali</v>
          </cell>
          <cell r="O3091" t="str">
            <v>(M02)</v>
          </cell>
          <cell r="P3091" t="str">
            <v>M3</v>
          </cell>
          <cell r="Q3091">
            <v>1.1550000000000002</v>
          </cell>
          <cell r="R3091">
            <v>16100</v>
          </cell>
          <cell r="U3091">
            <v>18595.500000000004</v>
          </cell>
        </row>
        <row r="3092">
          <cell r="A3092">
            <v>3</v>
          </cell>
          <cell r="C3092" t="str">
            <v>Penyelesaian dan perapihan setelah pemasangan</v>
          </cell>
          <cell r="L3092" t="str">
            <v>2.</v>
          </cell>
          <cell r="N3092" t="str">
            <v>Semen (PC)</v>
          </cell>
          <cell r="O3092" t="str">
            <v>(M12)</v>
          </cell>
          <cell r="P3092" t="str">
            <v>zak</v>
          </cell>
          <cell r="Q3092">
            <v>139</v>
          </cell>
          <cell r="R3092">
            <v>0</v>
          </cell>
          <cell r="U3092">
            <v>0</v>
          </cell>
        </row>
        <row r="3093">
          <cell r="L3093" t="str">
            <v>3.</v>
          </cell>
          <cell r="N3093" t="str">
            <v>Pasir</v>
          </cell>
          <cell r="O3093" t="str">
            <v>M01a</v>
          </cell>
          <cell r="P3093" t="str">
            <v>M3</v>
          </cell>
          <cell r="Q3093">
            <v>0.31122754491017973</v>
          </cell>
          <cell r="R3093">
            <v>22300</v>
          </cell>
          <cell r="U3093">
            <v>6940.3742514970081</v>
          </cell>
        </row>
        <row r="3094">
          <cell r="A3094" t="str">
            <v>III.</v>
          </cell>
          <cell r="C3094" t="str">
            <v>PEMAKAIAN BAHAN, ALAT DAN TENAGA</v>
          </cell>
        </row>
        <row r="3096">
          <cell r="A3096" t="str">
            <v xml:space="preserve">   1.</v>
          </cell>
          <cell r="C3096" t="str">
            <v>BAHAN</v>
          </cell>
        </row>
        <row r="3097">
          <cell r="A3097" t="str">
            <v>1.a.</v>
          </cell>
          <cell r="C3097" t="str">
            <v>Batu     -----&gt;</v>
          </cell>
          <cell r="D3097" t="str">
            <v>{(Bt x D1 x 1 M3) : D2} x 1.20</v>
          </cell>
          <cell r="G3097" t="str">
            <v>(M02)</v>
          </cell>
          <cell r="H3097">
            <v>1.1550000000000002</v>
          </cell>
          <cell r="I3097" t="str">
            <v>M3</v>
          </cell>
          <cell r="J3097" t="str">
            <v xml:space="preserve"> Lepas</v>
          </cell>
          <cell r="Q3097" t="str">
            <v xml:space="preserve">JUMLAH HARGA BAHAN   </v>
          </cell>
          <cell r="U3097">
            <v>25535.874251497011</v>
          </cell>
        </row>
        <row r="3098">
          <cell r="A3098" t="str">
            <v>1.b.</v>
          </cell>
          <cell r="C3098" t="str">
            <v>Semen    ----&gt;</v>
          </cell>
          <cell r="D3098" t="str">
            <v>Sm x {(Mr x D1 x 1 M3} : D3} x 1.05</v>
          </cell>
          <cell r="G3098" t="str">
            <v>(M12)</v>
          </cell>
          <cell r="H3098">
            <v>9.6250000000000016E-2</v>
          </cell>
          <cell r="I3098" t="str">
            <v>M3</v>
          </cell>
        </row>
        <row r="3099">
          <cell r="D3099" t="str">
            <v>x {D5 x (1000)}</v>
          </cell>
          <cell r="G3099" t="str">
            <v>(M12)</v>
          </cell>
          <cell r="H3099">
            <v>139</v>
          </cell>
          <cell r="I3099" t="str">
            <v>Kg</v>
          </cell>
          <cell r="L3099" t="str">
            <v>C.</v>
          </cell>
          <cell r="N3099" t="str">
            <v>PERALATAN</v>
          </cell>
        </row>
        <row r="3100">
          <cell r="A3100" t="str">
            <v>1.c.</v>
          </cell>
          <cell r="C3100" t="str">
            <v>Pasir    -----&gt;</v>
          </cell>
          <cell r="D3100" t="str">
            <v>Ps x {(Mr x D1 x 1 M3) : D4} x 1.05</v>
          </cell>
          <cell r="G3100" t="str">
            <v>(M01)</v>
          </cell>
          <cell r="H3100">
            <v>0.31122754491017973</v>
          </cell>
          <cell r="I3100" t="str">
            <v>M3</v>
          </cell>
        </row>
        <row r="3101">
          <cell r="L3101" t="str">
            <v>1.</v>
          </cell>
          <cell r="N3101" t="str">
            <v>Alat Bantu</v>
          </cell>
          <cell r="P3101" t="str">
            <v>Ls</v>
          </cell>
          <cell r="Q3101">
            <v>1</v>
          </cell>
          <cell r="R3101">
            <v>500</v>
          </cell>
          <cell r="U3101">
            <v>500</v>
          </cell>
        </row>
        <row r="3102">
          <cell r="A3102" t="str">
            <v>2.</v>
          </cell>
          <cell r="C3102" t="str">
            <v>ALAT</v>
          </cell>
        </row>
        <row r="3103">
          <cell r="A3103" t="str">
            <v>2.a.</v>
          </cell>
          <cell r="C3103" t="str">
            <v>ALAT BANTU</v>
          </cell>
        </row>
        <row r="3104">
          <cell r="C3104" t="str">
            <v>Diperlukan  :</v>
          </cell>
        </row>
        <row r="3105">
          <cell r="C3105" t="str">
            <v>- Sekop</v>
          </cell>
          <cell r="D3105" t="str">
            <v>=  4  buah</v>
          </cell>
        </row>
        <row r="3106">
          <cell r="C3106" t="str">
            <v>- Pacul</v>
          </cell>
          <cell r="D3106" t="str">
            <v>=  4  buah</v>
          </cell>
        </row>
        <row r="3107">
          <cell r="C3107" t="str">
            <v>- Sendok Semen</v>
          </cell>
          <cell r="D3107" t="str">
            <v>=  4  buah</v>
          </cell>
        </row>
        <row r="3108">
          <cell r="C3108" t="str">
            <v>- Ember Cor</v>
          </cell>
          <cell r="D3108" t="str">
            <v>=  4  buah</v>
          </cell>
        </row>
        <row r="3109">
          <cell r="C3109" t="str">
            <v>- Gerobak Dorong</v>
          </cell>
          <cell r="D3109" t="str">
            <v>=  2  buah</v>
          </cell>
          <cell r="Q3109" t="str">
            <v xml:space="preserve">JUMLAH HARGA PERALATAN   </v>
          </cell>
          <cell r="U3109">
            <v>500</v>
          </cell>
        </row>
        <row r="3111">
          <cell r="A3111" t="str">
            <v>3.</v>
          </cell>
          <cell r="C3111" t="str">
            <v>TENAGA</v>
          </cell>
          <cell r="L3111" t="str">
            <v>D.</v>
          </cell>
          <cell r="N3111" t="str">
            <v>JUMLAH HARGA TENAGA, BAHAN DAN PERALATAN  ( A + B + C )</v>
          </cell>
          <cell r="U3111">
            <v>26035.874251497011</v>
          </cell>
        </row>
        <row r="3112">
          <cell r="C3112" t="str">
            <v>Produksi Pasangan Batu dengan Mortar dalam 1 hari</v>
          </cell>
          <cell r="G3112" t="str">
            <v>Qt</v>
          </cell>
          <cell r="H3112">
            <v>10</v>
          </cell>
          <cell r="I3112" t="str">
            <v>M3</v>
          </cell>
          <cell r="L3112" t="str">
            <v>E.</v>
          </cell>
          <cell r="N3112" t="str">
            <v>OVERHEAD &amp; PROFIT</v>
          </cell>
          <cell r="P3112">
            <v>10</v>
          </cell>
          <cell r="Q3112" t="str">
            <v>%  x  D</v>
          </cell>
          <cell r="U3112">
            <v>2603.5874251497012</v>
          </cell>
        </row>
        <row r="3113">
          <cell r="L3113" t="str">
            <v>F.</v>
          </cell>
          <cell r="N3113" t="str">
            <v>HARGA SATUAN PEKERJAAN  ( D + E )</v>
          </cell>
          <cell r="U3113">
            <v>28639.461676646712</v>
          </cell>
        </row>
        <row r="3114">
          <cell r="C3114" t="str">
            <v>Kebutuhan tenaga :</v>
          </cell>
          <cell r="D3114" t="str">
            <v>- Mandor</v>
          </cell>
          <cell r="G3114" t="str">
            <v>M</v>
          </cell>
          <cell r="H3114">
            <v>1</v>
          </cell>
          <cell r="I3114" t="str">
            <v>orang</v>
          </cell>
          <cell r="L3114" t="str">
            <v>Note: 1</v>
          </cell>
          <cell r="N3114" t="str">
            <v>SATUAN dapat berdasarkan atas jam operasi untuk Tenaga Kerja dan Peralatan, volume dan/atau ukuran</v>
          </cell>
        </row>
        <row r="3115">
          <cell r="D3115" t="str">
            <v>- Tukang Batu</v>
          </cell>
          <cell r="G3115" t="str">
            <v>Tb</v>
          </cell>
          <cell r="H3115">
            <v>2</v>
          </cell>
          <cell r="I3115" t="str">
            <v>orang</v>
          </cell>
          <cell r="N3115" t="str">
            <v>berat untuk bahan-bahan.</v>
          </cell>
        </row>
        <row r="3116">
          <cell r="D3116" t="str">
            <v>- Pekerja</v>
          </cell>
          <cell r="G3116" t="str">
            <v>P</v>
          </cell>
          <cell r="H3116">
            <v>8</v>
          </cell>
          <cell r="I3116" t="str">
            <v>orang</v>
          </cell>
          <cell r="L3116">
            <v>2</v>
          </cell>
          <cell r="N3116" t="str">
            <v>Kuantitas satuan adalah kuantitas setiap komponen untuk menyelesaikan satu satuan pekerjaan dari nomor</v>
          </cell>
        </row>
        <row r="3117">
          <cell r="N3117" t="str">
            <v>mata pembayaran.</v>
          </cell>
        </row>
        <row r="3118">
          <cell r="L3118">
            <v>3</v>
          </cell>
          <cell r="N3118" t="str">
            <v>Biaya satuan untuk peralatan sudah termasuk bahan bakar, bahan habis dipakai dan operator.</v>
          </cell>
        </row>
        <row r="3119">
          <cell r="L3119">
            <v>4</v>
          </cell>
          <cell r="N3119" t="str">
            <v>Biaya satuan sudah termasuk pengeluaran untuk seluruh pajak yang berkaitan (tetapi tidak termasuk PPN</v>
          </cell>
        </row>
        <row r="3120">
          <cell r="J3120" t="str">
            <v>Berlanjut ke hal. berikut.</v>
          </cell>
          <cell r="N3120" t="str">
            <v>yang dibayar dari kontrak) dan biaya-biaya lainnya.</v>
          </cell>
        </row>
        <row r="3121">
          <cell r="A3121" t="str">
            <v>ITEM PEMBAYARAN NO.</v>
          </cell>
          <cell r="D3121" t="str">
            <v>:  7.9</v>
          </cell>
          <cell r="J3121" t="str">
            <v>Analisa LI-79</v>
          </cell>
        </row>
        <row r="3122">
          <cell r="A3122" t="str">
            <v>JENIS PEKERJAAN</v>
          </cell>
          <cell r="D3122" t="str">
            <v>:  Pasangan Batu (manual)</v>
          </cell>
        </row>
        <row r="3123">
          <cell r="A3123" t="str">
            <v>SATUAN PEMBAYARAN</v>
          </cell>
          <cell r="D3123" t="str">
            <v>:  M3</v>
          </cell>
          <cell r="H3123" t="str">
            <v xml:space="preserve">        URAIAN ANALISA HARGA SATUAN</v>
          </cell>
        </row>
        <row r="3124">
          <cell r="J3124" t="str">
            <v>Lanjutan</v>
          </cell>
        </row>
        <row r="3126">
          <cell r="A3126" t="str">
            <v>No.</v>
          </cell>
          <cell r="C3126" t="str">
            <v>U R A I A N</v>
          </cell>
          <cell r="G3126" t="str">
            <v>KODE</v>
          </cell>
          <cell r="H3126" t="str">
            <v>KOEF.</v>
          </cell>
          <cell r="I3126" t="str">
            <v>SATUAN</v>
          </cell>
          <cell r="J3126" t="str">
            <v>KETERANGAN</v>
          </cell>
        </row>
        <row r="3130">
          <cell r="C3130" t="str">
            <v>Koefisien Tenaga / M3   :</v>
          </cell>
        </row>
        <row r="3131">
          <cell r="D3131" t="str">
            <v>-  Mandor</v>
          </cell>
          <cell r="E3131" t="str">
            <v>= (Tk x M) : Qt</v>
          </cell>
          <cell r="G3131" t="str">
            <v>(L03)</v>
          </cell>
          <cell r="H3131">
            <v>0.7</v>
          </cell>
          <cell r="I3131" t="str">
            <v>jam</v>
          </cell>
        </row>
        <row r="3132">
          <cell r="D3132" t="str">
            <v>-  Tukang</v>
          </cell>
          <cell r="E3132" t="str">
            <v>= (Tk x Tb) : Qt</v>
          </cell>
          <cell r="G3132" t="str">
            <v>(L02)</v>
          </cell>
          <cell r="H3132">
            <v>1.4</v>
          </cell>
          <cell r="I3132" t="str">
            <v>jam</v>
          </cell>
        </row>
        <row r="3133">
          <cell r="D3133" t="str">
            <v>-  Pekerja</v>
          </cell>
          <cell r="E3133" t="str">
            <v>= (Tk x P) : Qt</v>
          </cell>
          <cell r="G3133" t="str">
            <v>(L01)</v>
          </cell>
          <cell r="H3133">
            <v>5.6</v>
          </cell>
          <cell r="I3133" t="str">
            <v>jam</v>
          </cell>
        </row>
        <row r="3135">
          <cell r="A3135" t="str">
            <v>4.</v>
          </cell>
          <cell r="C3135" t="str">
            <v>HARGA DASAR SATUAN UPAH, BAHAN DAN ALAT</v>
          </cell>
        </row>
        <row r="3136">
          <cell r="C3136" t="str">
            <v>Lihat lampiran.</v>
          </cell>
        </row>
        <row r="3138">
          <cell r="A3138" t="str">
            <v>5.</v>
          </cell>
          <cell r="C3138" t="str">
            <v>ANALISA HARGA SATUAN PEKERJAAN</v>
          </cell>
        </row>
        <row r="3139">
          <cell r="C3139" t="str">
            <v>Lihat perhitungan dalam FORMULIR STANDAR UNTUK</v>
          </cell>
        </row>
        <row r="3140">
          <cell r="C3140" t="str">
            <v>PEREKEMAN ANALISA MASING-MASING HARGA</v>
          </cell>
        </row>
        <row r="3141">
          <cell r="C3141" t="str">
            <v>SATUAN.</v>
          </cell>
        </row>
        <row r="3142">
          <cell r="C3142" t="str">
            <v>Didapat Harga Satuan Pekerjaan :</v>
          </cell>
        </row>
        <row r="3144">
          <cell r="C3144" t="str">
            <v xml:space="preserve">Rp.  </v>
          </cell>
          <cell r="D3144">
            <v>28639.461676646712</v>
          </cell>
          <cell r="E3144" t="str">
            <v xml:space="preserve"> / M3</v>
          </cell>
        </row>
        <row r="3147">
          <cell r="A3147" t="str">
            <v>6.</v>
          </cell>
          <cell r="C3147" t="str">
            <v>MASA PELAKSANAAN YANG DIPERLUKAN</v>
          </cell>
        </row>
        <row r="3148">
          <cell r="C3148" t="str">
            <v>Masa Pelaksanaan :</v>
          </cell>
          <cell r="D3148" t="str">
            <v>. . . . . . . . . . . .</v>
          </cell>
        </row>
        <row r="3150">
          <cell r="A3150" t="str">
            <v>7.</v>
          </cell>
          <cell r="C3150" t="str">
            <v>VOLUME PEKERJAAN YANG DIPERLUKAN</v>
          </cell>
        </row>
        <row r="3151">
          <cell r="C3151" t="str">
            <v>Volume pekerjaan  :</v>
          </cell>
          <cell r="D3151">
            <v>0</v>
          </cell>
          <cell r="E3151" t="str">
            <v>M3</v>
          </cell>
        </row>
        <row r="3180">
          <cell r="A3180" t="str">
            <v>ITEM PEMBAYARAN NO.</v>
          </cell>
          <cell r="D3180" t="str">
            <v>:  7.9</v>
          </cell>
          <cell r="J3180" t="str">
            <v>Analisa EI-79</v>
          </cell>
          <cell r="T3180" t="str">
            <v>Analisa EI-79</v>
          </cell>
        </row>
        <row r="3181">
          <cell r="A3181" t="str">
            <v>JENIS PEKERJAAN</v>
          </cell>
          <cell r="D3181" t="str">
            <v>:  Pasangan Batu (mekanik)</v>
          </cell>
        </row>
        <row r="3182">
          <cell r="A3182" t="str">
            <v>SATUAN PEMBAYARAN</v>
          </cell>
          <cell r="D3182" t="str">
            <v>:  M3</v>
          </cell>
          <cell r="H3182" t="str">
            <v xml:space="preserve">        URAIAN ANALISA HARGA SATUAN</v>
          </cell>
          <cell r="L3182" t="str">
            <v>FORMULIR STANDAR UNTUK</v>
          </cell>
        </row>
        <row r="3183">
          <cell r="L3183" t="str">
            <v>PEREKAMAN ANALISA MASING-MASING HARGA SATUAN</v>
          </cell>
        </row>
        <row r="3184">
          <cell r="L3184" t="str">
            <v xml:space="preserve">                                                                                                            </v>
          </cell>
        </row>
        <row r="3185">
          <cell r="A3185" t="str">
            <v>No.</v>
          </cell>
          <cell r="C3185" t="str">
            <v>U R A I A N</v>
          </cell>
          <cell r="G3185" t="str">
            <v>KODE</v>
          </cell>
          <cell r="H3185" t="str">
            <v>KOEF.</v>
          </cell>
          <cell r="I3185" t="str">
            <v>SATUAN</v>
          </cell>
          <cell r="J3185" t="str">
            <v>KETERANGAN</v>
          </cell>
        </row>
        <row r="3187">
          <cell r="L3187" t="str">
            <v>Proyek / Bagpro</v>
          </cell>
          <cell r="O3187" t="str">
            <v xml:space="preserve">:  Peningkatan Jalan Dan Jembatan Prop. NTT </v>
          </cell>
        </row>
        <row r="3188">
          <cell r="A3188" t="str">
            <v>I.</v>
          </cell>
          <cell r="C3188" t="str">
            <v>ASUMSI</v>
          </cell>
          <cell r="L3188" t="str">
            <v>No. Paket Kontrak</v>
          </cell>
          <cell r="O3188" t="str">
            <v xml:space="preserve">:  </v>
          </cell>
        </row>
        <row r="3189">
          <cell r="A3189">
            <v>1</v>
          </cell>
          <cell r="C3189" t="str">
            <v>Menggunakan alat (cara mekanik)</v>
          </cell>
          <cell r="L3189" t="str">
            <v>Nama Paket</v>
          </cell>
          <cell r="O3189" t="str">
            <v>:  Pembangunan Jalan Resetlement Pengungsi Mauritzu</v>
          </cell>
        </row>
        <row r="3190">
          <cell r="A3190">
            <v>2</v>
          </cell>
          <cell r="C3190" t="str">
            <v>Lokasi pekerjaan : sepanjang jalan</v>
          </cell>
          <cell r="L3190" t="str">
            <v>Prop / Kab / Kodya</v>
          </cell>
          <cell r="O3190" t="str">
            <v>:  Nusa Tenggara Timur / TTU</v>
          </cell>
        </row>
        <row r="3191">
          <cell r="A3191">
            <v>3</v>
          </cell>
          <cell r="C3191" t="str">
            <v>Bahan dasar (batu, pasir dan semen) diterima</v>
          </cell>
          <cell r="L3191" t="str">
            <v>ITEM PEMBAYARAN NO.</v>
          </cell>
          <cell r="O3191" t="str">
            <v>:  7.9</v>
          </cell>
          <cell r="R3191" t="str">
            <v>PERKIRAAN VOL. PEK.</v>
          </cell>
          <cell r="T3191" t="str">
            <v>:</v>
          </cell>
          <cell r="U3191">
            <v>30.52</v>
          </cell>
        </row>
        <row r="3192">
          <cell r="C3192" t="str">
            <v>seluruhnya di lokasi pekerjaan</v>
          </cell>
          <cell r="L3192" t="str">
            <v>JENIS PEKERJAAN</v>
          </cell>
          <cell r="O3192" t="str">
            <v>:  Pasangan Batu (mekanik)</v>
          </cell>
          <cell r="R3192" t="str">
            <v>TOTAL HARGA (Rp.)</v>
          </cell>
          <cell r="T3192" t="str">
            <v>:</v>
          </cell>
          <cell r="U3192">
            <v>2929724.3668</v>
          </cell>
        </row>
        <row r="3193">
          <cell r="A3193">
            <v>4</v>
          </cell>
          <cell r="C3193" t="str">
            <v>Jarak rata-rata Base camp ke lokasi pekerjaan</v>
          </cell>
          <cell r="G3193" t="str">
            <v>L</v>
          </cell>
          <cell r="H3193">
            <v>17.5</v>
          </cell>
          <cell r="I3193" t="str">
            <v>KM</v>
          </cell>
          <cell r="L3193" t="str">
            <v>SATUAN PEMBAYARAN</v>
          </cell>
          <cell r="O3193" t="str">
            <v>:  M3</v>
          </cell>
          <cell r="R3193" t="str">
            <v>% THD. BIAYA PROYEK</v>
          </cell>
          <cell r="T3193" t="str">
            <v>:</v>
          </cell>
          <cell r="U3193">
            <v>1.3716669943460775</v>
          </cell>
        </row>
        <row r="3194">
          <cell r="A3194">
            <v>5</v>
          </cell>
          <cell r="C3194" t="str">
            <v>Jam kerja efektif per-hari</v>
          </cell>
          <cell r="G3194" t="str">
            <v>Tk</v>
          </cell>
          <cell r="H3194">
            <v>7</v>
          </cell>
          <cell r="I3194" t="str">
            <v>jam</v>
          </cell>
        </row>
        <row r="3195">
          <cell r="A3195">
            <v>6</v>
          </cell>
          <cell r="C3195" t="str">
            <v>Perbandingan Pasir &amp; Semen</v>
          </cell>
          <cell r="E3195" t="str">
            <v>: - Volume Semen</v>
          </cell>
          <cell r="G3195" t="str">
            <v>Sm</v>
          </cell>
          <cell r="H3195">
            <v>25</v>
          </cell>
          <cell r="I3195" t="str">
            <v>%</v>
          </cell>
          <cell r="J3195" t="str">
            <v xml:space="preserve"> Spec.</v>
          </cell>
        </row>
        <row r="3196">
          <cell r="E3196" t="str">
            <v>: - Volume Pasir</v>
          </cell>
          <cell r="G3196" t="str">
            <v>Ps</v>
          </cell>
          <cell r="H3196">
            <v>75</v>
          </cell>
          <cell r="I3196" t="str">
            <v>%</v>
          </cell>
          <cell r="J3196" t="str">
            <v xml:space="preserve"> Spec.</v>
          </cell>
          <cell r="Q3196" t="str">
            <v>PERKIRAAN</v>
          </cell>
          <cell r="R3196" t="str">
            <v>HARGA</v>
          </cell>
          <cell r="S3196" t="str">
            <v>JUMLAH</v>
          </cell>
        </row>
        <row r="3197">
          <cell r="A3197">
            <v>7</v>
          </cell>
          <cell r="C3197" t="str">
            <v>Perbandingan Batu &amp; Mortar  :</v>
          </cell>
          <cell r="L3197" t="str">
            <v>NO.</v>
          </cell>
          <cell r="N3197" t="str">
            <v>KOMPONEN</v>
          </cell>
          <cell r="P3197" t="str">
            <v>SATUAN</v>
          </cell>
          <cell r="Q3197" t="str">
            <v>KUANTITAS</v>
          </cell>
          <cell r="R3197" t="str">
            <v>SATUAN</v>
          </cell>
          <cell r="S3197" t="str">
            <v>HARGA</v>
          </cell>
        </row>
        <row r="3198">
          <cell r="C3198" t="str">
            <v>- Batu</v>
          </cell>
          <cell r="G3198" t="str">
            <v>Bt</v>
          </cell>
          <cell r="H3198">
            <v>65</v>
          </cell>
          <cell r="I3198" t="str">
            <v>%</v>
          </cell>
          <cell r="R3198" t="str">
            <v>(Rp.)</v>
          </cell>
          <cell r="S3198" t="str">
            <v>(Rp.)</v>
          </cell>
        </row>
        <row r="3199">
          <cell r="C3199" t="str">
            <v>- Mortar (campuran semen &amp; pasir)</v>
          </cell>
          <cell r="G3199" t="str">
            <v>Mr</v>
          </cell>
          <cell r="H3199">
            <v>35</v>
          </cell>
          <cell r="I3199" t="str">
            <v>%</v>
          </cell>
        </row>
        <row r="3200">
          <cell r="A3200">
            <v>8</v>
          </cell>
          <cell r="C3200" t="str">
            <v>Berat Jenis Bahan  :</v>
          </cell>
        </row>
        <row r="3201">
          <cell r="C3201" t="str">
            <v>- Pasangan Batu Dengan Mortar</v>
          </cell>
          <cell r="G3201" t="str">
            <v>D1</v>
          </cell>
          <cell r="H3201">
            <v>2.4</v>
          </cell>
          <cell r="I3201" t="str">
            <v>ton/M3</v>
          </cell>
          <cell r="L3201" t="str">
            <v>A.</v>
          </cell>
          <cell r="N3201" t="str">
            <v>TENAGA</v>
          </cell>
        </row>
        <row r="3202">
          <cell r="C3202" t="str">
            <v>- Batu</v>
          </cell>
          <cell r="G3202" t="str">
            <v>D2</v>
          </cell>
          <cell r="H3202">
            <v>1.6</v>
          </cell>
          <cell r="I3202" t="str">
            <v>ton/M3</v>
          </cell>
        </row>
        <row r="3203">
          <cell r="C3203" t="str">
            <v>- Adukan (mortar)</v>
          </cell>
          <cell r="G3203" t="str">
            <v>D3</v>
          </cell>
          <cell r="H3203">
            <v>1.8</v>
          </cell>
          <cell r="I3203" t="str">
            <v>ton/M3</v>
          </cell>
          <cell r="L3203" t="str">
            <v>1.</v>
          </cell>
          <cell r="N3203" t="str">
            <v>Pekerja</v>
          </cell>
          <cell r="O3203" t="str">
            <v>(L01)</v>
          </cell>
          <cell r="P3203" t="str">
            <v>jam</v>
          </cell>
          <cell r="Q3203">
            <v>5.4618473895582333</v>
          </cell>
          <cell r="R3203">
            <v>0</v>
          </cell>
          <cell r="U3203">
            <v>0</v>
          </cell>
        </row>
        <row r="3204">
          <cell r="C3204" t="str">
            <v>- Pasir</v>
          </cell>
          <cell r="G3204" t="str">
            <v>D4</v>
          </cell>
          <cell r="H3204">
            <v>1.67</v>
          </cell>
          <cell r="I3204" t="str">
            <v>ton/M3</v>
          </cell>
          <cell r="L3204" t="str">
            <v>2.</v>
          </cell>
          <cell r="N3204" t="str">
            <v>Tukang</v>
          </cell>
          <cell r="O3204" t="str">
            <v>(L02)</v>
          </cell>
          <cell r="P3204" t="str">
            <v>jam</v>
          </cell>
          <cell r="Q3204">
            <v>1.3654618473895583</v>
          </cell>
          <cell r="R3204">
            <v>0</v>
          </cell>
          <cell r="U3204">
            <v>0</v>
          </cell>
        </row>
        <row r="3205">
          <cell r="C3205" t="str">
            <v>- Semen Portland</v>
          </cell>
          <cell r="G3205" t="str">
            <v>D5</v>
          </cell>
          <cell r="H3205">
            <v>1.44</v>
          </cell>
          <cell r="I3205" t="str">
            <v>ton/M3</v>
          </cell>
          <cell r="L3205" t="str">
            <v>3.</v>
          </cell>
          <cell r="N3205" t="str">
            <v>Mandor</v>
          </cell>
          <cell r="O3205" t="str">
            <v>(L03)</v>
          </cell>
          <cell r="P3205" t="str">
            <v>jam</v>
          </cell>
          <cell r="Q3205">
            <v>0.68273092369477917</v>
          </cell>
          <cell r="R3205">
            <v>0</v>
          </cell>
          <cell r="U3205">
            <v>0</v>
          </cell>
        </row>
        <row r="3207">
          <cell r="A3207" t="str">
            <v>II.</v>
          </cell>
          <cell r="C3207" t="str">
            <v>URUTAN KERJA</v>
          </cell>
          <cell r="Q3207" t="str">
            <v xml:space="preserve">JUMLAH HARGA TENAGA   </v>
          </cell>
          <cell r="U3207">
            <v>0</v>
          </cell>
        </row>
        <row r="3208">
          <cell r="A3208">
            <v>1</v>
          </cell>
          <cell r="C3208" t="str">
            <v>Semen, pasir dan air dicampur dan diaduk menjadi</v>
          </cell>
        </row>
        <row r="3209">
          <cell r="C3209" t="str">
            <v>mortar dengan menggunakan Concrete Mixer</v>
          </cell>
          <cell r="L3209" t="str">
            <v>B.</v>
          </cell>
          <cell r="N3209" t="str">
            <v>BAHAN</v>
          </cell>
        </row>
        <row r="3210">
          <cell r="A3210">
            <v>2</v>
          </cell>
          <cell r="C3210" t="str">
            <v>Batu dibersihkan dan dibasahi seluruh permukaannya</v>
          </cell>
        </row>
        <row r="3211">
          <cell r="C3211" t="str">
            <v>sebelum dipasang</v>
          </cell>
          <cell r="L3211" t="str">
            <v>1.</v>
          </cell>
          <cell r="N3211" t="str">
            <v>Batu Kali</v>
          </cell>
          <cell r="O3211" t="str">
            <v>(M02)</v>
          </cell>
          <cell r="P3211" t="str">
            <v>M3</v>
          </cell>
          <cell r="Q3211">
            <v>1.1700000000000002</v>
          </cell>
          <cell r="R3211">
            <v>16100</v>
          </cell>
          <cell r="U3211">
            <v>18837.000000000004</v>
          </cell>
        </row>
        <row r="3212">
          <cell r="A3212">
            <v>3</v>
          </cell>
          <cell r="C3212" t="str">
            <v>Penyelesaian dan perapihan setelah pemasangan</v>
          </cell>
          <cell r="L3212" t="str">
            <v>2.</v>
          </cell>
          <cell r="N3212" t="str">
            <v>Semen (PC)</v>
          </cell>
          <cell r="O3212" t="str">
            <v>(M12)</v>
          </cell>
          <cell r="P3212" t="str">
            <v>Kg</v>
          </cell>
          <cell r="Q3212">
            <v>176</v>
          </cell>
          <cell r="R3212">
            <v>0</v>
          </cell>
          <cell r="U3212">
            <v>0</v>
          </cell>
        </row>
        <row r="3213">
          <cell r="L3213" t="str">
            <v>3.</v>
          </cell>
          <cell r="N3213" t="str">
            <v>Pasir</v>
          </cell>
          <cell r="O3213" t="str">
            <v>(M01)</v>
          </cell>
          <cell r="P3213" t="str">
            <v>M3</v>
          </cell>
          <cell r="Q3213">
            <v>0.3961077844311377</v>
          </cell>
          <cell r="R3213">
            <v>22300</v>
          </cell>
          <cell r="U3213">
            <v>8833.2035928143705</v>
          </cell>
        </row>
        <row r="3214">
          <cell r="A3214" t="str">
            <v>III.</v>
          </cell>
          <cell r="C3214" t="str">
            <v>PEMAKAIAN BAHAN, ALAT DAN TENAGA</v>
          </cell>
        </row>
        <row r="3216">
          <cell r="A3216" t="str">
            <v xml:space="preserve">   1.</v>
          </cell>
          <cell r="C3216" t="str">
            <v>BAHAN</v>
          </cell>
        </row>
        <row r="3217">
          <cell r="A3217" t="str">
            <v>1.a.</v>
          </cell>
          <cell r="C3217" t="str">
            <v>Batu     -----&gt;</v>
          </cell>
          <cell r="D3217" t="str">
            <v>{(Bt x D1 x 1 M3) : D2} x 1.20</v>
          </cell>
          <cell r="G3217" t="str">
            <v>(M02)</v>
          </cell>
          <cell r="H3217">
            <v>1.1700000000000002</v>
          </cell>
          <cell r="I3217" t="str">
            <v>M3</v>
          </cell>
          <cell r="J3217" t="str">
            <v xml:space="preserve"> Lepas</v>
          </cell>
          <cell r="Q3217" t="str">
            <v xml:space="preserve">JUMLAH HARGA BAHAN   </v>
          </cell>
          <cell r="U3217">
            <v>27670.203592814374</v>
          </cell>
        </row>
        <row r="3218">
          <cell r="A3218" t="str">
            <v>1.b.</v>
          </cell>
          <cell r="C3218" t="str">
            <v>Semen    ----&gt;</v>
          </cell>
          <cell r="D3218" t="str">
            <v>Sm x {(Mr x D1 x 1 M3} : D3} x 1.05</v>
          </cell>
          <cell r="G3218" t="str">
            <v>(M12)</v>
          </cell>
          <cell r="H3218">
            <v>0.1225</v>
          </cell>
          <cell r="I3218" t="str">
            <v>M3</v>
          </cell>
        </row>
        <row r="3219">
          <cell r="D3219" t="str">
            <v>x {D5 x (1000)}</v>
          </cell>
          <cell r="G3219" t="str">
            <v>(M12)</v>
          </cell>
          <cell r="H3219">
            <v>176</v>
          </cell>
          <cell r="I3219" t="str">
            <v>Kg</v>
          </cell>
          <cell r="L3219" t="str">
            <v>C.</v>
          </cell>
          <cell r="N3219" t="str">
            <v>PERALATAN</v>
          </cell>
        </row>
        <row r="3220">
          <cell r="A3220" t="str">
            <v>1.c.</v>
          </cell>
          <cell r="C3220" t="str">
            <v>Pasir    -----&gt;</v>
          </cell>
          <cell r="D3220" t="str">
            <v>Ps x {(Mr x D1 x 1 M3) : D4} x 1.05</v>
          </cell>
          <cell r="G3220" t="str">
            <v>(M01)</v>
          </cell>
          <cell r="H3220">
            <v>0.3961077844311377</v>
          </cell>
          <cell r="I3220" t="str">
            <v>M3</v>
          </cell>
        </row>
        <row r="3221">
          <cell r="L3221" t="str">
            <v>1.</v>
          </cell>
          <cell r="N3221" t="str">
            <v>Conc. Mixer</v>
          </cell>
          <cell r="O3221" t="str">
            <v>(E06)</v>
          </cell>
          <cell r="P3221" t="str">
            <v>jam</v>
          </cell>
          <cell r="Q3221">
            <v>0.68273092369477917</v>
          </cell>
          <cell r="R3221">
            <v>24988.507824143071</v>
          </cell>
          <cell r="U3221">
            <v>17060.427028531416</v>
          </cell>
        </row>
        <row r="3222">
          <cell r="A3222" t="str">
            <v>2.</v>
          </cell>
          <cell r="C3222" t="str">
            <v>ALAT</v>
          </cell>
          <cell r="L3222" t="str">
            <v>2.</v>
          </cell>
          <cell r="N3222" t="str">
            <v>Water Tanker</v>
          </cell>
          <cell r="O3222" t="str">
            <v>(E23)</v>
          </cell>
          <cell r="P3222" t="str">
            <v>jam</v>
          </cell>
          <cell r="Q3222">
            <v>0.42409638554216866</v>
          </cell>
          <cell r="R3222">
            <v>97351.151634057198</v>
          </cell>
          <cell r="U3222">
            <v>41286.271536371241</v>
          </cell>
        </row>
        <row r="3223">
          <cell r="A3223" t="str">
            <v>2.a.</v>
          </cell>
          <cell r="C3223" t="str">
            <v>CONCRETE MIXER</v>
          </cell>
          <cell r="G3223" t="str">
            <v>(E06)</v>
          </cell>
          <cell r="L3223" t="str">
            <v>3.</v>
          </cell>
          <cell r="N3223" t="str">
            <v>Alat Bantu</v>
          </cell>
          <cell r="P3223" t="str">
            <v>Ls</v>
          </cell>
          <cell r="Q3223">
            <v>1</v>
          </cell>
          <cell r="R3223">
            <v>1250</v>
          </cell>
          <cell r="U3223">
            <v>1250</v>
          </cell>
        </row>
        <row r="3224">
          <cell r="C3224" t="str">
            <v>Kapasitas Alat</v>
          </cell>
          <cell r="G3224" t="str">
            <v>V</v>
          </cell>
          <cell r="H3224">
            <v>500</v>
          </cell>
          <cell r="I3224" t="str">
            <v>liter</v>
          </cell>
        </row>
        <row r="3225">
          <cell r="C3225" t="str">
            <v>Faktor Efisiensi Alat</v>
          </cell>
          <cell r="G3225" t="str">
            <v>Fa</v>
          </cell>
          <cell r="H3225">
            <v>0.83</v>
          </cell>
          <cell r="I3225" t="str">
            <v>-</v>
          </cell>
        </row>
        <row r="3226">
          <cell r="C3226" t="str">
            <v>Waktu siklus   :</v>
          </cell>
          <cell r="D3226" t="str">
            <v>(T1 + T2 + T3 + T4)</v>
          </cell>
          <cell r="G3226" t="str">
            <v>Ts</v>
          </cell>
        </row>
        <row r="3227">
          <cell r="C3227" t="str">
            <v>-  Memuat</v>
          </cell>
          <cell r="G3227" t="str">
            <v>T1</v>
          </cell>
          <cell r="H3227">
            <v>6</v>
          </cell>
          <cell r="I3227" t="str">
            <v>menit</v>
          </cell>
        </row>
        <row r="3228">
          <cell r="C3228" t="str">
            <v>-  Mengaduk</v>
          </cell>
          <cell r="G3228" t="str">
            <v>T2</v>
          </cell>
          <cell r="H3228">
            <v>4</v>
          </cell>
          <cell r="I3228" t="str">
            <v>menit</v>
          </cell>
        </row>
        <row r="3229">
          <cell r="C3229" t="str">
            <v>-  Menuang</v>
          </cell>
          <cell r="G3229" t="str">
            <v>T3</v>
          </cell>
          <cell r="H3229">
            <v>2</v>
          </cell>
          <cell r="I3229" t="str">
            <v>menit</v>
          </cell>
          <cell r="Q3229" t="str">
            <v xml:space="preserve">JUMLAH HARGA PERALATAN   </v>
          </cell>
          <cell r="U3229">
            <v>59596.698564902661</v>
          </cell>
        </row>
        <row r="3230">
          <cell r="C3230" t="str">
            <v>-  Tunggu, dll.</v>
          </cell>
          <cell r="G3230" t="str">
            <v>T4</v>
          </cell>
          <cell r="H3230">
            <v>5</v>
          </cell>
          <cell r="I3230" t="str">
            <v>menit</v>
          </cell>
        </row>
        <row r="3231">
          <cell r="G3231" t="str">
            <v>Ts</v>
          </cell>
          <cell r="H3231">
            <v>17</v>
          </cell>
          <cell r="I3231" t="str">
            <v>menit</v>
          </cell>
          <cell r="L3231" t="str">
            <v>D.</v>
          </cell>
          <cell r="N3231" t="str">
            <v>JUMLAH HARGA TENAGA, BAHAN DAN PERALATAN  ( A + B + C )</v>
          </cell>
          <cell r="U3231">
            <v>87266.902157717035</v>
          </cell>
        </row>
        <row r="3232">
          <cell r="L3232" t="str">
            <v>E.</v>
          </cell>
          <cell r="N3232" t="str">
            <v>OVERHEAD &amp; PROFIT</v>
          </cell>
          <cell r="P3232">
            <v>10</v>
          </cell>
          <cell r="Q3232" t="str">
            <v>%  x  D</v>
          </cell>
          <cell r="U3232">
            <v>8726.6902157717032</v>
          </cell>
        </row>
        <row r="3233">
          <cell r="C3233" t="str">
            <v>Kap. Prod. / jam  =</v>
          </cell>
          <cell r="D3233" t="str">
            <v>V x Fa x 60</v>
          </cell>
          <cell r="G3233" t="str">
            <v>Q1</v>
          </cell>
          <cell r="H3233">
            <v>1.4647058823529411</v>
          </cell>
          <cell r="I3233" t="str">
            <v>M3</v>
          </cell>
          <cell r="L3233" t="str">
            <v>F.</v>
          </cell>
          <cell r="N3233" t="str">
            <v>HARGA SATUAN PEKERJAAN  ( D + E )</v>
          </cell>
          <cell r="U3233">
            <v>95993.592373488733</v>
          </cell>
        </row>
        <row r="3234">
          <cell r="D3234" t="str">
            <v>1000 x Ts</v>
          </cell>
          <cell r="L3234" t="str">
            <v>Note: 1</v>
          </cell>
          <cell r="N3234" t="str">
            <v>SATUAN dapat berdasarkan atas jam operasi untuk Tenaga Kerja dan Peralatan, volume dan/atau ukuran</v>
          </cell>
        </row>
        <row r="3235">
          <cell r="N3235" t="str">
            <v>berat untuk bahan-bahan.</v>
          </cell>
        </row>
        <row r="3236">
          <cell r="C3236" t="str">
            <v>Koefisien Alat / M3</v>
          </cell>
          <cell r="D3236" t="str">
            <v xml:space="preserve">  =   1  :  Q1</v>
          </cell>
          <cell r="G3236" t="str">
            <v>(E06)</v>
          </cell>
          <cell r="H3236">
            <v>0.68273092369477917</v>
          </cell>
          <cell r="I3236" t="str">
            <v>jam</v>
          </cell>
          <cell r="L3236">
            <v>2</v>
          </cell>
          <cell r="N3236" t="str">
            <v>Kuantitas satuan adalah kuantitas setiap komponen untuk menyelesaikan satu satuan pekerjaan dari nomor</v>
          </cell>
        </row>
        <row r="3237">
          <cell r="N3237" t="str">
            <v>mata pembayaran.</v>
          </cell>
        </row>
        <row r="3238">
          <cell r="L3238">
            <v>3</v>
          </cell>
          <cell r="N3238" t="str">
            <v>Biaya satuan untuk peralatan sudah termasuk bahan bakar, bahan habis dipakai dan operator.</v>
          </cell>
        </row>
        <row r="3239">
          <cell r="L3239">
            <v>4</v>
          </cell>
          <cell r="N3239" t="str">
            <v>Biaya satuan sudah termasuk pengeluaran untuk seluruh pajak yang berkaitan (tetapi tidak termasuk PPN</v>
          </cell>
        </row>
        <row r="3240">
          <cell r="J3240" t="str">
            <v>Berlanjut ke hal. berikut.</v>
          </cell>
          <cell r="N3240" t="str">
            <v>yang dibayar dari kontrak) dan biaya-biaya lainnya.</v>
          </cell>
        </row>
        <row r="3241">
          <cell r="A3241" t="str">
            <v>ITEM PEMBAYARAN NO.</v>
          </cell>
          <cell r="D3241" t="str">
            <v>:  7.9</v>
          </cell>
          <cell r="J3241" t="str">
            <v>Analisa EI-79</v>
          </cell>
        </row>
        <row r="3242">
          <cell r="A3242" t="str">
            <v>JENIS PEKERJAAN</v>
          </cell>
          <cell r="D3242" t="str">
            <v>:  Pasangan Batu (mekanik)</v>
          </cell>
        </row>
        <row r="3243">
          <cell r="A3243" t="str">
            <v>SATUAN PEMBAYARAN</v>
          </cell>
          <cell r="D3243" t="str">
            <v>:  M3</v>
          </cell>
          <cell r="H3243" t="str">
            <v xml:space="preserve">        URAIAN ANALISA HARGA SATUAN</v>
          </cell>
        </row>
        <row r="3244">
          <cell r="J3244" t="str">
            <v>Lanjutan</v>
          </cell>
        </row>
        <row r="3246">
          <cell r="A3246" t="str">
            <v>No.</v>
          </cell>
          <cell r="C3246" t="str">
            <v>U R A I A N</v>
          </cell>
          <cell r="G3246" t="str">
            <v>KODE</v>
          </cell>
          <cell r="H3246" t="str">
            <v>KOEF.</v>
          </cell>
          <cell r="I3246" t="str">
            <v>SATUAN</v>
          </cell>
          <cell r="J3246" t="str">
            <v>KETERANGAN</v>
          </cell>
        </row>
        <row r="3249">
          <cell r="A3249" t="str">
            <v>2.b.</v>
          </cell>
          <cell r="C3249" t="str">
            <v>WATER TANK TRUCK</v>
          </cell>
          <cell r="G3249" t="str">
            <v>(E23)</v>
          </cell>
        </row>
        <row r="3250">
          <cell r="C3250" t="str">
            <v>Volume Tanki Air</v>
          </cell>
          <cell r="G3250" t="str">
            <v>V</v>
          </cell>
          <cell r="H3250">
            <v>4</v>
          </cell>
          <cell r="I3250" t="str">
            <v>M3</v>
          </cell>
        </row>
        <row r="3251">
          <cell r="C3251" t="str">
            <v>Kebutuhan air / M3 pasangan batu</v>
          </cell>
          <cell r="G3251" t="str">
            <v>Wc</v>
          </cell>
          <cell r="H3251">
            <v>2.8159999999999998</v>
          </cell>
          <cell r="I3251" t="str">
            <v>M3</v>
          </cell>
        </row>
        <row r="3252">
          <cell r="C3252" t="str">
            <v>Faktor Efiesiensi Alat</v>
          </cell>
          <cell r="G3252" t="str">
            <v>Fa</v>
          </cell>
          <cell r="H3252">
            <v>0.83</v>
          </cell>
          <cell r="I3252" t="str">
            <v>-</v>
          </cell>
        </row>
        <row r="3253">
          <cell r="C3253" t="str">
            <v>Pengisian Tanki / jam</v>
          </cell>
          <cell r="G3253" t="str">
            <v>n</v>
          </cell>
          <cell r="H3253">
            <v>2</v>
          </cell>
          <cell r="I3253" t="str">
            <v>kali</v>
          </cell>
        </row>
        <row r="3255">
          <cell r="C3255" t="str">
            <v>Kap. Prod. / jam  =</v>
          </cell>
          <cell r="D3255" t="str">
            <v>V x Fa x n</v>
          </cell>
          <cell r="G3255" t="str">
            <v>Q2</v>
          </cell>
          <cell r="H3255">
            <v>2.3579545454545454</v>
          </cell>
          <cell r="I3255" t="str">
            <v>M3</v>
          </cell>
        </row>
        <row r="3256">
          <cell r="D3256" t="str">
            <v>Wc</v>
          </cell>
        </row>
        <row r="3258">
          <cell r="C3258" t="str">
            <v>Koefisien Alat / M3</v>
          </cell>
          <cell r="D3258" t="str">
            <v xml:space="preserve">  =   1  :  Q2</v>
          </cell>
          <cell r="G3258" t="str">
            <v>(E23)</v>
          </cell>
          <cell r="H3258">
            <v>0.42409638554216866</v>
          </cell>
          <cell r="I3258" t="str">
            <v>jam</v>
          </cell>
        </row>
        <row r="3260">
          <cell r="A3260" t="str">
            <v>2.c.</v>
          </cell>
          <cell r="C3260" t="str">
            <v>ALAT BANTU</v>
          </cell>
        </row>
        <row r="3261">
          <cell r="C3261" t="str">
            <v>Diperlukan  :</v>
          </cell>
        </row>
        <row r="3262">
          <cell r="C3262" t="str">
            <v>- Sekop</v>
          </cell>
          <cell r="D3262" t="str">
            <v>=  2  buah</v>
          </cell>
        </row>
        <row r="3263">
          <cell r="C3263" t="str">
            <v>- Pacul</v>
          </cell>
          <cell r="D3263" t="str">
            <v>=  2  buah</v>
          </cell>
        </row>
        <row r="3264">
          <cell r="C3264" t="str">
            <v>- Sendok Semen</v>
          </cell>
          <cell r="D3264" t="str">
            <v>=  2  buah</v>
          </cell>
        </row>
        <row r="3265">
          <cell r="C3265" t="str">
            <v>- Ember Cor</v>
          </cell>
          <cell r="D3265" t="str">
            <v>=  2  buah</v>
          </cell>
        </row>
        <row r="3266">
          <cell r="C3266" t="str">
            <v>- Gerobak Dorong</v>
          </cell>
          <cell r="D3266" t="str">
            <v>=  1  buah</v>
          </cell>
        </row>
        <row r="3268">
          <cell r="A3268" t="str">
            <v>3.</v>
          </cell>
          <cell r="C3268" t="str">
            <v>TENAGA</v>
          </cell>
        </row>
        <row r="3269">
          <cell r="C3269" t="str">
            <v>Produksi menetukan :  Produksi Concrete Mxer</v>
          </cell>
          <cell r="G3269" t="str">
            <v>Q1</v>
          </cell>
          <cell r="H3269">
            <v>1.4647058823529411</v>
          </cell>
          <cell r="I3269" t="str">
            <v>M3/Jam</v>
          </cell>
        </row>
        <row r="3270">
          <cell r="C3270" t="str">
            <v>Produksi Pasangan Batu dengan Mortar / hari =  Tk x Q1</v>
          </cell>
          <cell r="G3270" t="str">
            <v>Qt</v>
          </cell>
          <cell r="H3270">
            <v>10.252941176470587</v>
          </cell>
          <cell r="I3270" t="str">
            <v>M3</v>
          </cell>
        </row>
        <row r="3271">
          <cell r="C3271" t="str">
            <v>Kebutuhan tenaga :</v>
          </cell>
          <cell r="D3271" t="str">
            <v>- Mandor</v>
          </cell>
          <cell r="G3271" t="str">
            <v>M</v>
          </cell>
          <cell r="H3271">
            <v>1</v>
          </cell>
          <cell r="I3271" t="str">
            <v>orang</v>
          </cell>
        </row>
        <row r="3272">
          <cell r="D3272" t="str">
            <v>- Tukang Batu</v>
          </cell>
          <cell r="G3272" t="str">
            <v>Tb</v>
          </cell>
          <cell r="H3272">
            <v>2</v>
          </cell>
          <cell r="I3272" t="str">
            <v>orang</v>
          </cell>
        </row>
        <row r="3273">
          <cell r="D3273" t="str">
            <v>- Pekerja</v>
          </cell>
          <cell r="G3273" t="str">
            <v>P</v>
          </cell>
          <cell r="H3273">
            <v>8</v>
          </cell>
          <cell r="I3273" t="str">
            <v>orang</v>
          </cell>
        </row>
        <row r="3275">
          <cell r="C3275" t="str">
            <v>Koefisien Tenaga / M3   :</v>
          </cell>
        </row>
        <row r="3276">
          <cell r="D3276" t="str">
            <v>-  Mandor</v>
          </cell>
          <cell r="E3276" t="str">
            <v>= (Tk x M) : Qt</v>
          </cell>
          <cell r="G3276" t="str">
            <v>(L03)</v>
          </cell>
          <cell r="H3276">
            <v>0.68273092369477917</v>
          </cell>
          <cell r="I3276" t="str">
            <v>jam</v>
          </cell>
        </row>
        <row r="3277">
          <cell r="D3277" t="str">
            <v>-  Tukang</v>
          </cell>
          <cell r="E3277" t="str">
            <v>= (Tk x Tb) : Qt</v>
          </cell>
          <cell r="G3277" t="str">
            <v>(L02)</v>
          </cell>
          <cell r="H3277">
            <v>1.3654618473895583</v>
          </cell>
          <cell r="I3277" t="str">
            <v>jam</v>
          </cell>
        </row>
        <row r="3278">
          <cell r="D3278" t="str">
            <v>-  Pekerja</v>
          </cell>
          <cell r="E3278" t="str">
            <v>= (Tk x P) : Qt</v>
          </cell>
          <cell r="G3278" t="str">
            <v>(L01)</v>
          </cell>
          <cell r="H3278">
            <v>5.4618473895582333</v>
          </cell>
          <cell r="I3278" t="str">
            <v>jam</v>
          </cell>
        </row>
        <row r="3280">
          <cell r="A3280" t="str">
            <v>4.</v>
          </cell>
          <cell r="C3280" t="str">
            <v>HARGA DASAR SATUAN UPAH, BAHAN DAN ALAT</v>
          </cell>
        </row>
        <row r="3281">
          <cell r="C3281" t="str">
            <v>Lihat lampiran.</v>
          </cell>
        </row>
        <row r="3283">
          <cell r="A3283" t="str">
            <v>5.</v>
          </cell>
          <cell r="C3283" t="str">
            <v>ANALISA HARGA SATUAN PEKERJAAN</v>
          </cell>
        </row>
        <row r="3284">
          <cell r="C3284" t="str">
            <v>Lihat perhitungan dalam FORMULIR STANDAR UNTUK</v>
          </cell>
        </row>
        <row r="3285">
          <cell r="C3285" t="str">
            <v>PEREKEMAN ANALISA MASING-MASING HARGA</v>
          </cell>
        </row>
        <row r="3286">
          <cell r="C3286" t="str">
            <v>SATUAN.</v>
          </cell>
        </row>
        <row r="3287">
          <cell r="C3287" t="str">
            <v>Didapat Harga Satuan Pekerjaan :</v>
          </cell>
        </row>
        <row r="3289">
          <cell r="C3289" t="str">
            <v xml:space="preserve">Rp.  </v>
          </cell>
          <cell r="D3289">
            <v>95993.592373488733</v>
          </cell>
          <cell r="E3289" t="str">
            <v xml:space="preserve"> / M3</v>
          </cell>
        </row>
        <row r="3292">
          <cell r="A3292" t="str">
            <v>6.</v>
          </cell>
          <cell r="C3292" t="str">
            <v>MASA PELAKSANAAN YANG DIPERLUKAN</v>
          </cell>
        </row>
        <row r="3293">
          <cell r="C3293" t="str">
            <v>Masa Pelaksanaan :</v>
          </cell>
          <cell r="D3293" t="str">
            <v>. . . . . . . . . . . .</v>
          </cell>
        </row>
        <row r="3295">
          <cell r="A3295" t="str">
            <v>7.</v>
          </cell>
          <cell r="C3295" t="str">
            <v>VOLUME PEKERJAAN YANG DIPERLUKAN</v>
          </cell>
        </row>
        <row r="3296">
          <cell r="C3296" t="str">
            <v>Volume pekerjaan  :</v>
          </cell>
          <cell r="D3296">
            <v>30.52</v>
          </cell>
          <cell r="E3296" t="str">
            <v>M3</v>
          </cell>
        </row>
        <row r="3300">
          <cell r="A3300" t="str">
            <v>ITEM PEMBAYARAN NO.</v>
          </cell>
          <cell r="D3300" t="str">
            <v>:  7.10 (1)</v>
          </cell>
          <cell r="J3300" t="str">
            <v>Analisa EI-7101</v>
          </cell>
          <cell r="T3300" t="str">
            <v>Analisa EI-7101</v>
          </cell>
        </row>
        <row r="3301">
          <cell r="A3301" t="str">
            <v>JENIS PEKERJAAN</v>
          </cell>
          <cell r="D3301" t="str">
            <v>:  Pasangan Batu Kosong + Adukan</v>
          </cell>
        </row>
        <row r="3302">
          <cell r="A3302" t="str">
            <v>SATUAN PEMBAYARAN</v>
          </cell>
          <cell r="D3302" t="str">
            <v>:  M3</v>
          </cell>
          <cell r="H3302" t="str">
            <v xml:space="preserve">        URAIAN ANALISA HARGA SATUAN</v>
          </cell>
          <cell r="L3302" t="str">
            <v>FORMULIR STANDAR UNTUK</v>
          </cell>
        </row>
        <row r="3303">
          <cell r="L3303" t="str">
            <v>PEREKAMAN ANALISA MASING-MASING HARGA SATUAN</v>
          </cell>
        </row>
        <row r="3304">
          <cell r="L3304" t="str">
            <v xml:space="preserve">                                                                                                            </v>
          </cell>
        </row>
        <row r="3305">
          <cell r="A3305" t="str">
            <v>No.</v>
          </cell>
          <cell r="C3305" t="str">
            <v>U R A I A N</v>
          </cell>
          <cell r="G3305" t="str">
            <v>KODE</v>
          </cell>
          <cell r="H3305" t="str">
            <v>KOEF.</v>
          </cell>
          <cell r="I3305" t="str">
            <v>SATUAN</v>
          </cell>
          <cell r="J3305" t="str">
            <v>KETERANGAN</v>
          </cell>
        </row>
        <row r="3307">
          <cell r="L3307" t="str">
            <v>Proyek / Bagpro</v>
          </cell>
          <cell r="O3307" t="str">
            <v xml:space="preserve">:  Peningkatan Jalan Dan Jembatan Prop. NTT </v>
          </cell>
        </row>
        <row r="3308">
          <cell r="A3308" t="str">
            <v>I.</v>
          </cell>
          <cell r="C3308" t="str">
            <v>ASUMSI</v>
          </cell>
          <cell r="L3308" t="str">
            <v>No. Paket Kontrak</v>
          </cell>
          <cell r="O3308" t="str">
            <v xml:space="preserve">:  </v>
          </cell>
        </row>
        <row r="3309">
          <cell r="A3309">
            <v>1</v>
          </cell>
          <cell r="C3309" t="str">
            <v>Menggunakan alat (cara mekanik)</v>
          </cell>
          <cell r="L3309" t="str">
            <v>Nama Paket</v>
          </cell>
          <cell r="O3309" t="str">
            <v>:  Pembangunan Jalan Resetlement Pengungsi Mauritzu</v>
          </cell>
        </row>
        <row r="3310">
          <cell r="A3310">
            <v>2</v>
          </cell>
          <cell r="C3310" t="str">
            <v>Lokasi pekerjaan : sepanjang jalan</v>
          </cell>
          <cell r="L3310" t="str">
            <v>Prop / Kab / Kodya</v>
          </cell>
          <cell r="O3310" t="str">
            <v>:  Nusa Tenggara Timur / TTU</v>
          </cell>
        </row>
        <row r="3311">
          <cell r="A3311">
            <v>3</v>
          </cell>
          <cell r="C3311" t="str">
            <v>Bahan dasar (batu, pasir dan semen) diterima</v>
          </cell>
          <cell r="L3311" t="str">
            <v>ITEM PEMBAYARAN NO.</v>
          </cell>
          <cell r="O3311" t="str">
            <v>:  7.10 (1)</v>
          </cell>
          <cell r="R3311" t="str">
            <v>PERKIRAAN VOL. PEK.</v>
          </cell>
          <cell r="T3311" t="str">
            <v>:</v>
          </cell>
          <cell r="U3311">
            <v>0</v>
          </cell>
        </row>
        <row r="3312">
          <cell r="C3312" t="str">
            <v>seluruhnya di lokasi pekerjaan</v>
          </cell>
          <cell r="L3312" t="str">
            <v>JENIS PEKERJAAN</v>
          </cell>
          <cell r="O3312" t="str">
            <v>:  Pasangan Batu Kosong + Adukan</v>
          </cell>
          <cell r="R3312" t="str">
            <v>TOTAL HARGA (Rp.)</v>
          </cell>
          <cell r="T3312" t="str">
            <v>:</v>
          </cell>
          <cell r="U3312">
            <v>0</v>
          </cell>
        </row>
        <row r="3313">
          <cell r="A3313">
            <v>4</v>
          </cell>
          <cell r="C3313" t="str">
            <v>Jarak rata-rata Base camp ke lokasi pekerjaan</v>
          </cell>
          <cell r="G3313" t="str">
            <v>L</v>
          </cell>
          <cell r="H3313">
            <v>17.5</v>
          </cell>
          <cell r="I3313" t="str">
            <v>KM</v>
          </cell>
          <cell r="L3313" t="str">
            <v>SATUAN PEMBAYARAN</v>
          </cell>
          <cell r="O3313" t="str">
            <v>:  M3</v>
          </cell>
          <cell r="R3313" t="str">
            <v>% THD. BIAYA PROYEK</v>
          </cell>
          <cell r="T3313" t="str">
            <v>:</v>
          </cell>
          <cell r="U3313">
            <v>0</v>
          </cell>
        </row>
        <row r="3314">
          <cell r="A3314">
            <v>5</v>
          </cell>
          <cell r="C3314" t="str">
            <v>Jam kerja efektif per-hari</v>
          </cell>
          <cell r="G3314" t="str">
            <v>Tk</v>
          </cell>
          <cell r="H3314">
            <v>7</v>
          </cell>
          <cell r="I3314" t="str">
            <v>jam</v>
          </cell>
        </row>
        <row r="3315">
          <cell r="A3315">
            <v>6</v>
          </cell>
          <cell r="C3315" t="str">
            <v>Adukan encer sebagai pengisi adalah beton K-175</v>
          </cell>
          <cell r="G3315" t="str">
            <v>-</v>
          </cell>
          <cell r="H3315" t="str">
            <v xml:space="preserve">-   </v>
          </cell>
          <cell r="I3315" t="str">
            <v>-</v>
          </cell>
          <cell r="J3315" t="str">
            <v xml:space="preserve"> Spec.</v>
          </cell>
        </row>
        <row r="3316">
          <cell r="A3316">
            <v>7</v>
          </cell>
          <cell r="C3316" t="str">
            <v>Kadar Semen Adukan (Spec.K-175)</v>
          </cell>
          <cell r="E3316" t="str">
            <v>: - Minimum</v>
          </cell>
          <cell r="G3316" t="str">
            <v>Ks1</v>
          </cell>
          <cell r="H3316">
            <v>220</v>
          </cell>
          <cell r="I3316" t="str">
            <v>Kg/M3</v>
          </cell>
          <cell r="J3316" t="str">
            <v xml:space="preserve"> Spec.</v>
          </cell>
          <cell r="Q3316" t="str">
            <v>PERKIRAAN</v>
          </cell>
          <cell r="R3316" t="str">
            <v>HARGA</v>
          </cell>
          <cell r="S3316" t="str">
            <v>JUMLAH</v>
          </cell>
        </row>
        <row r="3317">
          <cell r="E3317" t="str">
            <v>: - Maksimum</v>
          </cell>
          <cell r="G3317" t="str">
            <v>Ks2</v>
          </cell>
          <cell r="H3317">
            <v>300</v>
          </cell>
          <cell r="I3317" t="str">
            <v>Kg/M3</v>
          </cell>
          <cell r="J3317" t="str">
            <v xml:space="preserve"> Spec.</v>
          </cell>
          <cell r="L3317" t="str">
            <v>NO.</v>
          </cell>
          <cell r="N3317" t="str">
            <v>KOMPONEN</v>
          </cell>
          <cell r="P3317" t="str">
            <v>SATUAN</v>
          </cell>
          <cell r="Q3317" t="str">
            <v>KUANTITAS</v>
          </cell>
          <cell r="R3317" t="str">
            <v>SATUAN</v>
          </cell>
          <cell r="S3317" t="str">
            <v>HARGA</v>
          </cell>
        </row>
        <row r="3318">
          <cell r="A3318">
            <v>8</v>
          </cell>
          <cell r="C3318" t="str">
            <v>Perbandingan Air/Semen Maksimum (Spec.K-175)</v>
          </cell>
          <cell r="G3318" t="str">
            <v>Wcr</v>
          </cell>
          <cell r="H3318">
            <v>0.56999999999999995</v>
          </cell>
          <cell r="I3318" t="str">
            <v>-</v>
          </cell>
          <cell r="J3318" t="str">
            <v xml:space="preserve"> Spec.</v>
          </cell>
          <cell r="R3318" t="str">
            <v>(Rp.)</v>
          </cell>
          <cell r="S3318" t="str">
            <v>(Rp.)</v>
          </cell>
        </row>
        <row r="3319">
          <cell r="A3319">
            <v>9</v>
          </cell>
          <cell r="C3319" t="str">
            <v>Perbandingan Adukan (K-175)</v>
          </cell>
          <cell r="E3319" t="str">
            <v>:  Semen</v>
          </cell>
          <cell r="G3319" t="str">
            <v>Sm</v>
          </cell>
          <cell r="H3319">
            <v>12.5</v>
          </cell>
          <cell r="I3319" t="str">
            <v>%</v>
          </cell>
        </row>
        <row r="3320">
          <cell r="E3320" t="str">
            <v>:  Pasir</v>
          </cell>
          <cell r="G3320" t="str">
            <v>Ps</v>
          </cell>
          <cell r="H3320">
            <v>37.5</v>
          </cell>
          <cell r="I3320" t="str">
            <v>%</v>
          </cell>
        </row>
        <row r="3321">
          <cell r="E3321" t="str">
            <v>:  Kerikil</v>
          </cell>
          <cell r="G3321" t="str">
            <v>Kr</v>
          </cell>
          <cell r="H3321">
            <v>50</v>
          </cell>
          <cell r="I3321" t="str">
            <v>%</v>
          </cell>
          <cell r="L3321" t="str">
            <v>A.</v>
          </cell>
          <cell r="N3321" t="str">
            <v>TENAGA</v>
          </cell>
        </row>
        <row r="3322">
          <cell r="A3322">
            <v>10</v>
          </cell>
          <cell r="C3322" t="str">
            <v>Berat Jenis Material :</v>
          </cell>
        </row>
        <row r="3323">
          <cell r="C3323" t="str">
            <v>-  Beton / Pasangan Batu Kosong Diisi Adukan</v>
          </cell>
          <cell r="G3323" t="str">
            <v>D1</v>
          </cell>
          <cell r="H3323">
            <v>2.4</v>
          </cell>
          <cell r="I3323" t="str">
            <v>T/M3</v>
          </cell>
          <cell r="L3323" t="str">
            <v>1.</v>
          </cell>
          <cell r="N3323" t="str">
            <v>Pekerja Biasa</v>
          </cell>
          <cell r="O3323" t="str">
            <v>(L01)</v>
          </cell>
          <cell r="P3323" t="str">
            <v>jam</v>
          </cell>
          <cell r="Q3323">
            <v>4.8192771084337345</v>
          </cell>
          <cell r="R3323">
            <v>0</v>
          </cell>
          <cell r="U3323">
            <v>0</v>
          </cell>
        </row>
        <row r="3324">
          <cell r="C3324" t="str">
            <v>-  Semen</v>
          </cell>
          <cell r="G3324" t="str">
            <v>D2</v>
          </cell>
          <cell r="H3324">
            <v>1.44</v>
          </cell>
          <cell r="I3324" t="str">
            <v>T/M3</v>
          </cell>
          <cell r="L3324" t="str">
            <v>2.</v>
          </cell>
          <cell r="N3324" t="str">
            <v>Tukang</v>
          </cell>
          <cell r="O3324" t="str">
            <v>(L02)</v>
          </cell>
          <cell r="P3324" t="str">
            <v>jam</v>
          </cell>
          <cell r="Q3324">
            <v>1.4457831325301203</v>
          </cell>
          <cell r="R3324">
            <v>0</v>
          </cell>
          <cell r="U3324">
            <v>0</v>
          </cell>
        </row>
        <row r="3325">
          <cell r="C3325" t="str">
            <v>-  Pasir</v>
          </cell>
          <cell r="G3325" t="str">
            <v>D3</v>
          </cell>
          <cell r="H3325">
            <v>1.67</v>
          </cell>
          <cell r="I3325" t="str">
            <v>T/M3</v>
          </cell>
          <cell r="L3325" t="str">
            <v>3.</v>
          </cell>
          <cell r="N3325" t="str">
            <v>Mandor</v>
          </cell>
          <cell r="O3325" t="str">
            <v>(L03)</v>
          </cell>
          <cell r="P3325" t="str">
            <v>jam</v>
          </cell>
          <cell r="Q3325">
            <v>0.48192771084337344</v>
          </cell>
          <cell r="R3325">
            <v>0</v>
          </cell>
          <cell r="U3325">
            <v>0</v>
          </cell>
        </row>
        <row r="3326">
          <cell r="C3326" t="str">
            <v>-  Kerikil / Batu</v>
          </cell>
          <cell r="G3326" t="str">
            <v>D4</v>
          </cell>
          <cell r="H3326">
            <v>1.6</v>
          </cell>
          <cell r="I3326" t="str">
            <v>T/M3</v>
          </cell>
        </row>
        <row r="3327">
          <cell r="A3327">
            <v>11</v>
          </cell>
          <cell r="C3327" t="str">
            <v>Perbandingan Batu &amp; Adukan :</v>
          </cell>
          <cell r="E3327" t="str">
            <v>- Batu</v>
          </cell>
          <cell r="G3327" t="str">
            <v>Bt</v>
          </cell>
          <cell r="H3327">
            <v>70</v>
          </cell>
          <cell r="I3327" t="str">
            <v>%</v>
          </cell>
          <cell r="Q3327" t="str">
            <v xml:space="preserve">JUMLAH HARGA TENAGA   </v>
          </cell>
          <cell r="U3327">
            <v>0</v>
          </cell>
        </row>
        <row r="3328">
          <cell r="E3328" t="str">
            <v>- Adukan encer</v>
          </cell>
          <cell r="G3328" t="str">
            <v>Ae</v>
          </cell>
          <cell r="H3328">
            <v>30</v>
          </cell>
          <cell r="I3328" t="str">
            <v>%</v>
          </cell>
        </row>
        <row r="3329">
          <cell r="L3329" t="str">
            <v>B.</v>
          </cell>
          <cell r="N3329" t="str">
            <v>BAHAN</v>
          </cell>
        </row>
        <row r="3330">
          <cell r="A3330" t="str">
            <v>II.</v>
          </cell>
          <cell r="C3330" t="str">
            <v>URUTAN KERJA</v>
          </cell>
        </row>
        <row r="3331">
          <cell r="A3331">
            <v>1</v>
          </cell>
          <cell r="C3331" t="str">
            <v>Semen, pasir, batu kerikil dan air dicampur dan diaduk</v>
          </cell>
          <cell r="L3331" t="str">
            <v>1.</v>
          </cell>
          <cell r="N3331" t="str">
            <v>Semen (PC)</v>
          </cell>
          <cell r="O3331" t="str">
            <v>(M12)</v>
          </cell>
          <cell r="P3331" t="str">
            <v>Zak</v>
          </cell>
          <cell r="Q3331">
            <v>1.35</v>
          </cell>
          <cell r="R3331">
            <v>0</v>
          </cell>
          <cell r="U3331">
            <v>0</v>
          </cell>
        </row>
        <row r="3332">
          <cell r="C3332" t="str">
            <v>menjadi beton dengan menggunakan Concrete Mixer</v>
          </cell>
          <cell r="L3332" t="str">
            <v>2.</v>
          </cell>
          <cell r="N3332" t="str">
            <v>Pasir</v>
          </cell>
          <cell r="O3332" t="str">
            <v>(M01)</v>
          </cell>
          <cell r="P3332" t="str">
            <v>M3</v>
          </cell>
          <cell r="Q3332">
            <v>0.10185628742514974</v>
          </cell>
          <cell r="R3332">
            <v>14800</v>
          </cell>
          <cell r="U3332">
            <v>1507.4730538922161</v>
          </cell>
        </row>
        <row r="3333">
          <cell r="A3333">
            <v>2</v>
          </cell>
          <cell r="C3333" t="str">
            <v>Batu dipasang dan diisi dengan adukan encer</v>
          </cell>
          <cell r="L3333" t="str">
            <v>3.</v>
          </cell>
          <cell r="N3333" t="str">
            <v>Agregat Kasar</v>
          </cell>
          <cell r="O3333" t="str">
            <v>(M03)</v>
          </cell>
          <cell r="P3333" t="str">
            <v>M3</v>
          </cell>
          <cell r="Q3333">
            <v>0.14849999999999999</v>
          </cell>
          <cell r="R3333">
            <v>32852.921470565663</v>
          </cell>
          <cell r="U3333">
            <v>4878.6588383790004</v>
          </cell>
        </row>
        <row r="3334">
          <cell r="A3334">
            <v>3</v>
          </cell>
          <cell r="C3334" t="str">
            <v>Penyelesaian dan perapihan setelah pemasangan</v>
          </cell>
          <cell r="L3334" t="str">
            <v>4.</v>
          </cell>
          <cell r="N3334" t="str">
            <v>Batu Belah</v>
          </cell>
          <cell r="O3334" t="str">
            <v>(M06)</v>
          </cell>
          <cell r="P3334" t="str">
            <v>M3</v>
          </cell>
          <cell r="Q3334">
            <v>1.1549999999999998</v>
          </cell>
          <cell r="R3334">
            <v>22300</v>
          </cell>
          <cell r="U3334">
            <v>25756.499999999996</v>
          </cell>
        </row>
        <row r="3336">
          <cell r="A3336" t="str">
            <v>III.</v>
          </cell>
          <cell r="C3336" t="str">
            <v>PEMAKAIAN BAHAN, ALAT DAN TENAGA</v>
          </cell>
        </row>
        <row r="3337">
          <cell r="Q3337" t="str">
            <v xml:space="preserve">JUMLAH HARGA BAHAN   </v>
          </cell>
          <cell r="U3337">
            <v>32142.631892271213</v>
          </cell>
        </row>
        <row r="3338">
          <cell r="A3338" t="str">
            <v xml:space="preserve">   1.</v>
          </cell>
          <cell r="C3338" t="str">
            <v>BAHAN</v>
          </cell>
        </row>
        <row r="3339">
          <cell r="A3339" t="str">
            <v>1.a.</v>
          </cell>
          <cell r="C3339" t="str">
            <v>Semen (PC)</v>
          </cell>
          <cell r="D3339" t="str">
            <v>=   {Sm x D1 x Ae x 1000} : 40</v>
          </cell>
          <cell r="G3339" t="str">
            <v>(M12)</v>
          </cell>
          <cell r="H3339">
            <v>1.35</v>
          </cell>
          <cell r="I3339" t="str">
            <v>Zak</v>
          </cell>
          <cell r="L3339" t="str">
            <v>C.</v>
          </cell>
          <cell r="N3339" t="str">
            <v>PERALATAN</v>
          </cell>
        </row>
        <row r="3340">
          <cell r="A3340" t="str">
            <v>1.b.</v>
          </cell>
          <cell r="C3340" t="str">
            <v>Pasir</v>
          </cell>
          <cell r="D3340" t="str">
            <v>=   {(Ps x D1) : D3} x Ae x 1.05</v>
          </cell>
          <cell r="G3340" t="str">
            <v>(M01)</v>
          </cell>
          <cell r="H3340">
            <v>0.10185628742514974</v>
          </cell>
          <cell r="I3340" t="str">
            <v>M3</v>
          </cell>
        </row>
        <row r="3341">
          <cell r="A3341" t="str">
            <v>1.c.</v>
          </cell>
          <cell r="C3341" t="str">
            <v>Agregat Kasar</v>
          </cell>
          <cell r="D3341" t="str">
            <v>=   {(Kr x D1) : D4} x Ae x 1.1</v>
          </cell>
          <cell r="G3341" t="str">
            <v>(M03)</v>
          </cell>
          <cell r="H3341">
            <v>0.14849999999999999</v>
          </cell>
          <cell r="I3341" t="str">
            <v>M3</v>
          </cell>
          <cell r="J3341" t="str">
            <v xml:space="preserve"> Agregat Kasar</v>
          </cell>
          <cell r="L3341" t="str">
            <v>1.</v>
          </cell>
          <cell r="N3341" t="str">
            <v>Conc. Mixer</v>
          </cell>
          <cell r="O3341" t="str">
            <v>(E06)</v>
          </cell>
          <cell r="P3341" t="str">
            <v>jam</v>
          </cell>
          <cell r="Q3341">
            <v>0.48192771084337344</v>
          </cell>
          <cell r="R3341">
            <v>24988.507824143071</v>
          </cell>
          <cell r="U3341">
            <v>12042.654373080997</v>
          </cell>
        </row>
        <row r="3342">
          <cell r="A3342" t="str">
            <v>1.d.</v>
          </cell>
          <cell r="C3342" t="str">
            <v>Batu Belah</v>
          </cell>
          <cell r="D3342" t="str">
            <v>=   {(Bt x D1) : D4 x 1.1</v>
          </cell>
          <cell r="G3342" t="str">
            <v>(M06)</v>
          </cell>
          <cell r="H3342">
            <v>1.1549999999999998</v>
          </cell>
          <cell r="I3342" t="str">
            <v>M3</v>
          </cell>
          <cell r="L3342" t="str">
            <v>2.</v>
          </cell>
          <cell r="N3342" t="str">
            <v>Water Tanker</v>
          </cell>
          <cell r="O3342" t="str">
            <v>(E23)</v>
          </cell>
          <cell r="P3342" t="str">
            <v>jam</v>
          </cell>
          <cell r="Q3342">
            <v>1.1588855421686748E-4</v>
          </cell>
          <cell r="R3342">
            <v>97351.151634057198</v>
          </cell>
          <cell r="U3342">
            <v>11.281884214217925</v>
          </cell>
        </row>
        <row r="3343">
          <cell r="L3343" t="str">
            <v>3.</v>
          </cell>
          <cell r="N3343" t="str">
            <v>Alat Bantu</v>
          </cell>
          <cell r="P3343" t="str">
            <v>Ls</v>
          </cell>
          <cell r="Q3343">
            <v>1</v>
          </cell>
          <cell r="R3343">
            <v>1000</v>
          </cell>
          <cell r="U3343">
            <v>1000</v>
          </cell>
        </row>
        <row r="3344">
          <cell r="A3344" t="str">
            <v>2.</v>
          </cell>
          <cell r="C3344" t="str">
            <v>ALAT</v>
          </cell>
        </row>
        <row r="3345">
          <cell r="A3345" t="str">
            <v>2.a.</v>
          </cell>
          <cell r="C3345" t="str">
            <v>CONCRETE MIXER</v>
          </cell>
          <cell r="G3345" t="str">
            <v>(E06)</v>
          </cell>
        </row>
        <row r="3346">
          <cell r="C3346" t="str">
            <v>Kapasitas Alat</v>
          </cell>
          <cell r="G3346" t="str">
            <v>V</v>
          </cell>
          <cell r="H3346">
            <v>500</v>
          </cell>
          <cell r="I3346" t="str">
            <v>liter</v>
          </cell>
        </row>
        <row r="3347">
          <cell r="C3347" t="str">
            <v>Faktor Efisiensi Alat</v>
          </cell>
          <cell r="G3347" t="str">
            <v>Fa</v>
          </cell>
          <cell r="H3347">
            <v>0.83</v>
          </cell>
          <cell r="I3347" t="str">
            <v>-</v>
          </cell>
        </row>
        <row r="3348">
          <cell r="C3348" t="str">
            <v>Waktu siklus   :</v>
          </cell>
          <cell r="D3348" t="str">
            <v>(T1 + T2 + T3 + T4)</v>
          </cell>
          <cell r="G3348" t="str">
            <v>Ts</v>
          </cell>
        </row>
        <row r="3349">
          <cell r="C3349" t="str">
            <v>-  Memuat</v>
          </cell>
          <cell r="G3349" t="str">
            <v>T1</v>
          </cell>
          <cell r="H3349">
            <v>5</v>
          </cell>
          <cell r="I3349" t="str">
            <v>menit</v>
          </cell>
          <cell r="Q3349" t="str">
            <v xml:space="preserve">JUMLAH HARGA PERALATAN   </v>
          </cell>
          <cell r="U3349">
            <v>13053.936257295216</v>
          </cell>
        </row>
        <row r="3350">
          <cell r="C3350" t="str">
            <v>-  Mengaduk</v>
          </cell>
          <cell r="G3350" t="str">
            <v>T2</v>
          </cell>
          <cell r="H3350">
            <v>2</v>
          </cell>
          <cell r="I3350" t="str">
            <v>menit</v>
          </cell>
        </row>
        <row r="3351">
          <cell r="C3351" t="str">
            <v>-  Menuang</v>
          </cell>
          <cell r="G3351" t="str">
            <v>T3</v>
          </cell>
          <cell r="H3351">
            <v>3</v>
          </cell>
          <cell r="I3351" t="str">
            <v>menit</v>
          </cell>
          <cell r="L3351" t="str">
            <v>D.</v>
          </cell>
          <cell r="N3351" t="str">
            <v>JUMLAH HARGA TENAGA, BAHAN DAN PERALATAN  ( A + B + C )</v>
          </cell>
          <cell r="U3351">
            <v>45196.568149566432</v>
          </cell>
        </row>
        <row r="3352">
          <cell r="C3352" t="str">
            <v>-  Tunggu, dll.</v>
          </cell>
          <cell r="G3352" t="str">
            <v>T4</v>
          </cell>
          <cell r="H3352">
            <v>2</v>
          </cell>
          <cell r="I3352" t="str">
            <v>menit</v>
          </cell>
          <cell r="L3352" t="str">
            <v>E.</v>
          </cell>
          <cell r="N3352" t="str">
            <v>OVERHEAD &amp; PROFIT</v>
          </cell>
          <cell r="P3352">
            <v>10</v>
          </cell>
          <cell r="Q3352" t="str">
            <v>%  x  D</v>
          </cell>
          <cell r="U3352">
            <v>4519.6568149566438</v>
          </cell>
        </row>
        <row r="3353">
          <cell r="G3353" t="str">
            <v>Ts</v>
          </cell>
          <cell r="H3353">
            <v>12</v>
          </cell>
          <cell r="I3353" t="str">
            <v>menit</v>
          </cell>
          <cell r="L3353" t="str">
            <v>F.</v>
          </cell>
          <cell r="N3353" t="str">
            <v>HARGA SATUAN PEKERJAAN  ( D + E )</v>
          </cell>
          <cell r="U3353">
            <v>49716.224964523077</v>
          </cell>
        </row>
        <row r="3354">
          <cell r="L3354" t="str">
            <v>Note: 1</v>
          </cell>
          <cell r="N3354" t="str">
            <v>SATUAN dapat berdasarkan atas jam operasi untuk Tenaga Kerja dan Peralatan, volume dan/atau ukuran</v>
          </cell>
        </row>
        <row r="3355">
          <cell r="C3355" t="str">
            <v>Kap. Prod. / jam  =</v>
          </cell>
          <cell r="D3355" t="str">
            <v>V x Fa x 60</v>
          </cell>
          <cell r="G3355" t="str">
            <v>Q1</v>
          </cell>
          <cell r="H3355">
            <v>2.0750000000000002</v>
          </cell>
          <cell r="I3355" t="str">
            <v>M3</v>
          </cell>
          <cell r="N3355" t="str">
            <v>berat untuk bahan-bahan.</v>
          </cell>
        </row>
        <row r="3356">
          <cell r="D3356" t="str">
            <v>1000 x Ts</v>
          </cell>
          <cell r="L3356">
            <v>2</v>
          </cell>
          <cell r="N3356" t="str">
            <v>Kuantitas satuan adalah kuantitas setiap komponen untuk menyelesaikan satu satuan pekerjaan dari nomor</v>
          </cell>
        </row>
        <row r="3357">
          <cell r="N3357" t="str">
            <v>mata pembayaran.</v>
          </cell>
        </row>
        <row r="3358">
          <cell r="C3358" t="str">
            <v>Koefisien Alat / M3</v>
          </cell>
          <cell r="D3358" t="str">
            <v xml:space="preserve">  =   1  :  Q1</v>
          </cell>
          <cell r="G3358" t="str">
            <v>(E06)</v>
          </cell>
          <cell r="H3358">
            <v>0.48192771084337344</v>
          </cell>
          <cell r="I3358" t="str">
            <v>jam</v>
          </cell>
          <cell r="L3358">
            <v>3</v>
          </cell>
          <cell r="N3358" t="str">
            <v>Biaya satuan untuk peralatan sudah termasuk bahan bakar, bahan habis dipakai dan operator.</v>
          </cell>
        </row>
        <row r="3359">
          <cell r="L3359">
            <v>4</v>
          </cell>
          <cell r="N3359" t="str">
            <v>Biaya satuan sudah termasuk pengeluaran untuk seluruh pajak yang berkaitan (tetapi tidak termasuk PPN</v>
          </cell>
        </row>
        <row r="3360">
          <cell r="J3360" t="str">
            <v>Berlanjut ke hal. berikut.</v>
          </cell>
          <cell r="N3360" t="str">
            <v>yang dibayar dari kontrak) dan biaya-biaya lainnya.</v>
          </cell>
        </row>
        <row r="3361">
          <cell r="A3361" t="str">
            <v>ITEM PEMBAYARAN NO.</v>
          </cell>
          <cell r="D3361" t="str">
            <v>:  7.10 (1)</v>
          </cell>
          <cell r="J3361" t="str">
            <v>Analisa EI-7101</v>
          </cell>
        </row>
        <row r="3362">
          <cell r="A3362" t="str">
            <v>JENIS PEKERJAAN</v>
          </cell>
          <cell r="D3362" t="str">
            <v>:  Pasangan Batu Kosong + Adukan</v>
          </cell>
        </row>
        <row r="3363">
          <cell r="A3363" t="str">
            <v>SATUAN PEMBAYARAN</v>
          </cell>
          <cell r="D3363" t="str">
            <v>:  M3</v>
          </cell>
          <cell r="H3363" t="str">
            <v xml:space="preserve">        URAIAN ANALISA HARGA SATUAN</v>
          </cell>
        </row>
        <row r="3364">
          <cell r="J3364" t="str">
            <v>Lanjutan</v>
          </cell>
        </row>
        <row r="3366">
          <cell r="A3366" t="str">
            <v>No.</v>
          </cell>
          <cell r="C3366" t="str">
            <v>U R A I A N</v>
          </cell>
          <cell r="G3366" t="str">
            <v>KODE</v>
          </cell>
          <cell r="H3366" t="str">
            <v>KOEF.</v>
          </cell>
          <cell r="I3366" t="str">
            <v>SATUAN</v>
          </cell>
          <cell r="J3366" t="str">
            <v>KETERANGAN</v>
          </cell>
        </row>
        <row r="3369">
          <cell r="A3369" t="str">
            <v>2.b.</v>
          </cell>
          <cell r="C3369" t="str">
            <v>WATER TANK TRUCK</v>
          </cell>
          <cell r="G3369" t="str">
            <v>(E23)</v>
          </cell>
        </row>
        <row r="3370">
          <cell r="C3370" t="str">
            <v>Volume Tanki Air</v>
          </cell>
          <cell r="G3370" t="str">
            <v>V</v>
          </cell>
          <cell r="H3370">
            <v>4</v>
          </cell>
          <cell r="I3370" t="str">
            <v>M3</v>
          </cell>
        </row>
        <row r="3371">
          <cell r="C3371" t="str">
            <v>Kebutuhan air untuk adukan</v>
          </cell>
          <cell r="G3371" t="str">
            <v>Wc</v>
          </cell>
          <cell r="H3371">
            <v>7.695E-4</v>
          </cell>
          <cell r="I3371" t="str">
            <v>M3</v>
          </cell>
        </row>
        <row r="3372">
          <cell r="C3372" t="str">
            <v>Faktor Efiesiensi Alat</v>
          </cell>
          <cell r="G3372" t="str">
            <v>Fa</v>
          </cell>
          <cell r="H3372">
            <v>0.83</v>
          </cell>
          <cell r="I3372" t="str">
            <v>-</v>
          </cell>
        </row>
        <row r="3373">
          <cell r="C3373" t="str">
            <v>Pengisian Tanki / jam</v>
          </cell>
          <cell r="G3373" t="str">
            <v>n</v>
          </cell>
          <cell r="H3373">
            <v>2</v>
          </cell>
          <cell r="I3373" t="str">
            <v>kali</v>
          </cell>
        </row>
        <row r="3375">
          <cell r="C3375" t="str">
            <v>Kap. Prod. / jam  =</v>
          </cell>
          <cell r="D3375" t="str">
            <v>V x Fa x n</v>
          </cell>
          <cell r="G3375" t="str">
            <v>Q2</v>
          </cell>
          <cell r="H3375">
            <v>8628.9798570500316</v>
          </cell>
          <cell r="I3375" t="str">
            <v>M3</v>
          </cell>
        </row>
        <row r="3376">
          <cell r="D3376" t="str">
            <v>Wc</v>
          </cell>
        </row>
        <row r="3378">
          <cell r="C3378" t="str">
            <v>Koefisien Alat / M3</v>
          </cell>
          <cell r="D3378" t="str">
            <v xml:space="preserve">  =   1  :  Q2</v>
          </cell>
          <cell r="G3378" t="str">
            <v>(E23)</v>
          </cell>
          <cell r="H3378">
            <v>1.1588855421686748E-4</v>
          </cell>
          <cell r="I3378" t="str">
            <v>jam</v>
          </cell>
        </row>
        <row r="3380">
          <cell r="A3380" t="str">
            <v>2.c.</v>
          </cell>
          <cell r="C3380" t="str">
            <v>ALAT BANTU</v>
          </cell>
        </row>
        <row r="3381">
          <cell r="C3381" t="str">
            <v>Diperlukan  :</v>
          </cell>
        </row>
        <row r="3382">
          <cell r="C3382" t="str">
            <v>- Sekop</v>
          </cell>
          <cell r="D3382" t="str">
            <v>=  2  buah</v>
          </cell>
        </row>
        <row r="3383">
          <cell r="C3383" t="str">
            <v>- Sendok Semen</v>
          </cell>
          <cell r="D3383" t="str">
            <v>=  3  buah</v>
          </cell>
        </row>
        <row r="3384">
          <cell r="C3384" t="str">
            <v>- Ember Cor</v>
          </cell>
          <cell r="D3384" t="str">
            <v>=  4  buah</v>
          </cell>
        </row>
        <row r="3385">
          <cell r="C3385" t="str">
            <v>- Gerobak Dorong</v>
          </cell>
          <cell r="D3385" t="str">
            <v>=  1  buah</v>
          </cell>
        </row>
        <row r="3388">
          <cell r="A3388" t="str">
            <v>3.</v>
          </cell>
          <cell r="C3388" t="str">
            <v>TENAGA</v>
          </cell>
        </row>
        <row r="3389">
          <cell r="C3389" t="str">
            <v>Produksi Beton dalam 1 hari</v>
          </cell>
          <cell r="E3389" t="str">
            <v>=  Tk x Q1</v>
          </cell>
          <cell r="G3389" t="str">
            <v>Qt</v>
          </cell>
          <cell r="H3389">
            <v>14.525000000000002</v>
          </cell>
          <cell r="I3389" t="str">
            <v>M3</v>
          </cell>
        </row>
        <row r="3391">
          <cell r="C3391" t="str">
            <v>Kebutuhan tenaga :</v>
          </cell>
          <cell r="D3391" t="str">
            <v>- Mandor</v>
          </cell>
          <cell r="G3391" t="str">
            <v>M</v>
          </cell>
          <cell r="H3391">
            <v>1</v>
          </cell>
          <cell r="I3391" t="str">
            <v>orang</v>
          </cell>
        </row>
        <row r="3392">
          <cell r="D3392" t="str">
            <v>- Tukang</v>
          </cell>
          <cell r="G3392" t="str">
            <v>Tb</v>
          </cell>
          <cell r="H3392">
            <v>3</v>
          </cell>
          <cell r="I3392" t="str">
            <v>orang</v>
          </cell>
        </row>
        <row r="3393">
          <cell r="D3393" t="str">
            <v>- Pekerja</v>
          </cell>
          <cell r="G3393" t="str">
            <v>P</v>
          </cell>
          <cell r="H3393">
            <v>10</v>
          </cell>
          <cell r="I3393" t="str">
            <v>orang</v>
          </cell>
        </row>
        <row r="3395">
          <cell r="C3395" t="str">
            <v>Koefisien Tenaga / M3   :</v>
          </cell>
        </row>
        <row r="3396">
          <cell r="D3396" t="str">
            <v>-  Mandor</v>
          </cell>
          <cell r="E3396" t="str">
            <v>= (Tk x M) : Qt</v>
          </cell>
          <cell r="G3396" t="str">
            <v>(L03)</v>
          </cell>
          <cell r="H3396">
            <v>0.48192771084337344</v>
          </cell>
          <cell r="I3396" t="str">
            <v>jam</v>
          </cell>
        </row>
        <row r="3397">
          <cell r="D3397" t="str">
            <v>-  Tukang</v>
          </cell>
          <cell r="E3397" t="str">
            <v>= (Tk x Tb) : Qt</v>
          </cell>
          <cell r="G3397" t="str">
            <v>(L02)</v>
          </cell>
          <cell r="H3397">
            <v>1.4457831325301203</v>
          </cell>
          <cell r="I3397" t="str">
            <v>jam</v>
          </cell>
        </row>
        <row r="3398">
          <cell r="D3398" t="str">
            <v>-  Pekerja</v>
          </cell>
          <cell r="E3398" t="str">
            <v>= (Tk x P) : Qt</v>
          </cell>
          <cell r="G3398" t="str">
            <v>(L01)</v>
          </cell>
          <cell r="H3398">
            <v>4.8192771084337345</v>
          </cell>
          <cell r="I3398" t="str">
            <v>jam</v>
          </cell>
        </row>
        <row r="3401">
          <cell r="A3401" t="str">
            <v>4.</v>
          </cell>
          <cell r="C3401" t="str">
            <v>HARGA DASAR SATUAN UPAH, BAHAN DAN ALAT</v>
          </cell>
        </row>
        <row r="3402">
          <cell r="C3402" t="str">
            <v>Lihat lampiran.</v>
          </cell>
        </row>
        <row r="3404">
          <cell r="A3404" t="str">
            <v>5.</v>
          </cell>
          <cell r="C3404" t="str">
            <v>ANALISA HARGA SATUAN PEKERJAAN</v>
          </cell>
        </row>
        <row r="3405">
          <cell r="C3405" t="str">
            <v>Lihat perhitungan dalam FORMULIR STANDAR UNTUK</v>
          </cell>
        </row>
        <row r="3406">
          <cell r="C3406" t="str">
            <v>PEREKEMAN ANALISA MASING-MASING HARGA</v>
          </cell>
        </row>
        <row r="3407">
          <cell r="C3407" t="str">
            <v>SATUAN.</v>
          </cell>
        </row>
        <row r="3408">
          <cell r="C3408" t="str">
            <v>Didapat Harga Satuan Pekerjaan :</v>
          </cell>
        </row>
        <row r="3410">
          <cell r="C3410" t="str">
            <v xml:space="preserve">Rp.  </v>
          </cell>
          <cell r="D3410">
            <v>49716.224964523077</v>
          </cell>
          <cell r="E3410" t="str">
            <v xml:space="preserve"> / M3</v>
          </cell>
        </row>
        <row r="3413">
          <cell r="A3413" t="str">
            <v>6.</v>
          </cell>
          <cell r="C3413" t="str">
            <v>MASA PELAKSANAAN YANG DIPERLUKAN</v>
          </cell>
        </row>
        <row r="3414">
          <cell r="C3414" t="str">
            <v>Masa Pelaksanaan :</v>
          </cell>
          <cell r="D3414" t="str">
            <v>. . . . . . . . . . . .</v>
          </cell>
        </row>
        <row r="3416">
          <cell r="A3416" t="str">
            <v>7.</v>
          </cell>
          <cell r="C3416" t="str">
            <v>VOLUME PEKERJAAN YANG DIPERLUKAN</v>
          </cell>
        </row>
        <row r="3417">
          <cell r="C3417" t="str">
            <v>Volume pekerjaan  :</v>
          </cell>
          <cell r="D3417">
            <v>0</v>
          </cell>
          <cell r="E3417" t="str">
            <v>M3</v>
          </cell>
        </row>
        <row r="3420">
          <cell r="A3420" t="str">
            <v>ITEM PEMBAYARAN NO.</v>
          </cell>
          <cell r="D3420" t="str">
            <v>:  7.10 (2)</v>
          </cell>
          <cell r="J3420" t="str">
            <v>Analisa LI-7102</v>
          </cell>
          <cell r="T3420" t="str">
            <v>Analisa LI-7102</v>
          </cell>
        </row>
        <row r="3421">
          <cell r="A3421" t="str">
            <v>JENIS PEKERJAAN</v>
          </cell>
          <cell r="D3421" t="str">
            <v>:  Pasangan Batu Kosong</v>
          </cell>
        </row>
        <row r="3422">
          <cell r="A3422" t="str">
            <v>SATUAN PEMBAYARAN</v>
          </cell>
          <cell r="D3422" t="str">
            <v>:  M3</v>
          </cell>
          <cell r="H3422" t="str">
            <v xml:space="preserve">        URAIAN ANALISA HARGA SATUAN</v>
          </cell>
          <cell r="L3422" t="str">
            <v>FORMULIR STANDAR UNTUK</v>
          </cell>
        </row>
        <row r="3423">
          <cell r="L3423" t="str">
            <v>PEREKAMAN ANALISA MASING-MASING HARGA SATUAN</v>
          </cell>
        </row>
        <row r="3424">
          <cell r="L3424" t="str">
            <v xml:space="preserve">                                                                                                            </v>
          </cell>
        </row>
        <row r="3425">
          <cell r="A3425" t="str">
            <v>No.</v>
          </cell>
          <cell r="C3425" t="str">
            <v>U R A I A N</v>
          </cell>
          <cell r="G3425" t="str">
            <v>KODE</v>
          </cell>
          <cell r="H3425" t="str">
            <v>KOEF.</v>
          </cell>
          <cell r="I3425" t="str">
            <v>SATUAN</v>
          </cell>
          <cell r="J3425" t="str">
            <v>KETERANGAN</v>
          </cell>
        </row>
        <row r="3427">
          <cell r="L3427" t="str">
            <v>Proyek / Bagpro</v>
          </cell>
          <cell r="O3427" t="str">
            <v xml:space="preserve">:  Peningkatan Jalan Dan Jembatan Prop. NTT </v>
          </cell>
        </row>
        <row r="3428">
          <cell r="A3428" t="str">
            <v>I.</v>
          </cell>
          <cell r="C3428" t="str">
            <v>ASUMSI</v>
          </cell>
          <cell r="L3428" t="str">
            <v>No. Paket Kontrak</v>
          </cell>
          <cell r="O3428" t="str">
            <v xml:space="preserve">:  </v>
          </cell>
        </row>
        <row r="3429">
          <cell r="A3429">
            <v>1</v>
          </cell>
          <cell r="C3429" t="str">
            <v>Menggunakan cara manual</v>
          </cell>
          <cell r="L3429" t="str">
            <v>Nama Paket</v>
          </cell>
          <cell r="O3429" t="str">
            <v>:  Pembangunan Jalan Resetlement Pengungsi Mauritzu</v>
          </cell>
        </row>
        <row r="3430">
          <cell r="A3430">
            <v>2</v>
          </cell>
          <cell r="C3430" t="str">
            <v>Lokasi pekerjaan : sepanjang jalan</v>
          </cell>
          <cell r="L3430" t="str">
            <v>Prop / Kab / Kodya</v>
          </cell>
          <cell r="O3430" t="str">
            <v>:  Nusa Tenggara Timur / TTU</v>
          </cell>
        </row>
        <row r="3431">
          <cell r="A3431">
            <v>3</v>
          </cell>
          <cell r="C3431" t="str">
            <v>Bahan dasar (batu dan pasir) diterima seluruhnya</v>
          </cell>
          <cell r="L3431" t="str">
            <v>ITEM PEMBAYARAN NO.</v>
          </cell>
          <cell r="O3431" t="str">
            <v>:  7.10 (2)</v>
          </cell>
          <cell r="R3431" t="str">
            <v>PERKIRAAN VOL. PEK.</v>
          </cell>
          <cell r="T3431" t="str">
            <v>:</v>
          </cell>
          <cell r="U3431">
            <v>0</v>
          </cell>
        </row>
        <row r="3432">
          <cell r="C3432" t="str">
            <v>di lokasi pekerjaan</v>
          </cell>
          <cell r="L3432" t="str">
            <v>JENIS PEKERJAAN</v>
          </cell>
          <cell r="O3432" t="str">
            <v>:  Pasangan Batu Kosong</v>
          </cell>
          <cell r="R3432" t="str">
            <v>TOTAL HARGA (Rp.)</v>
          </cell>
          <cell r="T3432" t="str">
            <v>:</v>
          </cell>
          <cell r="U3432">
            <v>0</v>
          </cell>
        </row>
        <row r="3433">
          <cell r="A3433">
            <v>4</v>
          </cell>
          <cell r="C3433" t="str">
            <v>Jarak rata-rata Base camp ke lokasi pekerjaan</v>
          </cell>
          <cell r="G3433" t="str">
            <v>L</v>
          </cell>
          <cell r="H3433">
            <v>17.5</v>
          </cell>
          <cell r="I3433" t="str">
            <v>KM</v>
          </cell>
          <cell r="L3433" t="str">
            <v>SATUAN PEMBAYARAN</v>
          </cell>
          <cell r="O3433" t="str">
            <v>:  M3</v>
          </cell>
          <cell r="R3433" t="str">
            <v>% THD. BIAYA PROYEK</v>
          </cell>
          <cell r="T3433" t="str">
            <v>:</v>
          </cell>
          <cell r="U3433">
            <v>0</v>
          </cell>
        </row>
        <row r="3434">
          <cell r="A3434">
            <v>5</v>
          </cell>
          <cell r="C3434" t="str">
            <v>Jam kerja efektif per-hari</v>
          </cell>
          <cell r="G3434" t="str">
            <v>Tk</v>
          </cell>
          <cell r="H3434">
            <v>7</v>
          </cell>
          <cell r="I3434" t="str">
            <v>jam</v>
          </cell>
        </row>
        <row r="3435">
          <cell r="A3435">
            <v>6</v>
          </cell>
          <cell r="C3435" t="str">
            <v>Faktor kehilangan material</v>
          </cell>
          <cell r="G3435" t="str">
            <v>Fh</v>
          </cell>
          <cell r="H3435">
            <v>1.1000000000000001</v>
          </cell>
          <cell r="I3435" t="str">
            <v>-</v>
          </cell>
        </row>
        <row r="3436">
          <cell r="Q3436" t="str">
            <v>PERKIRAAN</v>
          </cell>
          <cell r="R3436" t="str">
            <v>HARGA</v>
          </cell>
          <cell r="S3436" t="str">
            <v>JUMLAH</v>
          </cell>
        </row>
        <row r="3437">
          <cell r="A3437" t="str">
            <v>II.</v>
          </cell>
          <cell r="C3437" t="str">
            <v>URUTAN KERJA</v>
          </cell>
          <cell r="L3437" t="str">
            <v>NO.</v>
          </cell>
          <cell r="N3437" t="str">
            <v>KOMPONEN</v>
          </cell>
          <cell r="P3437" t="str">
            <v>SATUAN</v>
          </cell>
          <cell r="Q3437" t="str">
            <v>KUANTITAS</v>
          </cell>
          <cell r="R3437" t="str">
            <v>SATUAN</v>
          </cell>
          <cell r="S3437" t="str">
            <v>HARGA</v>
          </cell>
        </row>
        <row r="3438">
          <cell r="A3438">
            <v>1</v>
          </cell>
          <cell r="C3438" t="str">
            <v>Batu disusun sedemikian rupa sehingga kokoh dan</v>
          </cell>
          <cell r="R3438" t="str">
            <v>(Rp.)</v>
          </cell>
          <cell r="S3438" t="str">
            <v>(Rp.)</v>
          </cell>
        </row>
        <row r="3439">
          <cell r="C3439" t="str">
            <v>saling mengunci satu sama lain</v>
          </cell>
        </row>
        <row r="3441">
          <cell r="A3441" t="str">
            <v>III.</v>
          </cell>
          <cell r="C3441" t="str">
            <v>PEMAKAIAN BAHAN, ALAT DAN TENAGA</v>
          </cell>
          <cell r="L3441" t="str">
            <v>A.</v>
          </cell>
          <cell r="N3441" t="str">
            <v>TENAGA</v>
          </cell>
        </row>
        <row r="3443">
          <cell r="A3443" t="str">
            <v xml:space="preserve">   1.</v>
          </cell>
          <cell r="C3443" t="str">
            <v>BAHAN</v>
          </cell>
          <cell r="L3443" t="str">
            <v>1.</v>
          </cell>
          <cell r="N3443" t="str">
            <v>Pekerja Biasa</v>
          </cell>
          <cell r="O3443" t="str">
            <v>(L01)</v>
          </cell>
          <cell r="P3443" t="str">
            <v>jam</v>
          </cell>
          <cell r="Q3443">
            <v>5.25</v>
          </cell>
          <cell r="R3443">
            <v>0</v>
          </cell>
          <cell r="U3443">
            <v>0</v>
          </cell>
        </row>
        <row r="3444">
          <cell r="A3444" t="str">
            <v>1.a.</v>
          </cell>
          <cell r="C3444" t="str">
            <v>Batu Belah</v>
          </cell>
          <cell r="G3444" t="str">
            <v>(M06)</v>
          </cell>
          <cell r="H3444">
            <v>1.1000000000000001</v>
          </cell>
          <cell r="I3444" t="str">
            <v>M3</v>
          </cell>
          <cell r="L3444" t="str">
            <v>2.</v>
          </cell>
          <cell r="N3444" t="str">
            <v>Tukang</v>
          </cell>
          <cell r="O3444" t="str">
            <v>(L02)</v>
          </cell>
          <cell r="P3444" t="str">
            <v>jam</v>
          </cell>
          <cell r="Q3444">
            <v>1.75</v>
          </cell>
          <cell r="R3444">
            <v>0</v>
          </cell>
          <cell r="U3444">
            <v>0</v>
          </cell>
        </row>
        <row r="3445">
          <cell r="L3445" t="str">
            <v>3.</v>
          </cell>
          <cell r="N3445" t="str">
            <v>Mandor</v>
          </cell>
          <cell r="O3445" t="str">
            <v>(L03)</v>
          </cell>
          <cell r="P3445" t="str">
            <v>jam</v>
          </cell>
          <cell r="Q3445">
            <v>0.875</v>
          </cell>
          <cell r="R3445">
            <v>0</v>
          </cell>
          <cell r="U3445">
            <v>0</v>
          </cell>
        </row>
        <row r="3446">
          <cell r="A3446" t="str">
            <v>2.</v>
          </cell>
          <cell r="C3446" t="str">
            <v>ALAT</v>
          </cell>
        </row>
        <row r="3447">
          <cell r="A3447" t="str">
            <v>2.a.</v>
          </cell>
          <cell r="C3447" t="str">
            <v>ALAT BANTU</v>
          </cell>
          <cell r="Q3447" t="str">
            <v xml:space="preserve">JUMLAH HARGA TENAGA   </v>
          </cell>
          <cell r="U3447">
            <v>0</v>
          </cell>
        </row>
        <row r="3448">
          <cell r="C3448" t="str">
            <v>Diperlukan  :</v>
          </cell>
        </row>
        <row r="3449">
          <cell r="C3449" t="str">
            <v>- Gerobak Dorong</v>
          </cell>
          <cell r="D3449" t="str">
            <v>=  4  buah</v>
          </cell>
          <cell r="L3449" t="str">
            <v>B.</v>
          </cell>
          <cell r="N3449" t="str">
            <v>BAHAN</v>
          </cell>
        </row>
        <row r="3450">
          <cell r="C3450" t="str">
            <v>- Palu Batu</v>
          </cell>
          <cell r="D3450" t="str">
            <v>=  2  buah</v>
          </cell>
        </row>
        <row r="3451">
          <cell r="L3451" t="str">
            <v>1.</v>
          </cell>
          <cell r="N3451" t="str">
            <v>Batu Belah</v>
          </cell>
          <cell r="O3451" t="str">
            <v>(M06)</v>
          </cell>
          <cell r="P3451" t="str">
            <v>M3</v>
          </cell>
          <cell r="Q3451">
            <v>1.1000000000000001</v>
          </cell>
          <cell r="R3451">
            <v>22300</v>
          </cell>
          <cell r="U3451">
            <v>24530.000000000004</v>
          </cell>
        </row>
        <row r="3452">
          <cell r="A3452" t="str">
            <v>3.</v>
          </cell>
          <cell r="C3452" t="str">
            <v>TENAGA</v>
          </cell>
        </row>
        <row r="3453">
          <cell r="C3453" t="str">
            <v>Produksi pasangan batu kosong dalam 1 hari</v>
          </cell>
          <cell r="G3453" t="str">
            <v>Qt</v>
          </cell>
          <cell r="H3453">
            <v>8</v>
          </cell>
          <cell r="I3453" t="str">
            <v>M3</v>
          </cell>
        </row>
        <row r="3454">
          <cell r="C3454" t="str">
            <v>Kebutuhan tenaga :</v>
          </cell>
          <cell r="D3454" t="str">
            <v>- Mandor</v>
          </cell>
          <cell r="G3454" t="str">
            <v>M</v>
          </cell>
          <cell r="H3454">
            <v>1</v>
          </cell>
          <cell r="I3454" t="str">
            <v>orang</v>
          </cell>
        </row>
        <row r="3455">
          <cell r="D3455" t="str">
            <v>- Tukang</v>
          </cell>
          <cell r="G3455" t="str">
            <v>Tb</v>
          </cell>
          <cell r="H3455">
            <v>2</v>
          </cell>
          <cell r="I3455" t="str">
            <v>orang</v>
          </cell>
        </row>
        <row r="3456">
          <cell r="D3456" t="str">
            <v>- Pekerja</v>
          </cell>
          <cell r="G3456" t="str">
            <v>P</v>
          </cell>
          <cell r="H3456">
            <v>6</v>
          </cell>
          <cell r="I3456" t="str">
            <v>orang</v>
          </cell>
        </row>
        <row r="3457">
          <cell r="C3457" t="str">
            <v>Koefisien Tenaga / M3   :</v>
          </cell>
          <cell r="Q3457" t="str">
            <v xml:space="preserve">JUMLAH HARGA BAHAN   </v>
          </cell>
          <cell r="U3457">
            <v>24530.000000000004</v>
          </cell>
        </row>
        <row r="3458">
          <cell r="D3458" t="str">
            <v>-  Mandor</v>
          </cell>
          <cell r="E3458" t="str">
            <v>= (Tk x M) : Qt</v>
          </cell>
          <cell r="G3458" t="str">
            <v>(L03)</v>
          </cell>
          <cell r="H3458">
            <v>0.875</v>
          </cell>
          <cell r="I3458" t="str">
            <v>jam</v>
          </cell>
        </row>
        <row r="3459">
          <cell r="D3459" t="str">
            <v>-  Tukang</v>
          </cell>
          <cell r="E3459" t="str">
            <v>= (Tk x Tb) : Qt</v>
          </cell>
          <cell r="G3459" t="str">
            <v>(L02)</v>
          </cell>
          <cell r="H3459">
            <v>1.75</v>
          </cell>
          <cell r="I3459" t="str">
            <v>jam</v>
          </cell>
          <cell r="L3459" t="str">
            <v>C.</v>
          </cell>
          <cell r="N3459" t="str">
            <v>PERALATAN</v>
          </cell>
        </row>
        <row r="3460">
          <cell r="D3460" t="str">
            <v>-  Pekerja</v>
          </cell>
          <cell r="E3460" t="str">
            <v>= (Tk x P) : Qt</v>
          </cell>
          <cell r="G3460" t="str">
            <v>(L01)</v>
          </cell>
          <cell r="H3460">
            <v>5.25</v>
          </cell>
          <cell r="I3460" t="str">
            <v>jam</v>
          </cell>
        </row>
        <row r="3461">
          <cell r="L3461" t="str">
            <v>1.</v>
          </cell>
          <cell r="N3461" t="str">
            <v>Alat Bantu</v>
          </cell>
          <cell r="P3461" t="str">
            <v>Ls</v>
          </cell>
          <cell r="Q3461">
            <v>1</v>
          </cell>
          <cell r="R3461">
            <v>1200</v>
          </cell>
          <cell r="U3461">
            <v>1200</v>
          </cell>
        </row>
        <row r="3462">
          <cell r="A3462" t="str">
            <v>4.</v>
          </cell>
          <cell r="C3462" t="str">
            <v>HARGA DASAR SATUAN UPAH, BAHAN DAN ALAT</v>
          </cell>
        </row>
        <row r="3463">
          <cell r="C3463" t="str">
            <v>Lihat lampiran.</v>
          </cell>
        </row>
        <row r="3465">
          <cell r="A3465" t="str">
            <v>5.</v>
          </cell>
          <cell r="C3465" t="str">
            <v>ANALISA HARGA SATUAN PEKERJAAN</v>
          </cell>
        </row>
        <row r="3466">
          <cell r="C3466" t="str">
            <v>Lihat perhitungan dalam FORMULIR STANDAR UNTUK</v>
          </cell>
        </row>
        <row r="3467">
          <cell r="C3467" t="str">
            <v>PEREKEMAN ANALISA MASING-MASING HARGA</v>
          </cell>
        </row>
        <row r="3468">
          <cell r="C3468" t="str">
            <v>SATUAN.</v>
          </cell>
        </row>
        <row r="3469">
          <cell r="C3469" t="str">
            <v>Didapat Harga Satuan Pekerjaan :</v>
          </cell>
          <cell r="Q3469" t="str">
            <v xml:space="preserve">JUMLAH HARGA PERALATAN   </v>
          </cell>
          <cell r="U3469">
            <v>1200</v>
          </cell>
        </row>
        <row r="3471">
          <cell r="C3471" t="str">
            <v xml:space="preserve">Rp.  </v>
          </cell>
          <cell r="D3471">
            <v>28303.000000000004</v>
          </cell>
          <cell r="E3471" t="str">
            <v xml:space="preserve"> / M3</v>
          </cell>
          <cell r="L3471" t="str">
            <v>D.</v>
          </cell>
          <cell r="N3471" t="str">
            <v>JUMLAH HARGA TENAGA, BAHAN DAN PERALATAN  ( A + B + C )</v>
          </cell>
          <cell r="U3471">
            <v>25730.000000000004</v>
          </cell>
        </row>
        <row r="3472">
          <cell r="L3472" t="str">
            <v>E.</v>
          </cell>
          <cell r="N3472" t="str">
            <v>OVERHEAD &amp; PROFIT</v>
          </cell>
          <cell r="P3472">
            <v>10</v>
          </cell>
          <cell r="Q3472" t="str">
            <v>%  x  D</v>
          </cell>
          <cell r="U3472">
            <v>2573.0000000000005</v>
          </cell>
        </row>
        <row r="3473">
          <cell r="L3473" t="str">
            <v>F.</v>
          </cell>
          <cell r="N3473" t="str">
            <v>HARGA SATUAN PEKERJAAN  ( D + E )</v>
          </cell>
          <cell r="U3473">
            <v>28303.000000000004</v>
          </cell>
        </row>
        <row r="3474">
          <cell r="A3474" t="str">
            <v>6.</v>
          </cell>
          <cell r="C3474" t="str">
            <v>MASA PELAKSANAAN YANG DIPERLUKAN</v>
          </cell>
          <cell r="L3474" t="str">
            <v>Note: 1</v>
          </cell>
          <cell r="N3474" t="str">
            <v>SATUAN dapat berdasarkan atas jam operasi untuk Tenaga Kerja dan Peralatan, volume dan/atau ukuran</v>
          </cell>
        </row>
        <row r="3475">
          <cell r="C3475" t="str">
            <v>Masa Pelaksanaan :</v>
          </cell>
          <cell r="D3475" t="str">
            <v>. . . . . . . . . . . .</v>
          </cell>
          <cell r="N3475" t="str">
            <v>berat untuk bahan-bahan.</v>
          </cell>
        </row>
        <row r="3476">
          <cell r="L3476">
            <v>2</v>
          </cell>
          <cell r="N3476" t="str">
            <v>Kuantitas satuan adalah kuantitas setiap komponen untuk menyelesaikan satu satuan pekerjaan dari nomor</v>
          </cell>
        </row>
        <row r="3477">
          <cell r="A3477" t="str">
            <v>7.</v>
          </cell>
          <cell r="C3477" t="str">
            <v>VOLUME PEKERJAAN YANG DIPERLUKAN</v>
          </cell>
          <cell r="N3477" t="str">
            <v>mata pembayaran.</v>
          </cell>
        </row>
        <row r="3478">
          <cell r="C3478" t="str">
            <v>Volume pekerjaan  :</v>
          </cell>
          <cell r="D3478">
            <v>0</v>
          </cell>
          <cell r="E3478" t="str">
            <v>M3</v>
          </cell>
          <cell r="L3478">
            <v>3</v>
          </cell>
          <cell r="N3478" t="str">
            <v>Biaya satuan untuk peralatan sudah termasuk bahan bakar, bahan habis dipakai dan operator.</v>
          </cell>
        </row>
        <row r="3479">
          <cell r="L3479">
            <v>4</v>
          </cell>
          <cell r="N3479" t="str">
            <v>Biaya satuan sudah termasuk pengeluaran untuk seluruh pajak yang berkaitan (tetapi tidak termasuk PPN</v>
          </cell>
        </row>
        <row r="3480">
          <cell r="N3480" t="str">
            <v>yang dibayar dari kontrak) dan biaya-biaya lainnya.</v>
          </cell>
        </row>
        <row r="3481">
          <cell r="A3481" t="str">
            <v>ITEM PEMBAYARAN NO.</v>
          </cell>
          <cell r="D3481" t="str">
            <v>:  7.10 (3)</v>
          </cell>
          <cell r="J3481" t="str">
            <v>Analisa LI-7103</v>
          </cell>
          <cell r="T3481" t="str">
            <v>Analisa LI-7103</v>
          </cell>
        </row>
        <row r="3482">
          <cell r="A3482" t="str">
            <v>JENIS PEKERJAAN</v>
          </cell>
          <cell r="D3482" t="str">
            <v>:  Bronjong (Gabions)</v>
          </cell>
        </row>
        <row r="3483">
          <cell r="A3483" t="str">
            <v>SATUAN PEMBAYARAN</v>
          </cell>
          <cell r="D3483" t="str">
            <v>:  M3</v>
          </cell>
          <cell r="H3483" t="str">
            <v xml:space="preserve">        URAIAN ANALISA HARGA SATUAN</v>
          </cell>
          <cell r="L3483" t="str">
            <v>FORMULIR STANDAR UNTUK</v>
          </cell>
        </row>
        <row r="3484">
          <cell r="L3484" t="str">
            <v>PEREKAMAN ANALISA MASING-MASING HARGA SATUAN</v>
          </cell>
        </row>
        <row r="3485">
          <cell r="L3485" t="str">
            <v xml:space="preserve">                                                                                                            </v>
          </cell>
        </row>
        <row r="3486">
          <cell r="A3486" t="str">
            <v>No.</v>
          </cell>
          <cell r="C3486" t="str">
            <v>U R A I A N</v>
          </cell>
          <cell r="G3486" t="str">
            <v>KODE</v>
          </cell>
          <cell r="H3486" t="str">
            <v>KOEF.</v>
          </cell>
          <cell r="I3486" t="str">
            <v>SATUAN</v>
          </cell>
          <cell r="J3486" t="str">
            <v>KETERANGAN</v>
          </cell>
        </row>
        <row r="3488">
          <cell r="L3488" t="str">
            <v>Proyek / Bagpro</v>
          </cell>
          <cell r="O3488" t="str">
            <v xml:space="preserve">:  Peningkatan Jalan Dan Jembatan Prop. NTT </v>
          </cell>
        </row>
        <row r="3489">
          <cell r="A3489" t="str">
            <v>I.</v>
          </cell>
          <cell r="C3489" t="str">
            <v>ASUMSI</v>
          </cell>
          <cell r="L3489" t="str">
            <v>No. Paket Kontrak</v>
          </cell>
          <cell r="O3489" t="str">
            <v xml:space="preserve">:  </v>
          </cell>
        </row>
        <row r="3490">
          <cell r="A3490">
            <v>1</v>
          </cell>
          <cell r="C3490" t="str">
            <v>Pekerjaan dilakukan secara manual</v>
          </cell>
          <cell r="L3490" t="str">
            <v>Nama Paket</v>
          </cell>
          <cell r="O3490" t="str">
            <v>:  Pembangunan Jalan Resetlement Pengungsi Mauritzu</v>
          </cell>
        </row>
        <row r="3491">
          <cell r="A3491">
            <v>2</v>
          </cell>
          <cell r="C3491" t="str">
            <v>Lokasi pekerjaan : sepanjang jalan</v>
          </cell>
          <cell r="L3491" t="str">
            <v>Prop / Kab / Kodya</v>
          </cell>
          <cell r="O3491" t="str">
            <v>:  Nusa Tenggara Timur / TTU</v>
          </cell>
        </row>
        <row r="3492">
          <cell r="A3492">
            <v>3</v>
          </cell>
          <cell r="C3492" t="str">
            <v>Bahan dasar (besi, anyaman kawat dan batu) diterima</v>
          </cell>
          <cell r="L3492" t="str">
            <v>ITEM PEMBAYARAN NO.</v>
          </cell>
          <cell r="O3492" t="str">
            <v>:  7.10 (3)</v>
          </cell>
          <cell r="R3492" t="str">
            <v>PERKIRAAN VOL. PEK.</v>
          </cell>
          <cell r="T3492" t="str">
            <v>:</v>
          </cell>
          <cell r="U3492">
            <v>0</v>
          </cell>
        </row>
        <row r="3493">
          <cell r="C3493" t="str">
            <v>seluruhnya di lokasi pekerjaan</v>
          </cell>
          <cell r="L3493" t="str">
            <v>JENIS PEKERJAAN</v>
          </cell>
          <cell r="O3493" t="str">
            <v>:  Bronjong (Gabions)</v>
          </cell>
          <cell r="R3493" t="str">
            <v>TOTAL HARGA (Rp.)</v>
          </cell>
          <cell r="T3493" t="str">
            <v>:</v>
          </cell>
          <cell r="U3493">
            <v>0</v>
          </cell>
        </row>
        <row r="3494">
          <cell r="A3494">
            <v>4</v>
          </cell>
          <cell r="C3494" t="str">
            <v>Jarak rata-rata Base camp ke lokasi pekerjaan</v>
          </cell>
          <cell r="G3494" t="str">
            <v>L</v>
          </cell>
          <cell r="H3494">
            <v>17.5</v>
          </cell>
          <cell r="I3494" t="str">
            <v>KM</v>
          </cell>
          <cell r="L3494" t="str">
            <v>SATUAN PEMBAYARAN</v>
          </cell>
          <cell r="O3494" t="str">
            <v>:  M3</v>
          </cell>
          <cell r="R3494" t="str">
            <v>% THD. BIAYA PROYEK</v>
          </cell>
          <cell r="T3494" t="str">
            <v>:</v>
          </cell>
          <cell r="U3494">
            <v>0</v>
          </cell>
        </row>
        <row r="3495">
          <cell r="A3495">
            <v>5</v>
          </cell>
          <cell r="C3495" t="str">
            <v>Jam kerja efektif per-hari</v>
          </cell>
          <cell r="G3495" t="str">
            <v>Tk</v>
          </cell>
          <cell r="H3495">
            <v>7</v>
          </cell>
          <cell r="I3495" t="str">
            <v>jam</v>
          </cell>
        </row>
        <row r="3496">
          <cell r="A3496">
            <v>6</v>
          </cell>
          <cell r="C3496" t="str">
            <v>Faktor Kehilangan Material</v>
          </cell>
          <cell r="G3496" t="str">
            <v>Fh</v>
          </cell>
          <cell r="H3496">
            <v>1.1000000000000001</v>
          </cell>
          <cell r="I3496" t="str">
            <v>-</v>
          </cell>
        </row>
        <row r="3497">
          <cell r="Q3497" t="str">
            <v>PERKIRAAN</v>
          </cell>
          <cell r="R3497" t="str">
            <v>HARGA</v>
          </cell>
          <cell r="S3497" t="str">
            <v>JUMLAH</v>
          </cell>
        </row>
        <row r="3498">
          <cell r="A3498" t="str">
            <v>II.</v>
          </cell>
          <cell r="C3498" t="str">
            <v>URUTAN KERJA</v>
          </cell>
          <cell r="L3498" t="str">
            <v>NO.</v>
          </cell>
          <cell r="N3498" t="str">
            <v>KOMPONEN</v>
          </cell>
          <cell r="P3498" t="str">
            <v>SATUAN</v>
          </cell>
          <cell r="Q3498" t="str">
            <v>KUANTITAS</v>
          </cell>
          <cell r="R3498" t="str">
            <v>SATUAN</v>
          </cell>
          <cell r="S3498" t="str">
            <v>HARGA</v>
          </cell>
        </row>
        <row r="3499">
          <cell r="A3499">
            <v>1</v>
          </cell>
          <cell r="C3499" t="str">
            <v>Keranjang kawat bronjong direntangkana dan dibentuk</v>
          </cell>
          <cell r="R3499" t="str">
            <v>(Rp.)</v>
          </cell>
          <cell r="S3499" t="str">
            <v>(Rp.)</v>
          </cell>
        </row>
        <row r="3500">
          <cell r="C3500" t="str">
            <v>sesuai dengan konstruksi yang diinginkan</v>
          </cell>
        </row>
        <row r="3501">
          <cell r="A3501">
            <v>2</v>
          </cell>
          <cell r="C3501" t="str">
            <v>Batu ditempatkan satu demi satu sehingga rongga</v>
          </cell>
        </row>
        <row r="3502">
          <cell r="C3502" t="str">
            <v>sesedikit mungkin</v>
          </cell>
          <cell r="L3502" t="str">
            <v>A.</v>
          </cell>
          <cell r="N3502" t="str">
            <v>TENAGA</v>
          </cell>
        </row>
        <row r="3503">
          <cell r="A3503">
            <v>3</v>
          </cell>
          <cell r="C3503" t="str">
            <v>Anyaman kawat ditutup dan diikat</v>
          </cell>
        </row>
        <row r="3504">
          <cell r="L3504" t="str">
            <v>1.</v>
          </cell>
          <cell r="N3504" t="str">
            <v>Pekerja Biasa</v>
          </cell>
          <cell r="O3504" t="str">
            <v>(L01)</v>
          </cell>
          <cell r="P3504" t="str">
            <v>jam</v>
          </cell>
          <cell r="Q3504">
            <v>5.25</v>
          </cell>
          <cell r="R3504">
            <v>0</v>
          </cell>
          <cell r="U3504">
            <v>0</v>
          </cell>
        </row>
        <row r="3505">
          <cell r="A3505" t="str">
            <v>III.</v>
          </cell>
          <cell r="C3505" t="str">
            <v>PEMAKAIAN BAHAN, ALAT DAN TENAGA</v>
          </cell>
          <cell r="L3505" t="str">
            <v>2.</v>
          </cell>
          <cell r="N3505" t="str">
            <v>Tukang</v>
          </cell>
          <cell r="O3505" t="str">
            <v>(L02)</v>
          </cell>
          <cell r="P3505" t="str">
            <v>jam</v>
          </cell>
          <cell r="Q3505">
            <v>2.625</v>
          </cell>
          <cell r="R3505">
            <v>0</v>
          </cell>
          <cell r="U3505">
            <v>0</v>
          </cell>
        </row>
        <row r="3506">
          <cell r="L3506" t="str">
            <v>3.</v>
          </cell>
          <cell r="N3506" t="str">
            <v>Mandor</v>
          </cell>
          <cell r="O3506" t="str">
            <v>(L03)</v>
          </cell>
          <cell r="P3506" t="str">
            <v>jam</v>
          </cell>
          <cell r="Q3506">
            <v>0.875</v>
          </cell>
          <cell r="R3506">
            <v>0</v>
          </cell>
          <cell r="U3506">
            <v>0</v>
          </cell>
        </row>
        <row r="3507">
          <cell r="A3507" t="str">
            <v xml:space="preserve">   1.</v>
          </cell>
          <cell r="C3507" t="str">
            <v>BAHAN</v>
          </cell>
        </row>
        <row r="3508">
          <cell r="A3508" t="str">
            <v>1.a.</v>
          </cell>
          <cell r="C3508" t="str">
            <v>Kawat Bronjong</v>
          </cell>
          <cell r="G3508" t="str">
            <v>(M15)</v>
          </cell>
          <cell r="H3508">
            <v>15</v>
          </cell>
          <cell r="I3508" t="str">
            <v>Kg</v>
          </cell>
          <cell r="Q3508" t="str">
            <v xml:space="preserve">JUMLAH HARGA TENAGA   </v>
          </cell>
          <cell r="U3508">
            <v>0</v>
          </cell>
        </row>
        <row r="3509">
          <cell r="A3509" t="str">
            <v>1.b.</v>
          </cell>
          <cell r="C3509" t="str">
            <v>Batu</v>
          </cell>
          <cell r="G3509" t="str">
            <v>(M02)</v>
          </cell>
          <cell r="H3509">
            <v>1.1000000000000001</v>
          </cell>
          <cell r="I3509" t="str">
            <v>M3</v>
          </cell>
        </row>
        <row r="3510">
          <cell r="L3510" t="str">
            <v>B.</v>
          </cell>
          <cell r="N3510" t="str">
            <v>BAHAN</v>
          </cell>
        </row>
        <row r="3511">
          <cell r="A3511" t="str">
            <v>2.</v>
          </cell>
          <cell r="C3511" t="str">
            <v>ALAT</v>
          </cell>
        </row>
        <row r="3512">
          <cell r="A3512" t="str">
            <v>2.a.</v>
          </cell>
          <cell r="C3512" t="str">
            <v>ALAT BANTU</v>
          </cell>
          <cell r="L3512" t="str">
            <v>1.</v>
          </cell>
          <cell r="N3512" t="str">
            <v>Kawat Bronjong  (M15)</v>
          </cell>
          <cell r="P3512" t="str">
            <v>Kg</v>
          </cell>
          <cell r="Q3512">
            <v>15</v>
          </cell>
          <cell r="R3512">
            <v>10500</v>
          </cell>
          <cell r="U3512">
            <v>157500</v>
          </cell>
        </row>
        <row r="3513">
          <cell r="C3513" t="str">
            <v>Diperlukan  :</v>
          </cell>
          <cell r="L3513" t="str">
            <v>2.</v>
          </cell>
          <cell r="N3513" t="str">
            <v>Batu</v>
          </cell>
          <cell r="O3513" t="str">
            <v>(M02)</v>
          </cell>
          <cell r="P3513" t="str">
            <v>M3</v>
          </cell>
          <cell r="Q3513">
            <v>1.1000000000000001</v>
          </cell>
          <cell r="R3513">
            <v>16100</v>
          </cell>
          <cell r="U3513">
            <v>17710</v>
          </cell>
        </row>
        <row r="3514">
          <cell r="C3514" t="str">
            <v>- Tang</v>
          </cell>
          <cell r="E3514" t="str">
            <v>=  2  buah</v>
          </cell>
        </row>
        <row r="3515">
          <cell r="C3515" t="str">
            <v>- Pemotong kawat</v>
          </cell>
          <cell r="E3515" t="str">
            <v>=  2  buah</v>
          </cell>
        </row>
        <row r="3516">
          <cell r="C3516" t="str">
            <v>- Palu pemecah batu</v>
          </cell>
          <cell r="E3516" t="str">
            <v>=  2  buah</v>
          </cell>
        </row>
        <row r="3518">
          <cell r="A3518" t="str">
            <v>3.</v>
          </cell>
          <cell r="C3518" t="str">
            <v>TENAGA</v>
          </cell>
          <cell r="Q3518" t="str">
            <v xml:space="preserve">JUMLAH HARGA BAHAN   </v>
          </cell>
          <cell r="U3518">
            <v>175210</v>
          </cell>
        </row>
        <row r="3519">
          <cell r="C3519" t="str">
            <v>Produksi pekerjaan per hari</v>
          </cell>
          <cell r="G3519" t="str">
            <v>Qt</v>
          </cell>
          <cell r="H3519">
            <v>8</v>
          </cell>
          <cell r="I3519" t="str">
            <v>M2</v>
          </cell>
        </row>
        <row r="3520">
          <cell r="C3520" t="str">
            <v>dibutuhkan tenaga :</v>
          </cell>
          <cell r="D3520" t="str">
            <v>- Mandor</v>
          </cell>
          <cell r="G3520" t="str">
            <v>M</v>
          </cell>
          <cell r="H3520">
            <v>1</v>
          </cell>
          <cell r="I3520" t="str">
            <v>orang</v>
          </cell>
          <cell r="L3520" t="str">
            <v>C.</v>
          </cell>
          <cell r="N3520" t="str">
            <v>PERALATAN</v>
          </cell>
        </row>
        <row r="3521">
          <cell r="D3521" t="str">
            <v>- Tukang</v>
          </cell>
          <cell r="G3521" t="str">
            <v>Tb</v>
          </cell>
          <cell r="H3521">
            <v>3</v>
          </cell>
          <cell r="I3521" t="str">
            <v>orang</v>
          </cell>
        </row>
        <row r="3522">
          <cell r="D3522" t="str">
            <v>- Pekerja</v>
          </cell>
          <cell r="G3522" t="str">
            <v>P</v>
          </cell>
          <cell r="H3522">
            <v>6</v>
          </cell>
          <cell r="I3522" t="str">
            <v>orang</v>
          </cell>
          <cell r="L3522" t="str">
            <v>1.</v>
          </cell>
          <cell r="N3522" t="str">
            <v>Alat Bantu</v>
          </cell>
          <cell r="P3522" t="str">
            <v>Ls</v>
          </cell>
          <cell r="Q3522">
            <v>1</v>
          </cell>
          <cell r="R3522">
            <v>750</v>
          </cell>
          <cell r="U3522">
            <v>750</v>
          </cell>
        </row>
        <row r="3524">
          <cell r="C3524" t="str">
            <v>Koefisien Tenaga / Kg  :</v>
          </cell>
        </row>
        <row r="3525">
          <cell r="D3525" t="str">
            <v>-  Mandor</v>
          </cell>
          <cell r="E3525" t="str">
            <v>=  ( M x Tk ) : Qt</v>
          </cell>
          <cell r="G3525" t="str">
            <v>(L03)</v>
          </cell>
          <cell r="H3525">
            <v>0.875</v>
          </cell>
          <cell r="I3525" t="str">
            <v>jam</v>
          </cell>
        </row>
        <row r="3526">
          <cell r="D3526" t="str">
            <v>- Tukang</v>
          </cell>
          <cell r="E3526" t="str">
            <v>=  ( Tb x Tk ) : Qt</v>
          </cell>
          <cell r="G3526" t="str">
            <v>(L02)</v>
          </cell>
          <cell r="H3526">
            <v>2.625</v>
          </cell>
          <cell r="I3526" t="str">
            <v>jam</v>
          </cell>
        </row>
        <row r="3527">
          <cell r="D3527" t="str">
            <v>-  Pekerja</v>
          </cell>
          <cell r="E3527" t="str">
            <v>=  ( P x Tk ) : Qt</v>
          </cell>
          <cell r="G3527" t="str">
            <v>(L01)</v>
          </cell>
          <cell r="H3527">
            <v>5.25</v>
          </cell>
          <cell r="I3527" t="str">
            <v>jam</v>
          </cell>
        </row>
        <row r="3529">
          <cell r="A3529" t="str">
            <v>4.</v>
          </cell>
          <cell r="C3529" t="str">
            <v>HARGA DASAR SATUAN UPAH, BAHAN DAN ALAT</v>
          </cell>
        </row>
        <row r="3530">
          <cell r="C3530" t="str">
            <v>Lihat lampiran.</v>
          </cell>
          <cell r="Q3530" t="str">
            <v xml:space="preserve">JUMLAH HARGA PERALATAN   </v>
          </cell>
          <cell r="U3530">
            <v>750</v>
          </cell>
        </row>
        <row r="3532">
          <cell r="A3532" t="str">
            <v>5.</v>
          </cell>
          <cell r="C3532" t="str">
            <v>ANALISA HARGA SATUAN PEKERJAAN</v>
          </cell>
          <cell r="L3532" t="str">
            <v>D.</v>
          </cell>
          <cell r="N3532" t="str">
            <v>JUMLAH HARGA TENAGA, BAHAN DAN PERALATAN  ( A + B + C )</v>
          </cell>
          <cell r="U3532">
            <v>175960</v>
          </cell>
        </row>
        <row r="3533">
          <cell r="C3533" t="str">
            <v>Lihat perhitungan dalam FORMULIR STANDAR UNTUK</v>
          </cell>
          <cell r="L3533" t="str">
            <v>E.</v>
          </cell>
          <cell r="N3533" t="str">
            <v>OVERHEAD &amp; PROFIT</v>
          </cell>
          <cell r="P3533">
            <v>10</v>
          </cell>
          <cell r="Q3533" t="str">
            <v>%  x  D</v>
          </cell>
          <cell r="U3533">
            <v>17596</v>
          </cell>
        </row>
        <row r="3534">
          <cell r="C3534" t="str">
            <v>PEREKEMAN ANALISA MASING-MASING HARGA</v>
          </cell>
          <cell r="L3534" t="str">
            <v>F.</v>
          </cell>
          <cell r="N3534" t="str">
            <v>HARGA SATUAN PEKERJAAN  ( D + E )</v>
          </cell>
          <cell r="U3534">
            <v>193556</v>
          </cell>
        </row>
        <row r="3535">
          <cell r="C3535" t="str">
            <v>SATUAN.</v>
          </cell>
          <cell r="L3535" t="str">
            <v>Note: 1</v>
          </cell>
          <cell r="N3535" t="str">
            <v>SATUAN dapat berdasarkan atas jam operasi untuk Tenaga Kerja dan Peralatan, volume dan/atau ukuran</v>
          </cell>
        </row>
        <row r="3536">
          <cell r="C3536" t="str">
            <v>Didapat Harga Satuan Pekerjaan :</v>
          </cell>
          <cell r="N3536" t="str">
            <v>berat untuk bahan-bahan.</v>
          </cell>
        </row>
        <row r="3537">
          <cell r="L3537">
            <v>2</v>
          </cell>
          <cell r="N3537" t="str">
            <v>Kuantitas satuan adalah kuantitas setiap komponen untuk menyelesaikan satu satuan pekerjaan dari nomor</v>
          </cell>
        </row>
        <row r="3538">
          <cell r="C3538" t="str">
            <v xml:space="preserve">Rp.  </v>
          </cell>
          <cell r="D3538">
            <v>193556</v>
          </cell>
          <cell r="E3538" t="str">
            <v xml:space="preserve"> / M3</v>
          </cell>
          <cell r="N3538" t="str">
            <v>mata pembayaran.</v>
          </cell>
        </row>
        <row r="3539">
          <cell r="L3539">
            <v>3</v>
          </cell>
          <cell r="N3539" t="str">
            <v>Biaya satuan untuk peralatan sudah termasuk bahan bakar, bahan habis dipakai dan operator.</v>
          </cell>
        </row>
        <row r="3540">
          <cell r="L3540">
            <v>4</v>
          </cell>
          <cell r="N3540" t="str">
            <v>Biaya satuan sudah termasuk pengeluaran untuk seluruh pajak yang berkaitan (tetapi tidak termasuk PPN</v>
          </cell>
        </row>
        <row r="3541">
          <cell r="J3541" t="str">
            <v>Berlanjut ke hal. berikut.</v>
          </cell>
          <cell r="N3541" t="str">
            <v>yang dibayar dari kontrak) dan biaya-biaya lainnya.</v>
          </cell>
        </row>
        <row r="3542">
          <cell r="A3542" t="str">
            <v>ITEM PEMBAYARAN NO.</v>
          </cell>
          <cell r="D3542" t="str">
            <v>:  7.10 (3)</v>
          </cell>
          <cell r="J3542" t="str">
            <v>Analisa LI-7103</v>
          </cell>
        </row>
        <row r="3543">
          <cell r="A3543" t="str">
            <v>JENIS PEKERJAAN</v>
          </cell>
          <cell r="D3543" t="str">
            <v>:  Bronjong (Gabions)</v>
          </cell>
        </row>
        <row r="3544">
          <cell r="A3544" t="str">
            <v>SATUAN PEMBAYARAN</v>
          </cell>
          <cell r="D3544" t="str">
            <v>:  M3</v>
          </cell>
          <cell r="H3544" t="str">
            <v xml:space="preserve">        URAIAN ANALISA HARGA SATUAN</v>
          </cell>
        </row>
        <row r="3545">
          <cell r="J3545" t="str">
            <v>Lanjutan</v>
          </cell>
        </row>
        <row r="3547">
          <cell r="A3547" t="str">
            <v>No.</v>
          </cell>
          <cell r="C3547" t="str">
            <v>U R A I A N</v>
          </cell>
          <cell r="G3547" t="str">
            <v>KODE</v>
          </cell>
          <cell r="H3547" t="str">
            <v>KOEF.</v>
          </cell>
          <cell r="I3547" t="str">
            <v>SATUAN</v>
          </cell>
          <cell r="J3547" t="str">
            <v>KETERANGAN</v>
          </cell>
        </row>
        <row r="3550">
          <cell r="A3550" t="str">
            <v>6.</v>
          </cell>
          <cell r="C3550" t="str">
            <v>MASA PELAKSANAAN YANG DIPERLUKAN</v>
          </cell>
        </row>
        <row r="3551">
          <cell r="C3551" t="str">
            <v>Masa Pelaksanaan :</v>
          </cell>
          <cell r="D3551" t="str">
            <v>. . . . . . . . . . . .</v>
          </cell>
        </row>
        <row r="3553">
          <cell r="A3553" t="str">
            <v>7.</v>
          </cell>
          <cell r="C3553" t="str">
            <v>VOLUME PEKERJAAN YANG DIPERLUKAN</v>
          </cell>
        </row>
        <row r="3554">
          <cell r="C3554" t="str">
            <v>Volume pekerjaan  :</v>
          </cell>
          <cell r="D3554">
            <v>0</v>
          </cell>
          <cell r="E3554" t="str">
            <v>M3</v>
          </cell>
        </row>
        <row r="3601">
          <cell r="A3601" t="str">
            <v>ITEM PEMBAYARAN NO.</v>
          </cell>
          <cell r="D3601" t="str">
            <v>:  7. ........</v>
          </cell>
          <cell r="J3601" t="str">
            <v>Analisa LI-7.....</v>
          </cell>
          <cell r="T3601" t="str">
            <v>Analisa LI-7.....</v>
          </cell>
        </row>
        <row r="3602">
          <cell r="A3602" t="str">
            <v>JENIS PEKERJAAN</v>
          </cell>
          <cell r="D3602" t="str">
            <v>:  Geotekstil Untuk Perkuatan Tanah</v>
          </cell>
        </row>
        <row r="3603">
          <cell r="A3603" t="str">
            <v>SATUAN PEMBAYARAN</v>
          </cell>
          <cell r="D3603" t="str">
            <v>:  M2</v>
          </cell>
          <cell r="H3603" t="str">
            <v xml:space="preserve">        URAIAN ANALISA HARGA SATUAN</v>
          </cell>
          <cell r="L3603" t="str">
            <v>FORMULIR STANDAR UNTUK</v>
          </cell>
        </row>
        <row r="3604">
          <cell r="L3604" t="str">
            <v>PEREKAMAN ANALISA MASING-MASING HARGA SATUAN</v>
          </cell>
        </row>
        <row r="3605">
          <cell r="L3605" t="str">
            <v xml:space="preserve">                                                                                                            </v>
          </cell>
        </row>
        <row r="3606">
          <cell r="A3606" t="str">
            <v>No.</v>
          </cell>
          <cell r="C3606" t="str">
            <v>U R A I A N</v>
          </cell>
          <cell r="G3606" t="str">
            <v>KODE</v>
          </cell>
          <cell r="H3606" t="str">
            <v>KOEF.</v>
          </cell>
          <cell r="I3606" t="str">
            <v>SATUAN</v>
          </cell>
          <cell r="J3606" t="str">
            <v>KETERANGAN</v>
          </cell>
        </row>
        <row r="3608">
          <cell r="L3608" t="str">
            <v>Proyek / Bagpro</v>
          </cell>
          <cell r="O3608" t="str">
            <v xml:space="preserve">:  Peningkatan Jalan Dan Jembatan Prop. NTT </v>
          </cell>
        </row>
        <row r="3609">
          <cell r="A3609" t="str">
            <v>I.</v>
          </cell>
          <cell r="C3609" t="str">
            <v>ASUMSI</v>
          </cell>
          <cell r="L3609" t="str">
            <v>No. Paket Kontrak</v>
          </cell>
          <cell r="O3609" t="str">
            <v xml:space="preserve">:  </v>
          </cell>
        </row>
        <row r="3610">
          <cell r="A3610">
            <v>1</v>
          </cell>
          <cell r="C3610" t="str">
            <v>Pekerjaan dilakukan secara manual</v>
          </cell>
          <cell r="L3610" t="str">
            <v>Nama Paket</v>
          </cell>
          <cell r="O3610" t="str">
            <v>:  Pembangunan Jalan Resetlement Pengungsi Mauritzu</v>
          </cell>
        </row>
        <row r="3611">
          <cell r="A3611">
            <v>2</v>
          </cell>
          <cell r="C3611" t="str">
            <v>Lokasi pekerjaan : sepanjang jalan</v>
          </cell>
          <cell r="L3611" t="str">
            <v>Prop / Kab / Kodya</v>
          </cell>
          <cell r="O3611" t="str">
            <v>:  Nusa Tenggara Timur / TTU</v>
          </cell>
        </row>
        <row r="3612">
          <cell r="A3612">
            <v>3</v>
          </cell>
          <cell r="C3612" t="str">
            <v>Kondisi Jalan   :  sedang / baik</v>
          </cell>
          <cell r="L3612" t="str">
            <v>ITEM PEMBAYARAN NO.</v>
          </cell>
          <cell r="O3612" t="str">
            <v>:  7. ........</v>
          </cell>
          <cell r="R3612" t="str">
            <v>PERKIRAAN VOL. PEK.</v>
          </cell>
          <cell r="T3612" t="str">
            <v>:</v>
          </cell>
          <cell r="U3612">
            <v>0</v>
          </cell>
        </row>
        <row r="3613">
          <cell r="A3613">
            <v>4</v>
          </cell>
          <cell r="C3613" t="str">
            <v>Jam kerja efektif per-hari</v>
          </cell>
          <cell r="G3613" t="str">
            <v>Tk</v>
          </cell>
          <cell r="H3613">
            <v>7</v>
          </cell>
          <cell r="I3613" t="str">
            <v>Jam</v>
          </cell>
          <cell r="L3613" t="str">
            <v>JENIS PEKERJAAN</v>
          </cell>
          <cell r="O3613" t="str">
            <v>:  Geotekstil Untuk Perkuatan Tanah</v>
          </cell>
          <cell r="R3613" t="str">
            <v>TOTAL HARGA (Rp.)</v>
          </cell>
          <cell r="T3613" t="str">
            <v>:</v>
          </cell>
          <cell r="U3613">
            <v>0</v>
          </cell>
        </row>
        <row r="3614">
          <cell r="L3614" t="str">
            <v>SATUAN PEMBAYARAN</v>
          </cell>
          <cell r="O3614" t="str">
            <v>:  M2</v>
          </cell>
          <cell r="R3614" t="str">
            <v>% THD. BIAYA PROYEK</v>
          </cell>
          <cell r="T3614" t="str">
            <v>:</v>
          </cell>
          <cell r="U3614">
            <v>0</v>
          </cell>
        </row>
        <row r="3616">
          <cell r="A3616" t="str">
            <v>II.</v>
          </cell>
          <cell r="C3616" t="str">
            <v>URUTAN KERJA</v>
          </cell>
        </row>
        <row r="3617">
          <cell r="A3617">
            <v>1</v>
          </cell>
          <cell r="C3617" t="str">
            <v>Tanah yang akan digelar diratakan lebih dulu dengan</v>
          </cell>
          <cell r="Q3617" t="str">
            <v>PERKIRAAN</v>
          </cell>
          <cell r="R3617" t="str">
            <v>HARGA</v>
          </cell>
          <cell r="S3617" t="str">
            <v>JUMLAH</v>
          </cell>
        </row>
        <row r="3618">
          <cell r="C3618" t="str">
            <v>tenaga manusia</v>
          </cell>
          <cell r="L3618" t="str">
            <v>NO.</v>
          </cell>
          <cell r="N3618" t="str">
            <v>KOMPONEN</v>
          </cell>
          <cell r="P3618" t="str">
            <v>SATUAN</v>
          </cell>
          <cell r="Q3618" t="str">
            <v>KUANTITAS</v>
          </cell>
          <cell r="R3618" t="str">
            <v>SATUAN</v>
          </cell>
          <cell r="S3618" t="str">
            <v>HARGA</v>
          </cell>
        </row>
        <row r="3619">
          <cell r="A3619">
            <v>2</v>
          </cell>
          <cell r="C3619" t="str">
            <v xml:space="preserve">Gulungan geotextile dengan ukuran panjang 155 m, </v>
          </cell>
          <cell r="R3619" t="str">
            <v>(Rp.)</v>
          </cell>
          <cell r="S3619" t="str">
            <v>(Rp.)</v>
          </cell>
        </row>
        <row r="3620">
          <cell r="C3620" t="str">
            <v>lebar 0,4 m, digelar di lapangan dengan tenaga manusia</v>
          </cell>
        </row>
        <row r="3622">
          <cell r="A3622" t="str">
            <v>III.</v>
          </cell>
          <cell r="C3622" t="str">
            <v>PEMAKAIAN BAHAN, ALAT DAN TENAGA</v>
          </cell>
          <cell r="L3622" t="str">
            <v>A.</v>
          </cell>
          <cell r="N3622" t="str">
            <v>TENAGA</v>
          </cell>
        </row>
        <row r="3623">
          <cell r="A3623" t="str">
            <v xml:space="preserve">   1.</v>
          </cell>
          <cell r="C3623" t="str">
            <v>BAHAN</v>
          </cell>
        </row>
        <row r="3624">
          <cell r="C3624" t="str">
            <v>Kebutuhan Geotekstil / M2</v>
          </cell>
          <cell r="G3624" t="str">
            <v>(M30)</v>
          </cell>
          <cell r="H3624">
            <v>1</v>
          </cell>
          <cell r="I3624" t="str">
            <v>M2</v>
          </cell>
          <cell r="L3624" t="str">
            <v>1.</v>
          </cell>
          <cell r="N3624" t="str">
            <v>Pekerja Biasa</v>
          </cell>
          <cell r="O3624" t="str">
            <v>(L01)</v>
          </cell>
          <cell r="P3624" t="str">
            <v>Jam</v>
          </cell>
          <cell r="Q3624">
            <v>0.93333333333333335</v>
          </cell>
          <cell r="R3624">
            <v>0</v>
          </cell>
          <cell r="U3624">
            <v>0</v>
          </cell>
        </row>
        <row r="3625">
          <cell r="L3625" t="str">
            <v>2.</v>
          </cell>
          <cell r="N3625" t="str">
            <v>Tukang</v>
          </cell>
          <cell r="O3625" t="str">
            <v>(L02)</v>
          </cell>
          <cell r="P3625" t="str">
            <v>Jam</v>
          </cell>
          <cell r="Q3625">
            <v>0.23333333333333334</v>
          </cell>
          <cell r="R3625">
            <v>0</v>
          </cell>
          <cell r="U3625">
            <v>0</v>
          </cell>
        </row>
        <row r="3626">
          <cell r="A3626" t="str">
            <v xml:space="preserve">   2.</v>
          </cell>
          <cell r="C3626" t="str">
            <v>ALAT</v>
          </cell>
          <cell r="L3626" t="str">
            <v>2.</v>
          </cell>
          <cell r="N3626" t="str">
            <v>Mandor</v>
          </cell>
          <cell r="O3626" t="str">
            <v>(L03)</v>
          </cell>
          <cell r="P3626" t="str">
            <v>Jam</v>
          </cell>
          <cell r="Q3626">
            <v>0.11666666666666667</v>
          </cell>
          <cell r="R3626">
            <v>0</v>
          </cell>
          <cell r="U3626">
            <v>0</v>
          </cell>
        </row>
        <row r="3627">
          <cell r="A3627" t="str">
            <v>2.b.</v>
          </cell>
          <cell r="C3627" t="str">
            <v>ALAT  BANTU</v>
          </cell>
        </row>
        <row r="3628">
          <cell r="C3628" t="str">
            <v>Diperlukan alat-alat bantu kecil</v>
          </cell>
          <cell r="J3628" t="str">
            <v>Lump Sump</v>
          </cell>
          <cell r="Q3628" t="str">
            <v xml:space="preserve">JUMLAH HARGA TENAGA   </v>
          </cell>
          <cell r="U3628">
            <v>0</v>
          </cell>
        </row>
        <row r="3630">
          <cell r="L3630" t="str">
            <v>B.</v>
          </cell>
          <cell r="N3630" t="str">
            <v>BAHAN</v>
          </cell>
        </row>
        <row r="3631">
          <cell r="A3631" t="str">
            <v xml:space="preserve">   3.</v>
          </cell>
          <cell r="C3631" t="str">
            <v>TENAGA</v>
          </cell>
          <cell r="N3631" t="str">
            <v>Geotekstil</v>
          </cell>
          <cell r="O3631" t="str">
            <v>(M30)</v>
          </cell>
          <cell r="P3631" t="str">
            <v>M2</v>
          </cell>
          <cell r="Q3631">
            <v>1</v>
          </cell>
          <cell r="R3631">
            <v>10320</v>
          </cell>
          <cell r="U3631">
            <v>10320</v>
          </cell>
        </row>
        <row r="3632">
          <cell r="C3632" t="str">
            <v>Produksi yang dapat diselesaikan / hari</v>
          </cell>
          <cell r="G3632" t="str">
            <v>Qt</v>
          </cell>
          <cell r="H3632">
            <v>60</v>
          </cell>
          <cell r="I3632" t="str">
            <v>M2</v>
          </cell>
        </row>
        <row r="3633">
          <cell r="C3633" t="str">
            <v>Kebutuhan tenaga :</v>
          </cell>
        </row>
        <row r="3634">
          <cell r="D3634" t="str">
            <v>- Pekerja</v>
          </cell>
          <cell r="G3634" t="str">
            <v>P</v>
          </cell>
          <cell r="H3634">
            <v>8</v>
          </cell>
          <cell r="I3634" t="str">
            <v>orang</v>
          </cell>
        </row>
        <row r="3635">
          <cell r="D3635" t="str">
            <v>- Tukang</v>
          </cell>
          <cell r="G3635" t="str">
            <v>T</v>
          </cell>
          <cell r="H3635">
            <v>2</v>
          </cell>
          <cell r="I3635" t="str">
            <v>orang</v>
          </cell>
        </row>
        <row r="3636">
          <cell r="D3636" t="str">
            <v>- Mandor</v>
          </cell>
          <cell r="G3636" t="str">
            <v>M</v>
          </cell>
          <cell r="H3636">
            <v>1</v>
          </cell>
          <cell r="I3636" t="str">
            <v>orang</v>
          </cell>
        </row>
        <row r="3638">
          <cell r="C3638" t="str">
            <v>Koefisien tenaga / M2</v>
          </cell>
          <cell r="Q3638" t="str">
            <v xml:space="preserve">JUMLAH HARGA BAHAN   </v>
          </cell>
          <cell r="U3638">
            <v>10320</v>
          </cell>
        </row>
        <row r="3639">
          <cell r="D3639" t="str">
            <v>- Pekerja</v>
          </cell>
          <cell r="E3639" t="str">
            <v>= (Tk x P) : Qt</v>
          </cell>
          <cell r="G3639" t="str">
            <v>(L01)</v>
          </cell>
          <cell r="H3639">
            <v>0.93333333333333335</v>
          </cell>
          <cell r="I3639" t="str">
            <v>Jam</v>
          </cell>
        </row>
        <row r="3640">
          <cell r="D3640" t="str">
            <v>- Tukang</v>
          </cell>
          <cell r="E3640" t="str">
            <v>= (Tk x T) : Qt</v>
          </cell>
          <cell r="G3640" t="str">
            <v>(L02)</v>
          </cell>
          <cell r="H3640">
            <v>0.23333333333333334</v>
          </cell>
          <cell r="I3640" t="str">
            <v>Jam</v>
          </cell>
          <cell r="L3640" t="str">
            <v>C.</v>
          </cell>
          <cell r="N3640" t="str">
            <v>PERALATAN</v>
          </cell>
        </row>
        <row r="3641">
          <cell r="D3641" t="str">
            <v>- Mandor</v>
          </cell>
          <cell r="E3641" t="str">
            <v>= (Tk x M) : Qt</v>
          </cell>
          <cell r="G3641" t="str">
            <v>(L03)</v>
          </cell>
          <cell r="H3641">
            <v>0.11666666666666667</v>
          </cell>
          <cell r="I3641" t="str">
            <v>Jam</v>
          </cell>
        </row>
        <row r="3642">
          <cell r="L3642" t="str">
            <v>1.</v>
          </cell>
          <cell r="N3642" t="str">
            <v>Alat  Bantu</v>
          </cell>
          <cell r="P3642" t="str">
            <v>Ls</v>
          </cell>
          <cell r="Q3642">
            <v>1</v>
          </cell>
          <cell r="R3642">
            <v>600</v>
          </cell>
          <cell r="U3642">
            <v>600</v>
          </cell>
        </row>
        <row r="3643">
          <cell r="A3643" t="str">
            <v>4.</v>
          </cell>
          <cell r="C3643" t="str">
            <v>HARGA DASAR SATUAN UPAH, BAHAN DAN ALAT</v>
          </cell>
        </row>
        <row r="3644">
          <cell r="C3644" t="str">
            <v>Lihat lampiran.</v>
          </cell>
        </row>
        <row r="3646">
          <cell r="A3646" t="str">
            <v>5.</v>
          </cell>
          <cell r="C3646" t="str">
            <v>ANALISA HARGA SATUAN PEKERJAAN</v>
          </cell>
        </row>
        <row r="3647">
          <cell r="C3647" t="str">
            <v>Lihat perhitungan dalam FORMULIR STANDAR UNTUK</v>
          </cell>
        </row>
        <row r="3648">
          <cell r="C3648" t="str">
            <v>PEREKEMAN ANALISA MASING-MASING HARGA</v>
          </cell>
        </row>
        <row r="3649">
          <cell r="C3649" t="str">
            <v>SATUAN.</v>
          </cell>
        </row>
        <row r="3650">
          <cell r="C3650" t="str">
            <v>Didapat Harga Satuan Pekerjaan :</v>
          </cell>
          <cell r="Q3650" t="str">
            <v xml:space="preserve">JUMLAH HARGA PERALATAN   </v>
          </cell>
          <cell r="U3650">
            <v>600</v>
          </cell>
        </row>
        <row r="3652">
          <cell r="C3652" t="str">
            <v xml:space="preserve">Rp.  </v>
          </cell>
          <cell r="D3652">
            <v>12012</v>
          </cell>
          <cell r="E3652" t="str">
            <v xml:space="preserve"> / M2</v>
          </cell>
          <cell r="L3652" t="str">
            <v>D.</v>
          </cell>
          <cell r="N3652" t="str">
            <v>JUMLAH HARGA TENAGA, BAHAN DAN PERALATAN  ( A + B + C )</v>
          </cell>
          <cell r="U3652">
            <v>10920</v>
          </cell>
        </row>
        <row r="3653">
          <cell r="L3653" t="str">
            <v>E.</v>
          </cell>
          <cell r="N3653" t="str">
            <v>OVERHEAD &amp; PROFIT</v>
          </cell>
          <cell r="P3653">
            <v>10</v>
          </cell>
          <cell r="Q3653" t="str">
            <v>%  x  D</v>
          </cell>
          <cell r="U3653">
            <v>1092</v>
          </cell>
        </row>
        <row r="3654">
          <cell r="L3654" t="str">
            <v>F.</v>
          </cell>
          <cell r="N3654" t="str">
            <v>HARGA SATUAN PEKERJAAN  ( D + E )</v>
          </cell>
          <cell r="U3654">
            <v>12012</v>
          </cell>
        </row>
        <row r="3655">
          <cell r="A3655" t="str">
            <v>6.</v>
          </cell>
          <cell r="C3655" t="str">
            <v>MASA PELAKSANAAN YANG DIPERLUKAN</v>
          </cell>
          <cell r="L3655" t="str">
            <v>Note: 1</v>
          </cell>
          <cell r="N3655" t="str">
            <v>SATUAN dapat berdasarkan atas jam operasi untuk Tenaga Kerja dan Peralatan, volume dan/atau ukuran</v>
          </cell>
        </row>
        <row r="3656">
          <cell r="C3656" t="str">
            <v>Masa Pelaksanaan :</v>
          </cell>
          <cell r="D3656" t="str">
            <v>. . . . . . . . . . . .</v>
          </cell>
          <cell r="N3656" t="str">
            <v>berat untuk bahan-bahan.</v>
          </cell>
        </row>
        <row r="3657">
          <cell r="L3657">
            <v>2</v>
          </cell>
          <cell r="N3657" t="str">
            <v>Kuantitas satuan adalah kuantitas setiap komponen untuk menyelesaikan satu satuan pekerjaan dari nomor</v>
          </cell>
        </row>
        <row r="3658">
          <cell r="A3658" t="str">
            <v>7.</v>
          </cell>
          <cell r="C3658" t="str">
            <v>VOLUME PEKERJAAN YANG DIPERLUKAN</v>
          </cell>
          <cell r="N3658" t="str">
            <v>mata pembayaran.</v>
          </cell>
        </row>
        <row r="3659">
          <cell r="C3659" t="str">
            <v>Volume pekerjaan  :</v>
          </cell>
          <cell r="D3659">
            <v>0</v>
          </cell>
          <cell r="E3659" t="str">
            <v>M2</v>
          </cell>
          <cell r="L3659">
            <v>3</v>
          </cell>
          <cell r="N3659" t="str">
            <v>Biaya satuan untuk peralatan sudah termasuk bahan bakar, bahan habis dipakai dan operator.</v>
          </cell>
        </row>
        <row r="3660">
          <cell r="L3660">
            <v>4</v>
          </cell>
          <cell r="N3660" t="str">
            <v>Biaya satuan sudah termasuk pengeluaran untuk seluruh pajak yang berkaitan (tetapi tidak termasuk PPN</v>
          </cell>
        </row>
        <row r="3661">
          <cell r="N3661" t="str">
            <v>yang dibayar dari kontrak) dan biaya-biaya lainnya.</v>
          </cell>
        </row>
        <row r="3662">
          <cell r="A3662" t="str">
            <v>ITEM PEMBAYARAN NO.</v>
          </cell>
          <cell r="D3662" t="str">
            <v>:  7.6 (13) b</v>
          </cell>
          <cell r="J3662" t="str">
            <v>Analisa EI-7613</v>
          </cell>
          <cell r="T3662" t="str">
            <v>Analisa EI-7613</v>
          </cell>
        </row>
        <row r="3663">
          <cell r="A3663" t="str">
            <v>JENIS PEKERJAAN</v>
          </cell>
          <cell r="D3663" t="str">
            <v>:  Pemancangan T. Pancang Baja</v>
          </cell>
          <cell r="H3663" t="str">
            <v>(Dia 500 mm)</v>
          </cell>
        </row>
        <row r="3664">
          <cell r="A3664" t="str">
            <v>SATUAN PEMBAYARAN</v>
          </cell>
          <cell r="D3664" t="str">
            <v>:  M'</v>
          </cell>
          <cell r="H3664" t="str">
            <v xml:space="preserve">        URAIAN ANALISA HARGA SATUAN</v>
          </cell>
          <cell r="L3664" t="str">
            <v>FORMULIR STANDAR UNTUK</v>
          </cell>
        </row>
        <row r="3665">
          <cell r="L3665" t="str">
            <v>PEREKAMAN ANALISA MASING-MASING HARGA SATUAN</v>
          </cell>
        </row>
        <row r="3666">
          <cell r="L3666" t="str">
            <v xml:space="preserve">                                                                                                            </v>
          </cell>
        </row>
        <row r="3667">
          <cell r="A3667" t="str">
            <v>No.</v>
          </cell>
          <cell r="C3667" t="str">
            <v>U R A I A N</v>
          </cell>
          <cell r="G3667" t="str">
            <v>KODE</v>
          </cell>
          <cell r="H3667" t="str">
            <v>KOEF.</v>
          </cell>
          <cell r="I3667" t="str">
            <v>SATUAN</v>
          </cell>
          <cell r="J3667" t="str">
            <v>KETERANGAN</v>
          </cell>
        </row>
        <row r="3669">
          <cell r="L3669" t="str">
            <v>Proyek / Bagpro</v>
          </cell>
          <cell r="O3669" t="str">
            <v xml:space="preserve">:  Peningkatan Jalan Dan Jembatan Prop. NTT </v>
          </cell>
        </row>
        <row r="3670">
          <cell r="A3670" t="str">
            <v>I.</v>
          </cell>
          <cell r="C3670" t="str">
            <v>ASUMSI</v>
          </cell>
          <cell r="L3670" t="str">
            <v>No. Paket Kontrak</v>
          </cell>
          <cell r="O3670" t="str">
            <v xml:space="preserve">:  </v>
          </cell>
        </row>
        <row r="3671">
          <cell r="A3671">
            <v>1</v>
          </cell>
          <cell r="C3671" t="str">
            <v>Menggunakan alat (cara mekanik)</v>
          </cell>
          <cell r="L3671" t="str">
            <v>Nama Paket</v>
          </cell>
          <cell r="O3671" t="str">
            <v>:  Pembangunan Jalan Resetlement Pengungsi Mauritzu</v>
          </cell>
        </row>
        <row r="3672">
          <cell r="A3672">
            <v>2</v>
          </cell>
          <cell r="C3672" t="str">
            <v>Lokasi pekerjaan : di lokasi</v>
          </cell>
          <cell r="L3672" t="str">
            <v>Prop / Kab / Kodya</v>
          </cell>
          <cell r="O3672" t="str">
            <v>:  Nusa Tenggara Timur / TTU</v>
          </cell>
        </row>
        <row r="3673">
          <cell r="A3673">
            <v>3</v>
          </cell>
          <cell r="C3673" t="str">
            <v>Jam kerja efektif per-hari</v>
          </cell>
          <cell r="G3673" t="str">
            <v>Tk</v>
          </cell>
          <cell r="H3673">
            <v>7</v>
          </cell>
          <cell r="I3673" t="str">
            <v>jam</v>
          </cell>
          <cell r="L3673" t="str">
            <v>ITEM PEMBAYARAN NO.</v>
          </cell>
          <cell r="O3673" t="str">
            <v>:  7.6 (13) b</v>
          </cell>
          <cell r="R3673" t="str">
            <v>PERKIRAAN VOL. PEK.</v>
          </cell>
          <cell r="T3673" t="str">
            <v>:</v>
          </cell>
          <cell r="U3673" t="e">
            <v>#REF!</v>
          </cell>
        </row>
        <row r="3674">
          <cell r="A3674">
            <v>4</v>
          </cell>
          <cell r="C3674" t="str">
            <v>Panjang Tiang</v>
          </cell>
          <cell r="G3674" t="str">
            <v>p</v>
          </cell>
          <cell r="H3674">
            <v>20</v>
          </cell>
          <cell r="I3674" t="str">
            <v>M</v>
          </cell>
          <cell r="L3674" t="str">
            <v>JENIS PEKERJAAN</v>
          </cell>
          <cell r="O3674" t="str">
            <v>:  Pemancangan T. Pancang Baja</v>
          </cell>
          <cell r="R3674" t="str">
            <v>TOTAL HARGA (Rp.)</v>
          </cell>
          <cell r="T3674" t="str">
            <v>:</v>
          </cell>
          <cell r="U3674" t="e">
            <v>#REF!</v>
          </cell>
        </row>
        <row r="3675">
          <cell r="A3675">
            <v>5</v>
          </cell>
          <cell r="C3675" t="str">
            <v>Pemakaian Kawat las dan alat Las utk penyambungan</v>
          </cell>
          <cell r="L3675" t="str">
            <v>SATUAN PEMBAYARAN</v>
          </cell>
          <cell r="O3675" t="str">
            <v>:  M'</v>
          </cell>
          <cell r="Q3675" t="str">
            <v>(Dia 500 mm)</v>
          </cell>
          <cell r="R3675" t="str">
            <v>% THD. BIAYA PROYEK</v>
          </cell>
          <cell r="T3675" t="str">
            <v>:</v>
          </cell>
          <cell r="U3675" t="e">
            <v>#REF!</v>
          </cell>
        </row>
        <row r="3676">
          <cell r="C3676" t="str">
            <v>termasuk dalam item Penyediaan Tiang Pancang</v>
          </cell>
        </row>
        <row r="3678">
          <cell r="A3678" t="str">
            <v>II.</v>
          </cell>
          <cell r="C3678" t="str">
            <v>URUTAN KERJA</v>
          </cell>
          <cell r="Q3678" t="str">
            <v>PERKIRAAN</v>
          </cell>
          <cell r="R3678" t="str">
            <v>HARGA</v>
          </cell>
          <cell r="S3678" t="str">
            <v>JUMLAH</v>
          </cell>
        </row>
        <row r="3679">
          <cell r="A3679">
            <v>1</v>
          </cell>
          <cell r="C3679" t="str">
            <v>Material Tiang pancang yang telah siap ada dekat</v>
          </cell>
          <cell r="L3679" t="str">
            <v>NO.</v>
          </cell>
          <cell r="N3679" t="str">
            <v>KOMPONEN</v>
          </cell>
          <cell r="P3679" t="str">
            <v>SATUAN</v>
          </cell>
          <cell r="Q3679" t="str">
            <v>KUANTITAS</v>
          </cell>
          <cell r="R3679" t="str">
            <v>SATUAN</v>
          </cell>
          <cell r="S3679" t="str">
            <v>HARGA</v>
          </cell>
        </row>
        <row r="3680">
          <cell r="C3680" t="str">
            <v>lokasi pemancangan</v>
          </cell>
          <cell r="R3680" t="str">
            <v>(Rp.)</v>
          </cell>
          <cell r="S3680" t="str">
            <v>(Rp.)</v>
          </cell>
        </row>
        <row r="3681">
          <cell r="A3681">
            <v>2</v>
          </cell>
          <cell r="C3681" t="str">
            <v>Penyambungan dilakukan pada saat pemancangan</v>
          </cell>
        </row>
        <row r="3683">
          <cell r="A3683" t="str">
            <v>III.</v>
          </cell>
          <cell r="C3683" t="str">
            <v>PEMAKAIAN BAHAN, ALAT DAN TENAGA</v>
          </cell>
          <cell r="L3683" t="str">
            <v>A.</v>
          </cell>
          <cell r="N3683" t="str">
            <v>TENAGA</v>
          </cell>
        </row>
        <row r="3685">
          <cell r="A3685" t="str">
            <v xml:space="preserve">   1.</v>
          </cell>
          <cell r="C3685" t="str">
            <v>BAHAN</v>
          </cell>
          <cell r="L3685" t="str">
            <v>1.</v>
          </cell>
          <cell r="N3685" t="str">
            <v>Pekerja</v>
          </cell>
          <cell r="O3685" t="str">
            <v>(L01)</v>
          </cell>
          <cell r="P3685" t="str">
            <v>jam</v>
          </cell>
          <cell r="Q3685">
            <v>1.3554216867469884</v>
          </cell>
          <cell r="R3685">
            <v>0</v>
          </cell>
          <cell r="U3685">
            <v>0</v>
          </cell>
        </row>
        <row r="3686">
          <cell r="C3686" t="str">
            <v xml:space="preserve">Pemakaian bahan pada pekerjaan penyiapan </v>
          </cell>
          <cell r="L3686" t="str">
            <v>2.</v>
          </cell>
          <cell r="N3686" t="str">
            <v>Tukang</v>
          </cell>
          <cell r="O3686" t="str">
            <v>(L02)</v>
          </cell>
          <cell r="P3686" t="str">
            <v>jam</v>
          </cell>
          <cell r="Q3686">
            <v>0.27108433734939769</v>
          </cell>
          <cell r="R3686">
            <v>0</v>
          </cell>
          <cell r="U3686">
            <v>0</v>
          </cell>
        </row>
        <row r="3687">
          <cell r="C3687" t="str">
            <v>material tiang pancang</v>
          </cell>
          <cell r="L3687" t="str">
            <v>3.</v>
          </cell>
          <cell r="N3687" t="str">
            <v>Mandor</v>
          </cell>
          <cell r="O3687" t="str">
            <v>(L03)</v>
          </cell>
          <cell r="P3687" t="str">
            <v>jam</v>
          </cell>
          <cell r="Q3687">
            <v>0.13554216867469884</v>
          </cell>
          <cell r="R3687">
            <v>0</v>
          </cell>
          <cell r="U3687">
            <v>0</v>
          </cell>
        </row>
        <row r="3689">
          <cell r="A3689" t="str">
            <v>2.</v>
          </cell>
          <cell r="C3689" t="str">
            <v>ALAT</v>
          </cell>
          <cell r="Q3689" t="str">
            <v xml:space="preserve">JUMLAH HARGA TENAGA   </v>
          </cell>
          <cell r="U3689">
            <v>0</v>
          </cell>
        </row>
        <row r="3691">
          <cell r="L3691" t="str">
            <v>B.</v>
          </cell>
          <cell r="N3691" t="str">
            <v>BAHAN</v>
          </cell>
        </row>
        <row r="3692">
          <cell r="A3692" t="str">
            <v>2.a</v>
          </cell>
          <cell r="C3692" t="str">
            <v>Crane on Track 35 Ton</v>
          </cell>
          <cell r="G3692" t="str">
            <v>(E31)</v>
          </cell>
        </row>
        <row r="3693">
          <cell r="C3693" t="str">
            <v>Kapasitas</v>
          </cell>
          <cell r="G3693" t="str">
            <v>V1</v>
          </cell>
          <cell r="H3693">
            <v>1</v>
          </cell>
          <cell r="I3693" t="str">
            <v>Titik</v>
          </cell>
        </row>
        <row r="3694">
          <cell r="C3694" t="str">
            <v>Faktor Efisiensi alat</v>
          </cell>
          <cell r="G3694" t="str">
            <v>Fa</v>
          </cell>
          <cell r="H3694">
            <v>0.83</v>
          </cell>
          <cell r="I3694" t="str">
            <v>-</v>
          </cell>
        </row>
        <row r="3695">
          <cell r="C3695" t="str">
            <v>Waktu siklus</v>
          </cell>
        </row>
        <row r="3696">
          <cell r="C3696" t="str">
            <v>- Waktu penggeseran dan penyetelan tiang</v>
          </cell>
          <cell r="G3696" t="str">
            <v>T1</v>
          </cell>
          <cell r="H3696">
            <v>80</v>
          </cell>
          <cell r="I3696" t="str">
            <v>menit</v>
          </cell>
        </row>
        <row r="3697">
          <cell r="C3697" t="str">
            <v>- Waktu pemancangan sampai kalendering 3 cm</v>
          </cell>
          <cell r="G3697" t="str">
            <v>T2</v>
          </cell>
          <cell r="H3697">
            <v>90</v>
          </cell>
          <cell r="I3697" t="str">
            <v>menit</v>
          </cell>
        </row>
        <row r="3698">
          <cell r="C3698" t="str">
            <v>- Waktu penjambungan tiang</v>
          </cell>
          <cell r="G3698" t="str">
            <v>T3</v>
          </cell>
          <cell r="H3698">
            <v>65</v>
          </cell>
          <cell r="I3698" t="str">
            <v>menit</v>
          </cell>
        </row>
        <row r="3699">
          <cell r="G3699" t="str">
            <v>Ts1</v>
          </cell>
          <cell r="H3699">
            <v>155</v>
          </cell>
          <cell r="I3699" t="str">
            <v>menit</v>
          </cell>
          <cell r="Q3699" t="str">
            <v xml:space="preserve">JUMLAH HARGA BAHAN   </v>
          </cell>
          <cell r="U3699">
            <v>0</v>
          </cell>
        </row>
        <row r="3701">
          <cell r="C3701" t="str">
            <v>Kap. Prod. / jam  =</v>
          </cell>
          <cell r="D3701" t="str">
            <v>V1 x p x Fa</v>
          </cell>
          <cell r="G3701" t="str">
            <v>Q1</v>
          </cell>
          <cell r="H3701">
            <v>6.4258064516129023</v>
          </cell>
          <cell r="I3701" t="str">
            <v>M1/jam</v>
          </cell>
          <cell r="L3701" t="str">
            <v>C.</v>
          </cell>
          <cell r="N3701" t="str">
            <v>PERALATAN</v>
          </cell>
        </row>
        <row r="3702">
          <cell r="D3702" t="str">
            <v>Ts1</v>
          </cell>
        </row>
        <row r="3703">
          <cell r="C3703" t="str">
            <v xml:space="preserve">Koefisien Alat / m' </v>
          </cell>
          <cell r="D3703" t="str">
            <v xml:space="preserve"> = 1 : Q1</v>
          </cell>
          <cell r="G3703" t="str">
            <v>(E31)</v>
          </cell>
          <cell r="H3703">
            <v>0.15562248995983938</v>
          </cell>
          <cell r="I3703" t="str">
            <v>Jam</v>
          </cell>
          <cell r="L3703" t="str">
            <v>1.</v>
          </cell>
          <cell r="N3703" t="str">
            <v>Crane on Track   (E31)</v>
          </cell>
          <cell r="P3703" t="str">
            <v>jam</v>
          </cell>
          <cell r="Q3703">
            <v>0.15562248995983938</v>
          </cell>
          <cell r="R3703">
            <v>129492.40497405821</v>
          </cell>
          <cell r="U3703">
            <v>20151.930492950829</v>
          </cell>
        </row>
        <row r="3704">
          <cell r="L3704" t="str">
            <v>2.</v>
          </cell>
          <cell r="N3704" t="str">
            <v>Pile Driver</v>
          </cell>
          <cell r="O3704" t="str">
            <v>(E30)</v>
          </cell>
          <cell r="P3704" t="str">
            <v>jam</v>
          </cell>
          <cell r="Q3704">
            <v>9.0361445783132543E-2</v>
          </cell>
          <cell r="R3704">
            <v>26959.210653622875</v>
          </cell>
          <cell r="U3704">
            <v>2436.0732518333925</v>
          </cell>
        </row>
        <row r="3705">
          <cell r="A3705" t="str">
            <v>2.b</v>
          </cell>
          <cell r="C3705" t="str">
            <v>PILE DRIVER HAMMER</v>
          </cell>
          <cell r="G3705" t="str">
            <v>(E30)</v>
          </cell>
          <cell r="L3705" t="str">
            <v>3.</v>
          </cell>
          <cell r="N3705" t="str">
            <v>Alat Bantu</v>
          </cell>
          <cell r="P3705" t="str">
            <v>Ls</v>
          </cell>
          <cell r="Q3705">
            <v>1</v>
          </cell>
          <cell r="R3705">
            <v>350</v>
          </cell>
          <cell r="U3705">
            <v>350</v>
          </cell>
        </row>
        <row r="3706">
          <cell r="C3706" t="str">
            <v>Kapasitas</v>
          </cell>
          <cell r="G3706" t="str">
            <v>V2</v>
          </cell>
          <cell r="H3706">
            <v>1</v>
          </cell>
          <cell r="I3706" t="str">
            <v>Titik</v>
          </cell>
        </row>
        <row r="3707">
          <cell r="C3707" t="str">
            <v>Faktor Efisiensi alat</v>
          </cell>
          <cell r="G3707" t="str">
            <v>Fa</v>
          </cell>
          <cell r="H3707">
            <v>0.83</v>
          </cell>
          <cell r="I3707" t="str">
            <v>-</v>
          </cell>
        </row>
        <row r="3708">
          <cell r="C3708" t="str">
            <v>Waktu siklus</v>
          </cell>
        </row>
        <row r="3709">
          <cell r="C3709" t="str">
            <v>- Waktu pemancangan sampai kalendering 3 cm</v>
          </cell>
          <cell r="G3709" t="str">
            <v>Ts2</v>
          </cell>
          <cell r="H3709">
            <v>90</v>
          </cell>
          <cell r="I3709" t="str">
            <v>menit</v>
          </cell>
        </row>
        <row r="3711">
          <cell r="C3711" t="str">
            <v>Kap. Prod. / jam  =</v>
          </cell>
          <cell r="D3711" t="str">
            <v>V2 x p x Fa</v>
          </cell>
          <cell r="G3711" t="str">
            <v>Q2</v>
          </cell>
          <cell r="H3711">
            <v>11.066666666666665</v>
          </cell>
          <cell r="I3711" t="str">
            <v>M1/jam</v>
          </cell>
          <cell r="Q3711" t="str">
            <v xml:space="preserve">JUMLAH HARGA PERALATAN   </v>
          </cell>
          <cell r="U3711">
            <v>22938.003744784222</v>
          </cell>
        </row>
        <row r="3712">
          <cell r="D3712" t="str">
            <v>Ts2</v>
          </cell>
        </row>
        <row r="3713">
          <cell r="C3713" t="str">
            <v xml:space="preserve">Koefisien Alat / m' </v>
          </cell>
          <cell r="D3713" t="str">
            <v xml:space="preserve"> = 1 : Q2</v>
          </cell>
          <cell r="G3713" t="str">
            <v>(E07)</v>
          </cell>
          <cell r="H3713">
            <v>9.0361445783132543E-2</v>
          </cell>
          <cell r="I3713" t="str">
            <v>Jam</v>
          </cell>
          <cell r="L3713" t="str">
            <v>D.</v>
          </cell>
          <cell r="N3713" t="str">
            <v>JUMLAH HARGA TENAGA, BAHAN DAN PERALATAN  ( A + B + C )</v>
          </cell>
          <cell r="U3713">
            <v>22938.003744784222</v>
          </cell>
        </row>
        <row r="3714">
          <cell r="L3714" t="str">
            <v>E.</v>
          </cell>
          <cell r="N3714" t="str">
            <v>OVERHEAD &amp; PROFIT</v>
          </cell>
          <cell r="P3714">
            <v>10</v>
          </cell>
          <cell r="Q3714" t="str">
            <v>%  x  D</v>
          </cell>
          <cell r="U3714">
            <v>2293.8003744784223</v>
          </cell>
        </row>
        <row r="3715">
          <cell r="L3715" t="str">
            <v>F.</v>
          </cell>
          <cell r="N3715" t="str">
            <v>HARGA SATUAN PEKERJAAN  ( D + E )</v>
          </cell>
          <cell r="U3715">
            <v>25231.804119262644</v>
          </cell>
        </row>
        <row r="3716">
          <cell r="L3716" t="str">
            <v>Note: 1</v>
          </cell>
          <cell r="N3716" t="str">
            <v>SATUAN dapat berdasarkan atas jam operasi untuk Tenaga Kerja dan Peralatan, volume dan/atau ukuran</v>
          </cell>
        </row>
        <row r="3717">
          <cell r="A3717" t="str">
            <v>2.b.</v>
          </cell>
          <cell r="C3717" t="str">
            <v>ALAT  BANTU</v>
          </cell>
          <cell r="N3717" t="str">
            <v>berat untuk bahan-bahan.</v>
          </cell>
        </row>
        <row r="3718">
          <cell r="C3718" t="str">
            <v>Diperlukan alat bantu kecil selama penyetelan dan</v>
          </cell>
          <cell r="J3718" t="str">
            <v>Lumpsum</v>
          </cell>
          <cell r="L3718">
            <v>2</v>
          </cell>
          <cell r="N3718" t="str">
            <v>Kuantitas satuan adalah kuantitas setiap komponen untuk menyelesaikan satu satuan pekerjaan dari nomor</v>
          </cell>
        </row>
        <row r="3719">
          <cell r="C3719" t="str">
            <v>penyambungan</v>
          </cell>
          <cell r="N3719" t="str">
            <v>mata pembayaran.</v>
          </cell>
        </row>
        <row r="3720">
          <cell r="C3720" t="str">
            <v>- Rantai/sling baja, dan Lain-Lain</v>
          </cell>
          <cell r="L3720">
            <v>3</v>
          </cell>
          <cell r="N3720" t="str">
            <v>Biaya satuan untuk peralatan sudah termasuk bahan bakar, bahan habis dipakai dan operator.</v>
          </cell>
        </row>
        <row r="3721">
          <cell r="L3721">
            <v>4</v>
          </cell>
          <cell r="N3721" t="str">
            <v>Biaya satuan sudah termasuk pengeluaran untuk seluruh pajak yang berkaitan (tetapi tidak termasuk PPN</v>
          </cell>
        </row>
        <row r="3722">
          <cell r="J3722" t="str">
            <v>Berlanjut ke hal. berikut.</v>
          </cell>
          <cell r="N3722" t="str">
            <v>yang dibayar dari kontrak) dan biaya-biaya lainnya.</v>
          </cell>
        </row>
        <row r="3723">
          <cell r="A3723" t="str">
            <v>ITEM PEMBAYARAN NO.</v>
          </cell>
          <cell r="D3723" t="str">
            <v>:  7.6 (13) b</v>
          </cell>
          <cell r="J3723" t="str">
            <v>Analisa EI-7613</v>
          </cell>
        </row>
        <row r="3724">
          <cell r="A3724" t="str">
            <v>JENIS PEKERJAAN</v>
          </cell>
          <cell r="D3724" t="str">
            <v>:  Pemancangan T. Pancang Baja</v>
          </cell>
          <cell r="G3724" t="str">
            <v>(Dia 500 mm)</v>
          </cell>
        </row>
        <row r="3725">
          <cell r="A3725" t="str">
            <v>SATUAN PEMBAYARAN</v>
          </cell>
          <cell r="D3725" t="str">
            <v>:  M'</v>
          </cell>
          <cell r="H3725" t="str">
            <v xml:space="preserve">        URAIAN ANALISA HARGA SATUAN</v>
          </cell>
        </row>
        <row r="3726">
          <cell r="J3726" t="str">
            <v>Lanjutan</v>
          </cell>
        </row>
        <row r="3728">
          <cell r="A3728" t="str">
            <v>No.</v>
          </cell>
          <cell r="C3728" t="str">
            <v>U R A I A N</v>
          </cell>
          <cell r="G3728" t="str">
            <v>KODE</v>
          </cell>
          <cell r="H3728" t="str">
            <v>KOEF.</v>
          </cell>
          <cell r="I3728" t="str">
            <v>SATUAN</v>
          </cell>
          <cell r="J3728" t="str">
            <v>KETERANGAN</v>
          </cell>
        </row>
        <row r="3731">
          <cell r="A3731" t="str">
            <v>3.</v>
          </cell>
          <cell r="C3731" t="str">
            <v>TENAGA</v>
          </cell>
        </row>
        <row r="3732">
          <cell r="C3732" t="str">
            <v>Produksi Tiang dalam 1 hari</v>
          </cell>
          <cell r="E3732" t="str">
            <v>= Tk x Q1</v>
          </cell>
          <cell r="G3732" t="str">
            <v>Qt</v>
          </cell>
          <cell r="H3732">
            <v>44.980645161290319</v>
          </cell>
          <cell r="I3732" t="str">
            <v>M'</v>
          </cell>
        </row>
        <row r="3733">
          <cell r="C3733" t="str">
            <v>Kebutuhan tenaga tambahan di lokasi :</v>
          </cell>
        </row>
        <row r="3734">
          <cell r="D3734" t="str">
            <v>- Mandor</v>
          </cell>
          <cell r="G3734" t="str">
            <v>M</v>
          </cell>
          <cell r="H3734">
            <v>1</v>
          </cell>
          <cell r="I3734" t="str">
            <v>orang</v>
          </cell>
        </row>
        <row r="3735">
          <cell r="D3735" t="str">
            <v>- Tukang</v>
          </cell>
          <cell r="G3735" t="str">
            <v>Tb</v>
          </cell>
          <cell r="H3735">
            <v>2</v>
          </cell>
          <cell r="I3735" t="str">
            <v>orang</v>
          </cell>
        </row>
        <row r="3736">
          <cell r="D3736" t="str">
            <v>- Pekerja</v>
          </cell>
          <cell r="G3736" t="str">
            <v>P</v>
          </cell>
          <cell r="H3736">
            <v>10</v>
          </cell>
          <cell r="I3736" t="str">
            <v>orang</v>
          </cell>
        </row>
        <row r="3738">
          <cell r="C3738" t="str">
            <v>Koefisien Tenaga / M3   :</v>
          </cell>
        </row>
        <row r="3739">
          <cell r="D3739" t="str">
            <v>-  Mandor</v>
          </cell>
          <cell r="E3739" t="str">
            <v xml:space="preserve"> = ( Tk x M ) : Qt</v>
          </cell>
          <cell r="G3739" t="str">
            <v>(L03)</v>
          </cell>
          <cell r="H3739">
            <v>0.13554216867469884</v>
          </cell>
          <cell r="I3739" t="str">
            <v>jam</v>
          </cell>
        </row>
        <row r="3740">
          <cell r="D3740" t="str">
            <v>-  Tukang</v>
          </cell>
          <cell r="E3740" t="str">
            <v xml:space="preserve"> = ( Tk x Tb ) : Qt</v>
          </cell>
          <cell r="G3740" t="str">
            <v>(L02)</v>
          </cell>
          <cell r="H3740">
            <v>0.27108433734939769</v>
          </cell>
          <cell r="I3740" t="str">
            <v>jam</v>
          </cell>
        </row>
        <row r="3741">
          <cell r="D3741" t="str">
            <v>-  Pekerja</v>
          </cell>
          <cell r="E3741" t="str">
            <v xml:space="preserve"> = ( Tk x P ) : Qt</v>
          </cell>
          <cell r="G3741" t="str">
            <v>(L01)</v>
          </cell>
          <cell r="H3741">
            <v>1.3554216867469884</v>
          </cell>
          <cell r="I3741" t="str">
            <v>jam</v>
          </cell>
        </row>
        <row r="3744">
          <cell r="A3744" t="str">
            <v>4.</v>
          </cell>
          <cell r="C3744" t="str">
            <v>HARGA DASAR SATUAN UPAH, BAHAN DAN ALAT</v>
          </cell>
        </row>
        <row r="3745">
          <cell r="C3745" t="str">
            <v>Lihat lampiran.</v>
          </cell>
        </row>
        <row r="3747">
          <cell r="A3747" t="str">
            <v>5.</v>
          </cell>
          <cell r="C3747" t="str">
            <v>ANALISA HARGA SATUAN PEKERJAAN</v>
          </cell>
        </row>
        <row r="3748">
          <cell r="C3748" t="str">
            <v>Lihat perhitungan dalam FORMULIR STANDAR UNTUK</v>
          </cell>
        </row>
        <row r="3749">
          <cell r="C3749" t="str">
            <v>PEREKEMAN ANALISA MASING-MASING HARGA</v>
          </cell>
        </row>
        <row r="3750">
          <cell r="C3750" t="str">
            <v>SATUAN.</v>
          </cell>
        </row>
        <row r="3751">
          <cell r="C3751" t="str">
            <v>Didapat Harga Satuan Pekerjaan :</v>
          </cell>
        </row>
        <row r="3753">
          <cell r="C3753" t="str">
            <v xml:space="preserve">Rp.  </v>
          </cell>
          <cell r="D3753">
            <v>25231.804119262644</v>
          </cell>
          <cell r="E3753" t="str">
            <v xml:space="preserve"> / M'</v>
          </cell>
        </row>
        <row r="3757">
          <cell r="A3757" t="str">
            <v>6.</v>
          </cell>
          <cell r="C3757" t="str">
            <v>MASA PELAKSANAAN YANG DIPERLUKAN</v>
          </cell>
        </row>
        <row r="3758">
          <cell r="C3758" t="str">
            <v>Masa Pelaksanaan :</v>
          </cell>
          <cell r="D3758" t="str">
            <v>. . . . . . . . . . . .</v>
          </cell>
        </row>
        <row r="3760">
          <cell r="A3760" t="str">
            <v>7.</v>
          </cell>
          <cell r="C3760" t="str">
            <v>VOLUME PEKERJAAN YANG DIPERLUKAN</v>
          </cell>
        </row>
        <row r="3761">
          <cell r="C3761" t="str">
            <v>Volume pekerjaan  :</v>
          </cell>
          <cell r="D3761">
            <v>0</v>
          </cell>
          <cell r="E3761" t="str">
            <v xml:space="preserve">    M'</v>
          </cell>
        </row>
        <row r="3782">
          <cell r="A3782" t="str">
            <v>ITEM PEMBAYARAN NO.</v>
          </cell>
          <cell r="D3782" t="str">
            <v>:  7.6 (13) c</v>
          </cell>
          <cell r="J3782" t="str">
            <v>Analisa EI-7613</v>
          </cell>
          <cell r="T3782" t="str">
            <v>Analisa EI-7613</v>
          </cell>
        </row>
        <row r="3783">
          <cell r="A3783" t="str">
            <v>JENIS PEKERJAAN</v>
          </cell>
          <cell r="D3783" t="str">
            <v>:  Pemancangan T. Pancang Baja</v>
          </cell>
          <cell r="H3783" t="str">
            <v>(Dia 600 mm)</v>
          </cell>
        </row>
        <row r="3784">
          <cell r="A3784" t="str">
            <v>SATUAN PEMBAYARAN</v>
          </cell>
          <cell r="D3784" t="str">
            <v>:  M'</v>
          </cell>
          <cell r="H3784" t="str">
            <v xml:space="preserve">        URAIAN ANALISA HARGA SATUAN</v>
          </cell>
          <cell r="L3784" t="str">
            <v>FORMULIR STANDAR UNTUK</v>
          </cell>
        </row>
        <row r="3785">
          <cell r="L3785" t="str">
            <v>PEREKAMAN ANALISA MASING-MASING HARGA SATUAN</v>
          </cell>
        </row>
        <row r="3786">
          <cell r="L3786" t="str">
            <v xml:space="preserve">                                                                                                            </v>
          </cell>
        </row>
        <row r="3787">
          <cell r="A3787" t="str">
            <v>No.</v>
          </cell>
          <cell r="C3787" t="str">
            <v>U R A I A N</v>
          </cell>
          <cell r="G3787" t="str">
            <v>KODE</v>
          </cell>
          <cell r="H3787" t="str">
            <v>KOEF.</v>
          </cell>
          <cell r="I3787" t="str">
            <v>SATUAN</v>
          </cell>
          <cell r="J3787" t="str">
            <v>KETERANGAN</v>
          </cell>
        </row>
        <row r="3789">
          <cell r="L3789" t="str">
            <v>Proyek / Bagpro</v>
          </cell>
          <cell r="O3789" t="str">
            <v xml:space="preserve">:  Peningkatan Jalan Dan Jembatan Prop. NTT </v>
          </cell>
        </row>
        <row r="3790">
          <cell r="A3790" t="str">
            <v>I.</v>
          </cell>
          <cell r="C3790" t="str">
            <v>ASUMSI</v>
          </cell>
          <cell r="L3790" t="str">
            <v>No. Paket Kontrak</v>
          </cell>
          <cell r="O3790" t="str">
            <v xml:space="preserve">:  </v>
          </cell>
        </row>
        <row r="3791">
          <cell r="A3791">
            <v>1</v>
          </cell>
          <cell r="C3791" t="str">
            <v>Menggunakan alat (cara mekanik)</v>
          </cell>
          <cell r="L3791" t="str">
            <v>Nama Paket</v>
          </cell>
          <cell r="O3791" t="str">
            <v>:  Pembangunan Jalan Resetlement Pengungsi Mauritzu</v>
          </cell>
        </row>
        <row r="3792">
          <cell r="A3792">
            <v>2</v>
          </cell>
          <cell r="C3792" t="str">
            <v>Lokasi pekerjaan : di lokasi</v>
          </cell>
          <cell r="L3792" t="str">
            <v>Prop / Kab / Kodya</v>
          </cell>
          <cell r="O3792" t="str">
            <v>:  Nusa Tenggara Timur / TTU</v>
          </cell>
        </row>
        <row r="3793">
          <cell r="A3793">
            <v>3</v>
          </cell>
          <cell r="C3793" t="str">
            <v>Jam kerja efektif per-hari</v>
          </cell>
          <cell r="G3793" t="str">
            <v>Tk</v>
          </cell>
          <cell r="H3793">
            <v>7</v>
          </cell>
          <cell r="I3793" t="str">
            <v>jam</v>
          </cell>
          <cell r="L3793" t="str">
            <v>ITEM PEMBAYARAN NO.</v>
          </cell>
          <cell r="O3793" t="str">
            <v>:  7.6 (13) c</v>
          </cell>
          <cell r="R3793" t="str">
            <v>PERKIRAAN VOL. PEK.</v>
          </cell>
          <cell r="T3793" t="str">
            <v>:</v>
          </cell>
          <cell r="U3793" t="e">
            <v>#REF!</v>
          </cell>
        </row>
        <row r="3794">
          <cell r="A3794">
            <v>4</v>
          </cell>
          <cell r="C3794" t="str">
            <v>Panjang Tiang</v>
          </cell>
          <cell r="G3794" t="str">
            <v>p</v>
          </cell>
          <cell r="H3794">
            <v>20</v>
          </cell>
          <cell r="I3794" t="str">
            <v>M</v>
          </cell>
          <cell r="L3794" t="str">
            <v>JENIS PEKERJAAN</v>
          </cell>
          <cell r="O3794" t="str">
            <v>:  Pemancangan T. Pancang Baja</v>
          </cell>
          <cell r="R3794" t="str">
            <v>TOTAL HARGA (Rp.)</v>
          </cell>
          <cell r="T3794" t="str">
            <v>:</v>
          </cell>
          <cell r="U3794" t="e">
            <v>#REF!</v>
          </cell>
        </row>
        <row r="3795">
          <cell r="A3795">
            <v>5</v>
          </cell>
          <cell r="C3795" t="str">
            <v>Pemakaian Kawat las dan alat Las utk penyambungan</v>
          </cell>
          <cell r="L3795" t="str">
            <v>SATUAN PEMBAYARAN</v>
          </cell>
          <cell r="O3795" t="str">
            <v>:  M'</v>
          </cell>
          <cell r="Q3795" t="str">
            <v>(Dia 600 mm)</v>
          </cell>
          <cell r="R3795" t="str">
            <v>% THD. BIAYA PROYEK</v>
          </cell>
          <cell r="T3795" t="str">
            <v>:</v>
          </cell>
          <cell r="U3795" t="e">
            <v>#REF!</v>
          </cell>
        </row>
        <row r="3796">
          <cell r="C3796" t="str">
            <v>termasuk dalam item Penyediaan Tiang Pancang</v>
          </cell>
        </row>
        <row r="3798">
          <cell r="A3798" t="str">
            <v>II.</v>
          </cell>
          <cell r="C3798" t="str">
            <v>URUTAN KERJA</v>
          </cell>
          <cell r="Q3798" t="str">
            <v>PERKIRAAN</v>
          </cell>
          <cell r="R3798" t="str">
            <v>HARGA</v>
          </cell>
          <cell r="S3798" t="str">
            <v>JUMLAH</v>
          </cell>
        </row>
        <row r="3799">
          <cell r="A3799">
            <v>1</v>
          </cell>
          <cell r="C3799" t="str">
            <v>Material Tiang pancang yang telah siap ada dekat</v>
          </cell>
          <cell r="L3799" t="str">
            <v>NO.</v>
          </cell>
          <cell r="N3799" t="str">
            <v>KOMPONEN</v>
          </cell>
          <cell r="P3799" t="str">
            <v>SATUAN</v>
          </cell>
          <cell r="Q3799" t="str">
            <v>KUANTITAS</v>
          </cell>
          <cell r="R3799" t="str">
            <v>SATUAN</v>
          </cell>
          <cell r="S3799" t="str">
            <v>HARGA</v>
          </cell>
        </row>
        <row r="3800">
          <cell r="C3800" t="str">
            <v>lokasi pemancangan</v>
          </cell>
          <cell r="R3800" t="str">
            <v>(Rp.)</v>
          </cell>
          <cell r="S3800" t="str">
            <v>(Rp.)</v>
          </cell>
        </row>
        <row r="3801">
          <cell r="A3801">
            <v>2</v>
          </cell>
          <cell r="C3801" t="str">
            <v>Penyambungan dilakukan pada saat pemancangan</v>
          </cell>
        </row>
        <row r="3803">
          <cell r="A3803" t="str">
            <v>III.</v>
          </cell>
          <cell r="C3803" t="str">
            <v>PEMAKAIAN BAHAN, ALAT DAN TENAGA</v>
          </cell>
          <cell r="L3803" t="str">
            <v>A.</v>
          </cell>
          <cell r="N3803" t="str">
            <v>TENAGA</v>
          </cell>
        </row>
        <row r="3805">
          <cell r="A3805" t="str">
            <v xml:space="preserve">   1.</v>
          </cell>
          <cell r="C3805" t="str">
            <v>BAHAN</v>
          </cell>
          <cell r="L3805" t="str">
            <v>1.</v>
          </cell>
          <cell r="N3805" t="str">
            <v>Pekerja</v>
          </cell>
          <cell r="O3805" t="str">
            <v>(L01)</v>
          </cell>
          <cell r="P3805" t="str">
            <v>jam</v>
          </cell>
          <cell r="Q3805">
            <v>1.626506024096386</v>
          </cell>
          <cell r="R3805">
            <v>0</v>
          </cell>
          <cell r="U3805">
            <v>0</v>
          </cell>
        </row>
        <row r="3806">
          <cell r="C3806" t="str">
            <v xml:space="preserve">Pemakaian bahan pada pekerjaan penyiapan </v>
          </cell>
          <cell r="L3806" t="str">
            <v>2.</v>
          </cell>
          <cell r="N3806" t="str">
            <v>Tukang</v>
          </cell>
          <cell r="O3806" t="str">
            <v>(L02)</v>
          </cell>
          <cell r="P3806" t="str">
            <v>jam</v>
          </cell>
          <cell r="Q3806">
            <v>0.27108433734939769</v>
          </cell>
          <cell r="R3806">
            <v>0</v>
          </cell>
          <cell r="U3806">
            <v>0</v>
          </cell>
        </row>
        <row r="3807">
          <cell r="C3807" t="str">
            <v>material tiang pancang</v>
          </cell>
          <cell r="L3807" t="str">
            <v>3.</v>
          </cell>
          <cell r="N3807" t="str">
            <v>Mandor</v>
          </cell>
          <cell r="O3807" t="str">
            <v>(L03)</v>
          </cell>
          <cell r="P3807" t="str">
            <v>jam</v>
          </cell>
          <cell r="Q3807">
            <v>0.13554216867469884</v>
          </cell>
          <cell r="R3807">
            <v>0</v>
          </cell>
          <cell r="U3807">
            <v>0</v>
          </cell>
        </row>
        <row r="3809">
          <cell r="A3809" t="str">
            <v>2.</v>
          </cell>
          <cell r="C3809" t="str">
            <v>ALAT</v>
          </cell>
          <cell r="Q3809" t="str">
            <v xml:space="preserve">JUMLAH HARGA TENAGA   </v>
          </cell>
          <cell r="U3809">
            <v>0</v>
          </cell>
        </row>
        <row r="3811">
          <cell r="L3811" t="str">
            <v>B.</v>
          </cell>
          <cell r="N3811" t="str">
            <v>BAHAN</v>
          </cell>
        </row>
        <row r="3812">
          <cell r="A3812" t="str">
            <v>2.a</v>
          </cell>
          <cell r="C3812" t="str">
            <v>Crane on Track 35 Ton</v>
          </cell>
          <cell r="G3812" t="str">
            <v>(E31)</v>
          </cell>
        </row>
        <row r="3813">
          <cell r="C3813" t="str">
            <v>Kapasitas</v>
          </cell>
          <cell r="G3813" t="str">
            <v>V1</v>
          </cell>
          <cell r="H3813">
            <v>1</v>
          </cell>
          <cell r="I3813" t="str">
            <v>Titik</v>
          </cell>
        </row>
        <row r="3814">
          <cell r="C3814" t="str">
            <v>Faktor Efisiensi alat</v>
          </cell>
          <cell r="G3814" t="str">
            <v>Fa</v>
          </cell>
          <cell r="H3814">
            <v>0.83</v>
          </cell>
          <cell r="I3814" t="str">
            <v>-</v>
          </cell>
        </row>
        <row r="3815">
          <cell r="C3815" t="str">
            <v>Waktu siklus</v>
          </cell>
        </row>
        <row r="3816">
          <cell r="C3816" t="str">
            <v>- Waktu penggeseran dan penyetelan tiang</v>
          </cell>
          <cell r="G3816" t="str">
            <v>T1</v>
          </cell>
          <cell r="H3816">
            <v>90</v>
          </cell>
          <cell r="I3816" t="str">
            <v>menit</v>
          </cell>
        </row>
        <row r="3817">
          <cell r="C3817" t="str">
            <v>- Waktu pemancangan sampai kalendering 3 cm</v>
          </cell>
          <cell r="G3817" t="str">
            <v>T2</v>
          </cell>
          <cell r="H3817">
            <v>120</v>
          </cell>
          <cell r="I3817" t="str">
            <v>menit</v>
          </cell>
        </row>
        <row r="3818">
          <cell r="C3818" t="str">
            <v>- Waktu penjambungan tiang</v>
          </cell>
          <cell r="G3818" t="str">
            <v>T3</v>
          </cell>
          <cell r="H3818">
            <v>75</v>
          </cell>
          <cell r="I3818" t="str">
            <v>menit</v>
          </cell>
        </row>
        <row r="3819">
          <cell r="G3819" t="str">
            <v>Ts1</v>
          </cell>
          <cell r="H3819">
            <v>195</v>
          </cell>
          <cell r="I3819" t="str">
            <v>menit</v>
          </cell>
          <cell r="Q3819" t="str">
            <v xml:space="preserve">JUMLAH HARGA BAHAN   </v>
          </cell>
          <cell r="U3819">
            <v>0</v>
          </cell>
        </row>
        <row r="3821">
          <cell r="C3821" t="str">
            <v>Kap. Prod. / jam  =</v>
          </cell>
          <cell r="D3821" t="str">
            <v>V1 x p x Fa</v>
          </cell>
          <cell r="G3821" t="str">
            <v>Q1</v>
          </cell>
          <cell r="H3821">
            <v>5.1076923076923064</v>
          </cell>
          <cell r="I3821" t="str">
            <v>M1/jam</v>
          </cell>
          <cell r="L3821" t="str">
            <v>C.</v>
          </cell>
          <cell r="N3821" t="str">
            <v>PERALATAN</v>
          </cell>
        </row>
        <row r="3822">
          <cell r="D3822" t="str">
            <v>Ts1</v>
          </cell>
        </row>
        <row r="3823">
          <cell r="C3823" t="str">
            <v xml:space="preserve">Koefisien Alat / m' </v>
          </cell>
          <cell r="D3823" t="str">
            <v xml:space="preserve"> = 1 : Q1</v>
          </cell>
          <cell r="G3823" t="str">
            <v>(E31)</v>
          </cell>
          <cell r="H3823">
            <v>0.19578313253012053</v>
          </cell>
          <cell r="I3823" t="str">
            <v>Jam</v>
          </cell>
          <cell r="L3823" t="str">
            <v>1.</v>
          </cell>
          <cell r="N3823" t="str">
            <v>Crane on Track   (E31)</v>
          </cell>
          <cell r="P3823" t="str">
            <v>jam</v>
          </cell>
          <cell r="Q3823">
            <v>0.19578313253012053</v>
          </cell>
          <cell r="R3823">
            <v>129492.40497405821</v>
          </cell>
          <cell r="U3823">
            <v>25352.428684680079</v>
          </cell>
        </row>
        <row r="3824">
          <cell r="L3824" t="str">
            <v>2.</v>
          </cell>
          <cell r="N3824" t="str">
            <v>Pile Driver</v>
          </cell>
          <cell r="O3824" t="str">
            <v>(E30)</v>
          </cell>
          <cell r="P3824" t="str">
            <v>jam</v>
          </cell>
          <cell r="Q3824">
            <v>0.12048192771084339</v>
          </cell>
          <cell r="R3824">
            <v>26959.210653622875</v>
          </cell>
          <cell r="U3824">
            <v>3248.09766911119</v>
          </cell>
        </row>
        <row r="3825">
          <cell r="A3825" t="str">
            <v>2.b</v>
          </cell>
          <cell r="C3825" t="str">
            <v>PILE DRIVER HAMMER</v>
          </cell>
          <cell r="G3825" t="str">
            <v>(E30)</v>
          </cell>
          <cell r="L3825" t="str">
            <v>3.</v>
          </cell>
          <cell r="N3825" t="str">
            <v>Alat Bantu</v>
          </cell>
          <cell r="P3825" t="str">
            <v>Ls</v>
          </cell>
          <cell r="Q3825">
            <v>1</v>
          </cell>
          <cell r="R3825">
            <v>400</v>
          </cell>
          <cell r="U3825">
            <v>400</v>
          </cell>
        </row>
        <row r="3826">
          <cell r="C3826" t="str">
            <v>Kapasitas</v>
          </cell>
          <cell r="G3826" t="str">
            <v>V2</v>
          </cell>
          <cell r="H3826">
            <v>1</v>
          </cell>
          <cell r="I3826" t="str">
            <v>Titik</v>
          </cell>
        </row>
        <row r="3827">
          <cell r="C3827" t="str">
            <v>Faktor Efisiensi alat</v>
          </cell>
          <cell r="G3827" t="str">
            <v>Fa</v>
          </cell>
          <cell r="H3827">
            <v>0.83</v>
          </cell>
          <cell r="I3827" t="str">
            <v>-</v>
          </cell>
        </row>
        <row r="3828">
          <cell r="C3828" t="str">
            <v>Waktu siklus</v>
          </cell>
        </row>
        <row r="3829">
          <cell r="C3829" t="str">
            <v>- Waktu pemancangan sampai kalendering 3 cm</v>
          </cell>
          <cell r="G3829" t="str">
            <v>Ts2</v>
          </cell>
          <cell r="H3829">
            <v>120</v>
          </cell>
          <cell r="I3829" t="str">
            <v>menit</v>
          </cell>
        </row>
        <row r="3831">
          <cell r="C3831" t="str">
            <v>Kap. Prod. / jam  =</v>
          </cell>
          <cell r="D3831" t="str">
            <v>V2 x p x Fa</v>
          </cell>
          <cell r="G3831" t="str">
            <v>Q2</v>
          </cell>
          <cell r="H3831">
            <v>8.2999999999999989</v>
          </cell>
          <cell r="I3831" t="str">
            <v>M1/jam</v>
          </cell>
          <cell r="Q3831" t="str">
            <v xml:space="preserve">JUMLAH HARGA PERALATAN   </v>
          </cell>
          <cell r="U3831">
            <v>29000.526353791269</v>
          </cell>
        </row>
        <row r="3832">
          <cell r="D3832" t="str">
            <v>Ts2</v>
          </cell>
        </row>
        <row r="3833">
          <cell r="C3833" t="str">
            <v xml:space="preserve">Koefisien Alat / m' </v>
          </cell>
          <cell r="D3833" t="str">
            <v xml:space="preserve"> = 1 : Q2</v>
          </cell>
          <cell r="G3833" t="str">
            <v>(E07)</v>
          </cell>
          <cell r="H3833">
            <v>0.12048192771084339</v>
          </cell>
          <cell r="I3833" t="str">
            <v>Jam</v>
          </cell>
          <cell r="L3833" t="str">
            <v>D.</v>
          </cell>
          <cell r="N3833" t="str">
            <v>JUMLAH HARGA TENAGA, BAHAN DAN PERALATAN  ( A + B + C )</v>
          </cell>
          <cell r="U3833">
            <v>29000.526353791269</v>
          </cell>
        </row>
        <row r="3834">
          <cell r="L3834" t="str">
            <v>E.</v>
          </cell>
          <cell r="N3834" t="str">
            <v>OVERHEAD &amp; PROFIT</v>
          </cell>
          <cell r="P3834">
            <v>10</v>
          </cell>
          <cell r="Q3834" t="str">
            <v>%  x  D</v>
          </cell>
          <cell r="U3834">
            <v>2900.052635379127</v>
          </cell>
        </row>
        <row r="3835">
          <cell r="L3835" t="str">
            <v>F.</v>
          </cell>
          <cell r="N3835" t="str">
            <v>HARGA SATUAN PEKERJAAN  ( D + E )</v>
          </cell>
          <cell r="U3835">
            <v>31900.578989170397</v>
          </cell>
        </row>
        <row r="3836">
          <cell r="L3836" t="str">
            <v>Note: 1</v>
          </cell>
          <cell r="N3836" t="str">
            <v>SATUAN dapat berdasarkan atas jam operasi untuk Tenaga Kerja dan Peralatan, volume dan/atau ukuran</v>
          </cell>
        </row>
        <row r="3837">
          <cell r="A3837" t="str">
            <v>2.b.</v>
          </cell>
          <cell r="C3837" t="str">
            <v>ALAT  BANTU</v>
          </cell>
          <cell r="N3837" t="str">
            <v>berat untuk bahan-bahan.</v>
          </cell>
        </row>
        <row r="3838">
          <cell r="C3838" t="str">
            <v>Diperlukan alat bantu kecil selama penyetelan dan</v>
          </cell>
          <cell r="J3838" t="str">
            <v>Lumpsum</v>
          </cell>
          <cell r="L3838">
            <v>2</v>
          </cell>
          <cell r="N3838" t="str">
            <v>Kuantitas satuan adalah kuantitas setiap komponen untuk menyelesaikan satu satuan pekerjaan dari nomor</v>
          </cell>
        </row>
        <row r="3839">
          <cell r="C3839" t="str">
            <v>penyambungan</v>
          </cell>
          <cell r="N3839" t="str">
            <v>mata pembayaran.</v>
          </cell>
        </row>
        <row r="3840">
          <cell r="C3840" t="str">
            <v>- Rantai/sling baja, dan Lain-Lain</v>
          </cell>
          <cell r="L3840">
            <v>3</v>
          </cell>
          <cell r="N3840" t="str">
            <v>Biaya satuan untuk peralatan sudah termasuk bahan bakar, bahan habis dipakai dan operator.</v>
          </cell>
        </row>
        <row r="3841">
          <cell r="L3841">
            <v>4</v>
          </cell>
          <cell r="N3841" t="str">
            <v>Biaya satuan sudah termasuk pengeluaran untuk seluruh pajak yang berkaitan (tetapi tidak termasuk PPN</v>
          </cell>
        </row>
        <row r="3842">
          <cell r="J3842" t="str">
            <v>Berlanjut ke hal. berikut.</v>
          </cell>
          <cell r="N3842" t="str">
            <v>yang dibayar dari kontrak) dan biaya-biaya lainnya.</v>
          </cell>
        </row>
        <row r="3843">
          <cell r="A3843" t="str">
            <v>ITEM PEMBAYARAN NO.</v>
          </cell>
          <cell r="D3843" t="str">
            <v>:  7.6 (13) c</v>
          </cell>
          <cell r="J3843" t="str">
            <v>Analisa EI-7613</v>
          </cell>
        </row>
        <row r="3844">
          <cell r="A3844" t="str">
            <v>JENIS PEKERJAAN</v>
          </cell>
          <cell r="D3844" t="str">
            <v>:  Pemancangan T. Pancang Baja</v>
          </cell>
          <cell r="G3844" t="str">
            <v>(Dia 600 mm)</v>
          </cell>
        </row>
        <row r="3845">
          <cell r="A3845" t="str">
            <v>SATUAN PEMBAYARAN</v>
          </cell>
          <cell r="D3845" t="str">
            <v>:  M'</v>
          </cell>
          <cell r="H3845" t="str">
            <v xml:space="preserve">        URAIAN ANALISA HARGA SATUAN</v>
          </cell>
        </row>
        <row r="3846">
          <cell r="J3846" t="str">
            <v>Lanjutan</v>
          </cell>
        </row>
        <row r="3848">
          <cell r="A3848" t="str">
            <v>No.</v>
          </cell>
          <cell r="C3848" t="str">
            <v>U R A I A N</v>
          </cell>
          <cell r="G3848" t="str">
            <v>KODE</v>
          </cell>
          <cell r="H3848" t="str">
            <v>KOEF.</v>
          </cell>
          <cell r="I3848" t="str">
            <v>SATUAN</v>
          </cell>
          <cell r="J3848" t="str">
            <v>KETERANGAN</v>
          </cell>
        </row>
        <row r="3851">
          <cell r="A3851" t="str">
            <v>3.</v>
          </cell>
          <cell r="C3851" t="str">
            <v>TENAGA</v>
          </cell>
        </row>
        <row r="3852">
          <cell r="C3852" t="str">
            <v>Produksi Tiang dalam 1 hari</v>
          </cell>
          <cell r="E3852" t="str">
            <v>= Tk x Q1</v>
          </cell>
          <cell r="G3852" t="str">
            <v>Qt</v>
          </cell>
          <cell r="H3852">
            <v>35.753846153846148</v>
          </cell>
          <cell r="I3852" t="str">
            <v>M'</v>
          </cell>
        </row>
        <row r="3853">
          <cell r="C3853" t="str">
            <v>Kebutuhan tenaga tambahan di lokasi :</v>
          </cell>
        </row>
        <row r="3854">
          <cell r="D3854" t="str">
            <v>- Mandor</v>
          </cell>
          <cell r="G3854" t="str">
            <v>M</v>
          </cell>
          <cell r="H3854">
            <v>1</v>
          </cell>
          <cell r="I3854" t="str">
            <v>orang</v>
          </cell>
        </row>
        <row r="3855">
          <cell r="D3855" t="str">
            <v>- Tukang</v>
          </cell>
          <cell r="G3855" t="str">
            <v>Tb</v>
          </cell>
          <cell r="H3855">
            <v>2</v>
          </cell>
          <cell r="I3855" t="str">
            <v>orang</v>
          </cell>
        </row>
        <row r="3856">
          <cell r="D3856" t="str">
            <v>- Pekerja</v>
          </cell>
          <cell r="G3856" t="str">
            <v>P</v>
          </cell>
          <cell r="H3856">
            <v>12</v>
          </cell>
          <cell r="I3856" t="str">
            <v>orang</v>
          </cell>
        </row>
        <row r="3858">
          <cell r="C3858" t="str">
            <v>Koefisien Tenaga / M3   :</v>
          </cell>
        </row>
        <row r="3859">
          <cell r="D3859" t="str">
            <v>-  Mandor</v>
          </cell>
          <cell r="E3859" t="str">
            <v xml:space="preserve"> = ( Tk x M ) : Qt</v>
          </cell>
          <cell r="G3859" t="str">
            <v>(L03)</v>
          </cell>
          <cell r="H3859">
            <v>0.13554216867469884</v>
          </cell>
          <cell r="I3859" t="str">
            <v>jam</v>
          </cell>
        </row>
        <row r="3860">
          <cell r="D3860" t="str">
            <v>-  Tukang</v>
          </cell>
          <cell r="E3860" t="str">
            <v xml:space="preserve"> = ( Tk x Tb ) : Qt</v>
          </cell>
          <cell r="G3860" t="str">
            <v>(L02)</v>
          </cell>
          <cell r="H3860">
            <v>0.27108433734939769</v>
          </cell>
          <cell r="I3860" t="str">
            <v>jam</v>
          </cell>
        </row>
        <row r="3861">
          <cell r="D3861" t="str">
            <v>-  Pekerja</v>
          </cell>
          <cell r="E3861" t="str">
            <v xml:space="preserve"> = ( Tk x P ) : Qt</v>
          </cell>
          <cell r="G3861" t="str">
            <v>(L01)</v>
          </cell>
          <cell r="H3861">
            <v>1.626506024096386</v>
          </cell>
          <cell r="I3861" t="str">
            <v>jam</v>
          </cell>
        </row>
        <row r="3864">
          <cell r="A3864" t="str">
            <v>4.</v>
          </cell>
          <cell r="C3864" t="str">
            <v>HARGA DASAR SATUAN UPAH, BAHAN DAN ALAT</v>
          </cell>
        </row>
        <row r="3865">
          <cell r="C3865" t="str">
            <v>Lihat lampiran.</v>
          </cell>
        </row>
        <row r="3867">
          <cell r="A3867" t="str">
            <v>5.</v>
          </cell>
          <cell r="C3867" t="str">
            <v>ANALISA HARGA SATUAN PEKERJAAN</v>
          </cell>
        </row>
        <row r="3868">
          <cell r="C3868" t="str">
            <v>Lihat perhitungan dalam FORMULIR STANDAR UNTUK</v>
          </cell>
        </row>
        <row r="3869">
          <cell r="C3869" t="str">
            <v>PEREKEMAN ANALISA MASING-MASING HARGA</v>
          </cell>
        </row>
        <row r="3870">
          <cell r="C3870" t="str">
            <v>SATUAN.</v>
          </cell>
        </row>
        <row r="3871">
          <cell r="C3871" t="str">
            <v>Didapat Harga Satuan Pekerjaan :</v>
          </cell>
        </row>
        <row r="3873">
          <cell r="C3873" t="str">
            <v xml:space="preserve">Rp.  </v>
          </cell>
          <cell r="D3873">
            <v>31900.578989170397</v>
          </cell>
          <cell r="E3873" t="str">
            <v xml:space="preserve"> / M'</v>
          </cell>
        </row>
        <row r="3877">
          <cell r="A3877" t="str">
            <v>6.</v>
          </cell>
          <cell r="C3877" t="str">
            <v>MASA PELAKSANAAN YANG DIPERLUKAN</v>
          </cell>
        </row>
        <row r="3878">
          <cell r="C3878" t="str">
            <v>Masa Pelaksanaan :</v>
          </cell>
          <cell r="D3878" t="str">
            <v>. . . . . . . . . . . .</v>
          </cell>
        </row>
        <row r="3880">
          <cell r="A3880" t="str">
            <v>7.</v>
          </cell>
          <cell r="C3880" t="str">
            <v>VOLUME PEKERJAAN YANG DIPERLUKAN</v>
          </cell>
        </row>
        <row r="3881">
          <cell r="C3881" t="str">
            <v>Volume pekerjaan  :</v>
          </cell>
          <cell r="D3881">
            <v>0</v>
          </cell>
          <cell r="E3881" t="str">
            <v xml:space="preserve">    M'</v>
          </cell>
        </row>
        <row r="3902">
          <cell r="A3902" t="str">
            <v>ITEM PEMBAYARAN NO.</v>
          </cell>
          <cell r="D3902" t="str">
            <v>:  7.6 (12) b</v>
          </cell>
          <cell r="J3902" t="str">
            <v>Analisa EI-7612</v>
          </cell>
          <cell r="T3902" t="str">
            <v>Analisa EI-7612</v>
          </cell>
        </row>
        <row r="3903">
          <cell r="A3903" t="str">
            <v>JENIS PEKERJAAN</v>
          </cell>
          <cell r="D3903" t="str">
            <v>:  Pemancgn. T. Pancang Beton</v>
          </cell>
          <cell r="G3903" t="str">
            <v>( 50 x 50 ) cm</v>
          </cell>
        </row>
        <row r="3904">
          <cell r="A3904" t="str">
            <v>SATUAN PEMBAYARAN</v>
          </cell>
          <cell r="D3904" t="str">
            <v>:  M'</v>
          </cell>
          <cell r="H3904" t="str">
            <v xml:space="preserve">        URAIAN ANALISA HARGA SATUAN</v>
          </cell>
          <cell r="L3904" t="str">
            <v>FORMULIR STANDAR UNTUK</v>
          </cell>
        </row>
        <row r="3905">
          <cell r="L3905" t="str">
            <v>PEREKAMAN ANALISA MASING-MASING HARGA SATUAN</v>
          </cell>
        </row>
        <row r="3906">
          <cell r="L3906" t="str">
            <v xml:space="preserve">                                                                                                            </v>
          </cell>
        </row>
        <row r="3907">
          <cell r="A3907" t="str">
            <v>No.</v>
          </cell>
          <cell r="C3907" t="str">
            <v>U R A I A N</v>
          </cell>
          <cell r="G3907" t="str">
            <v>KODE</v>
          </cell>
          <cell r="H3907" t="str">
            <v>KOEF.</v>
          </cell>
          <cell r="I3907" t="str">
            <v>SATUAN</v>
          </cell>
          <cell r="J3907" t="str">
            <v>KETERANGAN</v>
          </cell>
        </row>
        <row r="3909">
          <cell r="L3909" t="str">
            <v>Proyek / Bagpro</v>
          </cell>
          <cell r="O3909" t="str">
            <v xml:space="preserve">:  Peningkatan Jalan Dan Jembatan Prop. NTT </v>
          </cell>
        </row>
        <row r="3910">
          <cell r="A3910" t="str">
            <v>I.</v>
          </cell>
          <cell r="C3910" t="str">
            <v>ASUMSI</v>
          </cell>
          <cell r="L3910" t="str">
            <v>No. Paket Kontrak</v>
          </cell>
          <cell r="O3910" t="str">
            <v xml:space="preserve">:  </v>
          </cell>
        </row>
        <row r="3911">
          <cell r="A3911">
            <v>1</v>
          </cell>
          <cell r="C3911" t="str">
            <v>Menggunakan alat (cara mekanik)</v>
          </cell>
          <cell r="L3911" t="str">
            <v>Nama Paket</v>
          </cell>
          <cell r="O3911" t="str">
            <v>:  Pembangunan Jalan Resetlement Pengungsi Mauritzu</v>
          </cell>
        </row>
        <row r="3912">
          <cell r="A3912">
            <v>2</v>
          </cell>
          <cell r="C3912" t="str">
            <v>Lokasi pekerjaan : di lokasi</v>
          </cell>
          <cell r="L3912" t="str">
            <v>Prop / Kab / Kodya</v>
          </cell>
          <cell r="O3912" t="str">
            <v>:  Nusa Tenggara Timur / TTU</v>
          </cell>
        </row>
        <row r="3913">
          <cell r="A3913">
            <v>3</v>
          </cell>
          <cell r="C3913" t="str">
            <v>Jam kerja efektif per-hari</v>
          </cell>
          <cell r="G3913" t="str">
            <v>Tk</v>
          </cell>
          <cell r="H3913">
            <v>7</v>
          </cell>
          <cell r="I3913" t="str">
            <v>jam</v>
          </cell>
          <cell r="L3913" t="str">
            <v>ITEM PEMBAYARAN NO.</v>
          </cell>
          <cell r="O3913" t="str">
            <v>:  7.6 (12) b</v>
          </cell>
          <cell r="R3913" t="str">
            <v>PERKIRAAN VOL. PEK.</v>
          </cell>
          <cell r="T3913" t="str">
            <v>:</v>
          </cell>
          <cell r="U3913" t="e">
            <v>#REF!</v>
          </cell>
        </row>
        <row r="3914">
          <cell r="A3914">
            <v>4</v>
          </cell>
          <cell r="C3914" t="str">
            <v>Panjang Tiang</v>
          </cell>
          <cell r="G3914" t="str">
            <v>p</v>
          </cell>
          <cell r="H3914">
            <v>20</v>
          </cell>
          <cell r="I3914" t="str">
            <v>M</v>
          </cell>
          <cell r="L3914" t="str">
            <v>JENIS PEKERJAAN</v>
          </cell>
          <cell r="O3914" t="str">
            <v>:  Pemancgn. T. Pancang Beton</v>
          </cell>
          <cell r="R3914" t="str">
            <v>TOTAL HARGA (Rp.)</v>
          </cell>
          <cell r="T3914" t="str">
            <v>:</v>
          </cell>
          <cell r="U3914" t="e">
            <v>#REF!</v>
          </cell>
        </row>
        <row r="3915">
          <cell r="A3915">
            <v>5</v>
          </cell>
          <cell r="C3915" t="str">
            <v>Ukuran Tiang sesuai keperluan</v>
          </cell>
          <cell r="L3915" t="str">
            <v>SATUAN PEMBAYARAN</v>
          </cell>
          <cell r="O3915" t="str">
            <v>:  M'</v>
          </cell>
          <cell r="Q3915" t="str">
            <v>( 50 x 50 ) cm</v>
          </cell>
          <cell r="R3915" t="str">
            <v>% THD. BIAYA PROYEK</v>
          </cell>
          <cell r="T3915" t="str">
            <v>:</v>
          </cell>
          <cell r="U3915" t="e">
            <v>#REF!</v>
          </cell>
        </row>
        <row r="3916">
          <cell r="A3916">
            <v>6</v>
          </cell>
          <cell r="C3916" t="str">
            <v>Pemakaian Kawat las dan alat Las utk penyambungan</v>
          </cell>
        </row>
        <row r="3917">
          <cell r="C3917" t="str">
            <v>termasuk dlm item Penyediaan Tiang Pancang Beton</v>
          </cell>
        </row>
        <row r="3918">
          <cell r="Q3918" t="str">
            <v>PERKIRAAN</v>
          </cell>
          <cell r="R3918" t="str">
            <v>HARGA</v>
          </cell>
          <cell r="S3918" t="str">
            <v>JUMLAH</v>
          </cell>
        </row>
        <row r="3919">
          <cell r="L3919" t="str">
            <v>NO.</v>
          </cell>
          <cell r="N3919" t="str">
            <v>KOMPONEN</v>
          </cell>
          <cell r="P3919" t="str">
            <v>SATUAN</v>
          </cell>
          <cell r="Q3919" t="str">
            <v>KUANTITAS</v>
          </cell>
          <cell r="R3919" t="str">
            <v>SATUAN</v>
          </cell>
          <cell r="S3919" t="str">
            <v>HARGA</v>
          </cell>
        </row>
        <row r="3920">
          <cell r="A3920" t="str">
            <v>II.</v>
          </cell>
          <cell r="C3920" t="str">
            <v>URUTAN KERJA</v>
          </cell>
          <cell r="R3920" t="str">
            <v>(Rp.)</v>
          </cell>
          <cell r="S3920" t="str">
            <v>(Rp.)</v>
          </cell>
        </row>
        <row r="3921">
          <cell r="A3921">
            <v>1</v>
          </cell>
          <cell r="C3921" t="str">
            <v>Material Tiang pancang yang telah siap ada dekat lokasi</v>
          </cell>
        </row>
        <row r="3922">
          <cell r="C3922" t="str">
            <v>pemancangan</v>
          </cell>
        </row>
        <row r="3923">
          <cell r="A3923">
            <v>2</v>
          </cell>
          <cell r="C3923" t="str">
            <v>Penyambungan dilakukan pada saat pemancangan</v>
          </cell>
          <cell r="L3923" t="str">
            <v>A.</v>
          </cell>
          <cell r="N3923" t="str">
            <v>TENAGA</v>
          </cell>
        </row>
        <row r="3925">
          <cell r="A3925" t="str">
            <v>III.</v>
          </cell>
          <cell r="C3925" t="str">
            <v>PEMAKAIAN BAHAN, ALAT DAN TENAGA</v>
          </cell>
          <cell r="L3925" t="str">
            <v>1.</v>
          </cell>
          <cell r="N3925" t="str">
            <v>Pekerja</v>
          </cell>
          <cell r="O3925" t="str">
            <v>(L01)</v>
          </cell>
          <cell r="P3925" t="str">
            <v>jam</v>
          </cell>
          <cell r="Q3925">
            <v>1.626506024096386</v>
          </cell>
          <cell r="R3925">
            <v>0</v>
          </cell>
          <cell r="U3925">
            <v>0</v>
          </cell>
        </row>
        <row r="3926">
          <cell r="L3926" t="str">
            <v>2.</v>
          </cell>
          <cell r="N3926" t="str">
            <v>Tukang</v>
          </cell>
          <cell r="O3926" t="str">
            <v>(L02)</v>
          </cell>
          <cell r="P3926" t="str">
            <v>jam</v>
          </cell>
          <cell r="Q3926">
            <v>0.27108433734939769</v>
          </cell>
          <cell r="R3926">
            <v>0</v>
          </cell>
          <cell r="U3926">
            <v>0</v>
          </cell>
        </row>
        <row r="3927">
          <cell r="A3927" t="str">
            <v xml:space="preserve">   1.</v>
          </cell>
          <cell r="C3927" t="str">
            <v>BAHAN</v>
          </cell>
          <cell r="L3927" t="str">
            <v>3.</v>
          </cell>
          <cell r="N3927" t="str">
            <v>Mandor</v>
          </cell>
          <cell r="O3927" t="str">
            <v>(L03)</v>
          </cell>
          <cell r="P3927" t="str">
            <v>jam</v>
          </cell>
          <cell r="Q3927">
            <v>0.13554216867469884</v>
          </cell>
          <cell r="R3927">
            <v>0</v>
          </cell>
          <cell r="U3927">
            <v>0</v>
          </cell>
        </row>
        <row r="3928">
          <cell r="C3928" t="str">
            <v xml:space="preserve">Pemakaian bahan pada pekerjaan penyiapan </v>
          </cell>
        </row>
        <row r="3929">
          <cell r="C3929" t="str">
            <v>material tiang pancang</v>
          </cell>
          <cell r="Q3929" t="str">
            <v xml:space="preserve">JUMLAH HARGA TENAGA   </v>
          </cell>
          <cell r="U3929">
            <v>0</v>
          </cell>
        </row>
        <row r="3931">
          <cell r="A3931" t="str">
            <v>2.</v>
          </cell>
          <cell r="C3931" t="str">
            <v>ALAT</v>
          </cell>
          <cell r="L3931" t="str">
            <v>B.</v>
          </cell>
          <cell r="N3931" t="str">
            <v>BAHAN</v>
          </cell>
        </row>
        <row r="3932">
          <cell r="H3932">
            <v>0</v>
          </cell>
        </row>
        <row r="3933">
          <cell r="A3933" t="str">
            <v>2.a</v>
          </cell>
          <cell r="C3933" t="str">
            <v>Crane on Track 35 Ton</v>
          </cell>
          <cell r="G3933" t="str">
            <v>(E31)</v>
          </cell>
        </row>
        <row r="3934">
          <cell r="C3934" t="str">
            <v>Kapasitas</v>
          </cell>
          <cell r="G3934" t="str">
            <v>V1</v>
          </cell>
          <cell r="H3934">
            <v>1</v>
          </cell>
          <cell r="I3934" t="str">
            <v>Titik</v>
          </cell>
        </row>
        <row r="3935">
          <cell r="C3935" t="str">
            <v>Faktor Efisiensi alat</v>
          </cell>
          <cell r="G3935" t="str">
            <v>Fa</v>
          </cell>
          <cell r="H3935">
            <v>0.83</v>
          </cell>
          <cell r="I3935" t="str">
            <v>-</v>
          </cell>
        </row>
        <row r="3936">
          <cell r="C3936" t="str">
            <v>Waktu siklus</v>
          </cell>
        </row>
        <row r="3937">
          <cell r="C3937" t="str">
            <v>- Waktu penggeseran dan penyetelan tiang</v>
          </cell>
          <cell r="G3937" t="str">
            <v>T1</v>
          </cell>
          <cell r="H3937">
            <v>80</v>
          </cell>
          <cell r="I3937" t="str">
            <v>menit</v>
          </cell>
        </row>
        <row r="3938">
          <cell r="C3938" t="str">
            <v>- Waktu pemancangan sampai kalendering 3 cm</v>
          </cell>
          <cell r="G3938" t="str">
            <v>T2</v>
          </cell>
          <cell r="H3938">
            <v>90</v>
          </cell>
          <cell r="I3938" t="str">
            <v>menit</v>
          </cell>
        </row>
        <row r="3939">
          <cell r="C3939" t="str">
            <v>- Waktu penjambunag tiang</v>
          </cell>
          <cell r="G3939" t="str">
            <v>T3</v>
          </cell>
          <cell r="H3939">
            <v>65</v>
          </cell>
          <cell r="I3939" t="str">
            <v>menit</v>
          </cell>
          <cell r="Q3939" t="str">
            <v xml:space="preserve">JUMLAH HARGA BAHAN   </v>
          </cell>
          <cell r="U3939">
            <v>0</v>
          </cell>
        </row>
        <row r="3940">
          <cell r="G3940" t="str">
            <v>Ts1</v>
          </cell>
          <cell r="H3940">
            <v>155</v>
          </cell>
          <cell r="I3940" t="str">
            <v>menit</v>
          </cell>
        </row>
        <row r="3941">
          <cell r="L3941" t="str">
            <v>C.</v>
          </cell>
          <cell r="N3941" t="str">
            <v>PERALATAN</v>
          </cell>
        </row>
        <row r="3942">
          <cell r="C3942" t="str">
            <v>Kap. Prod. / jam  =</v>
          </cell>
          <cell r="D3942" t="str">
            <v>V1 x p x Fa</v>
          </cell>
          <cell r="G3942" t="str">
            <v>Q1</v>
          </cell>
          <cell r="H3942">
            <v>6.4258064516129023</v>
          </cell>
          <cell r="I3942" t="str">
            <v>M1/jam</v>
          </cell>
        </row>
        <row r="3943">
          <cell r="D3943" t="str">
            <v>Ts1</v>
          </cell>
          <cell r="L3943" t="str">
            <v>1.</v>
          </cell>
          <cell r="N3943" t="str">
            <v>Crane on Track   (E31)</v>
          </cell>
          <cell r="P3943" t="str">
            <v>jam</v>
          </cell>
          <cell r="Q3943">
            <v>0.15562248995983938</v>
          </cell>
          <cell r="R3943">
            <v>129492.40497405821</v>
          </cell>
          <cell r="U3943">
            <v>20151.930492950829</v>
          </cell>
        </row>
        <row r="3944">
          <cell r="C3944" t="str">
            <v xml:space="preserve">Koefisien Alat / m' </v>
          </cell>
          <cell r="D3944" t="str">
            <v>= 1 : Q1</v>
          </cell>
          <cell r="G3944" t="str">
            <v>(E31)</v>
          </cell>
          <cell r="H3944">
            <v>0.15562248995983938</v>
          </cell>
          <cell r="I3944" t="str">
            <v>Jam</v>
          </cell>
          <cell r="L3944" t="str">
            <v>2.</v>
          </cell>
          <cell r="N3944" t="str">
            <v>Pile Driver</v>
          </cell>
          <cell r="O3944" t="str">
            <v>(E30)</v>
          </cell>
          <cell r="P3944" t="str">
            <v>jam</v>
          </cell>
          <cell r="Q3944">
            <v>9.0361445783132543E-2</v>
          </cell>
          <cell r="R3944">
            <v>26959.210653622875</v>
          </cell>
          <cell r="U3944">
            <v>2436.0732518333925</v>
          </cell>
        </row>
        <row r="3945">
          <cell r="L3945" t="str">
            <v>3.</v>
          </cell>
          <cell r="N3945" t="str">
            <v>Alat Bantu</v>
          </cell>
          <cell r="P3945" t="str">
            <v>Ls</v>
          </cell>
          <cell r="Q3945">
            <v>1</v>
          </cell>
          <cell r="R3945">
            <v>350</v>
          </cell>
          <cell r="U3945">
            <v>350</v>
          </cell>
        </row>
        <row r="3946">
          <cell r="A3946" t="str">
            <v>2.b</v>
          </cell>
          <cell r="C3946" t="str">
            <v>PILE DRIVER HAMMER</v>
          </cell>
          <cell r="G3946" t="str">
            <v>(E30)</v>
          </cell>
        </row>
        <row r="3947">
          <cell r="C3947" t="str">
            <v>Kapasitas</v>
          </cell>
          <cell r="G3947" t="str">
            <v>V2</v>
          </cell>
          <cell r="H3947">
            <v>1</v>
          </cell>
          <cell r="I3947" t="str">
            <v>Titik</v>
          </cell>
        </row>
        <row r="3948">
          <cell r="C3948" t="str">
            <v>Faktor Efisiensi alat</v>
          </cell>
          <cell r="G3948" t="str">
            <v>Fa</v>
          </cell>
          <cell r="H3948">
            <v>0.83</v>
          </cell>
          <cell r="I3948" t="str">
            <v>-</v>
          </cell>
        </row>
        <row r="3949">
          <cell r="C3949" t="str">
            <v>Waktu siklus</v>
          </cell>
        </row>
        <row r="3950">
          <cell r="C3950" t="str">
            <v>- Waktu pemancangan sampai kalendering 3 cm</v>
          </cell>
          <cell r="G3950" t="str">
            <v>Ts2</v>
          </cell>
          <cell r="H3950">
            <v>90</v>
          </cell>
          <cell r="I3950" t="str">
            <v>menit</v>
          </cell>
        </row>
        <row r="3951">
          <cell r="Q3951" t="str">
            <v xml:space="preserve">JUMLAH HARGA PERALATAN   </v>
          </cell>
          <cell r="U3951">
            <v>22938.003744784222</v>
          </cell>
        </row>
        <row r="3952">
          <cell r="C3952" t="str">
            <v>Kap. Prod. / jam  =</v>
          </cell>
          <cell r="D3952" t="str">
            <v>V2 x p x Fa</v>
          </cell>
          <cell r="G3952" t="str">
            <v>Q1</v>
          </cell>
          <cell r="H3952">
            <v>11.066666666666665</v>
          </cell>
          <cell r="I3952" t="str">
            <v>M1/jam</v>
          </cell>
        </row>
        <row r="3953">
          <cell r="D3953" t="str">
            <v>Ts2</v>
          </cell>
          <cell r="L3953" t="str">
            <v>D.</v>
          </cell>
          <cell r="N3953" t="str">
            <v>JUMLAH HARGA TENAGA, BAHAN DAN PERALATAN  ( A + B + C )</v>
          </cell>
          <cell r="U3953">
            <v>22938.003744784222</v>
          </cell>
        </row>
        <row r="3954">
          <cell r="C3954" t="str">
            <v xml:space="preserve">Koefisien Alat / m' </v>
          </cell>
          <cell r="D3954" t="str">
            <v>= 1 : Q1</v>
          </cell>
          <cell r="G3954" t="str">
            <v>(E07)</v>
          </cell>
          <cell r="H3954">
            <v>9.0361445783132543E-2</v>
          </cell>
          <cell r="I3954" t="str">
            <v>Jam</v>
          </cell>
          <cell r="L3954" t="str">
            <v>E.</v>
          </cell>
          <cell r="N3954" t="str">
            <v>OVERHEAD &amp; PROFIT</v>
          </cell>
          <cell r="P3954">
            <v>10</v>
          </cell>
          <cell r="Q3954" t="str">
            <v>%  x  D</v>
          </cell>
          <cell r="U3954">
            <v>2293.8003744784223</v>
          </cell>
        </row>
        <row r="3955">
          <cell r="L3955" t="str">
            <v>F.</v>
          </cell>
          <cell r="N3955" t="str">
            <v>HARGA SATUAN PEKERJAAN  ( D + E )</v>
          </cell>
          <cell r="U3955">
            <v>25231.804119262644</v>
          </cell>
        </row>
        <row r="3956">
          <cell r="L3956" t="str">
            <v>Note: 1</v>
          </cell>
          <cell r="N3956" t="str">
            <v>SATUAN dapat berdasarkan atas jam operasi untuk Tenaga Kerja dan Peralatan, volume dan/atau ukuran</v>
          </cell>
        </row>
        <row r="3957">
          <cell r="A3957" t="str">
            <v>2.b.</v>
          </cell>
          <cell r="C3957" t="str">
            <v>ALAT  BANTU</v>
          </cell>
          <cell r="N3957" t="str">
            <v>berat untuk bahan-bahan.</v>
          </cell>
        </row>
        <row r="3958">
          <cell r="C3958" t="str">
            <v>Diperlukan alat bantu kecil selama penyetelan dan</v>
          </cell>
          <cell r="J3958" t="str">
            <v>Lumpsum</v>
          </cell>
          <cell r="L3958">
            <v>2</v>
          </cell>
          <cell r="N3958" t="str">
            <v>Kuantitas satuan adalah kuantitas setiap komponen untuk menyelesaikan satu satuan pekerjaan dari nomor</v>
          </cell>
        </row>
        <row r="3959">
          <cell r="C3959" t="str">
            <v xml:space="preserve">    penyambungan</v>
          </cell>
          <cell r="N3959" t="str">
            <v>mata pembayaran.</v>
          </cell>
        </row>
        <row r="3960">
          <cell r="C3960" t="str">
            <v>- Rantai/sling baja</v>
          </cell>
          <cell r="L3960">
            <v>3</v>
          </cell>
          <cell r="N3960" t="str">
            <v>Biaya satuan untuk peralatan sudah termasuk bahan bakar, bahan habis dipakai dan operator.</v>
          </cell>
        </row>
        <row r="3961">
          <cell r="L3961">
            <v>4</v>
          </cell>
          <cell r="N3961" t="str">
            <v>Biaya satuan sudah termasuk pengeluaran untuk seluruh pajak yang berkaitan (tetapi tidak termasuk PPN</v>
          </cell>
        </row>
        <row r="3962">
          <cell r="J3962" t="str">
            <v>Berlanjut ke hal. berikut.</v>
          </cell>
          <cell r="N3962" t="str">
            <v>yang dibayar dari kontrak) dan biaya-biaya lainnya.</v>
          </cell>
        </row>
        <row r="3963">
          <cell r="A3963" t="str">
            <v>ITEM PEMBAYARAN NO.</v>
          </cell>
          <cell r="D3963" t="str">
            <v>:  7.6 (12) b</v>
          </cell>
          <cell r="J3963" t="str">
            <v>Analisa EI-7612</v>
          </cell>
        </row>
        <row r="3964">
          <cell r="A3964" t="str">
            <v>JENIS PEKERJAAN</v>
          </cell>
          <cell r="D3964" t="str">
            <v>:  Pemancgn. T. Pancang Beton</v>
          </cell>
          <cell r="F3964" t="str">
            <v>( 50 x 50 ) cm</v>
          </cell>
        </row>
        <row r="3965">
          <cell r="A3965" t="str">
            <v>SATUAN PEMBAYARAN</v>
          </cell>
          <cell r="D3965" t="str">
            <v>:  M'</v>
          </cell>
          <cell r="H3965" t="str">
            <v xml:space="preserve">        URAIAN ANALISA HARGA SATUAN</v>
          </cell>
        </row>
        <row r="3966">
          <cell r="J3966" t="str">
            <v>Lanjutan</v>
          </cell>
        </row>
        <row r="3968">
          <cell r="A3968" t="str">
            <v>No.</v>
          </cell>
          <cell r="C3968" t="str">
            <v>U R A I A N</v>
          </cell>
          <cell r="G3968" t="str">
            <v>KODE</v>
          </cell>
          <cell r="H3968" t="str">
            <v>KOEF.</v>
          </cell>
          <cell r="I3968" t="str">
            <v>SATUAN</v>
          </cell>
          <cell r="J3968" t="str">
            <v>KETERANGAN</v>
          </cell>
        </row>
        <row r="3971">
          <cell r="A3971" t="str">
            <v>3.</v>
          </cell>
          <cell r="C3971" t="str">
            <v>TENAGA</v>
          </cell>
        </row>
        <row r="3972">
          <cell r="C3972" t="str">
            <v>Produksi Tiang dalam 1 hari</v>
          </cell>
          <cell r="E3972" t="str">
            <v>= Tk x Q1</v>
          </cell>
          <cell r="G3972" t="str">
            <v>Qt</v>
          </cell>
          <cell r="H3972">
            <v>44.980645161290319</v>
          </cell>
          <cell r="I3972" t="str">
            <v>M'</v>
          </cell>
        </row>
        <row r="3973">
          <cell r="C3973" t="str">
            <v>Kebutuhan tenaga tambahan di lokasi ::</v>
          </cell>
        </row>
        <row r="3974">
          <cell r="D3974" t="str">
            <v>- Mandor</v>
          </cell>
          <cell r="G3974" t="str">
            <v>M</v>
          </cell>
          <cell r="H3974">
            <v>1</v>
          </cell>
          <cell r="I3974" t="str">
            <v>orang</v>
          </cell>
        </row>
        <row r="3975">
          <cell r="D3975" t="str">
            <v>- Tukang</v>
          </cell>
          <cell r="G3975" t="str">
            <v>Tb</v>
          </cell>
          <cell r="H3975">
            <v>2</v>
          </cell>
          <cell r="I3975" t="str">
            <v>orang</v>
          </cell>
        </row>
        <row r="3976">
          <cell r="D3976" t="str">
            <v>- Pekerja</v>
          </cell>
          <cell r="G3976" t="str">
            <v>P</v>
          </cell>
          <cell r="H3976">
            <v>12</v>
          </cell>
          <cell r="I3976" t="str">
            <v>orang</v>
          </cell>
        </row>
        <row r="3978">
          <cell r="C3978" t="str">
            <v>Koefisien Tenaga / M3   :</v>
          </cell>
        </row>
        <row r="3979">
          <cell r="D3979" t="str">
            <v>-  Mandor</v>
          </cell>
          <cell r="E3979" t="str">
            <v xml:space="preserve"> = ( Tk x M ) : Qt</v>
          </cell>
          <cell r="G3979" t="str">
            <v>(L03)</v>
          </cell>
          <cell r="H3979">
            <v>0.13554216867469884</v>
          </cell>
          <cell r="I3979" t="str">
            <v>jam</v>
          </cell>
        </row>
        <row r="3980">
          <cell r="D3980" t="str">
            <v>-  Tukang</v>
          </cell>
          <cell r="E3980" t="str">
            <v xml:space="preserve"> = ( Tk x Tb ) : Qt</v>
          </cell>
          <cell r="G3980" t="str">
            <v>(L02)</v>
          </cell>
          <cell r="H3980">
            <v>0.27108433734939769</v>
          </cell>
          <cell r="I3980" t="str">
            <v>jam</v>
          </cell>
        </row>
        <row r="3981">
          <cell r="D3981" t="str">
            <v>-  Pekerja</v>
          </cell>
          <cell r="E3981" t="str">
            <v xml:space="preserve"> = ( Tk x P ) : Qt</v>
          </cell>
          <cell r="G3981" t="str">
            <v>(L01)</v>
          </cell>
          <cell r="H3981">
            <v>1.626506024096386</v>
          </cell>
          <cell r="I3981" t="str">
            <v>jam</v>
          </cell>
        </row>
        <row r="3984">
          <cell r="A3984" t="str">
            <v>4.</v>
          </cell>
          <cell r="C3984" t="str">
            <v>HARGA DASAR SATUAN UPAH, BAHAN DAN ALAT</v>
          </cell>
        </row>
        <row r="3985">
          <cell r="C3985" t="str">
            <v>Lihat lampiran.</v>
          </cell>
        </row>
        <row r="3987">
          <cell r="A3987" t="str">
            <v>5.</v>
          </cell>
          <cell r="C3987" t="str">
            <v>ANALISA HARGA SATUAN PEKERJAAN</v>
          </cell>
        </row>
        <row r="3988">
          <cell r="C3988" t="str">
            <v>Lihat perhitungan dalam FORMULIR STANDAR UNTUK</v>
          </cell>
        </row>
        <row r="3989">
          <cell r="C3989" t="str">
            <v>PEREKEMAN ANALISA MASING-MASING HARGA</v>
          </cell>
        </row>
        <row r="3990">
          <cell r="C3990" t="str">
            <v>SATUAN.</v>
          </cell>
        </row>
        <row r="3991">
          <cell r="C3991" t="str">
            <v>Didapat Harga Satuan Pekerjaan :</v>
          </cell>
        </row>
        <row r="3993">
          <cell r="C3993" t="str">
            <v xml:space="preserve">Rp.  </v>
          </cell>
          <cell r="D3993">
            <v>25231.804119262644</v>
          </cell>
          <cell r="E3993" t="str">
            <v xml:space="preserve"> / M'</v>
          </cell>
        </row>
        <row r="3997">
          <cell r="A3997" t="str">
            <v>6.</v>
          </cell>
          <cell r="C3997" t="str">
            <v>MASA PELAKSANAAN YANG DIPERLUKAN</v>
          </cell>
        </row>
        <row r="3998">
          <cell r="C3998" t="str">
            <v>Masa Pelaksanaan :</v>
          </cell>
          <cell r="D3998" t="str">
            <v>. . . . . . . . . . . .</v>
          </cell>
        </row>
        <row r="4000">
          <cell r="A4000" t="str">
            <v>7.</v>
          </cell>
          <cell r="C4000" t="str">
            <v>VOLUME PEKERJAAN YANG DIPERLUKAN</v>
          </cell>
        </row>
        <row r="4001">
          <cell r="C4001" t="str">
            <v>Volume pekerjaan  :</v>
          </cell>
          <cell r="D4001">
            <v>0</v>
          </cell>
          <cell r="E4001" t="str">
            <v>M'</v>
          </cell>
        </row>
        <row r="4022">
          <cell r="A4022" t="str">
            <v>ITEM PEMBAYARAN NO.</v>
          </cell>
          <cell r="D4022" t="str">
            <v>:  7.6 (12) c</v>
          </cell>
          <cell r="J4022" t="str">
            <v>Analisa EI-7612</v>
          </cell>
          <cell r="T4022" t="str">
            <v>Analisa EI-7612</v>
          </cell>
        </row>
        <row r="4023">
          <cell r="A4023" t="str">
            <v>JENIS PEKERJAAN</v>
          </cell>
          <cell r="D4023" t="str">
            <v>:  Pemancgn. T. Pancang Beton</v>
          </cell>
          <cell r="G4023" t="str">
            <v>( 60 x 60 ) cm</v>
          </cell>
        </row>
        <row r="4024">
          <cell r="A4024" t="str">
            <v>SATUAN PEMBAYARAN</v>
          </cell>
          <cell r="D4024" t="str">
            <v>:  M'</v>
          </cell>
          <cell r="H4024" t="str">
            <v xml:space="preserve">        URAIAN ANALISA HARGA SATUAN</v>
          </cell>
          <cell r="L4024" t="str">
            <v>FORMULIR STANDAR UNTUK</v>
          </cell>
        </row>
        <row r="4025">
          <cell r="L4025" t="str">
            <v>PEREKAMAN ANALISA MASING-MASING HARGA SATUAN</v>
          </cell>
        </row>
        <row r="4026">
          <cell r="L4026" t="str">
            <v xml:space="preserve">                                                                                                            </v>
          </cell>
        </row>
        <row r="4027">
          <cell r="A4027" t="str">
            <v>No.</v>
          </cell>
          <cell r="C4027" t="str">
            <v>U R A I A N</v>
          </cell>
          <cell r="G4027" t="str">
            <v>KODE</v>
          </cell>
          <cell r="H4027" t="str">
            <v>KOEF.</v>
          </cell>
          <cell r="I4027" t="str">
            <v>SATUAN</v>
          </cell>
          <cell r="J4027" t="str">
            <v>KETERANGAN</v>
          </cell>
        </row>
        <row r="4029">
          <cell r="L4029" t="str">
            <v>Proyek / Bagpro</v>
          </cell>
          <cell r="O4029" t="str">
            <v xml:space="preserve">:  Peningkatan Jalan Dan Jembatan Prop. NTT </v>
          </cell>
        </row>
        <row r="4030">
          <cell r="A4030" t="str">
            <v>I.</v>
          </cell>
          <cell r="C4030" t="str">
            <v>ASUMSI</v>
          </cell>
          <cell r="L4030" t="str">
            <v>No. Paket Kontrak</v>
          </cell>
          <cell r="O4030" t="str">
            <v xml:space="preserve">:  </v>
          </cell>
        </row>
        <row r="4031">
          <cell r="A4031">
            <v>1</v>
          </cell>
          <cell r="C4031" t="str">
            <v>Menggunakan alat (cara mekanik)</v>
          </cell>
          <cell r="L4031" t="str">
            <v>Nama Paket</v>
          </cell>
          <cell r="O4031" t="str">
            <v>:  Pembangunan Jalan Resetlement Pengungsi Mauritzu</v>
          </cell>
        </row>
        <row r="4032">
          <cell r="A4032">
            <v>2</v>
          </cell>
          <cell r="C4032" t="str">
            <v>Lokasi pekerjaan : di lokasi</v>
          </cell>
          <cell r="L4032" t="str">
            <v>Prop / Kab / Kodya</v>
          </cell>
          <cell r="O4032" t="str">
            <v>:  Nusa Tenggara Timur / TTU</v>
          </cell>
        </row>
        <row r="4033">
          <cell r="A4033">
            <v>3</v>
          </cell>
          <cell r="C4033" t="str">
            <v>Jam kerja efektif per-hari</v>
          </cell>
          <cell r="G4033" t="str">
            <v>Tk</v>
          </cell>
          <cell r="H4033">
            <v>7</v>
          </cell>
          <cell r="I4033" t="str">
            <v>jam</v>
          </cell>
          <cell r="L4033" t="str">
            <v>ITEM PEMBAYARAN NO.</v>
          </cell>
          <cell r="O4033" t="str">
            <v>:  7.6 (12) c</v>
          </cell>
          <cell r="R4033" t="str">
            <v>PERKIRAAN VOL. PEK.</v>
          </cell>
          <cell r="T4033" t="str">
            <v>:</v>
          </cell>
          <cell r="U4033" t="e">
            <v>#REF!</v>
          </cell>
        </row>
        <row r="4034">
          <cell r="A4034">
            <v>4</v>
          </cell>
          <cell r="C4034" t="str">
            <v>Panjang Tiang</v>
          </cell>
          <cell r="G4034" t="str">
            <v>p</v>
          </cell>
          <cell r="H4034">
            <v>20</v>
          </cell>
          <cell r="I4034" t="str">
            <v>M</v>
          </cell>
          <cell r="L4034" t="str">
            <v>JENIS PEKERJAAN</v>
          </cell>
          <cell r="O4034" t="str">
            <v>:  Pemancgn. T. Pancang Beton</v>
          </cell>
          <cell r="R4034" t="str">
            <v>TOTAL HARGA (Rp.)</v>
          </cell>
          <cell r="T4034" t="str">
            <v>:</v>
          </cell>
          <cell r="U4034" t="e">
            <v>#REF!</v>
          </cell>
        </row>
        <row r="4035">
          <cell r="A4035">
            <v>5</v>
          </cell>
          <cell r="C4035" t="str">
            <v>Ukuran Tiang sesuai keperluan</v>
          </cell>
          <cell r="L4035" t="str">
            <v>SATUAN PEMBAYARAN</v>
          </cell>
          <cell r="O4035" t="str">
            <v>:  M'</v>
          </cell>
          <cell r="Q4035" t="str">
            <v>( 60 x 60 ) cm</v>
          </cell>
          <cell r="R4035" t="str">
            <v>% THD. BIAYA PROYEK</v>
          </cell>
          <cell r="T4035" t="str">
            <v>:</v>
          </cell>
          <cell r="U4035" t="e">
            <v>#REF!</v>
          </cell>
        </row>
        <row r="4036">
          <cell r="A4036">
            <v>6</v>
          </cell>
          <cell r="C4036" t="str">
            <v>Pemakaian Kawat las dan alat Las utk penyambungan</v>
          </cell>
        </row>
        <row r="4037">
          <cell r="C4037" t="str">
            <v>termasuk dlm item Penyediaan Tiang Pancang Beton</v>
          </cell>
        </row>
        <row r="4038">
          <cell r="Q4038" t="str">
            <v>PERKIRAAN</v>
          </cell>
          <cell r="R4038" t="str">
            <v>HARGA</v>
          </cell>
          <cell r="S4038" t="str">
            <v>JUMLAH</v>
          </cell>
        </row>
        <row r="4039">
          <cell r="L4039" t="str">
            <v>NO.</v>
          </cell>
          <cell r="N4039" t="str">
            <v>KOMPONEN</v>
          </cell>
          <cell r="P4039" t="str">
            <v>SATUAN</v>
          </cell>
          <cell r="Q4039" t="str">
            <v>KUANTITAS</v>
          </cell>
          <cell r="R4039" t="str">
            <v>SATUAN</v>
          </cell>
          <cell r="S4039" t="str">
            <v>HARGA</v>
          </cell>
        </row>
        <row r="4040">
          <cell r="A4040" t="str">
            <v>II.</v>
          </cell>
          <cell r="C4040" t="str">
            <v>URUTAN KERJA</v>
          </cell>
          <cell r="R4040" t="str">
            <v>(Rp.)</v>
          </cell>
          <cell r="S4040" t="str">
            <v>(Rp.)</v>
          </cell>
        </row>
        <row r="4041">
          <cell r="A4041">
            <v>1</v>
          </cell>
          <cell r="C4041" t="str">
            <v>Material Tiang pancang yang telah siap ada dekat lokasi</v>
          </cell>
        </row>
        <row r="4042">
          <cell r="C4042" t="str">
            <v>pemancangan</v>
          </cell>
        </row>
        <row r="4043">
          <cell r="A4043">
            <v>2</v>
          </cell>
          <cell r="C4043" t="str">
            <v>Penyambungan dilakukan pada saat pemancangan</v>
          </cell>
          <cell r="L4043" t="str">
            <v>A.</v>
          </cell>
          <cell r="N4043" t="str">
            <v>TENAGA</v>
          </cell>
        </row>
        <row r="4045">
          <cell r="A4045" t="str">
            <v>III.</v>
          </cell>
          <cell r="C4045" t="str">
            <v>PEMAKAIAN BAHAN, ALAT DAN TENAGA</v>
          </cell>
          <cell r="L4045" t="str">
            <v>1.</v>
          </cell>
          <cell r="N4045" t="str">
            <v>Pekerja</v>
          </cell>
          <cell r="O4045" t="str">
            <v>(L01)</v>
          </cell>
          <cell r="P4045" t="str">
            <v>jam</v>
          </cell>
          <cell r="Q4045">
            <v>2.0331325301204823</v>
          </cell>
          <cell r="R4045">
            <v>0</v>
          </cell>
          <cell r="U4045">
            <v>0</v>
          </cell>
        </row>
        <row r="4046">
          <cell r="L4046" t="str">
            <v>2.</v>
          </cell>
          <cell r="N4046" t="str">
            <v>Tukang</v>
          </cell>
          <cell r="O4046" t="str">
            <v>(L02)</v>
          </cell>
          <cell r="P4046" t="str">
            <v>jam</v>
          </cell>
          <cell r="Q4046">
            <v>0.27108433734939769</v>
          </cell>
          <cell r="R4046">
            <v>0</v>
          </cell>
          <cell r="U4046">
            <v>0</v>
          </cell>
        </row>
        <row r="4047">
          <cell r="A4047" t="str">
            <v xml:space="preserve">   1.</v>
          </cell>
          <cell r="C4047" t="str">
            <v>BAHAN</v>
          </cell>
          <cell r="L4047" t="str">
            <v>3.</v>
          </cell>
          <cell r="N4047" t="str">
            <v>Mandor</v>
          </cell>
          <cell r="O4047" t="str">
            <v>(L03)</v>
          </cell>
          <cell r="P4047" t="str">
            <v>jam</v>
          </cell>
          <cell r="Q4047">
            <v>0.13554216867469884</v>
          </cell>
          <cell r="R4047">
            <v>0</v>
          </cell>
          <cell r="U4047">
            <v>0</v>
          </cell>
        </row>
        <row r="4048">
          <cell r="C4048" t="str">
            <v xml:space="preserve">Pemakaian bahan pada pekerjaan penyiapan </v>
          </cell>
        </row>
        <row r="4049">
          <cell r="C4049" t="str">
            <v>material tiang pancang</v>
          </cell>
          <cell r="Q4049" t="str">
            <v xml:space="preserve">JUMLAH HARGA TENAGA   </v>
          </cell>
          <cell r="U4049">
            <v>0</v>
          </cell>
        </row>
        <row r="4051">
          <cell r="A4051" t="str">
            <v>2.</v>
          </cell>
          <cell r="C4051" t="str">
            <v>ALAT</v>
          </cell>
          <cell r="L4051" t="str">
            <v>B.</v>
          </cell>
          <cell r="N4051" t="str">
            <v>BAHAN</v>
          </cell>
        </row>
        <row r="4052">
          <cell r="H4052">
            <v>0</v>
          </cell>
        </row>
        <row r="4053">
          <cell r="A4053" t="str">
            <v>2.a</v>
          </cell>
          <cell r="C4053" t="str">
            <v>Crane on Track 35 Ton</v>
          </cell>
          <cell r="G4053" t="str">
            <v>(E31)</v>
          </cell>
        </row>
        <row r="4054">
          <cell r="C4054" t="str">
            <v>Kapasitas</v>
          </cell>
          <cell r="G4054" t="str">
            <v>V1</v>
          </cell>
          <cell r="H4054">
            <v>1</v>
          </cell>
          <cell r="I4054" t="str">
            <v>Titik</v>
          </cell>
        </row>
        <row r="4055">
          <cell r="C4055" t="str">
            <v>Faktor Efisiensi alat</v>
          </cell>
          <cell r="G4055" t="str">
            <v>Fa</v>
          </cell>
          <cell r="H4055">
            <v>0.83</v>
          </cell>
          <cell r="I4055" t="str">
            <v>-</v>
          </cell>
        </row>
        <row r="4056">
          <cell r="C4056" t="str">
            <v>Waktu siklus</v>
          </cell>
        </row>
        <row r="4057">
          <cell r="C4057" t="str">
            <v>- Waktu penggeseran dan penyetelan tiang</v>
          </cell>
          <cell r="G4057" t="str">
            <v>T1</v>
          </cell>
          <cell r="H4057">
            <v>90</v>
          </cell>
          <cell r="I4057" t="str">
            <v>menit</v>
          </cell>
        </row>
        <row r="4058">
          <cell r="C4058" t="str">
            <v>- Waktu pemancangan sampai kalendering 3 cm</v>
          </cell>
          <cell r="G4058" t="str">
            <v>T2</v>
          </cell>
          <cell r="H4058">
            <v>120</v>
          </cell>
          <cell r="I4058" t="str">
            <v>menit</v>
          </cell>
        </row>
        <row r="4059">
          <cell r="C4059" t="str">
            <v>- Waktu penjambunag tiang</v>
          </cell>
          <cell r="G4059" t="str">
            <v>T3</v>
          </cell>
          <cell r="H4059">
            <v>75</v>
          </cell>
          <cell r="I4059" t="str">
            <v>menit</v>
          </cell>
          <cell r="Q4059" t="str">
            <v xml:space="preserve">JUMLAH HARGA BAHAN   </v>
          </cell>
          <cell r="U4059">
            <v>0</v>
          </cell>
        </row>
        <row r="4060">
          <cell r="G4060" t="str">
            <v>Ts1</v>
          </cell>
          <cell r="H4060">
            <v>195</v>
          </cell>
          <cell r="I4060" t="str">
            <v>menit</v>
          </cell>
        </row>
        <row r="4061">
          <cell r="L4061" t="str">
            <v>C.</v>
          </cell>
          <cell r="N4061" t="str">
            <v>PERALATAN</v>
          </cell>
        </row>
        <row r="4062">
          <cell r="C4062" t="str">
            <v>Kap. Prod. / jam  =</v>
          </cell>
          <cell r="D4062" t="str">
            <v>V1 x p x Fa</v>
          </cell>
          <cell r="G4062" t="str">
            <v>Q1</v>
          </cell>
          <cell r="H4062">
            <v>5.1076923076923064</v>
          </cell>
          <cell r="I4062" t="str">
            <v>M1/jam</v>
          </cell>
        </row>
        <row r="4063">
          <cell r="D4063" t="str">
            <v>Ts1</v>
          </cell>
          <cell r="L4063" t="str">
            <v>1.</v>
          </cell>
          <cell r="N4063" t="str">
            <v>Crane on Track   (E31)</v>
          </cell>
          <cell r="P4063" t="str">
            <v>jam</v>
          </cell>
          <cell r="Q4063">
            <v>0.19578313253012053</v>
          </cell>
          <cell r="R4063">
            <v>129492.40497405821</v>
          </cell>
          <cell r="U4063">
            <v>25352.428684680079</v>
          </cell>
        </row>
        <row r="4064">
          <cell r="C4064" t="str">
            <v xml:space="preserve">Koefisien Alat / m' </v>
          </cell>
          <cell r="D4064" t="str">
            <v>= 1 : Q1</v>
          </cell>
          <cell r="G4064" t="str">
            <v>(E31)</v>
          </cell>
          <cell r="H4064">
            <v>0.19578313253012053</v>
          </cell>
          <cell r="I4064" t="str">
            <v>Jam</v>
          </cell>
          <cell r="L4064" t="str">
            <v>2.</v>
          </cell>
          <cell r="N4064" t="str">
            <v>Pile Driver</v>
          </cell>
          <cell r="O4064" t="str">
            <v>(E30)</v>
          </cell>
          <cell r="P4064" t="str">
            <v>jam</v>
          </cell>
          <cell r="Q4064">
            <v>0.12048192771084339</v>
          </cell>
          <cell r="R4064">
            <v>26959.210653622875</v>
          </cell>
          <cell r="U4064">
            <v>3248.09766911119</v>
          </cell>
        </row>
        <row r="4065">
          <cell r="L4065" t="str">
            <v>3.</v>
          </cell>
          <cell r="N4065" t="str">
            <v>Alat Bantu</v>
          </cell>
          <cell r="P4065" t="str">
            <v>Ls</v>
          </cell>
          <cell r="Q4065">
            <v>1</v>
          </cell>
          <cell r="R4065">
            <v>400</v>
          </cell>
          <cell r="U4065">
            <v>400</v>
          </cell>
        </row>
        <row r="4066">
          <cell r="A4066" t="str">
            <v>2.b</v>
          </cell>
          <cell r="C4066" t="str">
            <v>PILE DRIVER HAMMER</v>
          </cell>
          <cell r="G4066" t="str">
            <v>(E30)</v>
          </cell>
        </row>
        <row r="4067">
          <cell r="C4067" t="str">
            <v>Kapasitas</v>
          </cell>
          <cell r="G4067" t="str">
            <v>V2</v>
          </cell>
          <cell r="H4067">
            <v>1</v>
          </cell>
          <cell r="I4067" t="str">
            <v>Titik</v>
          </cell>
        </row>
        <row r="4068">
          <cell r="C4068" t="str">
            <v>Faktor Efisiensi alat</v>
          </cell>
          <cell r="G4068" t="str">
            <v>Fa</v>
          </cell>
          <cell r="H4068">
            <v>0.83</v>
          </cell>
          <cell r="I4068" t="str">
            <v>-</v>
          </cell>
        </row>
        <row r="4069">
          <cell r="C4069" t="str">
            <v>Waktu siklus</v>
          </cell>
        </row>
        <row r="4070">
          <cell r="C4070" t="str">
            <v>- Waktu pemancangan sampai kalendering 3 cm</v>
          </cell>
          <cell r="G4070" t="str">
            <v>Ts2</v>
          </cell>
          <cell r="H4070">
            <v>120</v>
          </cell>
          <cell r="I4070" t="str">
            <v>menit</v>
          </cell>
        </row>
        <row r="4071">
          <cell r="Q4071" t="str">
            <v xml:space="preserve">JUMLAH HARGA PERALATAN   </v>
          </cell>
          <cell r="U4071">
            <v>29000.526353791269</v>
          </cell>
        </row>
        <row r="4072">
          <cell r="C4072" t="str">
            <v>Kap. Prod. / jam  =</v>
          </cell>
          <cell r="D4072" t="str">
            <v>V2 x p x Fa</v>
          </cell>
          <cell r="G4072" t="str">
            <v>Q1</v>
          </cell>
          <cell r="H4072">
            <v>8.2999999999999989</v>
          </cell>
          <cell r="I4072" t="str">
            <v>M1/jam</v>
          </cell>
        </row>
        <row r="4073">
          <cell r="D4073" t="str">
            <v>Ts2</v>
          </cell>
          <cell r="L4073" t="str">
            <v>D.</v>
          </cell>
          <cell r="N4073" t="str">
            <v>JUMLAH HARGA TENAGA, BAHAN DAN PERALATAN  ( A + B + C )</v>
          </cell>
          <cell r="U4073">
            <v>29000.526353791269</v>
          </cell>
        </row>
        <row r="4074">
          <cell r="C4074" t="str">
            <v xml:space="preserve">Koefisien Alat / m' </v>
          </cell>
          <cell r="D4074" t="str">
            <v>= 1 : Q1</v>
          </cell>
          <cell r="G4074" t="str">
            <v>(E07)</v>
          </cell>
          <cell r="H4074">
            <v>0.12048192771084339</v>
          </cell>
          <cell r="I4074" t="str">
            <v>Jam</v>
          </cell>
          <cell r="L4074" t="str">
            <v>E.</v>
          </cell>
          <cell r="N4074" t="str">
            <v>OVERHEAD &amp; PROFIT</v>
          </cell>
          <cell r="P4074">
            <v>10</v>
          </cell>
          <cell r="Q4074" t="str">
            <v>%  x  D</v>
          </cell>
          <cell r="U4074">
            <v>2900.052635379127</v>
          </cell>
        </row>
        <row r="4075">
          <cell r="L4075" t="str">
            <v>F.</v>
          </cell>
          <cell r="N4075" t="str">
            <v>HARGA SATUAN PEKERJAAN  ( D + E )</v>
          </cell>
          <cell r="U4075">
            <v>31900.578989170397</v>
          </cell>
        </row>
        <row r="4076">
          <cell r="L4076" t="str">
            <v>Note: 1</v>
          </cell>
          <cell r="N4076" t="str">
            <v>SATUAN dapat berdasarkan atas jam operasi untuk Tenaga Kerja dan Peralatan, volume dan/atau ukuran</v>
          </cell>
        </row>
        <row r="4077">
          <cell r="A4077" t="str">
            <v>2.b.</v>
          </cell>
          <cell r="C4077" t="str">
            <v>ALAT  BANTU</v>
          </cell>
          <cell r="N4077" t="str">
            <v>berat untuk bahan-bahan.</v>
          </cell>
        </row>
        <row r="4078">
          <cell r="C4078" t="str">
            <v>Diperlukan alat bantu kecil selama penyetelan dan</v>
          </cell>
          <cell r="J4078" t="str">
            <v>Lumpsum</v>
          </cell>
          <cell r="L4078">
            <v>2</v>
          </cell>
          <cell r="N4078" t="str">
            <v>Kuantitas satuan adalah kuantitas setiap komponen untuk menyelesaikan satu satuan pekerjaan dari nomor</v>
          </cell>
        </row>
        <row r="4079">
          <cell r="C4079" t="str">
            <v xml:space="preserve">    penyambungan</v>
          </cell>
          <cell r="N4079" t="str">
            <v>mata pembayaran.</v>
          </cell>
        </row>
        <row r="4080">
          <cell r="C4080" t="str">
            <v>- Rantai/sling baja</v>
          </cell>
          <cell r="L4080">
            <v>3</v>
          </cell>
          <cell r="N4080" t="str">
            <v>Biaya satuan untuk peralatan sudah termasuk bahan bakar, bahan habis dipakai dan operator.</v>
          </cell>
        </row>
        <row r="4081">
          <cell r="L4081">
            <v>4</v>
          </cell>
          <cell r="N4081" t="str">
            <v>Biaya satuan sudah termasuk pengeluaran untuk seluruh pajak yang berkaitan (tetapi tidak termasuk PPN</v>
          </cell>
        </row>
        <row r="4082">
          <cell r="J4082" t="str">
            <v>Berlanjut ke hal. berikut.</v>
          </cell>
          <cell r="N4082" t="str">
            <v>yang dibayar dari kontrak) dan biaya-biaya lainnya.</v>
          </cell>
        </row>
        <row r="4083">
          <cell r="A4083" t="str">
            <v>ITEM PEMBAYARAN NO.</v>
          </cell>
          <cell r="D4083" t="str">
            <v>:  7.6 (12) c</v>
          </cell>
          <cell r="J4083" t="str">
            <v>Analisa EI-7612</v>
          </cell>
        </row>
        <row r="4084">
          <cell r="A4084" t="str">
            <v>JENIS PEKERJAAN</v>
          </cell>
          <cell r="D4084" t="str">
            <v>:  Pemancgn. T. Pancang Beton</v>
          </cell>
          <cell r="F4084" t="str">
            <v>( 60 x 60 ) cm</v>
          </cell>
        </row>
        <row r="4085">
          <cell r="A4085" t="str">
            <v>SATUAN PEMBAYARAN</v>
          </cell>
          <cell r="D4085" t="str">
            <v>:  M'</v>
          </cell>
          <cell r="H4085" t="str">
            <v xml:space="preserve">        URAIAN ANALISA HARGA SATUAN</v>
          </cell>
        </row>
        <row r="4086">
          <cell r="J4086" t="str">
            <v>Lanjutan</v>
          </cell>
        </row>
        <row r="4088">
          <cell r="A4088" t="str">
            <v>No.</v>
          </cell>
          <cell r="C4088" t="str">
            <v>U R A I A N</v>
          </cell>
          <cell r="G4088" t="str">
            <v>KODE</v>
          </cell>
          <cell r="H4088" t="str">
            <v>KOEF.</v>
          </cell>
          <cell r="I4088" t="str">
            <v>SATUAN</v>
          </cell>
          <cell r="J4088" t="str">
            <v>KETERANGAN</v>
          </cell>
        </row>
        <row r="4091">
          <cell r="A4091" t="str">
            <v>3.</v>
          </cell>
          <cell r="C4091" t="str">
            <v>TENAGA</v>
          </cell>
        </row>
        <row r="4092">
          <cell r="C4092" t="str">
            <v>Produksi Tiang dalam 1 hari</v>
          </cell>
          <cell r="E4092" t="str">
            <v>= Tk x Q1</v>
          </cell>
          <cell r="G4092" t="str">
            <v>Qt</v>
          </cell>
          <cell r="H4092">
            <v>35.753846153846148</v>
          </cell>
          <cell r="I4092" t="str">
            <v>M'</v>
          </cell>
        </row>
        <row r="4093">
          <cell r="C4093" t="str">
            <v>Kebutuhan tenaga tambahan di lokasi ::</v>
          </cell>
        </row>
        <row r="4094">
          <cell r="D4094" t="str">
            <v>- Mandor</v>
          </cell>
          <cell r="G4094" t="str">
            <v>M</v>
          </cell>
          <cell r="H4094">
            <v>1</v>
          </cell>
          <cell r="I4094" t="str">
            <v>orang</v>
          </cell>
        </row>
        <row r="4095">
          <cell r="D4095" t="str">
            <v>- Tukang</v>
          </cell>
          <cell r="G4095" t="str">
            <v>Tb</v>
          </cell>
          <cell r="H4095">
            <v>2</v>
          </cell>
          <cell r="I4095" t="str">
            <v>orang</v>
          </cell>
        </row>
        <row r="4096">
          <cell r="D4096" t="str">
            <v>- Pekerja</v>
          </cell>
          <cell r="G4096" t="str">
            <v>P</v>
          </cell>
          <cell r="H4096">
            <v>15</v>
          </cell>
          <cell r="I4096" t="str">
            <v>orang</v>
          </cell>
        </row>
        <row r="4098">
          <cell r="C4098" t="str">
            <v>Koefisien Tenaga / M3   :</v>
          </cell>
        </row>
        <row r="4099">
          <cell r="D4099" t="str">
            <v>-  Mandor</v>
          </cell>
          <cell r="E4099" t="str">
            <v xml:space="preserve"> = ( Tk x M ) : Qt</v>
          </cell>
          <cell r="G4099" t="str">
            <v>(L03)</v>
          </cell>
          <cell r="H4099">
            <v>0.13554216867469884</v>
          </cell>
          <cell r="I4099" t="str">
            <v>jam</v>
          </cell>
        </row>
        <row r="4100">
          <cell r="D4100" t="str">
            <v>-  Tukang</v>
          </cell>
          <cell r="E4100" t="str">
            <v xml:space="preserve"> = ( Tk x Tb ) : Qt</v>
          </cell>
          <cell r="G4100" t="str">
            <v>(L02)</v>
          </cell>
          <cell r="H4100">
            <v>0.27108433734939769</v>
          </cell>
          <cell r="I4100" t="str">
            <v>jam</v>
          </cell>
        </row>
        <row r="4101">
          <cell r="D4101" t="str">
            <v>-  Pekerja</v>
          </cell>
          <cell r="E4101" t="str">
            <v xml:space="preserve"> = ( Tk x P ) : Qt</v>
          </cell>
          <cell r="G4101" t="str">
            <v>(L01)</v>
          </cell>
          <cell r="H4101">
            <v>2.0331325301204823</v>
          </cell>
          <cell r="I4101" t="str">
            <v>jam</v>
          </cell>
        </row>
        <row r="4104">
          <cell r="A4104" t="str">
            <v>4.</v>
          </cell>
          <cell r="C4104" t="str">
            <v>HARGA DASAR SATUAN UPAH, BAHAN DAN ALAT</v>
          </cell>
        </row>
        <row r="4105">
          <cell r="C4105" t="str">
            <v>Lihat lampiran.</v>
          </cell>
        </row>
        <row r="4107">
          <cell r="A4107" t="str">
            <v>5.</v>
          </cell>
          <cell r="C4107" t="str">
            <v>ANALISA HARGA SATUAN PEKERJAAN</v>
          </cell>
        </row>
        <row r="4108">
          <cell r="C4108" t="str">
            <v>Lihat perhitungan dalam FORMULIR STANDAR UNTUK</v>
          </cell>
        </row>
        <row r="4109">
          <cell r="C4109" t="str">
            <v>PEREKEMAN ANALISA MASING-MASING HARGA</v>
          </cell>
        </row>
        <row r="4110">
          <cell r="C4110" t="str">
            <v>SATUAN.</v>
          </cell>
        </row>
        <row r="4111">
          <cell r="C4111" t="str">
            <v>Didapat Harga Satuan Pekerjaan :</v>
          </cell>
        </row>
        <row r="4113">
          <cell r="C4113" t="str">
            <v xml:space="preserve">Rp.  </v>
          </cell>
          <cell r="D4113">
            <v>31900.578989170397</v>
          </cell>
          <cell r="E4113" t="str">
            <v xml:space="preserve"> / M'</v>
          </cell>
        </row>
        <row r="4117">
          <cell r="A4117" t="str">
            <v>6.</v>
          </cell>
          <cell r="C4117" t="str">
            <v>MASA PELAKSANAAN YANG DIPERLUKAN</v>
          </cell>
        </row>
        <row r="4118">
          <cell r="C4118" t="str">
            <v>Masa Pelaksanaan :</v>
          </cell>
          <cell r="D4118" t="str">
            <v>. . . . . . . . . . . .</v>
          </cell>
        </row>
        <row r="4120">
          <cell r="A4120" t="str">
            <v>7.</v>
          </cell>
          <cell r="C4120" t="str">
            <v>VOLUME PEKERJAAN YANG DIPERLUKAN</v>
          </cell>
        </row>
        <row r="4121">
          <cell r="C4121" t="str">
            <v>Volume pekerjaan  :</v>
          </cell>
          <cell r="D4121">
            <v>0</v>
          </cell>
          <cell r="E4121" t="str">
            <v>M'</v>
          </cell>
        </row>
      </sheetData>
      <sheetData sheetId="29" refreshError="1">
        <row r="1">
          <cell r="A1" t="str">
            <v>ITEM PEMBAYARAN NO.</v>
          </cell>
          <cell r="D1" t="str">
            <v>:  7.1 (1)</v>
          </cell>
          <cell r="J1" t="str">
            <v>Analisa EI-711</v>
          </cell>
          <cell r="T1" t="str">
            <v>Analisa EI-711</v>
          </cell>
        </row>
        <row r="2">
          <cell r="A2" t="str">
            <v>JENIS PEKERJAAN</v>
          </cell>
          <cell r="D2" t="str">
            <v>:  Beton K-500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Bahan dasar (batu, pasir dan semen) diterima</v>
          </cell>
          <cell r="L12" t="str">
            <v>ITEM PEMBAYARAN NO.</v>
          </cell>
          <cell r="O12" t="str">
            <v>:  7.1 (1)</v>
          </cell>
          <cell r="R12" t="str">
            <v>PERKIRAAN VOL. PEK.</v>
          </cell>
          <cell r="T12" t="str">
            <v>:</v>
          </cell>
          <cell r="U12">
            <v>0</v>
          </cell>
        </row>
        <row r="13">
          <cell r="C13" t="str">
            <v>seluruhnya di lokasi pekerjaan</v>
          </cell>
          <cell r="L13" t="str">
            <v>JENIS PEKERJAAN</v>
          </cell>
          <cell r="O13" t="str">
            <v>:  Beton K-500</v>
          </cell>
          <cell r="R13" t="str">
            <v>TOTAL HARGA (Rp.)</v>
          </cell>
          <cell r="T13" t="str">
            <v>:</v>
          </cell>
          <cell r="U13">
            <v>0</v>
          </cell>
        </row>
        <row r="14">
          <cell r="A14">
            <v>4</v>
          </cell>
          <cell r="C14" t="str">
            <v>Jarak rata-rata Base camp ke lokasi pekerjaan</v>
          </cell>
          <cell r="G14" t="str">
            <v>L</v>
          </cell>
          <cell r="H14">
            <v>17.5</v>
          </cell>
          <cell r="I14" t="str">
            <v>KM</v>
          </cell>
          <cell r="L14" t="str">
            <v>SATUAN PEMBAYARAN</v>
          </cell>
          <cell r="O14" t="str">
            <v>:  M3</v>
          </cell>
          <cell r="R14" t="str">
            <v>% THD. BIAYA PROYEK</v>
          </cell>
          <cell r="T14" t="str">
            <v>:</v>
          </cell>
          <cell r="U14">
            <v>0</v>
          </cell>
        </row>
        <row r="15">
          <cell r="A15">
            <v>5</v>
          </cell>
          <cell r="C15" t="str">
            <v>Jam kerja efektif per-hari</v>
          </cell>
          <cell r="G15" t="str">
            <v>Tk</v>
          </cell>
          <cell r="H15">
            <v>7</v>
          </cell>
          <cell r="I15" t="str">
            <v>jam</v>
          </cell>
        </row>
        <row r="16">
          <cell r="A16">
            <v>6</v>
          </cell>
          <cell r="C16" t="str">
            <v>Kadar Semen Minimum (Spesifikasi)</v>
          </cell>
          <cell r="G16" t="str">
            <v>Ks</v>
          </cell>
          <cell r="H16">
            <v>450</v>
          </cell>
          <cell r="I16" t="str">
            <v>Kg/M3</v>
          </cell>
        </row>
        <row r="17">
          <cell r="Q17" t="str">
            <v>PERKIRAAN</v>
          </cell>
          <cell r="R17" t="str">
            <v>HARGA</v>
          </cell>
          <cell r="S17" t="str">
            <v>JUMLAH</v>
          </cell>
        </row>
        <row r="18">
          <cell r="A18">
            <v>7</v>
          </cell>
          <cell r="C18" t="str">
            <v>Perbandingan Air/Semen Maksimum (Spesifikasi)</v>
          </cell>
          <cell r="G18" t="str">
            <v>Wcr</v>
          </cell>
          <cell r="H18">
            <v>0.375</v>
          </cell>
          <cell r="I18" t="str">
            <v>-</v>
          </cell>
          <cell r="L18" t="str">
            <v>NO.</v>
          </cell>
          <cell r="N18" t="str">
            <v>KOMPONEN</v>
          </cell>
          <cell r="P18" t="str">
            <v>SATUAN</v>
          </cell>
          <cell r="Q18" t="str">
            <v>KUANTITAS</v>
          </cell>
          <cell r="R18" t="str">
            <v>SATUAN</v>
          </cell>
          <cell r="S18" t="str">
            <v>HARGA</v>
          </cell>
        </row>
        <row r="19">
          <cell r="A19">
            <v>8</v>
          </cell>
          <cell r="C19" t="str">
            <v>Perbandingan Camp.</v>
          </cell>
          <cell r="D19">
            <v>1</v>
          </cell>
          <cell r="E19" t="str">
            <v>:  Semen</v>
          </cell>
          <cell r="G19" t="str">
            <v>Sm</v>
          </cell>
          <cell r="H19">
            <v>20.242914979757089</v>
          </cell>
          <cell r="I19" t="str">
            <v>%</v>
          </cell>
          <cell r="J19" t="str">
            <v xml:space="preserve"> Berdasarkan</v>
          </cell>
          <cell r="R19" t="str">
            <v>(Rp.)</v>
          </cell>
          <cell r="S19" t="str">
            <v>(Rp.)</v>
          </cell>
        </row>
        <row r="20">
          <cell r="D20">
            <v>1.4</v>
          </cell>
          <cell r="E20" t="str">
            <v>:  Pasir</v>
          </cell>
          <cell r="G20" t="str">
            <v>Ps</v>
          </cell>
          <cell r="H20">
            <v>28.340080971659919</v>
          </cell>
          <cell r="I20" t="str">
            <v>%</v>
          </cell>
          <cell r="J20" t="str">
            <v xml:space="preserve"> JMF &amp; sesuai</v>
          </cell>
        </row>
        <row r="21">
          <cell r="D21">
            <v>2.54</v>
          </cell>
          <cell r="E21" t="str">
            <v>:  Agregat Kasar</v>
          </cell>
          <cell r="G21" t="str">
            <v>Kr</v>
          </cell>
          <cell r="H21">
            <v>51.417004048583003</v>
          </cell>
          <cell r="I21" t="str">
            <v>%</v>
          </cell>
          <cell r="J21" t="str">
            <v xml:space="preserve"> dgn Spesifikasi</v>
          </cell>
        </row>
        <row r="22">
          <cell r="A22">
            <v>9</v>
          </cell>
          <cell r="C22" t="str">
            <v>Berat Jenis Material :</v>
          </cell>
          <cell r="L22" t="str">
            <v>A.</v>
          </cell>
          <cell r="N22" t="str">
            <v>TENAGA</v>
          </cell>
        </row>
        <row r="23">
          <cell r="C23" t="str">
            <v>-  Beton</v>
          </cell>
          <cell r="G23" t="str">
            <v>D1</v>
          </cell>
          <cell r="H23">
            <v>2.25</v>
          </cell>
          <cell r="I23" t="str">
            <v>T/M3</v>
          </cell>
        </row>
        <row r="24">
          <cell r="C24" t="str">
            <v>-  Semen</v>
          </cell>
          <cell r="G24" t="str">
            <v>D2</v>
          </cell>
          <cell r="H24">
            <v>1.44</v>
          </cell>
          <cell r="I24" t="str">
            <v>T/M3</v>
          </cell>
          <cell r="L24" t="str">
            <v>1.</v>
          </cell>
          <cell r="N24" t="str">
            <v>Pekerja</v>
          </cell>
          <cell r="O24" t="str">
            <v>(L01)</v>
          </cell>
          <cell r="P24" t="str">
            <v>jam</v>
          </cell>
          <cell r="Q24">
            <v>5.3012048192771086</v>
          </cell>
          <cell r="R24">
            <v>0</v>
          </cell>
          <cell r="U24">
            <v>0</v>
          </cell>
        </row>
        <row r="25">
          <cell r="C25" t="str">
            <v>-  Pasir</v>
          </cell>
          <cell r="G25" t="str">
            <v>D3</v>
          </cell>
          <cell r="H25">
            <v>1.8</v>
          </cell>
          <cell r="I25" t="str">
            <v>T/M3</v>
          </cell>
          <cell r="L25" t="str">
            <v>2.</v>
          </cell>
          <cell r="N25" t="str">
            <v>Tukang</v>
          </cell>
          <cell r="O25" t="str">
            <v>(L02)</v>
          </cell>
          <cell r="P25" t="str">
            <v>jam</v>
          </cell>
          <cell r="Q25">
            <v>1.7670682730923695</v>
          </cell>
          <cell r="R25">
            <v>0</v>
          </cell>
          <cell r="U25">
            <v>0</v>
          </cell>
        </row>
        <row r="26">
          <cell r="C26" t="str">
            <v>-  Agregat Kasar</v>
          </cell>
          <cell r="G26" t="str">
            <v>D4</v>
          </cell>
          <cell r="H26">
            <v>1.8</v>
          </cell>
          <cell r="I26" t="str">
            <v>T/M3</v>
          </cell>
          <cell r="L26" t="str">
            <v>3.</v>
          </cell>
          <cell r="N26" t="str">
            <v>Mandor</v>
          </cell>
          <cell r="O26" t="str">
            <v>(L03)</v>
          </cell>
          <cell r="P26" t="str">
            <v>jam</v>
          </cell>
          <cell r="Q26">
            <v>0.44176706827309237</v>
          </cell>
          <cell r="R26">
            <v>0</v>
          </cell>
          <cell r="U26">
            <v>0</v>
          </cell>
        </row>
        <row r="28">
          <cell r="A28" t="str">
            <v>II.</v>
          </cell>
          <cell r="C28" t="str">
            <v>URUTAN KERJA</v>
          </cell>
          <cell r="Q28" t="str">
            <v xml:space="preserve">JUMLAH HARGA TENAGA   </v>
          </cell>
          <cell r="U28">
            <v>0</v>
          </cell>
        </row>
        <row r="29">
          <cell r="A29">
            <v>1</v>
          </cell>
          <cell r="C29" t="str">
            <v>Semen, pasir, batu kerikil dan air dicampur dan diaduk</v>
          </cell>
        </row>
        <row r="30">
          <cell r="C30" t="str">
            <v>menjadi beton dengan menggunakan Concrete Mixer</v>
          </cell>
          <cell r="L30" t="str">
            <v>B.</v>
          </cell>
          <cell r="N30" t="str">
            <v>BAHAN</v>
          </cell>
        </row>
        <row r="31">
          <cell r="A31">
            <v>2</v>
          </cell>
          <cell r="C31" t="str">
            <v>Beton di-cor ke dalam bekisting yang telah disiapkan</v>
          </cell>
        </row>
        <row r="32">
          <cell r="A32">
            <v>3</v>
          </cell>
          <cell r="C32" t="str">
            <v>Penyelesaian dan perapihan setelah pemasangan</v>
          </cell>
          <cell r="L32" t="str">
            <v>1.</v>
          </cell>
          <cell r="N32" t="str">
            <v>Semen</v>
          </cell>
          <cell r="O32" t="str">
            <v>(M12)</v>
          </cell>
          <cell r="P32" t="str">
            <v>Kg</v>
          </cell>
          <cell r="Q32">
            <v>466.85222672064776</v>
          </cell>
          <cell r="R32">
            <v>0</v>
          </cell>
          <cell r="U32">
            <v>0</v>
          </cell>
        </row>
        <row r="33">
          <cell r="L33" t="str">
            <v>2.</v>
          </cell>
          <cell r="N33" t="str">
            <v>Pasir</v>
          </cell>
          <cell r="O33" t="str">
            <v>(M01)</v>
          </cell>
          <cell r="P33" t="str">
            <v>M3</v>
          </cell>
          <cell r="Q33">
            <v>0.36310728744939264</v>
          </cell>
          <cell r="R33">
            <v>14800</v>
          </cell>
          <cell r="U33">
            <v>5373.9878542510114</v>
          </cell>
        </row>
        <row r="34">
          <cell r="A34" t="str">
            <v>III.</v>
          </cell>
          <cell r="C34" t="str">
            <v>PEMAKAIAN BAHAN, ALAT DAN TENAGA</v>
          </cell>
          <cell r="L34" t="str">
            <v>3.</v>
          </cell>
          <cell r="N34" t="str">
            <v>Agregat Kasar</v>
          </cell>
          <cell r="O34" t="str">
            <v>(M03)</v>
          </cell>
          <cell r="P34" t="str">
            <v>M3</v>
          </cell>
          <cell r="Q34">
            <v>0.65878036437246967</v>
          </cell>
          <cell r="R34">
            <v>32852.921470565663</v>
          </cell>
          <cell r="U34">
            <v>21642.85957707938</v>
          </cell>
        </row>
        <row r="35">
          <cell r="L35" t="str">
            <v>4.</v>
          </cell>
          <cell r="N35" t="str">
            <v>Kayu Perancah</v>
          </cell>
          <cell r="O35" t="str">
            <v>(M19)</v>
          </cell>
          <cell r="P35" t="str">
            <v>M3</v>
          </cell>
          <cell r="Q35">
            <v>0.15</v>
          </cell>
          <cell r="R35">
            <v>950000</v>
          </cell>
          <cell r="U35">
            <v>142500</v>
          </cell>
        </row>
        <row r="36">
          <cell r="A36" t="str">
            <v xml:space="preserve">   1.</v>
          </cell>
          <cell r="C36" t="str">
            <v>BAHAN</v>
          </cell>
          <cell r="L36" t="str">
            <v>5.</v>
          </cell>
          <cell r="N36" t="str">
            <v>Paku</v>
          </cell>
          <cell r="O36" t="str">
            <v>(M18)</v>
          </cell>
          <cell r="P36" t="str">
            <v>Kg</v>
          </cell>
          <cell r="Q36">
            <v>1.5</v>
          </cell>
          <cell r="R36">
            <v>10800</v>
          </cell>
          <cell r="U36">
            <v>16200</v>
          </cell>
        </row>
        <row r="37">
          <cell r="A37" t="str">
            <v>1.a.</v>
          </cell>
          <cell r="C37" t="str">
            <v>Semen (PC)          =</v>
          </cell>
          <cell r="D37" t="str">
            <v>{Sm x D1 x 1000} x 1.025</v>
          </cell>
          <cell r="G37" t="str">
            <v>(M12)</v>
          </cell>
          <cell r="H37">
            <v>466.85222672064776</v>
          </cell>
          <cell r="I37" t="str">
            <v>Kg</v>
          </cell>
        </row>
        <row r="38">
          <cell r="A38" t="str">
            <v>1.b.</v>
          </cell>
          <cell r="C38" t="str">
            <v>Pasir Beton           =</v>
          </cell>
          <cell r="D38" t="str">
            <v>{(Ps x D1) : D3} x 1.025</v>
          </cell>
          <cell r="G38" t="str">
            <v>(M01)</v>
          </cell>
          <cell r="H38">
            <v>0.36310728744939264</v>
          </cell>
          <cell r="I38" t="str">
            <v>M3</v>
          </cell>
          <cell r="J38">
            <v>653.59311740890678</v>
          </cell>
          <cell r="Q38" t="str">
            <v xml:space="preserve">JUMLAH HARGA BAHAN   </v>
          </cell>
          <cell r="U38">
            <v>185716.84743133039</v>
          </cell>
        </row>
        <row r="39">
          <cell r="A39" t="str">
            <v>1.c.</v>
          </cell>
          <cell r="C39" t="str">
            <v>Agregat  Kasar      =</v>
          </cell>
          <cell r="D39" t="str">
            <v>{(Kr x D1) : D4} x 1.025</v>
          </cell>
          <cell r="G39" t="str">
            <v>(M03)</v>
          </cell>
          <cell r="H39">
            <v>0.65878036437246967</v>
          </cell>
          <cell r="I39" t="str">
            <v>M3</v>
          </cell>
          <cell r="J39">
            <v>1185.8046558704455</v>
          </cell>
        </row>
        <row r="40">
          <cell r="A40" t="str">
            <v>1.d.</v>
          </cell>
          <cell r="C40" t="str">
            <v>Kayu Perancah dan/atau Bekisting</v>
          </cell>
          <cell r="G40" t="str">
            <v>(M19)</v>
          </cell>
          <cell r="H40">
            <v>0.15</v>
          </cell>
          <cell r="I40" t="str">
            <v>M3</v>
          </cell>
          <cell r="L40" t="str">
            <v>C.</v>
          </cell>
          <cell r="N40" t="str">
            <v>PERALATAN</v>
          </cell>
        </row>
        <row r="41">
          <cell r="A41" t="str">
            <v>1.e.</v>
          </cell>
          <cell r="C41" t="str">
            <v>Paku</v>
          </cell>
          <cell r="G41" t="str">
            <v>(M18)</v>
          </cell>
          <cell r="H41">
            <v>1.5</v>
          </cell>
          <cell r="I41" t="str">
            <v>Kg</v>
          </cell>
        </row>
        <row r="42">
          <cell r="L42" t="str">
            <v>1.</v>
          </cell>
          <cell r="N42" t="str">
            <v>Conc. Mixer</v>
          </cell>
          <cell r="O42" t="str">
            <v>(E06)</v>
          </cell>
          <cell r="P42" t="str">
            <v>jam</v>
          </cell>
          <cell r="Q42">
            <v>0.44176706827309237</v>
          </cell>
          <cell r="R42">
            <v>43852.641561599114</v>
          </cell>
          <cell r="U42">
            <v>19372.652898698405</v>
          </cell>
        </row>
        <row r="43">
          <cell r="A43" t="str">
            <v>2.</v>
          </cell>
          <cell r="C43" t="str">
            <v>ALAT</v>
          </cell>
          <cell r="L43" t="str">
            <v>2.</v>
          </cell>
          <cell r="N43" t="str">
            <v>Water Tanker</v>
          </cell>
          <cell r="O43" t="str">
            <v>(E23)</v>
          </cell>
          <cell r="P43" t="str">
            <v>jam</v>
          </cell>
          <cell r="Q43">
            <v>5.273180271694064E-2</v>
          </cell>
          <cell r="R43">
            <v>91511.794856134482</v>
          </cell>
          <cell r="U43">
            <v>4825.581912626827</v>
          </cell>
        </row>
        <row r="44">
          <cell r="A44" t="str">
            <v>2.a.</v>
          </cell>
          <cell r="C44" t="str">
            <v>CONCRETE MIXER</v>
          </cell>
          <cell r="G44" t="str">
            <v>(E06)</v>
          </cell>
          <cell r="L44" t="str">
            <v>3.</v>
          </cell>
          <cell r="N44" t="str">
            <v>Con. Vibrator</v>
          </cell>
          <cell r="O44" t="str">
            <v>(E20)</v>
          </cell>
          <cell r="P44" t="str">
            <v>jam</v>
          </cell>
          <cell r="Q44">
            <v>0.44176706827309237</v>
          </cell>
          <cell r="R44">
            <v>13876.414497529062</v>
          </cell>
          <cell r="U44">
            <v>6130.1429507156499</v>
          </cell>
        </row>
        <row r="45">
          <cell r="C45" t="str">
            <v>Kapasitas Alat</v>
          </cell>
          <cell r="G45" t="str">
            <v>V</v>
          </cell>
          <cell r="H45">
            <v>500</v>
          </cell>
          <cell r="I45" t="str">
            <v>liter</v>
          </cell>
          <cell r="L45" t="str">
            <v>4.</v>
          </cell>
          <cell r="N45" t="str">
            <v>Con, Pump</v>
          </cell>
          <cell r="O45" t="str">
            <v>(E28)</v>
          </cell>
          <cell r="P45" t="str">
            <v>jam</v>
          </cell>
          <cell r="Q45">
            <v>0.44176706827309237</v>
          </cell>
          <cell r="R45">
            <v>79341.978384518705</v>
          </cell>
          <cell r="U45">
            <v>35050.673181915896</v>
          </cell>
        </row>
        <row r="46">
          <cell r="C46" t="str">
            <v>Faktor Efisiensi Alat</v>
          </cell>
          <cell r="G46" t="str">
            <v>Fa</v>
          </cell>
          <cell r="H46">
            <v>0.83</v>
          </cell>
          <cell r="I46" t="str">
            <v>-</v>
          </cell>
          <cell r="L46" t="str">
            <v>5.</v>
          </cell>
          <cell r="N46" t="str">
            <v>Alat Bantu</v>
          </cell>
          <cell r="P46" t="str">
            <v>Ls</v>
          </cell>
          <cell r="Q46">
            <v>1</v>
          </cell>
          <cell r="R46">
            <v>1200</v>
          </cell>
          <cell r="U46">
            <v>1200</v>
          </cell>
        </row>
        <row r="47">
          <cell r="C47" t="str">
            <v>Waktu siklus   :</v>
          </cell>
          <cell r="D47" t="str">
            <v>(T1 + T2 + T3 + T4)</v>
          </cell>
          <cell r="G47" t="str">
            <v>Ts</v>
          </cell>
        </row>
        <row r="48">
          <cell r="C48" t="str">
            <v>-  Memuat</v>
          </cell>
          <cell r="G48" t="str">
            <v>T1</v>
          </cell>
          <cell r="H48">
            <v>3</v>
          </cell>
          <cell r="I48" t="str">
            <v>menit</v>
          </cell>
        </row>
        <row r="49">
          <cell r="C49" t="str">
            <v>-  Mengaduk</v>
          </cell>
          <cell r="G49" t="str">
            <v>T2</v>
          </cell>
          <cell r="H49">
            <v>2</v>
          </cell>
          <cell r="I49" t="str">
            <v>menit</v>
          </cell>
        </row>
        <row r="50">
          <cell r="C50" t="str">
            <v>-  Menuang</v>
          </cell>
          <cell r="G50" t="str">
            <v>T3</v>
          </cell>
          <cell r="H50">
            <v>3</v>
          </cell>
          <cell r="I50" t="str">
            <v>menit</v>
          </cell>
          <cell r="Q50" t="str">
            <v xml:space="preserve">JUMLAH HARGA PERALATAN   </v>
          </cell>
          <cell r="U50">
            <v>66579.050943956769</v>
          </cell>
        </row>
        <row r="51">
          <cell r="C51" t="str">
            <v>-  Tunggu, dll.</v>
          </cell>
          <cell r="G51" t="str">
            <v>T4</v>
          </cell>
          <cell r="H51">
            <v>3</v>
          </cell>
          <cell r="I51" t="str">
            <v>menit</v>
          </cell>
        </row>
        <row r="52">
          <cell r="G52" t="str">
            <v>Ts</v>
          </cell>
          <cell r="H52">
            <v>11</v>
          </cell>
          <cell r="I52" t="str">
            <v>menit</v>
          </cell>
          <cell r="L52" t="str">
            <v>D.</v>
          </cell>
          <cell r="N52" t="str">
            <v>JUMLAH HARGA TENAGA, BAHAN DAN PERALATAN  ( A + B + C )</v>
          </cell>
          <cell r="U52">
            <v>252295.89837528716</v>
          </cell>
        </row>
        <row r="53">
          <cell r="L53" t="str">
            <v>E.</v>
          </cell>
          <cell r="N53" t="str">
            <v>OVERHEAD &amp; PROFIT</v>
          </cell>
          <cell r="P53">
            <v>10</v>
          </cell>
          <cell r="Q53" t="str">
            <v>%  x  D</v>
          </cell>
          <cell r="U53">
            <v>25229.589837528718</v>
          </cell>
        </row>
        <row r="54">
          <cell r="C54" t="str">
            <v>Kap. Prod. / jam  =</v>
          </cell>
          <cell r="D54" t="str">
            <v>V x Fa x 60</v>
          </cell>
          <cell r="G54" t="str">
            <v>Q1</v>
          </cell>
          <cell r="H54">
            <v>2.2636363636363637</v>
          </cell>
          <cell r="I54" t="str">
            <v>M3/jam</v>
          </cell>
          <cell r="L54" t="str">
            <v>F.</v>
          </cell>
          <cell r="N54" t="str">
            <v>HARGA SATUAN PEKERJAAN  ( D + E )</v>
          </cell>
          <cell r="U54">
            <v>277525.48821281589</v>
          </cell>
        </row>
        <row r="55">
          <cell r="D55" t="str">
            <v>1000 x Ts</v>
          </cell>
          <cell r="L55" t="str">
            <v>Note: 1</v>
          </cell>
          <cell r="N55" t="str">
            <v>SATUAN dapat berdasarkan atas jam operasi untuk Tenaga Kerja dan Peralatan, volume dan/atau ukuran</v>
          </cell>
        </row>
        <row r="56">
          <cell r="N56" t="str">
            <v>berat untuk bahan-bahan.</v>
          </cell>
        </row>
        <row r="57">
          <cell r="C57" t="str">
            <v>Koefisien Alat / M3</v>
          </cell>
          <cell r="D57" t="str">
            <v xml:space="preserve">  =   1  :  Q1</v>
          </cell>
          <cell r="G57" t="str">
            <v>(E06)</v>
          </cell>
          <cell r="H57">
            <v>0.44176706827309237</v>
          </cell>
          <cell r="I57" t="str">
            <v>jam</v>
          </cell>
          <cell r="L57">
            <v>2</v>
          </cell>
          <cell r="N57" t="str">
            <v>Kuantitas satuan adalah kuantitas setiap komponen untuk menyelesaikan satu satuan pekerjaan dari nomor</v>
          </cell>
        </row>
        <row r="58">
          <cell r="N58" t="str">
            <v>mata pembayaran.</v>
          </cell>
        </row>
        <row r="59">
          <cell r="L59">
            <v>3</v>
          </cell>
          <cell r="N59" t="str">
            <v>Biaya satuan untuk peralatan sudah termasuk bahan bakar, bahan habis dipakai dan operator.</v>
          </cell>
        </row>
        <row r="60">
          <cell r="L60">
            <v>4</v>
          </cell>
          <cell r="N60" t="str">
            <v>Biaya satuan sudah termasuk pengeluaran untuk seluruh pajak yang berkaitan (tetapi tidak termasuk PPN</v>
          </cell>
        </row>
        <row r="61">
          <cell r="J61" t="str">
            <v>Berlanjut ke hal. berikut.</v>
          </cell>
          <cell r="N61" t="str">
            <v>yang dibayar dari kontrak) dan biaya-biaya lainnya.</v>
          </cell>
        </row>
        <row r="62">
          <cell r="A62" t="str">
            <v>ITEM PEMBAYARAN NO.</v>
          </cell>
          <cell r="D62" t="str">
            <v>:  7.1 (1)</v>
          </cell>
          <cell r="J62" t="str">
            <v>Analisa EI-711</v>
          </cell>
        </row>
        <row r="63">
          <cell r="A63" t="str">
            <v>JENIS PEKERJAAN</v>
          </cell>
          <cell r="D63" t="str">
            <v>:  Beton K-500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A70" t="str">
            <v>2.b.</v>
          </cell>
          <cell r="C70" t="str">
            <v>WATER TANK TRUCK</v>
          </cell>
          <cell r="G70" t="str">
            <v>(E23)</v>
          </cell>
        </row>
        <row r="71">
          <cell r="C71" t="str">
            <v>Volume Tanki Air</v>
          </cell>
          <cell r="G71" t="str">
            <v>V</v>
          </cell>
          <cell r="H71">
            <v>4</v>
          </cell>
          <cell r="I71" t="str">
            <v>M3</v>
          </cell>
        </row>
        <row r="72">
          <cell r="C72" t="str">
            <v>Kebutuhan air / M3 beton</v>
          </cell>
          <cell r="G72" t="str">
            <v>Wc</v>
          </cell>
          <cell r="H72">
            <v>0.17506958502024292</v>
          </cell>
          <cell r="I72" t="str">
            <v>M3</v>
          </cell>
        </row>
        <row r="73">
          <cell r="C73" t="str">
            <v>Faktor Efiesiensi Alat</v>
          </cell>
          <cell r="G73" t="str">
            <v>Fa</v>
          </cell>
          <cell r="H73">
            <v>0.83</v>
          </cell>
          <cell r="I73" t="str">
            <v>-</v>
          </cell>
        </row>
        <row r="74">
          <cell r="C74" t="str">
            <v>Pengisian Tanki / jam</v>
          </cell>
          <cell r="G74" t="str">
            <v>n</v>
          </cell>
          <cell r="H74">
            <v>1</v>
          </cell>
          <cell r="I74" t="str">
            <v>kali</v>
          </cell>
        </row>
        <row r="76">
          <cell r="C76" t="str">
            <v>Kap. Prod. / jam  =</v>
          </cell>
          <cell r="D76" t="str">
            <v>V x Fa x n</v>
          </cell>
          <cell r="G76" t="str">
            <v>Q2</v>
          </cell>
          <cell r="H76">
            <v>18.963887985546521</v>
          </cell>
          <cell r="I76" t="str">
            <v>M3</v>
          </cell>
        </row>
        <row r="77">
          <cell r="D77" t="str">
            <v>Wc</v>
          </cell>
        </row>
        <row r="79">
          <cell r="C79" t="str">
            <v>Koefisien Alat / M3</v>
          </cell>
          <cell r="D79" t="str">
            <v xml:space="preserve">  =   1  :  Q2</v>
          </cell>
          <cell r="G79" t="str">
            <v>(E23)</v>
          </cell>
          <cell r="H79">
            <v>5.273180271694064E-2</v>
          </cell>
          <cell r="I79" t="str">
            <v>jam</v>
          </cell>
        </row>
        <row r="81">
          <cell r="A81" t="str">
            <v>2.c.</v>
          </cell>
          <cell r="C81" t="str">
            <v>CONCRETE VIBRATOR</v>
          </cell>
          <cell r="G81" t="str">
            <v>(E20)</v>
          </cell>
        </row>
        <row r="82">
          <cell r="C82" t="str">
            <v>Kebutuhan Alat Penggetar Beton ini disesuaikan dgn</v>
          </cell>
        </row>
        <row r="83">
          <cell r="C83" t="str">
            <v>kapasitas produksi Alat Pencampur (Concrete Mixer)</v>
          </cell>
        </row>
        <row r="85">
          <cell r="C85" t="str">
            <v>Kap. Prod. / jam  =</v>
          </cell>
          <cell r="D85" t="str">
            <v>Kap. Prod./jam Concrete Mixer</v>
          </cell>
          <cell r="G85" t="str">
            <v>Q3</v>
          </cell>
          <cell r="H85">
            <v>2.2636363636363637</v>
          </cell>
          <cell r="I85" t="str">
            <v>M3</v>
          </cell>
        </row>
        <row r="87">
          <cell r="C87" t="str">
            <v>Koefisien Alat / M3</v>
          </cell>
          <cell r="D87" t="str">
            <v xml:space="preserve">  =   1  :  Q3</v>
          </cell>
          <cell r="G87" t="str">
            <v>(E20)</v>
          </cell>
          <cell r="H87">
            <v>0.44176706827309237</v>
          </cell>
          <cell r="I87" t="str">
            <v>jam</v>
          </cell>
        </row>
        <row r="89">
          <cell r="A89" t="str">
            <v>2.d.</v>
          </cell>
          <cell r="C89" t="str">
            <v>CONCRETTE PUMP</v>
          </cell>
          <cell r="G89" t="str">
            <v>(E28)</v>
          </cell>
        </row>
        <row r="90">
          <cell r="C90" t="str">
            <v>Kapasitas Alat</v>
          </cell>
          <cell r="G90" t="str">
            <v>V</v>
          </cell>
          <cell r="H90">
            <v>8</v>
          </cell>
          <cell r="I90" t="str">
            <v>M3</v>
          </cell>
        </row>
        <row r="91">
          <cell r="C91" t="str">
            <v>Faktor Efisiensi Alat</v>
          </cell>
          <cell r="G91" t="str">
            <v>Fa</v>
          </cell>
          <cell r="H91">
            <v>0.83</v>
          </cell>
          <cell r="I91" t="str">
            <v>-</v>
          </cell>
        </row>
        <row r="93">
          <cell r="C93" t="str">
            <v>Kap. Prod. / jam  =</v>
          </cell>
          <cell r="D93" t="str">
            <v>Kap. Prod./jam Concrete Mixer</v>
          </cell>
          <cell r="G93" t="str">
            <v>Q2</v>
          </cell>
          <cell r="H93">
            <v>2.2636363636363637</v>
          </cell>
          <cell r="I93" t="str">
            <v>M3</v>
          </cell>
        </row>
        <row r="95">
          <cell r="C95" t="str">
            <v>Koefisien Alat / M3</v>
          </cell>
          <cell r="D95" t="str">
            <v xml:space="preserve">  =   1  :  Q3</v>
          </cell>
          <cell r="G95" t="str">
            <v>(E28)</v>
          </cell>
          <cell r="H95">
            <v>0.44176706827309237</v>
          </cell>
          <cell r="I95" t="str">
            <v>jam</v>
          </cell>
        </row>
        <row r="97">
          <cell r="A97" t="str">
            <v>2.e.</v>
          </cell>
          <cell r="C97" t="str">
            <v>ALAT BANTU</v>
          </cell>
        </row>
        <row r="98">
          <cell r="C98" t="str">
            <v>Diperlukan  :</v>
          </cell>
        </row>
        <row r="99">
          <cell r="C99" t="str">
            <v>- Sekop</v>
          </cell>
          <cell r="D99" t="str">
            <v>=  2  buah</v>
          </cell>
        </row>
        <row r="100">
          <cell r="C100" t="str">
            <v>- Pacul</v>
          </cell>
          <cell r="D100" t="str">
            <v>=  2  buah</v>
          </cell>
        </row>
        <row r="101">
          <cell r="C101" t="str">
            <v>- Sendok Semen</v>
          </cell>
          <cell r="D101" t="str">
            <v>=  3  buah</v>
          </cell>
        </row>
        <row r="102">
          <cell r="C102" t="str">
            <v>- Ember Cor</v>
          </cell>
          <cell r="D102" t="str">
            <v>=  8  buah</v>
          </cell>
        </row>
        <row r="104">
          <cell r="A104" t="str">
            <v>3.</v>
          </cell>
          <cell r="C104" t="str">
            <v>TENAGA</v>
          </cell>
        </row>
        <row r="105">
          <cell r="C105" t="str">
            <v>Produksi Beton dalam 1 hari</v>
          </cell>
          <cell r="E105" t="str">
            <v>=  Tk x Q1</v>
          </cell>
          <cell r="G105" t="str">
            <v>Qt</v>
          </cell>
          <cell r="H105">
            <v>15.845454545454546</v>
          </cell>
          <cell r="I105" t="str">
            <v>M3</v>
          </cell>
        </row>
        <row r="107">
          <cell r="C107" t="str">
            <v>Kebutuhan tenaga :</v>
          </cell>
          <cell r="D107" t="str">
            <v>- Mandor</v>
          </cell>
          <cell r="G107" t="str">
            <v>M</v>
          </cell>
          <cell r="H107">
            <v>1</v>
          </cell>
          <cell r="I107" t="str">
            <v>orang</v>
          </cell>
        </row>
        <row r="108">
          <cell r="D108" t="str">
            <v>- Tukang</v>
          </cell>
          <cell r="G108" t="str">
            <v>Tb</v>
          </cell>
          <cell r="H108">
            <v>4</v>
          </cell>
          <cell r="I108" t="str">
            <v>orang</v>
          </cell>
        </row>
        <row r="109">
          <cell r="D109" t="str">
            <v>- Pekerja</v>
          </cell>
          <cell r="G109" t="str">
            <v>P</v>
          </cell>
          <cell r="H109">
            <v>12</v>
          </cell>
          <cell r="I109" t="str">
            <v>orang</v>
          </cell>
        </row>
        <row r="111">
          <cell r="C111" t="str">
            <v>Koefisien Tenaga / M3   :</v>
          </cell>
        </row>
        <row r="112">
          <cell r="D112" t="str">
            <v>-  Mandor</v>
          </cell>
          <cell r="E112" t="str">
            <v>= (Tk x M) : Qt</v>
          </cell>
          <cell r="G112" t="str">
            <v>(L03)</v>
          </cell>
          <cell r="H112">
            <v>0.44176706827309237</v>
          </cell>
          <cell r="I112" t="str">
            <v>jam</v>
          </cell>
        </row>
        <row r="113">
          <cell r="D113" t="str">
            <v>-  Tukang</v>
          </cell>
          <cell r="E113" t="str">
            <v>= (Tk x Tb) : Qt</v>
          </cell>
          <cell r="G113" t="str">
            <v>(L02)</v>
          </cell>
          <cell r="H113">
            <v>1.7670682730923695</v>
          </cell>
          <cell r="I113" t="str">
            <v>jam</v>
          </cell>
        </row>
        <row r="114">
          <cell r="D114" t="str">
            <v>-  Pekerja</v>
          </cell>
          <cell r="E114" t="str">
            <v>= (Tk x P) : Qt</v>
          </cell>
          <cell r="G114" t="str">
            <v>(L01)</v>
          </cell>
          <cell r="H114">
            <v>5.3012048192771086</v>
          </cell>
          <cell r="I114" t="str">
            <v>jam</v>
          </cell>
        </row>
        <row r="117">
          <cell r="A117" t="str">
            <v>4.</v>
          </cell>
          <cell r="C117" t="str">
            <v>HARGA DASAR SATUAN UPAH, BAHAN DAN ALAT</v>
          </cell>
        </row>
        <row r="118">
          <cell r="C118" t="str">
            <v>Lihat lampiran.</v>
          </cell>
        </row>
        <row r="120">
          <cell r="J120" t="str">
            <v>Berlanjut ke hal. berikut.</v>
          </cell>
        </row>
        <row r="121">
          <cell r="A121" t="str">
            <v>ITEM PEMBAYARAN NO.</v>
          </cell>
          <cell r="D121" t="str">
            <v>:  7.1 (1)</v>
          </cell>
          <cell r="J121" t="str">
            <v>Analisa EI-711</v>
          </cell>
        </row>
        <row r="122">
          <cell r="A122" t="str">
            <v>JENIS PEKERJAAN</v>
          </cell>
          <cell r="D122" t="str">
            <v>:  Beton K-500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5.</v>
          </cell>
          <cell r="C129" t="str">
            <v>ANALISA HARGA SATUAN PEKERJAAN</v>
          </cell>
        </row>
        <row r="130">
          <cell r="C130" t="str">
            <v>Lihat perhitungan dalam FORMULIR STANDAR UNTUK</v>
          </cell>
        </row>
        <row r="131">
          <cell r="C131" t="str">
            <v>PEREKEMAN ANALISA MASING-MASING HARGA</v>
          </cell>
        </row>
        <row r="132">
          <cell r="C132" t="str">
            <v>SATUAN.</v>
          </cell>
        </row>
        <row r="133">
          <cell r="C133" t="str">
            <v>Didapat Harga Satuan Pekerjaan :</v>
          </cell>
        </row>
        <row r="135">
          <cell r="C135" t="str">
            <v xml:space="preserve">Rp.  </v>
          </cell>
          <cell r="D135">
            <v>277525.48821281589</v>
          </cell>
          <cell r="E135" t="str">
            <v xml:space="preserve"> / M3</v>
          </cell>
        </row>
        <row r="138">
          <cell r="A138" t="str">
            <v>6.</v>
          </cell>
          <cell r="C138" t="str">
            <v>MASA PELAKSANAAN YANG DIPERLUKAN</v>
          </cell>
        </row>
        <row r="139">
          <cell r="C139" t="str">
            <v>Masa Pelaksanaan :</v>
          </cell>
          <cell r="D139">
            <v>0</v>
          </cell>
          <cell r="E139" t="str">
            <v>bulan</v>
          </cell>
        </row>
        <row r="141">
          <cell r="A141" t="str">
            <v>7.</v>
          </cell>
          <cell r="C141" t="str">
            <v>VOLUME PEKERJAAN YANG DIPERLUKAN</v>
          </cell>
        </row>
        <row r="142">
          <cell r="C142" t="str">
            <v>Volume pekerjaan  :</v>
          </cell>
          <cell r="D142">
            <v>0</v>
          </cell>
          <cell r="E142" t="str">
            <v>M3</v>
          </cell>
        </row>
        <row r="180">
          <cell r="A180" t="str">
            <v>ITEM PEMBAYARAN NO.</v>
          </cell>
          <cell r="D180" t="str">
            <v>:  7.1 (4)</v>
          </cell>
          <cell r="J180" t="str">
            <v>Analisa EI-714</v>
          </cell>
          <cell r="T180" t="str">
            <v>Analisa EI-714</v>
          </cell>
        </row>
        <row r="181">
          <cell r="A181" t="str">
            <v>JENIS PEKERJAAN</v>
          </cell>
          <cell r="D181" t="str">
            <v>:  Beton K-300</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xml:space="preserve">                                                                                                            </v>
          </cell>
        </row>
        <row r="185">
          <cell r="A185" t="str">
            <v>No.</v>
          </cell>
          <cell r="C185" t="str">
            <v>U R A I A N</v>
          </cell>
          <cell r="G185" t="str">
            <v>KODE</v>
          </cell>
          <cell r="H185" t="str">
            <v>KOEF.</v>
          </cell>
          <cell r="I185" t="str">
            <v>SATUAN</v>
          </cell>
          <cell r="J185" t="str">
            <v>KETERANGAN</v>
          </cell>
        </row>
        <row r="187">
          <cell r="L187" t="str">
            <v>Proyek / Bagpro</v>
          </cell>
          <cell r="O187" t="str">
            <v xml:space="preserve">:  Peningkatan Jalan Dan Jembatan Prop. NTT </v>
          </cell>
        </row>
        <row r="188">
          <cell r="A188" t="str">
            <v>I.</v>
          </cell>
          <cell r="C188" t="str">
            <v>ASUMSI</v>
          </cell>
          <cell r="L188" t="str">
            <v>No. Paket Kontrak</v>
          </cell>
          <cell r="O188" t="str">
            <v xml:space="preserve">:  </v>
          </cell>
        </row>
        <row r="189">
          <cell r="A189">
            <v>1</v>
          </cell>
          <cell r="C189" t="str">
            <v>Menggunakan alat (cara mekanik)</v>
          </cell>
          <cell r="L189" t="str">
            <v>Nama Paket</v>
          </cell>
          <cell r="O189" t="str">
            <v>:  Pembangunan Jalan Resetlement Pengungsi Mauritzu</v>
          </cell>
        </row>
        <row r="190">
          <cell r="A190">
            <v>2</v>
          </cell>
          <cell r="C190" t="str">
            <v>Lokasi pekerjaan : sepanjang jalan</v>
          </cell>
          <cell r="L190" t="str">
            <v>Prop / Kab / Kodya</v>
          </cell>
          <cell r="O190" t="str">
            <v>:  Nusa Tenggara Timur / TTU</v>
          </cell>
        </row>
        <row r="191">
          <cell r="A191">
            <v>3</v>
          </cell>
          <cell r="C191" t="str">
            <v>Bahan dasar (batu, pasir dan semen) diterima</v>
          </cell>
          <cell r="L191" t="str">
            <v>ITEM PEMBAYARAN NO.</v>
          </cell>
          <cell r="O191" t="str">
            <v>:  7.1 (4)</v>
          </cell>
          <cell r="R191" t="str">
            <v>PERKIRAAN VOL. PEK.</v>
          </cell>
          <cell r="T191" t="str">
            <v>:</v>
          </cell>
          <cell r="U191">
            <v>0</v>
          </cell>
        </row>
        <row r="192">
          <cell r="C192" t="str">
            <v>seluruhnya di lokasi pekerjaan</v>
          </cell>
          <cell r="L192" t="str">
            <v>JENIS PEKERJAAN</v>
          </cell>
          <cell r="O192" t="str">
            <v>:  Beton K-300</v>
          </cell>
          <cell r="R192" t="str">
            <v>TOTAL HARGA (Rp.)</v>
          </cell>
          <cell r="T192" t="str">
            <v>:</v>
          </cell>
          <cell r="U192">
            <v>0</v>
          </cell>
        </row>
        <row r="193">
          <cell r="A193">
            <v>4</v>
          </cell>
          <cell r="C193" t="str">
            <v>Jarak rata-rata Base camp ke lokasi pekerjaan</v>
          </cell>
          <cell r="G193" t="str">
            <v>L</v>
          </cell>
          <cell r="H193">
            <v>17.5</v>
          </cell>
          <cell r="I193" t="str">
            <v>KM</v>
          </cell>
          <cell r="L193" t="str">
            <v>SATUAN PEMBAYARAN</v>
          </cell>
          <cell r="O193" t="str">
            <v>:  M3</v>
          </cell>
          <cell r="R193" t="str">
            <v>% THD. BIAYA PROYEK</v>
          </cell>
          <cell r="T193" t="str">
            <v>:</v>
          </cell>
          <cell r="U193">
            <v>0</v>
          </cell>
        </row>
        <row r="194">
          <cell r="A194">
            <v>5</v>
          </cell>
          <cell r="C194" t="str">
            <v>Jam kerja efektif per-hari</v>
          </cell>
          <cell r="G194" t="str">
            <v>Tk</v>
          </cell>
          <cell r="H194">
            <v>7</v>
          </cell>
          <cell r="I194" t="str">
            <v>jam</v>
          </cell>
        </row>
        <row r="195">
          <cell r="A195">
            <v>6</v>
          </cell>
          <cell r="C195" t="str">
            <v>Kadar Semen Minimum (Spesifikasi)</v>
          </cell>
          <cell r="G195" t="str">
            <v>Ks</v>
          </cell>
          <cell r="H195">
            <v>350</v>
          </cell>
          <cell r="I195" t="str">
            <v>Kg/M3</v>
          </cell>
        </row>
        <row r="196">
          <cell r="A196">
            <v>7</v>
          </cell>
          <cell r="C196" t="str">
            <v>Ukuran Agregat Maksimum</v>
          </cell>
          <cell r="G196" t="str">
            <v>Ag</v>
          </cell>
          <cell r="H196">
            <v>19</v>
          </cell>
          <cell r="I196" t="str">
            <v>mm</v>
          </cell>
          <cell r="Q196" t="str">
            <v>PERKIRAAN</v>
          </cell>
          <cell r="R196" t="str">
            <v>HARGA</v>
          </cell>
          <cell r="S196" t="str">
            <v>JUMLAH</v>
          </cell>
        </row>
        <row r="197">
          <cell r="A197">
            <v>8</v>
          </cell>
          <cell r="C197" t="str">
            <v>Perbandingan Air/Semen Maksimum (Spesifikasi)</v>
          </cell>
          <cell r="G197" t="str">
            <v>Wcr</v>
          </cell>
          <cell r="H197">
            <v>0.45</v>
          </cell>
          <cell r="I197" t="str">
            <v>-</v>
          </cell>
          <cell r="L197" t="str">
            <v>NO.</v>
          </cell>
          <cell r="N197" t="str">
            <v>KOMPONEN</v>
          </cell>
          <cell r="P197" t="str">
            <v>SATUAN</v>
          </cell>
          <cell r="Q197" t="str">
            <v>KUANTITAS</v>
          </cell>
          <cell r="R197" t="str">
            <v>SATUAN</v>
          </cell>
          <cell r="S197" t="str">
            <v>HARGA</v>
          </cell>
        </row>
        <row r="198">
          <cell r="A198">
            <v>9</v>
          </cell>
          <cell r="C198" t="str">
            <v>Perbandingan Camp.</v>
          </cell>
          <cell r="D198">
            <v>1</v>
          </cell>
          <cell r="E198" t="str">
            <v>:  Semen</v>
          </cell>
          <cell r="G198" t="str">
            <v>Sm</v>
          </cell>
          <cell r="H198">
            <v>16</v>
          </cell>
          <cell r="I198" t="str">
            <v>%</v>
          </cell>
          <cell r="J198" t="str">
            <v xml:space="preserve"> Berdasarkan</v>
          </cell>
          <cell r="R198" t="str">
            <v>(Rp.)</v>
          </cell>
          <cell r="S198" t="str">
            <v>(Rp.)</v>
          </cell>
        </row>
        <row r="199">
          <cell r="D199">
            <v>2.25</v>
          </cell>
          <cell r="E199" t="str">
            <v>:  Pasir</v>
          </cell>
          <cell r="G199" t="str">
            <v>Ps</v>
          </cell>
          <cell r="H199">
            <v>36</v>
          </cell>
          <cell r="I199" t="str">
            <v>%</v>
          </cell>
          <cell r="J199" t="str">
            <v xml:space="preserve"> JMF &amp; sesuai</v>
          </cell>
        </row>
        <row r="200">
          <cell r="D200">
            <v>3</v>
          </cell>
          <cell r="E200" t="str">
            <v>:  Agregat Kasar</v>
          </cell>
          <cell r="G200" t="str">
            <v>Kr</v>
          </cell>
          <cell r="H200">
            <v>48</v>
          </cell>
          <cell r="I200" t="str">
            <v>%</v>
          </cell>
          <cell r="J200" t="str">
            <v xml:space="preserve"> dgn Spesifikasi</v>
          </cell>
        </row>
        <row r="201">
          <cell r="A201">
            <v>10</v>
          </cell>
          <cell r="C201" t="str">
            <v>Berat Jenis Material :</v>
          </cell>
          <cell r="L201" t="str">
            <v>A.</v>
          </cell>
          <cell r="N201" t="str">
            <v>TENAGA</v>
          </cell>
        </row>
        <row r="202">
          <cell r="C202" t="str">
            <v>-  Beton</v>
          </cell>
          <cell r="G202" t="str">
            <v>D1</v>
          </cell>
          <cell r="H202">
            <v>2.25</v>
          </cell>
          <cell r="I202" t="str">
            <v>T/M3</v>
          </cell>
        </row>
        <row r="203">
          <cell r="C203" t="str">
            <v>-  Semen</v>
          </cell>
          <cell r="G203" t="str">
            <v>D2</v>
          </cell>
          <cell r="H203">
            <v>1.44</v>
          </cell>
          <cell r="I203" t="str">
            <v>T/M3</v>
          </cell>
          <cell r="L203" t="str">
            <v>1.</v>
          </cell>
          <cell r="N203" t="str">
            <v>Pekerja</v>
          </cell>
          <cell r="O203" t="str">
            <v>(L01)</v>
          </cell>
          <cell r="P203" t="str">
            <v>jam</v>
          </cell>
          <cell r="Q203">
            <v>5.3012048192771086</v>
          </cell>
          <cell r="R203">
            <v>0</v>
          </cell>
          <cell r="U203">
            <v>0</v>
          </cell>
        </row>
        <row r="204">
          <cell r="C204" t="str">
            <v>-  Pasir</v>
          </cell>
          <cell r="G204" t="str">
            <v>D3</v>
          </cell>
          <cell r="H204">
            <v>1.8</v>
          </cell>
          <cell r="I204" t="str">
            <v>T/M3</v>
          </cell>
          <cell r="L204" t="str">
            <v>2.</v>
          </cell>
          <cell r="N204" t="str">
            <v>Tukang</v>
          </cell>
          <cell r="O204" t="str">
            <v>(L02)</v>
          </cell>
          <cell r="P204" t="str">
            <v>jam</v>
          </cell>
          <cell r="Q204">
            <v>1.7670682730923695</v>
          </cell>
          <cell r="R204">
            <v>0</v>
          </cell>
          <cell r="U204">
            <v>0</v>
          </cell>
        </row>
        <row r="205">
          <cell r="C205" t="str">
            <v>-  Agregat Kasar</v>
          </cell>
          <cell r="G205" t="str">
            <v>D4</v>
          </cell>
          <cell r="H205">
            <v>1.8</v>
          </cell>
          <cell r="I205" t="str">
            <v>T/M3</v>
          </cell>
          <cell r="L205" t="str">
            <v>3.</v>
          </cell>
          <cell r="N205" t="str">
            <v>Mandor</v>
          </cell>
          <cell r="O205" t="str">
            <v>(L03)</v>
          </cell>
          <cell r="P205" t="str">
            <v>jam</v>
          </cell>
          <cell r="Q205">
            <v>0.44176706827309237</v>
          </cell>
          <cell r="R205">
            <v>0</v>
          </cell>
          <cell r="U205">
            <v>0</v>
          </cell>
        </row>
        <row r="207">
          <cell r="A207" t="str">
            <v>II.</v>
          </cell>
          <cell r="C207" t="str">
            <v>URUTAN KERJA</v>
          </cell>
          <cell r="Q207" t="str">
            <v xml:space="preserve">JUMLAH HARGA TENAGA   </v>
          </cell>
          <cell r="U207">
            <v>0</v>
          </cell>
        </row>
        <row r="208">
          <cell r="A208">
            <v>1</v>
          </cell>
          <cell r="C208" t="str">
            <v>Semen, pasir, batu kerikil dan air dicampur dan diaduk</v>
          </cell>
        </row>
        <row r="209">
          <cell r="C209" t="str">
            <v>menjadi beton dengan menggunakan Concrete Mixer</v>
          </cell>
          <cell r="L209" t="str">
            <v>B.</v>
          </cell>
          <cell r="N209" t="str">
            <v>BAHAN</v>
          </cell>
        </row>
        <row r="210">
          <cell r="A210">
            <v>2</v>
          </cell>
          <cell r="C210" t="str">
            <v>Beton di-cor ke dalam bekisting yang telah disiapkan</v>
          </cell>
        </row>
        <row r="211">
          <cell r="A211">
            <v>3</v>
          </cell>
          <cell r="C211" t="str">
            <v>Penyelesaian dan perapihan setelah pemasangan</v>
          </cell>
          <cell r="L211" t="str">
            <v>1.</v>
          </cell>
          <cell r="N211" t="str">
            <v>Semen</v>
          </cell>
          <cell r="O211" t="str">
            <v>(M12)</v>
          </cell>
          <cell r="P211" t="str">
            <v>Kg</v>
          </cell>
          <cell r="Q211">
            <v>368.99999999999994</v>
          </cell>
          <cell r="R211">
            <v>0</v>
          </cell>
          <cell r="U211">
            <v>0</v>
          </cell>
        </row>
        <row r="212">
          <cell r="L212" t="str">
            <v>2.</v>
          </cell>
          <cell r="N212" t="str">
            <v>Pasir</v>
          </cell>
          <cell r="O212" t="str">
            <v>(M01)</v>
          </cell>
          <cell r="P212" t="str">
            <v>M3</v>
          </cell>
          <cell r="Q212">
            <v>0.46124999999999994</v>
          </cell>
          <cell r="R212">
            <v>14800</v>
          </cell>
          <cell r="U212">
            <v>6826.4999999999991</v>
          </cell>
        </row>
        <row r="213">
          <cell r="A213" t="str">
            <v>III.</v>
          </cell>
          <cell r="C213" t="str">
            <v>PEMAKAIAN BAHAN, ALAT DAN TENAGA</v>
          </cell>
          <cell r="L213" t="str">
            <v>3.</v>
          </cell>
          <cell r="N213" t="str">
            <v>Agregat Kasar</v>
          </cell>
          <cell r="O213" t="str">
            <v>(M03)</v>
          </cell>
          <cell r="P213" t="str">
            <v>M3</v>
          </cell>
          <cell r="Q213">
            <v>0.61499999999999988</v>
          </cell>
          <cell r="R213">
            <v>32852.921470565663</v>
          </cell>
          <cell r="U213">
            <v>20204.546704397879</v>
          </cell>
        </row>
        <row r="214">
          <cell r="L214" t="str">
            <v>4.</v>
          </cell>
          <cell r="N214" t="str">
            <v>Kayu Perancah</v>
          </cell>
          <cell r="O214" t="str">
            <v>(M19)</v>
          </cell>
          <cell r="P214" t="str">
            <v>M3</v>
          </cell>
          <cell r="Q214">
            <v>0.1</v>
          </cell>
          <cell r="R214">
            <v>950000</v>
          </cell>
          <cell r="U214">
            <v>95000</v>
          </cell>
        </row>
        <row r="215">
          <cell r="A215" t="str">
            <v xml:space="preserve">   1.</v>
          </cell>
          <cell r="C215" t="str">
            <v>BAHAN</v>
          </cell>
          <cell r="L215" t="str">
            <v>5.</v>
          </cell>
          <cell r="N215" t="str">
            <v>Paku</v>
          </cell>
          <cell r="O215" t="str">
            <v>(M18)</v>
          </cell>
          <cell r="P215" t="str">
            <v>Kg</v>
          </cell>
          <cell r="Q215">
            <v>1</v>
          </cell>
          <cell r="R215">
            <v>10800</v>
          </cell>
          <cell r="U215">
            <v>10800</v>
          </cell>
        </row>
        <row r="216">
          <cell r="A216" t="str">
            <v>1.a.</v>
          </cell>
          <cell r="C216" t="str">
            <v>Semen (PC)          =</v>
          </cell>
          <cell r="D216" t="str">
            <v>{Sm x D1 x 1000} x 1.025</v>
          </cell>
          <cell r="G216" t="str">
            <v>(M12)</v>
          </cell>
          <cell r="H216">
            <v>368.99999999999994</v>
          </cell>
          <cell r="I216" t="str">
            <v>Kg</v>
          </cell>
        </row>
        <row r="217">
          <cell r="A217" t="str">
            <v>1.b.</v>
          </cell>
          <cell r="C217" t="str">
            <v>Pasir Beton           =</v>
          </cell>
          <cell r="D217" t="str">
            <v>{(Ps x D1) : D3} x 1.025</v>
          </cell>
          <cell r="G217" t="str">
            <v>(M01)</v>
          </cell>
          <cell r="H217">
            <v>0.46124999999999994</v>
          </cell>
          <cell r="I217" t="str">
            <v>M3</v>
          </cell>
          <cell r="J217">
            <v>830.24999999999989</v>
          </cell>
          <cell r="Q217" t="str">
            <v xml:space="preserve">JUMLAH HARGA BAHAN   </v>
          </cell>
          <cell r="U217">
            <v>132831.04670439789</v>
          </cell>
        </row>
        <row r="218">
          <cell r="A218" t="str">
            <v>1.c.</v>
          </cell>
          <cell r="C218" t="str">
            <v>Agregat  Kasar      =</v>
          </cell>
          <cell r="D218" t="str">
            <v>{(Kr x D1) : D4} x 1.025</v>
          </cell>
          <cell r="G218" t="str">
            <v>(M03)</v>
          </cell>
          <cell r="H218">
            <v>0.61499999999999988</v>
          </cell>
          <cell r="I218" t="str">
            <v>M3</v>
          </cell>
          <cell r="J218">
            <v>1106.9999999999998</v>
          </cell>
        </row>
        <row r="219">
          <cell r="A219" t="str">
            <v>1.d.</v>
          </cell>
          <cell r="C219" t="str">
            <v>Kayu Perancah dan/atau Bekisting</v>
          </cell>
          <cell r="G219" t="str">
            <v>(M19)</v>
          </cell>
          <cell r="H219">
            <v>0.1</v>
          </cell>
          <cell r="I219" t="str">
            <v>M3</v>
          </cell>
          <cell r="L219" t="str">
            <v>C.</v>
          </cell>
          <cell r="N219" t="str">
            <v>PERALATAN</v>
          </cell>
        </row>
        <row r="220">
          <cell r="A220" t="str">
            <v>1.e.</v>
          </cell>
          <cell r="C220" t="str">
            <v>Paku</v>
          </cell>
          <cell r="G220" t="str">
            <v>(M18)</v>
          </cell>
          <cell r="H220">
            <v>1</v>
          </cell>
          <cell r="I220" t="str">
            <v>Kg</v>
          </cell>
        </row>
        <row r="221">
          <cell r="L221" t="str">
            <v>1.</v>
          </cell>
          <cell r="N221" t="str">
            <v>Conc. Mixer</v>
          </cell>
          <cell r="O221" t="str">
            <v>(E06)</v>
          </cell>
          <cell r="P221" t="str">
            <v>jam</v>
          </cell>
          <cell r="Q221">
            <v>0.44176706827309237</v>
          </cell>
          <cell r="R221">
            <v>43852.641561599114</v>
          </cell>
          <cell r="U221">
            <v>19372.652898698405</v>
          </cell>
        </row>
        <row r="222">
          <cell r="A222" t="str">
            <v>2.</v>
          </cell>
          <cell r="C222" t="str">
            <v>ALAT</v>
          </cell>
          <cell r="L222" t="str">
            <v>2.</v>
          </cell>
          <cell r="N222" t="str">
            <v>Water Tanker</v>
          </cell>
          <cell r="O222" t="str">
            <v>(E23)</v>
          </cell>
          <cell r="P222" t="str">
            <v>jam</v>
          </cell>
          <cell r="Q222">
            <v>5.0015060240963853E-2</v>
          </cell>
          <cell r="R222">
            <v>91511.794856134482</v>
          </cell>
          <cell r="U222">
            <v>4576.9679324882918</v>
          </cell>
        </row>
        <row r="223">
          <cell r="A223" t="str">
            <v>2.a.</v>
          </cell>
          <cell r="C223" t="str">
            <v>CONCRETE MIXER</v>
          </cell>
          <cell r="G223" t="str">
            <v>(E06)</v>
          </cell>
          <cell r="L223" t="str">
            <v>3.</v>
          </cell>
          <cell r="N223" t="str">
            <v>Con. Vibrator</v>
          </cell>
          <cell r="O223" t="str">
            <v>(E20)</v>
          </cell>
          <cell r="P223" t="str">
            <v>jam</v>
          </cell>
          <cell r="Q223">
            <v>0.44176706827309237</v>
          </cell>
          <cell r="R223">
            <v>13876.414497529062</v>
          </cell>
          <cell r="U223">
            <v>6130.1429507156499</v>
          </cell>
        </row>
        <row r="224">
          <cell r="C224" t="str">
            <v>Kapasitas Alat</v>
          </cell>
          <cell r="G224" t="str">
            <v>V</v>
          </cell>
          <cell r="H224">
            <v>500</v>
          </cell>
          <cell r="I224" t="str">
            <v>liter</v>
          </cell>
          <cell r="L224" t="str">
            <v>4.</v>
          </cell>
          <cell r="N224" t="str">
            <v>Con, Pump</v>
          </cell>
          <cell r="O224" t="str">
            <v>(E28)</v>
          </cell>
          <cell r="P224" t="str">
            <v>jam</v>
          </cell>
          <cell r="Q224">
            <v>0.44176706827309237</v>
          </cell>
          <cell r="R224">
            <v>79341.978384518705</v>
          </cell>
          <cell r="U224">
            <v>35050.673181915896</v>
          </cell>
        </row>
        <row r="225">
          <cell r="C225" t="str">
            <v>Faktor Efisiensi Alat</v>
          </cell>
          <cell r="G225" t="str">
            <v>Fa</v>
          </cell>
          <cell r="H225">
            <v>0.83</v>
          </cell>
          <cell r="I225" t="str">
            <v>-</v>
          </cell>
          <cell r="L225" t="str">
            <v>5.</v>
          </cell>
          <cell r="N225" t="str">
            <v>Alat Bantu</v>
          </cell>
          <cell r="P225" t="str">
            <v>Ls</v>
          </cell>
          <cell r="Q225">
            <v>1</v>
          </cell>
          <cell r="R225">
            <v>1200</v>
          </cell>
          <cell r="U225">
            <v>1200</v>
          </cell>
        </row>
        <row r="226">
          <cell r="C226" t="str">
            <v>Waktu siklus   :</v>
          </cell>
          <cell r="D226" t="str">
            <v>(T1 + T2 + T3 + T4)</v>
          </cell>
          <cell r="G226" t="str">
            <v>Ts</v>
          </cell>
        </row>
        <row r="227">
          <cell r="C227" t="str">
            <v>-  Memuat</v>
          </cell>
          <cell r="G227" t="str">
            <v>T1</v>
          </cell>
          <cell r="H227">
            <v>3</v>
          </cell>
          <cell r="I227" t="str">
            <v>menit</v>
          </cell>
        </row>
        <row r="228">
          <cell r="C228" t="str">
            <v>-  Mengaduk</v>
          </cell>
          <cell r="G228" t="str">
            <v>T2</v>
          </cell>
          <cell r="H228">
            <v>2</v>
          </cell>
          <cell r="I228" t="str">
            <v>menit</v>
          </cell>
        </row>
        <row r="229">
          <cell r="C229" t="str">
            <v>-  Menuang</v>
          </cell>
          <cell r="G229" t="str">
            <v>T3</v>
          </cell>
          <cell r="H229">
            <v>3</v>
          </cell>
          <cell r="I229" t="str">
            <v>menit</v>
          </cell>
          <cell r="Q229" t="str">
            <v xml:space="preserve">JUMLAH HARGA PERALATAN   </v>
          </cell>
          <cell r="U229">
            <v>66330.43696381824</v>
          </cell>
        </row>
        <row r="230">
          <cell r="C230" t="str">
            <v>-  Tunggu, dll.</v>
          </cell>
          <cell r="G230" t="str">
            <v>T4</v>
          </cell>
          <cell r="H230">
            <v>3</v>
          </cell>
          <cell r="I230" t="str">
            <v>menit</v>
          </cell>
        </row>
        <row r="231">
          <cell r="G231" t="str">
            <v>Ts</v>
          </cell>
          <cell r="H231">
            <v>11</v>
          </cell>
          <cell r="I231" t="str">
            <v>menit</v>
          </cell>
          <cell r="L231" t="str">
            <v>D.</v>
          </cell>
          <cell r="N231" t="str">
            <v>JUMLAH HARGA TENAGA, BAHAN DAN PERALATAN  ( A + B + C )</v>
          </cell>
          <cell r="U231">
            <v>199161.48366821613</v>
          </cell>
        </row>
        <row r="232">
          <cell r="L232" t="str">
            <v>E.</v>
          </cell>
          <cell r="N232" t="str">
            <v>OVERHEAD &amp; PROFIT</v>
          </cell>
          <cell r="P232">
            <v>10</v>
          </cell>
          <cell r="Q232" t="str">
            <v>%  x  D</v>
          </cell>
          <cell r="U232">
            <v>19916.148366821613</v>
          </cell>
        </row>
        <row r="233">
          <cell r="C233" t="str">
            <v>Kap. Prod. / jam  =</v>
          </cell>
          <cell r="D233" t="str">
            <v>V x Fa x 60</v>
          </cell>
          <cell r="G233" t="str">
            <v>Q1</v>
          </cell>
          <cell r="H233">
            <v>2.2636363636363637</v>
          </cell>
          <cell r="I233" t="str">
            <v>M3/jam</v>
          </cell>
          <cell r="L233" t="str">
            <v>F.</v>
          </cell>
          <cell r="N233" t="str">
            <v>HARGA SATUAN PEKERJAAN  ( D + E )</v>
          </cell>
          <cell r="U233">
            <v>219077.63203503774</v>
          </cell>
        </row>
        <row r="234">
          <cell r="D234" t="str">
            <v>1000 x Ts</v>
          </cell>
          <cell r="L234" t="str">
            <v>Note: 1</v>
          </cell>
          <cell r="N234" t="str">
            <v>SATUAN dapat berdasarkan atas jam operasi untuk Tenaga Kerja dan Peralatan, volume dan/atau ukuran</v>
          </cell>
        </row>
        <row r="235">
          <cell r="N235" t="str">
            <v>berat untuk bahan-bahan.</v>
          </cell>
        </row>
        <row r="236">
          <cell r="C236" t="str">
            <v>Koefisien Alat / M3</v>
          </cell>
          <cell r="D236" t="str">
            <v xml:space="preserve">  =   1  :  Q1</v>
          </cell>
          <cell r="G236" t="str">
            <v>(E06)</v>
          </cell>
          <cell r="H236">
            <v>0.44176706827309237</v>
          </cell>
          <cell r="I236" t="str">
            <v>jam</v>
          </cell>
          <cell r="L236">
            <v>2</v>
          </cell>
          <cell r="N236" t="str">
            <v>Kuantitas satuan adalah kuantitas setiap komponen untuk menyelesaikan satu satuan pekerjaan dari nomor</v>
          </cell>
        </row>
        <row r="237">
          <cell r="N237" t="str">
            <v>mata pembayaran.</v>
          </cell>
        </row>
        <row r="238">
          <cell r="L238">
            <v>3</v>
          </cell>
          <cell r="N238" t="str">
            <v>Biaya satuan untuk peralatan sudah termasuk bahan bakar, bahan habis dipakai dan operator.</v>
          </cell>
        </row>
        <row r="239">
          <cell r="L239">
            <v>4</v>
          </cell>
          <cell r="N239" t="str">
            <v>Biaya satuan sudah termasuk pengeluaran untuk seluruh pajak yang berkaitan (tetapi tidak termasuk PPN</v>
          </cell>
        </row>
        <row r="240">
          <cell r="J240" t="str">
            <v>Berlanjut ke hal. berikut.</v>
          </cell>
          <cell r="N240" t="str">
            <v>yang dibayar dari kontrak) dan biaya-biaya lainnya.</v>
          </cell>
        </row>
        <row r="241">
          <cell r="A241" t="str">
            <v>ITEM PEMBAYARAN NO.</v>
          </cell>
          <cell r="D241" t="str">
            <v>:  7.1 (4)</v>
          </cell>
          <cell r="J241" t="str">
            <v>Analisa EI-714</v>
          </cell>
        </row>
        <row r="242">
          <cell r="A242" t="str">
            <v>JENIS PEKERJAAN</v>
          </cell>
          <cell r="D242" t="str">
            <v>:  Beton K-300</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A249" t="str">
            <v>2.b.</v>
          </cell>
          <cell r="C249" t="str">
            <v>WATER TANK TRUCK</v>
          </cell>
          <cell r="G249" t="str">
            <v>(E23)</v>
          </cell>
        </row>
        <row r="250">
          <cell r="C250" t="str">
            <v>Volume Tanki Air</v>
          </cell>
          <cell r="G250" t="str">
            <v>V</v>
          </cell>
          <cell r="H250">
            <v>4</v>
          </cell>
          <cell r="I250" t="str">
            <v>M3</v>
          </cell>
        </row>
        <row r="251">
          <cell r="C251" t="str">
            <v>Kebutuhan air / M3 beton</v>
          </cell>
          <cell r="G251" t="str">
            <v>Wc</v>
          </cell>
          <cell r="H251">
            <v>0.16604999999999998</v>
          </cell>
          <cell r="I251" t="str">
            <v>M3</v>
          </cell>
        </row>
        <row r="252">
          <cell r="C252" t="str">
            <v>Faktor Efiesiensi Alat</v>
          </cell>
          <cell r="G252" t="str">
            <v>Fa</v>
          </cell>
          <cell r="H252">
            <v>0.83</v>
          </cell>
          <cell r="I252" t="str">
            <v>-</v>
          </cell>
        </row>
        <row r="253">
          <cell r="C253" t="str">
            <v>Pengisian Tanki / jam</v>
          </cell>
          <cell r="G253" t="str">
            <v>n</v>
          </cell>
          <cell r="H253">
            <v>1</v>
          </cell>
          <cell r="I253" t="str">
            <v>kali</v>
          </cell>
        </row>
        <row r="255">
          <cell r="C255" t="str">
            <v>Kap. Prod. / jam  =</v>
          </cell>
          <cell r="D255" t="str">
            <v>V x Fa x n</v>
          </cell>
          <cell r="G255" t="str">
            <v>Q2</v>
          </cell>
          <cell r="H255">
            <v>19.993977717554955</v>
          </cell>
          <cell r="I255" t="str">
            <v>M3</v>
          </cell>
        </row>
        <row r="256">
          <cell r="D256" t="str">
            <v>Wc</v>
          </cell>
        </row>
        <row r="258">
          <cell r="C258" t="str">
            <v>Koefisien Alat / M3</v>
          </cell>
          <cell r="D258" t="str">
            <v xml:space="preserve">  =   1  :  Q2</v>
          </cell>
          <cell r="G258" t="str">
            <v>(E23)</v>
          </cell>
          <cell r="H258">
            <v>5.0015060240963853E-2</v>
          </cell>
          <cell r="I258" t="str">
            <v>jam</v>
          </cell>
        </row>
        <row r="260">
          <cell r="A260" t="str">
            <v>2.c.</v>
          </cell>
          <cell r="C260" t="str">
            <v>CONCRETE VIBRATOR</v>
          </cell>
          <cell r="G260" t="str">
            <v>(E20)</v>
          </cell>
        </row>
        <row r="261">
          <cell r="C261" t="str">
            <v>Kebutuhan Alat Penggetar Beton ini disesuaikan dgn</v>
          </cell>
        </row>
        <row r="262">
          <cell r="C262" t="str">
            <v>kapasitas produksi Alat Pencampur (Concrete Mixer)</v>
          </cell>
        </row>
        <row r="264">
          <cell r="C264" t="str">
            <v>Kap. Prod. / jam  =</v>
          </cell>
          <cell r="D264" t="str">
            <v>Kap. Prod./jam Concrete Mixer</v>
          </cell>
          <cell r="G264" t="str">
            <v>Q3</v>
          </cell>
          <cell r="H264">
            <v>2.2636363636363637</v>
          </cell>
          <cell r="I264" t="str">
            <v>M3</v>
          </cell>
        </row>
        <row r="266">
          <cell r="C266" t="str">
            <v>Koefisien Alat / M3</v>
          </cell>
          <cell r="D266" t="str">
            <v xml:space="preserve">  =   1  :  Q3</v>
          </cell>
          <cell r="G266" t="str">
            <v>(E20)</v>
          </cell>
          <cell r="H266">
            <v>0.44176706827309237</v>
          </cell>
          <cell r="I266" t="str">
            <v>jam</v>
          </cell>
        </row>
        <row r="268">
          <cell r="A268" t="str">
            <v>2.d.</v>
          </cell>
          <cell r="C268" t="str">
            <v>CONCRETTE PUMP</v>
          </cell>
          <cell r="G268" t="str">
            <v>(E28)</v>
          </cell>
        </row>
        <row r="269">
          <cell r="C269" t="str">
            <v>Kapasitas Alat</v>
          </cell>
          <cell r="G269" t="str">
            <v>V</v>
          </cell>
          <cell r="H269">
            <v>8</v>
          </cell>
          <cell r="I269" t="str">
            <v>M3</v>
          </cell>
        </row>
        <row r="270">
          <cell r="C270" t="str">
            <v>Faktor Efisiensi Alat</v>
          </cell>
          <cell r="G270" t="str">
            <v>Fa</v>
          </cell>
          <cell r="H270">
            <v>0.83</v>
          </cell>
          <cell r="I270" t="str">
            <v>-</v>
          </cell>
        </row>
        <row r="272">
          <cell r="C272" t="str">
            <v>Kap. Prod. / jam  =</v>
          </cell>
          <cell r="D272" t="str">
            <v>Kap. Prod./jam Concrete Mixer</v>
          </cell>
          <cell r="G272" t="str">
            <v>Q2</v>
          </cell>
          <cell r="H272">
            <v>2.2636363636363637</v>
          </cell>
          <cell r="I272" t="str">
            <v>M3</v>
          </cell>
        </row>
        <row r="274">
          <cell r="C274" t="str">
            <v>Koefisien Alat / M3</v>
          </cell>
          <cell r="D274" t="str">
            <v xml:space="preserve">  =   1  :  Q3</v>
          </cell>
          <cell r="G274" t="str">
            <v>(E28)</v>
          </cell>
          <cell r="H274">
            <v>0.44176706827309237</v>
          </cell>
          <cell r="I274" t="str">
            <v>jam</v>
          </cell>
        </row>
        <row r="276">
          <cell r="A276" t="str">
            <v>2.e.</v>
          </cell>
          <cell r="C276" t="str">
            <v>ALAT BANTU</v>
          </cell>
        </row>
        <row r="277">
          <cell r="C277" t="str">
            <v>Diperlukan  :</v>
          </cell>
        </row>
        <row r="278">
          <cell r="C278" t="str">
            <v>- Sekop</v>
          </cell>
          <cell r="D278" t="str">
            <v>=  2  buah</v>
          </cell>
        </row>
        <row r="279">
          <cell r="C279" t="str">
            <v>- Pacul</v>
          </cell>
          <cell r="D279" t="str">
            <v>=  2  buah</v>
          </cell>
        </row>
        <row r="280">
          <cell r="C280" t="str">
            <v>- Sendok Semen</v>
          </cell>
          <cell r="D280" t="str">
            <v>=  3  buah</v>
          </cell>
        </row>
        <row r="281">
          <cell r="C281" t="str">
            <v>- Ember Cor</v>
          </cell>
          <cell r="D281" t="str">
            <v>=  8  buah</v>
          </cell>
        </row>
        <row r="283">
          <cell r="A283" t="str">
            <v>3.</v>
          </cell>
          <cell r="C283" t="str">
            <v>TENAGA</v>
          </cell>
        </row>
        <row r="284">
          <cell r="C284" t="str">
            <v>Produksi Beton dalam 1 hari</v>
          </cell>
          <cell r="E284" t="str">
            <v>=  Tk x Q1</v>
          </cell>
          <cell r="G284" t="str">
            <v>Qt</v>
          </cell>
          <cell r="H284">
            <v>15.845454545454546</v>
          </cell>
          <cell r="I284" t="str">
            <v>M3</v>
          </cell>
        </row>
        <row r="286">
          <cell r="C286" t="str">
            <v>Kebutuhan tenaga :</v>
          </cell>
          <cell r="D286" t="str">
            <v>- Mandor</v>
          </cell>
          <cell r="G286" t="str">
            <v>M</v>
          </cell>
          <cell r="H286">
            <v>1</v>
          </cell>
          <cell r="I286" t="str">
            <v>orang</v>
          </cell>
        </row>
        <row r="287">
          <cell r="D287" t="str">
            <v>- Tukang</v>
          </cell>
          <cell r="G287" t="str">
            <v>Tb</v>
          </cell>
          <cell r="H287">
            <v>4</v>
          </cell>
          <cell r="I287" t="str">
            <v>orang</v>
          </cell>
        </row>
        <row r="288">
          <cell r="D288" t="str">
            <v>- Pekerja</v>
          </cell>
          <cell r="G288" t="str">
            <v>P</v>
          </cell>
          <cell r="H288">
            <v>12</v>
          </cell>
          <cell r="I288" t="str">
            <v>orang</v>
          </cell>
        </row>
        <row r="290">
          <cell r="C290" t="str">
            <v>Koefisien Tenaga / M3   :</v>
          </cell>
        </row>
        <row r="291">
          <cell r="D291" t="str">
            <v>-  Mandor</v>
          </cell>
          <cell r="E291" t="str">
            <v>= (Tk x M) : Qt</v>
          </cell>
          <cell r="G291" t="str">
            <v>(L03)</v>
          </cell>
          <cell r="H291">
            <v>0.44176706827309237</v>
          </cell>
          <cell r="I291" t="str">
            <v>jam</v>
          </cell>
        </row>
        <row r="292">
          <cell r="D292" t="str">
            <v>-  Tukang</v>
          </cell>
          <cell r="E292" t="str">
            <v>= (Tk x Tb) : Qt</v>
          </cell>
          <cell r="G292" t="str">
            <v>(L02)</v>
          </cell>
          <cell r="H292">
            <v>1.7670682730923695</v>
          </cell>
          <cell r="I292" t="str">
            <v>jam</v>
          </cell>
        </row>
        <row r="293">
          <cell r="D293" t="str">
            <v>-  Pekerja</v>
          </cell>
          <cell r="E293" t="str">
            <v>= (Tk x P) : Qt</v>
          </cell>
          <cell r="G293" t="str">
            <v>(L01)</v>
          </cell>
          <cell r="H293">
            <v>5.3012048192771086</v>
          </cell>
          <cell r="I293" t="str">
            <v>jam</v>
          </cell>
        </row>
        <row r="296">
          <cell r="A296" t="str">
            <v>4.</v>
          </cell>
          <cell r="C296" t="str">
            <v>HARGA DASAR SATUAN UPAH, BAHAN DAN ALAT</v>
          </cell>
        </row>
        <row r="297">
          <cell r="C297" t="str">
            <v>Lihat lampiran.</v>
          </cell>
        </row>
        <row r="299">
          <cell r="J299" t="str">
            <v>Berlanjut ke hal. berikut.</v>
          </cell>
        </row>
        <row r="300">
          <cell r="A300" t="str">
            <v>ITEM PEMBAYARAN NO.</v>
          </cell>
          <cell r="D300" t="str">
            <v>:  7.1 (4)</v>
          </cell>
          <cell r="J300" t="str">
            <v>Analisa EI-714</v>
          </cell>
        </row>
        <row r="301">
          <cell r="A301" t="str">
            <v>JENIS PEKERJAAN</v>
          </cell>
          <cell r="D301" t="str">
            <v>:  Beton K-300</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5.</v>
          </cell>
          <cell r="C308" t="str">
            <v>ANALISA HARGA SATUAN PEKERJAAN</v>
          </cell>
        </row>
        <row r="309">
          <cell r="C309" t="str">
            <v>Lihat perhitungan dalam FORMULIR STANDAR UNTUK</v>
          </cell>
        </row>
        <row r="310">
          <cell r="C310" t="str">
            <v>PEREKEMAN ANALISA MASING-MASING HARGA</v>
          </cell>
        </row>
        <row r="311">
          <cell r="C311" t="str">
            <v>SATUAN.</v>
          </cell>
        </row>
        <row r="312">
          <cell r="C312" t="str">
            <v>Didapat Harga Satuan Pekerjaan :</v>
          </cell>
        </row>
        <row r="314">
          <cell r="C314" t="str">
            <v xml:space="preserve">Rp.  </v>
          </cell>
          <cell r="D314">
            <v>219077.63203503774</v>
          </cell>
          <cell r="E314" t="str">
            <v xml:space="preserve"> / M3</v>
          </cell>
        </row>
        <row r="317">
          <cell r="A317" t="str">
            <v>6.</v>
          </cell>
          <cell r="C317" t="str">
            <v>MASA PELAKSANAAN YANG DIPERLUKAN</v>
          </cell>
        </row>
        <row r="318">
          <cell r="C318" t="str">
            <v>Masa Pelaksanaan :</v>
          </cell>
          <cell r="D318">
            <v>0</v>
          </cell>
          <cell r="E318" t="str">
            <v>bulan</v>
          </cell>
        </row>
        <row r="320">
          <cell r="A320" t="str">
            <v>7.</v>
          </cell>
          <cell r="C320" t="str">
            <v>VOLUME PEKERJAAN YANG DIPERLUKAN</v>
          </cell>
        </row>
        <row r="321">
          <cell r="C321" t="str">
            <v>Volume pekerjaan  :</v>
          </cell>
          <cell r="D321">
            <v>0</v>
          </cell>
          <cell r="E321" t="str">
            <v>M3</v>
          </cell>
        </row>
        <row r="359">
          <cell r="A359" t="str">
            <v>ITEM PEMBAYARAN NO.</v>
          </cell>
          <cell r="D359" t="str">
            <v>:  7.7 (1) a</v>
          </cell>
          <cell r="J359" t="str">
            <v>Analisa EI-771</v>
          </cell>
          <cell r="T359" t="str">
            <v>Analisa EI-771</v>
          </cell>
        </row>
        <row r="360">
          <cell r="A360" t="str">
            <v>JENIS PEKERJAAN</v>
          </cell>
          <cell r="D360" t="str">
            <v>:  Penyediaan Caison Dia. 250 cm</v>
          </cell>
        </row>
        <row r="361">
          <cell r="A361" t="str">
            <v>SATUAN PEMBAYARAN</v>
          </cell>
          <cell r="D361" t="str">
            <v>:  M1</v>
          </cell>
          <cell r="H361" t="str">
            <v xml:space="preserve">        URAIAN ANALISA HARGA SATUAN</v>
          </cell>
          <cell r="L361" t="str">
            <v>FORMULIR STANDAR UNTUK</v>
          </cell>
        </row>
        <row r="362">
          <cell r="L362" t="str">
            <v>PEREKAMAN ANALISA MASING-MASING HARGA SATUAN</v>
          </cell>
        </row>
        <row r="363">
          <cell r="L363" t="str">
            <v xml:space="preserve">                                                                                                            </v>
          </cell>
        </row>
        <row r="364">
          <cell r="A364" t="str">
            <v>No.</v>
          </cell>
          <cell r="C364" t="str">
            <v>U R A I A N</v>
          </cell>
          <cell r="G364" t="str">
            <v>KODE</v>
          </cell>
          <cell r="H364" t="str">
            <v>KOEF.</v>
          </cell>
          <cell r="I364" t="str">
            <v>SATUAN</v>
          </cell>
          <cell r="J364" t="str">
            <v>KETERANGAN</v>
          </cell>
        </row>
        <row r="366">
          <cell r="L366" t="str">
            <v>Proyek / Bagpro</v>
          </cell>
          <cell r="O366" t="str">
            <v xml:space="preserve">:  Peningkatan Jalan Dan Jembatan Prop. NTT </v>
          </cell>
        </row>
        <row r="367">
          <cell r="A367" t="str">
            <v>I.</v>
          </cell>
          <cell r="C367" t="str">
            <v>ASUMSI</v>
          </cell>
          <cell r="L367" t="str">
            <v>No. Paket Kontrak</v>
          </cell>
          <cell r="O367" t="str">
            <v xml:space="preserve">:  </v>
          </cell>
        </row>
        <row r="368">
          <cell r="A368">
            <v>1</v>
          </cell>
          <cell r="C368" t="str">
            <v>Pekerjaan dilakukan secara mekanik/manual</v>
          </cell>
          <cell r="L368" t="str">
            <v>Nama Paket</v>
          </cell>
          <cell r="O368" t="str">
            <v>:  Pembangunan Jalan Resetlement Pengungsi Mauritzu</v>
          </cell>
        </row>
        <row r="369">
          <cell r="A369">
            <v>2</v>
          </cell>
          <cell r="C369" t="str">
            <v>Lokasi pekerjaan : sekitar jembatan</v>
          </cell>
          <cell r="L369" t="str">
            <v>Prop / Kab / Kodya</v>
          </cell>
          <cell r="O369" t="str">
            <v>:  Nusa Tenggara Timur / TTU</v>
          </cell>
        </row>
        <row r="370">
          <cell r="A370">
            <v>3</v>
          </cell>
          <cell r="C370" t="str">
            <v>Diameter bagian luar Caison</v>
          </cell>
          <cell r="G370" t="str">
            <v>d</v>
          </cell>
          <cell r="H370">
            <v>2.5</v>
          </cell>
          <cell r="I370" t="str">
            <v>M</v>
          </cell>
          <cell r="L370" t="str">
            <v>ITEM PEMBAYARAN NO.</v>
          </cell>
          <cell r="O370" t="str">
            <v>:  7.7 (1) a</v>
          </cell>
          <cell r="R370" t="str">
            <v>PERKIRAAN VOL. PEK.</v>
          </cell>
          <cell r="T370" t="str">
            <v>:</v>
          </cell>
          <cell r="U370">
            <v>0</v>
          </cell>
        </row>
        <row r="371">
          <cell r="A371">
            <v>4</v>
          </cell>
          <cell r="C371" t="str">
            <v>Jarak rata-rata Base Camp ke lokasi pekerjaan</v>
          </cell>
          <cell r="G371" t="str">
            <v>L</v>
          </cell>
          <cell r="H371">
            <v>17.5</v>
          </cell>
          <cell r="I371" t="str">
            <v>Km</v>
          </cell>
          <cell r="L371" t="str">
            <v>JENIS PEKERJAAN</v>
          </cell>
          <cell r="O371" t="str">
            <v>:  Penyediaan Caison Dia. 250 cm</v>
          </cell>
          <cell r="R371" t="str">
            <v>TOTAL HARGA (Rp.)</v>
          </cell>
          <cell r="T371" t="str">
            <v>:</v>
          </cell>
          <cell r="U371">
            <v>0</v>
          </cell>
        </row>
        <row r="372">
          <cell r="A372">
            <v>5</v>
          </cell>
          <cell r="C372" t="str">
            <v>Jam kerja efektif per-hari</v>
          </cell>
          <cell r="G372" t="str">
            <v>Tk</v>
          </cell>
          <cell r="H372">
            <v>7</v>
          </cell>
          <cell r="I372" t="str">
            <v>Jam</v>
          </cell>
          <cell r="L372" t="str">
            <v>SATUAN PEMBAYARAN</v>
          </cell>
          <cell r="O372" t="str">
            <v>:  M1</v>
          </cell>
          <cell r="R372" t="str">
            <v>% THD. BIAYA PROYEK</v>
          </cell>
          <cell r="T372" t="str">
            <v>:</v>
          </cell>
          <cell r="U372">
            <v>0</v>
          </cell>
        </row>
        <row r="373">
          <cell r="A373">
            <v>6</v>
          </cell>
          <cell r="C373" t="str">
            <v>Tebal Caison</v>
          </cell>
          <cell r="G373" t="str">
            <v>t</v>
          </cell>
          <cell r="H373">
            <v>0.4</v>
          </cell>
          <cell r="I373" t="str">
            <v>M</v>
          </cell>
        </row>
        <row r="374">
          <cell r="A374">
            <v>7</v>
          </cell>
          <cell r="C374" t="str">
            <v>Kebutuhan baja tulangan</v>
          </cell>
          <cell r="G374" t="str">
            <v>Mb</v>
          </cell>
          <cell r="H374">
            <v>150</v>
          </cell>
          <cell r="I374" t="str">
            <v xml:space="preserve"> Kg/M3</v>
          </cell>
        </row>
        <row r="375">
          <cell r="Q375" t="str">
            <v>PERKIRAAN</v>
          </cell>
          <cell r="R375" t="str">
            <v>HARGA</v>
          </cell>
          <cell r="S375" t="str">
            <v>JUMLAH</v>
          </cell>
        </row>
        <row r="376">
          <cell r="A376" t="str">
            <v>II.</v>
          </cell>
          <cell r="C376" t="str">
            <v>URUTAN KERJA</v>
          </cell>
          <cell r="L376" t="str">
            <v>NO.</v>
          </cell>
          <cell r="N376" t="str">
            <v>KOMPONEN</v>
          </cell>
          <cell r="P376" t="str">
            <v>SATUAN</v>
          </cell>
          <cell r="Q376" t="str">
            <v>KUANTITAS</v>
          </cell>
          <cell r="R376" t="str">
            <v>SATUAN</v>
          </cell>
          <cell r="S376" t="str">
            <v>HARGA</v>
          </cell>
        </row>
        <row r="377">
          <cell r="A377">
            <v>1</v>
          </cell>
          <cell r="C377" t="str">
            <v>Caison dicetak di Lokasi</v>
          </cell>
          <cell r="R377" t="str">
            <v>(Rp.)</v>
          </cell>
          <cell r="S377" t="str">
            <v>(Rp.)</v>
          </cell>
        </row>
        <row r="378">
          <cell r="A378">
            <v>2</v>
          </cell>
          <cell r="C378" t="str">
            <v xml:space="preserve">Pengecoran dengan Beton K 250 berdasarkan </v>
          </cell>
          <cell r="J378" t="str">
            <v xml:space="preserve"> Spec.</v>
          </cell>
        </row>
        <row r="379">
          <cell r="C379" t="str">
            <v>analisa item pekerjaan ybs</v>
          </cell>
        </row>
        <row r="380">
          <cell r="A380">
            <v>3</v>
          </cell>
          <cell r="C380" t="str">
            <v>Sekelompok pekerja akan mengerjakan pekerjaan</v>
          </cell>
          <cell r="L380" t="str">
            <v>A.</v>
          </cell>
          <cell r="N380" t="str">
            <v>TENAGA</v>
          </cell>
        </row>
        <row r="381">
          <cell r="C381" t="str">
            <v>dengan cara manual dengan menggunakan alat bantu</v>
          </cell>
        </row>
        <row r="382">
          <cell r="L382" t="str">
            <v>1.</v>
          </cell>
          <cell r="N382" t="str">
            <v>Pekerja</v>
          </cell>
          <cell r="O382" t="str">
            <v>(L01)</v>
          </cell>
          <cell r="P382" t="str">
            <v>Jam</v>
          </cell>
          <cell r="Q382">
            <v>10.5</v>
          </cell>
          <cell r="R382">
            <v>0</v>
          </cell>
          <cell r="U382">
            <v>0</v>
          </cell>
        </row>
        <row r="383">
          <cell r="A383" t="str">
            <v>III.</v>
          </cell>
          <cell r="C383" t="str">
            <v>PEMAKAIAN BAHAN, ALAT DAN TENAGA</v>
          </cell>
          <cell r="L383" t="str">
            <v>2.</v>
          </cell>
          <cell r="N383" t="str">
            <v>Tukang</v>
          </cell>
          <cell r="O383" t="str">
            <v>(L02)</v>
          </cell>
          <cell r="P383" t="str">
            <v>Jam</v>
          </cell>
          <cell r="Q383">
            <v>3.5</v>
          </cell>
          <cell r="R383">
            <v>0</v>
          </cell>
          <cell r="U383">
            <v>0</v>
          </cell>
        </row>
        <row r="384">
          <cell r="A384" t="str">
            <v xml:space="preserve">   1.</v>
          </cell>
          <cell r="C384" t="str">
            <v>BAHAN</v>
          </cell>
          <cell r="L384" t="str">
            <v>3.</v>
          </cell>
          <cell r="N384" t="str">
            <v>Mandor</v>
          </cell>
          <cell r="O384" t="str">
            <v>(L03)</v>
          </cell>
          <cell r="P384" t="str">
            <v>Jam</v>
          </cell>
          <cell r="Q384">
            <v>1.1666666666666667</v>
          </cell>
          <cell r="R384">
            <v>0</v>
          </cell>
          <cell r="U384">
            <v>0</v>
          </cell>
        </row>
        <row r="385">
          <cell r="C385" t="str">
            <v>Kebutuhan bahan untuk 1 M' Caison</v>
          </cell>
        </row>
        <row r="386">
          <cell r="Q386" t="str">
            <v xml:space="preserve">JUMLAH HARGA TENAGA   </v>
          </cell>
          <cell r="U386">
            <v>0</v>
          </cell>
        </row>
        <row r="387">
          <cell r="C387" t="str">
            <v>- Beton K-250</v>
          </cell>
          <cell r="D387" t="str">
            <v>= { Phi {(d/2)^2 - {(d-t)/2}^2)}</v>
          </cell>
          <cell r="G387" t="str">
            <v>(M37)</v>
          </cell>
          <cell r="H387">
            <v>1.4451326206513047</v>
          </cell>
          <cell r="I387" t="str">
            <v>M3</v>
          </cell>
        </row>
        <row r="388">
          <cell r="C388" t="str">
            <v>- Baja Tulangan</v>
          </cell>
          <cell r="D388" t="str">
            <v>= (M37 x Mb)</v>
          </cell>
          <cell r="G388" t="str">
            <v>(M39)</v>
          </cell>
          <cell r="H388">
            <v>216.7698930976957</v>
          </cell>
          <cell r="I388" t="str">
            <v>Kg</v>
          </cell>
          <cell r="L388" t="str">
            <v>B.</v>
          </cell>
          <cell r="N388" t="str">
            <v>BAHAN</v>
          </cell>
        </row>
        <row r="389">
          <cell r="C389" t="str">
            <v>- Kayu Bekisting = (2 x phi x (d/2) x 1 x 0.025 x 2 x 1.5)</v>
          </cell>
          <cell r="G389" t="str">
            <v>(M19)</v>
          </cell>
          <cell r="H389">
            <v>0.58904862254808621</v>
          </cell>
          <cell r="I389" t="str">
            <v>M3</v>
          </cell>
          <cell r="J389" t="str">
            <v xml:space="preserve"> Tambahan</v>
          </cell>
        </row>
        <row r="390">
          <cell r="C390" t="str">
            <v xml:space="preserve">- Paku </v>
          </cell>
          <cell r="G390" t="str">
            <v>(M18)</v>
          </cell>
          <cell r="H390">
            <v>2</v>
          </cell>
          <cell r="I390" t="str">
            <v>Kg</v>
          </cell>
          <cell r="J390" t="str">
            <v xml:space="preserve"> Tambahan</v>
          </cell>
          <cell r="L390" t="str">
            <v>1.</v>
          </cell>
          <cell r="N390" t="str">
            <v>Beton K-250</v>
          </cell>
          <cell r="O390" t="str">
            <v>(EI-715)</v>
          </cell>
          <cell r="P390" t="str">
            <v>M3</v>
          </cell>
          <cell r="Q390">
            <v>1.4451326206513047</v>
          </cell>
          <cell r="R390">
            <v>138019.74217789446</v>
          </cell>
          <cell r="U390">
            <v>199456.83171515801</v>
          </cell>
        </row>
        <row r="391">
          <cell r="L391" t="str">
            <v>2.</v>
          </cell>
          <cell r="N391" t="str">
            <v>Baja Tulangan</v>
          </cell>
          <cell r="O391" t="str">
            <v>(EI-73)</v>
          </cell>
          <cell r="P391" t="str">
            <v>Kg</v>
          </cell>
          <cell r="Q391">
            <v>216.7698930976957</v>
          </cell>
          <cell r="R391">
            <v>13413.000000000002</v>
          </cell>
          <cell r="U391">
            <v>2907534.5761193926</v>
          </cell>
        </row>
        <row r="392">
          <cell r="A392" t="str">
            <v xml:space="preserve">   2.</v>
          </cell>
          <cell r="C392" t="str">
            <v>ALAT</v>
          </cell>
          <cell r="L392" t="str">
            <v>3.</v>
          </cell>
          <cell r="N392" t="str">
            <v>Kayu Perancah</v>
          </cell>
          <cell r="O392" t="str">
            <v>(M19)</v>
          </cell>
          <cell r="P392" t="str">
            <v>M3</v>
          </cell>
          <cell r="Q392">
            <v>0.58904862254808621</v>
          </cell>
          <cell r="R392">
            <v>950000</v>
          </cell>
          <cell r="U392">
            <v>559596.19142068189</v>
          </cell>
        </row>
        <row r="393">
          <cell r="C393" t="str">
            <v>ALAT  BANTU</v>
          </cell>
          <cell r="L393" t="str">
            <v>4.</v>
          </cell>
          <cell r="N393" t="str">
            <v>Paku</v>
          </cell>
          <cell r="O393" t="str">
            <v>(M18)</v>
          </cell>
          <cell r="P393" t="str">
            <v>Kg</v>
          </cell>
          <cell r="Q393">
            <v>2</v>
          </cell>
          <cell r="R393">
            <v>10800</v>
          </cell>
          <cell r="U393">
            <v>21600</v>
          </cell>
        </row>
        <row r="394">
          <cell r="C394" t="str">
            <v>Diperlukan alat-alat bantu kecil</v>
          </cell>
        </row>
        <row r="395">
          <cell r="C395" t="str">
            <v>- Sekop    =         2   buah</v>
          </cell>
        </row>
        <row r="396">
          <cell r="C396" t="str">
            <v>- Alat-alat kecil lain</v>
          </cell>
          <cell r="Q396" t="str">
            <v xml:space="preserve">JUMLAH HARGA BAHAN   </v>
          </cell>
          <cell r="U396">
            <v>3688187.5992552326</v>
          </cell>
        </row>
        <row r="398">
          <cell r="A398" t="str">
            <v xml:space="preserve">   3.</v>
          </cell>
          <cell r="C398" t="str">
            <v>TENAGA</v>
          </cell>
          <cell r="L398" t="str">
            <v>C.</v>
          </cell>
          <cell r="N398" t="str">
            <v>PERALATAN</v>
          </cell>
        </row>
        <row r="399">
          <cell r="C399" t="str">
            <v>Produksi Caison / hari</v>
          </cell>
          <cell r="G399" t="str">
            <v>Qt</v>
          </cell>
          <cell r="H399">
            <v>6</v>
          </cell>
          <cell r="I399" t="str">
            <v>M'</v>
          </cell>
        </row>
        <row r="400">
          <cell r="C400" t="str">
            <v>Kebutuhan tenaga tambahan :</v>
          </cell>
          <cell r="L400" t="str">
            <v>1.</v>
          </cell>
          <cell r="N400" t="str">
            <v>Alat  Bantu</v>
          </cell>
          <cell r="P400" t="str">
            <v>Ls</v>
          </cell>
          <cell r="Q400">
            <v>1</v>
          </cell>
          <cell r="R400">
            <v>2500</v>
          </cell>
          <cell r="U400">
            <v>2500</v>
          </cell>
        </row>
        <row r="401">
          <cell r="D401" t="str">
            <v>- Pekerja</v>
          </cell>
          <cell r="G401" t="str">
            <v>P</v>
          </cell>
          <cell r="H401">
            <v>9</v>
          </cell>
          <cell r="I401" t="str">
            <v>orang</v>
          </cell>
        </row>
        <row r="402">
          <cell r="D402" t="str">
            <v>- Tukang</v>
          </cell>
          <cell r="G402" t="str">
            <v>T</v>
          </cell>
          <cell r="H402">
            <v>3</v>
          </cell>
          <cell r="I402" t="str">
            <v>orang</v>
          </cell>
        </row>
        <row r="403">
          <cell r="D403" t="str">
            <v>- Mandor</v>
          </cell>
          <cell r="G403" t="str">
            <v>M</v>
          </cell>
          <cell r="H403">
            <v>1</v>
          </cell>
          <cell r="I403" t="str">
            <v>orang</v>
          </cell>
        </row>
        <row r="405">
          <cell r="C405" t="str">
            <v>Koefisien tenaga / M'   :</v>
          </cell>
        </row>
        <row r="406">
          <cell r="D406" t="str">
            <v>- Pekerja</v>
          </cell>
          <cell r="E406" t="str">
            <v>= (Tk x P) : Qt</v>
          </cell>
          <cell r="G406" t="str">
            <v>(L01)</v>
          </cell>
          <cell r="H406">
            <v>10.5</v>
          </cell>
          <cell r="I406" t="str">
            <v>jam</v>
          </cell>
        </row>
        <row r="407">
          <cell r="D407" t="str">
            <v>- Tukang</v>
          </cell>
          <cell r="E407" t="str">
            <v>= (Tk x T) : Qt</v>
          </cell>
          <cell r="G407" t="str">
            <v>(L02)</v>
          </cell>
          <cell r="H407">
            <v>3.5</v>
          </cell>
          <cell r="I407" t="str">
            <v>jam</v>
          </cell>
        </row>
        <row r="408">
          <cell r="D408" t="str">
            <v>- Mandor</v>
          </cell>
          <cell r="E408" t="str">
            <v>= (Tk x M) : Qt</v>
          </cell>
          <cell r="G408" t="str">
            <v>(L03)</v>
          </cell>
          <cell r="H408">
            <v>1.1666666666666667</v>
          </cell>
          <cell r="I408" t="str">
            <v>jam</v>
          </cell>
          <cell r="Q408" t="str">
            <v xml:space="preserve">JUMLAH HARGA PERALATAN   </v>
          </cell>
          <cell r="U408">
            <v>2500</v>
          </cell>
        </row>
        <row r="410">
          <cell r="A410" t="str">
            <v>4.</v>
          </cell>
          <cell r="C410" t="str">
            <v>HARGA DASAR SATUAN UPAH, BAHAN DAN ALAT</v>
          </cell>
          <cell r="L410" t="str">
            <v>D.</v>
          </cell>
          <cell r="N410" t="str">
            <v>JUMLAH HARGA TENAGA, BAHAN DAN PERALATAN  ( A + B + C )</v>
          </cell>
          <cell r="U410">
            <v>3690687.5992552326</v>
          </cell>
        </row>
        <row r="411">
          <cell r="C411" t="str">
            <v>Lihat lampiran.</v>
          </cell>
          <cell r="L411" t="str">
            <v>E.</v>
          </cell>
          <cell r="N411" t="str">
            <v>OVERHEAD &amp; PROFIT</v>
          </cell>
          <cell r="P411">
            <v>10</v>
          </cell>
          <cell r="Q411" t="str">
            <v>%  x  D</v>
          </cell>
          <cell r="U411">
            <v>369068.75992552331</v>
          </cell>
        </row>
        <row r="412">
          <cell r="L412" t="str">
            <v>F.</v>
          </cell>
          <cell r="N412" t="str">
            <v>HARGA SATUAN PEKERJAAN  ( D + E )</v>
          </cell>
          <cell r="U412">
            <v>4059756.3591807559</v>
          </cell>
        </row>
        <row r="413">
          <cell r="L413" t="str">
            <v>Note: 1</v>
          </cell>
          <cell r="N413" t="str">
            <v>SATUAN dapat berdasarkan atas jam operasi untuk Tenaga Kerja dan Peralatan, volume dan/atau ukuran</v>
          </cell>
        </row>
        <row r="414">
          <cell r="N414" t="str">
            <v>berat untuk bahan-bahan.</v>
          </cell>
        </row>
        <row r="415">
          <cell r="L415">
            <v>2</v>
          </cell>
          <cell r="N415" t="str">
            <v>Kuantitas satuan adalah kuantitas setiap komponen untuk menyelesaikan satu satuan pekerjaan dari nomor</v>
          </cell>
        </row>
        <row r="416">
          <cell r="N416" t="str">
            <v>mata pembayaran.</v>
          </cell>
        </row>
        <row r="417">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7.7 (1) a</v>
          </cell>
          <cell r="J420" t="str">
            <v>Analisa EI-771</v>
          </cell>
        </row>
        <row r="421">
          <cell r="A421" t="str">
            <v>JENIS PEKERJAAN</v>
          </cell>
          <cell r="D421" t="str">
            <v>:  Penyediaan Caison Dia. 250 cm</v>
          </cell>
        </row>
        <row r="422">
          <cell r="A422" t="str">
            <v>SATUAN PEMBAYARAN</v>
          </cell>
          <cell r="D422" t="str">
            <v>:  M1</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A428" t="str">
            <v>5.</v>
          </cell>
          <cell r="C428" t="str">
            <v>ANALISA HARGA SATUAN PEKERJAAN</v>
          </cell>
        </row>
        <row r="429">
          <cell r="C429" t="str">
            <v>Lihat perhitungan dalam FORMULIR STANDAR UNTUK</v>
          </cell>
        </row>
        <row r="430">
          <cell r="C430" t="str">
            <v>PEREKEMAN ANALISA MASING-MASING HARGA</v>
          </cell>
        </row>
        <row r="431">
          <cell r="C431" t="str">
            <v>SATUAN.</v>
          </cell>
        </row>
        <row r="432">
          <cell r="C432" t="str">
            <v>Didapat Harga Satuan Pekerjaan :</v>
          </cell>
        </row>
        <row r="434">
          <cell r="C434" t="str">
            <v xml:space="preserve">Rp.  </v>
          </cell>
          <cell r="D434">
            <v>4059756.3591807559</v>
          </cell>
          <cell r="E434" t="str">
            <v xml:space="preserve"> / M'</v>
          </cell>
        </row>
        <row r="437">
          <cell r="A437" t="str">
            <v>6.</v>
          </cell>
          <cell r="C437" t="str">
            <v>WAKTU PELAKSANAAN YANG DIPERLUKAN</v>
          </cell>
        </row>
        <row r="438">
          <cell r="C438" t="str">
            <v>Masa Pelaksanaan :</v>
          </cell>
          <cell r="D438" t="str">
            <v>. . . . . . . . . . . .</v>
          </cell>
          <cell r="E438" t="str">
            <v>bulan</v>
          </cell>
        </row>
        <row r="440">
          <cell r="A440" t="str">
            <v>7.</v>
          </cell>
          <cell r="C440" t="str">
            <v>VOLUME PEKERJAAN YANG DIPERLUKAN</v>
          </cell>
        </row>
        <row r="441">
          <cell r="C441" t="str">
            <v>Volume pekerjaan  :</v>
          </cell>
          <cell r="D441">
            <v>0</v>
          </cell>
          <cell r="E441" t="str">
            <v>M'</v>
          </cell>
        </row>
        <row r="479">
          <cell r="A479" t="str">
            <v>ITEM PEMBAYARAN NO.</v>
          </cell>
          <cell r="D479" t="str">
            <v>:  7.7 (1) b</v>
          </cell>
          <cell r="J479" t="str">
            <v>Analisa EI-771</v>
          </cell>
          <cell r="T479" t="str">
            <v>Analisa EI-771</v>
          </cell>
        </row>
        <row r="480">
          <cell r="A480" t="str">
            <v>JENIS PEKERJAAN</v>
          </cell>
          <cell r="D480" t="str">
            <v>:  Pengadaan Caison Dia. 300 cm</v>
          </cell>
        </row>
        <row r="481">
          <cell r="A481" t="str">
            <v>SATUAN PEMBAYARAN</v>
          </cell>
          <cell r="D481" t="str">
            <v>:  M1</v>
          </cell>
          <cell r="H481" t="str">
            <v xml:space="preserve">        URAIAN ANALISA HARGA SATUAN</v>
          </cell>
          <cell r="L481" t="str">
            <v>FORMULIR STANDAR UNTUK</v>
          </cell>
        </row>
        <row r="482">
          <cell r="L482" t="str">
            <v>PEREKAMAN ANALISA MASING-MASING HARGA SATUAN</v>
          </cell>
        </row>
        <row r="483">
          <cell r="L483" t="str">
            <v xml:space="preserve">                                                                                                            </v>
          </cell>
        </row>
        <row r="484">
          <cell r="A484" t="str">
            <v>No.</v>
          </cell>
          <cell r="C484" t="str">
            <v>U R A I A N</v>
          </cell>
          <cell r="G484" t="str">
            <v>KODE</v>
          </cell>
          <cell r="H484" t="str">
            <v>KOEF.</v>
          </cell>
          <cell r="I484" t="str">
            <v>SATUAN</v>
          </cell>
          <cell r="J484" t="str">
            <v>KETERANGAN</v>
          </cell>
        </row>
        <row r="486">
          <cell r="L486" t="str">
            <v>Proyek / Bagpro</v>
          </cell>
          <cell r="O486" t="str">
            <v xml:space="preserve">:  Peningkatan Jalan Dan Jembatan Prop. NTT </v>
          </cell>
        </row>
        <row r="487">
          <cell r="A487" t="str">
            <v>I.</v>
          </cell>
          <cell r="C487" t="str">
            <v>ASUMSI</v>
          </cell>
          <cell r="L487" t="str">
            <v>No. Paket Kontrak</v>
          </cell>
          <cell r="O487" t="str">
            <v xml:space="preserve">:  </v>
          </cell>
        </row>
        <row r="488">
          <cell r="A488">
            <v>1</v>
          </cell>
          <cell r="C488" t="str">
            <v>Pekerjaan dilakukan secara mekanik/manual</v>
          </cell>
          <cell r="L488" t="str">
            <v>Nama Paket</v>
          </cell>
          <cell r="O488" t="str">
            <v>:  Pembangunan Jalan Resetlement Pengungsi Mauritzu</v>
          </cell>
        </row>
        <row r="489">
          <cell r="A489">
            <v>2</v>
          </cell>
          <cell r="C489" t="str">
            <v>Lokasi pekerjaan : sekitar jembatan</v>
          </cell>
          <cell r="L489" t="str">
            <v>Prop / Kab / Kodya</v>
          </cell>
          <cell r="O489" t="str">
            <v>:  Nusa Tenggara Timur / TTU</v>
          </cell>
        </row>
        <row r="490">
          <cell r="A490">
            <v>3</v>
          </cell>
          <cell r="C490" t="str">
            <v>Diameter bagian luar Caison</v>
          </cell>
          <cell r="G490" t="str">
            <v>d</v>
          </cell>
          <cell r="H490">
            <v>3</v>
          </cell>
          <cell r="I490" t="str">
            <v>M</v>
          </cell>
          <cell r="L490" t="str">
            <v>ITEM PEMBAYARAN NO.</v>
          </cell>
          <cell r="O490" t="str">
            <v>:  7.7 (1) b</v>
          </cell>
          <cell r="R490" t="str">
            <v>PERKIRAAN VOL. PEK.</v>
          </cell>
          <cell r="T490" t="str">
            <v>:</v>
          </cell>
          <cell r="U490" t="e">
            <v>#REF!</v>
          </cell>
        </row>
        <row r="491">
          <cell r="A491">
            <v>4</v>
          </cell>
          <cell r="C491" t="str">
            <v>Jarak rata-rata Base Camp ke lokasi pekerjaan</v>
          </cell>
          <cell r="G491" t="str">
            <v>L</v>
          </cell>
          <cell r="H491">
            <v>17.5</v>
          </cell>
          <cell r="I491" t="str">
            <v>Km</v>
          </cell>
          <cell r="L491" t="str">
            <v>JENIS PEKERJAAN</v>
          </cell>
          <cell r="O491" t="str">
            <v>:  Pengadaan Caison Dia. 300 cm</v>
          </cell>
          <cell r="R491" t="str">
            <v>TOTAL HARGA (Rp.)</v>
          </cell>
          <cell r="T491" t="str">
            <v>:</v>
          </cell>
          <cell r="U491" t="e">
            <v>#REF!</v>
          </cell>
        </row>
        <row r="492">
          <cell r="A492">
            <v>5</v>
          </cell>
          <cell r="C492" t="str">
            <v>Jam kerja efektif per-hari</v>
          </cell>
          <cell r="G492" t="str">
            <v>Tk</v>
          </cell>
          <cell r="H492">
            <v>7</v>
          </cell>
          <cell r="I492" t="str">
            <v>Jam</v>
          </cell>
          <cell r="L492" t="str">
            <v>SATUAN PEMBAYARAN</v>
          </cell>
          <cell r="O492" t="str">
            <v>:  M1</v>
          </cell>
          <cell r="R492" t="str">
            <v>% THD. BIAYA PROYEK</v>
          </cell>
          <cell r="T492" t="str">
            <v>:</v>
          </cell>
          <cell r="U492" t="e">
            <v>#REF!</v>
          </cell>
        </row>
        <row r="493">
          <cell r="A493">
            <v>6</v>
          </cell>
          <cell r="C493" t="str">
            <v>Tebal Caison</v>
          </cell>
          <cell r="G493" t="str">
            <v>t</v>
          </cell>
          <cell r="H493">
            <v>0.4</v>
          </cell>
          <cell r="I493" t="str">
            <v>M</v>
          </cell>
        </row>
        <row r="494">
          <cell r="A494">
            <v>7</v>
          </cell>
          <cell r="C494" t="str">
            <v>Kebutuhan baja tulangan</v>
          </cell>
          <cell r="G494" t="str">
            <v>Mb</v>
          </cell>
          <cell r="H494">
            <v>150</v>
          </cell>
          <cell r="I494" t="str">
            <v xml:space="preserve"> Kg/M3</v>
          </cell>
        </row>
        <row r="495">
          <cell r="Q495" t="str">
            <v>PERKIRAAN</v>
          </cell>
          <cell r="R495" t="str">
            <v>HARGA</v>
          </cell>
          <cell r="S495" t="str">
            <v>JUMLAH</v>
          </cell>
        </row>
        <row r="496">
          <cell r="A496" t="str">
            <v>II.</v>
          </cell>
          <cell r="C496" t="str">
            <v>URUTAN KERJA</v>
          </cell>
          <cell r="L496" t="str">
            <v>NO.</v>
          </cell>
          <cell r="N496" t="str">
            <v>KOMPONEN</v>
          </cell>
          <cell r="P496" t="str">
            <v>SATUAN</v>
          </cell>
          <cell r="Q496" t="str">
            <v>KUANTITAS</v>
          </cell>
          <cell r="R496" t="str">
            <v>SATUAN</v>
          </cell>
          <cell r="S496" t="str">
            <v>HARGA</v>
          </cell>
        </row>
        <row r="497">
          <cell r="A497">
            <v>1</v>
          </cell>
          <cell r="C497" t="str">
            <v>Caison dicetak di Lokasi</v>
          </cell>
          <cell r="R497" t="str">
            <v>(Rp.)</v>
          </cell>
          <cell r="S497" t="str">
            <v>(Rp.)</v>
          </cell>
        </row>
        <row r="498">
          <cell r="A498">
            <v>2</v>
          </cell>
          <cell r="C498" t="str">
            <v xml:space="preserve">Pengecoran dengan Beton K 250 berdasarkan </v>
          </cell>
          <cell r="J498" t="str">
            <v xml:space="preserve"> Spec.</v>
          </cell>
        </row>
        <row r="499">
          <cell r="C499" t="str">
            <v>analisa item pekerjaan ybs</v>
          </cell>
        </row>
        <row r="500">
          <cell r="A500">
            <v>3</v>
          </cell>
          <cell r="C500" t="str">
            <v>Sekelompok pekerja akan mengerjakan pekerjaan</v>
          </cell>
          <cell r="L500" t="str">
            <v>A.</v>
          </cell>
          <cell r="N500" t="str">
            <v>TENAGA</v>
          </cell>
        </row>
        <row r="501">
          <cell r="C501" t="str">
            <v>dengan cara manual dengan menggunakan alat bantu</v>
          </cell>
        </row>
        <row r="502">
          <cell r="L502" t="str">
            <v>1.</v>
          </cell>
          <cell r="N502" t="str">
            <v>Pekerja</v>
          </cell>
          <cell r="O502" t="str">
            <v>(L01)</v>
          </cell>
          <cell r="P502" t="str">
            <v>Jam</v>
          </cell>
          <cell r="Q502">
            <v>10.5</v>
          </cell>
          <cell r="R502">
            <v>0</v>
          </cell>
          <cell r="U502">
            <v>0</v>
          </cell>
        </row>
        <row r="503">
          <cell r="A503" t="str">
            <v>III.</v>
          </cell>
          <cell r="C503" t="str">
            <v>PEMAKAIAN BAHAN, ALAT DAN TENAGA</v>
          </cell>
          <cell r="L503" t="str">
            <v>2.</v>
          </cell>
          <cell r="N503" t="str">
            <v>Tukang</v>
          </cell>
          <cell r="O503" t="str">
            <v>(L02)</v>
          </cell>
          <cell r="P503" t="str">
            <v>Jam</v>
          </cell>
          <cell r="Q503">
            <v>3.5</v>
          </cell>
          <cell r="R503">
            <v>0</v>
          </cell>
          <cell r="U503">
            <v>0</v>
          </cell>
        </row>
        <row r="504">
          <cell r="A504" t="str">
            <v xml:space="preserve">   1.</v>
          </cell>
          <cell r="C504" t="str">
            <v>BAHAN</v>
          </cell>
          <cell r="L504" t="str">
            <v>3.</v>
          </cell>
          <cell r="N504" t="str">
            <v>Mandor</v>
          </cell>
          <cell r="O504" t="str">
            <v>(L03)</v>
          </cell>
          <cell r="P504" t="str">
            <v>Jam</v>
          </cell>
          <cell r="Q504">
            <v>1.1666666666666667</v>
          </cell>
          <cell r="R504">
            <v>0</v>
          </cell>
          <cell r="U504">
            <v>0</v>
          </cell>
        </row>
        <row r="505">
          <cell r="C505" t="str">
            <v>Kebutuhan bahan untuk 1 M' Caison</v>
          </cell>
        </row>
        <row r="506">
          <cell r="Q506" t="str">
            <v xml:space="preserve">JUMLAH HARGA TENAGA   </v>
          </cell>
          <cell r="U506">
            <v>0</v>
          </cell>
        </row>
        <row r="507">
          <cell r="C507" t="str">
            <v>- Beton K-250</v>
          </cell>
          <cell r="D507" t="str">
            <v>= { Phi {(d/2)^2 - {(d-t)/2}^2)}</v>
          </cell>
          <cell r="G507" t="str">
            <v>(M37)</v>
          </cell>
          <cell r="H507">
            <v>1.7592918860102835</v>
          </cell>
          <cell r="I507" t="str">
            <v>M3</v>
          </cell>
        </row>
        <row r="508">
          <cell r="C508" t="str">
            <v>- Baja Tulangan</v>
          </cell>
          <cell r="D508" t="str">
            <v>= (M37 x Mb)</v>
          </cell>
          <cell r="G508" t="str">
            <v>(M39)</v>
          </cell>
          <cell r="H508">
            <v>263.89378290154252</v>
          </cell>
          <cell r="I508" t="str">
            <v>Kg</v>
          </cell>
          <cell r="L508" t="str">
            <v>B.</v>
          </cell>
          <cell r="N508" t="str">
            <v>BAHAN</v>
          </cell>
        </row>
        <row r="509">
          <cell r="C509" t="str">
            <v>- Kayu Bekisting = (2 x phi x (d/2) x 1 x 0.025 x 2 x 1.5)</v>
          </cell>
          <cell r="G509" t="str">
            <v>(M19)</v>
          </cell>
          <cell r="H509">
            <v>0.70685834705770345</v>
          </cell>
          <cell r="I509" t="str">
            <v>M3</v>
          </cell>
          <cell r="J509" t="str">
            <v xml:space="preserve"> Tambahan</v>
          </cell>
        </row>
        <row r="510">
          <cell r="C510" t="str">
            <v xml:space="preserve">- Paku </v>
          </cell>
          <cell r="G510" t="str">
            <v>(M18)</v>
          </cell>
          <cell r="H510">
            <v>2</v>
          </cell>
          <cell r="I510" t="str">
            <v>Kg</v>
          </cell>
          <cell r="J510" t="str">
            <v xml:space="preserve"> Tambahan</v>
          </cell>
          <cell r="L510" t="str">
            <v>1.</v>
          </cell>
          <cell r="N510" t="str">
            <v>Beton K-250</v>
          </cell>
          <cell r="O510" t="str">
            <v>(EI-715)</v>
          </cell>
          <cell r="P510" t="str">
            <v>M3</v>
          </cell>
          <cell r="Q510">
            <v>1.7592918860102835</v>
          </cell>
          <cell r="R510">
            <v>138019.74217789446</v>
          </cell>
          <cell r="U510">
            <v>242817.012522801</v>
          </cell>
        </row>
        <row r="511">
          <cell r="L511" t="str">
            <v>2.</v>
          </cell>
          <cell r="N511" t="str">
            <v>Baja Tulangan</v>
          </cell>
          <cell r="O511" t="str">
            <v>(EI-73)</v>
          </cell>
          <cell r="P511" t="str">
            <v>Kg</v>
          </cell>
          <cell r="Q511">
            <v>263.89378290154252</v>
          </cell>
          <cell r="R511">
            <v>13413.000000000002</v>
          </cell>
          <cell r="U511">
            <v>3539607.3100583903</v>
          </cell>
        </row>
        <row r="512">
          <cell r="A512" t="str">
            <v xml:space="preserve">   2.</v>
          </cell>
          <cell r="C512" t="str">
            <v>ALAT</v>
          </cell>
          <cell r="L512" t="str">
            <v>3.</v>
          </cell>
          <cell r="N512" t="str">
            <v>Kayu Perancah</v>
          </cell>
          <cell r="O512" t="str">
            <v>(M19)</v>
          </cell>
          <cell r="P512" t="str">
            <v>M3</v>
          </cell>
          <cell r="Q512">
            <v>0.70685834705770345</v>
          </cell>
          <cell r="R512">
            <v>950000</v>
          </cell>
          <cell r="U512">
            <v>671515.42970481829</v>
          </cell>
        </row>
        <row r="513">
          <cell r="C513" t="str">
            <v>ALAT  BANTU</v>
          </cell>
          <cell r="L513" t="str">
            <v>4.</v>
          </cell>
          <cell r="N513" t="str">
            <v>Paku</v>
          </cell>
          <cell r="O513" t="str">
            <v>(M18)</v>
          </cell>
          <cell r="P513" t="str">
            <v>Kg</v>
          </cell>
          <cell r="Q513">
            <v>2</v>
          </cell>
          <cell r="R513">
            <v>10800</v>
          </cell>
          <cell r="U513">
            <v>21600</v>
          </cell>
        </row>
        <row r="514">
          <cell r="C514" t="str">
            <v>Diperlukan alat-alat bantu kecil</v>
          </cell>
        </row>
        <row r="515">
          <cell r="C515" t="str">
            <v>- Sekop    =         2   buah</v>
          </cell>
        </row>
        <row r="516">
          <cell r="C516" t="str">
            <v>- Alat-alat kecil lain</v>
          </cell>
          <cell r="Q516" t="str">
            <v xml:space="preserve">JUMLAH HARGA BAHAN   </v>
          </cell>
          <cell r="U516">
            <v>4475539.7522860095</v>
          </cell>
        </row>
        <row r="518">
          <cell r="A518" t="str">
            <v xml:space="preserve">   3.</v>
          </cell>
          <cell r="C518" t="str">
            <v>TENAGA</v>
          </cell>
          <cell r="L518" t="str">
            <v>C.</v>
          </cell>
          <cell r="N518" t="str">
            <v>PERALATAN</v>
          </cell>
        </row>
        <row r="519">
          <cell r="C519" t="str">
            <v>Produksi Caison / hari</v>
          </cell>
          <cell r="G519" t="str">
            <v>Qt</v>
          </cell>
          <cell r="H519">
            <v>6</v>
          </cell>
          <cell r="I519" t="str">
            <v>M'</v>
          </cell>
        </row>
        <row r="520">
          <cell r="C520" t="str">
            <v>Kebutuhan tenaga tambahan :</v>
          </cell>
          <cell r="L520" t="str">
            <v>1.</v>
          </cell>
          <cell r="N520" t="str">
            <v>Alat  Bantu</v>
          </cell>
          <cell r="P520" t="str">
            <v>Ls</v>
          </cell>
          <cell r="Q520">
            <v>1</v>
          </cell>
          <cell r="R520">
            <v>2500</v>
          </cell>
          <cell r="U520">
            <v>2500</v>
          </cell>
        </row>
        <row r="521">
          <cell r="D521" t="str">
            <v>- Pekerja</v>
          </cell>
          <cell r="G521" t="str">
            <v>P</v>
          </cell>
          <cell r="H521">
            <v>9</v>
          </cell>
          <cell r="I521" t="str">
            <v>orang</v>
          </cell>
        </row>
        <row r="522">
          <cell r="D522" t="str">
            <v>- Tukang</v>
          </cell>
          <cell r="G522" t="str">
            <v>T</v>
          </cell>
          <cell r="H522">
            <v>3</v>
          </cell>
          <cell r="I522" t="str">
            <v>orang</v>
          </cell>
        </row>
        <row r="523">
          <cell r="D523" t="str">
            <v>- Mandor</v>
          </cell>
          <cell r="G523" t="str">
            <v>M</v>
          </cell>
          <cell r="H523">
            <v>1</v>
          </cell>
          <cell r="I523" t="str">
            <v>orang</v>
          </cell>
        </row>
        <row r="525">
          <cell r="C525" t="str">
            <v>Koefisien tenaga / M'   :</v>
          </cell>
        </row>
        <row r="526">
          <cell r="D526" t="str">
            <v>- Pekerja</v>
          </cell>
          <cell r="E526" t="str">
            <v>= (Tk x P) : Qt</v>
          </cell>
          <cell r="G526" t="str">
            <v>(L01)</v>
          </cell>
          <cell r="H526">
            <v>10.5</v>
          </cell>
          <cell r="I526" t="str">
            <v>jam</v>
          </cell>
        </row>
        <row r="527">
          <cell r="D527" t="str">
            <v>- Tukang</v>
          </cell>
          <cell r="E527" t="str">
            <v>= (Tk x T) : Qt</v>
          </cell>
          <cell r="G527" t="str">
            <v>(L02)</v>
          </cell>
          <cell r="H527">
            <v>3.5</v>
          </cell>
          <cell r="I527" t="str">
            <v>jam</v>
          </cell>
        </row>
        <row r="528">
          <cell r="D528" t="str">
            <v>- Mandor</v>
          </cell>
          <cell r="E528" t="str">
            <v>= (Tk x M) : Qt</v>
          </cell>
          <cell r="G528" t="str">
            <v>(L03)</v>
          </cell>
          <cell r="H528">
            <v>1.1666666666666667</v>
          </cell>
          <cell r="I528" t="str">
            <v>jam</v>
          </cell>
          <cell r="Q528" t="str">
            <v xml:space="preserve">JUMLAH HARGA PERALATAN   </v>
          </cell>
          <cell r="U528">
            <v>2500</v>
          </cell>
        </row>
        <row r="530">
          <cell r="A530" t="str">
            <v>4.</v>
          </cell>
          <cell r="C530" t="str">
            <v>HARGA DASAR SATUAN UPAH, BAHAN DAN ALAT</v>
          </cell>
          <cell r="L530" t="str">
            <v>D.</v>
          </cell>
          <cell r="N530" t="str">
            <v>JUMLAH HARGA TENAGA, BAHAN DAN PERALATAN  ( A + B + C )</v>
          </cell>
          <cell r="U530">
            <v>4478039.7522860095</v>
          </cell>
        </row>
        <row r="531">
          <cell r="C531" t="str">
            <v>Lihat lampiran.</v>
          </cell>
          <cell r="L531" t="str">
            <v>E.</v>
          </cell>
          <cell r="N531" t="str">
            <v>OVERHEAD &amp; PROFIT</v>
          </cell>
          <cell r="P531">
            <v>10</v>
          </cell>
          <cell r="Q531" t="str">
            <v>%  x  D</v>
          </cell>
          <cell r="U531">
            <v>447803.97522860096</v>
          </cell>
        </row>
        <row r="532">
          <cell r="L532" t="str">
            <v>F.</v>
          </cell>
          <cell r="N532" t="str">
            <v>HARGA SATUAN PEKERJAAN  ( D + E )</v>
          </cell>
          <cell r="U532">
            <v>4925843.7275146106</v>
          </cell>
        </row>
        <row r="533">
          <cell r="L533" t="str">
            <v>Note: 1</v>
          </cell>
          <cell r="N533" t="str">
            <v>SATUAN dapat berdasarkan atas jam operasi untuk Tenaga Kerja dan Peralatan, volume dan/atau ukuran</v>
          </cell>
        </row>
        <row r="534">
          <cell r="N534" t="str">
            <v>berat untuk bahan-bahan.</v>
          </cell>
        </row>
        <row r="535">
          <cell r="L535">
            <v>2</v>
          </cell>
          <cell r="N535" t="str">
            <v>Kuantitas satuan adalah kuantitas setiap komponen untuk menyelesaikan satu satuan pekerjaan dari nomor</v>
          </cell>
        </row>
        <row r="536">
          <cell r="N536" t="str">
            <v>mata pembayaran.</v>
          </cell>
        </row>
        <row r="537">
          <cell r="L537">
            <v>3</v>
          </cell>
          <cell r="N537" t="str">
            <v>Biaya satuan untuk peralatan sudah termasuk bahan bakar, bahan habis dipakai dan operator.</v>
          </cell>
        </row>
        <row r="538">
          <cell r="L538">
            <v>4</v>
          </cell>
          <cell r="N538" t="str">
            <v>Biaya satuan sudah termasuk pengeluaran untuk seluruh pajak yang berkaitan (tetapi tidak termasuk PPN</v>
          </cell>
        </row>
        <row r="539">
          <cell r="J539" t="str">
            <v>Berlanjut ke hal. berikut.</v>
          </cell>
          <cell r="N539" t="str">
            <v>yang dibayar dari kontrak) dan biaya-biaya lainnya.</v>
          </cell>
        </row>
        <row r="540">
          <cell r="A540" t="str">
            <v>ITEM PEMBAYARAN NO.</v>
          </cell>
          <cell r="D540" t="str">
            <v>:  7.7 (1) b</v>
          </cell>
          <cell r="J540" t="str">
            <v>Analisa EI-771</v>
          </cell>
        </row>
        <row r="541">
          <cell r="A541" t="str">
            <v>JENIS PEKERJAAN</v>
          </cell>
          <cell r="D541" t="str">
            <v>:  Pengadaan Caison Dia. 300 cm</v>
          </cell>
        </row>
        <row r="542">
          <cell r="A542" t="str">
            <v>SATUAN PEMBAYARAN</v>
          </cell>
          <cell r="D542" t="str">
            <v>:  M1</v>
          </cell>
          <cell r="H542" t="str">
            <v xml:space="preserve">        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5.</v>
          </cell>
          <cell r="C548" t="str">
            <v>ANALISA HARGA SATUAN PEKERJAAN</v>
          </cell>
        </row>
        <row r="549">
          <cell r="C549" t="str">
            <v>Lihat perhitungan dalam FORMULIR STANDAR UNTUK</v>
          </cell>
        </row>
        <row r="550">
          <cell r="C550" t="str">
            <v>PEREKEMAN ANALISA MASING-MASING HARGA</v>
          </cell>
        </row>
        <row r="551">
          <cell r="C551" t="str">
            <v>SATUAN.</v>
          </cell>
        </row>
        <row r="552">
          <cell r="C552" t="str">
            <v>Didapat Harga Satuan Pekerjaan :</v>
          </cell>
        </row>
        <row r="554">
          <cell r="C554" t="str">
            <v xml:space="preserve">Rp.  </v>
          </cell>
          <cell r="D554">
            <v>4925843.7275146106</v>
          </cell>
          <cell r="E554" t="str">
            <v xml:space="preserve"> / M'</v>
          </cell>
        </row>
        <row r="557">
          <cell r="A557" t="str">
            <v>6.</v>
          </cell>
          <cell r="C557" t="str">
            <v>WAKTU PELAKSANAAN YANG DIPERLUKAN</v>
          </cell>
        </row>
        <row r="558">
          <cell r="C558" t="str">
            <v>Masa Pelaksanaan :</v>
          </cell>
          <cell r="D558" t="str">
            <v>. . . . . . . . . . . .</v>
          </cell>
          <cell r="E558" t="str">
            <v>bulan</v>
          </cell>
        </row>
        <row r="560">
          <cell r="A560" t="str">
            <v>7.</v>
          </cell>
          <cell r="C560" t="str">
            <v>VOLUME PEKERJAAN YANG DIPERLUKAN</v>
          </cell>
        </row>
        <row r="561">
          <cell r="C561" t="str">
            <v>Volume pekerjaan  :</v>
          </cell>
          <cell r="D561" t="e">
            <v>#REF!</v>
          </cell>
          <cell r="E561" t="str">
            <v>M'</v>
          </cell>
        </row>
        <row r="599">
          <cell r="A599" t="str">
            <v>ITEM PEMBAYARAN NO.</v>
          </cell>
          <cell r="D599" t="str">
            <v>:  7.7 (1) c</v>
          </cell>
          <cell r="J599" t="str">
            <v>Analisa EI-771</v>
          </cell>
          <cell r="T599" t="str">
            <v>Analisa EI-771</v>
          </cell>
        </row>
        <row r="600">
          <cell r="A600" t="str">
            <v>JENIS PEKERJAAN</v>
          </cell>
          <cell r="D600" t="str">
            <v>:  Pengadaan Caison Dia. 350 cm</v>
          </cell>
        </row>
        <row r="601">
          <cell r="A601" t="str">
            <v>SATUAN PEMBAYARAN</v>
          </cell>
          <cell r="D601" t="str">
            <v>:  M1</v>
          </cell>
          <cell r="H601" t="str">
            <v xml:space="preserve">        URAIAN ANALISA HARGA SATUAN</v>
          </cell>
          <cell r="L601" t="str">
            <v>FORMULIR STANDAR UNTUK</v>
          </cell>
        </row>
        <row r="602">
          <cell r="L602" t="str">
            <v>PEREKAMAN ANALISA MASING-MASING HARGA SATUAN</v>
          </cell>
        </row>
        <row r="603">
          <cell r="L603" t="str">
            <v xml:space="preserve">                                                                                                            </v>
          </cell>
        </row>
        <row r="604">
          <cell r="A604" t="str">
            <v>No.</v>
          </cell>
          <cell r="C604" t="str">
            <v>U R A I A N</v>
          </cell>
          <cell r="G604" t="str">
            <v>KODE</v>
          </cell>
          <cell r="H604" t="str">
            <v>KOEF.</v>
          </cell>
          <cell r="I604" t="str">
            <v>SATUAN</v>
          </cell>
          <cell r="J604" t="str">
            <v>KETERANGAN</v>
          </cell>
        </row>
        <row r="606">
          <cell r="L606" t="str">
            <v>Proyek / Bagpro</v>
          </cell>
          <cell r="O606" t="str">
            <v xml:space="preserve">:  Peningkatan Jalan Dan Jembatan Prop. NTT </v>
          </cell>
        </row>
        <row r="607">
          <cell r="A607" t="str">
            <v>I.</v>
          </cell>
          <cell r="C607" t="str">
            <v>ASUMSI</v>
          </cell>
          <cell r="L607" t="str">
            <v>No. Paket Kontrak</v>
          </cell>
          <cell r="O607" t="str">
            <v xml:space="preserve">:  </v>
          </cell>
        </row>
        <row r="608">
          <cell r="A608">
            <v>1</v>
          </cell>
          <cell r="C608" t="str">
            <v>Pekerjaan dilakukan secara mekanik/manual</v>
          </cell>
          <cell r="L608" t="str">
            <v>Nama Paket</v>
          </cell>
          <cell r="O608" t="str">
            <v>:  Pembangunan Jalan Resetlement Pengungsi Mauritzu</v>
          </cell>
        </row>
        <row r="609">
          <cell r="A609">
            <v>2</v>
          </cell>
          <cell r="C609" t="str">
            <v>Lokasi pekerjaan : sekitar jembatan</v>
          </cell>
          <cell r="L609" t="str">
            <v>Prop / Kab / Kodya</v>
          </cell>
          <cell r="O609" t="str">
            <v>:  Nusa Tenggara Timur / TTU</v>
          </cell>
        </row>
        <row r="610">
          <cell r="A610">
            <v>3</v>
          </cell>
          <cell r="C610" t="str">
            <v>Diameter bagian luar Caison</v>
          </cell>
          <cell r="G610" t="str">
            <v>d</v>
          </cell>
          <cell r="H610">
            <v>3.5</v>
          </cell>
          <cell r="I610" t="str">
            <v>M</v>
          </cell>
          <cell r="L610" t="str">
            <v>ITEM PEMBAYARAN NO.</v>
          </cell>
          <cell r="O610" t="str">
            <v>:  7.7 (1) c</v>
          </cell>
          <cell r="R610" t="str">
            <v>PERKIRAAN VOL. PEK.</v>
          </cell>
          <cell r="T610" t="str">
            <v>:</v>
          </cell>
          <cell r="U610" t="e">
            <v>#REF!</v>
          </cell>
        </row>
        <row r="611">
          <cell r="A611">
            <v>4</v>
          </cell>
          <cell r="C611" t="str">
            <v>Jarak rata-rata Base Camp ke lokasi pekerjaan</v>
          </cell>
          <cell r="G611" t="str">
            <v>L</v>
          </cell>
          <cell r="H611">
            <v>17.5</v>
          </cell>
          <cell r="I611" t="str">
            <v>Km</v>
          </cell>
          <cell r="L611" t="str">
            <v>JENIS PEKERJAAN</v>
          </cell>
          <cell r="O611" t="str">
            <v>:  Pengadaan Caison Dia. 350 cm</v>
          </cell>
          <cell r="R611" t="str">
            <v>TOTAL HARGA (Rp.)</v>
          </cell>
          <cell r="T611" t="str">
            <v>:</v>
          </cell>
          <cell r="U611" t="e">
            <v>#REF!</v>
          </cell>
        </row>
        <row r="612">
          <cell r="A612">
            <v>5</v>
          </cell>
          <cell r="C612" t="str">
            <v>Jam kerja efektif per-hari</v>
          </cell>
          <cell r="G612" t="str">
            <v>Tk</v>
          </cell>
          <cell r="H612">
            <v>7</v>
          </cell>
          <cell r="I612" t="str">
            <v>Jam</v>
          </cell>
          <cell r="L612" t="str">
            <v>SATUAN PEMBAYARAN</v>
          </cell>
          <cell r="O612" t="str">
            <v>:  M1</v>
          </cell>
          <cell r="R612" t="str">
            <v>% THD. BIAYA PROYEK</v>
          </cell>
          <cell r="T612" t="str">
            <v>:</v>
          </cell>
          <cell r="U612" t="e">
            <v>#REF!</v>
          </cell>
        </row>
        <row r="613">
          <cell r="A613">
            <v>6</v>
          </cell>
          <cell r="C613" t="str">
            <v>Tebal Caison</v>
          </cell>
          <cell r="G613" t="str">
            <v>t</v>
          </cell>
          <cell r="H613">
            <v>0.4</v>
          </cell>
          <cell r="I613" t="str">
            <v>M</v>
          </cell>
        </row>
        <row r="614">
          <cell r="A614">
            <v>7</v>
          </cell>
          <cell r="C614" t="str">
            <v>Kebutuhan baja tulangan</v>
          </cell>
          <cell r="G614" t="str">
            <v>Mb</v>
          </cell>
          <cell r="H614">
            <v>150</v>
          </cell>
          <cell r="I614" t="str">
            <v xml:space="preserve"> Kg/M3</v>
          </cell>
        </row>
        <row r="615">
          <cell r="Q615" t="str">
            <v>PERKIRAAN</v>
          </cell>
          <cell r="R615" t="str">
            <v>HARGA</v>
          </cell>
          <cell r="S615" t="str">
            <v>JUMLAH</v>
          </cell>
        </row>
        <row r="616">
          <cell r="A616" t="str">
            <v>II.</v>
          </cell>
          <cell r="C616" t="str">
            <v>URUTAN KERJA</v>
          </cell>
          <cell r="L616" t="str">
            <v>NO.</v>
          </cell>
          <cell r="N616" t="str">
            <v>KOMPONEN</v>
          </cell>
          <cell r="P616" t="str">
            <v>SATUAN</v>
          </cell>
          <cell r="Q616" t="str">
            <v>KUANTITAS</v>
          </cell>
          <cell r="R616" t="str">
            <v>SATUAN</v>
          </cell>
          <cell r="S616" t="str">
            <v>HARGA</v>
          </cell>
        </row>
        <row r="617">
          <cell r="A617">
            <v>1</v>
          </cell>
          <cell r="C617" t="str">
            <v>Caison dicetak di Lokasi</v>
          </cell>
          <cell r="R617" t="str">
            <v>(Rp.)</v>
          </cell>
          <cell r="S617" t="str">
            <v>(Rp.)</v>
          </cell>
        </row>
        <row r="618">
          <cell r="A618">
            <v>2</v>
          </cell>
          <cell r="C618" t="str">
            <v xml:space="preserve">Pengecoran dengan Beton K 250 berdasarkan </v>
          </cell>
          <cell r="J618" t="str">
            <v xml:space="preserve"> Spec.</v>
          </cell>
        </row>
        <row r="619">
          <cell r="C619" t="str">
            <v>analisa item pekerjaan ybs</v>
          </cell>
        </row>
        <row r="620">
          <cell r="A620">
            <v>3</v>
          </cell>
          <cell r="C620" t="str">
            <v>Sekelompok pekerja akan mengerjakan pekerjaan</v>
          </cell>
          <cell r="L620" t="str">
            <v>A.</v>
          </cell>
          <cell r="N620" t="str">
            <v>TENAGA</v>
          </cell>
        </row>
        <row r="621">
          <cell r="C621" t="str">
            <v>dengan cara manual dengan menggunakan alat bantu</v>
          </cell>
        </row>
        <row r="622">
          <cell r="L622" t="str">
            <v>1.</v>
          </cell>
          <cell r="N622" t="str">
            <v>Pekerja</v>
          </cell>
          <cell r="O622" t="str">
            <v>(L01)</v>
          </cell>
          <cell r="P622" t="str">
            <v>Jam</v>
          </cell>
          <cell r="Q622">
            <v>12.6</v>
          </cell>
          <cell r="R622">
            <v>0</v>
          </cell>
          <cell r="U622">
            <v>0</v>
          </cell>
        </row>
        <row r="623">
          <cell r="A623" t="str">
            <v>III.</v>
          </cell>
          <cell r="C623" t="str">
            <v>PEMAKAIAN BAHAN, ALAT DAN TENAGA</v>
          </cell>
          <cell r="L623" t="str">
            <v>2.</v>
          </cell>
          <cell r="N623" t="str">
            <v>Tukang</v>
          </cell>
          <cell r="O623" t="str">
            <v>(L02)</v>
          </cell>
          <cell r="P623" t="str">
            <v>Jam</v>
          </cell>
          <cell r="Q623">
            <v>4.2</v>
          </cell>
          <cell r="R623">
            <v>0</v>
          </cell>
          <cell r="U623">
            <v>0</v>
          </cell>
        </row>
        <row r="624">
          <cell r="A624" t="str">
            <v xml:space="preserve">   1.</v>
          </cell>
          <cell r="C624" t="str">
            <v>BAHAN</v>
          </cell>
          <cell r="L624" t="str">
            <v>3.</v>
          </cell>
          <cell r="N624" t="str">
            <v>Mandor</v>
          </cell>
          <cell r="O624" t="str">
            <v>(L03)</v>
          </cell>
          <cell r="P624" t="str">
            <v>Jam</v>
          </cell>
          <cell r="Q624">
            <v>1.4</v>
          </cell>
          <cell r="R624">
            <v>0</v>
          </cell>
          <cell r="U624">
            <v>0</v>
          </cell>
        </row>
        <row r="625">
          <cell r="C625" t="str">
            <v>Kebutuhan bahan untuk 1 M' Caison</v>
          </cell>
        </row>
        <row r="626">
          <cell r="Q626" t="str">
            <v xml:space="preserve">JUMLAH HARGA TENAGA   </v>
          </cell>
          <cell r="U626">
            <v>0</v>
          </cell>
        </row>
        <row r="627">
          <cell r="C627" t="str">
            <v>- Beton K-250</v>
          </cell>
          <cell r="D627" t="str">
            <v>= { Phi {(d/2)^2 - {(d-t)/2}^2)}</v>
          </cell>
          <cell r="G627" t="str">
            <v>(M37)</v>
          </cell>
          <cell r="H627">
            <v>2.0734511513692624</v>
          </cell>
          <cell r="I627" t="str">
            <v>M3</v>
          </cell>
        </row>
        <row r="628">
          <cell r="C628" t="str">
            <v>- Baja Tulangan</v>
          </cell>
          <cell r="D628" t="str">
            <v>= (M37 x Mb)</v>
          </cell>
          <cell r="G628" t="str">
            <v>(M39)</v>
          </cell>
          <cell r="H628">
            <v>311.01767270538937</v>
          </cell>
          <cell r="I628" t="str">
            <v>Kg</v>
          </cell>
          <cell r="L628" t="str">
            <v>B.</v>
          </cell>
          <cell r="N628" t="str">
            <v>BAHAN</v>
          </cell>
        </row>
        <row r="629">
          <cell r="C629" t="str">
            <v>- Kayu Bekisting = (2 x phi x (d/2) x 1 x 0.025 x 2 x 1.5)</v>
          </cell>
          <cell r="G629" t="str">
            <v>(M19)</v>
          </cell>
          <cell r="H629">
            <v>0.82466807156732069</v>
          </cell>
          <cell r="I629" t="str">
            <v>M3</v>
          </cell>
          <cell r="J629" t="str">
            <v xml:space="preserve"> Tambahan</v>
          </cell>
        </row>
        <row r="630">
          <cell r="C630" t="str">
            <v xml:space="preserve">- Paku </v>
          </cell>
          <cell r="G630" t="str">
            <v>(M18)</v>
          </cell>
          <cell r="H630">
            <v>3</v>
          </cell>
          <cell r="I630" t="str">
            <v>Kg</v>
          </cell>
          <cell r="J630" t="str">
            <v xml:space="preserve"> Tambahan</v>
          </cell>
          <cell r="L630" t="str">
            <v>1.</v>
          </cell>
          <cell r="N630" t="str">
            <v>Beton K-250</v>
          </cell>
          <cell r="O630" t="str">
            <v>(EI-715)</v>
          </cell>
          <cell r="P630" t="str">
            <v>M3</v>
          </cell>
          <cell r="Q630">
            <v>2.0734511513692624</v>
          </cell>
          <cell r="R630">
            <v>138019.74217789446</v>
          </cell>
          <cell r="U630">
            <v>286177.19333044399</v>
          </cell>
        </row>
        <row r="631">
          <cell r="L631" t="str">
            <v>2.</v>
          </cell>
          <cell r="N631" t="str">
            <v>Baja Tulangan</v>
          </cell>
          <cell r="O631" t="str">
            <v>(EI-73)</v>
          </cell>
          <cell r="P631" t="str">
            <v>Kg</v>
          </cell>
          <cell r="Q631">
            <v>311.01767270538937</v>
          </cell>
          <cell r="R631">
            <v>13413.000000000002</v>
          </cell>
          <cell r="U631">
            <v>4171680.0439973883</v>
          </cell>
        </row>
        <row r="632">
          <cell r="A632" t="str">
            <v xml:space="preserve">   2.</v>
          </cell>
          <cell r="C632" t="str">
            <v>ALAT</v>
          </cell>
          <cell r="L632" t="str">
            <v>3.</v>
          </cell>
          <cell r="N632" t="str">
            <v>Kayu Perancah</v>
          </cell>
          <cell r="O632" t="str">
            <v>(M19)</v>
          </cell>
          <cell r="P632" t="str">
            <v>M3</v>
          </cell>
          <cell r="Q632">
            <v>0.82466807156732069</v>
          </cell>
          <cell r="R632">
            <v>950000</v>
          </cell>
          <cell r="U632">
            <v>783434.66798895469</v>
          </cell>
        </row>
        <row r="633">
          <cell r="C633" t="str">
            <v>ALAT  BANTU</v>
          </cell>
          <cell r="L633" t="str">
            <v>4.</v>
          </cell>
          <cell r="N633" t="str">
            <v>Paku</v>
          </cell>
          <cell r="O633" t="str">
            <v>(M18)</v>
          </cell>
          <cell r="P633" t="str">
            <v>Kg</v>
          </cell>
          <cell r="Q633">
            <v>3</v>
          </cell>
          <cell r="R633">
            <v>10800</v>
          </cell>
          <cell r="U633">
            <v>32400</v>
          </cell>
        </row>
        <row r="634">
          <cell r="C634" t="str">
            <v>Diperlukan alat-alat bantu kecil</v>
          </cell>
        </row>
        <row r="635">
          <cell r="C635" t="str">
            <v>- Sekop    =         2   buah</v>
          </cell>
        </row>
        <row r="636">
          <cell r="C636" t="str">
            <v>- Alat-alat kecil lain</v>
          </cell>
          <cell r="Q636" t="str">
            <v xml:space="preserve">JUMLAH HARGA BAHAN   </v>
          </cell>
          <cell r="U636">
            <v>5273691.9053167878</v>
          </cell>
        </row>
        <row r="638">
          <cell r="A638" t="str">
            <v xml:space="preserve">   3.</v>
          </cell>
          <cell r="C638" t="str">
            <v>TENAGA</v>
          </cell>
          <cell r="L638" t="str">
            <v>C.</v>
          </cell>
          <cell r="N638" t="str">
            <v>PERALATAN</v>
          </cell>
        </row>
        <row r="639">
          <cell r="C639" t="str">
            <v>Produksi Caison / hari</v>
          </cell>
          <cell r="G639" t="str">
            <v>Qt</v>
          </cell>
          <cell r="H639">
            <v>5</v>
          </cell>
          <cell r="I639" t="str">
            <v>M'</v>
          </cell>
        </row>
        <row r="640">
          <cell r="C640" t="str">
            <v>Kebutuhan tenaga tambahan :</v>
          </cell>
          <cell r="L640" t="str">
            <v>1.</v>
          </cell>
          <cell r="N640" t="str">
            <v>Alat  Bantu</v>
          </cell>
          <cell r="P640" t="str">
            <v>Ls</v>
          </cell>
          <cell r="Q640">
            <v>1</v>
          </cell>
          <cell r="R640">
            <v>2500</v>
          </cell>
          <cell r="U640">
            <v>2500</v>
          </cell>
        </row>
        <row r="641">
          <cell r="D641" t="str">
            <v>- Pekerja</v>
          </cell>
          <cell r="G641" t="str">
            <v>P</v>
          </cell>
          <cell r="H641">
            <v>9</v>
          </cell>
          <cell r="I641" t="str">
            <v>orang</v>
          </cell>
        </row>
        <row r="642">
          <cell r="D642" t="str">
            <v>- Tukang</v>
          </cell>
          <cell r="G642" t="str">
            <v>T</v>
          </cell>
          <cell r="H642">
            <v>3</v>
          </cell>
          <cell r="I642" t="str">
            <v>orang</v>
          </cell>
        </row>
        <row r="643">
          <cell r="D643" t="str">
            <v>- Mandor</v>
          </cell>
          <cell r="G643" t="str">
            <v>M</v>
          </cell>
          <cell r="H643">
            <v>1</v>
          </cell>
          <cell r="I643" t="str">
            <v>orang</v>
          </cell>
        </row>
        <row r="645">
          <cell r="C645" t="str">
            <v>Koefisien tenaga / M'   :</v>
          </cell>
        </row>
        <row r="646">
          <cell r="D646" t="str">
            <v>- Pekerja</v>
          </cell>
          <cell r="E646" t="str">
            <v>= (Tk x P) : Qt</v>
          </cell>
          <cell r="G646" t="str">
            <v>(L01)</v>
          </cell>
          <cell r="H646">
            <v>12.6</v>
          </cell>
          <cell r="I646" t="str">
            <v>jam</v>
          </cell>
        </row>
        <row r="647">
          <cell r="D647" t="str">
            <v>- Tukang</v>
          </cell>
          <cell r="E647" t="str">
            <v>= (Tk x T) : Qt</v>
          </cell>
          <cell r="G647" t="str">
            <v>(L02)</v>
          </cell>
          <cell r="H647">
            <v>4.2</v>
          </cell>
          <cell r="I647" t="str">
            <v>jam</v>
          </cell>
        </row>
        <row r="648">
          <cell r="D648" t="str">
            <v>- Mandor</v>
          </cell>
          <cell r="E648" t="str">
            <v>= (Tk x M) : Qt</v>
          </cell>
          <cell r="G648" t="str">
            <v>(L03)</v>
          </cell>
          <cell r="H648">
            <v>1.4</v>
          </cell>
          <cell r="I648" t="str">
            <v>jam</v>
          </cell>
          <cell r="Q648" t="str">
            <v xml:space="preserve">JUMLAH HARGA PERALATAN   </v>
          </cell>
          <cell r="U648">
            <v>2500</v>
          </cell>
        </row>
        <row r="650">
          <cell r="A650" t="str">
            <v>4.</v>
          </cell>
          <cell r="C650" t="str">
            <v>HARGA DASAR SATUAN UPAH, BAHAN DAN ALAT</v>
          </cell>
          <cell r="L650" t="str">
            <v>D.</v>
          </cell>
          <cell r="N650" t="str">
            <v>JUMLAH HARGA TENAGA, BAHAN DAN PERALATAN  ( A + B + C )</v>
          </cell>
          <cell r="U650">
            <v>5276191.9053167878</v>
          </cell>
        </row>
        <row r="651">
          <cell r="C651" t="str">
            <v>Lihat lampiran.</v>
          </cell>
          <cell r="L651" t="str">
            <v>E.</v>
          </cell>
          <cell r="N651" t="str">
            <v>OVERHEAD &amp; PROFIT</v>
          </cell>
          <cell r="P651">
            <v>10</v>
          </cell>
          <cell r="Q651" t="str">
            <v>%  x  D</v>
          </cell>
          <cell r="U651">
            <v>527619.19053167885</v>
          </cell>
        </row>
        <row r="652">
          <cell r="L652" t="str">
            <v>F.</v>
          </cell>
          <cell r="N652" t="str">
            <v>HARGA SATUAN PEKERJAAN  ( D + E )</v>
          </cell>
          <cell r="U652">
            <v>5803811.0958484663</v>
          </cell>
        </row>
        <row r="653">
          <cell r="L653" t="str">
            <v>Note: 1</v>
          </cell>
          <cell r="N653" t="str">
            <v>SATUAN dapat berdasarkan atas jam operasi untuk Tenaga Kerja dan Peralatan, volume dan/atau ukuran</v>
          </cell>
        </row>
        <row r="654">
          <cell r="N654" t="str">
            <v>berat untuk bahan-bahan.</v>
          </cell>
        </row>
        <row r="655">
          <cell r="L655">
            <v>2</v>
          </cell>
          <cell r="N655" t="str">
            <v>Kuantitas satuan adalah kuantitas setiap komponen untuk menyelesaikan satu satuan pekerjaan dari nomor</v>
          </cell>
        </row>
        <row r="656">
          <cell r="N656" t="str">
            <v>mata pembayaran.</v>
          </cell>
        </row>
        <row r="657">
          <cell r="L657">
            <v>3</v>
          </cell>
          <cell r="N657" t="str">
            <v>Biaya satuan untuk peralatan sudah termasuk bahan bakar, bahan habis dipakai dan operator.</v>
          </cell>
        </row>
        <row r="658">
          <cell r="L658">
            <v>4</v>
          </cell>
          <cell r="N658" t="str">
            <v>Biaya satuan sudah termasuk pengeluaran untuk seluruh pajak yang berkaitan (tetapi tidak termasuk PPN</v>
          </cell>
        </row>
        <row r="659">
          <cell r="J659" t="str">
            <v>Berlanjut ke hal. berikut.</v>
          </cell>
          <cell r="N659" t="str">
            <v>yang dibayar dari kontrak) dan biaya-biaya lainnya.</v>
          </cell>
        </row>
        <row r="660">
          <cell r="A660" t="str">
            <v>ITEM PEMBAYARAN NO.</v>
          </cell>
          <cell r="D660" t="str">
            <v>:  7.7 (1) c</v>
          </cell>
          <cell r="J660" t="str">
            <v>Analisa EI-771</v>
          </cell>
        </row>
        <row r="661">
          <cell r="A661" t="str">
            <v>JENIS PEKERJAAN</v>
          </cell>
          <cell r="D661" t="str">
            <v>:  Pengadaan Caison Dia. 350 cm</v>
          </cell>
        </row>
        <row r="662">
          <cell r="A662" t="str">
            <v>SATUAN PEMBAYARAN</v>
          </cell>
          <cell r="D662" t="str">
            <v>:  M1</v>
          </cell>
          <cell r="H662" t="str">
            <v xml:space="preserve">        URAIAN ANALISA HARGA SATUAN</v>
          </cell>
        </row>
        <row r="663">
          <cell r="J663" t="str">
            <v>Lanjutan</v>
          </cell>
        </row>
        <row r="665">
          <cell r="A665" t="str">
            <v>No.</v>
          </cell>
          <cell r="C665" t="str">
            <v>U R A I A N</v>
          </cell>
          <cell r="G665" t="str">
            <v>KODE</v>
          </cell>
          <cell r="H665" t="str">
            <v>KOEF.</v>
          </cell>
          <cell r="I665" t="str">
            <v>SATUAN</v>
          </cell>
          <cell r="J665" t="str">
            <v>KETERANGAN</v>
          </cell>
        </row>
        <row r="668">
          <cell r="A668" t="str">
            <v>5.</v>
          </cell>
          <cell r="C668" t="str">
            <v>ANALISA HARGA SATUAN PEKERJAAN</v>
          </cell>
        </row>
        <row r="669">
          <cell r="C669" t="str">
            <v>Lihat perhitungan dalam FORMULIR STANDAR UNTUK</v>
          </cell>
        </row>
        <row r="670">
          <cell r="C670" t="str">
            <v>PEREKEMAN ANALISA MASING-MASING HARGA</v>
          </cell>
        </row>
        <row r="671">
          <cell r="C671" t="str">
            <v>SATUAN.</v>
          </cell>
        </row>
        <row r="672">
          <cell r="C672" t="str">
            <v>Didapat Harga Satuan Pekerjaan :</v>
          </cell>
        </row>
        <row r="674">
          <cell r="C674" t="str">
            <v xml:space="preserve">Rp.  </v>
          </cell>
          <cell r="D674">
            <v>5803811.0958484663</v>
          </cell>
          <cell r="E674" t="str">
            <v xml:space="preserve"> / M'</v>
          </cell>
        </row>
        <row r="677">
          <cell r="A677" t="str">
            <v>6.</v>
          </cell>
          <cell r="C677" t="str">
            <v>WAKTU PELAKSANAAN YANG DIPERLUKAN</v>
          </cell>
        </row>
        <row r="678">
          <cell r="C678" t="str">
            <v>Masa Pelaksanaan :</v>
          </cell>
          <cell r="D678" t="str">
            <v>. . . . . . . . . . . .</v>
          </cell>
          <cell r="E678" t="str">
            <v>bulan</v>
          </cell>
        </row>
        <row r="680">
          <cell r="A680" t="str">
            <v>7.</v>
          </cell>
          <cell r="C680" t="str">
            <v>VOLUME PEKERJAAN YANG DIPERLUKAN</v>
          </cell>
        </row>
        <row r="681">
          <cell r="C681" t="str">
            <v>Volume pekerjaan  :</v>
          </cell>
          <cell r="D681" t="e">
            <v>#REF!</v>
          </cell>
          <cell r="E681" t="str">
            <v>M'</v>
          </cell>
        </row>
        <row r="719">
          <cell r="A719" t="str">
            <v>ITEM PEMBAYARAN NO.</v>
          </cell>
          <cell r="D719" t="str">
            <v>:  7.7 (1) d</v>
          </cell>
          <cell r="J719" t="str">
            <v>Analisa EI-771</v>
          </cell>
          <cell r="T719" t="str">
            <v>Analisa EI-771</v>
          </cell>
        </row>
        <row r="720">
          <cell r="A720" t="str">
            <v>JENIS PEKERJAAN</v>
          </cell>
          <cell r="D720" t="str">
            <v>:  Pengadaan Caison Dia. 400 cm</v>
          </cell>
        </row>
        <row r="721">
          <cell r="A721" t="str">
            <v>SATUAN PEMBAYARAN</v>
          </cell>
          <cell r="D721" t="str">
            <v>:  M1</v>
          </cell>
          <cell r="H721" t="str">
            <v xml:space="preserve">        URAIAN ANALISA HARGA SATUAN</v>
          </cell>
          <cell r="L721" t="str">
            <v>FORMULIR STANDAR UNTUK</v>
          </cell>
        </row>
        <row r="722">
          <cell r="L722" t="str">
            <v>PEREKAMAN ANALISA MASING-MASING HARGA SATUAN</v>
          </cell>
        </row>
        <row r="723">
          <cell r="L723" t="str">
            <v xml:space="preserve">                                                                                                            </v>
          </cell>
        </row>
        <row r="724">
          <cell r="A724" t="str">
            <v>No.</v>
          </cell>
          <cell r="C724" t="str">
            <v>U R A I A N</v>
          </cell>
          <cell r="G724" t="str">
            <v>KODE</v>
          </cell>
          <cell r="H724" t="str">
            <v>KOEF.</v>
          </cell>
          <cell r="I724" t="str">
            <v>SATUAN</v>
          </cell>
          <cell r="J724" t="str">
            <v>KETERANGAN</v>
          </cell>
        </row>
        <row r="726">
          <cell r="L726" t="str">
            <v>Proyek / Bagpro</v>
          </cell>
          <cell r="O726" t="str">
            <v xml:space="preserve">:  Peningkatan Jalan Dan Jembatan Prop. NTT </v>
          </cell>
        </row>
        <row r="727">
          <cell r="A727" t="str">
            <v>I.</v>
          </cell>
          <cell r="C727" t="str">
            <v>ASUMSI</v>
          </cell>
          <cell r="L727" t="str">
            <v>No. Paket Kontrak</v>
          </cell>
          <cell r="O727" t="str">
            <v xml:space="preserve">:  </v>
          </cell>
        </row>
        <row r="728">
          <cell r="A728">
            <v>1</v>
          </cell>
          <cell r="C728" t="str">
            <v>Pekerjaan dilakukan secara mekanik/manual</v>
          </cell>
          <cell r="L728" t="str">
            <v>Nama Paket</v>
          </cell>
          <cell r="O728" t="str">
            <v>:  Pembangunan Jalan Resetlement Pengungsi Mauritzu</v>
          </cell>
        </row>
        <row r="729">
          <cell r="A729">
            <v>2</v>
          </cell>
          <cell r="C729" t="str">
            <v>Lokasi pekerjaan : sekitar jembatan</v>
          </cell>
          <cell r="L729" t="str">
            <v>Prop / Kab / Kodya</v>
          </cell>
          <cell r="O729" t="str">
            <v>:  Nusa Tenggara Timur / TTU</v>
          </cell>
        </row>
        <row r="730">
          <cell r="A730">
            <v>3</v>
          </cell>
          <cell r="C730" t="str">
            <v>Diameter bagian luar Caison</v>
          </cell>
          <cell r="G730" t="str">
            <v>d</v>
          </cell>
          <cell r="H730">
            <v>4</v>
          </cell>
          <cell r="I730" t="str">
            <v>M</v>
          </cell>
          <cell r="L730" t="str">
            <v>ITEM PEMBAYARAN NO.</v>
          </cell>
          <cell r="O730" t="str">
            <v>:  7.7 (1) d</v>
          </cell>
          <cell r="R730" t="str">
            <v>PERKIRAAN VOL. PEK.</v>
          </cell>
          <cell r="T730" t="str">
            <v>:</v>
          </cell>
          <cell r="U730" t="e">
            <v>#REF!</v>
          </cell>
        </row>
        <row r="731">
          <cell r="A731">
            <v>4</v>
          </cell>
          <cell r="C731" t="str">
            <v>Jarak rata-rata Base Camp ke lokasi pekerjaan</v>
          </cell>
          <cell r="G731" t="str">
            <v>L</v>
          </cell>
          <cell r="H731">
            <v>17.5</v>
          </cell>
          <cell r="I731" t="str">
            <v>Km</v>
          </cell>
          <cell r="L731" t="str">
            <v>JENIS PEKERJAAN</v>
          </cell>
          <cell r="O731" t="str">
            <v>:  Pengadaan Caison Dia. 400 cm</v>
          </cell>
          <cell r="R731" t="str">
            <v>TOTAL HARGA (Rp.)</v>
          </cell>
          <cell r="T731" t="str">
            <v>:</v>
          </cell>
          <cell r="U731" t="e">
            <v>#REF!</v>
          </cell>
        </row>
        <row r="732">
          <cell r="A732">
            <v>5</v>
          </cell>
          <cell r="C732" t="str">
            <v>Jam kerja efektif per-hari</v>
          </cell>
          <cell r="G732" t="str">
            <v>Tk</v>
          </cell>
          <cell r="H732">
            <v>7</v>
          </cell>
          <cell r="I732" t="str">
            <v>Jam</v>
          </cell>
          <cell r="L732" t="str">
            <v>SATUAN PEMBAYARAN</v>
          </cell>
          <cell r="O732" t="str">
            <v>:  M1</v>
          </cell>
          <cell r="R732" t="str">
            <v>% THD. BIAYA PROYEK</v>
          </cell>
          <cell r="T732" t="str">
            <v>:</v>
          </cell>
          <cell r="U732" t="e">
            <v>#REF!</v>
          </cell>
        </row>
        <row r="733">
          <cell r="A733">
            <v>6</v>
          </cell>
          <cell r="C733" t="str">
            <v>Tebal Caison</v>
          </cell>
          <cell r="G733" t="str">
            <v>t</v>
          </cell>
          <cell r="H733">
            <v>0.45</v>
          </cell>
          <cell r="I733" t="str">
            <v>M</v>
          </cell>
        </row>
        <row r="734">
          <cell r="A734">
            <v>7</v>
          </cell>
          <cell r="C734" t="str">
            <v>Kebutuhan baja tulangan</v>
          </cell>
          <cell r="G734" t="str">
            <v>Mb</v>
          </cell>
          <cell r="H734">
            <v>150</v>
          </cell>
          <cell r="I734" t="str">
            <v xml:space="preserve"> Kg/M3</v>
          </cell>
        </row>
        <row r="735">
          <cell r="Q735" t="str">
            <v>PERKIRAAN</v>
          </cell>
          <cell r="R735" t="str">
            <v>HARGA</v>
          </cell>
          <cell r="S735" t="str">
            <v>JUMLAH</v>
          </cell>
        </row>
        <row r="736">
          <cell r="A736" t="str">
            <v>II.</v>
          </cell>
          <cell r="C736" t="str">
            <v>URUTAN KERJA</v>
          </cell>
          <cell r="L736" t="str">
            <v>NO.</v>
          </cell>
          <cell r="N736" t="str">
            <v>KOMPONEN</v>
          </cell>
          <cell r="P736" t="str">
            <v>SATUAN</v>
          </cell>
          <cell r="Q736" t="str">
            <v>KUANTITAS</v>
          </cell>
          <cell r="R736" t="str">
            <v>SATUAN</v>
          </cell>
          <cell r="S736" t="str">
            <v>HARGA</v>
          </cell>
        </row>
        <row r="737">
          <cell r="A737">
            <v>1</v>
          </cell>
          <cell r="C737" t="str">
            <v>Caison dicetak di Lokasi</v>
          </cell>
          <cell r="R737" t="str">
            <v>(Rp.)</v>
          </cell>
          <cell r="S737" t="str">
            <v>(Rp.)</v>
          </cell>
        </row>
        <row r="738">
          <cell r="A738">
            <v>2</v>
          </cell>
          <cell r="C738" t="str">
            <v xml:space="preserve">Pengecoran dengan Beton K 250 berdasarkan </v>
          </cell>
          <cell r="J738" t="str">
            <v xml:space="preserve"> Spec.</v>
          </cell>
        </row>
        <row r="739">
          <cell r="C739" t="str">
            <v>analisa item pekerjaan ybs</v>
          </cell>
        </row>
        <row r="740">
          <cell r="A740">
            <v>3</v>
          </cell>
          <cell r="C740" t="str">
            <v>Sekelompok pekerja akan mengerjakan pekerjaan</v>
          </cell>
          <cell r="L740" t="str">
            <v>A.</v>
          </cell>
          <cell r="N740" t="str">
            <v>TENAGA</v>
          </cell>
        </row>
        <row r="741">
          <cell r="C741" t="str">
            <v>dengan cara manual dengan menggunakan alat bantu</v>
          </cell>
        </row>
        <row r="742">
          <cell r="L742" t="str">
            <v>1.</v>
          </cell>
          <cell r="N742" t="str">
            <v>Pekerja</v>
          </cell>
          <cell r="O742" t="str">
            <v>(L01)</v>
          </cell>
          <cell r="P742" t="str">
            <v>Jam</v>
          </cell>
          <cell r="Q742">
            <v>12.6</v>
          </cell>
          <cell r="R742">
            <v>0</v>
          </cell>
          <cell r="U742">
            <v>0</v>
          </cell>
        </row>
        <row r="743">
          <cell r="A743" t="str">
            <v>III.</v>
          </cell>
          <cell r="C743" t="str">
            <v>PEMAKAIAN BAHAN, ALAT DAN TENAGA</v>
          </cell>
          <cell r="L743" t="str">
            <v>2.</v>
          </cell>
          <cell r="N743" t="str">
            <v>Tukang</v>
          </cell>
          <cell r="O743" t="str">
            <v>(L02)</v>
          </cell>
          <cell r="P743" t="str">
            <v>Jam</v>
          </cell>
          <cell r="Q743">
            <v>4.2</v>
          </cell>
          <cell r="R743">
            <v>0</v>
          </cell>
          <cell r="U743">
            <v>0</v>
          </cell>
        </row>
        <row r="744">
          <cell r="A744" t="str">
            <v xml:space="preserve">   1.</v>
          </cell>
          <cell r="C744" t="str">
            <v>BAHAN</v>
          </cell>
          <cell r="L744" t="str">
            <v>3.</v>
          </cell>
          <cell r="N744" t="str">
            <v>Mandor</v>
          </cell>
          <cell r="O744" t="str">
            <v>(L03)</v>
          </cell>
          <cell r="P744" t="str">
            <v>Jam</v>
          </cell>
          <cell r="Q744">
            <v>1.4</v>
          </cell>
          <cell r="R744">
            <v>0</v>
          </cell>
          <cell r="U744">
            <v>0</v>
          </cell>
        </row>
        <row r="745">
          <cell r="C745" t="str">
            <v>Kebutuhan bahan untuk 1 M' Caison</v>
          </cell>
        </row>
        <row r="746">
          <cell r="Q746" t="str">
            <v xml:space="preserve">JUMLAH HARGA TENAGA   </v>
          </cell>
          <cell r="U746">
            <v>0</v>
          </cell>
        </row>
        <row r="747">
          <cell r="C747" t="str">
            <v>- Beton K-250</v>
          </cell>
          <cell r="D747" t="str">
            <v>= { Phi {(d/2)^2 - {(d-t)/2}^2)}</v>
          </cell>
          <cell r="G747" t="str">
            <v>(M37)</v>
          </cell>
          <cell r="H747">
            <v>2.6683902601428313</v>
          </cell>
          <cell r="I747" t="str">
            <v>M3</v>
          </cell>
        </row>
        <row r="748">
          <cell r="C748" t="str">
            <v>- Baja Tulangan</v>
          </cell>
          <cell r="D748" t="str">
            <v>= (M37 x Mb)</v>
          </cell>
          <cell r="G748" t="str">
            <v>(M39)</v>
          </cell>
          <cell r="H748">
            <v>400.25853902142472</v>
          </cell>
          <cell r="I748" t="str">
            <v>Kg</v>
          </cell>
          <cell r="L748" t="str">
            <v>B.</v>
          </cell>
          <cell r="N748" t="str">
            <v>BAHAN</v>
          </cell>
        </row>
        <row r="749">
          <cell r="C749" t="str">
            <v>- Kayu Bekisting = (2 x phi x (d/2) x 1 x 0.025 x 2 x 1.5)</v>
          </cell>
          <cell r="G749" t="str">
            <v>(M19)</v>
          </cell>
          <cell r="H749">
            <v>0.94247779607693793</v>
          </cell>
          <cell r="I749" t="str">
            <v>M3</v>
          </cell>
          <cell r="J749" t="str">
            <v xml:space="preserve"> Tambahan</v>
          </cell>
        </row>
        <row r="750">
          <cell r="C750" t="str">
            <v xml:space="preserve">- Paku </v>
          </cell>
          <cell r="G750" t="str">
            <v>(M18)</v>
          </cell>
          <cell r="H750">
            <v>3</v>
          </cell>
          <cell r="I750" t="str">
            <v>Kg</v>
          </cell>
          <cell r="J750" t="str">
            <v xml:space="preserve"> Tambahan</v>
          </cell>
          <cell r="L750" t="str">
            <v>1.</v>
          </cell>
          <cell r="N750" t="str">
            <v>Beton K-250</v>
          </cell>
          <cell r="O750" t="str">
            <v>(EI-715)</v>
          </cell>
          <cell r="P750" t="str">
            <v>M3</v>
          </cell>
          <cell r="Q750">
            <v>2.6683902601428313</v>
          </cell>
          <cell r="R750">
            <v>138019.74217789446</v>
          </cell>
          <cell r="U750">
            <v>368290.53573491832</v>
          </cell>
        </row>
        <row r="751">
          <cell r="L751" t="str">
            <v>2.</v>
          </cell>
          <cell r="N751" t="str">
            <v>Baja Tulangan</v>
          </cell>
          <cell r="O751" t="str">
            <v>(EI-73)</v>
          </cell>
          <cell r="P751" t="str">
            <v>Kg</v>
          </cell>
          <cell r="Q751">
            <v>400.25853902142472</v>
          </cell>
          <cell r="R751">
            <v>13413.000000000002</v>
          </cell>
          <cell r="U751">
            <v>5368667.7838943703</v>
          </cell>
        </row>
        <row r="752">
          <cell r="A752" t="str">
            <v xml:space="preserve">   2.</v>
          </cell>
          <cell r="C752" t="str">
            <v>ALAT</v>
          </cell>
          <cell r="L752" t="str">
            <v>3.</v>
          </cell>
          <cell r="N752" t="str">
            <v>Kayu Perancah</v>
          </cell>
          <cell r="O752" t="str">
            <v>(M19)</v>
          </cell>
          <cell r="P752" t="str">
            <v>M3</v>
          </cell>
          <cell r="Q752">
            <v>0.94247779607693793</v>
          </cell>
          <cell r="R752">
            <v>950000</v>
          </cell>
          <cell r="U752">
            <v>895353.9062730911</v>
          </cell>
        </row>
        <row r="753">
          <cell r="C753" t="str">
            <v>ALAT  BANTU</v>
          </cell>
          <cell r="L753" t="str">
            <v>4.</v>
          </cell>
          <cell r="N753" t="str">
            <v>Paku</v>
          </cell>
          <cell r="O753" t="str">
            <v>(M18)</v>
          </cell>
          <cell r="P753" t="str">
            <v>Kg</v>
          </cell>
          <cell r="Q753">
            <v>3</v>
          </cell>
          <cell r="R753">
            <v>10800</v>
          </cell>
          <cell r="U753">
            <v>32400</v>
          </cell>
        </row>
        <row r="754">
          <cell r="C754" t="str">
            <v>Diperlukan alat-alat bantu kecil</v>
          </cell>
        </row>
        <row r="755">
          <cell r="C755" t="str">
            <v>- Sekop    =         2   buah</v>
          </cell>
        </row>
        <row r="756">
          <cell r="C756" t="str">
            <v>- Alat-alat kecil lain</v>
          </cell>
          <cell r="Q756" t="str">
            <v xml:space="preserve">JUMLAH HARGA BAHAN   </v>
          </cell>
          <cell r="U756">
            <v>6664712.2259023795</v>
          </cell>
        </row>
        <row r="758">
          <cell r="A758" t="str">
            <v xml:space="preserve">   3.</v>
          </cell>
          <cell r="C758" t="str">
            <v>TENAGA</v>
          </cell>
          <cell r="L758" t="str">
            <v>C.</v>
          </cell>
          <cell r="N758" t="str">
            <v>PERALATAN</v>
          </cell>
        </row>
        <row r="759">
          <cell r="C759" t="str">
            <v>Produksi Caison / hari</v>
          </cell>
          <cell r="G759" t="str">
            <v>Qt</v>
          </cell>
          <cell r="H759">
            <v>5</v>
          </cell>
          <cell r="I759" t="str">
            <v>M'</v>
          </cell>
        </row>
        <row r="760">
          <cell r="C760" t="str">
            <v>Kebutuhan tenaga tambahan :</v>
          </cell>
          <cell r="L760" t="str">
            <v>1.</v>
          </cell>
          <cell r="N760" t="str">
            <v>Alat  Bantu</v>
          </cell>
          <cell r="P760" t="str">
            <v>Ls</v>
          </cell>
          <cell r="Q760">
            <v>1</v>
          </cell>
          <cell r="R760">
            <v>2750</v>
          </cell>
          <cell r="U760">
            <v>2750</v>
          </cell>
        </row>
        <row r="761">
          <cell r="D761" t="str">
            <v>- Pekerja</v>
          </cell>
          <cell r="G761" t="str">
            <v>P</v>
          </cell>
          <cell r="H761">
            <v>9</v>
          </cell>
          <cell r="I761" t="str">
            <v>orang</v>
          </cell>
        </row>
        <row r="762">
          <cell r="D762" t="str">
            <v>- Tukang</v>
          </cell>
          <cell r="G762" t="str">
            <v>T</v>
          </cell>
          <cell r="H762">
            <v>3</v>
          </cell>
          <cell r="I762" t="str">
            <v>orang</v>
          </cell>
        </row>
        <row r="763">
          <cell r="D763" t="str">
            <v>- Mandor</v>
          </cell>
          <cell r="G763" t="str">
            <v>M</v>
          </cell>
          <cell r="H763">
            <v>1</v>
          </cell>
          <cell r="I763" t="str">
            <v>orang</v>
          </cell>
        </row>
        <row r="765">
          <cell r="C765" t="str">
            <v>Koefisien tenaga / M'   :</v>
          </cell>
        </row>
        <row r="766">
          <cell r="D766" t="str">
            <v>- Pekerja</v>
          </cell>
          <cell r="E766" t="str">
            <v>= (Tk x P) : Qt</v>
          </cell>
          <cell r="G766" t="str">
            <v>(L01)</v>
          </cell>
          <cell r="H766">
            <v>12.6</v>
          </cell>
          <cell r="I766" t="str">
            <v>jam</v>
          </cell>
        </row>
        <row r="767">
          <cell r="D767" t="str">
            <v>- Tukang</v>
          </cell>
          <cell r="E767" t="str">
            <v>= (Tk x T) : Qt</v>
          </cell>
          <cell r="G767" t="str">
            <v>(L02)</v>
          </cell>
          <cell r="H767">
            <v>4.2</v>
          </cell>
          <cell r="I767" t="str">
            <v>jam</v>
          </cell>
        </row>
        <row r="768">
          <cell r="D768" t="str">
            <v>- Mandor</v>
          </cell>
          <cell r="E768" t="str">
            <v>= (Tk x M) : Qt</v>
          </cell>
          <cell r="G768" t="str">
            <v>(L03)</v>
          </cell>
          <cell r="H768">
            <v>1.4</v>
          </cell>
          <cell r="I768" t="str">
            <v>jam</v>
          </cell>
          <cell r="Q768" t="str">
            <v xml:space="preserve">JUMLAH HARGA PERALATAN   </v>
          </cell>
          <cell r="U768">
            <v>2750</v>
          </cell>
        </row>
        <row r="770">
          <cell r="A770" t="str">
            <v>4.</v>
          </cell>
          <cell r="C770" t="str">
            <v>HARGA DASAR SATUAN UPAH, BAHAN DAN ALAT</v>
          </cell>
          <cell r="L770" t="str">
            <v>D.</v>
          </cell>
          <cell r="N770" t="str">
            <v>JUMLAH HARGA TENAGA, BAHAN DAN PERALATAN  ( A + B + C )</v>
          </cell>
          <cell r="U770">
            <v>6667462.2259023795</v>
          </cell>
        </row>
        <row r="771">
          <cell r="C771" t="str">
            <v>Lihat lampiran.</v>
          </cell>
          <cell r="L771" t="str">
            <v>E.</v>
          </cell>
          <cell r="N771" t="str">
            <v>OVERHEAD &amp; PROFIT</v>
          </cell>
          <cell r="P771">
            <v>10</v>
          </cell>
          <cell r="Q771" t="str">
            <v>%  x  D</v>
          </cell>
          <cell r="U771">
            <v>666746.22259023797</v>
          </cell>
        </row>
        <row r="772">
          <cell r="L772" t="str">
            <v>F.</v>
          </cell>
          <cell r="N772" t="str">
            <v>HARGA SATUAN PEKERJAAN  ( D + E )</v>
          </cell>
          <cell r="U772">
            <v>7334208.4484926173</v>
          </cell>
        </row>
        <row r="773">
          <cell r="L773" t="str">
            <v>Note: 1</v>
          </cell>
          <cell r="N773" t="str">
            <v>SATUAN dapat berdasarkan atas jam operasi untuk Tenaga Kerja dan Peralatan, volume dan/atau ukuran</v>
          </cell>
        </row>
        <row r="774">
          <cell r="N774" t="str">
            <v>berat untuk bahan-bahan.</v>
          </cell>
        </row>
        <row r="775">
          <cell r="L775">
            <v>2</v>
          </cell>
          <cell r="N775" t="str">
            <v>Kuantitas satuan adalah kuantitas setiap komponen untuk menyelesaikan satu satuan pekerjaan dari nomor</v>
          </cell>
        </row>
        <row r="776">
          <cell r="N776" t="str">
            <v>mata pembayaran.</v>
          </cell>
        </row>
        <row r="777">
          <cell r="L777">
            <v>3</v>
          </cell>
          <cell r="N777" t="str">
            <v>Biaya satuan untuk peralatan sudah termasuk bahan bakar, bahan habis dipakai dan operator.</v>
          </cell>
        </row>
        <row r="778">
          <cell r="L778">
            <v>4</v>
          </cell>
          <cell r="N778" t="str">
            <v>Biaya satuan sudah termasuk pengeluaran untuk seluruh pajak yang berkaitan (tetapi tidak termasuk PPN</v>
          </cell>
        </row>
        <row r="779">
          <cell r="J779" t="str">
            <v>Berlanjut ke hal. berikut.</v>
          </cell>
          <cell r="N779" t="str">
            <v>yang dibayar dari kontrak) dan biaya-biaya lainnya.</v>
          </cell>
        </row>
        <row r="780">
          <cell r="A780" t="str">
            <v>ITEM PEMBAYARAN NO.</v>
          </cell>
          <cell r="D780" t="str">
            <v>:  7.7 (1) d</v>
          </cell>
          <cell r="J780" t="str">
            <v>Analisa EI-771</v>
          </cell>
        </row>
        <row r="781">
          <cell r="A781" t="str">
            <v>JENIS PEKERJAAN</v>
          </cell>
          <cell r="D781" t="str">
            <v>:  Pengadaan Caison Dia. 400 cm</v>
          </cell>
        </row>
        <row r="782">
          <cell r="A782" t="str">
            <v>SATUAN PEMBAYARAN</v>
          </cell>
          <cell r="D782" t="str">
            <v>:  M1</v>
          </cell>
          <cell r="H782" t="str">
            <v xml:space="preserve">        URAIAN ANALISA HARGA SATUAN</v>
          </cell>
        </row>
        <row r="783">
          <cell r="J783" t="str">
            <v>Lanjutan</v>
          </cell>
        </row>
        <row r="785">
          <cell r="A785" t="str">
            <v>No.</v>
          </cell>
          <cell r="C785" t="str">
            <v>U R A I A N</v>
          </cell>
          <cell r="G785" t="str">
            <v>KODE</v>
          </cell>
          <cell r="H785" t="str">
            <v>KOEF.</v>
          </cell>
          <cell r="I785" t="str">
            <v>SATUAN</v>
          </cell>
          <cell r="J785" t="str">
            <v>KETERANGAN</v>
          </cell>
        </row>
        <row r="788">
          <cell r="A788" t="str">
            <v>5.</v>
          </cell>
          <cell r="C788" t="str">
            <v>ANALISA HARGA SATUAN PEKERJAAN</v>
          </cell>
        </row>
        <row r="789">
          <cell r="C789" t="str">
            <v>Lihat perhitungan dalam FORMULIR STANDAR UNTUK</v>
          </cell>
        </row>
        <row r="790">
          <cell r="C790" t="str">
            <v>PEREKEMAN ANALISA MASING-MASING HARGA</v>
          </cell>
        </row>
        <row r="791">
          <cell r="C791" t="str">
            <v>SATUAN.</v>
          </cell>
        </row>
        <row r="792">
          <cell r="C792" t="str">
            <v>Didapat Harga Satuan Pekerjaan :</v>
          </cell>
        </row>
        <row r="794">
          <cell r="C794" t="str">
            <v xml:space="preserve">Rp.  </v>
          </cell>
          <cell r="D794">
            <v>7334208.4484926173</v>
          </cell>
          <cell r="E794" t="str">
            <v xml:space="preserve"> / M'</v>
          </cell>
        </row>
        <row r="797">
          <cell r="A797" t="str">
            <v>6.</v>
          </cell>
          <cell r="C797" t="str">
            <v>WAKTU PELAKSANAAN YANG DIPERLUKAN</v>
          </cell>
        </row>
        <row r="798">
          <cell r="C798" t="str">
            <v>Masa Pelaksanaan :</v>
          </cell>
          <cell r="D798" t="str">
            <v>. . . . . . . . . . . .</v>
          </cell>
          <cell r="E798" t="str">
            <v>bulan</v>
          </cell>
        </row>
        <row r="800">
          <cell r="A800" t="str">
            <v>7.</v>
          </cell>
          <cell r="C800" t="str">
            <v>VOLUME PEKERJAAN YANG DIPERLUKAN</v>
          </cell>
        </row>
        <row r="801">
          <cell r="C801" t="str">
            <v>Volume pekerjaan  :</v>
          </cell>
          <cell r="D801" t="e">
            <v>#REF!</v>
          </cell>
          <cell r="E801" t="str">
            <v>M'</v>
          </cell>
        </row>
        <row r="839">
          <cell r="A839" t="str">
            <v>ITEM PEMBAYARAN NO.</v>
          </cell>
          <cell r="D839" t="str">
            <v>:  7.7 (2) a</v>
          </cell>
          <cell r="J839" t="str">
            <v>Analisa EI-772</v>
          </cell>
          <cell r="T839" t="str">
            <v>Analisa EI-772</v>
          </cell>
        </row>
        <row r="840">
          <cell r="A840" t="str">
            <v>JENIS PEKERJAAN</v>
          </cell>
          <cell r="D840" t="str">
            <v>:  Penurunan Caison Dia  250 cm</v>
          </cell>
        </row>
        <row r="841">
          <cell r="A841" t="str">
            <v>SATUAN PEMBAYARAN</v>
          </cell>
          <cell r="D841" t="str">
            <v>:  M1</v>
          </cell>
          <cell r="H841" t="str">
            <v xml:space="preserve">        URAIAN ANALISA HARGA SATUAN</v>
          </cell>
          <cell r="L841" t="str">
            <v>FORMULIR STANDAR UNTUK</v>
          </cell>
        </row>
        <row r="842">
          <cell r="L842" t="str">
            <v>PEREKAMAN ANALISA MASING-MASING HARGA SATUAN</v>
          </cell>
        </row>
        <row r="843">
          <cell r="L843" t="str">
            <v xml:space="preserve">                                                                                                            </v>
          </cell>
        </row>
        <row r="844">
          <cell r="A844" t="str">
            <v>No.</v>
          </cell>
          <cell r="C844" t="str">
            <v>U R A I A N</v>
          </cell>
          <cell r="G844" t="str">
            <v>KODE</v>
          </cell>
          <cell r="H844" t="str">
            <v>KOEF.</v>
          </cell>
          <cell r="I844" t="str">
            <v>SATUAN</v>
          </cell>
          <cell r="J844" t="str">
            <v>KETERANGAN</v>
          </cell>
        </row>
        <row r="846">
          <cell r="L846" t="str">
            <v>Proyek / Bagpro</v>
          </cell>
          <cell r="O846" t="str">
            <v xml:space="preserve">:  Peningkatan Jalan Dan Jembatan Prop. NTT </v>
          </cell>
        </row>
        <row r="847">
          <cell r="A847" t="str">
            <v>I.</v>
          </cell>
          <cell r="C847" t="str">
            <v>ASUMSI</v>
          </cell>
          <cell r="L847" t="str">
            <v>No. Paket Kontrak</v>
          </cell>
          <cell r="O847" t="str">
            <v xml:space="preserve">:  </v>
          </cell>
        </row>
        <row r="848">
          <cell r="A848">
            <v>1</v>
          </cell>
          <cell r="C848" t="str">
            <v>Pekerjaan dilakukan secara mekanik/manual</v>
          </cell>
          <cell r="L848" t="str">
            <v>Nama Paket</v>
          </cell>
          <cell r="O848" t="str">
            <v>:  Pembangunan Jalan Resetlement Pengungsi Mauritzu</v>
          </cell>
        </row>
        <row r="849">
          <cell r="A849">
            <v>2</v>
          </cell>
          <cell r="C849" t="str">
            <v>Lokasi pekerjaan : sekitar jembatan</v>
          </cell>
          <cell r="L849" t="str">
            <v>Prop / Kab / Kodya</v>
          </cell>
          <cell r="O849" t="str">
            <v>:  Nusa Tenggara Timur / TTU</v>
          </cell>
        </row>
        <row r="850">
          <cell r="A850">
            <v>3</v>
          </cell>
          <cell r="C850" t="str">
            <v>Diameter bagian luar Caison</v>
          </cell>
          <cell r="G850" t="str">
            <v>d</v>
          </cell>
          <cell r="H850">
            <v>2.5</v>
          </cell>
          <cell r="I850" t="str">
            <v>M</v>
          </cell>
          <cell r="L850" t="str">
            <v>ITEM PEMBAYARAN NO.</v>
          </cell>
          <cell r="O850" t="str">
            <v>:  7.7 (2) a</v>
          </cell>
          <cell r="R850" t="str">
            <v>PERKIRAAN VOL. PEK.</v>
          </cell>
          <cell r="T850" t="str">
            <v>:</v>
          </cell>
          <cell r="U850">
            <v>0</v>
          </cell>
        </row>
        <row r="851">
          <cell r="A851">
            <v>4</v>
          </cell>
          <cell r="C851" t="str">
            <v>Jarak rata-rata Base Camp ke lokasi pekerjaan</v>
          </cell>
          <cell r="G851" t="str">
            <v>L</v>
          </cell>
          <cell r="H851">
            <v>17.5</v>
          </cell>
          <cell r="I851" t="str">
            <v>Km</v>
          </cell>
          <cell r="L851" t="str">
            <v>JENIS PEKERJAAN</v>
          </cell>
          <cell r="O851" t="str">
            <v>:  Penurunan Caison Dia  250 cm</v>
          </cell>
          <cell r="R851" t="str">
            <v>TOTAL HARGA (Rp.)</v>
          </cell>
          <cell r="T851" t="str">
            <v>:</v>
          </cell>
          <cell r="U851">
            <v>0</v>
          </cell>
        </row>
        <row r="852">
          <cell r="A852">
            <v>5</v>
          </cell>
          <cell r="C852" t="str">
            <v>Jam kerja efektif per-hari</v>
          </cell>
          <cell r="G852" t="str">
            <v>Tk</v>
          </cell>
          <cell r="H852">
            <v>7</v>
          </cell>
          <cell r="I852" t="str">
            <v>Jam</v>
          </cell>
          <cell r="L852" t="str">
            <v>SATUAN PEMBAYARAN</v>
          </cell>
          <cell r="O852" t="str">
            <v>:  M1</v>
          </cell>
          <cell r="R852" t="str">
            <v>% THD. BIAYA PROYEK</v>
          </cell>
          <cell r="T852" t="str">
            <v>:</v>
          </cell>
          <cell r="U852">
            <v>0</v>
          </cell>
        </row>
        <row r="853">
          <cell r="A853">
            <v>6</v>
          </cell>
          <cell r="C853" t="str">
            <v>Tebal Caison</v>
          </cell>
          <cell r="G853" t="str">
            <v>t</v>
          </cell>
          <cell r="H853">
            <v>0.4</v>
          </cell>
          <cell r="I853" t="str">
            <v>M</v>
          </cell>
        </row>
        <row r="854">
          <cell r="A854">
            <v>7</v>
          </cell>
          <cell r="C854" t="str">
            <v>Banyak Galian pada Caison / M'</v>
          </cell>
          <cell r="G854" t="str">
            <v>Vt</v>
          </cell>
          <cell r="H854">
            <v>4.908738521234052</v>
          </cell>
          <cell r="I854" t="str">
            <v>M3</v>
          </cell>
        </row>
        <row r="855">
          <cell r="A855">
            <v>8</v>
          </cell>
          <cell r="C855" t="str">
            <v>Faktor pengembangan bahan</v>
          </cell>
          <cell r="G855" t="str">
            <v>Fk</v>
          </cell>
          <cell r="H855">
            <v>1.2</v>
          </cell>
          <cell r="I855" t="str">
            <v>-</v>
          </cell>
          <cell r="Q855" t="str">
            <v>PERKIRAAN</v>
          </cell>
          <cell r="R855" t="str">
            <v>HARGA</v>
          </cell>
          <cell r="S855" t="str">
            <v>JUMLAH</v>
          </cell>
        </row>
        <row r="856">
          <cell r="L856" t="str">
            <v>NO.</v>
          </cell>
          <cell r="N856" t="str">
            <v>KOMPONEN</v>
          </cell>
          <cell r="P856" t="str">
            <v>SATUAN</v>
          </cell>
          <cell r="Q856" t="str">
            <v>KUANTITAS</v>
          </cell>
          <cell r="R856" t="str">
            <v>SATUAN</v>
          </cell>
          <cell r="S856" t="str">
            <v>HARGA</v>
          </cell>
        </row>
        <row r="857">
          <cell r="A857" t="str">
            <v>II.</v>
          </cell>
          <cell r="C857" t="str">
            <v>URUTAN KERJA</v>
          </cell>
          <cell r="R857" t="str">
            <v>(Rp.)</v>
          </cell>
          <cell r="S857" t="str">
            <v>(Rp.)</v>
          </cell>
        </row>
        <row r="858">
          <cell r="A858">
            <v>1</v>
          </cell>
          <cell r="C858" t="str">
            <v>Penggalian dilakukan dengan menggunakan Excavator</v>
          </cell>
        </row>
        <row r="859">
          <cell r="C859" t="str">
            <v>dan tenaga manusia. Excavator menuangkan material</v>
          </cell>
        </row>
        <row r="860">
          <cell r="C860" t="str">
            <v>hasil galian kedalam Dump Truck</v>
          </cell>
          <cell r="L860" t="str">
            <v>A.</v>
          </cell>
          <cell r="N860" t="str">
            <v>TENAGA</v>
          </cell>
        </row>
        <row r="861">
          <cell r="A861">
            <v>2</v>
          </cell>
          <cell r="C861" t="str">
            <v>Dump Truck membuang material hasil galian keluar</v>
          </cell>
        </row>
        <row r="862">
          <cell r="C862" t="str">
            <v>lokasi jalan sejauh</v>
          </cell>
          <cell r="G862" t="str">
            <v>Lb</v>
          </cell>
          <cell r="H862">
            <v>2</v>
          </cell>
          <cell r="I862" t="str">
            <v>Km</v>
          </cell>
          <cell r="L862" t="str">
            <v>1.</v>
          </cell>
          <cell r="N862" t="str">
            <v>Pekerja</v>
          </cell>
          <cell r="O862" t="str">
            <v>(L01)</v>
          </cell>
          <cell r="P862" t="str">
            <v>Jam</v>
          </cell>
          <cell r="Q862">
            <v>2.5702811244979924</v>
          </cell>
          <cell r="R862">
            <v>0</v>
          </cell>
          <cell r="U862">
            <v>0</v>
          </cell>
        </row>
        <row r="863">
          <cell r="L863" t="str">
            <v>3.</v>
          </cell>
          <cell r="N863" t="str">
            <v>Mandor</v>
          </cell>
          <cell r="O863" t="str">
            <v>(L03)</v>
          </cell>
          <cell r="P863" t="str">
            <v>Jam</v>
          </cell>
          <cell r="Q863">
            <v>0.32128514056224905</v>
          </cell>
          <cell r="R863">
            <v>0</v>
          </cell>
          <cell r="U863">
            <v>0</v>
          </cell>
        </row>
        <row r="864">
          <cell r="A864" t="str">
            <v>III.</v>
          </cell>
          <cell r="C864" t="str">
            <v>PEMAKAIAN BAHAN, ALAT DAN TENAGA</v>
          </cell>
        </row>
        <row r="865">
          <cell r="A865" t="str">
            <v xml:space="preserve">   1.</v>
          </cell>
          <cell r="C865" t="str">
            <v>BAHAN</v>
          </cell>
        </row>
        <row r="866">
          <cell r="C866" t="str">
            <v>Tidak ada bahan yang diperlukan</v>
          </cell>
          <cell r="Q866" t="str">
            <v xml:space="preserve">JUMLAH HARGA TENAGA   </v>
          </cell>
          <cell r="U866">
            <v>0</v>
          </cell>
        </row>
        <row r="868">
          <cell r="A868" t="str">
            <v xml:space="preserve">   2.</v>
          </cell>
          <cell r="C868" t="str">
            <v>ALAT</v>
          </cell>
          <cell r="L868" t="str">
            <v>B.</v>
          </cell>
          <cell r="N868" t="str">
            <v>BAHAN</v>
          </cell>
        </row>
        <row r="869">
          <cell r="A869" t="str">
            <v xml:space="preserve">   2.a.</v>
          </cell>
          <cell r="C869" t="str">
            <v>EXCAVATOR</v>
          </cell>
          <cell r="G869" t="str">
            <v>(E10)</v>
          </cell>
        </row>
        <row r="870">
          <cell r="C870" t="str">
            <v>Kapasitas Bucket</v>
          </cell>
          <cell r="G870" t="str">
            <v>V</v>
          </cell>
          <cell r="H870">
            <v>0.5</v>
          </cell>
          <cell r="I870" t="str">
            <v>M3</v>
          </cell>
        </row>
        <row r="871">
          <cell r="C871" t="str">
            <v>Faktor Bucket</v>
          </cell>
          <cell r="G871" t="str">
            <v>Fb</v>
          </cell>
          <cell r="H871">
            <v>0.75</v>
          </cell>
          <cell r="I871" t="str">
            <v>-</v>
          </cell>
        </row>
        <row r="872">
          <cell r="C872" t="str">
            <v>Faktor  Efisiensi alat</v>
          </cell>
          <cell r="G872" t="str">
            <v>Fa</v>
          </cell>
          <cell r="H872">
            <v>0.83</v>
          </cell>
          <cell r="I872" t="str">
            <v>-</v>
          </cell>
        </row>
        <row r="874">
          <cell r="C874" t="str">
            <v>Waktu siklus</v>
          </cell>
          <cell r="G874" t="str">
            <v>Ts1</v>
          </cell>
          <cell r="I874" t="str">
            <v>menit</v>
          </cell>
        </row>
        <row r="875">
          <cell r="C875" t="str">
            <v>- Menggali / memuat</v>
          </cell>
          <cell r="G875" t="str">
            <v>T1</v>
          </cell>
          <cell r="H875">
            <v>0.5</v>
          </cell>
          <cell r="I875" t="str">
            <v>menit</v>
          </cell>
        </row>
        <row r="876">
          <cell r="C876" t="str">
            <v>- Lain-lain</v>
          </cell>
          <cell r="G876" t="str">
            <v>T2</v>
          </cell>
          <cell r="H876">
            <v>0.5</v>
          </cell>
          <cell r="I876" t="str">
            <v>menit</v>
          </cell>
          <cell r="Q876" t="str">
            <v xml:space="preserve">JUMLAH HARGA BAHAN   </v>
          </cell>
          <cell r="U876">
            <v>0</v>
          </cell>
        </row>
        <row r="877">
          <cell r="G877" t="str">
            <v>Ts1</v>
          </cell>
          <cell r="H877">
            <v>1</v>
          </cell>
          <cell r="I877" t="str">
            <v>menit</v>
          </cell>
        </row>
        <row r="878">
          <cell r="L878" t="str">
            <v>C.</v>
          </cell>
          <cell r="N878" t="str">
            <v>PERALATAN</v>
          </cell>
        </row>
        <row r="879">
          <cell r="C879" t="str">
            <v>Kap. Prod. / jam =</v>
          </cell>
          <cell r="D879" t="str">
            <v>V  x Fb x Fa x 60</v>
          </cell>
          <cell r="G879" t="str">
            <v>Q1</v>
          </cell>
          <cell r="H879">
            <v>15.562499999999998</v>
          </cell>
          <cell r="I879" t="str">
            <v>M3/Jam</v>
          </cell>
        </row>
        <row r="880">
          <cell r="D880" t="str">
            <v>Ts1 x Fk</v>
          </cell>
          <cell r="G880" t="str">
            <v>Q1</v>
          </cell>
          <cell r="H880">
            <v>3.1703664663905546</v>
          </cell>
          <cell r="I880" t="str">
            <v>M'/Jam</v>
          </cell>
          <cell r="L880" t="str">
            <v>1.</v>
          </cell>
        </row>
        <row r="881">
          <cell r="N881" t="str">
            <v>Excavator</v>
          </cell>
          <cell r="O881" t="str">
            <v>(E10)</v>
          </cell>
          <cell r="P881" t="str">
            <v>Jam</v>
          </cell>
          <cell r="Q881">
            <v>0.31542094915560176</v>
          </cell>
          <cell r="R881">
            <v>220215.23650827777</v>
          </cell>
          <cell r="U881">
            <v>69460.498917966295</v>
          </cell>
        </row>
        <row r="882">
          <cell r="C882" t="str">
            <v>Koefisien Alat / M'</v>
          </cell>
          <cell r="D882" t="str">
            <v xml:space="preserve"> =  1  :  Q1</v>
          </cell>
          <cell r="G882" t="str">
            <v>(E10)</v>
          </cell>
          <cell r="H882">
            <v>0.31542094915560176</v>
          </cell>
          <cell r="I882" t="str">
            <v>Jam</v>
          </cell>
          <cell r="N882" t="str">
            <v>Dump Truck</v>
          </cell>
          <cell r="O882" t="str">
            <v>(E08)</v>
          </cell>
          <cell r="P882" t="str">
            <v>Jam</v>
          </cell>
          <cell r="Q882">
            <v>0.72216671378584874</v>
          </cell>
          <cell r="R882">
            <v>85369.901634057198</v>
          </cell>
          <cell r="U882">
            <v>61651.301319288243</v>
          </cell>
        </row>
        <row r="883">
          <cell r="N883" t="str">
            <v>Alat Bantu</v>
          </cell>
          <cell r="P883" t="str">
            <v>Ls</v>
          </cell>
          <cell r="Q883">
            <v>1</v>
          </cell>
          <cell r="R883">
            <v>1500</v>
          </cell>
          <cell r="U883">
            <v>1500</v>
          </cell>
        </row>
        <row r="884">
          <cell r="A884" t="str">
            <v xml:space="preserve">   2.b.</v>
          </cell>
          <cell r="C884" t="str">
            <v>DUMP TRUCK</v>
          </cell>
          <cell r="G884" t="str">
            <v>(E08)</v>
          </cell>
        </row>
        <row r="885">
          <cell r="C885" t="str">
            <v>Kapasitas bak</v>
          </cell>
          <cell r="G885" t="str">
            <v>V</v>
          </cell>
          <cell r="H885">
            <v>4</v>
          </cell>
          <cell r="I885" t="str">
            <v>M3</v>
          </cell>
        </row>
        <row r="886">
          <cell r="C886" t="str">
            <v>Faktor  efisiensi alat</v>
          </cell>
          <cell r="G886" t="str">
            <v>Fa</v>
          </cell>
          <cell r="H886">
            <v>0.83</v>
          </cell>
          <cell r="I886" t="str">
            <v>-</v>
          </cell>
        </row>
        <row r="887">
          <cell r="C887" t="str">
            <v>Kecepatan rata-rata bermuatan</v>
          </cell>
          <cell r="G887" t="str">
            <v>v1</v>
          </cell>
          <cell r="H887">
            <v>30</v>
          </cell>
          <cell r="I887" t="str">
            <v>KM/Jam</v>
          </cell>
        </row>
        <row r="888">
          <cell r="C888" t="str">
            <v>Kecepatan rata-rata kosong</v>
          </cell>
          <cell r="G888" t="str">
            <v>v2</v>
          </cell>
          <cell r="H888">
            <v>60</v>
          </cell>
          <cell r="I888" t="str">
            <v>KM/Jam</v>
          </cell>
          <cell r="Q888" t="str">
            <v xml:space="preserve">JUMLAH HARGA PERALATAN   </v>
          </cell>
          <cell r="U888">
            <v>132611.80023725453</v>
          </cell>
        </row>
        <row r="889">
          <cell r="C889" t="str">
            <v>Waktu  siklus</v>
          </cell>
          <cell r="G889" t="str">
            <v>Ts2</v>
          </cell>
          <cell r="I889" t="str">
            <v>menit</v>
          </cell>
        </row>
        <row r="890">
          <cell r="C890" t="str">
            <v>- Waktu tempuh isi</v>
          </cell>
          <cell r="E890" t="str">
            <v>=   (L  :  v1)  x  60</v>
          </cell>
          <cell r="G890" t="str">
            <v>T1</v>
          </cell>
          <cell r="H890">
            <v>4</v>
          </cell>
          <cell r="I890" t="str">
            <v>menit</v>
          </cell>
          <cell r="L890" t="str">
            <v>D.</v>
          </cell>
          <cell r="N890" t="str">
            <v>JUMLAH HARGA TENAGA, BAHAN DAN PERALATAN  ( A + B + C )</v>
          </cell>
          <cell r="U890">
            <v>132611.80023725453</v>
          </cell>
        </row>
        <row r="891">
          <cell r="C891" t="str">
            <v>- Waktu tempuh kosong</v>
          </cell>
          <cell r="E891" t="str">
            <v>=   (L  :  v2)  x  60</v>
          </cell>
          <cell r="G891" t="str">
            <v>T2</v>
          </cell>
          <cell r="H891">
            <v>2</v>
          </cell>
          <cell r="I891" t="str">
            <v>menit</v>
          </cell>
          <cell r="L891" t="str">
            <v>E.</v>
          </cell>
          <cell r="N891" t="str">
            <v>OVERHEAD &amp; PROFIT</v>
          </cell>
          <cell r="P891">
            <v>10</v>
          </cell>
          <cell r="Q891" t="str">
            <v>%  x  D</v>
          </cell>
          <cell r="U891">
            <v>13261.180023725454</v>
          </cell>
        </row>
        <row r="892">
          <cell r="C892" t="str">
            <v>- Muat</v>
          </cell>
          <cell r="E892" t="str">
            <v>=   (V  :  Q1) x 60</v>
          </cell>
          <cell r="G892" t="str">
            <v>T3</v>
          </cell>
          <cell r="H892">
            <v>15.421686746987953</v>
          </cell>
          <cell r="I892" t="str">
            <v>menit</v>
          </cell>
          <cell r="L892" t="str">
            <v>F.</v>
          </cell>
          <cell r="N892" t="str">
            <v>HARGA SATUAN PEKERJAAN  ( D + E )</v>
          </cell>
          <cell r="U892">
            <v>145872.98026098</v>
          </cell>
        </row>
        <row r="893">
          <cell r="C893" t="str">
            <v>- Dump, dan lain-lain</v>
          </cell>
          <cell r="G893" t="str">
            <v>T4</v>
          </cell>
          <cell r="H893">
            <v>3</v>
          </cell>
          <cell r="I893" t="str">
            <v>menit</v>
          </cell>
          <cell r="L893" t="str">
            <v>Note: 1</v>
          </cell>
          <cell r="N893" t="str">
            <v>SATUAN dapat berdasarkan atas jam operasi untuk Tenaga Kerja dan Peralatan, volume dan/atau ukuran</v>
          </cell>
        </row>
        <row r="894">
          <cell r="G894" t="str">
            <v>Ts2</v>
          </cell>
          <cell r="H894">
            <v>24.421686746987952</v>
          </cell>
          <cell r="I894" t="str">
            <v>menit</v>
          </cell>
          <cell r="N894" t="str">
            <v>berat untuk bahan-bahan.</v>
          </cell>
        </row>
        <row r="895">
          <cell r="L895">
            <v>2</v>
          </cell>
          <cell r="N895" t="str">
            <v>Kuantitas satuan adalah kuantitas setiap komponen untuk menyelesaikan satu satuan pekerjaan dari nomor</v>
          </cell>
        </row>
        <row r="896">
          <cell r="C896" t="str">
            <v>Kapasitas Produksi / Jam   =</v>
          </cell>
          <cell r="E896" t="str">
            <v>V x Fa x 60</v>
          </cell>
          <cell r="G896" t="str">
            <v>Q2</v>
          </cell>
          <cell r="H896">
            <v>6.7972372964972863</v>
          </cell>
          <cell r="I896" t="str">
            <v xml:space="preserve">M3/Jam </v>
          </cell>
          <cell r="N896" t="str">
            <v>mata pembayaran.</v>
          </cell>
        </row>
        <row r="897">
          <cell r="E897" t="str">
            <v xml:space="preserve">    Fk x Ts2</v>
          </cell>
          <cell r="G897" t="str">
            <v>Q2</v>
          </cell>
          <cell r="H897">
            <v>1.3847218113358517</v>
          </cell>
          <cell r="I897" t="str">
            <v xml:space="preserve">M'/Jam </v>
          </cell>
          <cell r="L897">
            <v>3</v>
          </cell>
          <cell r="N897" t="str">
            <v>Biaya satuan untuk peralatan sudah termasuk bahan bakar, bahan habis dipakai dan operator.</v>
          </cell>
        </row>
        <row r="898">
          <cell r="L898">
            <v>4</v>
          </cell>
          <cell r="N898" t="str">
            <v>Biaya satuan sudah termasuk pengeluaran untuk seluruh pajak yang berkaitan (tetapi tidak termasuk PPN</v>
          </cell>
        </row>
        <row r="899">
          <cell r="J899" t="str">
            <v>Berlanjut ke hal. berikut.</v>
          </cell>
          <cell r="N899" t="str">
            <v>yang dibayar dari kontrak) dan biaya-biaya lainnya.</v>
          </cell>
        </row>
        <row r="900">
          <cell r="A900" t="str">
            <v>ITEM PEMBAYARAN NO.</v>
          </cell>
          <cell r="D900" t="str">
            <v>:  7.7 (2) a</v>
          </cell>
          <cell r="J900" t="str">
            <v>Analisa EI-772</v>
          </cell>
        </row>
        <row r="901">
          <cell r="A901" t="str">
            <v>JENIS PEKERJAAN</v>
          </cell>
          <cell r="D901" t="str">
            <v>:  Penurunan Caison Dia  250 cm</v>
          </cell>
        </row>
        <row r="902">
          <cell r="A902" t="str">
            <v>SATUAN PEMBAYARAN</v>
          </cell>
          <cell r="D902" t="str">
            <v>:  M1</v>
          </cell>
          <cell r="H902" t="str">
            <v xml:space="preserve">        URAIAN ANALISA HARGA SATUAN</v>
          </cell>
        </row>
        <row r="903">
          <cell r="J903" t="str">
            <v>Lanjutan</v>
          </cell>
        </row>
        <row r="905">
          <cell r="A905" t="str">
            <v>No.</v>
          </cell>
          <cell r="C905" t="str">
            <v>U R A I A N</v>
          </cell>
          <cell r="G905" t="str">
            <v>KODE</v>
          </cell>
          <cell r="H905" t="str">
            <v>KOEF.</v>
          </cell>
          <cell r="I905" t="str">
            <v>SATUAN</v>
          </cell>
          <cell r="J905" t="str">
            <v>KETERANGAN</v>
          </cell>
        </row>
        <row r="908">
          <cell r="C908" t="str">
            <v>Koefisien Alat / M'</v>
          </cell>
          <cell r="D908" t="str">
            <v xml:space="preserve"> =  1  :  Q2</v>
          </cell>
          <cell r="G908" t="str">
            <v>(E08)</v>
          </cell>
          <cell r="H908">
            <v>0.72216671378584874</v>
          </cell>
          <cell r="I908" t="str">
            <v>Jam</v>
          </cell>
        </row>
        <row r="911">
          <cell r="A911" t="str">
            <v>2.d.</v>
          </cell>
          <cell r="C911" t="str">
            <v>ALAT  BANTU</v>
          </cell>
        </row>
        <row r="912">
          <cell r="C912" t="str">
            <v>Diperlukan alat-alat bantu kecil</v>
          </cell>
          <cell r="J912" t="str">
            <v>Lump Sump</v>
          </cell>
        </row>
        <row r="913">
          <cell r="C913" t="str">
            <v>- Sekop</v>
          </cell>
        </row>
        <row r="914">
          <cell r="C914" t="str">
            <v>- Keranjang, dan lain-lain</v>
          </cell>
        </row>
        <row r="916">
          <cell r="A916" t="str">
            <v xml:space="preserve">   3.</v>
          </cell>
          <cell r="C916" t="str">
            <v>TENAGA</v>
          </cell>
        </row>
        <row r="917">
          <cell r="C917" t="str">
            <v>Produksi menentukan : EXCAVATOR</v>
          </cell>
          <cell r="G917" t="str">
            <v>Q1</v>
          </cell>
          <cell r="H917">
            <v>3.1703664663905546</v>
          </cell>
          <cell r="I917" t="str">
            <v>M'/Jam</v>
          </cell>
        </row>
        <row r="918">
          <cell r="C918" t="str">
            <v>Produksi Galian / hari  =  Tk x Q1 x Vt</v>
          </cell>
          <cell r="G918" t="str">
            <v>Qt</v>
          </cell>
          <cell r="H918">
            <v>108.93749999999999</v>
          </cell>
          <cell r="I918" t="str">
            <v>M3</v>
          </cell>
        </row>
        <row r="919">
          <cell r="C919" t="str">
            <v>Kebutuhan tenaga untuk 20% galian :</v>
          </cell>
        </row>
        <row r="920">
          <cell r="D920" t="str">
            <v>- Pekerja</v>
          </cell>
          <cell r="G920" t="str">
            <v>P</v>
          </cell>
          <cell r="H920">
            <v>8</v>
          </cell>
          <cell r="I920" t="str">
            <v>orang</v>
          </cell>
        </row>
        <row r="921">
          <cell r="D921" t="str">
            <v>- Mandor</v>
          </cell>
          <cell r="G921" t="str">
            <v>M</v>
          </cell>
          <cell r="H921">
            <v>1</v>
          </cell>
          <cell r="I921" t="str">
            <v>orang</v>
          </cell>
        </row>
        <row r="923">
          <cell r="C923" t="str">
            <v>Koefisien tenaga / M'   :</v>
          </cell>
        </row>
        <row r="924">
          <cell r="D924" t="str">
            <v>- Pekerja</v>
          </cell>
          <cell r="E924" t="str">
            <v>= (Tk x P) : (20%Qt)</v>
          </cell>
          <cell r="G924" t="str">
            <v>(L01)</v>
          </cell>
          <cell r="H924">
            <v>2.5702811244979924</v>
          </cell>
          <cell r="I924" t="str">
            <v>Jam</v>
          </cell>
        </row>
        <row r="925">
          <cell r="D925" t="str">
            <v>- Mandor</v>
          </cell>
          <cell r="E925" t="str">
            <v>= (Tk x M) : (20%Qt)</v>
          </cell>
          <cell r="G925" t="str">
            <v>(L03)</v>
          </cell>
          <cell r="H925">
            <v>0.32128514056224905</v>
          </cell>
          <cell r="I925" t="str">
            <v>Jam</v>
          </cell>
        </row>
        <row r="927">
          <cell r="A927" t="str">
            <v>4.</v>
          </cell>
          <cell r="C927" t="str">
            <v>HARGA DASAR SATUAN UPAH, BAHAN DAN ALAT</v>
          </cell>
        </row>
        <row r="928">
          <cell r="C928" t="str">
            <v>Lihat lampiran.</v>
          </cell>
        </row>
        <row r="930">
          <cell r="A930" t="str">
            <v>5.</v>
          </cell>
          <cell r="C930" t="str">
            <v>ANALISA HARGA SATUAN PEKERJAAN</v>
          </cell>
        </row>
        <row r="931">
          <cell r="C931" t="str">
            <v>Lihat perhitungan dalam FORMULIR STANDAR UNTUK</v>
          </cell>
        </row>
        <row r="932">
          <cell r="C932" t="str">
            <v>PEREKEMAN ANALISA MASING-MASING HARGA</v>
          </cell>
        </row>
        <row r="933">
          <cell r="C933" t="str">
            <v>SATUAN.</v>
          </cell>
        </row>
        <row r="934">
          <cell r="C934" t="str">
            <v>Didapat Harga Satuan Pekerjaan :</v>
          </cell>
        </row>
        <row r="936">
          <cell r="C936" t="str">
            <v xml:space="preserve">Rp.  </v>
          </cell>
          <cell r="D936">
            <v>145872.98026098</v>
          </cell>
          <cell r="E936" t="str">
            <v xml:space="preserve"> / M'</v>
          </cell>
        </row>
        <row r="939">
          <cell r="A939" t="str">
            <v>6.</v>
          </cell>
          <cell r="C939" t="str">
            <v>WAKTU PELAKSANAAN YANG DIPERLUKAN</v>
          </cell>
        </row>
        <row r="940">
          <cell r="C940" t="str">
            <v>Masa Pelaksanaan :</v>
          </cell>
          <cell r="D940" t="str">
            <v>. . . . . . . . . . . .</v>
          </cell>
          <cell r="E940" t="str">
            <v>bulan</v>
          </cell>
        </row>
        <row r="942">
          <cell r="A942" t="str">
            <v>7.</v>
          </cell>
          <cell r="C942" t="str">
            <v>VOLUME PEKERJAAN YANG DIPERLUKAN</v>
          </cell>
        </row>
        <row r="943">
          <cell r="C943" t="str">
            <v>Volume pekerjaan  :</v>
          </cell>
          <cell r="D943">
            <v>0</v>
          </cell>
          <cell r="E943" t="str">
            <v>M'</v>
          </cell>
        </row>
        <row r="959">
          <cell r="A959" t="str">
            <v>ITEM PEMBAYARAN NO.</v>
          </cell>
          <cell r="D959" t="str">
            <v>:  7.7 (2) b</v>
          </cell>
          <cell r="J959" t="str">
            <v>Analisa EI-772</v>
          </cell>
          <cell r="T959" t="str">
            <v>Analisa EI-772</v>
          </cell>
        </row>
        <row r="960">
          <cell r="A960" t="str">
            <v>JENIS PEKERJAAN</v>
          </cell>
          <cell r="D960" t="str">
            <v>:  Penurunan Caison Dia  300 cm</v>
          </cell>
        </row>
        <row r="961">
          <cell r="A961" t="str">
            <v>SATUAN PEMBAYARAN</v>
          </cell>
          <cell r="D961" t="str">
            <v>:  M1</v>
          </cell>
          <cell r="H961" t="str">
            <v xml:space="preserve">        URAIAN ANALISA HARGA SATUAN</v>
          </cell>
          <cell r="L961" t="str">
            <v>FORMULIR STANDAR UNTUK</v>
          </cell>
        </row>
        <row r="962">
          <cell r="L962" t="str">
            <v>PEREKAMAN ANALISA MASING-MASING HARGA SATUAN</v>
          </cell>
        </row>
        <row r="963">
          <cell r="L963" t="str">
            <v xml:space="preserve">                                                                                                            </v>
          </cell>
        </row>
        <row r="964">
          <cell r="A964" t="str">
            <v>No.</v>
          </cell>
          <cell r="C964" t="str">
            <v>U R A I A N</v>
          </cell>
          <cell r="G964" t="str">
            <v>KODE</v>
          </cell>
          <cell r="H964" t="str">
            <v>KOEF.</v>
          </cell>
          <cell r="I964" t="str">
            <v>SATUAN</v>
          </cell>
          <cell r="J964" t="str">
            <v>KETERANGAN</v>
          </cell>
        </row>
        <row r="966">
          <cell r="L966" t="str">
            <v>Proyek / Bagpro</v>
          </cell>
          <cell r="O966" t="str">
            <v xml:space="preserve">:  Peningkatan Jalan Dan Jembatan Prop. NTT </v>
          </cell>
        </row>
        <row r="967">
          <cell r="A967" t="str">
            <v>I.</v>
          </cell>
          <cell r="C967" t="str">
            <v>ASUMSI</v>
          </cell>
          <cell r="L967" t="str">
            <v>No. Paket Kontrak</v>
          </cell>
          <cell r="O967" t="str">
            <v xml:space="preserve">:  </v>
          </cell>
        </row>
        <row r="968">
          <cell r="A968">
            <v>1</v>
          </cell>
          <cell r="C968" t="str">
            <v>Pekerjaan dilakukan secara mekanik/manual</v>
          </cell>
          <cell r="L968" t="str">
            <v>Nama Paket</v>
          </cell>
          <cell r="O968" t="str">
            <v>:  Pembangunan Jalan Resetlement Pengungsi Mauritzu</v>
          </cell>
        </row>
        <row r="969">
          <cell r="A969">
            <v>2</v>
          </cell>
          <cell r="C969" t="str">
            <v>Lokasi pekerjaan : sekitar jembatan</v>
          </cell>
          <cell r="L969" t="str">
            <v>Prop / Kab / Kodya</v>
          </cell>
          <cell r="O969" t="str">
            <v>:  Nusa Tenggara Timur / TTU</v>
          </cell>
        </row>
        <row r="970">
          <cell r="A970">
            <v>3</v>
          </cell>
          <cell r="C970" t="str">
            <v>Diameter bagian luar Caison</v>
          </cell>
          <cell r="G970" t="str">
            <v>d</v>
          </cell>
          <cell r="H970">
            <v>3</v>
          </cell>
          <cell r="I970" t="str">
            <v>M</v>
          </cell>
          <cell r="L970" t="str">
            <v>ITEM PEMBAYARAN NO.</v>
          </cell>
          <cell r="O970" t="str">
            <v>:  7.7 (2) b</v>
          </cell>
          <cell r="R970" t="str">
            <v>PERKIRAAN VOL. PEK.</v>
          </cell>
          <cell r="T970" t="str">
            <v>:</v>
          </cell>
          <cell r="U970" t="e">
            <v>#REF!</v>
          </cell>
        </row>
        <row r="971">
          <cell r="A971">
            <v>4</v>
          </cell>
          <cell r="C971" t="str">
            <v>Jarak rata-rata Base Camp ke lokasi pekerjaan</v>
          </cell>
          <cell r="G971" t="str">
            <v>L</v>
          </cell>
          <cell r="H971">
            <v>17.5</v>
          </cell>
          <cell r="I971" t="str">
            <v>Km</v>
          </cell>
          <cell r="L971" t="str">
            <v>JENIS PEKERJAAN</v>
          </cell>
          <cell r="O971" t="str">
            <v>:  Penurunan Caison Dia  300 cm</v>
          </cell>
          <cell r="R971" t="str">
            <v>TOTAL HARGA (Rp.)</v>
          </cell>
          <cell r="T971" t="str">
            <v>:</v>
          </cell>
          <cell r="U971" t="e">
            <v>#REF!</v>
          </cell>
        </row>
        <row r="972">
          <cell r="A972">
            <v>5</v>
          </cell>
          <cell r="C972" t="str">
            <v>Jam kerja efektif per-hari</v>
          </cell>
          <cell r="G972" t="str">
            <v>Tk</v>
          </cell>
          <cell r="H972">
            <v>7</v>
          </cell>
          <cell r="I972" t="str">
            <v>Jam</v>
          </cell>
          <cell r="L972" t="str">
            <v>SATUAN PEMBAYARAN</v>
          </cell>
          <cell r="O972" t="str">
            <v>:  M1</v>
          </cell>
          <cell r="R972" t="str">
            <v>% THD. BIAYA PROYEK</v>
          </cell>
          <cell r="T972" t="str">
            <v>:</v>
          </cell>
          <cell r="U972" t="e">
            <v>#REF!</v>
          </cell>
        </row>
        <row r="973">
          <cell r="A973">
            <v>6</v>
          </cell>
          <cell r="C973" t="str">
            <v>Tebal Caison</v>
          </cell>
          <cell r="G973" t="str">
            <v>t</v>
          </cell>
          <cell r="H973">
            <v>0.45</v>
          </cell>
          <cell r="I973" t="str">
            <v>M</v>
          </cell>
        </row>
        <row r="974">
          <cell r="A974">
            <v>7</v>
          </cell>
          <cell r="C974" t="str">
            <v>Banyak Galian pada Caison / M'</v>
          </cell>
          <cell r="G974" t="str">
            <v>Vt</v>
          </cell>
          <cell r="H974">
            <v>7.0685834705770345</v>
          </cell>
          <cell r="I974" t="str">
            <v>M3</v>
          </cell>
        </row>
        <row r="975">
          <cell r="A975">
            <v>8</v>
          </cell>
          <cell r="C975" t="str">
            <v>Faktor pengembangan bahan</v>
          </cell>
          <cell r="G975" t="str">
            <v>Fk</v>
          </cell>
          <cell r="H975">
            <v>1.2</v>
          </cell>
          <cell r="I975" t="str">
            <v>-</v>
          </cell>
          <cell r="Q975" t="str">
            <v>PERKIRAAN</v>
          </cell>
          <cell r="R975" t="str">
            <v>HARGA</v>
          </cell>
          <cell r="S975" t="str">
            <v>JUMLAH</v>
          </cell>
        </row>
        <row r="976">
          <cell r="L976" t="str">
            <v>NO.</v>
          </cell>
          <cell r="N976" t="str">
            <v>KOMPONEN</v>
          </cell>
          <cell r="P976" t="str">
            <v>SATUAN</v>
          </cell>
          <cell r="Q976" t="str">
            <v>KUANTITAS</v>
          </cell>
          <cell r="R976" t="str">
            <v>SATUAN</v>
          </cell>
          <cell r="S976" t="str">
            <v>HARGA</v>
          </cell>
        </row>
        <row r="977">
          <cell r="A977" t="str">
            <v>II.</v>
          </cell>
          <cell r="C977" t="str">
            <v>URUTAN KERJA</v>
          </cell>
          <cell r="R977" t="str">
            <v>(Rp.)</v>
          </cell>
          <cell r="S977" t="str">
            <v>(Rp.)</v>
          </cell>
        </row>
        <row r="978">
          <cell r="A978">
            <v>1</v>
          </cell>
          <cell r="C978" t="str">
            <v>Penggalian dilakukan dengan menggunakan Excavator</v>
          </cell>
        </row>
        <row r="979">
          <cell r="C979" t="str">
            <v>dan tenaga manusia. Excavator menuangkan material</v>
          </cell>
        </row>
        <row r="980">
          <cell r="C980" t="str">
            <v>hasil galian kedalam Dump Truck</v>
          </cell>
          <cell r="L980" t="str">
            <v>A.</v>
          </cell>
          <cell r="N980" t="str">
            <v>TENAGA</v>
          </cell>
        </row>
        <row r="981">
          <cell r="A981">
            <v>2</v>
          </cell>
          <cell r="C981" t="str">
            <v>Dump Truck membuang material hasil galian keluar</v>
          </cell>
        </row>
        <row r="982">
          <cell r="C982" t="str">
            <v>lokasi jalan sejauh</v>
          </cell>
          <cell r="G982" t="str">
            <v>Lb</v>
          </cell>
          <cell r="H982">
            <v>2</v>
          </cell>
          <cell r="I982" t="str">
            <v>Km</v>
          </cell>
          <cell r="L982" t="str">
            <v>1.</v>
          </cell>
          <cell r="N982" t="str">
            <v>Pekerja</v>
          </cell>
          <cell r="O982" t="str">
            <v>(L01)</v>
          </cell>
          <cell r="P982" t="str">
            <v>Jam</v>
          </cell>
          <cell r="Q982">
            <v>3.2128514056224904</v>
          </cell>
          <cell r="R982">
            <v>0</v>
          </cell>
          <cell r="U982">
            <v>0</v>
          </cell>
        </row>
        <row r="983">
          <cell r="L983" t="str">
            <v>2.</v>
          </cell>
          <cell r="N983" t="str">
            <v>Mandor</v>
          </cell>
          <cell r="O983" t="str">
            <v>(L03)</v>
          </cell>
          <cell r="P983" t="str">
            <v>Jam</v>
          </cell>
          <cell r="Q983">
            <v>0.32128514056224905</v>
          </cell>
          <cell r="R983">
            <v>0</v>
          </cell>
          <cell r="U983">
            <v>0</v>
          </cell>
        </row>
        <row r="984">
          <cell r="A984" t="str">
            <v>III.</v>
          </cell>
          <cell r="C984" t="str">
            <v>PEMAKAIAN BAHAN, ALAT DAN TENAGA</v>
          </cell>
        </row>
        <row r="985">
          <cell r="A985" t="str">
            <v xml:space="preserve">   1.</v>
          </cell>
          <cell r="C985" t="str">
            <v>BAHAN</v>
          </cell>
        </row>
        <row r="986">
          <cell r="C986" t="str">
            <v>Tidak ada bahan yang diperlukan</v>
          </cell>
          <cell r="Q986" t="str">
            <v xml:space="preserve">JUMLAH HARGA TENAGA   </v>
          </cell>
          <cell r="U986">
            <v>0</v>
          </cell>
        </row>
        <row r="988">
          <cell r="A988" t="str">
            <v xml:space="preserve">   2.</v>
          </cell>
          <cell r="C988" t="str">
            <v>ALAT</v>
          </cell>
          <cell r="L988" t="str">
            <v>B.</v>
          </cell>
          <cell r="N988" t="str">
            <v>BAHAN</v>
          </cell>
        </row>
        <row r="989">
          <cell r="A989" t="str">
            <v xml:space="preserve">   2.a.</v>
          </cell>
          <cell r="C989" t="str">
            <v>EXCAVATOR</v>
          </cell>
          <cell r="G989" t="str">
            <v>(E10)</v>
          </cell>
        </row>
        <row r="990">
          <cell r="C990" t="str">
            <v>Kapasitas Bucket</v>
          </cell>
          <cell r="G990" t="str">
            <v>V</v>
          </cell>
          <cell r="H990">
            <v>0.5</v>
          </cell>
          <cell r="I990" t="str">
            <v>M3</v>
          </cell>
        </row>
        <row r="991">
          <cell r="C991" t="str">
            <v>Faktor Bucket</v>
          </cell>
          <cell r="G991" t="str">
            <v>Fb</v>
          </cell>
          <cell r="H991">
            <v>0.75</v>
          </cell>
          <cell r="I991" t="str">
            <v>-</v>
          </cell>
        </row>
        <row r="992">
          <cell r="C992" t="str">
            <v>Faktor  Efisiensi alat</v>
          </cell>
          <cell r="G992" t="str">
            <v>Fa</v>
          </cell>
          <cell r="H992">
            <v>0.83</v>
          </cell>
          <cell r="I992" t="str">
            <v>-</v>
          </cell>
        </row>
        <row r="994">
          <cell r="C994" t="str">
            <v>Waktu siklus</v>
          </cell>
          <cell r="G994" t="str">
            <v>Ts1</v>
          </cell>
          <cell r="I994" t="str">
            <v>menit</v>
          </cell>
        </row>
        <row r="995">
          <cell r="C995" t="str">
            <v>- Menggali / memuat</v>
          </cell>
          <cell r="G995" t="str">
            <v>T1</v>
          </cell>
          <cell r="H995">
            <v>0.5</v>
          </cell>
          <cell r="I995" t="str">
            <v>menit</v>
          </cell>
        </row>
        <row r="996">
          <cell r="C996" t="str">
            <v>- Lain-lain</v>
          </cell>
          <cell r="G996" t="str">
            <v>T2</v>
          </cell>
          <cell r="H996">
            <v>0.5</v>
          </cell>
          <cell r="I996" t="str">
            <v>menit</v>
          </cell>
          <cell r="Q996" t="str">
            <v xml:space="preserve">JUMLAH HARGA BAHAN   </v>
          </cell>
          <cell r="U996">
            <v>0</v>
          </cell>
        </row>
        <row r="997">
          <cell r="G997" t="str">
            <v>Ts1</v>
          </cell>
          <cell r="H997">
            <v>1</v>
          </cell>
          <cell r="I997" t="str">
            <v>menit</v>
          </cell>
        </row>
        <row r="998">
          <cell r="L998" t="str">
            <v>C.</v>
          </cell>
          <cell r="N998" t="str">
            <v>PERALATAN</v>
          </cell>
        </row>
        <row r="999">
          <cell r="C999" t="str">
            <v>Kap. Prod. / jam =</v>
          </cell>
          <cell r="D999" t="str">
            <v>V  x Fb x Fa x 60</v>
          </cell>
          <cell r="G999" t="str">
            <v>Q1</v>
          </cell>
          <cell r="H999">
            <v>15.562499999999998</v>
          </cell>
          <cell r="I999" t="str">
            <v>M3/Jam</v>
          </cell>
        </row>
        <row r="1000">
          <cell r="D1000" t="str">
            <v>Ts1 x Fk</v>
          </cell>
          <cell r="G1000" t="str">
            <v>Q1</v>
          </cell>
          <cell r="H1000">
            <v>2.2016433794378854</v>
          </cell>
          <cell r="I1000" t="str">
            <v>M'/Jam</v>
          </cell>
          <cell r="L1000" t="str">
            <v>1.</v>
          </cell>
        </row>
        <row r="1001">
          <cell r="N1001" t="str">
            <v>Excavator</v>
          </cell>
          <cell r="O1001" t="str">
            <v>(E10)</v>
          </cell>
          <cell r="P1001" t="str">
            <v>Jam</v>
          </cell>
          <cell r="Q1001">
            <v>0.4542061667840665</v>
          </cell>
          <cell r="R1001">
            <v>220215.23650827777</v>
          </cell>
          <cell r="U1001">
            <v>100023.11844187147</v>
          </cell>
        </row>
        <row r="1002">
          <cell r="C1002" t="str">
            <v>Koefisien Alat / M'</v>
          </cell>
          <cell r="D1002" t="str">
            <v xml:space="preserve"> =  1  :  Q1</v>
          </cell>
          <cell r="G1002" t="str">
            <v>(E10)</v>
          </cell>
          <cell r="H1002">
            <v>0.4542061667840665</v>
          </cell>
          <cell r="I1002" t="str">
            <v>Jam</v>
          </cell>
          <cell r="N1002" t="str">
            <v>Dump Truck</v>
          </cell>
          <cell r="O1002" t="str">
            <v>(E08)</v>
          </cell>
          <cell r="P1002" t="str">
            <v>Jam</v>
          </cell>
          <cell r="Q1002">
            <v>1.0399200678516221</v>
          </cell>
          <cell r="R1002">
            <v>85369.901634057198</v>
          </cell>
          <cell r="U1002">
            <v>88777.873899775062</v>
          </cell>
        </row>
        <row r="1003">
          <cell r="N1003" t="str">
            <v>Alat Bantu</v>
          </cell>
          <cell r="P1003" t="str">
            <v>Ls</v>
          </cell>
          <cell r="Q1003">
            <v>1</v>
          </cell>
          <cell r="R1003">
            <v>1500</v>
          </cell>
          <cell r="U1003">
            <v>1500</v>
          </cell>
        </row>
        <row r="1004">
          <cell r="A1004" t="str">
            <v xml:space="preserve">   2.b.</v>
          </cell>
          <cell r="C1004" t="str">
            <v>DUMP TRUCK</v>
          </cell>
          <cell r="G1004" t="str">
            <v>(E08)</v>
          </cell>
        </row>
        <row r="1005">
          <cell r="C1005" t="str">
            <v>Kapasitas bak</v>
          </cell>
          <cell r="G1005" t="str">
            <v>V</v>
          </cell>
          <cell r="H1005">
            <v>4</v>
          </cell>
          <cell r="I1005" t="str">
            <v>M3</v>
          </cell>
        </row>
        <row r="1006">
          <cell r="C1006" t="str">
            <v>Faktor  efisiensi alat</v>
          </cell>
          <cell r="G1006" t="str">
            <v>Fa</v>
          </cell>
          <cell r="H1006">
            <v>0.83</v>
          </cell>
          <cell r="I1006" t="str">
            <v>-</v>
          </cell>
        </row>
        <row r="1007">
          <cell r="C1007" t="str">
            <v>Kecepatan rata-rata bermuatan</v>
          </cell>
          <cell r="G1007" t="str">
            <v>v1</v>
          </cell>
          <cell r="H1007">
            <v>30</v>
          </cell>
          <cell r="I1007" t="str">
            <v>KM/Jam</v>
          </cell>
        </row>
        <row r="1008">
          <cell r="C1008" t="str">
            <v>Kecepatan rata-rata kosong</v>
          </cell>
          <cell r="G1008" t="str">
            <v>v2</v>
          </cell>
          <cell r="H1008">
            <v>60</v>
          </cell>
          <cell r="I1008" t="str">
            <v>KM/Jam</v>
          </cell>
          <cell r="Q1008" t="str">
            <v xml:space="preserve">JUMLAH HARGA PERALATAN   </v>
          </cell>
          <cell r="U1008">
            <v>190300.99234164652</v>
          </cell>
        </row>
        <row r="1009">
          <cell r="C1009" t="str">
            <v>Waktu  siklus</v>
          </cell>
          <cell r="G1009" t="str">
            <v>Ts2</v>
          </cell>
          <cell r="I1009" t="str">
            <v>menit</v>
          </cell>
        </row>
        <row r="1010">
          <cell r="C1010" t="str">
            <v>- Waktu tempuh isi</v>
          </cell>
          <cell r="E1010" t="str">
            <v>=   (L  :  v1)  x  60</v>
          </cell>
          <cell r="G1010" t="str">
            <v>T1</v>
          </cell>
          <cell r="H1010">
            <v>4</v>
          </cell>
          <cell r="I1010" t="str">
            <v>menit</v>
          </cell>
          <cell r="L1010" t="str">
            <v>D.</v>
          </cell>
          <cell r="N1010" t="str">
            <v>JUMLAH HARGA TENAGA, BAHAN DAN PERALATAN  ( A + B + C )</v>
          </cell>
          <cell r="U1010">
            <v>190300.99234164652</v>
          </cell>
        </row>
        <row r="1011">
          <cell r="C1011" t="str">
            <v>- Waktu tempuh kosong</v>
          </cell>
          <cell r="E1011" t="str">
            <v>=   (L  :  v2)  x  60</v>
          </cell>
          <cell r="G1011" t="str">
            <v>T2</v>
          </cell>
          <cell r="H1011">
            <v>2</v>
          </cell>
          <cell r="I1011" t="str">
            <v>menit</v>
          </cell>
          <cell r="L1011" t="str">
            <v>E.</v>
          </cell>
          <cell r="N1011" t="str">
            <v>OVERHEAD &amp; PROFIT</v>
          </cell>
          <cell r="P1011">
            <v>10</v>
          </cell>
          <cell r="Q1011" t="str">
            <v>%  x  D</v>
          </cell>
          <cell r="U1011">
            <v>19030.099234164652</v>
          </cell>
        </row>
        <row r="1012">
          <cell r="C1012" t="str">
            <v>- Waktu muat</v>
          </cell>
          <cell r="E1012" t="str">
            <v>=   (V  :  Q1) x 60</v>
          </cell>
          <cell r="G1012" t="str">
            <v>T3</v>
          </cell>
          <cell r="H1012">
            <v>15.421686746987953</v>
          </cell>
          <cell r="I1012" t="str">
            <v>menit</v>
          </cell>
          <cell r="L1012" t="str">
            <v>F.</v>
          </cell>
          <cell r="N1012" t="str">
            <v>HARGA SATUAN PEKERJAAN  ( D + E )</v>
          </cell>
          <cell r="U1012">
            <v>209331.09157581118</v>
          </cell>
        </row>
        <row r="1013">
          <cell r="C1013" t="str">
            <v>- Dump, dan lain-lain</v>
          </cell>
          <cell r="G1013" t="str">
            <v>T4</v>
          </cell>
          <cell r="H1013">
            <v>3</v>
          </cell>
          <cell r="I1013" t="str">
            <v>menit</v>
          </cell>
          <cell r="L1013" t="str">
            <v>Note: 1</v>
          </cell>
          <cell r="N1013" t="str">
            <v>SATUAN dapat berdasarkan atas jam operasi untuk Tenaga Kerja dan Peralatan, volume dan/atau ukuran</v>
          </cell>
        </row>
        <row r="1014">
          <cell r="G1014" t="str">
            <v>Ts2</v>
          </cell>
          <cell r="H1014">
            <v>24.421686746987952</v>
          </cell>
          <cell r="I1014" t="str">
            <v>menit</v>
          </cell>
          <cell r="N1014" t="str">
            <v>berat untuk bahan-bahan.</v>
          </cell>
        </row>
        <row r="1015">
          <cell r="L1015">
            <v>2</v>
          </cell>
          <cell r="N1015" t="str">
            <v>Kuantitas satuan adalah kuantitas setiap komponen untuk menyelesaikan satu satuan pekerjaan dari nomor</v>
          </cell>
        </row>
        <row r="1016">
          <cell r="C1016" t="str">
            <v>Kapasitas Produksi / Jam   =</v>
          </cell>
          <cell r="E1016" t="str">
            <v>V x Fa x 60</v>
          </cell>
          <cell r="G1016" t="str">
            <v>Q2</v>
          </cell>
          <cell r="H1016">
            <v>6.7972372964972863</v>
          </cell>
          <cell r="I1016" t="str">
            <v xml:space="preserve">M3/Jam </v>
          </cell>
          <cell r="N1016" t="str">
            <v>mata pembayaran.</v>
          </cell>
        </row>
        <row r="1017">
          <cell r="E1017" t="str">
            <v xml:space="preserve">    Fk x Ts2</v>
          </cell>
          <cell r="G1017" t="str">
            <v>Q2</v>
          </cell>
          <cell r="H1017">
            <v>0.96161236898323033</v>
          </cell>
          <cell r="I1017" t="str">
            <v xml:space="preserve">M'/Jam </v>
          </cell>
          <cell r="L1017">
            <v>3</v>
          </cell>
          <cell r="N1017" t="str">
            <v>Biaya satuan untuk peralatan sudah termasuk bahan bakar, bahan habis dipakai dan operator.</v>
          </cell>
        </row>
        <row r="1018">
          <cell r="L1018">
            <v>4</v>
          </cell>
          <cell r="N1018" t="str">
            <v>Biaya satuan sudah termasuk pengeluaran untuk seluruh pajak yang berkaitan (tetapi tidak termasuk PPN</v>
          </cell>
        </row>
        <row r="1019">
          <cell r="J1019" t="str">
            <v>Berlanjut ke hal. berikut.</v>
          </cell>
          <cell r="N1019" t="str">
            <v>yang dibayar dari kontrak) dan biaya-biaya lainnya.</v>
          </cell>
        </row>
        <row r="1020">
          <cell r="A1020" t="str">
            <v>ITEM PEMBAYARAN NO.</v>
          </cell>
          <cell r="D1020" t="str">
            <v>:  7.7 (2) b</v>
          </cell>
          <cell r="J1020" t="str">
            <v>Analisa EI-772</v>
          </cell>
        </row>
        <row r="1021">
          <cell r="A1021" t="str">
            <v>JENIS PEKERJAAN</v>
          </cell>
          <cell r="D1021" t="str">
            <v>:  Penurunan Caison Dia  300 cm</v>
          </cell>
        </row>
        <row r="1022">
          <cell r="A1022" t="str">
            <v>SATUAN PEMBAYARAN</v>
          </cell>
          <cell r="D1022" t="str">
            <v>:  M1</v>
          </cell>
          <cell r="H1022" t="str">
            <v xml:space="preserve">        URAIAN ANALISA HARGA SATUAN</v>
          </cell>
        </row>
        <row r="1023">
          <cell r="J1023" t="str">
            <v>Lanjutan</v>
          </cell>
        </row>
        <row r="1025">
          <cell r="A1025" t="str">
            <v>No.</v>
          </cell>
          <cell r="C1025" t="str">
            <v>U R A I A N</v>
          </cell>
          <cell r="G1025" t="str">
            <v>KODE</v>
          </cell>
          <cell r="H1025" t="str">
            <v>KOEF.</v>
          </cell>
          <cell r="I1025" t="str">
            <v>SATUAN</v>
          </cell>
          <cell r="J1025" t="str">
            <v>KETERANGAN</v>
          </cell>
        </row>
        <row r="1028">
          <cell r="C1028" t="str">
            <v>Koefisien Alat / M'</v>
          </cell>
          <cell r="D1028" t="str">
            <v xml:space="preserve"> =  1  :  Q2</v>
          </cell>
          <cell r="G1028" t="str">
            <v>(E08)</v>
          </cell>
          <cell r="H1028">
            <v>1.0399200678516221</v>
          </cell>
          <cell r="I1028" t="str">
            <v>Jam</v>
          </cell>
        </row>
        <row r="1031">
          <cell r="A1031" t="str">
            <v>2.d.</v>
          </cell>
          <cell r="C1031" t="str">
            <v>ALAT  BANTU</v>
          </cell>
        </row>
        <row r="1032">
          <cell r="C1032" t="str">
            <v>Diperlukan alat-alat bantu kecil</v>
          </cell>
          <cell r="J1032" t="str">
            <v>Lump Sump</v>
          </cell>
        </row>
        <row r="1033">
          <cell r="C1033" t="str">
            <v>- Sekop</v>
          </cell>
        </row>
        <row r="1034">
          <cell r="C1034" t="str">
            <v>- Keranjang, dan lain-lain</v>
          </cell>
        </row>
        <row r="1036">
          <cell r="A1036" t="str">
            <v xml:space="preserve">   3.</v>
          </cell>
          <cell r="C1036" t="str">
            <v>TENAGA</v>
          </cell>
        </row>
        <row r="1037">
          <cell r="C1037" t="str">
            <v>Produksi menentukan : EXCAVATOR</v>
          </cell>
          <cell r="G1037" t="str">
            <v>Q1</v>
          </cell>
          <cell r="H1037">
            <v>2.2016433794378854</v>
          </cell>
          <cell r="I1037" t="str">
            <v>M'/Jam</v>
          </cell>
        </row>
        <row r="1038">
          <cell r="C1038" t="str">
            <v>Produksi Galian / hari  =  Tk x Q1 x Vt</v>
          </cell>
          <cell r="G1038" t="str">
            <v>Qt</v>
          </cell>
          <cell r="H1038">
            <v>108.93749999999999</v>
          </cell>
          <cell r="I1038" t="str">
            <v>M3</v>
          </cell>
        </row>
        <row r="1039">
          <cell r="C1039" t="str">
            <v>Kebutuhan tenaga untuk 20% galian :</v>
          </cell>
        </row>
        <row r="1040">
          <cell r="D1040" t="str">
            <v>- Pekerja</v>
          </cell>
          <cell r="G1040" t="str">
            <v>P</v>
          </cell>
          <cell r="H1040">
            <v>10</v>
          </cell>
          <cell r="I1040" t="str">
            <v>orang</v>
          </cell>
        </row>
        <row r="1041">
          <cell r="D1041" t="str">
            <v>- Mandor</v>
          </cell>
          <cell r="G1041" t="str">
            <v>M</v>
          </cell>
          <cell r="H1041">
            <v>1</v>
          </cell>
          <cell r="I1041" t="str">
            <v>orang</v>
          </cell>
        </row>
        <row r="1043">
          <cell r="C1043" t="str">
            <v>Koefisien tenaga / M'   :</v>
          </cell>
        </row>
        <row r="1044">
          <cell r="D1044" t="str">
            <v>- Pekerja</v>
          </cell>
          <cell r="E1044" t="str">
            <v>= (Tk x P) : (20%Qt)</v>
          </cell>
          <cell r="G1044" t="str">
            <v>(L01)</v>
          </cell>
          <cell r="H1044">
            <v>3.2128514056224904</v>
          </cell>
          <cell r="I1044" t="str">
            <v>Jam</v>
          </cell>
        </row>
        <row r="1045">
          <cell r="D1045" t="str">
            <v>- Mandor</v>
          </cell>
          <cell r="E1045" t="str">
            <v>= (Tk x M) : (20%Qt)</v>
          </cell>
          <cell r="G1045" t="str">
            <v>(L03)</v>
          </cell>
          <cell r="H1045">
            <v>0.32128514056224905</v>
          </cell>
          <cell r="I1045" t="str">
            <v>Jam</v>
          </cell>
        </row>
        <row r="1047">
          <cell r="A1047" t="str">
            <v>4.</v>
          </cell>
          <cell r="C1047" t="str">
            <v>HARGA DASAR SATUAN UPAH, BAHAN DAN ALAT</v>
          </cell>
        </row>
        <row r="1048">
          <cell r="C1048" t="str">
            <v>Lihat lampiran.</v>
          </cell>
        </row>
        <row r="1050">
          <cell r="A1050" t="str">
            <v>5.</v>
          </cell>
          <cell r="C1050" t="str">
            <v>ANALISA HARGA SATUAN PEKERJAAN</v>
          </cell>
        </row>
        <row r="1051">
          <cell r="C1051" t="str">
            <v>Lihat perhitungan dalam FORMULIR STANDAR UNTUK</v>
          </cell>
        </row>
        <row r="1052">
          <cell r="C1052" t="str">
            <v>PEREKEMAN ANALISA MASING-MASING HARGA</v>
          </cell>
        </row>
        <row r="1053">
          <cell r="C1053" t="str">
            <v>SATUAN.</v>
          </cell>
        </row>
        <row r="1054">
          <cell r="C1054" t="str">
            <v>Didapat Harga Satuan Pekerjaan :</v>
          </cell>
        </row>
        <row r="1056">
          <cell r="C1056" t="str">
            <v xml:space="preserve">Rp.  </v>
          </cell>
          <cell r="D1056">
            <v>209331.09157581118</v>
          </cell>
          <cell r="E1056" t="str">
            <v xml:space="preserve"> / M'</v>
          </cell>
        </row>
        <row r="1059">
          <cell r="A1059" t="str">
            <v>6.</v>
          </cell>
          <cell r="C1059" t="str">
            <v>WAKTU PELAKSANAAN YANG DIPERLUKAN</v>
          </cell>
        </row>
        <row r="1060">
          <cell r="C1060" t="str">
            <v>Masa Pelaksanaan :</v>
          </cell>
          <cell r="D1060" t="str">
            <v>. . . . . . . . . . . .</v>
          </cell>
          <cell r="E1060" t="str">
            <v>bulan</v>
          </cell>
        </row>
        <row r="1062">
          <cell r="A1062" t="str">
            <v>7.</v>
          </cell>
          <cell r="C1062" t="str">
            <v>VOLUME PEKERJAAN YANG DIPERLUKAN</v>
          </cell>
        </row>
        <row r="1063">
          <cell r="C1063" t="str">
            <v>Volume pekerjaan  :</v>
          </cell>
          <cell r="D1063" t="e">
            <v>#REF!</v>
          </cell>
          <cell r="E1063" t="str">
            <v>M'</v>
          </cell>
        </row>
        <row r="1079">
          <cell r="A1079" t="str">
            <v>ITEM PEMBAYARAN NO.</v>
          </cell>
          <cell r="D1079" t="str">
            <v>:  7.7 (2) c</v>
          </cell>
          <cell r="J1079" t="str">
            <v>Analisa EI-772</v>
          </cell>
          <cell r="T1079" t="str">
            <v>Analisa EI-772</v>
          </cell>
        </row>
        <row r="1080">
          <cell r="A1080" t="str">
            <v>JENIS PEKERJAAN</v>
          </cell>
          <cell r="D1080" t="str">
            <v>:  Penurunan Caison Dia  350 cm</v>
          </cell>
        </row>
        <row r="1081">
          <cell r="A1081" t="str">
            <v>SATUAN PEMBAYARAN</v>
          </cell>
          <cell r="D1081" t="str">
            <v>:  M1</v>
          </cell>
          <cell r="H1081" t="str">
            <v xml:space="preserve">        URAIAN ANALISA HARGA SATUAN</v>
          </cell>
          <cell r="L1081" t="str">
            <v>FORMULIR STANDAR UNTUK</v>
          </cell>
        </row>
        <row r="1082">
          <cell r="L1082" t="str">
            <v>PEREKAMAN ANALISA MASING-MASING HARGA SATUAN</v>
          </cell>
        </row>
        <row r="1083">
          <cell r="L1083" t="str">
            <v xml:space="preserve">                                                                                                            </v>
          </cell>
        </row>
        <row r="1084">
          <cell r="A1084" t="str">
            <v>No.</v>
          </cell>
          <cell r="C1084" t="str">
            <v>U R A I A N</v>
          </cell>
          <cell r="G1084" t="str">
            <v>KODE</v>
          </cell>
          <cell r="H1084" t="str">
            <v>KOEF.</v>
          </cell>
          <cell r="I1084" t="str">
            <v>SATUAN</v>
          </cell>
          <cell r="J1084" t="str">
            <v>KETERANGAN</v>
          </cell>
        </row>
        <row r="1086">
          <cell r="L1086" t="str">
            <v>Proyek / Bagpro</v>
          </cell>
          <cell r="O1086" t="str">
            <v xml:space="preserve">:  Peningkatan Jalan Dan Jembatan Prop. NTT </v>
          </cell>
        </row>
        <row r="1087">
          <cell r="A1087" t="str">
            <v>I.</v>
          </cell>
          <cell r="C1087" t="str">
            <v>ASUMSI</v>
          </cell>
          <cell r="L1087" t="str">
            <v>No. Paket Kontrak</v>
          </cell>
          <cell r="O1087" t="str">
            <v xml:space="preserve">:  </v>
          </cell>
        </row>
        <row r="1088">
          <cell r="A1088">
            <v>1</v>
          </cell>
          <cell r="C1088" t="str">
            <v>Pekerjaan dilakukan secara mekanik/manual</v>
          </cell>
          <cell r="L1088" t="str">
            <v>Nama Paket</v>
          </cell>
          <cell r="O1088" t="str">
            <v>:  Pembangunan Jalan Resetlement Pengungsi Mauritzu</v>
          </cell>
        </row>
        <row r="1089">
          <cell r="A1089">
            <v>2</v>
          </cell>
          <cell r="C1089" t="str">
            <v>Lokasi pekerjaan : sekitar jembatan</v>
          </cell>
          <cell r="L1089" t="str">
            <v>Prop / Kab / Kodya</v>
          </cell>
          <cell r="O1089" t="str">
            <v>:  Nusa Tenggara Timur / TTU</v>
          </cell>
        </row>
        <row r="1090">
          <cell r="A1090">
            <v>3</v>
          </cell>
          <cell r="C1090" t="str">
            <v>Diameter bagian luar Caison</v>
          </cell>
          <cell r="G1090" t="str">
            <v>d</v>
          </cell>
          <cell r="H1090">
            <v>3.5</v>
          </cell>
          <cell r="I1090" t="str">
            <v>M</v>
          </cell>
          <cell r="L1090" t="str">
            <v>ITEM PEMBAYARAN NO.</v>
          </cell>
          <cell r="O1090" t="str">
            <v>:  7.7 (2) c</v>
          </cell>
          <cell r="R1090" t="str">
            <v>PERKIRAAN VOL. PEK.</v>
          </cell>
          <cell r="T1090" t="str">
            <v>:</v>
          </cell>
          <cell r="U1090" t="e">
            <v>#REF!</v>
          </cell>
        </row>
        <row r="1091">
          <cell r="A1091">
            <v>4</v>
          </cell>
          <cell r="C1091" t="str">
            <v>Jarak rata-rata Base Camp ke lokasi pekerjaan</v>
          </cell>
          <cell r="G1091" t="str">
            <v>L</v>
          </cell>
          <cell r="H1091">
            <v>17.5</v>
          </cell>
          <cell r="I1091" t="str">
            <v>Km</v>
          </cell>
          <cell r="L1091" t="str">
            <v>JENIS PEKERJAAN</v>
          </cell>
          <cell r="O1091" t="str">
            <v>:  Penurunan Caison Dia  350 cm</v>
          </cell>
          <cell r="R1091" t="str">
            <v>TOTAL HARGA (Rp.)</v>
          </cell>
          <cell r="T1091" t="str">
            <v>:</v>
          </cell>
          <cell r="U1091" t="e">
            <v>#REF!</v>
          </cell>
        </row>
        <row r="1092">
          <cell r="A1092">
            <v>5</v>
          </cell>
          <cell r="C1092" t="str">
            <v>Jam kerja efektif per-hari</v>
          </cell>
          <cell r="G1092" t="str">
            <v>Tk</v>
          </cell>
          <cell r="H1092">
            <v>7</v>
          </cell>
          <cell r="I1092" t="str">
            <v>Jam</v>
          </cell>
          <cell r="L1092" t="str">
            <v>SATUAN PEMBAYARAN</v>
          </cell>
          <cell r="O1092" t="str">
            <v>:  M1</v>
          </cell>
          <cell r="R1092" t="str">
            <v>% THD. BIAYA PROYEK</v>
          </cell>
          <cell r="T1092" t="str">
            <v>:</v>
          </cell>
          <cell r="U1092" t="e">
            <v>#REF!</v>
          </cell>
        </row>
        <row r="1093">
          <cell r="A1093">
            <v>6</v>
          </cell>
          <cell r="C1093" t="str">
            <v>Tebal Caison</v>
          </cell>
          <cell r="G1093" t="str">
            <v>t</v>
          </cell>
          <cell r="H1093">
            <v>0.45</v>
          </cell>
          <cell r="I1093" t="str">
            <v>M</v>
          </cell>
        </row>
        <row r="1094">
          <cell r="A1094">
            <v>7</v>
          </cell>
          <cell r="C1094" t="str">
            <v>Banyak Galian pada Caison / M'</v>
          </cell>
          <cell r="G1094" t="str">
            <v>Vt</v>
          </cell>
          <cell r="H1094">
            <v>9.6211275016187408</v>
          </cell>
          <cell r="I1094" t="str">
            <v>M3</v>
          </cell>
        </row>
        <row r="1095">
          <cell r="A1095">
            <v>8</v>
          </cell>
          <cell r="C1095" t="str">
            <v>Faktor pengembangan bahan</v>
          </cell>
          <cell r="G1095" t="str">
            <v>Fk</v>
          </cell>
          <cell r="H1095">
            <v>1.2</v>
          </cell>
          <cell r="I1095" t="str">
            <v>-</v>
          </cell>
          <cell r="Q1095" t="str">
            <v>PERKIRAAN</v>
          </cell>
          <cell r="R1095" t="str">
            <v>HARGA</v>
          </cell>
          <cell r="S1095" t="str">
            <v>JUMLAH</v>
          </cell>
        </row>
        <row r="1096">
          <cell r="L1096" t="str">
            <v>NO.</v>
          </cell>
          <cell r="N1096" t="str">
            <v>KOMPONEN</v>
          </cell>
          <cell r="P1096" t="str">
            <v>SATUAN</v>
          </cell>
          <cell r="Q1096" t="str">
            <v>KUANTITAS</v>
          </cell>
          <cell r="R1096" t="str">
            <v>SATUAN</v>
          </cell>
          <cell r="S1096" t="str">
            <v>HARGA</v>
          </cell>
        </row>
        <row r="1097">
          <cell r="A1097" t="str">
            <v>II.</v>
          </cell>
          <cell r="C1097" t="str">
            <v>URUTAN KERJA</v>
          </cell>
          <cell r="R1097" t="str">
            <v>(Rp.)</v>
          </cell>
          <cell r="S1097" t="str">
            <v>(Rp.)</v>
          </cell>
        </row>
        <row r="1098">
          <cell r="A1098">
            <v>1</v>
          </cell>
          <cell r="C1098" t="str">
            <v>Penggalian dilakukan dengan menggunakan Excavator</v>
          </cell>
        </row>
        <row r="1099">
          <cell r="C1099" t="str">
            <v>dan tenaga manusia. Excavator menuangkan material</v>
          </cell>
        </row>
        <row r="1100">
          <cell r="C1100" t="str">
            <v>hasil galian kedalam Dump Truck</v>
          </cell>
          <cell r="L1100" t="str">
            <v>A.</v>
          </cell>
          <cell r="N1100" t="str">
            <v>TENAGA</v>
          </cell>
        </row>
        <row r="1101">
          <cell r="A1101">
            <v>2</v>
          </cell>
          <cell r="C1101" t="str">
            <v>Dump Truck membuang material hasil galian keluar</v>
          </cell>
        </row>
        <row r="1102">
          <cell r="C1102" t="str">
            <v>lokasi jalan sejauh</v>
          </cell>
          <cell r="G1102" t="str">
            <v>Lb</v>
          </cell>
          <cell r="H1102">
            <v>2</v>
          </cell>
          <cell r="I1102" t="str">
            <v>Km</v>
          </cell>
          <cell r="L1102" t="str">
            <v>1.</v>
          </cell>
          <cell r="N1102" t="str">
            <v>Pekerja</v>
          </cell>
          <cell r="O1102" t="str">
            <v>(L01)</v>
          </cell>
          <cell r="P1102" t="str">
            <v>Jam</v>
          </cell>
          <cell r="Q1102">
            <v>3.8554216867469884</v>
          </cell>
          <cell r="R1102">
            <v>0</v>
          </cell>
          <cell r="U1102">
            <v>0</v>
          </cell>
        </row>
        <row r="1103">
          <cell r="L1103" t="str">
            <v>2.</v>
          </cell>
          <cell r="N1103" t="str">
            <v>Mandor</v>
          </cell>
          <cell r="O1103" t="str">
            <v>(L03)</v>
          </cell>
          <cell r="P1103" t="str">
            <v>Jam</v>
          </cell>
          <cell r="Q1103">
            <v>0.32128514056224905</v>
          </cell>
          <cell r="R1103">
            <v>0</v>
          </cell>
          <cell r="U1103">
            <v>0</v>
          </cell>
        </row>
        <row r="1104">
          <cell r="A1104" t="str">
            <v>III.</v>
          </cell>
          <cell r="C1104" t="str">
            <v>PEMAKAIAN BAHAN, ALAT DAN TENAGA</v>
          </cell>
        </row>
        <row r="1105">
          <cell r="A1105" t="str">
            <v xml:space="preserve">   1.</v>
          </cell>
          <cell r="C1105" t="str">
            <v>BAHAN</v>
          </cell>
        </row>
        <row r="1106">
          <cell r="C1106" t="str">
            <v>Tidak ada bahan yang diperlukan</v>
          </cell>
          <cell r="Q1106" t="str">
            <v xml:space="preserve">JUMLAH HARGA TENAGA   </v>
          </cell>
          <cell r="U1106">
            <v>0</v>
          </cell>
        </row>
        <row r="1108">
          <cell r="A1108" t="str">
            <v xml:space="preserve">   2.</v>
          </cell>
          <cell r="C1108" t="str">
            <v>ALAT</v>
          </cell>
          <cell r="L1108" t="str">
            <v>B.</v>
          </cell>
          <cell r="N1108" t="str">
            <v>BAHAN</v>
          </cell>
        </row>
        <row r="1109">
          <cell r="A1109" t="str">
            <v xml:space="preserve">   2.a.</v>
          </cell>
          <cell r="C1109" t="str">
            <v>EXCAVATOR</v>
          </cell>
          <cell r="G1109" t="str">
            <v>(E10)</v>
          </cell>
        </row>
        <row r="1110">
          <cell r="C1110" t="str">
            <v>Kapasitas Bucket</v>
          </cell>
          <cell r="G1110" t="str">
            <v>V</v>
          </cell>
          <cell r="H1110">
            <v>0.5</v>
          </cell>
          <cell r="I1110" t="str">
            <v>M3</v>
          </cell>
        </row>
        <row r="1111">
          <cell r="C1111" t="str">
            <v>Faktor Bucket</v>
          </cell>
          <cell r="G1111" t="str">
            <v>Fb</v>
          </cell>
          <cell r="H1111">
            <v>0.75</v>
          </cell>
          <cell r="I1111" t="str">
            <v>-</v>
          </cell>
        </row>
        <row r="1112">
          <cell r="C1112" t="str">
            <v>Faktor  Efisiensi alat</v>
          </cell>
          <cell r="G1112" t="str">
            <v>Fa</v>
          </cell>
          <cell r="H1112">
            <v>0.83</v>
          </cell>
          <cell r="I1112" t="str">
            <v>-</v>
          </cell>
        </row>
        <row r="1114">
          <cell r="C1114" t="str">
            <v>Waktu siklus</v>
          </cell>
          <cell r="G1114" t="str">
            <v>Ts1</v>
          </cell>
          <cell r="I1114" t="str">
            <v>menit</v>
          </cell>
        </row>
        <row r="1115">
          <cell r="C1115" t="str">
            <v>- Menggali / memuat</v>
          </cell>
          <cell r="G1115" t="str">
            <v>T1</v>
          </cell>
          <cell r="H1115">
            <v>0.5</v>
          </cell>
          <cell r="I1115" t="str">
            <v>menit</v>
          </cell>
        </row>
        <row r="1116">
          <cell r="C1116" t="str">
            <v>- Lain-lain</v>
          </cell>
          <cell r="G1116" t="str">
            <v>T2</v>
          </cell>
          <cell r="H1116">
            <v>0.5</v>
          </cell>
          <cell r="I1116" t="str">
            <v>menit</v>
          </cell>
          <cell r="Q1116" t="str">
            <v xml:space="preserve">JUMLAH HARGA BAHAN   </v>
          </cell>
          <cell r="U1116">
            <v>0</v>
          </cell>
        </row>
        <row r="1117">
          <cell r="G1117" t="str">
            <v>Ts1</v>
          </cell>
          <cell r="H1117">
            <v>1</v>
          </cell>
          <cell r="I1117" t="str">
            <v>menit</v>
          </cell>
        </row>
        <row r="1118">
          <cell r="L1118" t="str">
            <v>C.</v>
          </cell>
          <cell r="N1118" t="str">
            <v>PERALATAN</v>
          </cell>
        </row>
        <row r="1119">
          <cell r="C1119" t="str">
            <v>Kap. Prod. / jam =</v>
          </cell>
          <cell r="D1119" t="str">
            <v>V  x Fb x Fa x 60</v>
          </cell>
          <cell r="G1119" t="str">
            <v>Q1</v>
          </cell>
          <cell r="H1119">
            <v>15.562499999999998</v>
          </cell>
          <cell r="I1119" t="str">
            <v>M3/Jam</v>
          </cell>
        </row>
        <row r="1120">
          <cell r="D1120" t="str">
            <v>Ts1 x Fk</v>
          </cell>
          <cell r="G1120" t="str">
            <v>Q1</v>
          </cell>
          <cell r="H1120">
            <v>1.6175339114237526</v>
          </cell>
          <cell r="I1120" t="str">
            <v>M'/Jam</v>
          </cell>
          <cell r="L1120" t="str">
            <v>1.</v>
          </cell>
        </row>
        <row r="1121">
          <cell r="N1121" t="str">
            <v>Excavator</v>
          </cell>
          <cell r="O1121" t="str">
            <v>(E10)</v>
          </cell>
          <cell r="P1121" t="str">
            <v>Jam</v>
          </cell>
          <cell r="Q1121">
            <v>0.61822506034497937</v>
          </cell>
          <cell r="R1121">
            <v>220215.23650827777</v>
          </cell>
          <cell r="U1121">
            <v>136142.57787921393</v>
          </cell>
        </row>
        <row r="1122">
          <cell r="C1122" t="str">
            <v>Koefisien Alat / M'</v>
          </cell>
          <cell r="D1122" t="str">
            <v xml:space="preserve"> =  1  :  Q1</v>
          </cell>
          <cell r="G1122" t="str">
            <v>(E10)</v>
          </cell>
          <cell r="H1122">
            <v>0.61822506034497937</v>
          </cell>
          <cell r="I1122" t="str">
            <v>Jam</v>
          </cell>
          <cell r="N1122" t="str">
            <v>Dump Truck</v>
          </cell>
          <cell r="O1122" t="str">
            <v>(E08)</v>
          </cell>
          <cell r="P1122" t="str">
            <v>Jam</v>
          </cell>
          <cell r="Q1122">
            <v>1.4154467590202633</v>
          </cell>
          <cell r="R1122">
            <v>85369.901634057198</v>
          </cell>
          <cell r="U1122">
            <v>120836.55058580494</v>
          </cell>
        </row>
        <row r="1123">
          <cell r="N1123" t="str">
            <v>Alat Bantu</v>
          </cell>
          <cell r="P1123" t="str">
            <v>Ls</v>
          </cell>
          <cell r="Q1123">
            <v>1</v>
          </cell>
          <cell r="R1123">
            <v>1500</v>
          </cell>
          <cell r="U1123">
            <v>1500</v>
          </cell>
        </row>
        <row r="1124">
          <cell r="A1124" t="str">
            <v xml:space="preserve">   2.b.</v>
          </cell>
          <cell r="C1124" t="str">
            <v>DUMP TRUCK</v>
          </cell>
          <cell r="G1124" t="str">
            <v>(E08)</v>
          </cell>
        </row>
        <row r="1125">
          <cell r="C1125" t="str">
            <v>Kapasitas bak</v>
          </cell>
          <cell r="G1125" t="str">
            <v>V</v>
          </cell>
          <cell r="H1125">
            <v>4</v>
          </cell>
          <cell r="I1125" t="str">
            <v>M3</v>
          </cell>
        </row>
        <row r="1126">
          <cell r="C1126" t="str">
            <v>Faktor  efisiensi alat</v>
          </cell>
          <cell r="G1126" t="str">
            <v>Fa</v>
          </cell>
          <cell r="H1126">
            <v>0.83</v>
          </cell>
          <cell r="I1126" t="str">
            <v>-</v>
          </cell>
        </row>
        <row r="1127">
          <cell r="C1127" t="str">
            <v>Kecepatan rata-rata bermuatan</v>
          </cell>
          <cell r="G1127" t="str">
            <v>v1</v>
          </cell>
          <cell r="H1127">
            <v>30</v>
          </cell>
          <cell r="I1127" t="str">
            <v>KM/Jam</v>
          </cell>
        </row>
        <row r="1128">
          <cell r="C1128" t="str">
            <v>Kecepatan rata-rata kosong</v>
          </cell>
          <cell r="G1128" t="str">
            <v>v2</v>
          </cell>
          <cell r="H1128">
            <v>60</v>
          </cell>
          <cell r="I1128" t="str">
            <v>KM/Jam</v>
          </cell>
          <cell r="Q1128" t="str">
            <v xml:space="preserve">JUMLAH HARGA PERALATAN   </v>
          </cell>
          <cell r="U1128">
            <v>258479.12846501888</v>
          </cell>
        </row>
        <row r="1129">
          <cell r="C1129" t="str">
            <v>Waktu  siklus</v>
          </cell>
          <cell r="G1129" t="str">
            <v>Ts2</v>
          </cell>
          <cell r="I1129" t="str">
            <v>menit</v>
          </cell>
        </row>
        <row r="1130">
          <cell r="C1130" t="str">
            <v>- Waktu tempuh isi</v>
          </cell>
          <cell r="E1130" t="str">
            <v>=   (L  :  v1)  x  60</v>
          </cell>
          <cell r="G1130" t="str">
            <v>T1</v>
          </cell>
          <cell r="H1130">
            <v>4</v>
          </cell>
          <cell r="I1130" t="str">
            <v>menit</v>
          </cell>
          <cell r="L1130" t="str">
            <v>D.</v>
          </cell>
          <cell r="N1130" t="str">
            <v>JUMLAH HARGA TENAGA, BAHAN DAN PERALATAN  ( A + B + C )</v>
          </cell>
          <cell r="U1130">
            <v>258479.12846501888</v>
          </cell>
        </row>
        <row r="1131">
          <cell r="C1131" t="str">
            <v>- Waktu tempuh kosong</v>
          </cell>
          <cell r="E1131" t="str">
            <v>=   (L  :  v2)  x  60</v>
          </cell>
          <cell r="G1131" t="str">
            <v>T2</v>
          </cell>
          <cell r="H1131">
            <v>2</v>
          </cell>
          <cell r="I1131" t="str">
            <v>menit</v>
          </cell>
          <cell r="L1131" t="str">
            <v>E.</v>
          </cell>
          <cell r="N1131" t="str">
            <v>OVERHEAD &amp; PROFIT</v>
          </cell>
          <cell r="P1131">
            <v>10</v>
          </cell>
          <cell r="Q1131" t="str">
            <v>%  x  D</v>
          </cell>
          <cell r="U1131">
            <v>25847.912846501888</v>
          </cell>
        </row>
        <row r="1132">
          <cell r="C1132" t="str">
            <v>- Waktu muat</v>
          </cell>
          <cell r="E1132" t="str">
            <v>=   (V  :  Q1) x 60</v>
          </cell>
          <cell r="G1132" t="str">
            <v>T3</v>
          </cell>
          <cell r="H1132">
            <v>15.421686746987953</v>
          </cell>
          <cell r="I1132" t="str">
            <v>menit</v>
          </cell>
          <cell r="L1132" t="str">
            <v>F.</v>
          </cell>
          <cell r="N1132" t="str">
            <v>HARGA SATUAN PEKERJAAN  ( D + E )</v>
          </cell>
          <cell r="U1132">
            <v>284327.04131152073</v>
          </cell>
        </row>
        <row r="1133">
          <cell r="C1133" t="str">
            <v>- Dump, dan lain-lain</v>
          </cell>
          <cell r="G1133" t="str">
            <v>T4</v>
          </cell>
          <cell r="H1133">
            <v>3</v>
          </cell>
          <cell r="I1133" t="str">
            <v>menit</v>
          </cell>
          <cell r="L1133" t="str">
            <v>Note: 1</v>
          </cell>
          <cell r="N1133" t="str">
            <v>SATUAN dapat berdasarkan atas jam operasi untuk Tenaga Kerja dan Peralatan, volume dan/atau ukuran</v>
          </cell>
        </row>
        <row r="1134">
          <cell r="G1134" t="str">
            <v>Ts2</v>
          </cell>
          <cell r="H1134">
            <v>24.421686746987952</v>
          </cell>
          <cell r="I1134" t="str">
            <v>menit</v>
          </cell>
          <cell r="N1134" t="str">
            <v>berat untuk bahan-bahan.</v>
          </cell>
        </row>
        <row r="1135">
          <cell r="L1135">
            <v>2</v>
          </cell>
          <cell r="N1135" t="str">
            <v>Kuantitas satuan adalah kuantitas setiap komponen untuk menyelesaikan satu satuan pekerjaan dari nomor</v>
          </cell>
        </row>
        <row r="1136">
          <cell r="C1136" t="str">
            <v>Kapasitas Produksi / Jam   =</v>
          </cell>
          <cell r="E1136" t="str">
            <v>V x Fa x 60</v>
          </cell>
          <cell r="G1136" t="str">
            <v>Q2</v>
          </cell>
          <cell r="H1136">
            <v>6.7972372964972863</v>
          </cell>
          <cell r="I1136" t="str">
            <v xml:space="preserve">M3/Jam </v>
          </cell>
          <cell r="N1136" t="str">
            <v>mata pembayaran.</v>
          </cell>
        </row>
        <row r="1137">
          <cell r="E1137" t="str">
            <v xml:space="preserve">    Fk x Ts2</v>
          </cell>
          <cell r="G1137" t="str">
            <v>Q2</v>
          </cell>
          <cell r="H1137">
            <v>0.70649072006931213</v>
          </cell>
          <cell r="I1137" t="str">
            <v xml:space="preserve">M'/Jam </v>
          </cell>
          <cell r="L1137">
            <v>3</v>
          </cell>
          <cell r="N1137" t="str">
            <v>Biaya satuan untuk peralatan sudah termasuk bahan bakar, bahan habis dipakai dan operator.</v>
          </cell>
        </row>
        <row r="1138">
          <cell r="L1138">
            <v>4</v>
          </cell>
          <cell r="N1138" t="str">
            <v>Biaya satuan sudah termasuk pengeluaran untuk seluruh pajak yang berkaitan (tetapi tidak termasuk PPN</v>
          </cell>
        </row>
        <row r="1139">
          <cell r="J1139" t="str">
            <v>Berlanjut ke hal. berikut.</v>
          </cell>
          <cell r="N1139" t="str">
            <v>yang dibayar dari kontrak) dan biaya-biaya lainnya.</v>
          </cell>
        </row>
        <row r="1140">
          <cell r="A1140" t="str">
            <v>ITEM PEMBAYARAN NO.</v>
          </cell>
          <cell r="D1140" t="str">
            <v>:  7.7 (2) c</v>
          </cell>
          <cell r="J1140" t="str">
            <v>Analisa EI-772</v>
          </cell>
        </row>
        <row r="1141">
          <cell r="A1141" t="str">
            <v>JENIS PEKERJAAN</v>
          </cell>
          <cell r="D1141" t="str">
            <v>:  Penurunan Caison Dia  350 cm</v>
          </cell>
        </row>
        <row r="1142">
          <cell r="A1142" t="str">
            <v>SATUAN PEMBAYARAN</v>
          </cell>
          <cell r="D1142" t="str">
            <v>:  M1</v>
          </cell>
          <cell r="H1142" t="str">
            <v xml:space="preserve">        URAIAN ANALISA HARGA SATUAN</v>
          </cell>
        </row>
        <row r="1143">
          <cell r="J1143" t="str">
            <v>Lanjutan</v>
          </cell>
        </row>
        <row r="1145">
          <cell r="A1145" t="str">
            <v>No.</v>
          </cell>
          <cell r="C1145" t="str">
            <v>U R A I A N</v>
          </cell>
          <cell r="G1145" t="str">
            <v>KODE</v>
          </cell>
          <cell r="H1145" t="str">
            <v>KOEF.</v>
          </cell>
          <cell r="I1145" t="str">
            <v>SATUAN</v>
          </cell>
          <cell r="J1145" t="str">
            <v>KETERANGAN</v>
          </cell>
        </row>
        <row r="1148">
          <cell r="C1148" t="str">
            <v>Koefisien Alat / M'</v>
          </cell>
          <cell r="D1148" t="str">
            <v xml:space="preserve"> =  1  :  Q2</v>
          </cell>
          <cell r="G1148" t="str">
            <v>(E08)</v>
          </cell>
          <cell r="H1148">
            <v>1.4154467590202633</v>
          </cell>
          <cell r="I1148" t="str">
            <v>Jam</v>
          </cell>
        </row>
        <row r="1151">
          <cell r="A1151" t="str">
            <v>2.d.</v>
          </cell>
          <cell r="C1151" t="str">
            <v>ALAT  BANTU</v>
          </cell>
        </row>
        <row r="1152">
          <cell r="C1152" t="str">
            <v>Diperlukan alat-alat bantu kecil</v>
          </cell>
          <cell r="J1152" t="str">
            <v>Lump Sump</v>
          </cell>
        </row>
        <row r="1153">
          <cell r="C1153" t="str">
            <v>- Sekop</v>
          </cell>
        </row>
        <row r="1154">
          <cell r="C1154" t="str">
            <v>- Keranjang, dan lain-lain</v>
          </cell>
        </row>
        <row r="1156">
          <cell r="A1156" t="str">
            <v xml:space="preserve">   3.</v>
          </cell>
          <cell r="C1156" t="str">
            <v>TENAGA</v>
          </cell>
        </row>
        <row r="1157">
          <cell r="C1157" t="str">
            <v>Produksi menentukan : EXCAVATOR</v>
          </cell>
          <cell r="G1157" t="str">
            <v>Q1</v>
          </cell>
          <cell r="H1157">
            <v>1.6175339114237526</v>
          </cell>
          <cell r="I1157" t="str">
            <v>M'/Jam</v>
          </cell>
        </row>
        <row r="1158">
          <cell r="C1158" t="str">
            <v>Produksi Galian / hari  =  Tk x Q1 x Vt</v>
          </cell>
          <cell r="G1158" t="str">
            <v>Qt</v>
          </cell>
          <cell r="H1158">
            <v>108.93749999999999</v>
          </cell>
          <cell r="I1158" t="str">
            <v>M3</v>
          </cell>
        </row>
        <row r="1159">
          <cell r="C1159" t="str">
            <v>Kebutuhan tenaga untuk 20% galian :</v>
          </cell>
        </row>
        <row r="1160">
          <cell r="D1160" t="str">
            <v>- Pekerja</v>
          </cell>
          <cell r="G1160" t="str">
            <v>P</v>
          </cell>
          <cell r="H1160">
            <v>12</v>
          </cell>
          <cell r="I1160" t="str">
            <v>orang</v>
          </cell>
        </row>
        <row r="1161">
          <cell r="D1161" t="str">
            <v>- Mandor</v>
          </cell>
          <cell r="G1161" t="str">
            <v>M</v>
          </cell>
          <cell r="H1161">
            <v>1</v>
          </cell>
          <cell r="I1161" t="str">
            <v>orang</v>
          </cell>
        </row>
        <row r="1163">
          <cell r="C1163" t="str">
            <v>Koefisien tenaga / M'   :</v>
          </cell>
        </row>
        <row r="1164">
          <cell r="D1164" t="str">
            <v>- Pekerja</v>
          </cell>
          <cell r="E1164" t="str">
            <v>= (Tk x P) : (20%Qt)</v>
          </cell>
          <cell r="G1164" t="str">
            <v>(L01)</v>
          </cell>
          <cell r="H1164">
            <v>3.8554216867469884</v>
          </cell>
          <cell r="I1164" t="str">
            <v>Jam</v>
          </cell>
        </row>
        <row r="1165">
          <cell r="D1165" t="str">
            <v>- Mandor</v>
          </cell>
          <cell r="E1165" t="str">
            <v>= (Tk x M) : (20%Qt)</v>
          </cell>
          <cell r="G1165" t="str">
            <v>(L03)</v>
          </cell>
          <cell r="H1165">
            <v>0.32128514056224905</v>
          </cell>
          <cell r="I1165" t="str">
            <v>Jam</v>
          </cell>
        </row>
        <row r="1167">
          <cell r="A1167" t="str">
            <v>4.</v>
          </cell>
          <cell r="C1167" t="str">
            <v>HARGA DASAR SATUAN UPAH, BAHAN DAN ALAT</v>
          </cell>
        </row>
        <row r="1168">
          <cell r="C1168" t="str">
            <v>Lihat lampiran.</v>
          </cell>
        </row>
        <row r="1170">
          <cell r="A1170" t="str">
            <v>5.</v>
          </cell>
          <cell r="C1170" t="str">
            <v>ANALISA HARGA SATUAN PEKERJAAN</v>
          </cell>
        </row>
        <row r="1171">
          <cell r="C1171" t="str">
            <v>Lihat perhitungan dalam FORMULIR STANDAR UNTUK</v>
          </cell>
        </row>
        <row r="1172">
          <cell r="C1172" t="str">
            <v>PEREKEMAN ANALISA MASING-MASING HARGA</v>
          </cell>
        </row>
        <row r="1173">
          <cell r="C1173" t="str">
            <v>SATUAN.</v>
          </cell>
        </row>
        <row r="1174">
          <cell r="C1174" t="str">
            <v>Didapat Harga Satuan Pekerjaan :</v>
          </cell>
        </row>
        <row r="1176">
          <cell r="C1176" t="str">
            <v xml:space="preserve">Rp.  </v>
          </cell>
          <cell r="D1176">
            <v>284327.04131152073</v>
          </cell>
          <cell r="E1176" t="str">
            <v xml:space="preserve"> / M'</v>
          </cell>
        </row>
        <row r="1179">
          <cell r="A1179" t="str">
            <v>6.</v>
          </cell>
          <cell r="C1179" t="str">
            <v>WAKTU PELAKSANAAN YANG DIPERLUKAN</v>
          </cell>
        </row>
        <row r="1180">
          <cell r="C1180" t="str">
            <v>Masa Pelaksanaan :</v>
          </cell>
          <cell r="D1180" t="str">
            <v>. . . . . . . . . . . .</v>
          </cell>
          <cell r="E1180" t="str">
            <v>bulan</v>
          </cell>
        </row>
        <row r="1182">
          <cell r="A1182" t="str">
            <v>7.</v>
          </cell>
          <cell r="C1182" t="str">
            <v>VOLUME PEKERJAAN YANG DIPERLUKAN</v>
          </cell>
        </row>
        <row r="1183">
          <cell r="C1183" t="str">
            <v>Volume pekerjaan  :</v>
          </cell>
          <cell r="D1183" t="e">
            <v>#REF!</v>
          </cell>
          <cell r="E1183" t="str">
            <v>M'</v>
          </cell>
        </row>
        <row r="1199">
          <cell r="A1199" t="str">
            <v>ITEM PEMBAYARAN NO.</v>
          </cell>
          <cell r="D1199" t="str">
            <v>:  7.7 (2) d</v>
          </cell>
          <cell r="J1199" t="str">
            <v>Analisa EI-772</v>
          </cell>
          <cell r="T1199" t="str">
            <v>Analisa EI-772</v>
          </cell>
        </row>
        <row r="1200">
          <cell r="A1200" t="str">
            <v>JENIS PEKERJAAN</v>
          </cell>
          <cell r="D1200" t="str">
            <v>:  Penurunan Caison Dia  400 cm</v>
          </cell>
        </row>
        <row r="1201">
          <cell r="A1201" t="str">
            <v>SATUAN PEMBAYARAN</v>
          </cell>
          <cell r="D1201" t="str">
            <v>:  M1</v>
          </cell>
          <cell r="H1201" t="str">
            <v xml:space="preserve">        URAIAN ANALISA HARGA SATUAN</v>
          </cell>
          <cell r="L1201" t="str">
            <v>FORMULIR STANDAR UNTUK</v>
          </cell>
        </row>
        <row r="1202">
          <cell r="L1202" t="str">
            <v>PEREKAMAN ANALISA MASING-MASING HARGA SATUAN</v>
          </cell>
        </row>
        <row r="1203">
          <cell r="L1203" t="str">
            <v xml:space="preserve">                                                                                                            </v>
          </cell>
        </row>
        <row r="1204">
          <cell r="A1204" t="str">
            <v>No.</v>
          </cell>
          <cell r="C1204" t="str">
            <v>U R A I A N</v>
          </cell>
          <cell r="G1204" t="str">
            <v>KODE</v>
          </cell>
          <cell r="H1204" t="str">
            <v>KOEF.</v>
          </cell>
          <cell r="I1204" t="str">
            <v>SATUAN</v>
          </cell>
          <cell r="J1204" t="str">
            <v>KETERANGAN</v>
          </cell>
        </row>
        <row r="1206">
          <cell r="L1206" t="str">
            <v>Proyek / Bagpro</v>
          </cell>
          <cell r="O1206" t="str">
            <v xml:space="preserve">:  Peningkatan Jalan Dan Jembatan Prop. NTT </v>
          </cell>
        </row>
        <row r="1207">
          <cell r="A1207" t="str">
            <v>I.</v>
          </cell>
          <cell r="C1207" t="str">
            <v>ASUMSI</v>
          </cell>
          <cell r="L1207" t="str">
            <v>No. Paket Kontrak</v>
          </cell>
          <cell r="O1207" t="str">
            <v xml:space="preserve">:  </v>
          </cell>
        </row>
        <row r="1208">
          <cell r="A1208">
            <v>1</v>
          </cell>
          <cell r="C1208" t="str">
            <v>Pekerjaan dilakukan secara mekanik/manual</v>
          </cell>
          <cell r="L1208" t="str">
            <v>Nama Paket</v>
          </cell>
          <cell r="O1208" t="str">
            <v>:  Pembangunan Jalan Resetlement Pengungsi Mauritzu</v>
          </cell>
        </row>
        <row r="1209">
          <cell r="A1209">
            <v>2</v>
          </cell>
          <cell r="C1209" t="str">
            <v>Lokasi pekerjaan : sekitar jembatan</v>
          </cell>
          <cell r="L1209" t="str">
            <v>Prop / Kab / Kodya</v>
          </cell>
          <cell r="O1209" t="str">
            <v>:  Nusa Tenggara Timur / TTU</v>
          </cell>
        </row>
        <row r="1210">
          <cell r="A1210">
            <v>3</v>
          </cell>
          <cell r="C1210" t="str">
            <v>Diameter bagian luar Caison</v>
          </cell>
          <cell r="G1210" t="str">
            <v>d</v>
          </cell>
          <cell r="H1210">
            <v>4</v>
          </cell>
          <cell r="I1210" t="str">
            <v>M</v>
          </cell>
          <cell r="L1210" t="str">
            <v>ITEM PEMBAYARAN NO.</v>
          </cell>
          <cell r="O1210" t="str">
            <v>:  7.7 (2) d</v>
          </cell>
          <cell r="R1210" t="str">
            <v>PERKIRAAN VOL. PEK.</v>
          </cell>
          <cell r="T1210" t="str">
            <v>:</v>
          </cell>
          <cell r="U1210" t="e">
            <v>#REF!</v>
          </cell>
        </row>
        <row r="1211">
          <cell r="A1211">
            <v>4</v>
          </cell>
          <cell r="C1211" t="str">
            <v>Jarak rata-rata Base Camp ke lokasi pekerjaan</v>
          </cell>
          <cell r="G1211" t="str">
            <v>L</v>
          </cell>
          <cell r="H1211">
            <v>17.5</v>
          </cell>
          <cell r="I1211" t="str">
            <v>Km</v>
          </cell>
          <cell r="L1211" t="str">
            <v>JENIS PEKERJAAN</v>
          </cell>
          <cell r="O1211" t="str">
            <v>:  Penurunan Caison Dia  400 cm</v>
          </cell>
          <cell r="R1211" t="str">
            <v>TOTAL HARGA (Rp.)</v>
          </cell>
          <cell r="T1211" t="str">
            <v>:</v>
          </cell>
          <cell r="U1211" t="e">
            <v>#REF!</v>
          </cell>
        </row>
        <row r="1212">
          <cell r="A1212">
            <v>5</v>
          </cell>
          <cell r="C1212" t="str">
            <v>Jam kerja efektif per-hari</v>
          </cell>
          <cell r="G1212" t="str">
            <v>Tk</v>
          </cell>
          <cell r="H1212">
            <v>7</v>
          </cell>
          <cell r="I1212" t="str">
            <v>Jam</v>
          </cell>
          <cell r="L1212" t="str">
            <v>SATUAN PEMBAYARAN</v>
          </cell>
          <cell r="O1212" t="str">
            <v>:  M1</v>
          </cell>
          <cell r="R1212" t="str">
            <v>% THD. BIAYA PROYEK</v>
          </cell>
          <cell r="T1212" t="str">
            <v>:</v>
          </cell>
          <cell r="U1212" t="e">
            <v>#REF!</v>
          </cell>
        </row>
        <row r="1213">
          <cell r="A1213">
            <v>6</v>
          </cell>
          <cell r="C1213" t="str">
            <v>Tebal Caison</v>
          </cell>
          <cell r="G1213" t="str">
            <v>t</v>
          </cell>
          <cell r="H1213">
            <v>0.45</v>
          </cell>
          <cell r="I1213" t="str">
            <v>M</v>
          </cell>
        </row>
        <row r="1214">
          <cell r="A1214">
            <v>7</v>
          </cell>
          <cell r="C1214" t="str">
            <v>Banyak Galian pada Caison / M'</v>
          </cell>
          <cell r="G1214" t="str">
            <v>Vt</v>
          </cell>
          <cell r="H1214">
            <v>12.566370614359172</v>
          </cell>
          <cell r="I1214" t="str">
            <v>M3</v>
          </cell>
        </row>
        <row r="1215">
          <cell r="A1215">
            <v>8</v>
          </cell>
          <cell r="C1215" t="str">
            <v>Faktor pengembangan bahan</v>
          </cell>
          <cell r="G1215" t="str">
            <v>Fk</v>
          </cell>
          <cell r="H1215">
            <v>1.2</v>
          </cell>
          <cell r="I1215" t="str">
            <v>-</v>
          </cell>
          <cell r="Q1215" t="str">
            <v>PERKIRAAN</v>
          </cell>
          <cell r="R1215" t="str">
            <v>HARGA</v>
          </cell>
          <cell r="S1215" t="str">
            <v>JUMLAH</v>
          </cell>
        </row>
        <row r="1216">
          <cell r="L1216" t="str">
            <v>NO.</v>
          </cell>
          <cell r="N1216" t="str">
            <v>KOMPONEN</v>
          </cell>
          <cell r="P1216" t="str">
            <v>SATUAN</v>
          </cell>
          <cell r="Q1216" t="str">
            <v>KUANTITAS</v>
          </cell>
          <cell r="R1216" t="str">
            <v>SATUAN</v>
          </cell>
          <cell r="S1216" t="str">
            <v>HARGA</v>
          </cell>
        </row>
        <row r="1217">
          <cell r="A1217" t="str">
            <v>II.</v>
          </cell>
          <cell r="C1217" t="str">
            <v>URUTAN KERJA</v>
          </cell>
          <cell r="R1217" t="str">
            <v>(Rp.)</v>
          </cell>
          <cell r="S1217" t="str">
            <v>(Rp.)</v>
          </cell>
        </row>
        <row r="1218">
          <cell r="A1218">
            <v>1</v>
          </cell>
          <cell r="C1218" t="str">
            <v>Penggalian dilakukan dengan menggunakan Excavator</v>
          </cell>
        </row>
        <row r="1219">
          <cell r="C1219" t="str">
            <v>dan tenaga manusia. Excavator menuangkan material</v>
          </cell>
        </row>
        <row r="1220">
          <cell r="C1220" t="str">
            <v>hasil galian kedalam Dump Truck</v>
          </cell>
          <cell r="L1220" t="str">
            <v>A.</v>
          </cell>
          <cell r="N1220" t="str">
            <v>TENAGA</v>
          </cell>
        </row>
        <row r="1221">
          <cell r="A1221">
            <v>2</v>
          </cell>
          <cell r="C1221" t="str">
            <v>Dump Truck membuang material hasil galian keluar</v>
          </cell>
        </row>
        <row r="1222">
          <cell r="C1222" t="str">
            <v>lokasi jalan sejauh</v>
          </cell>
          <cell r="G1222" t="str">
            <v>Lb</v>
          </cell>
          <cell r="H1222">
            <v>2</v>
          </cell>
          <cell r="I1222" t="str">
            <v>Km</v>
          </cell>
          <cell r="L1222" t="str">
            <v>1.</v>
          </cell>
          <cell r="N1222" t="str">
            <v>Pekerja</v>
          </cell>
          <cell r="O1222" t="str">
            <v>(L01)</v>
          </cell>
          <cell r="P1222" t="str">
            <v>Jam</v>
          </cell>
          <cell r="Q1222">
            <v>4.4979919678714868</v>
          </cell>
          <cell r="R1222">
            <v>0</v>
          </cell>
          <cell r="U1222">
            <v>0</v>
          </cell>
        </row>
        <row r="1223">
          <cell r="L1223" t="str">
            <v>2.</v>
          </cell>
          <cell r="N1223" t="str">
            <v>Mandor</v>
          </cell>
          <cell r="O1223" t="str">
            <v>(L03)</v>
          </cell>
          <cell r="P1223" t="str">
            <v>Jam</v>
          </cell>
          <cell r="Q1223">
            <v>0.32128514056224905</v>
          </cell>
          <cell r="R1223">
            <v>0</v>
          </cell>
          <cell r="U1223">
            <v>0</v>
          </cell>
        </row>
        <row r="1224">
          <cell r="A1224" t="str">
            <v>III.</v>
          </cell>
          <cell r="C1224" t="str">
            <v>PEMAKAIAN BAHAN, ALAT DAN TENAGA</v>
          </cell>
        </row>
        <row r="1225">
          <cell r="A1225" t="str">
            <v xml:space="preserve">   1.</v>
          </cell>
          <cell r="C1225" t="str">
            <v>BAHAN</v>
          </cell>
        </row>
        <row r="1226">
          <cell r="C1226" t="str">
            <v>Tidak ada bahan yang diperlukan</v>
          </cell>
          <cell r="Q1226" t="str">
            <v xml:space="preserve">JUMLAH HARGA TENAGA   </v>
          </cell>
          <cell r="U1226">
            <v>0</v>
          </cell>
        </row>
        <row r="1228">
          <cell r="A1228" t="str">
            <v xml:space="preserve">   2.</v>
          </cell>
          <cell r="C1228" t="str">
            <v>ALAT</v>
          </cell>
          <cell r="L1228" t="str">
            <v>B.</v>
          </cell>
          <cell r="N1228" t="str">
            <v>BAHAN</v>
          </cell>
        </row>
        <row r="1229">
          <cell r="A1229" t="str">
            <v xml:space="preserve">   2.a.</v>
          </cell>
          <cell r="C1229" t="str">
            <v>EXCAVATOR</v>
          </cell>
          <cell r="G1229" t="str">
            <v>(E10)</v>
          </cell>
        </row>
        <row r="1230">
          <cell r="C1230" t="str">
            <v>Kapasitas Bucket</v>
          </cell>
          <cell r="G1230" t="str">
            <v>V</v>
          </cell>
          <cell r="H1230">
            <v>0.5</v>
          </cell>
          <cell r="I1230" t="str">
            <v>M3</v>
          </cell>
        </row>
        <row r="1231">
          <cell r="C1231" t="str">
            <v>Faktor Bucket</v>
          </cell>
          <cell r="G1231" t="str">
            <v>Fb</v>
          </cell>
          <cell r="H1231">
            <v>0.75</v>
          </cell>
          <cell r="I1231" t="str">
            <v>-</v>
          </cell>
        </row>
        <row r="1232">
          <cell r="C1232" t="str">
            <v>Faktor  Efisiensi alat</v>
          </cell>
          <cell r="G1232" t="str">
            <v>Fa</v>
          </cell>
          <cell r="H1232">
            <v>0.83</v>
          </cell>
          <cell r="I1232" t="str">
            <v>-</v>
          </cell>
        </row>
        <row r="1234">
          <cell r="C1234" t="str">
            <v>Waktu siklus</v>
          </cell>
          <cell r="G1234" t="str">
            <v>Ts1</v>
          </cell>
          <cell r="I1234" t="str">
            <v>menit</v>
          </cell>
        </row>
        <row r="1235">
          <cell r="C1235" t="str">
            <v>- Menggali / memuat</v>
          </cell>
          <cell r="G1235" t="str">
            <v>T1</v>
          </cell>
          <cell r="H1235">
            <v>0.5</v>
          </cell>
          <cell r="I1235" t="str">
            <v>menit</v>
          </cell>
        </row>
        <row r="1236">
          <cell r="C1236" t="str">
            <v>- Lain-lain</v>
          </cell>
          <cell r="G1236" t="str">
            <v>T2</v>
          </cell>
          <cell r="H1236">
            <v>0.5</v>
          </cell>
          <cell r="I1236" t="str">
            <v>menit</v>
          </cell>
          <cell r="Q1236" t="str">
            <v xml:space="preserve">JUMLAH HARGA BAHAN   </v>
          </cell>
          <cell r="U1236">
            <v>0</v>
          </cell>
        </row>
        <row r="1237">
          <cell r="G1237" t="str">
            <v>Ts1</v>
          </cell>
          <cell r="H1237">
            <v>1</v>
          </cell>
          <cell r="I1237" t="str">
            <v>menit</v>
          </cell>
        </row>
        <row r="1238">
          <cell r="L1238" t="str">
            <v>C.</v>
          </cell>
          <cell r="N1238" t="str">
            <v>PERALATAN</v>
          </cell>
        </row>
        <row r="1239">
          <cell r="C1239" t="str">
            <v>Kap. Prod. / jam =</v>
          </cell>
          <cell r="D1239" t="str">
            <v>V  x Fb x Fa x 60</v>
          </cell>
          <cell r="G1239" t="str">
            <v>Q1</v>
          </cell>
          <cell r="H1239">
            <v>15.562499999999998</v>
          </cell>
          <cell r="I1239" t="str">
            <v>M3/Jam</v>
          </cell>
        </row>
        <row r="1240">
          <cell r="D1240" t="str">
            <v>Ts1 x Fk</v>
          </cell>
          <cell r="G1240" t="str">
            <v>Q1</v>
          </cell>
          <cell r="H1240">
            <v>1.2384244009338106</v>
          </cell>
          <cell r="I1240" t="str">
            <v>M'/Jam</v>
          </cell>
          <cell r="L1240" t="str">
            <v>1.</v>
          </cell>
        </row>
        <row r="1241">
          <cell r="N1241" t="str">
            <v>Excavator</v>
          </cell>
          <cell r="O1241" t="str">
            <v>(E10)</v>
          </cell>
          <cell r="P1241" t="str">
            <v>Jam</v>
          </cell>
          <cell r="Q1241">
            <v>0.80747762983834048</v>
          </cell>
          <cell r="R1241">
            <v>220215.23650827777</v>
          </cell>
          <cell r="U1241">
            <v>177818.87722999373</v>
          </cell>
        </row>
        <row r="1242">
          <cell r="C1242" t="str">
            <v>Koefisien Alat / M'</v>
          </cell>
          <cell r="D1242" t="str">
            <v xml:space="preserve"> =  1  :  Q1</v>
          </cell>
          <cell r="G1242" t="str">
            <v>(E10)</v>
          </cell>
          <cell r="H1242">
            <v>0.80747762983834048</v>
          </cell>
          <cell r="I1242" t="str">
            <v>Jam</v>
          </cell>
          <cell r="N1242" t="str">
            <v>Dump Truck</v>
          </cell>
          <cell r="O1242" t="str">
            <v>(E08)</v>
          </cell>
          <cell r="P1242" t="str">
            <v>Jam</v>
          </cell>
          <cell r="Q1242">
            <v>1.8487467872917727</v>
          </cell>
          <cell r="R1242">
            <v>85369.901634057198</v>
          </cell>
          <cell r="U1242">
            <v>157827.33137737791</v>
          </cell>
        </row>
        <row r="1243">
          <cell r="N1243" t="str">
            <v>Alat Bantu</v>
          </cell>
          <cell r="P1243" t="str">
            <v>Ls</v>
          </cell>
          <cell r="Q1243">
            <v>1</v>
          </cell>
          <cell r="R1243">
            <v>1500</v>
          </cell>
          <cell r="U1243">
            <v>1500</v>
          </cell>
        </row>
        <row r="1244">
          <cell r="A1244" t="str">
            <v xml:space="preserve">   2.b.</v>
          </cell>
          <cell r="C1244" t="str">
            <v>DUMP TRUCK</v>
          </cell>
          <cell r="G1244" t="str">
            <v>(E08)</v>
          </cell>
        </row>
        <row r="1245">
          <cell r="C1245" t="str">
            <v>Kapasitas bak</v>
          </cell>
          <cell r="G1245" t="str">
            <v>V</v>
          </cell>
          <cell r="H1245">
            <v>4</v>
          </cell>
          <cell r="I1245" t="str">
            <v>M3</v>
          </cell>
        </row>
        <row r="1246">
          <cell r="C1246" t="str">
            <v>Faktor  efisiensi alat</v>
          </cell>
          <cell r="G1246" t="str">
            <v>Fa</v>
          </cell>
          <cell r="H1246">
            <v>0.83</v>
          </cell>
          <cell r="I1246" t="str">
            <v>-</v>
          </cell>
        </row>
        <row r="1247">
          <cell r="C1247" t="str">
            <v>Kecepatan rata-rata bermuatan</v>
          </cell>
          <cell r="G1247" t="str">
            <v>v1</v>
          </cell>
          <cell r="H1247">
            <v>30</v>
          </cell>
          <cell r="I1247" t="str">
            <v>KM/Jam</v>
          </cell>
        </row>
        <row r="1248">
          <cell r="C1248" t="str">
            <v>Kecepatan rata-rata kosong</v>
          </cell>
          <cell r="G1248" t="str">
            <v>v2</v>
          </cell>
          <cell r="H1248">
            <v>60</v>
          </cell>
          <cell r="I1248" t="str">
            <v>KM/Jam</v>
          </cell>
          <cell r="Q1248" t="str">
            <v xml:space="preserve">JUMLAH HARGA PERALATAN   </v>
          </cell>
          <cell r="U1248">
            <v>337146.20860737166</v>
          </cell>
        </row>
        <row r="1249">
          <cell r="C1249" t="str">
            <v>Waktu  siklus</v>
          </cell>
          <cell r="G1249" t="str">
            <v>Ts2</v>
          </cell>
          <cell r="I1249" t="str">
            <v>menit</v>
          </cell>
        </row>
        <row r="1250">
          <cell r="C1250" t="str">
            <v>- Waktu tempuh isi</v>
          </cell>
          <cell r="E1250" t="str">
            <v>=   (L  :  v1)  x  60</v>
          </cell>
          <cell r="G1250" t="str">
            <v>T1</v>
          </cell>
          <cell r="H1250">
            <v>4</v>
          </cell>
          <cell r="I1250" t="str">
            <v>menit</v>
          </cell>
          <cell r="L1250" t="str">
            <v>D.</v>
          </cell>
          <cell r="N1250" t="str">
            <v>JUMLAH HARGA TENAGA, BAHAN DAN PERALATAN  ( A + B + C )</v>
          </cell>
          <cell r="U1250">
            <v>337146.20860737166</v>
          </cell>
        </row>
        <row r="1251">
          <cell r="C1251" t="str">
            <v>- Waktu tempuh kosong</v>
          </cell>
          <cell r="E1251" t="str">
            <v>=   (L  :  v2)  x  60</v>
          </cell>
          <cell r="G1251" t="str">
            <v>T2</v>
          </cell>
          <cell r="H1251">
            <v>2</v>
          </cell>
          <cell r="I1251" t="str">
            <v>menit</v>
          </cell>
          <cell r="L1251" t="str">
            <v>E.</v>
          </cell>
          <cell r="N1251" t="str">
            <v>OVERHEAD &amp; PROFIT</v>
          </cell>
          <cell r="P1251">
            <v>10</v>
          </cell>
          <cell r="Q1251" t="str">
            <v>%  x  D</v>
          </cell>
          <cell r="U1251">
            <v>33714.620860737166</v>
          </cell>
        </row>
        <row r="1252">
          <cell r="C1252" t="str">
            <v>- Waktu muat</v>
          </cell>
          <cell r="E1252" t="str">
            <v>=   (V  :  Q1) x 60</v>
          </cell>
          <cell r="G1252" t="str">
            <v>T3</v>
          </cell>
          <cell r="H1252">
            <v>15.421686746987953</v>
          </cell>
          <cell r="I1252" t="str">
            <v>menit</v>
          </cell>
          <cell r="L1252" t="str">
            <v>F.</v>
          </cell>
          <cell r="N1252" t="str">
            <v>HARGA SATUAN PEKERJAAN  ( D + E )</v>
          </cell>
          <cell r="U1252">
            <v>370860.82946810883</v>
          </cell>
        </row>
        <row r="1253">
          <cell r="C1253" t="str">
            <v>- Dump, dan lain-lain</v>
          </cell>
          <cell r="G1253" t="str">
            <v>T4</v>
          </cell>
          <cell r="H1253">
            <v>3</v>
          </cell>
          <cell r="I1253" t="str">
            <v>menit</v>
          </cell>
          <cell r="L1253" t="str">
            <v>Note: 1</v>
          </cell>
          <cell r="N1253" t="str">
            <v>SATUAN dapat berdasarkan atas jam operasi untuk Tenaga Kerja dan Peralatan, volume dan/atau ukuran</v>
          </cell>
        </row>
        <row r="1254">
          <cell r="G1254" t="str">
            <v>Ts2</v>
          </cell>
          <cell r="H1254">
            <v>24.421686746987952</v>
          </cell>
          <cell r="I1254" t="str">
            <v>menit</v>
          </cell>
          <cell r="N1254" t="str">
            <v>berat untuk bahan-bahan.</v>
          </cell>
        </row>
        <row r="1255">
          <cell r="L1255">
            <v>2</v>
          </cell>
          <cell r="N1255" t="str">
            <v>Kuantitas satuan adalah kuantitas setiap komponen untuk menyelesaikan satu satuan pekerjaan dari nomor</v>
          </cell>
        </row>
        <row r="1256">
          <cell r="C1256" t="str">
            <v>Kapasitas Produksi / Jam   =</v>
          </cell>
          <cell r="E1256" t="str">
            <v>V x Fa x 60</v>
          </cell>
          <cell r="G1256" t="str">
            <v>Q2</v>
          </cell>
          <cell r="H1256">
            <v>6.7972372964972863</v>
          </cell>
          <cell r="I1256" t="str">
            <v xml:space="preserve">M3/Jam </v>
          </cell>
          <cell r="N1256" t="str">
            <v>mata pembayaran.</v>
          </cell>
        </row>
        <row r="1257">
          <cell r="E1257" t="str">
            <v xml:space="preserve">    Fk x Ts2</v>
          </cell>
          <cell r="G1257" t="str">
            <v>Q2</v>
          </cell>
          <cell r="H1257">
            <v>0.54090695755306706</v>
          </cell>
          <cell r="I1257" t="str">
            <v xml:space="preserve">M'/Jam </v>
          </cell>
          <cell r="L1257">
            <v>3</v>
          </cell>
          <cell r="N1257" t="str">
            <v>Biaya satuan untuk peralatan sudah termasuk bahan bakar, bahan habis dipakai dan operator.</v>
          </cell>
        </row>
        <row r="1258">
          <cell r="L1258">
            <v>4</v>
          </cell>
          <cell r="N1258" t="str">
            <v>Biaya satuan sudah termasuk pengeluaran untuk seluruh pajak yang berkaitan (tetapi tidak termasuk PPN</v>
          </cell>
        </row>
        <row r="1259">
          <cell r="J1259" t="str">
            <v>Berlanjut ke hal. berikut.</v>
          </cell>
          <cell r="N1259" t="str">
            <v>yang dibayar dari kontrak) dan biaya-biaya lainnya.</v>
          </cell>
        </row>
        <row r="1260">
          <cell r="A1260" t="str">
            <v>ITEM PEMBAYARAN NO.</v>
          </cell>
          <cell r="D1260" t="str">
            <v>:  7.7 (2) d</v>
          </cell>
          <cell r="J1260" t="str">
            <v>Analisa EI-772</v>
          </cell>
        </row>
        <row r="1261">
          <cell r="A1261" t="str">
            <v>JENIS PEKERJAAN</v>
          </cell>
          <cell r="D1261" t="str">
            <v>:  Penurunan Caison Dia  400 cm</v>
          </cell>
        </row>
        <row r="1262">
          <cell r="A1262" t="str">
            <v>SATUAN PEMBAYARAN</v>
          </cell>
          <cell r="D1262" t="str">
            <v>:  M1</v>
          </cell>
          <cell r="H1262" t="str">
            <v xml:space="preserve">        URAIAN ANALISA HARGA SATUAN</v>
          </cell>
        </row>
        <row r="1263">
          <cell r="J1263" t="str">
            <v>Lanjutan</v>
          </cell>
        </row>
        <row r="1265">
          <cell r="A1265" t="str">
            <v>No.</v>
          </cell>
          <cell r="C1265" t="str">
            <v>U R A I A N</v>
          </cell>
          <cell r="G1265" t="str">
            <v>KODE</v>
          </cell>
          <cell r="H1265" t="str">
            <v>KOEF.</v>
          </cell>
          <cell r="I1265" t="str">
            <v>SATUAN</v>
          </cell>
          <cell r="J1265" t="str">
            <v>KETERANGAN</v>
          </cell>
        </row>
        <row r="1268">
          <cell r="C1268" t="str">
            <v>Koefisien Alat / M'</v>
          </cell>
          <cell r="D1268" t="str">
            <v xml:space="preserve"> =  1  :  Q2</v>
          </cell>
          <cell r="G1268" t="str">
            <v>(E08)</v>
          </cell>
          <cell r="H1268">
            <v>1.8487467872917727</v>
          </cell>
          <cell r="I1268" t="str">
            <v>Jam</v>
          </cell>
        </row>
        <row r="1271">
          <cell r="A1271" t="str">
            <v>2.d.</v>
          </cell>
          <cell r="C1271" t="str">
            <v>ALAT  BANTU</v>
          </cell>
        </row>
        <row r="1272">
          <cell r="C1272" t="str">
            <v>Diperlukan alat-alat bantu kecil</v>
          </cell>
          <cell r="J1272" t="str">
            <v>Lump Sump</v>
          </cell>
        </row>
        <row r="1273">
          <cell r="C1273" t="str">
            <v>- Sekop</v>
          </cell>
        </row>
        <row r="1274">
          <cell r="C1274" t="str">
            <v>- Keranjang, dan lain-lain</v>
          </cell>
        </row>
        <row r="1276">
          <cell r="A1276" t="str">
            <v xml:space="preserve">   3.</v>
          </cell>
          <cell r="C1276" t="str">
            <v>TENAGA</v>
          </cell>
        </row>
        <row r="1277">
          <cell r="C1277" t="str">
            <v>Produksi menentukan : EXCAVATOR</v>
          </cell>
          <cell r="G1277" t="str">
            <v>Q1</v>
          </cell>
          <cell r="H1277">
            <v>1.2384244009338106</v>
          </cell>
          <cell r="I1277" t="str">
            <v>M'/Jam</v>
          </cell>
        </row>
        <row r="1278">
          <cell r="C1278" t="str">
            <v>Produksi Galian / hari  =  Tk x Q1 x Vt</v>
          </cell>
          <cell r="G1278" t="str">
            <v>Qt</v>
          </cell>
          <cell r="H1278">
            <v>108.93749999999999</v>
          </cell>
          <cell r="I1278" t="str">
            <v>M3</v>
          </cell>
        </row>
        <row r="1279">
          <cell r="C1279" t="str">
            <v>Kebutuhan tenaga untuk 20% galian :</v>
          </cell>
        </row>
        <row r="1280">
          <cell r="D1280" t="str">
            <v>- Pekerja</v>
          </cell>
          <cell r="G1280" t="str">
            <v>P</v>
          </cell>
          <cell r="H1280">
            <v>14</v>
          </cell>
          <cell r="I1280" t="str">
            <v>orang</v>
          </cell>
        </row>
        <row r="1281">
          <cell r="D1281" t="str">
            <v>- Mandor</v>
          </cell>
          <cell r="G1281" t="str">
            <v>M</v>
          </cell>
          <cell r="H1281">
            <v>1</v>
          </cell>
          <cell r="I1281" t="str">
            <v>orang</v>
          </cell>
        </row>
        <row r="1283">
          <cell r="C1283" t="str">
            <v>Koefisien tenaga / M'   :</v>
          </cell>
        </row>
        <row r="1284">
          <cell r="D1284" t="str">
            <v>- Pekerja</v>
          </cell>
          <cell r="E1284" t="str">
            <v>= (Tk x P) : (20%Qt)</v>
          </cell>
          <cell r="G1284" t="str">
            <v>(L01)</v>
          </cell>
          <cell r="H1284">
            <v>4.4979919678714868</v>
          </cell>
          <cell r="I1284" t="str">
            <v>Jam</v>
          </cell>
        </row>
        <row r="1285">
          <cell r="D1285" t="str">
            <v>- Mandor</v>
          </cell>
          <cell r="E1285" t="str">
            <v>= (Tk x M) : (20%Qt)</v>
          </cell>
          <cell r="G1285" t="str">
            <v>(L03)</v>
          </cell>
          <cell r="H1285">
            <v>0.32128514056224905</v>
          </cell>
          <cell r="I1285" t="str">
            <v>Jam</v>
          </cell>
        </row>
        <row r="1287">
          <cell r="A1287" t="str">
            <v>4.</v>
          </cell>
          <cell r="C1287" t="str">
            <v>HARGA DASAR SATUAN UPAH, BAHAN DAN ALAT</v>
          </cell>
        </row>
        <row r="1288">
          <cell r="C1288" t="str">
            <v>Lihat lampiran.</v>
          </cell>
        </row>
        <row r="1290">
          <cell r="A1290" t="str">
            <v>5.</v>
          </cell>
          <cell r="C1290" t="str">
            <v>ANALISA HARGA SATUAN PEKERJAAN</v>
          </cell>
        </row>
        <row r="1291">
          <cell r="C1291" t="str">
            <v>Lihat perhitungan dalam FORMULIR STANDAR UNTUK</v>
          </cell>
        </row>
        <row r="1292">
          <cell r="C1292" t="str">
            <v>PEREKEMAN ANALISA MASING-MASING HARGA</v>
          </cell>
        </row>
        <row r="1293">
          <cell r="C1293" t="str">
            <v>SATUAN.</v>
          </cell>
        </row>
        <row r="1294">
          <cell r="C1294" t="str">
            <v>Didapat Harga Satuan Pekerjaan :</v>
          </cell>
        </row>
        <row r="1296">
          <cell r="C1296" t="str">
            <v xml:space="preserve">Rp.  </v>
          </cell>
          <cell r="D1296">
            <v>370860.82946810883</v>
          </cell>
          <cell r="E1296" t="str">
            <v xml:space="preserve"> / M'</v>
          </cell>
        </row>
        <row r="1299">
          <cell r="A1299" t="str">
            <v>6.</v>
          </cell>
          <cell r="C1299" t="str">
            <v>WAKTU PELAKSANAAN YANG DIPERLUKAN</v>
          </cell>
        </row>
        <row r="1300">
          <cell r="C1300" t="str">
            <v>Masa Pelaksanaan :</v>
          </cell>
          <cell r="D1300" t="str">
            <v>. . . . . . . . . . . .</v>
          </cell>
          <cell r="E1300" t="str">
            <v>bulan</v>
          </cell>
        </row>
        <row r="1302">
          <cell r="A1302" t="str">
            <v>7.</v>
          </cell>
          <cell r="C1302" t="str">
            <v>VOLUME PEKERJAAN YANG DIPERLUKAN</v>
          </cell>
        </row>
        <row r="1303">
          <cell r="C1303" t="str">
            <v>Volume pekerjaan  :</v>
          </cell>
          <cell r="D1303" t="e">
            <v>#REF!</v>
          </cell>
          <cell r="E1303" t="str">
            <v>M'</v>
          </cell>
        </row>
        <row r="1319">
          <cell r="A1319" t="str">
            <v>ITEM PEMBAYARAN NO.</v>
          </cell>
          <cell r="D1319" t="str">
            <v>:  7.3 (1)</v>
          </cell>
          <cell r="J1319" t="str">
            <v>Analisa EI-731</v>
          </cell>
          <cell r="T1319" t="str">
            <v>Analisa EI-731</v>
          </cell>
        </row>
        <row r="1320">
          <cell r="A1320" t="str">
            <v>JENIS PEKERJAAN</v>
          </cell>
          <cell r="D1320" t="str">
            <v>:  Baja Tulangan (Polos) U24</v>
          </cell>
        </row>
        <row r="1321">
          <cell r="A1321" t="str">
            <v>SATUAN PEMBAYARAN</v>
          </cell>
          <cell r="D1321" t="str">
            <v>:  KG</v>
          </cell>
          <cell r="H1321" t="str">
            <v xml:space="preserve">        URAIAN ANALISA HARGA SATUAN</v>
          </cell>
          <cell r="L1321" t="str">
            <v>FORMULIR STANDAR UNTUK</v>
          </cell>
        </row>
        <row r="1322">
          <cell r="L1322" t="str">
            <v>PEREKAMAN ANALISA MASING-MASING HARGA SATUAN</v>
          </cell>
        </row>
        <row r="1323">
          <cell r="L1323" t="str">
            <v xml:space="preserve">                                                                                                            </v>
          </cell>
        </row>
        <row r="1324">
          <cell r="A1324" t="str">
            <v>No.</v>
          </cell>
          <cell r="C1324" t="str">
            <v>U R A I A N</v>
          </cell>
          <cell r="G1324" t="str">
            <v>KODE</v>
          </cell>
          <cell r="H1324" t="str">
            <v>KOEF.</v>
          </cell>
          <cell r="I1324" t="str">
            <v>SATUAN</v>
          </cell>
          <cell r="J1324" t="str">
            <v>KETERANGAN</v>
          </cell>
        </row>
        <row r="1326">
          <cell r="L1326" t="str">
            <v>Proyek / Bagpro</v>
          </cell>
          <cell r="O1326" t="str">
            <v xml:space="preserve">:  Peningkatan Jalan Dan Jembatan Prop. NTT </v>
          </cell>
        </row>
        <row r="1327">
          <cell r="A1327" t="str">
            <v>I.</v>
          </cell>
          <cell r="C1327" t="str">
            <v>ASUMSI</v>
          </cell>
          <cell r="L1327" t="str">
            <v>No. Paket Kontrak</v>
          </cell>
          <cell r="O1327" t="str">
            <v xml:space="preserve">:  </v>
          </cell>
        </row>
        <row r="1328">
          <cell r="A1328">
            <v>1</v>
          </cell>
          <cell r="C1328" t="str">
            <v>Pekerjaan dilakukan secara manual</v>
          </cell>
          <cell r="L1328" t="str">
            <v>Nama Paket</v>
          </cell>
          <cell r="O1328" t="str">
            <v>:  Pembangunan Jalan Resetlement Pengungsi Mauritzu</v>
          </cell>
        </row>
        <row r="1329">
          <cell r="A1329">
            <v>2</v>
          </cell>
          <cell r="C1329" t="str">
            <v>Lokasi pekerjaan : sepanjang jalan</v>
          </cell>
          <cell r="L1329" t="str">
            <v>Prop / Kab / Kodya</v>
          </cell>
          <cell r="O1329" t="str">
            <v>:  Nusa Tenggara Timur / TTU</v>
          </cell>
        </row>
        <row r="1330">
          <cell r="A1330">
            <v>3</v>
          </cell>
          <cell r="C1330" t="str">
            <v>Bahan dasar (besi dan kawat) diterima seluruhnya</v>
          </cell>
          <cell r="L1330" t="str">
            <v>ITEM PEMBAYARAN NO.</v>
          </cell>
          <cell r="O1330" t="str">
            <v>:  7.3 (1)</v>
          </cell>
          <cell r="R1330" t="str">
            <v>PERKIRAAN VOL. PEK.</v>
          </cell>
          <cell r="T1330" t="str">
            <v>:</v>
          </cell>
          <cell r="U1330">
            <v>264</v>
          </cell>
        </row>
        <row r="1331">
          <cell r="C1331" t="str">
            <v>di lokasi pekerjaan</v>
          </cell>
          <cell r="L1331" t="str">
            <v>JENIS PEKERJAAN</v>
          </cell>
          <cell r="O1331" t="str">
            <v>:  Baja Tulangan (Polos) U24</v>
          </cell>
          <cell r="R1331" t="str">
            <v>TOTAL HARGA (Rp.)</v>
          </cell>
          <cell r="T1331" t="str">
            <v>:</v>
          </cell>
          <cell r="U1331">
            <v>3895135.2000000007</v>
          </cell>
        </row>
        <row r="1332">
          <cell r="A1332">
            <v>4</v>
          </cell>
          <cell r="C1332" t="str">
            <v>Jarak rata-rata Base camp ke lokasi pekerjaan</v>
          </cell>
          <cell r="G1332" t="str">
            <v>L</v>
          </cell>
          <cell r="H1332">
            <v>17.5</v>
          </cell>
          <cell r="I1332" t="str">
            <v>KM</v>
          </cell>
          <cell r="L1332" t="str">
            <v>SATUAN PEMBAYARAN</v>
          </cell>
          <cell r="O1332" t="str">
            <v>:  KG</v>
          </cell>
          <cell r="R1332" t="str">
            <v>% THD. BIAYA PROYEK</v>
          </cell>
          <cell r="T1332" t="str">
            <v>:</v>
          </cell>
          <cell r="U1332">
            <v>1.8236624758633282</v>
          </cell>
        </row>
        <row r="1333">
          <cell r="A1333">
            <v>5</v>
          </cell>
          <cell r="C1333" t="str">
            <v>Jam kerja efektif per-hari</v>
          </cell>
          <cell r="G1333" t="str">
            <v>Tk</v>
          </cell>
          <cell r="H1333">
            <v>7</v>
          </cell>
          <cell r="I1333" t="str">
            <v>jam</v>
          </cell>
        </row>
        <row r="1334">
          <cell r="A1334">
            <v>6</v>
          </cell>
          <cell r="C1334" t="str">
            <v>Faktor Kehilangan Besi Tulangan</v>
          </cell>
          <cell r="G1334" t="str">
            <v>Fh</v>
          </cell>
          <cell r="H1334">
            <v>1.1000000000000001</v>
          </cell>
          <cell r="I1334" t="str">
            <v>-</v>
          </cell>
        </row>
        <row r="1335">
          <cell r="Q1335" t="str">
            <v>PERKIRAAN</v>
          </cell>
          <cell r="R1335" t="str">
            <v>HARGA</v>
          </cell>
          <cell r="S1335" t="str">
            <v>JUMLAH</v>
          </cell>
        </row>
        <row r="1336">
          <cell r="A1336" t="str">
            <v>II.</v>
          </cell>
          <cell r="C1336" t="str">
            <v>URUTAN KERJA</v>
          </cell>
          <cell r="L1336" t="str">
            <v>NO.</v>
          </cell>
          <cell r="N1336" t="str">
            <v>KOMPONEN</v>
          </cell>
          <cell r="P1336" t="str">
            <v>SATUAN</v>
          </cell>
          <cell r="Q1336" t="str">
            <v>KUANTITAS</v>
          </cell>
          <cell r="R1336" t="str">
            <v>SATUAN</v>
          </cell>
          <cell r="S1336" t="str">
            <v>HARGA</v>
          </cell>
        </row>
        <row r="1337">
          <cell r="A1337">
            <v>1</v>
          </cell>
          <cell r="C1337" t="str">
            <v>Besi tulangan dipotong dan dibengkokkan sesuai</v>
          </cell>
          <cell r="R1337" t="str">
            <v>(Rp.)</v>
          </cell>
          <cell r="S1337" t="str">
            <v>(Rp.)</v>
          </cell>
        </row>
        <row r="1338">
          <cell r="C1338" t="str">
            <v>dengan yang diperlukan</v>
          </cell>
        </row>
        <row r="1339">
          <cell r="A1339">
            <v>2</v>
          </cell>
          <cell r="C1339" t="str">
            <v>Batang tulangan dipasang / disusun sesuai dengan</v>
          </cell>
        </row>
        <row r="1340">
          <cell r="C1340" t="str">
            <v>Gambar Pelaksanaan dan persilangannya diikat kawat</v>
          </cell>
          <cell r="L1340" t="str">
            <v>A.</v>
          </cell>
          <cell r="N1340" t="str">
            <v>TENAGA</v>
          </cell>
        </row>
        <row r="1342">
          <cell r="A1342" t="str">
            <v>III.</v>
          </cell>
          <cell r="C1342" t="str">
            <v>PEMAKAIAN BAHAN, ALAT DAN TENAGA</v>
          </cell>
          <cell r="L1342" t="str">
            <v>1.</v>
          </cell>
          <cell r="N1342" t="str">
            <v>Pekerja Biasa</v>
          </cell>
          <cell r="O1342" t="str">
            <v>(L01)</v>
          </cell>
          <cell r="P1342" t="str">
            <v>jam</v>
          </cell>
          <cell r="Q1342">
            <v>0.105</v>
          </cell>
          <cell r="R1342">
            <v>0</v>
          </cell>
          <cell r="U1342">
            <v>0</v>
          </cell>
        </row>
        <row r="1343">
          <cell r="L1343" t="str">
            <v>2.</v>
          </cell>
          <cell r="N1343" t="str">
            <v>Tukang</v>
          </cell>
          <cell r="O1343" t="str">
            <v>(L02)</v>
          </cell>
          <cell r="P1343" t="str">
            <v>jam</v>
          </cell>
          <cell r="Q1343">
            <v>3.5000000000000003E-2</v>
          </cell>
          <cell r="R1343">
            <v>0</v>
          </cell>
          <cell r="U1343">
            <v>0</v>
          </cell>
        </row>
        <row r="1344">
          <cell r="A1344" t="str">
            <v xml:space="preserve">   1.</v>
          </cell>
          <cell r="C1344" t="str">
            <v>BAHAN</v>
          </cell>
          <cell r="L1344" t="str">
            <v>3.</v>
          </cell>
          <cell r="N1344" t="str">
            <v>Mandor</v>
          </cell>
          <cell r="O1344" t="str">
            <v>(L03)</v>
          </cell>
          <cell r="P1344" t="str">
            <v>jam</v>
          </cell>
          <cell r="Q1344">
            <v>3.5000000000000003E-2</v>
          </cell>
          <cell r="R1344">
            <v>0</v>
          </cell>
          <cell r="U1344">
            <v>0</v>
          </cell>
        </row>
        <row r="1345">
          <cell r="A1345" t="str">
            <v>1.a.</v>
          </cell>
          <cell r="C1345" t="str">
            <v>Baja Tulangan (Polos) U24</v>
          </cell>
          <cell r="G1345" t="str">
            <v>(M39a)</v>
          </cell>
          <cell r="H1345">
            <v>1.1000000000000001</v>
          </cell>
          <cell r="I1345" t="str">
            <v>Kg</v>
          </cell>
        </row>
        <row r="1346">
          <cell r="A1346" t="str">
            <v>1.b.</v>
          </cell>
          <cell r="C1346" t="str">
            <v>Kawat beton</v>
          </cell>
          <cell r="G1346" t="str">
            <v>(M14)</v>
          </cell>
          <cell r="H1346">
            <v>0.02</v>
          </cell>
          <cell r="I1346" t="str">
            <v>Kg</v>
          </cell>
          <cell r="Q1346" t="str">
            <v xml:space="preserve">JUMLAH HARGA TENAGA   </v>
          </cell>
          <cell r="U1346">
            <v>0</v>
          </cell>
        </row>
        <row r="1348">
          <cell r="A1348" t="str">
            <v>2.</v>
          </cell>
          <cell r="C1348" t="str">
            <v>ALAT</v>
          </cell>
          <cell r="L1348" t="str">
            <v>B.</v>
          </cell>
          <cell r="N1348" t="str">
            <v>BAHAN</v>
          </cell>
        </row>
        <row r="1349">
          <cell r="A1349" t="str">
            <v>2.a.</v>
          </cell>
          <cell r="C1349" t="str">
            <v>ALAT BANTU</v>
          </cell>
          <cell r="I1349" t="str">
            <v>Ls</v>
          </cell>
        </row>
        <row r="1350">
          <cell r="C1350" t="str">
            <v>Diperlukan  :</v>
          </cell>
          <cell r="L1350" t="str">
            <v>1.</v>
          </cell>
          <cell r="N1350" t="str">
            <v>Baja Tulangan (Polos) U24</v>
          </cell>
          <cell r="O1350" t="str">
            <v>(M39a)</v>
          </cell>
          <cell r="P1350" t="str">
            <v>Kg</v>
          </cell>
          <cell r="Q1350">
            <v>1.1000000000000001</v>
          </cell>
          <cell r="R1350">
            <v>12000</v>
          </cell>
          <cell r="U1350">
            <v>13200.000000000002</v>
          </cell>
        </row>
        <row r="1351">
          <cell r="C1351" t="str">
            <v>- Gunting Potong Baja</v>
          </cell>
          <cell r="E1351" t="str">
            <v>=  2  buah</v>
          </cell>
          <cell r="L1351" t="str">
            <v>2.</v>
          </cell>
          <cell r="N1351" t="str">
            <v>Kawat Beton</v>
          </cell>
          <cell r="O1351" t="str">
            <v>(M14)</v>
          </cell>
          <cell r="P1351" t="str">
            <v>Kg</v>
          </cell>
          <cell r="Q1351">
            <v>0.02</v>
          </cell>
          <cell r="R1351">
            <v>9400</v>
          </cell>
          <cell r="U1351">
            <v>188</v>
          </cell>
        </row>
        <row r="1352">
          <cell r="C1352" t="str">
            <v>- Kunci Pembengkok Tulangan</v>
          </cell>
          <cell r="E1352" t="str">
            <v>=  2  buah</v>
          </cell>
        </row>
        <row r="1353">
          <cell r="C1353" t="str">
            <v>- Alat lainnya</v>
          </cell>
        </row>
        <row r="1355">
          <cell r="A1355" t="str">
            <v>3.</v>
          </cell>
          <cell r="C1355" t="str">
            <v>TENAGA</v>
          </cell>
        </row>
        <row r="1356">
          <cell r="C1356" t="str">
            <v>Produksi kerja satu hari</v>
          </cell>
          <cell r="G1356" t="str">
            <v>Qt</v>
          </cell>
          <cell r="H1356">
            <v>200</v>
          </cell>
          <cell r="I1356" t="str">
            <v>Kg</v>
          </cell>
          <cell r="Q1356" t="str">
            <v xml:space="preserve">JUMLAH HARGA BAHAN   </v>
          </cell>
          <cell r="U1356">
            <v>13388.000000000002</v>
          </cell>
        </row>
        <row r="1357">
          <cell r="C1357" t="str">
            <v>dibutuhkan tenaga :</v>
          </cell>
          <cell r="D1357" t="str">
            <v>- Mandor</v>
          </cell>
          <cell r="G1357" t="str">
            <v>M</v>
          </cell>
          <cell r="H1357">
            <v>1</v>
          </cell>
          <cell r="I1357" t="str">
            <v>orang</v>
          </cell>
        </row>
        <row r="1358">
          <cell r="D1358" t="str">
            <v>- Tukang</v>
          </cell>
          <cell r="G1358" t="str">
            <v>Tb</v>
          </cell>
          <cell r="H1358">
            <v>1</v>
          </cell>
          <cell r="I1358" t="str">
            <v>orang</v>
          </cell>
          <cell r="L1358" t="str">
            <v>C.</v>
          </cell>
          <cell r="N1358" t="str">
            <v>PERALATAN</v>
          </cell>
        </row>
        <row r="1359">
          <cell r="D1359" t="str">
            <v>- Pekerja</v>
          </cell>
          <cell r="G1359" t="str">
            <v>P</v>
          </cell>
          <cell r="H1359">
            <v>3</v>
          </cell>
          <cell r="I1359" t="str">
            <v>orang</v>
          </cell>
        </row>
        <row r="1360">
          <cell r="L1360" t="str">
            <v>1.</v>
          </cell>
          <cell r="N1360" t="str">
            <v>Alat Bantu</v>
          </cell>
          <cell r="P1360" t="str">
            <v>Ls</v>
          </cell>
          <cell r="Q1360">
            <v>1</v>
          </cell>
          <cell r="R1360">
            <v>25</v>
          </cell>
          <cell r="U1360">
            <v>25</v>
          </cell>
        </row>
        <row r="1361">
          <cell r="C1361" t="str">
            <v>Koefisien Tenaga / Kg  :</v>
          </cell>
        </row>
        <row r="1362">
          <cell r="D1362" t="str">
            <v>- Mandor</v>
          </cell>
          <cell r="E1362" t="str">
            <v>=  ( M x Tk ) : Qt</v>
          </cell>
          <cell r="G1362" t="str">
            <v>(L03)</v>
          </cell>
          <cell r="H1362">
            <v>3.5000000000000003E-2</v>
          </cell>
          <cell r="I1362" t="str">
            <v>jam</v>
          </cell>
        </row>
        <row r="1363">
          <cell r="D1363" t="str">
            <v>- Tukang</v>
          </cell>
          <cell r="E1363" t="str">
            <v>=  ( Tb x Tk ) : Qt</v>
          </cell>
          <cell r="G1363" t="str">
            <v>(L02)</v>
          </cell>
          <cell r="H1363">
            <v>3.5000000000000003E-2</v>
          </cell>
          <cell r="I1363" t="str">
            <v>jam</v>
          </cell>
        </row>
        <row r="1364">
          <cell r="D1364" t="str">
            <v>- Pekerja</v>
          </cell>
          <cell r="E1364" t="str">
            <v>=  ( P x Tk ) : Qt</v>
          </cell>
          <cell r="G1364" t="str">
            <v>(L01)</v>
          </cell>
          <cell r="H1364">
            <v>0.105</v>
          </cell>
          <cell r="I1364" t="str">
            <v>jam</v>
          </cell>
        </row>
        <row r="1366">
          <cell r="A1366" t="str">
            <v>4.</v>
          </cell>
          <cell r="C1366" t="str">
            <v>HARGA DASAR SATUAN UPAH, BAHAN DAN ALAT</v>
          </cell>
        </row>
        <row r="1367">
          <cell r="C1367" t="str">
            <v>Lihat lampiran.</v>
          </cell>
        </row>
        <row r="1368">
          <cell r="Q1368" t="str">
            <v xml:space="preserve">JUMLAH HARGA PERALATAN   </v>
          </cell>
          <cell r="U1368">
            <v>25</v>
          </cell>
        </row>
        <row r="1369">
          <cell r="A1369" t="str">
            <v>5.</v>
          </cell>
          <cell r="C1369" t="str">
            <v>ANALISA HARGA SATUAN PEKERJAAN</v>
          </cell>
        </row>
        <row r="1370">
          <cell r="C1370" t="str">
            <v>Lihat perhitungan dalam FORMULIR STANDAR UNTUK</v>
          </cell>
          <cell r="L1370" t="str">
            <v>D.</v>
          </cell>
          <cell r="N1370" t="str">
            <v>JUMLAH HARGA TENAGA, BAHAN DAN PERALATAN  ( A + B + C )</v>
          </cell>
          <cell r="U1370">
            <v>13413.000000000002</v>
          </cell>
        </row>
        <row r="1371">
          <cell r="C1371" t="str">
            <v>PEREKEMAN ANALISA MASING-MASING HARGA</v>
          </cell>
          <cell r="L1371" t="str">
            <v>E.</v>
          </cell>
          <cell r="N1371" t="str">
            <v>OVERHEAD &amp; PROFIT</v>
          </cell>
          <cell r="P1371">
            <v>10</v>
          </cell>
          <cell r="Q1371" t="str">
            <v>%  x  D</v>
          </cell>
          <cell r="U1371">
            <v>1341.3000000000002</v>
          </cell>
        </row>
        <row r="1372">
          <cell r="C1372" t="str">
            <v>SATUAN.</v>
          </cell>
          <cell r="L1372" t="str">
            <v>F.</v>
          </cell>
          <cell r="N1372" t="str">
            <v>HARGA SATUAN PEKERJAAN  ( D + E )</v>
          </cell>
          <cell r="U1372">
            <v>14754.300000000003</v>
          </cell>
        </row>
        <row r="1373">
          <cell r="C1373" t="str">
            <v>Didapat Harga Satuan Pekerjaan :</v>
          </cell>
          <cell r="L1373" t="str">
            <v>Note: 1</v>
          </cell>
          <cell r="N1373" t="str">
            <v>SATUAN dapat berdasarkan atas jam operasi untuk Tenaga Kerja dan Peralatan, volume dan/atau ukuran</v>
          </cell>
        </row>
        <row r="1374">
          <cell r="N1374" t="str">
            <v>berat untuk bahan-bahan.</v>
          </cell>
        </row>
        <row r="1375">
          <cell r="C1375" t="str">
            <v xml:space="preserve">Rp.  </v>
          </cell>
          <cell r="D1375">
            <v>14754.300000000003</v>
          </cell>
          <cell r="E1375" t="str">
            <v xml:space="preserve"> / Kg</v>
          </cell>
          <cell r="L1375">
            <v>2</v>
          </cell>
          <cell r="N1375" t="str">
            <v>Kuantitas satuan adalah kuantitas setiap komponen untuk menyelesaikan satu satuan pekerjaan dari nomor</v>
          </cell>
        </row>
        <row r="1376">
          <cell r="N1376" t="str">
            <v>mata pembayaran.</v>
          </cell>
        </row>
        <row r="1377">
          <cell r="L1377">
            <v>3</v>
          </cell>
          <cell r="N1377" t="str">
            <v>Biaya satuan untuk peralatan sudah termasuk bahan bakar, bahan habis dipakai dan operator.</v>
          </cell>
        </row>
        <row r="1378">
          <cell r="L1378">
            <v>4</v>
          </cell>
          <cell r="N1378" t="str">
            <v>Biaya satuan sudah termasuk pengeluaran untuk seluruh pajak yang berkaitan (tetapi tidak termasuk PPN</v>
          </cell>
        </row>
        <row r="1379">
          <cell r="J1379" t="str">
            <v>Berlanjut ke hal. berikut.</v>
          </cell>
          <cell r="N1379" t="str">
            <v>yang dibayar dari kontrak) dan biaya-biaya lainnya.</v>
          </cell>
        </row>
        <row r="1380">
          <cell r="A1380" t="str">
            <v>ITEM PEMBAYARAN NO.</v>
          </cell>
          <cell r="D1380" t="str">
            <v>:  7.3 (1)</v>
          </cell>
          <cell r="J1380" t="str">
            <v>Analisa EI-731</v>
          </cell>
        </row>
        <row r="1381">
          <cell r="A1381" t="str">
            <v>JENIS PEKERJAAN</v>
          </cell>
          <cell r="D1381" t="str">
            <v>:  Baja Tulangan (Polos) U24</v>
          </cell>
        </row>
        <row r="1382">
          <cell r="A1382" t="str">
            <v>SATUAN PEMBAYARAN</v>
          </cell>
          <cell r="D1382" t="str">
            <v>:  KG</v>
          </cell>
          <cell r="H1382" t="str">
            <v xml:space="preserve">        URAIAN ANALISA HARGA SATUAN</v>
          </cell>
        </row>
        <row r="1383">
          <cell r="J1383" t="str">
            <v>Lanjutan</v>
          </cell>
        </row>
        <row r="1385">
          <cell r="A1385" t="str">
            <v>No.</v>
          </cell>
          <cell r="C1385" t="str">
            <v>U R A I A N</v>
          </cell>
          <cell r="G1385" t="str">
            <v>KODE</v>
          </cell>
          <cell r="H1385" t="str">
            <v>KOEF.</v>
          </cell>
          <cell r="I1385" t="str">
            <v>SATUAN</v>
          </cell>
          <cell r="J1385" t="str">
            <v>KETERANGAN</v>
          </cell>
        </row>
        <row r="1388">
          <cell r="A1388" t="str">
            <v>6.</v>
          </cell>
          <cell r="C1388" t="str">
            <v>MASA PELAKSANAAN YANG DIPERLUKAN</v>
          </cell>
        </row>
        <row r="1389">
          <cell r="C1389" t="str">
            <v>Masa Pelaksanaan :</v>
          </cell>
          <cell r="D1389" t="str">
            <v>. . . . . . . . . . . .</v>
          </cell>
        </row>
        <row r="1391">
          <cell r="A1391" t="str">
            <v>7.</v>
          </cell>
          <cell r="C1391" t="str">
            <v>VOLUME PEKERJAAN YANG DIPERLUKAN</v>
          </cell>
        </row>
        <row r="1392">
          <cell r="C1392" t="str">
            <v>Volume pekerjaan  :</v>
          </cell>
          <cell r="D1392">
            <v>264</v>
          </cell>
          <cell r="E1392" t="str">
            <v>Kg.</v>
          </cell>
        </row>
        <row r="1439">
          <cell r="A1439" t="str">
            <v>ITEM PEMBAYARAN NO.</v>
          </cell>
          <cell r="D1439" t="str">
            <v>:  7.3 (2)</v>
          </cell>
          <cell r="J1439" t="str">
            <v>Analisa EI-732</v>
          </cell>
          <cell r="T1439" t="str">
            <v>Analisa EI-732</v>
          </cell>
        </row>
        <row r="1440">
          <cell r="A1440" t="str">
            <v>JENIS PEKERJAAN</v>
          </cell>
          <cell r="D1440" t="str">
            <v>:  Baja Tulangan (Polos) U32</v>
          </cell>
        </row>
        <row r="1441">
          <cell r="A1441" t="str">
            <v>SATUAN PEMBAYARAN</v>
          </cell>
          <cell r="D1441" t="str">
            <v>:  KG</v>
          </cell>
          <cell r="H1441" t="str">
            <v xml:space="preserve">        URAIAN ANALISA HARGA SATUAN</v>
          </cell>
          <cell r="L1441" t="str">
            <v>FORMULIR STANDAR UNTUK</v>
          </cell>
        </row>
        <row r="1442">
          <cell r="L1442" t="str">
            <v>PEREKAMAN ANALISA MASING-MASING HARGA SATUAN</v>
          </cell>
        </row>
        <row r="1443">
          <cell r="L1443" t="str">
            <v xml:space="preserve">                                                                                                            </v>
          </cell>
        </row>
        <row r="1444">
          <cell r="A1444" t="str">
            <v>No.</v>
          </cell>
          <cell r="C1444" t="str">
            <v>U R A I A N</v>
          </cell>
          <cell r="G1444" t="str">
            <v>KODE</v>
          </cell>
          <cell r="H1444" t="str">
            <v>KOEF.</v>
          </cell>
          <cell r="I1444" t="str">
            <v>SATUAN</v>
          </cell>
          <cell r="J1444" t="str">
            <v>KETERANGAN</v>
          </cell>
        </row>
        <row r="1446">
          <cell r="L1446" t="str">
            <v>Proyek / Bagpro</v>
          </cell>
          <cell r="O1446" t="str">
            <v xml:space="preserve">:  Peningkatan Jalan Dan Jembatan Prop. NTT </v>
          </cell>
        </row>
        <row r="1447">
          <cell r="A1447" t="str">
            <v>I.</v>
          </cell>
          <cell r="C1447" t="str">
            <v>ASUMSI</v>
          </cell>
          <cell r="L1447" t="str">
            <v>No. Paket Kontrak</v>
          </cell>
          <cell r="O1447" t="str">
            <v xml:space="preserve">:  </v>
          </cell>
        </row>
        <row r="1448">
          <cell r="A1448">
            <v>1</v>
          </cell>
          <cell r="C1448" t="str">
            <v>Pekerjaan dilakukan secara manual</v>
          </cell>
          <cell r="L1448" t="str">
            <v>Nama Paket</v>
          </cell>
          <cell r="O1448" t="str">
            <v>:  Pembangunan Jalan Resetlement Pengungsi Mauritzu</v>
          </cell>
        </row>
        <row r="1449">
          <cell r="A1449">
            <v>2</v>
          </cell>
          <cell r="C1449" t="str">
            <v>Lokasi pekerjaan : sepanjang jalan</v>
          </cell>
          <cell r="L1449" t="str">
            <v>Prop / Kab / Kodya</v>
          </cell>
          <cell r="O1449" t="str">
            <v>:  Nusa Tenggara Timur / TTU</v>
          </cell>
        </row>
        <row r="1450">
          <cell r="A1450">
            <v>3</v>
          </cell>
          <cell r="C1450" t="str">
            <v>Bahan dasar (besi dan kawat) diterima seluruhnya</v>
          </cell>
          <cell r="L1450" t="str">
            <v>ITEM PEMBAYARAN NO.</v>
          </cell>
          <cell r="O1450" t="str">
            <v>:  7.3 (2)</v>
          </cell>
          <cell r="R1450" t="str">
            <v>PERKIRAAN VOL. PEK.</v>
          </cell>
          <cell r="T1450" t="str">
            <v>:</v>
          </cell>
          <cell r="U1450">
            <v>0</v>
          </cell>
        </row>
        <row r="1451">
          <cell r="C1451" t="str">
            <v>di lokasi pekerjaan</v>
          </cell>
          <cell r="L1451" t="str">
            <v>JENIS PEKERJAAN</v>
          </cell>
          <cell r="O1451" t="str">
            <v>:  Baja Tulangan (Polos) U32</v>
          </cell>
          <cell r="R1451" t="str">
            <v>TOTAL HARGA (Rp.)</v>
          </cell>
          <cell r="T1451" t="str">
            <v>:</v>
          </cell>
          <cell r="U1451">
            <v>0</v>
          </cell>
        </row>
        <row r="1452">
          <cell r="A1452">
            <v>4</v>
          </cell>
          <cell r="C1452" t="str">
            <v>Jarak rata-rata Base camp ke lokasi pekerjaan</v>
          </cell>
          <cell r="G1452" t="str">
            <v>L</v>
          </cell>
          <cell r="H1452">
            <v>17.5</v>
          </cell>
          <cell r="I1452" t="str">
            <v>KM</v>
          </cell>
          <cell r="L1452" t="str">
            <v>SATUAN PEMBAYARAN</v>
          </cell>
          <cell r="O1452" t="str">
            <v>:  KG</v>
          </cell>
          <cell r="R1452" t="str">
            <v>% THD. BIAYA PROYEK</v>
          </cell>
          <cell r="T1452" t="str">
            <v>:</v>
          </cell>
          <cell r="U1452">
            <v>0</v>
          </cell>
        </row>
        <row r="1453">
          <cell r="A1453">
            <v>5</v>
          </cell>
          <cell r="C1453" t="str">
            <v>Jam kerja efektif per-hari</v>
          </cell>
          <cell r="G1453" t="str">
            <v>Tk</v>
          </cell>
          <cell r="H1453">
            <v>7</v>
          </cell>
          <cell r="I1453" t="str">
            <v>jam</v>
          </cell>
        </row>
        <row r="1454">
          <cell r="A1454">
            <v>6</v>
          </cell>
          <cell r="C1454" t="str">
            <v>Faktor Kehilangan Besi Tulangan</v>
          </cell>
          <cell r="G1454" t="str">
            <v>Fh</v>
          </cell>
          <cell r="H1454">
            <v>1.1000000000000001</v>
          </cell>
          <cell r="I1454" t="str">
            <v>-</v>
          </cell>
        </row>
        <row r="1455">
          <cell r="Q1455" t="str">
            <v>PERKIRAAN</v>
          </cell>
          <cell r="R1455" t="str">
            <v>HARGA</v>
          </cell>
          <cell r="S1455" t="str">
            <v>JUMLAH</v>
          </cell>
        </row>
        <row r="1456">
          <cell r="A1456" t="str">
            <v>II.</v>
          </cell>
          <cell r="C1456" t="str">
            <v>URUTAN KERJA</v>
          </cell>
          <cell r="L1456" t="str">
            <v>NO.</v>
          </cell>
          <cell r="N1456" t="str">
            <v>KOMPONEN</v>
          </cell>
          <cell r="P1456" t="str">
            <v>SATUAN</v>
          </cell>
          <cell r="Q1456" t="str">
            <v>KUANTITAS</v>
          </cell>
          <cell r="R1456" t="str">
            <v>SATUAN</v>
          </cell>
          <cell r="S1456" t="str">
            <v>HARGA</v>
          </cell>
        </row>
        <row r="1457">
          <cell r="A1457">
            <v>1</v>
          </cell>
          <cell r="C1457" t="str">
            <v>Besi tulangan dipotong dan dibengkokkan sesuai</v>
          </cell>
          <cell r="R1457" t="str">
            <v>(Rp.)</v>
          </cell>
          <cell r="S1457" t="str">
            <v>(Rp.)</v>
          </cell>
        </row>
        <row r="1458">
          <cell r="C1458" t="str">
            <v>dengan yang diperlukan</v>
          </cell>
        </row>
        <row r="1459">
          <cell r="A1459">
            <v>2</v>
          </cell>
          <cell r="C1459" t="str">
            <v>Batang tulangan dipasang / disusun sesuai dengan</v>
          </cell>
        </row>
        <row r="1460">
          <cell r="C1460" t="str">
            <v>Gambar Pelaksanaan dan persilangannya diikat kawat</v>
          </cell>
          <cell r="L1460" t="str">
            <v>A.</v>
          </cell>
          <cell r="N1460" t="str">
            <v>TENAGA</v>
          </cell>
        </row>
        <row r="1462">
          <cell r="A1462" t="str">
            <v>III.</v>
          </cell>
          <cell r="C1462" t="str">
            <v>PEMAKAIAN BAHAN, ALAT DAN TENAGA</v>
          </cell>
          <cell r="L1462" t="str">
            <v>1.</v>
          </cell>
          <cell r="N1462" t="str">
            <v>Pekerja Biasa</v>
          </cell>
          <cell r="O1462" t="str">
            <v>(L01)</v>
          </cell>
          <cell r="P1462" t="str">
            <v>jam</v>
          </cell>
          <cell r="Q1462">
            <v>0.105</v>
          </cell>
          <cell r="R1462">
            <v>0</v>
          </cell>
          <cell r="U1462">
            <v>0</v>
          </cell>
        </row>
        <row r="1463">
          <cell r="L1463" t="str">
            <v>2.</v>
          </cell>
          <cell r="N1463" t="str">
            <v>Tukang</v>
          </cell>
          <cell r="O1463" t="str">
            <v>(L02)</v>
          </cell>
          <cell r="P1463" t="str">
            <v>jam</v>
          </cell>
          <cell r="Q1463">
            <v>3.5000000000000003E-2</v>
          </cell>
          <cell r="R1463">
            <v>0</v>
          </cell>
          <cell r="U1463">
            <v>0</v>
          </cell>
        </row>
        <row r="1464">
          <cell r="A1464" t="str">
            <v xml:space="preserve">   1.</v>
          </cell>
          <cell r="C1464" t="str">
            <v>BAHAN</v>
          </cell>
          <cell r="L1464" t="str">
            <v>3.</v>
          </cell>
          <cell r="N1464" t="str">
            <v>Mandor</v>
          </cell>
          <cell r="O1464" t="str">
            <v>(L03)</v>
          </cell>
          <cell r="P1464" t="str">
            <v>jam</v>
          </cell>
          <cell r="Q1464">
            <v>3.5000000000000003E-2</v>
          </cell>
          <cell r="R1464">
            <v>0</v>
          </cell>
          <cell r="U1464">
            <v>0</v>
          </cell>
        </row>
        <row r="1465">
          <cell r="A1465" t="str">
            <v>1.a.</v>
          </cell>
          <cell r="C1465" t="str">
            <v>Baja Tulangan (Polos) U32</v>
          </cell>
          <cell r="G1465" t="str">
            <v>(M57a)</v>
          </cell>
          <cell r="H1465">
            <v>1.1000000000000001</v>
          </cell>
          <cell r="I1465" t="str">
            <v>Kg</v>
          </cell>
        </row>
        <row r="1466">
          <cell r="A1466" t="str">
            <v>1.b.</v>
          </cell>
          <cell r="C1466" t="str">
            <v>Kawat beton</v>
          </cell>
          <cell r="G1466" t="str">
            <v>(M14)</v>
          </cell>
          <cell r="H1466">
            <v>0.02</v>
          </cell>
          <cell r="I1466" t="str">
            <v>Kg</v>
          </cell>
          <cell r="Q1466" t="str">
            <v xml:space="preserve">JUMLAH HARGA TENAGA   </v>
          </cell>
          <cell r="U1466">
            <v>0</v>
          </cell>
        </row>
        <row r="1468">
          <cell r="A1468" t="str">
            <v>2.</v>
          </cell>
          <cell r="C1468" t="str">
            <v>ALAT</v>
          </cell>
          <cell r="L1468" t="str">
            <v>B.</v>
          </cell>
          <cell r="N1468" t="str">
            <v>BAHAN</v>
          </cell>
        </row>
        <row r="1469">
          <cell r="A1469" t="str">
            <v>2.a.</v>
          </cell>
          <cell r="C1469" t="str">
            <v>ALAT BANTU</v>
          </cell>
          <cell r="I1469" t="str">
            <v>Ls</v>
          </cell>
        </row>
        <row r="1470">
          <cell r="C1470" t="str">
            <v>Diperlukan  :</v>
          </cell>
          <cell r="L1470" t="str">
            <v>1.</v>
          </cell>
          <cell r="N1470" t="str">
            <v>Baja Tulangan (Polos) U32</v>
          </cell>
          <cell r="O1470" t="str">
            <v>(M57a)</v>
          </cell>
          <cell r="P1470" t="str">
            <v>Kg</v>
          </cell>
          <cell r="Q1470">
            <v>1.1000000000000001</v>
          </cell>
          <cell r="R1470">
            <v>12000</v>
          </cell>
          <cell r="U1470">
            <v>13200.000000000002</v>
          </cell>
        </row>
        <row r="1471">
          <cell r="C1471" t="str">
            <v>- Gunting Potong Baja</v>
          </cell>
          <cell r="E1471" t="str">
            <v>=  2  buah</v>
          </cell>
          <cell r="L1471" t="str">
            <v>2.</v>
          </cell>
          <cell r="N1471" t="str">
            <v>Kawat Beton</v>
          </cell>
          <cell r="O1471" t="str">
            <v>(M14)</v>
          </cell>
          <cell r="P1471" t="str">
            <v>Kg</v>
          </cell>
          <cell r="Q1471">
            <v>0.02</v>
          </cell>
          <cell r="R1471">
            <v>9400</v>
          </cell>
          <cell r="U1471">
            <v>188</v>
          </cell>
        </row>
        <row r="1472">
          <cell r="C1472" t="str">
            <v>- Kunci Pembengkok Tulangan</v>
          </cell>
          <cell r="E1472" t="str">
            <v>=  2  buah</v>
          </cell>
        </row>
        <row r="1473">
          <cell r="C1473" t="str">
            <v>- Alat lainnya</v>
          </cell>
        </row>
        <row r="1475">
          <cell r="A1475" t="str">
            <v>3.</v>
          </cell>
          <cell r="C1475" t="str">
            <v>TENAGA</v>
          </cell>
        </row>
        <row r="1476">
          <cell r="C1476" t="str">
            <v>Produksi kerja satu hari</v>
          </cell>
          <cell r="G1476" t="str">
            <v>Qt</v>
          </cell>
          <cell r="H1476">
            <v>200</v>
          </cell>
          <cell r="I1476" t="str">
            <v>Kg</v>
          </cell>
          <cell r="Q1476" t="str">
            <v xml:space="preserve">JUMLAH HARGA BAHAN   </v>
          </cell>
          <cell r="U1476">
            <v>13388.000000000002</v>
          </cell>
        </row>
        <row r="1477">
          <cell r="C1477" t="str">
            <v>dibutuhkan tenaga :</v>
          </cell>
          <cell r="D1477" t="str">
            <v>- Mandor</v>
          </cell>
          <cell r="G1477" t="str">
            <v>M</v>
          </cell>
          <cell r="H1477">
            <v>1</v>
          </cell>
          <cell r="I1477" t="str">
            <v>orang</v>
          </cell>
        </row>
        <row r="1478">
          <cell r="D1478" t="str">
            <v>- Tukang</v>
          </cell>
          <cell r="G1478" t="str">
            <v>Tb</v>
          </cell>
          <cell r="H1478">
            <v>1</v>
          </cell>
          <cell r="I1478" t="str">
            <v>orang</v>
          </cell>
          <cell r="L1478" t="str">
            <v>C.</v>
          </cell>
          <cell r="N1478" t="str">
            <v>PERALATAN</v>
          </cell>
        </row>
        <row r="1479">
          <cell r="D1479" t="str">
            <v>- Pekerja</v>
          </cell>
          <cell r="G1479" t="str">
            <v>P</v>
          </cell>
          <cell r="H1479">
            <v>3</v>
          </cell>
          <cell r="I1479" t="str">
            <v>orang</v>
          </cell>
        </row>
        <row r="1480">
          <cell r="L1480" t="str">
            <v>1.</v>
          </cell>
          <cell r="N1480" t="str">
            <v>Alat Bantu</v>
          </cell>
          <cell r="P1480" t="str">
            <v>Ls</v>
          </cell>
          <cell r="Q1480">
            <v>1</v>
          </cell>
          <cell r="R1480">
            <v>25</v>
          </cell>
          <cell r="U1480">
            <v>25</v>
          </cell>
        </row>
        <row r="1481">
          <cell r="C1481" t="str">
            <v>Koefisien Tenaga / Kg  :</v>
          </cell>
        </row>
        <row r="1482">
          <cell r="D1482" t="str">
            <v>- Mandor</v>
          </cell>
          <cell r="E1482" t="str">
            <v>=  ( M x Tk ) : Qt</v>
          </cell>
          <cell r="G1482" t="str">
            <v>(L03)</v>
          </cell>
          <cell r="H1482">
            <v>3.5000000000000003E-2</v>
          </cell>
          <cell r="I1482" t="str">
            <v>jam</v>
          </cell>
        </row>
        <row r="1483">
          <cell r="D1483" t="str">
            <v>- Tukang</v>
          </cell>
          <cell r="E1483" t="str">
            <v>=  ( Tb x Tk ) : Qt</v>
          </cell>
          <cell r="G1483" t="str">
            <v>(L02)</v>
          </cell>
          <cell r="H1483">
            <v>3.5000000000000003E-2</v>
          </cell>
          <cell r="I1483" t="str">
            <v>jam</v>
          </cell>
        </row>
        <row r="1484">
          <cell r="D1484" t="str">
            <v>- Pekerja</v>
          </cell>
          <cell r="E1484" t="str">
            <v>=  ( P x Tk ) : Qt</v>
          </cell>
          <cell r="G1484" t="str">
            <v>(L01)</v>
          </cell>
          <cell r="H1484">
            <v>0.105</v>
          </cell>
          <cell r="I1484" t="str">
            <v>jam</v>
          </cell>
        </row>
        <row r="1486">
          <cell r="A1486" t="str">
            <v>4.</v>
          </cell>
          <cell r="C1486" t="str">
            <v>HARGA DASAR SATUAN UPAH, BAHAN DAN ALAT</v>
          </cell>
        </row>
        <row r="1487">
          <cell r="C1487" t="str">
            <v>Lihat lampiran.</v>
          </cell>
        </row>
        <row r="1488">
          <cell r="Q1488" t="str">
            <v xml:space="preserve">JUMLAH HARGA PERALATAN   </v>
          </cell>
          <cell r="U1488">
            <v>25</v>
          </cell>
        </row>
        <row r="1489">
          <cell r="A1489" t="str">
            <v>5.</v>
          </cell>
          <cell r="C1489" t="str">
            <v>ANALISA HARGA SATUAN PEKERJAAN</v>
          </cell>
        </row>
        <row r="1490">
          <cell r="C1490" t="str">
            <v>Lihat perhitungan dalam FORMULIR STANDAR UNTUK</v>
          </cell>
          <cell r="L1490" t="str">
            <v>D.</v>
          </cell>
          <cell r="N1490" t="str">
            <v>JUMLAH HARGA TENAGA, BAHAN DAN PERALATAN  ( A + B + C )</v>
          </cell>
          <cell r="U1490">
            <v>13413.000000000002</v>
          </cell>
        </row>
        <row r="1491">
          <cell r="C1491" t="str">
            <v>PEREKEMAN ANALISA MASING-MASING HARGA</v>
          </cell>
          <cell r="L1491" t="str">
            <v>E.</v>
          </cell>
          <cell r="N1491" t="str">
            <v>OVERHEAD &amp; PROFIT</v>
          </cell>
          <cell r="P1491">
            <v>10</v>
          </cell>
          <cell r="Q1491" t="str">
            <v>%  x  D</v>
          </cell>
          <cell r="U1491">
            <v>1341.3000000000002</v>
          </cell>
        </row>
        <row r="1492">
          <cell r="C1492" t="str">
            <v>SATUAN.</v>
          </cell>
          <cell r="L1492" t="str">
            <v>F.</v>
          </cell>
          <cell r="N1492" t="str">
            <v>HARGA SATUAN PEKERJAAN  ( D + E )</v>
          </cell>
          <cell r="U1492">
            <v>14754.300000000003</v>
          </cell>
        </row>
        <row r="1493">
          <cell r="C1493" t="str">
            <v>Didapat Harga Satuan Pekerjaan :</v>
          </cell>
          <cell r="L1493" t="str">
            <v>Note: 1</v>
          </cell>
          <cell r="N1493" t="str">
            <v>SATUAN dapat berdasarkan atas jam operasi untuk Tenaga Kerja dan Peralatan, volume dan/atau ukuran</v>
          </cell>
        </row>
        <row r="1494">
          <cell r="N1494" t="str">
            <v>berat untuk bahan-bahan.</v>
          </cell>
        </row>
        <row r="1495">
          <cell r="C1495" t="str">
            <v xml:space="preserve">Rp.  </v>
          </cell>
          <cell r="D1495">
            <v>14754.300000000003</v>
          </cell>
          <cell r="E1495" t="str">
            <v xml:space="preserve"> / Kg</v>
          </cell>
          <cell r="L1495">
            <v>2</v>
          </cell>
          <cell r="N1495" t="str">
            <v>Kuantitas satuan adalah kuantitas setiap komponen untuk menyelesaikan satu satuan pekerjaan dari nomor</v>
          </cell>
        </row>
        <row r="1496">
          <cell r="N1496" t="str">
            <v>mata pembayaran.</v>
          </cell>
        </row>
        <row r="1497">
          <cell r="L1497">
            <v>3</v>
          </cell>
          <cell r="N1497" t="str">
            <v>Biaya satuan untuk peralatan sudah termasuk bahan bakar, bahan habis dipakai dan operator.</v>
          </cell>
        </row>
        <row r="1498">
          <cell r="L1498">
            <v>4</v>
          </cell>
          <cell r="N1498" t="str">
            <v>Biaya satuan sudah termasuk pengeluaran untuk seluruh pajak yang berkaitan (tetapi tidak termasuk PPN</v>
          </cell>
        </row>
        <row r="1499">
          <cell r="J1499" t="str">
            <v>Berlanjut ke hal. berikut.</v>
          </cell>
          <cell r="N1499" t="str">
            <v>yang dibayar dari kontrak) dan biaya-biaya lainnya.</v>
          </cell>
        </row>
        <row r="1500">
          <cell r="A1500" t="str">
            <v>ITEM PEMBAYARAN NO.</v>
          </cell>
          <cell r="D1500" t="str">
            <v>:  7.3 (2)</v>
          </cell>
          <cell r="J1500" t="str">
            <v>Analisa EI-732</v>
          </cell>
        </row>
        <row r="1501">
          <cell r="A1501" t="str">
            <v>JENIS PEKERJAAN</v>
          </cell>
          <cell r="D1501" t="str">
            <v>:  Baja Tulangan (Polos) U32</v>
          </cell>
        </row>
        <row r="1502">
          <cell r="A1502" t="str">
            <v>SATUAN PEMBAYARAN</v>
          </cell>
          <cell r="D1502" t="str">
            <v>:  KG</v>
          </cell>
          <cell r="H1502" t="str">
            <v xml:space="preserve">        URAIAN ANALISA HARGA SATUAN</v>
          </cell>
        </row>
        <row r="1503">
          <cell r="J1503" t="str">
            <v>Lanjutan</v>
          </cell>
        </row>
        <row r="1505">
          <cell r="A1505" t="str">
            <v>No.</v>
          </cell>
          <cell r="C1505" t="str">
            <v>U R A I A N</v>
          </cell>
          <cell r="G1505" t="str">
            <v>KODE</v>
          </cell>
          <cell r="H1505" t="str">
            <v>KOEF.</v>
          </cell>
          <cell r="I1505" t="str">
            <v>SATUAN</v>
          </cell>
          <cell r="J1505" t="str">
            <v>KETERANGAN</v>
          </cell>
        </row>
        <row r="1508">
          <cell r="A1508" t="str">
            <v>6.</v>
          </cell>
          <cell r="C1508" t="str">
            <v>MASA PELAKSANAAN YANG DIPERLUKAN</v>
          </cell>
        </row>
        <row r="1509">
          <cell r="C1509" t="str">
            <v>Masa Pelaksanaan :</v>
          </cell>
          <cell r="D1509" t="str">
            <v>. . . . . . . . . . . .</v>
          </cell>
        </row>
        <row r="1511">
          <cell r="A1511" t="str">
            <v>7.</v>
          </cell>
          <cell r="C1511" t="str">
            <v>VOLUME PEKERJAAN YANG DIPERLUKAN</v>
          </cell>
        </row>
        <row r="1512">
          <cell r="C1512" t="str">
            <v>Volume pekerjaan  :</v>
          </cell>
          <cell r="D1512">
            <v>0</v>
          </cell>
          <cell r="E1512" t="str">
            <v>Kg.</v>
          </cell>
        </row>
        <row r="1559">
          <cell r="A1559" t="str">
            <v>ITEM PEMBAYARAN NO.</v>
          </cell>
          <cell r="D1559" t="str">
            <v>:  7.3 (3)</v>
          </cell>
          <cell r="J1559" t="str">
            <v>Analisa EI-733</v>
          </cell>
          <cell r="T1559" t="str">
            <v>Analisa EI-733</v>
          </cell>
        </row>
        <row r="1560">
          <cell r="A1560" t="str">
            <v>JENIS PEKERJAAN</v>
          </cell>
          <cell r="D1560" t="str">
            <v>:  Baja Tulangan (Ulir) D32</v>
          </cell>
        </row>
        <row r="1561">
          <cell r="A1561" t="str">
            <v>SATUAN PEMBAYARAN</v>
          </cell>
          <cell r="D1561" t="str">
            <v>:  KG</v>
          </cell>
          <cell r="H1561" t="str">
            <v xml:space="preserve">        URAIAN ANALISA HARGA SATUAN</v>
          </cell>
          <cell r="L1561" t="str">
            <v>FORMULIR STANDAR UNTUK</v>
          </cell>
        </row>
        <row r="1562">
          <cell r="L1562" t="str">
            <v>PEREKAMAN ANALISA MASING-MASING HARGA SATUAN</v>
          </cell>
        </row>
        <row r="1563">
          <cell r="L1563" t="str">
            <v xml:space="preserve">                                                                                                            </v>
          </cell>
        </row>
        <row r="1564">
          <cell r="A1564" t="str">
            <v>No.</v>
          </cell>
          <cell r="C1564" t="str">
            <v>U R A I A N</v>
          </cell>
          <cell r="G1564" t="str">
            <v>KODE</v>
          </cell>
          <cell r="H1564" t="str">
            <v>KOEF.</v>
          </cell>
          <cell r="I1564" t="str">
            <v>SATUAN</v>
          </cell>
          <cell r="J1564" t="str">
            <v>KETERANGAN</v>
          </cell>
        </row>
        <row r="1566">
          <cell r="L1566" t="str">
            <v>Proyek / Bagpro</v>
          </cell>
          <cell r="O1566" t="str">
            <v xml:space="preserve">:  Peningkatan Jalan Dan Jembatan Prop. NTT </v>
          </cell>
        </row>
        <row r="1567">
          <cell r="A1567" t="str">
            <v>I.</v>
          </cell>
          <cell r="C1567" t="str">
            <v>ASUMSI</v>
          </cell>
          <cell r="L1567" t="str">
            <v>No. Paket Kontrak</v>
          </cell>
          <cell r="O1567" t="str">
            <v xml:space="preserve">:  </v>
          </cell>
        </row>
        <row r="1568">
          <cell r="A1568">
            <v>1</v>
          </cell>
          <cell r="C1568" t="str">
            <v>Pekerjaan dilakukan secara manual</v>
          </cell>
          <cell r="L1568" t="str">
            <v>Nama Paket</v>
          </cell>
          <cell r="O1568" t="str">
            <v>:  Pembangunan Jalan Resetlement Pengungsi Mauritzu</v>
          </cell>
        </row>
        <row r="1569">
          <cell r="A1569">
            <v>2</v>
          </cell>
          <cell r="C1569" t="str">
            <v>Lokasi pekerjaan : sepanjang jalan</v>
          </cell>
          <cell r="L1569" t="str">
            <v>Prop / Kab / Kodya</v>
          </cell>
          <cell r="O1569" t="str">
            <v>:  Nusa Tenggara Timur / TTU</v>
          </cell>
        </row>
        <row r="1570">
          <cell r="A1570">
            <v>3</v>
          </cell>
          <cell r="C1570" t="str">
            <v>Bahan dasar (besi dan kawat) diterima seluruhnya</v>
          </cell>
          <cell r="L1570" t="str">
            <v>ITEM PEMBAYARAN NO.</v>
          </cell>
          <cell r="O1570" t="str">
            <v>:  7.3 (3)</v>
          </cell>
          <cell r="R1570" t="str">
            <v>PERKIRAAN VOL. PEK.</v>
          </cell>
          <cell r="T1570" t="str">
            <v>:</v>
          </cell>
          <cell r="U1570">
            <v>0</v>
          </cell>
        </row>
        <row r="1571">
          <cell r="C1571" t="str">
            <v>di lokasi pekerjaan</v>
          </cell>
          <cell r="L1571" t="str">
            <v>JENIS PEKERJAAN</v>
          </cell>
          <cell r="O1571" t="str">
            <v>:  Baja Tulangan (Ulir) D32</v>
          </cell>
          <cell r="R1571" t="str">
            <v>TOTAL HARGA (Rp.)</v>
          </cell>
          <cell r="T1571" t="str">
            <v>:</v>
          </cell>
          <cell r="U1571">
            <v>0</v>
          </cell>
        </row>
        <row r="1572">
          <cell r="A1572">
            <v>4</v>
          </cell>
          <cell r="C1572" t="str">
            <v>Jarak rata-rata Base camp ke lokasi pekerjaan</v>
          </cell>
          <cell r="G1572" t="str">
            <v>L</v>
          </cell>
          <cell r="H1572">
            <v>17.5</v>
          </cell>
          <cell r="I1572" t="str">
            <v>KM</v>
          </cell>
          <cell r="L1572" t="str">
            <v>SATUAN PEMBAYARAN</v>
          </cell>
          <cell r="O1572" t="str">
            <v>:  KG</v>
          </cell>
          <cell r="R1572" t="str">
            <v>% THD. BIAYA PROYEK</v>
          </cell>
          <cell r="T1572" t="str">
            <v>:</v>
          </cell>
          <cell r="U1572">
            <v>0</v>
          </cell>
        </row>
        <row r="1573">
          <cell r="A1573">
            <v>5</v>
          </cell>
          <cell r="C1573" t="str">
            <v>Jam kerja efektif per-hari</v>
          </cell>
          <cell r="G1573" t="str">
            <v>Tk</v>
          </cell>
          <cell r="H1573">
            <v>7</v>
          </cell>
          <cell r="I1573" t="str">
            <v>jam</v>
          </cell>
        </row>
        <row r="1574">
          <cell r="A1574">
            <v>6</v>
          </cell>
          <cell r="C1574" t="str">
            <v>Faktor Kehilangan Besi Tulangan</v>
          </cell>
          <cell r="G1574" t="str">
            <v>Fh</v>
          </cell>
          <cell r="H1574">
            <v>1.1000000000000001</v>
          </cell>
          <cell r="I1574" t="str">
            <v>-</v>
          </cell>
        </row>
        <row r="1575">
          <cell r="Q1575" t="str">
            <v>PERKIRAAN</v>
          </cell>
          <cell r="R1575" t="str">
            <v>HARGA</v>
          </cell>
          <cell r="S1575" t="str">
            <v>JUMLAH</v>
          </cell>
        </row>
        <row r="1576">
          <cell r="A1576" t="str">
            <v>II.</v>
          </cell>
          <cell r="C1576" t="str">
            <v>URUTAN KERJA</v>
          </cell>
          <cell r="L1576" t="str">
            <v>NO.</v>
          </cell>
          <cell r="N1576" t="str">
            <v>KOMPONEN</v>
          </cell>
          <cell r="P1576" t="str">
            <v>SATUAN</v>
          </cell>
          <cell r="Q1576" t="str">
            <v>KUANTITAS</v>
          </cell>
          <cell r="R1576" t="str">
            <v>SATUAN</v>
          </cell>
          <cell r="S1576" t="str">
            <v>HARGA</v>
          </cell>
        </row>
        <row r="1577">
          <cell r="A1577">
            <v>1</v>
          </cell>
          <cell r="C1577" t="str">
            <v>Besi tulangan dipotong dan dibengkokkan sesuai</v>
          </cell>
          <cell r="R1577" t="str">
            <v>(Rp.)</v>
          </cell>
          <cell r="S1577" t="str">
            <v>(Rp.)</v>
          </cell>
        </row>
        <row r="1578">
          <cell r="C1578" t="str">
            <v>dengan yang diperlukan</v>
          </cell>
        </row>
        <row r="1579">
          <cell r="A1579">
            <v>2</v>
          </cell>
          <cell r="C1579" t="str">
            <v>Batang tulangan dipasang / disusun sesuai dengan</v>
          </cell>
        </row>
        <row r="1580">
          <cell r="C1580" t="str">
            <v>Gambar Pelaksanaan dan persilangannya diikat kawat</v>
          </cell>
          <cell r="L1580" t="str">
            <v>A.</v>
          </cell>
          <cell r="N1580" t="str">
            <v>TENAGA</v>
          </cell>
        </row>
        <row r="1582">
          <cell r="A1582" t="str">
            <v>III.</v>
          </cell>
          <cell r="C1582" t="str">
            <v>PEMAKAIAN BAHAN, ALAT DAN TENAGA</v>
          </cell>
          <cell r="L1582" t="str">
            <v>1.</v>
          </cell>
          <cell r="N1582" t="str">
            <v>Pekerja Biasa</v>
          </cell>
          <cell r="O1582" t="str">
            <v>(L01)</v>
          </cell>
          <cell r="P1582" t="str">
            <v>jam</v>
          </cell>
          <cell r="Q1582">
            <v>0.105</v>
          </cell>
          <cell r="R1582">
            <v>0</v>
          </cell>
          <cell r="U1582">
            <v>0</v>
          </cell>
        </row>
        <row r="1583">
          <cell r="L1583" t="str">
            <v>2.</v>
          </cell>
          <cell r="N1583" t="str">
            <v>Tukang</v>
          </cell>
          <cell r="O1583" t="str">
            <v>(L02)</v>
          </cell>
          <cell r="P1583" t="str">
            <v>jam</v>
          </cell>
          <cell r="Q1583">
            <v>3.5000000000000003E-2</v>
          </cell>
          <cell r="R1583">
            <v>0</v>
          </cell>
          <cell r="U1583">
            <v>0</v>
          </cell>
        </row>
        <row r="1584">
          <cell r="A1584" t="str">
            <v xml:space="preserve">   1.</v>
          </cell>
          <cell r="C1584" t="str">
            <v>BAHAN</v>
          </cell>
          <cell r="L1584" t="str">
            <v>3.</v>
          </cell>
          <cell r="N1584" t="str">
            <v>Mandor</v>
          </cell>
          <cell r="O1584" t="str">
            <v>(L03)</v>
          </cell>
          <cell r="P1584" t="str">
            <v>jam</v>
          </cell>
          <cell r="Q1584">
            <v>3.5000000000000003E-2</v>
          </cell>
          <cell r="R1584">
            <v>0</v>
          </cell>
          <cell r="U1584">
            <v>0</v>
          </cell>
        </row>
        <row r="1585">
          <cell r="A1585" t="str">
            <v>1.a.</v>
          </cell>
          <cell r="C1585" t="str">
            <v>Baja Tulangan (Ulir) D32</v>
          </cell>
          <cell r="G1585" t="str">
            <v>(M39b)</v>
          </cell>
          <cell r="H1585">
            <v>1.1000000000000001</v>
          </cell>
          <cell r="I1585" t="str">
            <v>Kg</v>
          </cell>
        </row>
        <row r="1586">
          <cell r="A1586" t="str">
            <v>1.b.</v>
          </cell>
          <cell r="C1586" t="str">
            <v>Kawat beton</v>
          </cell>
          <cell r="G1586" t="str">
            <v>(M14)</v>
          </cell>
          <cell r="H1586">
            <v>0.02</v>
          </cell>
          <cell r="I1586" t="str">
            <v>Kg</v>
          </cell>
          <cell r="Q1586" t="str">
            <v xml:space="preserve">JUMLAH HARGA TENAGA   </v>
          </cell>
          <cell r="U1586">
            <v>0</v>
          </cell>
        </row>
        <row r="1588">
          <cell r="A1588" t="str">
            <v>2.</v>
          </cell>
          <cell r="C1588" t="str">
            <v>ALAT</v>
          </cell>
          <cell r="L1588" t="str">
            <v>B.</v>
          </cell>
          <cell r="N1588" t="str">
            <v>BAHAN</v>
          </cell>
        </row>
        <row r="1589">
          <cell r="A1589" t="str">
            <v>2.a.</v>
          </cell>
          <cell r="C1589" t="str">
            <v>ALAT BANTU</v>
          </cell>
          <cell r="I1589" t="str">
            <v>Ls</v>
          </cell>
        </row>
        <row r="1590">
          <cell r="C1590" t="str">
            <v>Diperlukan  :</v>
          </cell>
          <cell r="L1590" t="str">
            <v>1.</v>
          </cell>
          <cell r="N1590" t="str">
            <v>Baja Tulangan (Ulir) D32</v>
          </cell>
          <cell r="O1590" t="str">
            <v>(M39b)</v>
          </cell>
          <cell r="P1590" t="str">
            <v>Kg</v>
          </cell>
          <cell r="Q1590">
            <v>1.1000000000000001</v>
          </cell>
          <cell r="R1590">
            <v>12750</v>
          </cell>
          <cell r="U1590">
            <v>14025.000000000002</v>
          </cell>
        </row>
        <row r="1591">
          <cell r="C1591" t="str">
            <v>- Gunting Potong Baja</v>
          </cell>
          <cell r="E1591" t="str">
            <v>=  2  buah</v>
          </cell>
          <cell r="L1591" t="str">
            <v>2.</v>
          </cell>
          <cell r="N1591" t="str">
            <v>Kawat Beton</v>
          </cell>
          <cell r="O1591" t="str">
            <v>(M14)</v>
          </cell>
          <cell r="P1591" t="str">
            <v>Kg</v>
          </cell>
          <cell r="Q1591">
            <v>0.02</v>
          </cell>
          <cell r="R1591">
            <v>9400</v>
          </cell>
          <cell r="U1591">
            <v>188</v>
          </cell>
        </row>
        <row r="1592">
          <cell r="C1592" t="str">
            <v>- Kunci Pembengkok Tulangan</v>
          </cell>
          <cell r="E1592" t="str">
            <v>=  2  buah</v>
          </cell>
        </row>
        <row r="1593">
          <cell r="C1593" t="str">
            <v>- Alat lainnya</v>
          </cell>
        </row>
        <row r="1595">
          <cell r="A1595" t="str">
            <v>3.</v>
          </cell>
          <cell r="C1595" t="str">
            <v>TENAGA</v>
          </cell>
        </row>
        <row r="1596">
          <cell r="C1596" t="str">
            <v>Produksi kerja satu hari</v>
          </cell>
          <cell r="G1596" t="str">
            <v>Qt</v>
          </cell>
          <cell r="H1596">
            <v>200</v>
          </cell>
          <cell r="I1596" t="str">
            <v>Kg</v>
          </cell>
          <cell r="Q1596" t="str">
            <v xml:space="preserve">JUMLAH HARGA BAHAN   </v>
          </cell>
          <cell r="U1596">
            <v>14213.000000000002</v>
          </cell>
        </row>
        <row r="1597">
          <cell r="C1597" t="str">
            <v>dibutuhkan tenaga :</v>
          </cell>
          <cell r="D1597" t="str">
            <v>- Mandor</v>
          </cell>
          <cell r="G1597" t="str">
            <v>M</v>
          </cell>
          <cell r="H1597">
            <v>1</v>
          </cell>
          <cell r="I1597" t="str">
            <v>orang</v>
          </cell>
        </row>
        <row r="1598">
          <cell r="D1598" t="str">
            <v>- Tukang</v>
          </cell>
          <cell r="G1598" t="str">
            <v>Tb</v>
          </cell>
          <cell r="H1598">
            <v>1</v>
          </cell>
          <cell r="I1598" t="str">
            <v>orang</v>
          </cell>
          <cell r="L1598" t="str">
            <v>C.</v>
          </cell>
          <cell r="N1598" t="str">
            <v>PERALATAN</v>
          </cell>
        </row>
        <row r="1599">
          <cell r="D1599" t="str">
            <v>- Pekerja</v>
          </cell>
          <cell r="G1599" t="str">
            <v>P</v>
          </cell>
          <cell r="H1599">
            <v>3</v>
          </cell>
          <cell r="I1599" t="str">
            <v>orang</v>
          </cell>
        </row>
        <row r="1600">
          <cell r="L1600" t="str">
            <v>1.</v>
          </cell>
          <cell r="N1600" t="str">
            <v>Alat Bantu</v>
          </cell>
          <cell r="P1600" t="str">
            <v>Ls</v>
          </cell>
          <cell r="Q1600">
            <v>1</v>
          </cell>
          <cell r="R1600">
            <v>50</v>
          </cell>
          <cell r="U1600">
            <v>50</v>
          </cell>
        </row>
        <row r="1601">
          <cell r="C1601" t="str">
            <v>Koefisien Tenaga / Kg  :</v>
          </cell>
        </row>
        <row r="1602">
          <cell r="D1602" t="str">
            <v>- Mandor</v>
          </cell>
          <cell r="E1602" t="str">
            <v>=  ( M x Tk ) : Qt</v>
          </cell>
          <cell r="G1602" t="str">
            <v>(L03)</v>
          </cell>
          <cell r="H1602">
            <v>3.5000000000000003E-2</v>
          </cell>
          <cell r="I1602" t="str">
            <v>jam</v>
          </cell>
        </row>
        <row r="1603">
          <cell r="D1603" t="str">
            <v>- Tukang</v>
          </cell>
          <cell r="E1603" t="str">
            <v>=  ( Tb x Tk ) : Qt</v>
          </cell>
          <cell r="G1603" t="str">
            <v>(L02)</v>
          </cell>
          <cell r="H1603">
            <v>3.5000000000000003E-2</v>
          </cell>
          <cell r="I1603" t="str">
            <v>jam</v>
          </cell>
        </row>
        <row r="1604">
          <cell r="D1604" t="str">
            <v>- Pekerja</v>
          </cell>
          <cell r="E1604" t="str">
            <v>=  ( P x Tk ) : Qt</v>
          </cell>
          <cell r="G1604" t="str">
            <v>(L01)</v>
          </cell>
          <cell r="H1604">
            <v>0.105</v>
          </cell>
          <cell r="I1604" t="str">
            <v>jam</v>
          </cell>
        </row>
        <row r="1606">
          <cell r="A1606" t="str">
            <v>4.</v>
          </cell>
          <cell r="C1606" t="str">
            <v>HARGA DASAR SATUAN UPAH, BAHAN DAN ALAT</v>
          </cell>
        </row>
        <row r="1607">
          <cell r="C1607" t="str">
            <v>Lihat lampiran.</v>
          </cell>
        </row>
        <row r="1608">
          <cell r="Q1608" t="str">
            <v xml:space="preserve">JUMLAH HARGA PERALATAN   </v>
          </cell>
          <cell r="U1608">
            <v>50</v>
          </cell>
        </row>
        <row r="1609">
          <cell r="A1609" t="str">
            <v>5.</v>
          </cell>
          <cell r="C1609" t="str">
            <v>ANALISA HARGA SATUAN PEKERJAAN</v>
          </cell>
        </row>
        <row r="1610">
          <cell r="C1610" t="str">
            <v>Lihat perhitungan dalam FORMULIR STANDAR UNTUK</v>
          </cell>
          <cell r="L1610" t="str">
            <v>D.</v>
          </cell>
          <cell r="N1610" t="str">
            <v>JUMLAH HARGA TENAGA, BAHAN DAN PERALATAN  ( A + B + C )</v>
          </cell>
          <cell r="U1610">
            <v>14263.000000000002</v>
          </cell>
        </row>
        <row r="1611">
          <cell r="C1611" t="str">
            <v>PEREKEMAN ANALISA MASING-MASING HARGA</v>
          </cell>
          <cell r="L1611" t="str">
            <v>E.</v>
          </cell>
          <cell r="N1611" t="str">
            <v>OVERHEAD &amp; PROFIT</v>
          </cell>
          <cell r="P1611">
            <v>10</v>
          </cell>
          <cell r="Q1611" t="str">
            <v>%  x  D</v>
          </cell>
          <cell r="U1611">
            <v>1426.3000000000002</v>
          </cell>
        </row>
        <row r="1612">
          <cell r="C1612" t="str">
            <v>SATUAN.</v>
          </cell>
          <cell r="L1612" t="str">
            <v>F.</v>
          </cell>
          <cell r="N1612" t="str">
            <v>HARGA SATUAN PEKERJAAN  ( D + E )</v>
          </cell>
          <cell r="U1612">
            <v>15689.300000000003</v>
          </cell>
        </row>
        <row r="1613">
          <cell r="C1613" t="str">
            <v>Didapat Harga Satuan Pekerjaan :</v>
          </cell>
          <cell r="L1613" t="str">
            <v>Note: 1</v>
          </cell>
          <cell r="N1613" t="str">
            <v>SATUAN dapat berdasarkan atas jam operasi untuk Tenaga Kerja dan Peralatan, volume dan/atau ukuran</v>
          </cell>
        </row>
        <row r="1614">
          <cell r="N1614" t="str">
            <v>berat untuk bahan-bahan.</v>
          </cell>
        </row>
        <row r="1615">
          <cell r="C1615" t="str">
            <v xml:space="preserve">Rp.  </v>
          </cell>
          <cell r="D1615">
            <v>15689.300000000003</v>
          </cell>
          <cell r="E1615" t="str">
            <v xml:space="preserve"> / Kg</v>
          </cell>
          <cell r="L1615">
            <v>2</v>
          </cell>
          <cell r="N1615" t="str">
            <v>Kuantitas satuan adalah kuantitas setiap komponen untuk menyelesaikan satu satuan pekerjaan dari nomor</v>
          </cell>
        </row>
        <row r="1616">
          <cell r="N1616" t="str">
            <v>mata pembayaran.</v>
          </cell>
        </row>
        <row r="1617">
          <cell r="L1617">
            <v>3</v>
          </cell>
          <cell r="N1617" t="str">
            <v>Biaya satuan untuk peralatan sudah termasuk bahan bakar, bahan habis dipakai dan operator.</v>
          </cell>
        </row>
        <row r="1618">
          <cell r="L1618">
            <v>4</v>
          </cell>
          <cell r="N1618" t="str">
            <v>Biaya satuan sudah termasuk pengeluaran untuk seluruh pajak yang berkaitan (tetapi tidak termasuk PPN</v>
          </cell>
        </row>
        <row r="1619">
          <cell r="J1619" t="str">
            <v>Berlanjut ke hal. berikut.</v>
          </cell>
          <cell r="N1619" t="str">
            <v>yang dibayar dari kontrak) dan biaya-biaya lainnya.</v>
          </cell>
        </row>
        <row r="1620">
          <cell r="A1620" t="str">
            <v>ITEM PEMBAYARAN NO.</v>
          </cell>
          <cell r="D1620" t="str">
            <v>:  7.3 (3)</v>
          </cell>
          <cell r="J1620" t="str">
            <v>Analisa EI-733</v>
          </cell>
        </row>
        <row r="1621">
          <cell r="A1621" t="str">
            <v>JENIS PEKERJAAN</v>
          </cell>
          <cell r="D1621" t="str">
            <v>:  Baja Tulangan (Ulir) D32</v>
          </cell>
        </row>
        <row r="1622">
          <cell r="A1622" t="str">
            <v>SATUAN PEMBAYARAN</v>
          </cell>
          <cell r="D1622" t="str">
            <v>:  KG</v>
          </cell>
          <cell r="H1622" t="str">
            <v xml:space="preserve">        URAIAN ANALISA HARGA SATUAN</v>
          </cell>
        </row>
        <row r="1623">
          <cell r="J1623" t="str">
            <v>Lanjutan</v>
          </cell>
        </row>
        <row r="1625">
          <cell r="A1625" t="str">
            <v>No.</v>
          </cell>
          <cell r="C1625" t="str">
            <v>U R A I A N</v>
          </cell>
          <cell r="G1625" t="str">
            <v>KODE</v>
          </cell>
          <cell r="H1625" t="str">
            <v>KOEF.</v>
          </cell>
          <cell r="I1625" t="str">
            <v>SATUAN</v>
          </cell>
          <cell r="J1625" t="str">
            <v>KETERANGAN</v>
          </cell>
        </row>
        <row r="1628">
          <cell r="A1628" t="str">
            <v>6.</v>
          </cell>
          <cell r="C1628" t="str">
            <v>MASA PELAKSANAAN YANG DIPERLUKAN</v>
          </cell>
        </row>
        <row r="1629">
          <cell r="C1629" t="str">
            <v>Masa Pelaksanaan :</v>
          </cell>
          <cell r="D1629" t="str">
            <v>. . . . . . . . . . . .</v>
          </cell>
        </row>
        <row r="1631">
          <cell r="A1631" t="str">
            <v>7.</v>
          </cell>
          <cell r="C1631" t="str">
            <v>VOLUME PEKERJAAN YANG DIPERLUKAN</v>
          </cell>
        </row>
        <row r="1632">
          <cell r="C1632" t="str">
            <v>Volume pekerjaan  :</v>
          </cell>
          <cell r="D1632">
            <v>0</v>
          </cell>
          <cell r="E1632" t="str">
            <v>Kg.</v>
          </cell>
        </row>
        <row r="1679">
          <cell r="A1679" t="str">
            <v>ITEM PEMBAYARAN NO.</v>
          </cell>
          <cell r="D1679" t="str">
            <v>:  7.3 (4)</v>
          </cell>
          <cell r="J1679" t="str">
            <v>Analisa EI-734</v>
          </cell>
          <cell r="T1679" t="str">
            <v>Analisa EI-734</v>
          </cell>
        </row>
        <row r="1680">
          <cell r="A1680" t="str">
            <v>JENIS PEKERJAAN</v>
          </cell>
          <cell r="D1680" t="str">
            <v>:  Baja Tulangan (Ulir) D39</v>
          </cell>
        </row>
        <row r="1681">
          <cell r="A1681" t="str">
            <v>SATUAN PEMBAYARAN</v>
          </cell>
          <cell r="D1681" t="str">
            <v>:  KG</v>
          </cell>
          <cell r="H1681" t="str">
            <v xml:space="preserve">        URAIAN ANALISA HARGA SATUAN</v>
          </cell>
          <cell r="L1681" t="str">
            <v>FORMULIR STANDAR UNTUK</v>
          </cell>
        </row>
        <row r="1682">
          <cell r="L1682" t="str">
            <v>PEREKAMAN ANALISA MASING-MASING HARGA SATUAN</v>
          </cell>
        </row>
        <row r="1683">
          <cell r="L1683" t="str">
            <v xml:space="preserve">                                                                                                            </v>
          </cell>
        </row>
        <row r="1684">
          <cell r="A1684" t="str">
            <v>No.</v>
          </cell>
          <cell r="C1684" t="str">
            <v>U R A I A N</v>
          </cell>
          <cell r="G1684" t="str">
            <v>KODE</v>
          </cell>
          <cell r="H1684" t="str">
            <v>KOEF.</v>
          </cell>
          <cell r="I1684" t="str">
            <v>SATUAN</v>
          </cell>
          <cell r="J1684" t="str">
            <v>KETERANGAN</v>
          </cell>
        </row>
        <row r="1686">
          <cell r="L1686" t="str">
            <v>Proyek / Bagpro</v>
          </cell>
          <cell r="O1686" t="str">
            <v xml:space="preserve">:  Peningkatan Jalan Dan Jembatan Prop. NTT </v>
          </cell>
        </row>
        <row r="1687">
          <cell r="A1687" t="str">
            <v>I.</v>
          </cell>
          <cell r="C1687" t="str">
            <v>ASUMSI</v>
          </cell>
          <cell r="L1687" t="str">
            <v>No. Paket Kontrak</v>
          </cell>
          <cell r="O1687" t="str">
            <v xml:space="preserve">:  </v>
          </cell>
        </row>
        <row r="1688">
          <cell r="A1688">
            <v>1</v>
          </cell>
          <cell r="C1688" t="str">
            <v>Pekerjaan dilakukan secara manual</v>
          </cell>
          <cell r="L1688" t="str">
            <v>Nama Paket</v>
          </cell>
          <cell r="O1688" t="str">
            <v>:  Pembangunan Jalan Resetlement Pengungsi Mauritzu</v>
          </cell>
        </row>
        <row r="1689">
          <cell r="A1689">
            <v>2</v>
          </cell>
          <cell r="C1689" t="str">
            <v>Lokasi pekerjaan : sepanjang jalan</v>
          </cell>
          <cell r="L1689" t="str">
            <v>Prop / Kab / Kodya</v>
          </cell>
          <cell r="O1689" t="str">
            <v>:  Nusa Tenggara Timur / TTU</v>
          </cell>
        </row>
        <row r="1690">
          <cell r="A1690">
            <v>3</v>
          </cell>
          <cell r="C1690" t="str">
            <v>Bahan dasar (besi dan kawat) diterima seluruhnya</v>
          </cell>
          <cell r="L1690" t="str">
            <v>ITEM PEMBAYARAN NO.</v>
          </cell>
          <cell r="O1690" t="str">
            <v>:  7.3 (4)</v>
          </cell>
          <cell r="R1690" t="str">
            <v>PERKIRAAN VOL. PEK.</v>
          </cell>
          <cell r="T1690" t="str">
            <v>:</v>
          </cell>
          <cell r="U1690">
            <v>0</v>
          </cell>
        </row>
        <row r="1691">
          <cell r="C1691" t="str">
            <v>di lokasi pekerjaan</v>
          </cell>
          <cell r="L1691" t="str">
            <v>JENIS PEKERJAAN</v>
          </cell>
          <cell r="O1691" t="str">
            <v>:  Baja Tulangan (Ulir) D39</v>
          </cell>
          <cell r="R1691" t="str">
            <v>TOTAL HARGA (Rp.)</v>
          </cell>
          <cell r="T1691" t="str">
            <v>:</v>
          </cell>
          <cell r="U1691">
            <v>0</v>
          </cell>
        </row>
        <row r="1692">
          <cell r="A1692">
            <v>4</v>
          </cell>
          <cell r="C1692" t="str">
            <v>Jarak rata-rata Base camp ke lokasi pekerjaan</v>
          </cell>
          <cell r="G1692" t="str">
            <v>L</v>
          </cell>
          <cell r="H1692">
            <v>17.5</v>
          </cell>
          <cell r="I1692" t="str">
            <v>KM</v>
          </cell>
          <cell r="L1692" t="str">
            <v>SATUAN PEMBAYARAN</v>
          </cell>
          <cell r="O1692" t="str">
            <v>:  KG</v>
          </cell>
          <cell r="R1692" t="str">
            <v>% THD. BIAYA PROYEK</v>
          </cell>
          <cell r="T1692" t="str">
            <v>:</v>
          </cell>
          <cell r="U1692">
            <v>0</v>
          </cell>
        </row>
        <row r="1693">
          <cell r="A1693">
            <v>5</v>
          </cell>
          <cell r="C1693" t="str">
            <v>Jam kerja efektif per-hari</v>
          </cell>
          <cell r="G1693" t="str">
            <v>Tk</v>
          </cell>
          <cell r="H1693">
            <v>7</v>
          </cell>
          <cell r="I1693" t="str">
            <v>jam</v>
          </cell>
        </row>
        <row r="1694">
          <cell r="A1694">
            <v>6</v>
          </cell>
          <cell r="C1694" t="str">
            <v>Faktor Kehilangan Besi Tulangan</v>
          </cell>
          <cell r="G1694" t="str">
            <v>Fh</v>
          </cell>
          <cell r="H1694">
            <v>1.1000000000000001</v>
          </cell>
          <cell r="I1694" t="str">
            <v>-</v>
          </cell>
        </row>
        <row r="1695">
          <cell r="Q1695" t="str">
            <v>PERKIRAAN</v>
          </cell>
          <cell r="R1695" t="str">
            <v>HARGA</v>
          </cell>
          <cell r="S1695" t="str">
            <v>JUMLAH</v>
          </cell>
        </row>
        <row r="1696">
          <cell r="A1696" t="str">
            <v>II.</v>
          </cell>
          <cell r="C1696" t="str">
            <v>URUTAN KERJA</v>
          </cell>
          <cell r="L1696" t="str">
            <v>NO.</v>
          </cell>
          <cell r="N1696" t="str">
            <v>KOMPONEN</v>
          </cell>
          <cell r="P1696" t="str">
            <v>SATUAN</v>
          </cell>
          <cell r="Q1696" t="str">
            <v>KUANTITAS</v>
          </cell>
          <cell r="R1696" t="str">
            <v>SATUAN</v>
          </cell>
          <cell r="S1696" t="str">
            <v>HARGA</v>
          </cell>
        </row>
        <row r="1697">
          <cell r="A1697">
            <v>1</v>
          </cell>
          <cell r="C1697" t="str">
            <v>Besi tulangan dipotong dan dibengkokkan sesuai</v>
          </cell>
          <cell r="R1697" t="str">
            <v>(Rp.)</v>
          </cell>
          <cell r="S1697" t="str">
            <v>(Rp.)</v>
          </cell>
        </row>
        <row r="1698">
          <cell r="C1698" t="str">
            <v>dengan yang diperlukan</v>
          </cell>
        </row>
        <row r="1699">
          <cell r="A1699">
            <v>2</v>
          </cell>
          <cell r="C1699" t="str">
            <v>Batang tulangan dipasang / disusun sesuai dengan</v>
          </cell>
        </row>
        <row r="1700">
          <cell r="C1700" t="str">
            <v>Gambar Pelaksanaan dan persilangannya diikat kawat</v>
          </cell>
          <cell r="L1700" t="str">
            <v>A.</v>
          </cell>
          <cell r="N1700" t="str">
            <v>TENAGA</v>
          </cell>
        </row>
        <row r="1702">
          <cell r="A1702" t="str">
            <v>III.</v>
          </cell>
          <cell r="C1702" t="str">
            <v>PEMAKAIAN BAHAN, ALAT DAN TENAGA</v>
          </cell>
          <cell r="L1702" t="str">
            <v>1.</v>
          </cell>
          <cell r="N1702" t="str">
            <v>Pekerja Biasa</v>
          </cell>
          <cell r="O1702" t="str">
            <v>(L01)</v>
          </cell>
          <cell r="P1702" t="str">
            <v>jam</v>
          </cell>
          <cell r="Q1702">
            <v>0.105</v>
          </cell>
          <cell r="R1702">
            <v>0</v>
          </cell>
          <cell r="U1702">
            <v>0</v>
          </cell>
        </row>
        <row r="1703">
          <cell r="L1703" t="str">
            <v>2.</v>
          </cell>
          <cell r="N1703" t="str">
            <v>Tukang</v>
          </cell>
          <cell r="O1703" t="str">
            <v>(L02)</v>
          </cell>
          <cell r="P1703" t="str">
            <v>jam</v>
          </cell>
          <cell r="Q1703">
            <v>3.5000000000000003E-2</v>
          </cell>
          <cell r="R1703">
            <v>0</v>
          </cell>
          <cell r="U1703">
            <v>0</v>
          </cell>
        </row>
        <row r="1704">
          <cell r="A1704" t="str">
            <v xml:space="preserve">   1.</v>
          </cell>
          <cell r="C1704" t="str">
            <v>BAHAN</v>
          </cell>
          <cell r="L1704" t="str">
            <v>3.</v>
          </cell>
          <cell r="N1704" t="str">
            <v>Mandor</v>
          </cell>
          <cell r="O1704" t="str">
            <v>(L03)</v>
          </cell>
          <cell r="P1704" t="str">
            <v>jam</v>
          </cell>
          <cell r="Q1704">
            <v>3.5000000000000003E-2</v>
          </cell>
          <cell r="R1704">
            <v>0</v>
          </cell>
          <cell r="U1704">
            <v>0</v>
          </cell>
        </row>
        <row r="1705">
          <cell r="A1705" t="str">
            <v>1.a.</v>
          </cell>
          <cell r="C1705" t="str">
            <v>Baja Tulangan (Ulir) D39</v>
          </cell>
          <cell r="G1705" t="str">
            <v>(M57b)</v>
          </cell>
          <cell r="H1705">
            <v>1.1000000000000001</v>
          </cell>
          <cell r="I1705" t="str">
            <v>Kg</v>
          </cell>
        </row>
        <row r="1706">
          <cell r="A1706" t="str">
            <v>1.b.</v>
          </cell>
          <cell r="C1706" t="str">
            <v>Kawat beton</v>
          </cell>
          <cell r="G1706" t="str">
            <v>(M14)</v>
          </cell>
          <cell r="H1706">
            <v>0.02</v>
          </cell>
          <cell r="I1706" t="str">
            <v>Kg</v>
          </cell>
          <cell r="Q1706" t="str">
            <v xml:space="preserve">JUMLAH HARGA TENAGA   </v>
          </cell>
          <cell r="U1706">
            <v>0</v>
          </cell>
        </row>
        <row r="1708">
          <cell r="A1708" t="str">
            <v>2.</v>
          </cell>
          <cell r="C1708" t="str">
            <v>ALAT</v>
          </cell>
          <cell r="L1708" t="str">
            <v>B.</v>
          </cell>
          <cell r="N1708" t="str">
            <v>BAHAN</v>
          </cell>
        </row>
        <row r="1709">
          <cell r="A1709" t="str">
            <v>2.a.</v>
          </cell>
          <cell r="C1709" t="str">
            <v>ALAT BANTU</v>
          </cell>
          <cell r="I1709" t="str">
            <v>Ls</v>
          </cell>
        </row>
        <row r="1710">
          <cell r="C1710" t="str">
            <v>Diperlukan  :</v>
          </cell>
          <cell r="L1710" t="str">
            <v>1.</v>
          </cell>
          <cell r="N1710" t="str">
            <v>Baja Tulangan (Ulir) D39</v>
          </cell>
          <cell r="O1710" t="str">
            <v>(M57b)</v>
          </cell>
          <cell r="P1710" t="str">
            <v>Kg</v>
          </cell>
          <cell r="Q1710">
            <v>1.1000000000000001</v>
          </cell>
          <cell r="R1710">
            <v>12000</v>
          </cell>
          <cell r="U1710">
            <v>13200.000000000002</v>
          </cell>
        </row>
        <row r="1711">
          <cell r="C1711" t="str">
            <v>- Gunting Potong Baja</v>
          </cell>
          <cell r="E1711" t="str">
            <v>=  2  buah</v>
          </cell>
          <cell r="L1711" t="str">
            <v>2.</v>
          </cell>
          <cell r="N1711" t="str">
            <v>Kawat Beton</v>
          </cell>
          <cell r="O1711" t="str">
            <v>(M14)</v>
          </cell>
          <cell r="P1711" t="str">
            <v>Kg</v>
          </cell>
          <cell r="Q1711">
            <v>0.02</v>
          </cell>
          <cell r="R1711">
            <v>9400</v>
          </cell>
          <cell r="U1711">
            <v>188</v>
          </cell>
        </row>
        <row r="1712">
          <cell r="C1712" t="str">
            <v>- Kunci Pembengkok Tulangan</v>
          </cell>
          <cell r="E1712" t="str">
            <v>=  2  buah</v>
          </cell>
        </row>
        <row r="1713">
          <cell r="C1713" t="str">
            <v>- Alat lainnya</v>
          </cell>
        </row>
        <row r="1715">
          <cell r="A1715" t="str">
            <v>3.</v>
          </cell>
          <cell r="C1715" t="str">
            <v>TENAGA</v>
          </cell>
        </row>
        <row r="1716">
          <cell r="C1716" t="str">
            <v>Produksi kerja satu hari</v>
          </cell>
          <cell r="G1716" t="str">
            <v>Qt</v>
          </cell>
          <cell r="H1716">
            <v>200</v>
          </cell>
          <cell r="I1716" t="str">
            <v>Kg</v>
          </cell>
          <cell r="Q1716" t="str">
            <v xml:space="preserve">JUMLAH HARGA BAHAN   </v>
          </cell>
          <cell r="U1716">
            <v>13388.000000000002</v>
          </cell>
        </row>
        <row r="1717">
          <cell r="C1717" t="str">
            <v>dibutuhkan tenaga :</v>
          </cell>
          <cell r="D1717" t="str">
            <v>- Mandor</v>
          </cell>
          <cell r="G1717" t="str">
            <v>M</v>
          </cell>
          <cell r="H1717">
            <v>1</v>
          </cell>
          <cell r="I1717" t="str">
            <v>orang</v>
          </cell>
        </row>
        <row r="1718">
          <cell r="D1718" t="str">
            <v>- Tukang</v>
          </cell>
          <cell r="G1718" t="str">
            <v>Tb</v>
          </cell>
          <cell r="H1718">
            <v>1</v>
          </cell>
          <cell r="I1718" t="str">
            <v>orang</v>
          </cell>
          <cell r="L1718" t="str">
            <v>C.</v>
          </cell>
          <cell r="N1718" t="str">
            <v>PERALATAN</v>
          </cell>
        </row>
        <row r="1719">
          <cell r="D1719" t="str">
            <v>- Pekerja</v>
          </cell>
          <cell r="G1719" t="str">
            <v>P</v>
          </cell>
          <cell r="H1719">
            <v>3</v>
          </cell>
          <cell r="I1719" t="str">
            <v>orang</v>
          </cell>
        </row>
        <row r="1720">
          <cell r="L1720" t="str">
            <v>1.</v>
          </cell>
          <cell r="N1720" t="str">
            <v>Alat Bantu</v>
          </cell>
          <cell r="P1720" t="str">
            <v>Ls</v>
          </cell>
          <cell r="Q1720">
            <v>1</v>
          </cell>
          <cell r="R1720">
            <v>50</v>
          </cell>
          <cell r="U1720">
            <v>50</v>
          </cell>
        </row>
        <row r="1721">
          <cell r="C1721" t="str">
            <v>Koefisien Tenaga / Kg  :</v>
          </cell>
        </row>
        <row r="1722">
          <cell r="D1722" t="str">
            <v>- Mandor</v>
          </cell>
          <cell r="E1722" t="str">
            <v>=  ( M x Tk ) : Qt</v>
          </cell>
          <cell r="G1722" t="str">
            <v>(L03)</v>
          </cell>
          <cell r="H1722">
            <v>3.5000000000000003E-2</v>
          </cell>
          <cell r="I1722" t="str">
            <v>jam</v>
          </cell>
        </row>
        <row r="1723">
          <cell r="D1723" t="str">
            <v>- Tukang</v>
          </cell>
          <cell r="E1723" t="str">
            <v>=  ( Tb x Tk ) : Qt</v>
          </cell>
          <cell r="G1723" t="str">
            <v>(L02)</v>
          </cell>
          <cell r="H1723">
            <v>3.5000000000000003E-2</v>
          </cell>
          <cell r="I1723" t="str">
            <v>jam</v>
          </cell>
        </row>
        <row r="1724">
          <cell r="D1724" t="str">
            <v>- Pekerja</v>
          </cell>
          <cell r="E1724" t="str">
            <v>=  ( P x Tk ) : Qt</v>
          </cell>
          <cell r="G1724" t="str">
            <v>(L01)</v>
          </cell>
          <cell r="H1724">
            <v>0.105</v>
          </cell>
          <cell r="I1724" t="str">
            <v>jam</v>
          </cell>
        </row>
        <row r="1726">
          <cell r="A1726" t="str">
            <v>4.</v>
          </cell>
          <cell r="C1726" t="str">
            <v>HARGA DASAR SATUAN UPAH, BAHAN DAN ALAT</v>
          </cell>
        </row>
        <row r="1727">
          <cell r="C1727" t="str">
            <v>Lihat lampiran.</v>
          </cell>
        </row>
        <row r="1728">
          <cell r="Q1728" t="str">
            <v xml:space="preserve">JUMLAH HARGA PERALATAN   </v>
          </cell>
          <cell r="U1728">
            <v>50</v>
          </cell>
        </row>
        <row r="1729">
          <cell r="A1729" t="str">
            <v>5.</v>
          </cell>
          <cell r="C1729" t="str">
            <v>ANALISA HARGA SATUAN PEKERJAAN</v>
          </cell>
        </row>
        <row r="1730">
          <cell r="C1730" t="str">
            <v>Lihat perhitungan dalam FORMULIR STANDAR UNTUK</v>
          </cell>
          <cell r="L1730" t="str">
            <v>D.</v>
          </cell>
          <cell r="N1730" t="str">
            <v>JUMLAH HARGA TENAGA, BAHAN DAN PERALATAN  ( A + B + C )</v>
          </cell>
          <cell r="U1730">
            <v>13438.000000000002</v>
          </cell>
        </row>
        <row r="1731">
          <cell r="C1731" t="str">
            <v>PEREKEMAN ANALISA MASING-MASING HARGA</v>
          </cell>
          <cell r="L1731" t="str">
            <v>E.</v>
          </cell>
          <cell r="N1731" t="str">
            <v>OVERHEAD &amp; PROFIT</v>
          </cell>
          <cell r="P1731">
            <v>10</v>
          </cell>
          <cell r="Q1731" t="str">
            <v>%  x  D</v>
          </cell>
          <cell r="U1731">
            <v>1343.8000000000002</v>
          </cell>
        </row>
        <row r="1732">
          <cell r="C1732" t="str">
            <v>SATUAN.</v>
          </cell>
          <cell r="L1732" t="str">
            <v>F.</v>
          </cell>
          <cell r="N1732" t="str">
            <v>HARGA SATUAN PEKERJAAN  ( D + E )</v>
          </cell>
          <cell r="U1732">
            <v>14781.800000000003</v>
          </cell>
        </row>
        <row r="1733">
          <cell r="C1733" t="str">
            <v>Didapat Harga Satuan Pekerjaan :</v>
          </cell>
          <cell r="L1733" t="str">
            <v>Note: 1</v>
          </cell>
          <cell r="N1733" t="str">
            <v>SATUAN dapat berdasarkan atas jam operasi untuk Tenaga Kerja dan Peralatan, volume dan/atau ukuran</v>
          </cell>
        </row>
        <row r="1734">
          <cell r="N1734" t="str">
            <v>berat untuk bahan-bahan.</v>
          </cell>
        </row>
        <row r="1735">
          <cell r="C1735" t="str">
            <v xml:space="preserve">Rp.  </v>
          </cell>
          <cell r="D1735">
            <v>14781.800000000003</v>
          </cell>
          <cell r="E1735" t="str">
            <v xml:space="preserve"> / Kg</v>
          </cell>
          <cell r="L1735">
            <v>2</v>
          </cell>
          <cell r="N1735" t="str">
            <v>Kuantitas satuan adalah kuantitas setiap komponen untuk menyelesaikan satu satuan pekerjaan dari nomor</v>
          </cell>
        </row>
        <row r="1736">
          <cell r="N1736" t="str">
            <v>mata pembayaran.</v>
          </cell>
        </row>
        <row r="1737">
          <cell r="L1737">
            <v>3</v>
          </cell>
          <cell r="N1737" t="str">
            <v>Biaya satuan untuk peralatan sudah termasuk bahan bakar, bahan habis dipakai dan operator.</v>
          </cell>
        </row>
        <row r="1738">
          <cell r="L1738">
            <v>4</v>
          </cell>
          <cell r="N1738" t="str">
            <v>Biaya satuan sudah termasuk pengeluaran untuk seluruh pajak yang berkaitan (tetapi tidak termasuk PPN</v>
          </cell>
        </row>
        <row r="1739">
          <cell r="J1739" t="str">
            <v>Berlanjut ke hal. berikut.</v>
          </cell>
          <cell r="N1739" t="str">
            <v>yang dibayar dari kontrak) dan biaya-biaya lainnya.</v>
          </cell>
        </row>
        <row r="1740">
          <cell r="A1740" t="str">
            <v>ITEM PEMBAYARAN NO.</v>
          </cell>
          <cell r="D1740" t="str">
            <v>:  7.3 (4)</v>
          </cell>
          <cell r="J1740" t="str">
            <v>Analisa EI-734</v>
          </cell>
        </row>
        <row r="1741">
          <cell r="A1741" t="str">
            <v>JENIS PEKERJAAN</v>
          </cell>
          <cell r="D1741" t="str">
            <v>:  Baja Tulangan (Ulir) D39</v>
          </cell>
        </row>
        <row r="1742">
          <cell r="A1742" t="str">
            <v>SATUAN PEMBAYARAN</v>
          </cell>
          <cell r="D1742" t="str">
            <v>:  KG</v>
          </cell>
          <cell r="H1742" t="str">
            <v xml:space="preserve">        URAIAN ANALISA HARGA SATUAN</v>
          </cell>
        </row>
        <row r="1743">
          <cell r="J1743" t="str">
            <v>Lanjutan</v>
          </cell>
        </row>
        <row r="1745">
          <cell r="A1745" t="str">
            <v>No.</v>
          </cell>
          <cell r="C1745" t="str">
            <v>U R A I A N</v>
          </cell>
          <cell r="G1745" t="str">
            <v>KODE</v>
          </cell>
          <cell r="H1745" t="str">
            <v>KOEF.</v>
          </cell>
          <cell r="I1745" t="str">
            <v>SATUAN</v>
          </cell>
          <cell r="J1745" t="str">
            <v>KETERANGAN</v>
          </cell>
        </row>
        <row r="1748">
          <cell r="A1748" t="str">
            <v>6.</v>
          </cell>
          <cell r="C1748" t="str">
            <v>MASA PELAKSANAAN YANG DIPERLUKAN</v>
          </cell>
        </row>
        <row r="1749">
          <cell r="C1749" t="str">
            <v>Masa Pelaksanaan :</v>
          </cell>
          <cell r="D1749" t="str">
            <v>. . . . . . . . . . . .</v>
          </cell>
        </row>
        <row r="1751">
          <cell r="A1751" t="str">
            <v>7.</v>
          </cell>
          <cell r="C1751" t="str">
            <v>VOLUME PEKERJAAN YANG DIPERLUKAN</v>
          </cell>
        </row>
        <row r="1752">
          <cell r="C1752" t="str">
            <v>Volume pekerjaan  :</v>
          </cell>
          <cell r="D1752">
            <v>0</v>
          </cell>
          <cell r="E1752" t="str">
            <v>Kg.</v>
          </cell>
        </row>
        <row r="1799">
          <cell r="A1799" t="str">
            <v>ITEM PEMBAYARAN NO.</v>
          </cell>
          <cell r="D1799" t="str">
            <v>:  7.3 (5)</v>
          </cell>
          <cell r="J1799" t="str">
            <v>Analisa EI-735</v>
          </cell>
          <cell r="T1799" t="str">
            <v>Analisa EI-735</v>
          </cell>
        </row>
        <row r="1800">
          <cell r="A1800" t="str">
            <v>JENIS PEKERJAAN</v>
          </cell>
          <cell r="D1800" t="str">
            <v>:  Baja Tulangan (Ulir) D48</v>
          </cell>
        </row>
        <row r="1801">
          <cell r="A1801" t="str">
            <v>SATUAN PEMBAYARAN</v>
          </cell>
          <cell r="D1801" t="str">
            <v>:  KG</v>
          </cell>
          <cell r="H1801" t="str">
            <v xml:space="preserve">        URAIAN ANALISA HARGA SATUAN</v>
          </cell>
          <cell r="L1801" t="str">
            <v>FORMULIR STANDAR UNTUK</v>
          </cell>
        </row>
        <row r="1802">
          <cell r="L1802" t="str">
            <v>PEREKAMAN ANALISA MASING-MASING HARGA SATUAN</v>
          </cell>
        </row>
        <row r="1803">
          <cell r="L1803" t="str">
            <v xml:space="preserve">                                                                                                            </v>
          </cell>
        </row>
        <row r="1804">
          <cell r="A1804" t="str">
            <v>No.</v>
          </cell>
          <cell r="C1804" t="str">
            <v>U R A I A N</v>
          </cell>
          <cell r="G1804" t="str">
            <v>KODE</v>
          </cell>
          <cell r="H1804" t="str">
            <v>KOEF.</v>
          </cell>
          <cell r="I1804" t="str">
            <v>SATUAN</v>
          </cell>
          <cell r="J1804" t="str">
            <v>KETERANGAN</v>
          </cell>
        </row>
        <row r="1806">
          <cell r="L1806" t="str">
            <v>Proyek / Bagpro</v>
          </cell>
          <cell r="O1806" t="str">
            <v xml:space="preserve">:  Peningkatan Jalan Dan Jembatan Prop. NTT </v>
          </cell>
        </row>
        <row r="1807">
          <cell r="A1807" t="str">
            <v>I.</v>
          </cell>
          <cell r="C1807" t="str">
            <v>ASUMSI</v>
          </cell>
          <cell r="L1807" t="str">
            <v>No. Paket Kontrak</v>
          </cell>
          <cell r="O1807" t="str">
            <v xml:space="preserve">:  </v>
          </cell>
        </row>
        <row r="1808">
          <cell r="A1808">
            <v>1</v>
          </cell>
          <cell r="C1808" t="str">
            <v>Pekerjaan dilakukan secara manual</v>
          </cell>
          <cell r="L1808" t="str">
            <v>Nama Paket</v>
          </cell>
          <cell r="O1808" t="str">
            <v>:  Pembangunan Jalan Resetlement Pengungsi Mauritzu</v>
          </cell>
        </row>
        <row r="1809">
          <cell r="A1809">
            <v>2</v>
          </cell>
          <cell r="C1809" t="str">
            <v>Lokasi pekerjaan : sepanjang jalan</v>
          </cell>
          <cell r="L1809" t="str">
            <v>Prop / Kab / Kodya</v>
          </cell>
          <cell r="O1809" t="str">
            <v>:  Nusa Tenggara Timur / TTU</v>
          </cell>
        </row>
        <row r="1810">
          <cell r="A1810">
            <v>3</v>
          </cell>
          <cell r="C1810" t="str">
            <v>Bahan dasar (besi dan kawat) diterima seluruhnya</v>
          </cell>
          <cell r="L1810" t="str">
            <v>ITEM PEMBAYARAN NO.</v>
          </cell>
          <cell r="O1810" t="str">
            <v>:  7.3 (5)</v>
          </cell>
          <cell r="R1810" t="str">
            <v>PERKIRAAN VOL. PEK.</v>
          </cell>
          <cell r="T1810" t="str">
            <v>:</v>
          </cell>
          <cell r="U1810">
            <v>0</v>
          </cell>
        </row>
        <row r="1811">
          <cell r="C1811" t="str">
            <v>di lokasi pekerjaan</v>
          </cell>
          <cell r="L1811" t="str">
            <v>JENIS PEKERJAAN</v>
          </cell>
          <cell r="O1811" t="str">
            <v>:  Baja Tulangan (Ulir) D48</v>
          </cell>
          <cell r="R1811" t="str">
            <v>TOTAL HARGA (Rp.)</v>
          </cell>
          <cell r="T1811" t="str">
            <v>:</v>
          </cell>
          <cell r="U1811">
            <v>0</v>
          </cell>
        </row>
        <row r="1812">
          <cell r="A1812">
            <v>4</v>
          </cell>
          <cell r="C1812" t="str">
            <v>Jarak rata-rata Base camp ke lokasi pekerjaan</v>
          </cell>
          <cell r="G1812" t="str">
            <v>L</v>
          </cell>
          <cell r="H1812">
            <v>17.5</v>
          </cell>
          <cell r="I1812" t="str">
            <v>KM</v>
          </cell>
          <cell r="L1812" t="str">
            <v>SATUAN PEMBAYARAN</v>
          </cell>
          <cell r="O1812" t="str">
            <v>:  KG</v>
          </cell>
          <cell r="R1812" t="str">
            <v>% THD. BIAYA PROYEK</v>
          </cell>
          <cell r="T1812" t="str">
            <v>:</v>
          </cell>
          <cell r="U1812">
            <v>0</v>
          </cell>
        </row>
        <row r="1813">
          <cell r="A1813">
            <v>5</v>
          </cell>
          <cell r="C1813" t="str">
            <v>Jam kerja efektif per-hari</v>
          </cell>
          <cell r="G1813" t="str">
            <v>Tk</v>
          </cell>
          <cell r="H1813">
            <v>7</v>
          </cell>
          <cell r="I1813" t="str">
            <v>jam</v>
          </cell>
        </row>
        <row r="1814">
          <cell r="A1814">
            <v>6</v>
          </cell>
          <cell r="C1814" t="str">
            <v>Faktor Kehilangan Besi Tulangan</v>
          </cell>
          <cell r="G1814" t="str">
            <v>Fh</v>
          </cell>
          <cell r="H1814">
            <v>1.1000000000000001</v>
          </cell>
          <cell r="I1814" t="str">
            <v>-</v>
          </cell>
        </row>
        <row r="1815">
          <cell r="Q1815" t="str">
            <v>PERKIRAAN</v>
          </cell>
          <cell r="R1815" t="str">
            <v>HARGA</v>
          </cell>
          <cell r="S1815" t="str">
            <v>JUMLAH</v>
          </cell>
        </row>
        <row r="1816">
          <cell r="A1816" t="str">
            <v>II.</v>
          </cell>
          <cell r="C1816" t="str">
            <v>URUTAN KERJA</v>
          </cell>
          <cell r="L1816" t="str">
            <v>NO.</v>
          </cell>
          <cell r="N1816" t="str">
            <v>KOMPONEN</v>
          </cell>
          <cell r="P1816" t="str">
            <v>SATUAN</v>
          </cell>
          <cell r="Q1816" t="str">
            <v>KUANTITAS</v>
          </cell>
          <cell r="R1816" t="str">
            <v>SATUAN</v>
          </cell>
          <cell r="S1816" t="str">
            <v>HARGA</v>
          </cell>
        </row>
        <row r="1817">
          <cell r="A1817">
            <v>1</v>
          </cell>
          <cell r="C1817" t="str">
            <v>Besi tulangan dipotong dan dibengkokkan sesuai</v>
          </cell>
          <cell r="R1817" t="str">
            <v>(Rp.)</v>
          </cell>
          <cell r="S1817" t="str">
            <v>(Rp.)</v>
          </cell>
        </row>
        <row r="1818">
          <cell r="C1818" t="str">
            <v>dengan yang diperlukan</v>
          </cell>
        </row>
        <row r="1819">
          <cell r="A1819">
            <v>2</v>
          </cell>
          <cell r="C1819" t="str">
            <v>Batang tulangan dipasang / disusun sesuai dengan</v>
          </cell>
        </row>
        <row r="1820">
          <cell r="C1820" t="str">
            <v>Gambar Pelaksanaan dan persilangannya diikat kawat</v>
          </cell>
          <cell r="L1820" t="str">
            <v>A.</v>
          </cell>
          <cell r="N1820" t="str">
            <v>TENAGA</v>
          </cell>
        </row>
        <row r="1822">
          <cell r="A1822" t="str">
            <v>III.</v>
          </cell>
          <cell r="C1822" t="str">
            <v>PEMAKAIAN BAHAN, ALAT DAN TENAGA</v>
          </cell>
          <cell r="L1822" t="str">
            <v>1.</v>
          </cell>
          <cell r="N1822" t="str">
            <v>Pekerja Biasa</v>
          </cell>
          <cell r="O1822" t="str">
            <v>(L01)</v>
          </cell>
          <cell r="P1822" t="str">
            <v>jam</v>
          </cell>
          <cell r="Q1822">
            <v>0.105</v>
          </cell>
          <cell r="R1822">
            <v>0</v>
          </cell>
          <cell r="U1822">
            <v>0</v>
          </cell>
        </row>
        <row r="1823">
          <cell r="L1823" t="str">
            <v>2.</v>
          </cell>
          <cell r="N1823" t="str">
            <v>Tukang</v>
          </cell>
          <cell r="O1823" t="str">
            <v>(L02)</v>
          </cell>
          <cell r="P1823" t="str">
            <v>jam</v>
          </cell>
          <cell r="Q1823">
            <v>3.5000000000000003E-2</v>
          </cell>
          <cell r="R1823">
            <v>0</v>
          </cell>
          <cell r="U1823">
            <v>0</v>
          </cell>
        </row>
        <row r="1824">
          <cell r="A1824" t="str">
            <v xml:space="preserve">   1.</v>
          </cell>
          <cell r="C1824" t="str">
            <v>BAHAN</v>
          </cell>
          <cell r="L1824" t="str">
            <v>3.</v>
          </cell>
          <cell r="N1824" t="str">
            <v>Mandor</v>
          </cell>
          <cell r="O1824" t="str">
            <v>(L03)</v>
          </cell>
          <cell r="P1824" t="str">
            <v>jam</v>
          </cell>
          <cell r="Q1824">
            <v>3.5000000000000003E-2</v>
          </cell>
          <cell r="R1824">
            <v>0</v>
          </cell>
          <cell r="U1824">
            <v>0</v>
          </cell>
        </row>
        <row r="1825">
          <cell r="A1825" t="str">
            <v>1.a.</v>
          </cell>
          <cell r="C1825" t="str">
            <v>Baja Tulangan (Ulir) D48</v>
          </cell>
          <cell r="G1825" t="str">
            <v>(M57c)</v>
          </cell>
          <cell r="H1825">
            <v>1.1000000000000001</v>
          </cell>
          <cell r="I1825" t="str">
            <v>Kg</v>
          </cell>
        </row>
        <row r="1826">
          <cell r="A1826" t="str">
            <v>1.b.</v>
          </cell>
          <cell r="C1826" t="str">
            <v>Kawat beton</v>
          </cell>
          <cell r="G1826" t="str">
            <v>(M14)</v>
          </cell>
          <cell r="H1826">
            <v>0.02</v>
          </cell>
          <cell r="I1826" t="str">
            <v>Kg</v>
          </cell>
          <cell r="Q1826" t="str">
            <v xml:space="preserve">JUMLAH HARGA TENAGA   </v>
          </cell>
          <cell r="U1826">
            <v>0</v>
          </cell>
        </row>
        <row r="1828">
          <cell r="A1828" t="str">
            <v>2.</v>
          </cell>
          <cell r="C1828" t="str">
            <v>ALAT</v>
          </cell>
          <cell r="L1828" t="str">
            <v>B.</v>
          </cell>
          <cell r="N1828" t="str">
            <v>BAHAN</v>
          </cell>
        </row>
        <row r="1829">
          <cell r="A1829" t="str">
            <v>2.a.</v>
          </cell>
          <cell r="C1829" t="str">
            <v>ALAT BANTU</v>
          </cell>
          <cell r="I1829" t="str">
            <v>Ls</v>
          </cell>
        </row>
        <row r="1830">
          <cell r="C1830" t="str">
            <v>Diperlukan  :</v>
          </cell>
          <cell r="L1830" t="str">
            <v>1.</v>
          </cell>
          <cell r="N1830" t="str">
            <v>Baja Tulangan (Ulir) D48</v>
          </cell>
          <cell r="O1830" t="str">
            <v>(M57c)</v>
          </cell>
          <cell r="P1830" t="str">
            <v>Kg</v>
          </cell>
          <cell r="Q1830">
            <v>1.1000000000000001</v>
          </cell>
          <cell r="R1830">
            <v>12750</v>
          </cell>
          <cell r="U1830">
            <v>14025.000000000002</v>
          </cell>
        </row>
        <row r="1831">
          <cell r="C1831" t="str">
            <v>- Gunting Potong Baja</v>
          </cell>
          <cell r="E1831" t="str">
            <v>=  2  buah</v>
          </cell>
          <cell r="L1831" t="str">
            <v>2.</v>
          </cell>
          <cell r="N1831" t="str">
            <v>Kawat Beton</v>
          </cell>
          <cell r="O1831" t="str">
            <v>(M14)</v>
          </cell>
          <cell r="P1831" t="str">
            <v>Kg</v>
          </cell>
          <cell r="Q1831">
            <v>0.02</v>
          </cell>
          <cell r="R1831">
            <v>9400</v>
          </cell>
          <cell r="U1831">
            <v>188</v>
          </cell>
        </row>
        <row r="1832">
          <cell r="C1832" t="str">
            <v>- Kunci Pembengkok Tulangan</v>
          </cell>
          <cell r="E1832" t="str">
            <v>=  2  buah</v>
          </cell>
        </row>
        <row r="1833">
          <cell r="C1833" t="str">
            <v>- Alat lainnya</v>
          </cell>
        </row>
        <row r="1835">
          <cell r="A1835" t="str">
            <v>3.</v>
          </cell>
          <cell r="C1835" t="str">
            <v>TENAGA</v>
          </cell>
        </row>
        <row r="1836">
          <cell r="C1836" t="str">
            <v>Produksi kerja satu hari</v>
          </cell>
          <cell r="G1836" t="str">
            <v>Qt</v>
          </cell>
          <cell r="H1836">
            <v>200</v>
          </cell>
          <cell r="I1836" t="str">
            <v>Kg</v>
          </cell>
          <cell r="Q1836" t="str">
            <v xml:space="preserve">JUMLAH HARGA BAHAN   </v>
          </cell>
          <cell r="U1836">
            <v>14213.000000000002</v>
          </cell>
        </row>
        <row r="1837">
          <cell r="C1837" t="str">
            <v>dibutuhkan tenaga :</v>
          </cell>
          <cell r="D1837" t="str">
            <v>- Mandor</v>
          </cell>
          <cell r="G1837" t="str">
            <v>M</v>
          </cell>
          <cell r="H1837">
            <v>1</v>
          </cell>
          <cell r="I1837" t="str">
            <v>orang</v>
          </cell>
        </row>
        <row r="1838">
          <cell r="D1838" t="str">
            <v>- Tukang</v>
          </cell>
          <cell r="G1838" t="str">
            <v>Tb</v>
          </cell>
          <cell r="H1838">
            <v>1</v>
          </cell>
          <cell r="I1838" t="str">
            <v>orang</v>
          </cell>
          <cell r="L1838" t="str">
            <v>C.</v>
          </cell>
          <cell r="N1838" t="str">
            <v>PERALATAN</v>
          </cell>
        </row>
        <row r="1839">
          <cell r="D1839" t="str">
            <v>- Pekerja</v>
          </cell>
          <cell r="G1839" t="str">
            <v>P</v>
          </cell>
          <cell r="H1839">
            <v>3</v>
          </cell>
          <cell r="I1839" t="str">
            <v>orang</v>
          </cell>
        </row>
        <row r="1840">
          <cell r="L1840" t="str">
            <v>1.</v>
          </cell>
          <cell r="N1840" t="str">
            <v>Alat Bantu</v>
          </cell>
          <cell r="P1840" t="str">
            <v>Ls</v>
          </cell>
          <cell r="Q1840">
            <v>1</v>
          </cell>
          <cell r="R1840">
            <v>50</v>
          </cell>
          <cell r="U1840">
            <v>50</v>
          </cell>
        </row>
        <row r="1841">
          <cell r="C1841" t="str">
            <v>Koefisien Tenaga / Kg  :</v>
          </cell>
        </row>
        <row r="1842">
          <cell r="D1842" t="str">
            <v>- Mandor</v>
          </cell>
          <cell r="E1842" t="str">
            <v>=  ( M x Tk ) : Qt</v>
          </cell>
          <cell r="G1842" t="str">
            <v>(L03)</v>
          </cell>
          <cell r="H1842">
            <v>3.5000000000000003E-2</v>
          </cell>
          <cell r="I1842" t="str">
            <v>jam</v>
          </cell>
        </row>
        <row r="1843">
          <cell r="D1843" t="str">
            <v>- Tukang</v>
          </cell>
          <cell r="E1843" t="str">
            <v>=  ( Tb x Tk ) : Qt</v>
          </cell>
          <cell r="G1843" t="str">
            <v>(L02)</v>
          </cell>
          <cell r="H1843">
            <v>3.5000000000000003E-2</v>
          </cell>
          <cell r="I1843" t="str">
            <v>jam</v>
          </cell>
        </row>
        <row r="1844">
          <cell r="D1844" t="str">
            <v>- Pekerja</v>
          </cell>
          <cell r="E1844" t="str">
            <v>=  ( P x Tk ) : Qt</v>
          </cell>
          <cell r="G1844" t="str">
            <v>(L01)</v>
          </cell>
          <cell r="H1844">
            <v>0.105</v>
          </cell>
          <cell r="I1844" t="str">
            <v>jam</v>
          </cell>
        </row>
        <row r="1846">
          <cell r="A1846" t="str">
            <v>4.</v>
          </cell>
          <cell r="C1846" t="str">
            <v>HARGA DASAR SATUAN UPAH, BAHAN DAN ALAT</v>
          </cell>
        </row>
        <row r="1847">
          <cell r="C1847" t="str">
            <v>Lihat lampiran.</v>
          </cell>
        </row>
        <row r="1848">
          <cell r="Q1848" t="str">
            <v xml:space="preserve">JUMLAH HARGA PERALATAN   </v>
          </cell>
          <cell r="U1848">
            <v>50</v>
          </cell>
        </row>
        <row r="1849">
          <cell r="A1849" t="str">
            <v>5.</v>
          </cell>
          <cell r="C1849" t="str">
            <v>ANALISA HARGA SATUAN PEKERJAAN</v>
          </cell>
        </row>
        <row r="1850">
          <cell r="C1850" t="str">
            <v>Lihat perhitungan dalam FORMULIR STANDAR UNTUK</v>
          </cell>
          <cell r="L1850" t="str">
            <v>D.</v>
          </cell>
          <cell r="N1850" t="str">
            <v>JUMLAH HARGA TENAGA, BAHAN DAN PERALATAN  ( A + B + C )</v>
          </cell>
          <cell r="U1850">
            <v>14263.000000000002</v>
          </cell>
        </row>
        <row r="1851">
          <cell r="C1851" t="str">
            <v>PEREKEMAN ANALISA MASING-MASING HARGA</v>
          </cell>
          <cell r="L1851" t="str">
            <v>E.</v>
          </cell>
          <cell r="N1851" t="str">
            <v>OVERHEAD &amp; PROFIT</v>
          </cell>
          <cell r="P1851">
            <v>10</v>
          </cell>
          <cell r="Q1851" t="str">
            <v>%  x  D</v>
          </cell>
          <cell r="U1851">
            <v>1426.3000000000002</v>
          </cell>
        </row>
        <row r="1852">
          <cell r="C1852" t="str">
            <v>SATUAN.</v>
          </cell>
          <cell r="L1852" t="str">
            <v>F.</v>
          </cell>
          <cell r="N1852" t="str">
            <v>HARGA SATUAN PEKERJAAN  ( D + E )</v>
          </cell>
          <cell r="U1852">
            <v>15689.300000000003</v>
          </cell>
        </row>
        <row r="1853">
          <cell r="C1853" t="str">
            <v>Didapat Harga Satuan Pekerjaan :</v>
          </cell>
          <cell r="L1853" t="str">
            <v>Note: 1</v>
          </cell>
          <cell r="N1853" t="str">
            <v>SATUAN dapat berdasarkan atas jam operasi untuk Tenaga Kerja dan Peralatan, volume dan/atau ukuran</v>
          </cell>
        </row>
        <row r="1854">
          <cell r="N1854" t="str">
            <v>berat untuk bahan-bahan.</v>
          </cell>
        </row>
        <row r="1855">
          <cell r="C1855" t="str">
            <v xml:space="preserve">Rp.  </v>
          </cell>
          <cell r="D1855">
            <v>15689.300000000003</v>
          </cell>
          <cell r="E1855" t="str">
            <v xml:space="preserve"> / Kg</v>
          </cell>
          <cell r="L1855">
            <v>2</v>
          </cell>
          <cell r="N1855" t="str">
            <v>Kuantitas satuan adalah kuantitas setiap komponen untuk menyelesaikan satu satuan pekerjaan dari nomor</v>
          </cell>
        </row>
        <row r="1856">
          <cell r="N1856" t="str">
            <v>mata pembayaran.</v>
          </cell>
        </row>
        <row r="1857">
          <cell r="L1857">
            <v>3</v>
          </cell>
          <cell r="N1857" t="str">
            <v>Biaya satuan untuk peralatan sudah termasuk bahan bakar, bahan habis dipakai dan operator.</v>
          </cell>
        </row>
        <row r="1858">
          <cell r="L1858">
            <v>4</v>
          </cell>
          <cell r="N1858" t="str">
            <v>Biaya satuan sudah termasuk pengeluaran untuk seluruh pajak yang berkaitan (tetapi tidak termasuk PPN</v>
          </cell>
        </row>
        <row r="1859">
          <cell r="J1859" t="str">
            <v>Berlanjut ke hal. berikut.</v>
          </cell>
          <cell r="N1859" t="str">
            <v>yang dibayar dari kontrak) dan biaya-biaya lainnya.</v>
          </cell>
        </row>
        <row r="1860">
          <cell r="A1860" t="str">
            <v>ITEM PEMBAYARAN NO.</v>
          </cell>
          <cell r="D1860" t="str">
            <v>:  7.3 (5)</v>
          </cell>
          <cell r="J1860" t="str">
            <v>Analisa EI-735</v>
          </cell>
        </row>
        <row r="1861">
          <cell r="A1861" t="str">
            <v>JENIS PEKERJAAN</v>
          </cell>
          <cell r="D1861" t="str">
            <v>:  Baja Tulangan (Ulir) D48</v>
          </cell>
        </row>
        <row r="1862">
          <cell r="A1862" t="str">
            <v>SATUAN PEMBAYARAN</v>
          </cell>
          <cell r="D1862" t="str">
            <v>:  KG</v>
          </cell>
          <cell r="H1862" t="str">
            <v xml:space="preserve">        URAIAN ANALISA HARGA SATUAN</v>
          </cell>
        </row>
        <row r="1863">
          <cell r="J1863" t="str">
            <v>Lanjutan</v>
          </cell>
        </row>
        <row r="1865">
          <cell r="A1865" t="str">
            <v>No.</v>
          </cell>
          <cell r="C1865" t="str">
            <v>U R A I A N</v>
          </cell>
          <cell r="G1865" t="str">
            <v>KODE</v>
          </cell>
          <cell r="H1865" t="str">
            <v>KOEF.</v>
          </cell>
          <cell r="I1865" t="str">
            <v>SATUAN</v>
          </cell>
          <cell r="J1865" t="str">
            <v>KETERANGAN</v>
          </cell>
        </row>
        <row r="1868">
          <cell r="A1868" t="str">
            <v>6.</v>
          </cell>
          <cell r="C1868" t="str">
            <v>MASA PELAKSANAAN YANG DIPERLUKAN</v>
          </cell>
        </row>
        <row r="1869">
          <cell r="C1869" t="str">
            <v>Masa Pelaksanaan :</v>
          </cell>
          <cell r="D1869" t="str">
            <v>. . . . . . . . . . . .</v>
          </cell>
        </row>
        <row r="1871">
          <cell r="A1871" t="str">
            <v>7.</v>
          </cell>
          <cell r="C1871" t="str">
            <v>VOLUME PEKERJAAN YANG DIPERLUKAN</v>
          </cell>
        </row>
        <row r="1872">
          <cell r="C1872" t="str">
            <v>Volume pekerjaan  :</v>
          </cell>
          <cell r="D1872">
            <v>0</v>
          </cell>
          <cell r="E1872" t="str">
            <v>Kg.</v>
          </cell>
        </row>
        <row r="1919">
          <cell r="A1919" t="str">
            <v>ITEM PEMBAYARAN NO.</v>
          </cell>
          <cell r="D1919" t="str">
            <v>:  7.2 (1)</v>
          </cell>
          <cell r="J1919" t="str">
            <v>Analisa EI-721</v>
          </cell>
          <cell r="T1919" t="str">
            <v>Analisa EI-721</v>
          </cell>
        </row>
        <row r="1920">
          <cell r="A1920" t="str">
            <v>JENIS PEKERJAAN</v>
          </cell>
          <cell r="D1920" t="str">
            <v>:  Unit Pracetak Gelagar Tipe I,</v>
          </cell>
          <cell r="G1920" t="str">
            <v>L (m) =</v>
          </cell>
          <cell r="H1920">
            <v>32</v>
          </cell>
        </row>
        <row r="1921">
          <cell r="A1921" t="str">
            <v>SATUAN PEMBAYARAN</v>
          </cell>
          <cell r="D1921" t="str">
            <v>:  Buah</v>
          </cell>
          <cell r="H1921" t="str">
            <v xml:space="preserve">        URAIAN ANALISA HARGA SATUAN</v>
          </cell>
          <cell r="L1921" t="str">
            <v>FORMULIR STANDAR UNTUK</v>
          </cell>
        </row>
        <row r="1922">
          <cell r="L1922" t="str">
            <v>PEREKAMAN ANALISA MASING-MASING HARGA SATUAN</v>
          </cell>
        </row>
        <row r="1923">
          <cell r="L1923" t="str">
            <v xml:space="preserve">                                                                                                            </v>
          </cell>
        </row>
        <row r="1924">
          <cell r="A1924" t="str">
            <v>No.</v>
          </cell>
          <cell r="C1924" t="str">
            <v>U R A I A N</v>
          </cell>
          <cell r="G1924" t="str">
            <v>KODE</v>
          </cell>
          <cell r="H1924" t="str">
            <v>KOEF.</v>
          </cell>
          <cell r="I1924" t="str">
            <v>SATUAN</v>
          </cell>
          <cell r="J1924" t="str">
            <v>KETERANGAN</v>
          </cell>
        </row>
        <row r="1926">
          <cell r="L1926" t="str">
            <v>Proyek / Bagpro</v>
          </cell>
          <cell r="O1926" t="str">
            <v xml:space="preserve">:  Peningkatan Jalan Dan Jembatan Prop. NTT </v>
          </cell>
        </row>
        <row r="1927">
          <cell r="A1927" t="str">
            <v>I.</v>
          </cell>
          <cell r="C1927" t="str">
            <v>ASUMSI</v>
          </cell>
          <cell r="L1927" t="str">
            <v>No. Paket Kontrak</v>
          </cell>
          <cell r="O1927" t="str">
            <v xml:space="preserve">:  </v>
          </cell>
        </row>
        <row r="1928">
          <cell r="A1928">
            <v>1</v>
          </cell>
          <cell r="C1928" t="str">
            <v>Membeli PCI Girder jadi dari Pabrik</v>
          </cell>
          <cell r="L1928" t="str">
            <v>Nama Paket</v>
          </cell>
          <cell r="O1928" t="str">
            <v>:  Pembangunan Jalan Resetlement Pengungsi Mauritzu</v>
          </cell>
        </row>
        <row r="1929">
          <cell r="A1929">
            <v>2</v>
          </cell>
          <cell r="C1929" t="str">
            <v>Lokasi pekerjaan : di setiap jembatan</v>
          </cell>
          <cell r="L1929" t="str">
            <v>Prop / Kab / Kodya</v>
          </cell>
          <cell r="O1929" t="str">
            <v>:  Nusa Tenggara Timur / TTU</v>
          </cell>
        </row>
        <row r="1930">
          <cell r="A1930">
            <v>3</v>
          </cell>
          <cell r="C1930" t="str">
            <v>Jarak rata-rata Base camp ke lokasi pekerjaan</v>
          </cell>
          <cell r="G1930" t="str">
            <v>Lp</v>
          </cell>
          <cell r="H1930">
            <v>17.5</v>
          </cell>
          <cell r="I1930" t="str">
            <v>KM</v>
          </cell>
          <cell r="L1930" t="str">
            <v>ITEM PEMBAYARAN NO.</v>
          </cell>
          <cell r="O1930" t="str">
            <v>:  7.2 (1)</v>
          </cell>
          <cell r="R1930" t="str">
            <v>PERKIRAAN VOL. PEK.</v>
          </cell>
          <cell r="T1930" t="str">
            <v>:</v>
          </cell>
          <cell r="U1930">
            <v>0</v>
          </cell>
        </row>
        <row r="1931">
          <cell r="A1931">
            <v>4</v>
          </cell>
          <cell r="C1931" t="str">
            <v>Jam kerja efektif per-hari</v>
          </cell>
          <cell r="G1931" t="str">
            <v>Tk</v>
          </cell>
          <cell r="H1931">
            <v>7</v>
          </cell>
          <cell r="I1931" t="str">
            <v>jam</v>
          </cell>
          <cell r="L1931" t="str">
            <v>JENIS PEKERJAAN</v>
          </cell>
          <cell r="O1931" t="str">
            <v>:  Unit Pracetak Gelagar Tipe I,</v>
          </cell>
          <cell r="R1931" t="str">
            <v>TOTAL HARGA (Rp.)</v>
          </cell>
          <cell r="T1931" t="str">
            <v>:</v>
          </cell>
          <cell r="U1931">
            <v>0</v>
          </cell>
        </row>
        <row r="1932">
          <cell r="A1932">
            <v>5</v>
          </cell>
          <cell r="C1932" t="str">
            <v>Tinggi PCI Girder</v>
          </cell>
          <cell r="G1932" t="str">
            <v>H</v>
          </cell>
          <cell r="H1932">
            <v>1.6</v>
          </cell>
          <cell r="I1932" t="str">
            <v>M</v>
          </cell>
          <cell r="L1932" t="str">
            <v>SATUAN PEMBAYARAN</v>
          </cell>
          <cell r="O1932" t="str">
            <v>:  Buah</v>
          </cell>
          <cell r="P1932" t="str">
            <v>L (m) =</v>
          </cell>
          <cell r="Q1932">
            <v>32</v>
          </cell>
          <cell r="R1932" t="str">
            <v>% THD. BIAYA PROYEK</v>
          </cell>
          <cell r="T1932" t="str">
            <v>:</v>
          </cell>
          <cell r="U1932">
            <v>0</v>
          </cell>
        </row>
        <row r="1933">
          <cell r="A1933">
            <v>6</v>
          </cell>
          <cell r="C1933" t="str">
            <v>Bentang PCI Girder</v>
          </cell>
          <cell r="G1933" t="str">
            <v>L</v>
          </cell>
          <cell r="H1933">
            <v>31.6</v>
          </cell>
          <cell r="I1933" t="str">
            <v>M</v>
          </cell>
        </row>
        <row r="1934">
          <cell r="A1934">
            <v>7</v>
          </cell>
          <cell r="C1934" t="str">
            <v>Jarak pelabuhan ke Base Camp</v>
          </cell>
          <cell r="G1934" t="str">
            <v>Ld2</v>
          </cell>
          <cell r="H1934">
            <v>30</v>
          </cell>
          <cell r="I1934" t="str">
            <v>KM</v>
          </cell>
        </row>
        <row r="1935">
          <cell r="Q1935" t="str">
            <v>PERKIRAAN</v>
          </cell>
          <cell r="R1935" t="str">
            <v>HARGA</v>
          </cell>
          <cell r="S1935" t="str">
            <v>JUMLAH</v>
          </cell>
        </row>
        <row r="1936">
          <cell r="L1936" t="str">
            <v>NO.</v>
          </cell>
          <cell r="N1936" t="str">
            <v>KOMPONEN</v>
          </cell>
          <cell r="P1936" t="str">
            <v>SATUAN</v>
          </cell>
          <cell r="Q1936" t="str">
            <v>KUANTITAS</v>
          </cell>
          <cell r="R1936" t="str">
            <v>SATUAN</v>
          </cell>
          <cell r="S1936" t="str">
            <v>HARGA</v>
          </cell>
        </row>
        <row r="1937">
          <cell r="A1937" t="str">
            <v>II.</v>
          </cell>
          <cell r="C1937" t="str">
            <v>URUTAN KERJA</v>
          </cell>
          <cell r="R1937" t="str">
            <v>(Rp.)</v>
          </cell>
          <cell r="S1937" t="str">
            <v>(Rp.)</v>
          </cell>
        </row>
        <row r="1938">
          <cell r="A1938">
            <v>1</v>
          </cell>
          <cell r="C1938" t="str">
            <v>Gelagar/girder dikirim oleh pabrik ke pelabuhan ter-</v>
          </cell>
        </row>
        <row r="1939">
          <cell r="C1939" t="str">
            <v>dekat atau dari pabrik ke lokasi (kalau satu pulau)</v>
          </cell>
        </row>
        <row r="1940">
          <cell r="A1940">
            <v>2</v>
          </cell>
          <cell r="C1940" t="str">
            <v>Gelagar/girder dari pelabuhan diangkut dengan truck</v>
          </cell>
          <cell r="L1940" t="str">
            <v>A.</v>
          </cell>
          <cell r="N1940" t="str">
            <v>TENAGA</v>
          </cell>
        </row>
        <row r="1941">
          <cell r="C1941" t="str">
            <v>atas tanggungan kontraktor</v>
          </cell>
        </row>
        <row r="1942">
          <cell r="A1942">
            <v>3</v>
          </cell>
          <cell r="C1942" t="str">
            <v>Memuat &amp; menurunkan dari/ke truck dengan Crane</v>
          </cell>
          <cell r="L1942" t="str">
            <v>1.</v>
          </cell>
          <cell r="N1942" t="str">
            <v>Pekerja</v>
          </cell>
          <cell r="O1942" t="str">
            <v>(L01)</v>
          </cell>
          <cell r="P1942" t="str">
            <v>jam</v>
          </cell>
          <cell r="Q1942">
            <v>3.0120481927710845</v>
          </cell>
          <cell r="R1942">
            <v>0</v>
          </cell>
          <cell r="U1942">
            <v>0</v>
          </cell>
        </row>
        <row r="1943">
          <cell r="L1943" t="str">
            <v>2.</v>
          </cell>
          <cell r="N1943" t="str">
            <v>Tukang</v>
          </cell>
          <cell r="O1943" t="str">
            <v>(L02)</v>
          </cell>
          <cell r="P1943" t="str">
            <v>jam</v>
          </cell>
          <cell r="Q1943">
            <v>0.30120481927710846</v>
          </cell>
          <cell r="R1943">
            <v>0</v>
          </cell>
          <cell r="U1943">
            <v>0</v>
          </cell>
        </row>
        <row r="1944">
          <cell r="A1944" t="str">
            <v>III.</v>
          </cell>
          <cell r="C1944" t="str">
            <v>PEMAKAIAN BAHAN, ALAT DAN TENAGA</v>
          </cell>
          <cell r="L1944" t="str">
            <v>3.</v>
          </cell>
          <cell r="N1944" t="str">
            <v>Mandor</v>
          </cell>
          <cell r="O1944" t="str">
            <v>(L03)</v>
          </cell>
          <cell r="P1944" t="str">
            <v>jam</v>
          </cell>
          <cell r="Q1944">
            <v>0.30120481927710846</v>
          </cell>
          <cell r="R1944">
            <v>0</v>
          </cell>
          <cell r="U1944">
            <v>0</v>
          </cell>
        </row>
        <row r="1946">
          <cell r="A1946" t="str">
            <v xml:space="preserve">   1.</v>
          </cell>
          <cell r="C1946" t="str">
            <v>BAHAN</v>
          </cell>
          <cell r="Q1946" t="str">
            <v xml:space="preserve">JUMLAH HARGA TENAGA   </v>
          </cell>
          <cell r="U1946">
            <v>0</v>
          </cell>
        </row>
        <row r="1947">
          <cell r="C1947" t="str">
            <v>Unit Pracetak Tipe I</v>
          </cell>
          <cell r="D1947" t="str">
            <v>Bentang =</v>
          </cell>
          <cell r="E1947">
            <v>32</v>
          </cell>
          <cell r="G1947" t="str">
            <v>(M58d)</v>
          </cell>
          <cell r="H1947">
            <v>1</v>
          </cell>
          <cell r="I1947" t="str">
            <v>Buah</v>
          </cell>
        </row>
        <row r="1948">
          <cell r="L1948" t="str">
            <v>B.</v>
          </cell>
          <cell r="N1948" t="str">
            <v>BAHAN</v>
          </cell>
        </row>
        <row r="1950">
          <cell r="A1950" t="str">
            <v>2.</v>
          </cell>
          <cell r="C1950" t="str">
            <v>ALAT</v>
          </cell>
          <cell r="L1950" t="str">
            <v>1.</v>
          </cell>
          <cell r="N1950" t="str">
            <v>Unit Pracetak Tipe I</v>
          </cell>
          <cell r="P1950" t="str">
            <v>Buah</v>
          </cell>
          <cell r="Q1950">
            <v>1</v>
          </cell>
          <cell r="R1950">
            <v>54350000</v>
          </cell>
          <cell r="U1950">
            <v>54350000</v>
          </cell>
        </row>
        <row r="1951">
          <cell r="A1951" t="str">
            <v>2.a</v>
          </cell>
          <cell r="C1951" t="str">
            <v>DUMP TRUCK</v>
          </cell>
          <cell r="G1951" t="str">
            <v>(E08)</v>
          </cell>
          <cell r="O1951" t="str">
            <v>(M58d)</v>
          </cell>
        </row>
        <row r="1952">
          <cell r="C1952" t="str">
            <v>Kapasitas bak sekali muat</v>
          </cell>
          <cell r="G1952" t="str">
            <v>V</v>
          </cell>
          <cell r="H1952">
            <v>10</v>
          </cell>
          <cell r="I1952" t="str">
            <v>Buah</v>
          </cell>
          <cell r="N1952" t="str">
            <v>Bentang =</v>
          </cell>
          <cell r="O1952">
            <v>32</v>
          </cell>
        </row>
        <row r="1953">
          <cell r="C1953" t="str">
            <v>Faktor efisiensi alat</v>
          </cell>
          <cell r="G1953" t="str">
            <v>Fa</v>
          </cell>
          <cell r="H1953">
            <v>0.83</v>
          </cell>
        </row>
        <row r="1954">
          <cell r="C1954" t="str">
            <v>Kecepatanrata-rata bermuatan</v>
          </cell>
          <cell r="G1954" t="str">
            <v>v1</v>
          </cell>
          <cell r="H1954">
            <v>40</v>
          </cell>
          <cell r="I1954" t="str">
            <v>Km/Jam</v>
          </cell>
        </row>
        <row r="1955">
          <cell r="C1955" t="str">
            <v>Kecepatan rata-rata kosong</v>
          </cell>
          <cell r="G1955" t="str">
            <v>v2</v>
          </cell>
          <cell r="H1955">
            <v>60</v>
          </cell>
          <cell r="I1955" t="str">
            <v>Km/Jam</v>
          </cell>
        </row>
        <row r="1956">
          <cell r="C1956" t="str">
            <v>Waktu siklus    :</v>
          </cell>
          <cell r="G1956" t="str">
            <v>Ts1</v>
          </cell>
          <cell r="Q1956" t="str">
            <v xml:space="preserve">JUMLAH HARGA BAHAN   </v>
          </cell>
          <cell r="U1956">
            <v>54350000</v>
          </cell>
        </row>
        <row r="1957">
          <cell r="C1957" t="str">
            <v>- Waktu tempuh isi  = (Ld2 : v1 ) x 60</v>
          </cell>
          <cell r="G1957" t="str">
            <v>T1</v>
          </cell>
          <cell r="H1957">
            <v>45</v>
          </cell>
          <cell r="I1957" t="str">
            <v>menit</v>
          </cell>
        </row>
        <row r="1958">
          <cell r="C1958" t="str">
            <v>- Waktu tempuh kosong  = (Ld2 : v2)  x  60</v>
          </cell>
          <cell r="G1958" t="str">
            <v>T2</v>
          </cell>
          <cell r="H1958">
            <v>30</v>
          </cell>
          <cell r="I1958" t="str">
            <v>menit</v>
          </cell>
          <cell r="L1958" t="str">
            <v>C.</v>
          </cell>
          <cell r="N1958" t="str">
            <v>PERALATAN</v>
          </cell>
        </row>
        <row r="1959">
          <cell r="C1959" t="str">
            <v>- Lain-lain (bongkar dan muat)</v>
          </cell>
          <cell r="G1959" t="str">
            <v>T3</v>
          </cell>
          <cell r="H1959">
            <v>45</v>
          </cell>
          <cell r="I1959" t="str">
            <v>menit</v>
          </cell>
        </row>
        <row r="1960">
          <cell r="G1960" t="str">
            <v>Ts1</v>
          </cell>
          <cell r="H1960">
            <v>120</v>
          </cell>
          <cell r="I1960" t="str">
            <v>menit</v>
          </cell>
          <cell r="L1960" t="str">
            <v>1.</v>
          </cell>
          <cell r="N1960" t="str">
            <v>Dump Truck</v>
          </cell>
          <cell r="O1960" t="str">
            <v>(E08)</v>
          </cell>
          <cell r="P1960" t="str">
            <v>Ls</v>
          </cell>
          <cell r="Q1960">
            <v>0.24096385542168677</v>
          </cell>
          <cell r="R1960">
            <v>85369.901634057198</v>
          </cell>
          <cell r="U1960">
            <v>20571.060634712579</v>
          </cell>
        </row>
        <row r="1961">
          <cell r="L1961" t="str">
            <v>2.</v>
          </cell>
          <cell r="N1961" t="str">
            <v>Crane</v>
          </cell>
          <cell r="O1961" t="str">
            <v>(E07)</v>
          </cell>
          <cell r="P1961" t="str">
            <v>jam</v>
          </cell>
          <cell r="Q1961">
            <v>0.30120481927710846</v>
          </cell>
          <cell r="R1961">
            <v>232365.64986024512</v>
          </cell>
          <cell r="U1961">
            <v>69989.653572362993</v>
          </cell>
        </row>
        <row r="1962">
          <cell r="C1962" t="str">
            <v>Kapasitas Produksi / Jam   =</v>
          </cell>
          <cell r="E1962" t="str">
            <v>V x Fa x 60</v>
          </cell>
          <cell r="G1962" t="str">
            <v>Q1</v>
          </cell>
          <cell r="H1962">
            <v>4.1499999999999995</v>
          </cell>
          <cell r="I1962" t="str">
            <v>Bh/Jam</v>
          </cell>
          <cell r="L1962" t="str">
            <v>3.</v>
          </cell>
          <cell r="N1962" t="str">
            <v>Alat Bantu</v>
          </cell>
          <cell r="P1962" t="str">
            <v>jam</v>
          </cell>
          <cell r="Q1962">
            <v>1</v>
          </cell>
          <cell r="R1962">
            <v>2500</v>
          </cell>
          <cell r="U1962">
            <v>2500</v>
          </cell>
        </row>
        <row r="1963">
          <cell r="E1963" t="str">
            <v>Ts1</v>
          </cell>
        </row>
        <row r="1965">
          <cell r="C1965" t="str">
            <v>Koefisien Alat / bh</v>
          </cell>
          <cell r="D1965" t="str">
            <v xml:space="preserve">  = 1 : Q1</v>
          </cell>
          <cell r="G1965" t="str">
            <v>(E08)</v>
          </cell>
          <cell r="H1965">
            <v>0.24096385542168677</v>
          </cell>
          <cell r="I1965" t="str">
            <v>Jam</v>
          </cell>
        </row>
        <row r="1967">
          <cell r="A1967" t="str">
            <v>2.b</v>
          </cell>
          <cell r="C1967" t="str">
            <v xml:space="preserve">CRANE </v>
          </cell>
          <cell r="G1967" t="str">
            <v>(E07)</v>
          </cell>
        </row>
        <row r="1968">
          <cell r="C1968" t="str">
            <v>Kapasitas</v>
          </cell>
          <cell r="G1968" t="str">
            <v>V2</v>
          </cell>
          <cell r="H1968">
            <v>3</v>
          </cell>
          <cell r="I1968" t="str">
            <v>Buah</v>
          </cell>
          <cell r="Q1968" t="str">
            <v xml:space="preserve">JUMLAH HARGA PERALATAN   </v>
          </cell>
          <cell r="U1968">
            <v>93060.714207075565</v>
          </cell>
        </row>
        <row r="1969">
          <cell r="C1969" t="str">
            <v>Faktor Efisiensi alat</v>
          </cell>
          <cell r="G1969" t="str">
            <v>Fa</v>
          </cell>
          <cell r="H1969">
            <v>0.83</v>
          </cell>
          <cell r="I1969" t="str">
            <v>-</v>
          </cell>
        </row>
        <row r="1970">
          <cell r="C1970" t="str">
            <v>Waktu siklus</v>
          </cell>
          <cell r="L1970" t="str">
            <v>D.</v>
          </cell>
          <cell r="N1970" t="str">
            <v>JUMLAH HARGA TENAGA, BAHAN DAN PERALATAN  ( A + B + C )</v>
          </cell>
          <cell r="U1970">
            <v>54443060.714207076</v>
          </cell>
        </row>
        <row r="1971">
          <cell r="C1971" t="str">
            <v>- Waktu memuat dan membongkar</v>
          </cell>
          <cell r="G1971" t="str">
            <v>T1</v>
          </cell>
          <cell r="H1971">
            <v>30</v>
          </cell>
          <cell r="I1971" t="str">
            <v>menit</v>
          </cell>
          <cell r="J1971" t="str">
            <v>Lumpsum</v>
          </cell>
          <cell r="L1971" t="str">
            <v>E.</v>
          </cell>
          <cell r="N1971" t="str">
            <v>OVERHEAD &amp; PROFIT</v>
          </cell>
          <cell r="P1971">
            <v>10</v>
          </cell>
          <cell r="Q1971" t="str">
            <v>%  x  D</v>
          </cell>
          <cell r="U1971">
            <v>5444306.0714207077</v>
          </cell>
        </row>
        <row r="1972">
          <cell r="C1972" t="str">
            <v>- dan lain-lain ( termasuk mengatur dan menggeser)</v>
          </cell>
          <cell r="G1972" t="str">
            <v>T2</v>
          </cell>
          <cell r="H1972">
            <v>15</v>
          </cell>
          <cell r="I1972" t="str">
            <v>menit</v>
          </cell>
          <cell r="L1972" t="str">
            <v>F.</v>
          </cell>
          <cell r="N1972" t="str">
            <v>HARGA SATUAN PEKERJAAN  ( D + E )</v>
          </cell>
          <cell r="U1972">
            <v>59887366.785627782</v>
          </cell>
        </row>
        <row r="1973">
          <cell r="G1973" t="str">
            <v>Ts2</v>
          </cell>
          <cell r="H1973">
            <v>45</v>
          </cell>
          <cell r="I1973" t="str">
            <v>menit</v>
          </cell>
          <cell r="L1973" t="str">
            <v>Note: 1</v>
          </cell>
          <cell r="N1973" t="str">
            <v>SATUAN dapat berdasarkan atas jam operasi untuk Tenaga Kerja dan Peralatan, volume dan/atau ukuran</v>
          </cell>
        </row>
        <row r="1974">
          <cell r="N1974" t="str">
            <v>berat untuk bahan-bahan.</v>
          </cell>
        </row>
        <row r="1975">
          <cell r="C1975" t="str">
            <v>Kap. Prod. / jam  =</v>
          </cell>
          <cell r="D1975" t="str">
            <v>V x Fa</v>
          </cell>
          <cell r="G1975" t="str">
            <v>Q2</v>
          </cell>
          <cell r="H1975">
            <v>3.32</v>
          </cell>
          <cell r="I1975" t="str">
            <v>Bh/jam</v>
          </cell>
          <cell r="L1975">
            <v>2</v>
          </cell>
          <cell r="N1975" t="str">
            <v>Kuantitas satuan adalah kuantitas setiap komponen untuk menyelesaikan satu satuan pekerjaan dari nomor</v>
          </cell>
        </row>
        <row r="1976">
          <cell r="D1976" t="str">
            <v>Ts2</v>
          </cell>
          <cell r="N1976" t="str">
            <v>mata pembayaran.</v>
          </cell>
        </row>
        <row r="1977">
          <cell r="C1977" t="str">
            <v>Koefisien Alat / Bh</v>
          </cell>
          <cell r="D1977" t="str">
            <v xml:space="preserve"> =  1  :  Q2</v>
          </cell>
          <cell r="G1977" t="str">
            <v>(E07)</v>
          </cell>
          <cell r="H1977">
            <v>0.30120481927710846</v>
          </cell>
          <cell r="I1977" t="str">
            <v>jam</v>
          </cell>
          <cell r="L1977">
            <v>3</v>
          </cell>
          <cell r="N1977" t="str">
            <v>Biaya satuan untuk peralatan sudah termasuk bahan bakar, bahan habis dipakai dan operator.</v>
          </cell>
        </row>
        <row r="1978">
          <cell r="L1978">
            <v>4</v>
          </cell>
          <cell r="N1978" t="str">
            <v>Biaya satuan sudah termasuk pengeluaran untuk seluruh pajak yang berkaitan (tetapi tidak termasuk PPN</v>
          </cell>
        </row>
        <row r="1979">
          <cell r="J1979" t="str">
            <v>Berlanjut ke hal. berikut.</v>
          </cell>
          <cell r="N1979" t="str">
            <v>yang dibayar dari kontrak) dan biaya-biaya lainnya.</v>
          </cell>
        </row>
        <row r="1980">
          <cell r="A1980" t="str">
            <v>ITEM PEMBAYARAN NO.</v>
          </cell>
          <cell r="D1980" t="str">
            <v>:  7.2 (1)</v>
          </cell>
          <cell r="J1980" t="str">
            <v>Analisa EI-721</v>
          </cell>
        </row>
        <row r="1981">
          <cell r="A1981" t="str">
            <v>JENIS PEKERJAAN</v>
          </cell>
          <cell r="D1981" t="str">
            <v>:  Unit Pracetak Gelagar Tipe I,</v>
          </cell>
        </row>
        <row r="1982">
          <cell r="A1982" t="str">
            <v>SATUAN PEMBAYARAN</v>
          </cell>
          <cell r="D1982" t="str">
            <v>:  Buah</v>
          </cell>
          <cell r="H1982" t="str">
            <v xml:space="preserve">        URAIAN ANALISA HARGA SATUAN</v>
          </cell>
        </row>
        <row r="1983">
          <cell r="J1983" t="str">
            <v>Lanjutan</v>
          </cell>
        </row>
        <row r="1985">
          <cell r="A1985" t="str">
            <v>No.</v>
          </cell>
          <cell r="C1985" t="str">
            <v>U R A I A N</v>
          </cell>
          <cell r="G1985" t="str">
            <v>KODE</v>
          </cell>
          <cell r="H1985" t="str">
            <v>KOEF.</v>
          </cell>
          <cell r="I1985" t="str">
            <v>SATUAN</v>
          </cell>
          <cell r="J1985" t="str">
            <v>KETERANGAN</v>
          </cell>
        </row>
        <row r="1988">
          <cell r="A1988" t="str">
            <v>2.c.</v>
          </cell>
          <cell r="C1988" t="str">
            <v>ALAT  BANTU</v>
          </cell>
        </row>
        <row r="1989">
          <cell r="C1989" t="str">
            <v>Diperlukan alat bantu untuk transportasi</v>
          </cell>
          <cell r="J1989" t="str">
            <v>Lumpsum</v>
          </cell>
        </row>
        <row r="1990">
          <cell r="C1990" t="str">
            <v>- Tackle</v>
          </cell>
        </row>
        <row r="1991">
          <cell r="C1991" t="str">
            <v>- Tambang</v>
          </cell>
        </row>
        <row r="1992">
          <cell r="C1992" t="str">
            <v>- Alat kecil lainnya</v>
          </cell>
        </row>
        <row r="1994">
          <cell r="A1994" t="str">
            <v>3.</v>
          </cell>
          <cell r="C1994" t="str">
            <v>TENAGA</v>
          </cell>
        </row>
        <row r="1995">
          <cell r="C1995" t="str">
            <v>Produksi per hari  (unloading)  =  Q2 x Tk</v>
          </cell>
          <cell r="G1995" t="str">
            <v>Qt</v>
          </cell>
          <cell r="H1995">
            <v>23.24</v>
          </cell>
          <cell r="I1995" t="str">
            <v>Buah</v>
          </cell>
        </row>
        <row r="1996">
          <cell r="C1996" t="str">
            <v>Kebutuhan tenaga  (di lokasi pekerjaan) :</v>
          </cell>
        </row>
        <row r="1997">
          <cell r="D1997" t="str">
            <v>- Mandor</v>
          </cell>
          <cell r="G1997" t="str">
            <v>M</v>
          </cell>
          <cell r="H1997">
            <v>1</v>
          </cell>
          <cell r="I1997" t="str">
            <v>orang</v>
          </cell>
        </row>
        <row r="1998">
          <cell r="D1998" t="str">
            <v>- Tukang</v>
          </cell>
          <cell r="G1998" t="str">
            <v>Tb</v>
          </cell>
          <cell r="H1998">
            <v>1</v>
          </cell>
          <cell r="I1998" t="str">
            <v>orang</v>
          </cell>
        </row>
        <row r="1999">
          <cell r="D1999" t="str">
            <v>- Pekerja</v>
          </cell>
          <cell r="G1999" t="str">
            <v>P</v>
          </cell>
          <cell r="H1999">
            <v>10</v>
          </cell>
          <cell r="I1999" t="str">
            <v>orang</v>
          </cell>
        </row>
        <row r="2001">
          <cell r="C2001" t="str">
            <v>Koefisien Tenaga / M3   :</v>
          </cell>
        </row>
        <row r="2002">
          <cell r="D2002" t="str">
            <v>-  Mandor</v>
          </cell>
          <cell r="E2002" t="str">
            <v>= (Tk x M) : Qt</v>
          </cell>
          <cell r="G2002" t="str">
            <v>(L03)</v>
          </cell>
          <cell r="H2002">
            <v>0.30120481927710846</v>
          </cell>
          <cell r="I2002" t="str">
            <v>jam</v>
          </cell>
        </row>
        <row r="2003">
          <cell r="D2003" t="str">
            <v>-  Tukang</v>
          </cell>
          <cell r="E2003" t="str">
            <v>= (Tk x Tb) : Qt</v>
          </cell>
          <cell r="G2003" t="str">
            <v>(L02)</v>
          </cell>
          <cell r="H2003">
            <v>0.30120481927710846</v>
          </cell>
          <cell r="I2003" t="str">
            <v>jam</v>
          </cell>
        </row>
        <row r="2004">
          <cell r="D2004" t="str">
            <v>-  Pekerja</v>
          </cell>
          <cell r="E2004" t="str">
            <v>= (Tk x P) : Qt</v>
          </cell>
          <cell r="G2004" t="str">
            <v>(L01)</v>
          </cell>
          <cell r="H2004">
            <v>3.0120481927710845</v>
          </cell>
          <cell r="I2004" t="str">
            <v>jam</v>
          </cell>
        </row>
        <row r="2007">
          <cell r="A2007" t="str">
            <v>4.</v>
          </cell>
          <cell r="C2007" t="str">
            <v>HARGA DASAR SATUAN UPAH, BAHAN DAN ALAT</v>
          </cell>
        </row>
        <row r="2008">
          <cell r="C2008" t="str">
            <v>Lihat lampiran.</v>
          </cell>
        </row>
        <row r="2010">
          <cell r="A2010" t="str">
            <v>5.</v>
          </cell>
          <cell r="C2010" t="str">
            <v>ANALISA HARGA SATUAN PEKERJAAN</v>
          </cell>
        </row>
        <row r="2011">
          <cell r="C2011" t="str">
            <v>Lihat perhitungan dalam FORMULIR STANDAR UNTUK</v>
          </cell>
        </row>
        <row r="2012">
          <cell r="C2012" t="str">
            <v>PEREKEMAN ANALISA MASING-MASING HARGA</v>
          </cell>
        </row>
        <row r="2013">
          <cell r="C2013" t="str">
            <v>SATUAN.</v>
          </cell>
        </row>
        <row r="2014">
          <cell r="C2014" t="str">
            <v>Didapat Harga Satuan Pekerjaan :</v>
          </cell>
        </row>
        <row r="2016">
          <cell r="C2016" t="str">
            <v xml:space="preserve">Rp.  </v>
          </cell>
          <cell r="D2016">
            <v>59887366.785627782</v>
          </cell>
          <cell r="E2016" t="str">
            <v xml:space="preserve"> / Buah</v>
          </cell>
        </row>
        <row r="2020">
          <cell r="A2020" t="str">
            <v>6.</v>
          </cell>
          <cell r="C2020" t="str">
            <v>MASA PELAKSANAAN YANG DIPERLUKAN</v>
          </cell>
        </row>
        <row r="2021">
          <cell r="C2021" t="str">
            <v>Masa Pelaksanaan :</v>
          </cell>
          <cell r="D2021" t="str">
            <v>. . . . . . . . . . . .</v>
          </cell>
        </row>
        <row r="2023">
          <cell r="A2023" t="str">
            <v>7.</v>
          </cell>
          <cell r="C2023" t="str">
            <v>VOLUME PEKERJAAN YANG DIPERLUKAN</v>
          </cell>
        </row>
        <row r="2024">
          <cell r="C2024" t="str">
            <v>Volume pekerjaan  :</v>
          </cell>
          <cell r="D2024">
            <v>0</v>
          </cell>
          <cell r="E2024" t="str">
            <v>M3</v>
          </cell>
        </row>
      </sheetData>
      <sheetData sheetId="30" refreshError="1">
        <row r="1">
          <cell r="A1" t="str">
            <v>ITEM PEMBAYARAN NO.</v>
          </cell>
          <cell r="D1" t="str">
            <v>:  8.1 (1)</v>
          </cell>
          <cell r="J1" t="str">
            <v>Analisa EI-811</v>
          </cell>
          <cell r="T1" t="str">
            <v>Analisa EI-811</v>
          </cell>
        </row>
        <row r="2">
          <cell r="A2" t="str">
            <v>JENIS PEKERJAAN</v>
          </cell>
          <cell r="D2" t="str">
            <v>:  Pondasi Agregat Kls. A Untuk Pek. Minor</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setempat2 di sepanjang jalan</v>
          </cell>
          <cell r="L11" t="str">
            <v>Prop / Kab / Kodya</v>
          </cell>
          <cell r="O11" t="str">
            <v>:  Nusa Tenggara Timur / TTU</v>
          </cell>
        </row>
        <row r="12">
          <cell r="A12">
            <v>3</v>
          </cell>
          <cell r="C12" t="str">
            <v>Kondisi existing jalan : sedang</v>
          </cell>
          <cell r="L12" t="str">
            <v>MATA PEMBAYARAN NO.</v>
          </cell>
          <cell r="O12" t="str">
            <v>:  8.1 (1)</v>
          </cell>
          <cell r="R12" t="str">
            <v>PERKIRAAN VOL. PEK.</v>
          </cell>
          <cell r="T12" t="str">
            <v>:</v>
          </cell>
          <cell r="U12">
            <v>0</v>
          </cell>
        </row>
        <row r="13">
          <cell r="A13">
            <v>4</v>
          </cell>
          <cell r="C13" t="str">
            <v>Jarak rata-rata Base Camp ke lokasi pekerjaan</v>
          </cell>
          <cell r="G13" t="str">
            <v>L</v>
          </cell>
          <cell r="H13">
            <v>17.5</v>
          </cell>
          <cell r="I13" t="str">
            <v>KM</v>
          </cell>
          <cell r="L13" t="str">
            <v>JENIS PEKERJAAN</v>
          </cell>
          <cell r="O13" t="str">
            <v>:  Pondasi Agregat Kls. A Untuk -</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P14" t="str">
            <v xml:space="preserve">                   Pek. Minor</v>
          </cell>
          <cell r="R14" t="str">
            <v>% THD. BIAYA PROYEK</v>
          </cell>
          <cell r="T14" t="str">
            <v>:</v>
          </cell>
          <cell r="U14">
            <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60</v>
          </cell>
          <cell r="I17" t="str">
            <v>%</v>
          </cell>
          <cell r="J17" t="str">
            <v xml:space="preserve"> Gradasi harus</v>
          </cell>
          <cell r="Q17" t="str">
            <v>PERKIRAAN</v>
          </cell>
          <cell r="R17" t="str">
            <v>HARGA</v>
          </cell>
          <cell r="S17" t="str">
            <v>JUMLAH</v>
          </cell>
        </row>
        <row r="18">
          <cell r="D18" t="str">
            <v>- Agregat Halus</v>
          </cell>
          <cell r="G18" t="str">
            <v>Ah</v>
          </cell>
          <cell r="H18">
            <v>40</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 xml:space="preserve">Wheel Loader mencampur &amp; memuat Agregat ke </v>
          </cell>
        </row>
        <row r="21">
          <cell r="C21" t="str">
            <v>dalam Dump Truck di Base Camp</v>
          </cell>
        </row>
        <row r="22">
          <cell r="A22">
            <v>2</v>
          </cell>
          <cell r="C22" t="str">
            <v>Dump Truck mengangkut Agregat ke lokasi</v>
          </cell>
          <cell r="L22" t="str">
            <v>A.</v>
          </cell>
          <cell r="N22" t="str">
            <v>TENAGA</v>
          </cell>
        </row>
        <row r="23">
          <cell r="C23" t="str">
            <v>pekerjaan dan dihampar secara manual</v>
          </cell>
        </row>
        <row r="24">
          <cell r="A24">
            <v>3</v>
          </cell>
          <cell r="C24" t="str">
            <v>Hamparan Agregat dibasahi dengan Water Tank</v>
          </cell>
          <cell r="L24" t="str">
            <v>1.</v>
          </cell>
          <cell r="N24" t="str">
            <v>Pekerja Biasa</v>
          </cell>
          <cell r="O24" t="str">
            <v>(L01)</v>
          </cell>
          <cell r="P24" t="str">
            <v>jam</v>
          </cell>
          <cell r="Q24">
            <v>0.8924587237840248</v>
          </cell>
          <cell r="R24">
            <v>0</v>
          </cell>
          <cell r="U24">
            <v>0</v>
          </cell>
        </row>
        <row r="25">
          <cell r="C25" t="str">
            <v>Truck sebelum dipadatkan dengan Pedestrian Roller</v>
          </cell>
          <cell r="L25" t="str">
            <v>2.</v>
          </cell>
          <cell r="N25" t="str">
            <v>Mandor</v>
          </cell>
          <cell r="O25" t="str">
            <v>(L03)</v>
          </cell>
          <cell r="P25" t="str">
            <v>jam</v>
          </cell>
          <cell r="Q25">
            <v>3.5698348951360995E-2</v>
          </cell>
          <cell r="R25">
            <v>0</v>
          </cell>
          <cell r="U25">
            <v>0</v>
          </cell>
        </row>
        <row r="26">
          <cell r="A26">
            <v>4</v>
          </cell>
          <cell r="C26" t="str">
            <v>Sekelompok pekerja membuat galian lubang/patching,</v>
          </cell>
        </row>
        <row r="27">
          <cell r="C27" t="str">
            <v>merapikan tepi hamparan dan level permukaan</v>
          </cell>
        </row>
        <row r="28">
          <cell r="C28" t="str">
            <v>dengan menggunakan Alat Bantu</v>
          </cell>
          <cell r="Q28" t="str">
            <v xml:space="preserve">JUMLAH HARGA TENAGA   </v>
          </cell>
          <cell r="U28">
            <v>0</v>
          </cell>
        </row>
        <row r="30">
          <cell r="A30" t="str">
            <v>III.</v>
          </cell>
          <cell r="C30" t="str">
            <v>PEMAKAIAN BAHAN, ALAT DAN TENAGA</v>
          </cell>
          <cell r="L30" t="str">
            <v>B.</v>
          </cell>
          <cell r="N30" t="str">
            <v>BAHAN</v>
          </cell>
        </row>
        <row r="32">
          <cell r="A32" t="str">
            <v xml:space="preserve">   1.</v>
          </cell>
          <cell r="C32" t="str">
            <v>BAHAN</v>
          </cell>
          <cell r="L32" t="str">
            <v>1.</v>
          </cell>
          <cell r="N32" t="str">
            <v>Agregat Kasar    (M03)</v>
          </cell>
          <cell r="O32" t="str">
            <v>(M03)</v>
          </cell>
          <cell r="P32" t="str">
            <v>M3</v>
          </cell>
          <cell r="Q32">
            <v>0.72</v>
          </cell>
          <cell r="R32">
            <v>32852.921470565663</v>
          </cell>
          <cell r="U32">
            <v>23654.103458807276</v>
          </cell>
        </row>
        <row r="33">
          <cell r="C33" t="str">
            <v>- Agregat Kasar</v>
          </cell>
          <cell r="D33" t="str">
            <v>=  Ak x 1 M3 x Fk</v>
          </cell>
          <cell r="G33" t="str">
            <v>M03</v>
          </cell>
          <cell r="H33">
            <v>0.72</v>
          </cell>
          <cell r="I33" t="str">
            <v>M3</v>
          </cell>
          <cell r="L33" t="str">
            <v>2.</v>
          </cell>
          <cell r="N33" t="str">
            <v>Agregat Halus    (M04)</v>
          </cell>
          <cell r="O33" t="str">
            <v>(M04)</v>
          </cell>
          <cell r="P33" t="str">
            <v>M3</v>
          </cell>
          <cell r="Q33">
            <v>0.48</v>
          </cell>
          <cell r="R33">
            <v>31756.453225945177</v>
          </cell>
          <cell r="U33">
            <v>15243.097548453685</v>
          </cell>
        </row>
        <row r="34">
          <cell r="C34" t="str">
            <v>- Agregat Halus</v>
          </cell>
          <cell r="D34" t="str">
            <v>=  Ah x 1 M3 x Fk</v>
          </cell>
          <cell r="G34" t="str">
            <v>M04</v>
          </cell>
          <cell r="H34">
            <v>0.48</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38897.201007260963</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row>
        <row r="42">
          <cell r="C42" t="str">
            <v>- Mencampur</v>
          </cell>
          <cell r="G42" t="str">
            <v>T1</v>
          </cell>
          <cell r="H42">
            <v>1.5</v>
          </cell>
          <cell r="I42" t="str">
            <v>menit</v>
          </cell>
          <cell r="L42" t="str">
            <v>1.</v>
          </cell>
          <cell r="N42" t="str">
            <v>Wheel Loader</v>
          </cell>
          <cell r="O42" t="str">
            <v>(E15)</v>
          </cell>
          <cell r="P42" t="str">
            <v>jam</v>
          </cell>
          <cell r="Q42">
            <v>3.5698348951360995E-2</v>
          </cell>
          <cell r="R42">
            <v>215035.12819823693</v>
          </cell>
          <cell r="U42">
            <v>7676.3990432213086</v>
          </cell>
        </row>
        <row r="43">
          <cell r="C43" t="str">
            <v>- Memuat dan lain-lain</v>
          </cell>
          <cell r="G43" t="str">
            <v>T2</v>
          </cell>
          <cell r="H43">
            <v>0.5</v>
          </cell>
          <cell r="I43" t="str">
            <v>menit</v>
          </cell>
          <cell r="L43" t="str">
            <v>2.</v>
          </cell>
          <cell r="N43" t="str">
            <v>Dump Truck</v>
          </cell>
          <cell r="O43" t="str">
            <v>(E08)</v>
          </cell>
          <cell r="P43" t="str">
            <v>jam</v>
          </cell>
          <cell r="Q43">
            <v>0.49588917920678699</v>
          </cell>
          <cell r="R43">
            <v>85369.901634057198</v>
          </cell>
          <cell r="U43">
            <v>42334.010450276764</v>
          </cell>
        </row>
        <row r="44">
          <cell r="G44" t="str">
            <v>Ts1</v>
          </cell>
          <cell r="H44">
            <v>2</v>
          </cell>
          <cell r="I44" t="str">
            <v>menit</v>
          </cell>
          <cell r="L44" t="str">
            <v>3.</v>
          </cell>
          <cell r="N44" t="str">
            <v>Pedestrian Roller (E24)</v>
          </cell>
          <cell r="P44" t="str">
            <v>jam</v>
          </cell>
          <cell r="Q44">
            <v>5.9314179796107508E-2</v>
          </cell>
          <cell r="R44">
            <v>30191.410953800299</v>
          </cell>
          <cell r="U44">
            <v>1790.7787776118805</v>
          </cell>
        </row>
        <row r="45">
          <cell r="L45" t="str">
            <v>4.</v>
          </cell>
          <cell r="N45" t="str">
            <v>Water Tanker</v>
          </cell>
          <cell r="O45" t="str">
            <v>(E23)</v>
          </cell>
          <cell r="P45" t="str">
            <v>jam</v>
          </cell>
          <cell r="Q45">
            <v>2.1084337349397592E-2</v>
          </cell>
          <cell r="R45">
            <v>97351.151634057198</v>
          </cell>
          <cell r="U45">
            <v>2052.5845224048207</v>
          </cell>
        </row>
        <row r="46">
          <cell r="C46" t="str">
            <v>Kap. Prod. / jam =</v>
          </cell>
          <cell r="D46" t="str">
            <v>V x Fb x Fa x 60</v>
          </cell>
          <cell r="G46" t="str">
            <v>Q1</v>
          </cell>
          <cell r="H46">
            <v>28.012500000000003</v>
          </cell>
          <cell r="I46" t="str">
            <v>M3</v>
          </cell>
          <cell r="L46" t="str">
            <v>5.</v>
          </cell>
          <cell r="N46" t="str">
            <v>Alat Bantu</v>
          </cell>
          <cell r="P46" t="str">
            <v>Ls</v>
          </cell>
          <cell r="Q46">
            <v>1</v>
          </cell>
          <cell r="R46">
            <v>250</v>
          </cell>
          <cell r="U46">
            <v>250</v>
          </cell>
        </row>
        <row r="47">
          <cell r="D47" t="str">
            <v>Fk x Ts1</v>
          </cell>
        </row>
        <row r="48">
          <cell r="C48" t="str">
            <v>Koefisien Alat / M3</v>
          </cell>
          <cell r="D48" t="str">
            <v xml:space="preserve"> =  1  :  Q1</v>
          </cell>
          <cell r="G48" t="str">
            <v>(E15)</v>
          </cell>
          <cell r="H48">
            <v>3.5698348951360995E-2</v>
          </cell>
          <cell r="I48" t="str">
            <v>jam</v>
          </cell>
        </row>
        <row r="49">
          <cell r="Q49" t="str">
            <v xml:space="preserve">JUMLAH HARGA PERALATAN   </v>
          </cell>
          <cell r="U49">
            <v>54103.77279351477</v>
          </cell>
        </row>
        <row r="50">
          <cell r="A50" t="str">
            <v xml:space="preserve">   2.b.</v>
          </cell>
          <cell r="C50" t="str">
            <v>DUMP TRUCK</v>
          </cell>
          <cell r="G50" t="str">
            <v>(E08)</v>
          </cell>
        </row>
        <row r="51">
          <cell r="C51" t="str">
            <v>Kapasitas bak</v>
          </cell>
          <cell r="G51" t="str">
            <v>V</v>
          </cell>
          <cell r="H51">
            <v>4</v>
          </cell>
          <cell r="I51" t="str">
            <v>M3</v>
          </cell>
          <cell r="L51" t="str">
            <v>D.</v>
          </cell>
          <cell r="N51" t="str">
            <v>JUMLAH HARGA TENAGA, BAHAN DAN PERALATAN  ( A + B + C )</v>
          </cell>
          <cell r="U51">
            <v>93000.973800775741</v>
          </cell>
        </row>
        <row r="52">
          <cell r="C52" t="str">
            <v>Faktor Efisiensi alat</v>
          </cell>
          <cell r="G52" t="str">
            <v>Fa</v>
          </cell>
          <cell r="H52">
            <v>0.83</v>
          </cell>
          <cell r="I52" t="str">
            <v>-</v>
          </cell>
          <cell r="L52" t="str">
            <v>E.</v>
          </cell>
          <cell r="N52" t="str">
            <v>OVERHEAD &amp; PROFIT</v>
          </cell>
          <cell r="P52">
            <v>10</v>
          </cell>
          <cell r="Q52" t="str">
            <v>%  x  D</v>
          </cell>
          <cell r="U52">
            <v>9300.0973800775737</v>
          </cell>
        </row>
        <row r="53">
          <cell r="C53" t="str">
            <v>Kecepatan rata-rata bermuatan</v>
          </cell>
          <cell r="G53" t="str">
            <v>v1</v>
          </cell>
          <cell r="H53">
            <v>40</v>
          </cell>
          <cell r="I53" t="str">
            <v>KM/jam</v>
          </cell>
          <cell r="L53" t="str">
            <v>F.</v>
          </cell>
          <cell r="N53" t="str">
            <v>HARGA SATUAN PEKERJAAN  ( D + E )</v>
          </cell>
          <cell r="U53">
            <v>102301.07118085331</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8.5676037483266381</v>
          </cell>
          <cell r="I55" t="str">
            <v>menit</v>
          </cell>
          <cell r="N55" t="str">
            <v>berat untuk bahan-bahan.</v>
          </cell>
        </row>
        <row r="56">
          <cell r="C56" t="str">
            <v>- Waktu tempuh isi  =  (L : v1) x 60 menit</v>
          </cell>
          <cell r="G56" t="str">
            <v>T2</v>
          </cell>
          <cell r="H56">
            <v>26.25</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17.5</v>
          </cell>
          <cell r="I57" t="str">
            <v>menit</v>
          </cell>
          <cell r="N57" t="str">
            <v>mata pembayaran.</v>
          </cell>
        </row>
        <row r="58">
          <cell r="C58" t="str">
            <v>- Lain-lain (termasuk dumping setempat-setempat)</v>
          </cell>
          <cell r="G58" t="str">
            <v>T4</v>
          </cell>
          <cell r="H58">
            <v>30</v>
          </cell>
          <cell r="I58" t="str">
            <v>menit</v>
          </cell>
          <cell r="L58">
            <v>3</v>
          </cell>
          <cell r="N58" t="str">
            <v>Biaya satuan untuk peralatan sudah termasuk bahan bakar, bahan habis dipakai dan operator.</v>
          </cell>
        </row>
        <row r="59">
          <cell r="G59" t="str">
            <v>Ts2</v>
          </cell>
          <cell r="H59">
            <v>82.317603748326633</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halaman berikut</v>
          </cell>
        </row>
        <row r="62">
          <cell r="A62" t="str">
            <v>ITEM PEMBAYARAN NO.</v>
          </cell>
          <cell r="D62" t="str">
            <v>:  8.1 (1)</v>
          </cell>
          <cell r="J62" t="str">
            <v>Analisa EI-811</v>
          </cell>
        </row>
        <row r="63">
          <cell r="A63" t="str">
            <v>JENIS PEKERJAAN</v>
          </cell>
          <cell r="D63" t="str">
            <v>:  Pondasi Agregat Kls. A Untuk Pek. Minor</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2.0165795946577765</v>
          </cell>
          <cell r="I70" t="str">
            <v>M3</v>
          </cell>
        </row>
        <row r="71">
          <cell r="D71" t="str">
            <v>Fk x Ts2</v>
          </cell>
        </row>
        <row r="72">
          <cell r="C72" t="str">
            <v>Koefisien Alat / M3</v>
          </cell>
          <cell r="D72" t="str">
            <v xml:space="preserve"> =  1  :  Q2</v>
          </cell>
          <cell r="G72" t="str">
            <v>(E09)</v>
          </cell>
          <cell r="H72">
            <v>0.49588917920678699</v>
          </cell>
          <cell r="I72" t="str">
            <v>jam</v>
          </cell>
        </row>
        <row r="74">
          <cell r="A74" t="str">
            <v xml:space="preserve">   2.c.</v>
          </cell>
          <cell r="C74" t="str">
            <v>PEDESTRIAN ROLLER</v>
          </cell>
          <cell r="G74" t="str">
            <v>(E24)</v>
          </cell>
        </row>
        <row r="75">
          <cell r="C75" t="str">
            <v>Kecepatan rata-rata alat</v>
          </cell>
          <cell r="G75" t="str">
            <v>v</v>
          </cell>
          <cell r="H75">
            <v>2.5</v>
          </cell>
          <cell r="I75" t="str">
            <v>KM/jam</v>
          </cell>
        </row>
        <row r="76">
          <cell r="C76" t="str">
            <v>Lebar efektif pemadatan</v>
          </cell>
          <cell r="G76" t="str">
            <v>b</v>
          </cell>
          <cell r="H76">
            <v>0.65</v>
          </cell>
          <cell r="I76" t="str">
            <v>M</v>
          </cell>
        </row>
        <row r="77">
          <cell r="C77" t="str">
            <v>Jumlah lintasan</v>
          </cell>
          <cell r="G77" t="str">
            <v>n</v>
          </cell>
          <cell r="H77">
            <v>12</v>
          </cell>
          <cell r="I77" t="str">
            <v>lintasan</v>
          </cell>
        </row>
        <row r="78">
          <cell r="C78" t="str">
            <v>Faktor Efisiensi alat</v>
          </cell>
          <cell r="G78" t="str">
            <v>Fa</v>
          </cell>
          <cell r="H78">
            <v>0.83</v>
          </cell>
          <cell r="I78" t="str">
            <v>-</v>
          </cell>
        </row>
        <row r="80">
          <cell r="C80" t="str">
            <v>Kap. Prod. / jam =</v>
          </cell>
          <cell r="D80" t="str">
            <v>(v x 1000) x b x t x Fa</v>
          </cell>
          <cell r="G80" t="str">
            <v>Q3</v>
          </cell>
          <cell r="H80">
            <v>16.859375</v>
          </cell>
          <cell r="I80" t="str">
            <v>M3</v>
          </cell>
        </row>
        <row r="81">
          <cell r="D81" t="str">
            <v>n</v>
          </cell>
        </row>
        <row r="82">
          <cell r="C82" t="str">
            <v>Koefisien Alat / M3</v>
          </cell>
          <cell r="D82" t="str">
            <v xml:space="preserve"> =  1  :  Q3</v>
          </cell>
          <cell r="G82" t="str">
            <v>(E24)</v>
          </cell>
          <cell r="H82">
            <v>5.9314179796107508E-2</v>
          </cell>
          <cell r="I82" t="str">
            <v>jam</v>
          </cell>
        </row>
        <row r="84">
          <cell r="A84" t="str">
            <v xml:space="preserve">   2.d.</v>
          </cell>
          <cell r="C84" t="str">
            <v>WATER TANK TRUCK</v>
          </cell>
          <cell r="G84" t="str">
            <v>(E23)</v>
          </cell>
        </row>
        <row r="85">
          <cell r="C85" t="str">
            <v>Volume tanki air</v>
          </cell>
          <cell r="G85" t="str">
            <v>V</v>
          </cell>
          <cell r="H85">
            <v>4</v>
          </cell>
          <cell r="I85" t="str">
            <v>M3</v>
          </cell>
        </row>
        <row r="86">
          <cell r="C86" t="str">
            <v>Kebutuhan air / M3 agregat padat</v>
          </cell>
          <cell r="G86" t="str">
            <v>Wc</v>
          </cell>
          <cell r="H86">
            <v>7.0000000000000007E-2</v>
          </cell>
          <cell r="I86" t="str">
            <v>M3</v>
          </cell>
        </row>
        <row r="87">
          <cell r="C87" t="str">
            <v>Pengisian tanki / jam</v>
          </cell>
          <cell r="G87" t="str">
            <v>n</v>
          </cell>
          <cell r="H87">
            <v>1</v>
          </cell>
          <cell r="I87" t="str">
            <v>kali</v>
          </cell>
        </row>
        <row r="88">
          <cell r="C88" t="str">
            <v>Faktor Efisiensi alat</v>
          </cell>
          <cell r="G88" t="str">
            <v>Fa</v>
          </cell>
          <cell r="H88">
            <v>0.83</v>
          </cell>
          <cell r="I88" t="str">
            <v>-</v>
          </cell>
        </row>
        <row r="90">
          <cell r="C90" t="str">
            <v>Kap. Prod. / jam =</v>
          </cell>
          <cell r="D90" t="str">
            <v>V x n x Fa</v>
          </cell>
          <cell r="G90" t="str">
            <v>Q4</v>
          </cell>
          <cell r="H90">
            <v>47.428571428571423</v>
          </cell>
          <cell r="I90" t="str">
            <v>M3</v>
          </cell>
        </row>
        <row r="91">
          <cell r="D91" t="str">
            <v>Wc</v>
          </cell>
        </row>
        <row r="92">
          <cell r="C92" t="str">
            <v>Koefisien Alat / M3</v>
          </cell>
          <cell r="D92" t="str">
            <v xml:space="preserve"> =  1  :  Q4</v>
          </cell>
          <cell r="G92" t="str">
            <v>(E23)</v>
          </cell>
          <cell r="H92">
            <v>2.1084337349397592E-2</v>
          </cell>
          <cell r="I92" t="str">
            <v>jam</v>
          </cell>
        </row>
        <row r="94">
          <cell r="A94" t="str">
            <v xml:space="preserve">   2.g.</v>
          </cell>
          <cell r="C94" t="str">
            <v>ALAT BANTU</v>
          </cell>
          <cell r="J94" t="str">
            <v xml:space="preserve"> Lump Sum</v>
          </cell>
        </row>
        <row r="95">
          <cell r="C95" t="str">
            <v>Diperlukan   :</v>
          </cell>
        </row>
        <row r="96">
          <cell r="C96" t="str">
            <v>- Kereta dorong</v>
          </cell>
          <cell r="D96" t="str">
            <v>= 5 buah</v>
          </cell>
        </row>
        <row r="97">
          <cell r="C97" t="str">
            <v>- Sekop</v>
          </cell>
          <cell r="D97" t="str">
            <v>= 10 buah</v>
          </cell>
        </row>
        <row r="98">
          <cell r="C98" t="str">
            <v>- Garpu</v>
          </cell>
          <cell r="D98" t="str">
            <v>= 10 buah</v>
          </cell>
        </row>
        <row r="100">
          <cell r="C100" t="str">
            <v>TENAGA</v>
          </cell>
        </row>
        <row r="101">
          <cell r="C101" t="str">
            <v>Produksi menentukan : WHEEL LOADER</v>
          </cell>
          <cell r="G101" t="str">
            <v>Q1</v>
          </cell>
          <cell r="H101">
            <v>28.012500000000003</v>
          </cell>
          <cell r="I101" t="str">
            <v>M3/jam</v>
          </cell>
        </row>
        <row r="102">
          <cell r="C102" t="str">
            <v>Produksi agregat / hari  =  Tk x Q1</v>
          </cell>
          <cell r="G102" t="str">
            <v>Qt</v>
          </cell>
          <cell r="H102">
            <v>196.08750000000003</v>
          </cell>
          <cell r="I102" t="str">
            <v>M3</v>
          </cell>
        </row>
        <row r="103">
          <cell r="C103" t="str">
            <v>Kebutuhan tenaga :</v>
          </cell>
        </row>
        <row r="104">
          <cell r="D104" t="str">
            <v>- Pekerja</v>
          </cell>
          <cell r="G104" t="str">
            <v>P</v>
          </cell>
          <cell r="H104">
            <v>25</v>
          </cell>
          <cell r="I104" t="str">
            <v>orang</v>
          </cell>
        </row>
        <row r="105">
          <cell r="D105" t="str">
            <v>- Mandor</v>
          </cell>
          <cell r="G105" t="str">
            <v>M</v>
          </cell>
          <cell r="H105">
            <v>1</v>
          </cell>
          <cell r="I105" t="str">
            <v>orang</v>
          </cell>
        </row>
        <row r="107">
          <cell r="A107" t="str">
            <v xml:space="preserve">   3.</v>
          </cell>
          <cell r="C107" t="str">
            <v>Koefisien tenaga / M3   :</v>
          </cell>
        </row>
        <row r="108">
          <cell r="D108" t="str">
            <v>- Pekerja</v>
          </cell>
          <cell r="E108" t="str">
            <v>= (Tk x P) : Qt</v>
          </cell>
          <cell r="G108" t="str">
            <v>(L01)</v>
          </cell>
          <cell r="H108">
            <v>0.8924587237840248</v>
          </cell>
          <cell r="I108" t="str">
            <v>jam</v>
          </cell>
        </row>
        <row r="109">
          <cell r="D109" t="str">
            <v>- Mandor</v>
          </cell>
          <cell r="E109" t="str">
            <v>= (Tk x M) : Qt</v>
          </cell>
          <cell r="G109" t="str">
            <v>(L03)</v>
          </cell>
          <cell r="H109">
            <v>3.5698348951360995E-2</v>
          </cell>
          <cell r="I109" t="str">
            <v>jam</v>
          </cell>
        </row>
        <row r="120">
          <cell r="J120" t="str">
            <v>Berlanjut ke halaman berikut</v>
          </cell>
        </row>
        <row r="121">
          <cell r="A121" t="str">
            <v>ITEM PEMBAYARAN NO.</v>
          </cell>
          <cell r="D121" t="str">
            <v>:  8.1 (1)</v>
          </cell>
          <cell r="J121" t="str">
            <v>Analisa EI-811</v>
          </cell>
        </row>
        <row r="122">
          <cell r="A122" t="str">
            <v>JENIS PEKERJAAN</v>
          </cell>
          <cell r="D122" t="str">
            <v>:  Pondasi Agregat Kls. A Untuk Pek. Minor</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4.</v>
          </cell>
          <cell r="C129" t="str">
            <v>HARGA DASAR SATUAN UPAH, BAHAN DAN ALAT</v>
          </cell>
        </row>
        <row r="130">
          <cell r="C130" t="str">
            <v>Lihat lampiran.</v>
          </cell>
        </row>
        <row r="132">
          <cell r="A132" t="str">
            <v>5.</v>
          </cell>
          <cell r="C132" t="str">
            <v>ANALISA HARGA SATUAN PEKERJAAN</v>
          </cell>
        </row>
        <row r="133">
          <cell r="C133" t="str">
            <v>Lihat perhitungan dalam FORMULIR STANDAR UNTUK</v>
          </cell>
        </row>
        <row r="134">
          <cell r="C134" t="str">
            <v>PEREKAMAN ANALISA MASING-MASING HARGA</v>
          </cell>
        </row>
        <row r="135">
          <cell r="C135" t="str">
            <v>SATUAN.</v>
          </cell>
        </row>
        <row r="136">
          <cell r="C136" t="str">
            <v>Didapat Harga Satuan Pekerjaan :</v>
          </cell>
        </row>
        <row r="138">
          <cell r="C138" t="str">
            <v xml:space="preserve">Rp.  </v>
          </cell>
          <cell r="D138">
            <v>102301.07118085331</v>
          </cell>
          <cell r="E138" t="str">
            <v xml:space="preserve"> / M3.</v>
          </cell>
        </row>
        <row r="141">
          <cell r="A141" t="str">
            <v>6.</v>
          </cell>
          <cell r="C141" t="str">
            <v>MASA PELAKSANAAN YANG DIPERLUKAN</v>
          </cell>
        </row>
        <row r="142">
          <cell r="C142" t="str">
            <v>Masa Pelaksanaan :</v>
          </cell>
          <cell r="D142" t="str">
            <v>. . . . . . . . . . .</v>
          </cell>
          <cell r="E142" t="str">
            <v>bulan</v>
          </cell>
        </row>
        <row r="144">
          <cell r="A144" t="str">
            <v>7.</v>
          </cell>
          <cell r="C144" t="str">
            <v>VOLUME PEKERJAAN YANG DIPERLUKAN</v>
          </cell>
        </row>
        <row r="145">
          <cell r="C145" t="str">
            <v>Volume pekerjaan  :</v>
          </cell>
          <cell r="D145">
            <v>0</v>
          </cell>
          <cell r="E145" t="str">
            <v>M3</v>
          </cell>
        </row>
        <row r="180">
          <cell r="A180" t="str">
            <v>ITEM PEMBAYARAN NO.</v>
          </cell>
          <cell r="D180" t="str">
            <v>:  8.1 (2)</v>
          </cell>
          <cell r="J180" t="str">
            <v>Analisa EI-812</v>
          </cell>
          <cell r="T180" t="str">
            <v>Analisa EI-812</v>
          </cell>
        </row>
        <row r="181">
          <cell r="A181" t="str">
            <v>JENIS PEKERJAAN</v>
          </cell>
          <cell r="D181" t="str">
            <v>:  Pondasi Agregat Kls. B Untuk Pek. Minor</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xml:space="preserve">                                                                                                            </v>
          </cell>
        </row>
        <row r="185">
          <cell r="A185" t="str">
            <v>No.</v>
          </cell>
          <cell r="C185" t="str">
            <v>U R A I A N</v>
          </cell>
          <cell r="G185" t="str">
            <v>KODE</v>
          </cell>
          <cell r="H185" t="str">
            <v>KOEF.</v>
          </cell>
          <cell r="I185" t="str">
            <v>SATUAN</v>
          </cell>
          <cell r="J185" t="str">
            <v>KETERANGAN</v>
          </cell>
        </row>
        <row r="187">
          <cell r="L187" t="str">
            <v>Proyek / Bagpro</v>
          </cell>
          <cell r="O187" t="str">
            <v xml:space="preserve">:  Peningkatan Jalan Dan Jembatan Prop. NTT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Pembangunan Jalan Resetlement Pengungsi Mauritzu</v>
          </cell>
        </row>
        <row r="190">
          <cell r="A190">
            <v>2</v>
          </cell>
          <cell r="C190" t="str">
            <v>Lokasi pekerjaan : setempat2 di sepanjang jalan</v>
          </cell>
          <cell r="L190" t="str">
            <v>Prop / Kab / Kodya</v>
          </cell>
          <cell r="O190" t="str">
            <v>:  Nusa Tenggara Timur / TTU</v>
          </cell>
        </row>
        <row r="191">
          <cell r="A191">
            <v>3</v>
          </cell>
          <cell r="C191" t="str">
            <v>Kondisi existing jalan : sedang</v>
          </cell>
          <cell r="L191" t="str">
            <v>MATA PEMBAYARAN NO.</v>
          </cell>
          <cell r="O191" t="str">
            <v>:  8.1 (2)</v>
          </cell>
          <cell r="R191" t="str">
            <v>PERKIRAAN VOL. PEK.</v>
          </cell>
          <cell r="T191" t="str">
            <v>:</v>
          </cell>
          <cell r="U191">
            <v>0</v>
          </cell>
        </row>
        <row r="192">
          <cell r="A192">
            <v>4</v>
          </cell>
          <cell r="C192" t="str">
            <v>Jarak rata-rata Base Camp ke lokasi pekerjaan</v>
          </cell>
          <cell r="G192" t="str">
            <v>L</v>
          </cell>
          <cell r="H192">
            <v>17.5</v>
          </cell>
          <cell r="I192" t="str">
            <v>KM</v>
          </cell>
          <cell r="L192" t="str">
            <v>JENIS PEKERJAAN</v>
          </cell>
          <cell r="O192" t="str">
            <v>:  Pondasi Agregat Kls. B Untuk -</v>
          </cell>
          <cell r="R192" t="str">
            <v>TOTAL HARGA (Rp.)</v>
          </cell>
          <cell r="T192" t="str">
            <v>:</v>
          </cell>
          <cell r="U192">
            <v>0</v>
          </cell>
        </row>
        <row r="193">
          <cell r="A193">
            <v>5</v>
          </cell>
          <cell r="C193" t="str">
            <v>Tebal lapis agregat padat</v>
          </cell>
          <cell r="G193" t="str">
            <v>t</v>
          </cell>
          <cell r="H193">
            <v>0.15</v>
          </cell>
          <cell r="I193" t="str">
            <v>M</v>
          </cell>
          <cell r="L193" t="str">
            <v>SATUAN PEMBAYARAN</v>
          </cell>
          <cell r="O193" t="str">
            <v>:  M3</v>
          </cell>
          <cell r="P193" t="str">
            <v xml:space="preserve">                   Pek. Minor</v>
          </cell>
          <cell r="Q193" t="str">
            <v>Pek. Minor</v>
          </cell>
          <cell r="R193" t="str">
            <v>% THD. BIAYA PROYEK</v>
          </cell>
          <cell r="T193" t="str">
            <v>:</v>
          </cell>
          <cell r="U193">
            <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 xml:space="preserve"> Gradasi harus</v>
          </cell>
          <cell r="Q196" t="str">
            <v>PERKIRAAN</v>
          </cell>
          <cell r="R196" t="str">
            <v>HARGA</v>
          </cell>
          <cell r="S196" t="str">
            <v>JUMLAH</v>
          </cell>
        </row>
        <row r="197">
          <cell r="D197" t="str">
            <v>- Agregat Halus</v>
          </cell>
          <cell r="G197" t="str">
            <v>Ah</v>
          </cell>
          <cell r="H197">
            <v>45</v>
          </cell>
          <cell r="I197" t="str">
            <v>%</v>
          </cell>
          <cell r="J197" t="str">
            <v xml:space="preserve"> memenuhi</v>
          </cell>
          <cell r="L197" t="str">
            <v>NO.</v>
          </cell>
          <cell r="N197" t="str">
            <v>KOMPONEN</v>
          </cell>
          <cell r="P197" t="str">
            <v>SATUAN</v>
          </cell>
          <cell r="Q197" t="str">
            <v>KUANTITAS</v>
          </cell>
          <cell r="R197" t="str">
            <v>SATUAN</v>
          </cell>
          <cell r="S197" t="str">
            <v>HARGA</v>
          </cell>
        </row>
        <row r="198">
          <cell r="D198" t="str">
            <v>- Sirtu</v>
          </cell>
          <cell r="G198" t="str">
            <v>St</v>
          </cell>
          <cell r="H198">
            <v>20</v>
          </cell>
          <cell r="I198" t="str">
            <v>%</v>
          </cell>
          <cell r="J198" t="str">
            <v xml:space="preserve"> Spesifikasi</v>
          </cell>
          <cell r="R198" t="str">
            <v>(Rp.)</v>
          </cell>
          <cell r="S198" t="str">
            <v>(Rp.)</v>
          </cell>
        </row>
        <row r="199">
          <cell r="A199" t="str">
            <v>II.</v>
          </cell>
          <cell r="C199" t="str">
            <v>URUTAN KERJA</v>
          </cell>
        </row>
        <row r="200">
          <cell r="A200">
            <v>1</v>
          </cell>
          <cell r="C200" t="str">
            <v xml:space="preserve">Wheel Loader mencampur &amp; memuat Agregat ke </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pekerja</v>
          </cell>
          <cell r="L203" t="str">
            <v>1.</v>
          </cell>
          <cell r="N203" t="str">
            <v>Pekerja Biasa</v>
          </cell>
          <cell r="O203" t="str">
            <v>(L01)</v>
          </cell>
          <cell r="P203" t="str">
            <v>jam</v>
          </cell>
          <cell r="Q203">
            <v>0.8924587237840248</v>
          </cell>
          <cell r="R203">
            <v>0</v>
          </cell>
          <cell r="U203">
            <v>0</v>
          </cell>
        </row>
        <row r="204">
          <cell r="A204">
            <v>3</v>
          </cell>
          <cell r="C204" t="str">
            <v>Hamparan Agregat dibasahi dengan Water Tank</v>
          </cell>
          <cell r="L204" t="str">
            <v>2.</v>
          </cell>
          <cell r="N204" t="str">
            <v>Mandor</v>
          </cell>
          <cell r="O204" t="str">
            <v>(L03)</v>
          </cell>
          <cell r="P204" t="str">
            <v>jam</v>
          </cell>
          <cell r="Q204">
            <v>3.5698348951360995E-2</v>
          </cell>
          <cell r="R204">
            <v>0</v>
          </cell>
          <cell r="U204">
            <v>0</v>
          </cell>
        </row>
        <row r="205">
          <cell r="C205" t="str">
            <v>Truck sebelum dipadatkan dengan Pedestrian Roller</v>
          </cell>
        </row>
        <row r="206">
          <cell r="A206">
            <v>4</v>
          </cell>
          <cell r="C206" t="str">
            <v>Sekelompok pekerja membuat galian lubang/patching,</v>
          </cell>
        </row>
        <row r="207">
          <cell r="C207" t="str">
            <v>merapikan tepi hamparan dan level permukaan</v>
          </cell>
          <cell r="Q207" t="str">
            <v xml:space="preserve">JUMLAH HARGA TENAGA   </v>
          </cell>
          <cell r="U207">
            <v>0</v>
          </cell>
        </row>
        <row r="208">
          <cell r="C208" t="str">
            <v>dengan menggunakan Alat Bantu</v>
          </cell>
        </row>
        <row r="209">
          <cell r="L209" t="str">
            <v>B.</v>
          </cell>
          <cell r="N209" t="str">
            <v>BAHAN</v>
          </cell>
        </row>
        <row r="210">
          <cell r="A210" t="str">
            <v>III.</v>
          </cell>
          <cell r="C210" t="str">
            <v>PEMAKAIAN BAHAN, ALAT DAN TENAGA</v>
          </cell>
        </row>
        <row r="211">
          <cell r="A211" t="str">
            <v xml:space="preserve">   1.</v>
          </cell>
          <cell r="C211" t="str">
            <v>BAHAN</v>
          </cell>
          <cell r="L211" t="str">
            <v>1.</v>
          </cell>
          <cell r="N211" t="str">
            <v>Agregat Kasar    (M03)</v>
          </cell>
          <cell r="O211" t="str">
            <v>(M03)</v>
          </cell>
          <cell r="P211" t="str">
            <v>M3</v>
          </cell>
          <cell r="Q211">
            <v>0.42</v>
          </cell>
          <cell r="R211">
            <v>32852.921470565663</v>
          </cell>
          <cell r="U211">
            <v>13798.227017637579</v>
          </cell>
        </row>
        <row r="212">
          <cell r="C212" t="str">
            <v>- Agregat Kasar</v>
          </cell>
          <cell r="D212" t="str">
            <v>=  Ak x 1 M3 x Fk</v>
          </cell>
          <cell r="G212" t="str">
            <v>M03</v>
          </cell>
          <cell r="H212">
            <v>0.42</v>
          </cell>
          <cell r="I212" t="str">
            <v>M3</v>
          </cell>
          <cell r="L212" t="str">
            <v>2.</v>
          </cell>
          <cell r="N212" t="str">
            <v>Agregat Halus    (M04)</v>
          </cell>
          <cell r="O212" t="str">
            <v>(M04)</v>
          </cell>
          <cell r="P212" t="str">
            <v>M3</v>
          </cell>
          <cell r="Q212">
            <v>0.54</v>
          </cell>
          <cell r="R212">
            <v>31756.453225945177</v>
          </cell>
          <cell r="U212">
            <v>17148.484742010398</v>
          </cell>
        </row>
        <row r="213">
          <cell r="C213" t="str">
            <v>- Agregat Halus</v>
          </cell>
          <cell r="D213" t="str">
            <v>=  Ah x 1 M3 x Fk</v>
          </cell>
          <cell r="G213" t="str">
            <v>M04</v>
          </cell>
          <cell r="H213">
            <v>0.54</v>
          </cell>
          <cell r="I213" t="str">
            <v>M3</v>
          </cell>
          <cell r="L213" t="str">
            <v>3.</v>
          </cell>
          <cell r="N213" t="str">
            <v>Sirtu</v>
          </cell>
          <cell r="O213" t="str">
            <v>(M16)</v>
          </cell>
          <cell r="P213" t="str">
            <v>M3</v>
          </cell>
          <cell r="Q213">
            <v>0.24</v>
          </cell>
          <cell r="R213">
            <v>14600</v>
          </cell>
          <cell r="U213">
            <v>3504</v>
          </cell>
        </row>
        <row r="214">
          <cell r="C214" t="str">
            <v>- Sirtu</v>
          </cell>
          <cell r="D214" t="str">
            <v>=  St x 1 M3 x Fk</v>
          </cell>
          <cell r="G214" t="str">
            <v>M16</v>
          </cell>
          <cell r="H214">
            <v>0.24</v>
          </cell>
          <cell r="I214" t="str">
            <v>M3</v>
          </cell>
        </row>
        <row r="215">
          <cell r="A215" t="str">
            <v xml:space="preserve">   2.</v>
          </cell>
          <cell r="C215" t="str">
            <v>ALAT</v>
          </cell>
        </row>
        <row r="216">
          <cell r="A216" t="str">
            <v xml:space="preserve">   2.a.</v>
          </cell>
          <cell r="C216" t="str">
            <v>WHEEL LOADER</v>
          </cell>
          <cell r="G216" t="str">
            <v>(E15)</v>
          </cell>
        </row>
        <row r="217">
          <cell r="C217" t="str">
            <v>Kapasitas bucket</v>
          </cell>
          <cell r="G217" t="str">
            <v>V</v>
          </cell>
          <cell r="H217">
            <v>1.5</v>
          </cell>
          <cell r="I217" t="str">
            <v>M3</v>
          </cell>
          <cell r="Q217" t="str">
            <v xml:space="preserve">JUMLAH HARGA BAHAN   </v>
          </cell>
          <cell r="U217">
            <v>34450.71175964798</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row>
        <row r="221">
          <cell r="C221" t="str">
            <v>- Mencampur dan memuat</v>
          </cell>
          <cell r="G221" t="str">
            <v>T1</v>
          </cell>
          <cell r="H221">
            <v>1.5</v>
          </cell>
          <cell r="I221" t="str">
            <v>menit</v>
          </cell>
          <cell r="L221" t="str">
            <v>1.</v>
          </cell>
          <cell r="N221" t="str">
            <v>Wheel Loader</v>
          </cell>
          <cell r="O221" t="str">
            <v>(E15)</v>
          </cell>
          <cell r="P221" t="str">
            <v>jam</v>
          </cell>
          <cell r="Q221">
            <v>3.5698348951360995E-2</v>
          </cell>
          <cell r="R221">
            <v>215035.12819823693</v>
          </cell>
          <cell r="U221">
            <v>7676.3990432213086</v>
          </cell>
        </row>
        <row r="222">
          <cell r="C222" t="str">
            <v>- Lain-lain</v>
          </cell>
          <cell r="G222" t="str">
            <v>T2</v>
          </cell>
          <cell r="H222">
            <v>0.5</v>
          </cell>
          <cell r="I222" t="str">
            <v>menit</v>
          </cell>
          <cell r="L222" t="str">
            <v>2.</v>
          </cell>
          <cell r="N222" t="str">
            <v>Dump Truck</v>
          </cell>
          <cell r="O222" t="str">
            <v>(E09)</v>
          </cell>
          <cell r="P222" t="str">
            <v>jam</v>
          </cell>
          <cell r="Q222">
            <v>0.33608328897921003</v>
          </cell>
          <cell r="R222">
            <v>119818.0926144915</v>
          </cell>
          <cell r="U222">
            <v>40268.858645093896</v>
          </cell>
        </row>
        <row r="223">
          <cell r="G223" t="str">
            <v>Ts1</v>
          </cell>
          <cell r="H223">
            <v>2</v>
          </cell>
          <cell r="I223" t="str">
            <v>menit</v>
          </cell>
          <cell r="L223" t="str">
            <v>3.</v>
          </cell>
          <cell r="N223" t="str">
            <v>Pedestrian Roller (E24)</v>
          </cell>
          <cell r="P223" t="str">
            <v>jam</v>
          </cell>
          <cell r="Q223">
            <v>4.8192771084337352E-2</v>
          </cell>
          <cell r="R223">
            <v>30191.410953800299</v>
          </cell>
          <cell r="U223">
            <v>1455.0077568096531</v>
          </cell>
        </row>
        <row r="224">
          <cell r="L224" t="str">
            <v>4.</v>
          </cell>
          <cell r="N224" t="str">
            <v>Water Tanker</v>
          </cell>
          <cell r="O224" t="str">
            <v>(E23)</v>
          </cell>
          <cell r="P224" t="str">
            <v>jam</v>
          </cell>
          <cell r="Q224">
            <v>2.1084337349397592E-2</v>
          </cell>
          <cell r="R224">
            <v>97351.151634057198</v>
          </cell>
          <cell r="U224">
            <v>2052.5845224048207</v>
          </cell>
        </row>
        <row r="225">
          <cell r="C225" t="str">
            <v>Kap. Prod. / jam =</v>
          </cell>
          <cell r="D225" t="str">
            <v>V x Fb x Fa x 60</v>
          </cell>
          <cell r="G225" t="str">
            <v>Q1</v>
          </cell>
          <cell r="H225">
            <v>28.012500000000003</v>
          </cell>
          <cell r="I225" t="str">
            <v>M3</v>
          </cell>
          <cell r="L225" t="str">
            <v>5.</v>
          </cell>
          <cell r="N225" t="str">
            <v>Alat Bantu</v>
          </cell>
          <cell r="P225" t="str">
            <v>Ls</v>
          </cell>
          <cell r="Q225">
            <v>1</v>
          </cell>
          <cell r="R225">
            <v>250</v>
          </cell>
          <cell r="U225">
            <v>250</v>
          </cell>
        </row>
        <row r="226">
          <cell r="D226" t="str">
            <v>Fk x Ts1</v>
          </cell>
        </row>
        <row r="227">
          <cell r="C227" t="str">
            <v>Koefisien Alat / M3</v>
          </cell>
          <cell r="D227" t="str">
            <v xml:space="preserve"> =  1  :  Q1</v>
          </cell>
          <cell r="G227" t="str">
            <v>(E15)</v>
          </cell>
          <cell r="H227">
            <v>3.5698348951360995E-2</v>
          </cell>
          <cell r="I227" t="str">
            <v>jam</v>
          </cell>
        </row>
        <row r="228">
          <cell r="Q228" t="str">
            <v xml:space="preserve">JUMLAH HARGA PERALATAN   </v>
          </cell>
          <cell r="U228">
            <v>51702.849967529677</v>
          </cell>
        </row>
        <row r="229">
          <cell r="A229" t="str">
            <v xml:space="preserve">   2.b.</v>
          </cell>
          <cell r="C229" t="str">
            <v>DUMP TRUCK</v>
          </cell>
          <cell r="G229" t="str">
            <v>(E09)</v>
          </cell>
        </row>
        <row r="230">
          <cell r="C230" t="str">
            <v>Kapasitas bak</v>
          </cell>
          <cell r="G230" t="str">
            <v>V</v>
          </cell>
          <cell r="H230">
            <v>6</v>
          </cell>
          <cell r="I230" t="str">
            <v>M3</v>
          </cell>
          <cell r="L230" t="str">
            <v>D.</v>
          </cell>
          <cell r="N230" t="str">
            <v>JUMLAH HARGA TENAGA, BAHAN DAN PERALATAN  ( A + B + C )</v>
          </cell>
          <cell r="U230">
            <v>86153.561727177657</v>
          </cell>
        </row>
        <row r="231">
          <cell r="C231" t="str">
            <v>Faktor Efisiensi alat</v>
          </cell>
          <cell r="G231" t="str">
            <v>Fa</v>
          </cell>
          <cell r="H231">
            <v>0.83</v>
          </cell>
          <cell r="I231" t="str">
            <v>-</v>
          </cell>
          <cell r="L231" t="str">
            <v>E.</v>
          </cell>
          <cell r="N231" t="str">
            <v>OVERHEAD &amp; PROFIT</v>
          </cell>
          <cell r="P231">
            <v>10</v>
          </cell>
          <cell r="Q231" t="str">
            <v>%  x  D</v>
          </cell>
          <cell r="U231">
            <v>8615.3561727177657</v>
          </cell>
        </row>
        <row r="232">
          <cell r="C232" t="str">
            <v>Kecepatan rata-rata bermuatan</v>
          </cell>
          <cell r="G232" t="str">
            <v>v1</v>
          </cell>
          <cell r="H232">
            <v>45</v>
          </cell>
          <cell r="I232" t="str">
            <v>KM/jam</v>
          </cell>
          <cell r="L232" t="str">
            <v>F.</v>
          </cell>
          <cell r="N232" t="str">
            <v>HARGA SATUAN PEKERJAAN  ( D + E )</v>
          </cell>
          <cell r="U232">
            <v>94768.91789989543</v>
          </cell>
        </row>
        <row r="233">
          <cell r="C233" t="str">
            <v>Kecepatan rata-rata kosong</v>
          </cell>
          <cell r="G233" t="str">
            <v>v2</v>
          </cell>
          <cell r="H233">
            <v>60</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12.851405622489958</v>
          </cell>
          <cell r="I234" t="str">
            <v>menit</v>
          </cell>
          <cell r="N234" t="str">
            <v>berat untuk bahan-bahan.</v>
          </cell>
        </row>
        <row r="235">
          <cell r="C235" t="str">
            <v>- Waktu tempuh isi  =  (L : v1) x 60 menit</v>
          </cell>
          <cell r="G235" t="str">
            <v>T2</v>
          </cell>
          <cell r="H235">
            <v>23.333333333333332</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17.5</v>
          </cell>
          <cell r="I236" t="str">
            <v>menit</v>
          </cell>
          <cell r="N236" t="str">
            <v>mata pembayaran.</v>
          </cell>
        </row>
        <row r="237">
          <cell r="C237" t="str">
            <v>- Lain-lain (termasuk dumping setempat-setempat)</v>
          </cell>
          <cell r="G237" t="str">
            <v>T4</v>
          </cell>
          <cell r="H237">
            <v>30</v>
          </cell>
          <cell r="I237" t="str">
            <v>menit</v>
          </cell>
          <cell r="L237">
            <v>3</v>
          </cell>
          <cell r="N237" t="str">
            <v>Biaya satuan untuk peralatan sudah termasuk bahan bakar, bahan habis dipakai dan operator.</v>
          </cell>
        </row>
        <row r="238">
          <cell r="G238" t="str">
            <v>Ts2</v>
          </cell>
          <cell r="H238">
            <v>83.684738955823292</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halaman berikut</v>
          </cell>
        </row>
        <row r="241">
          <cell r="A241" t="str">
            <v>ITEM PEMBAYARAN NO.</v>
          </cell>
          <cell r="D241" t="str">
            <v>:  8.1 (2)</v>
          </cell>
          <cell r="J241" t="str">
            <v>Analisa EI-812</v>
          </cell>
        </row>
        <row r="242">
          <cell r="A242" t="str">
            <v>JENIS PEKERJAAN</v>
          </cell>
          <cell r="D242" t="str">
            <v>:  Pondasi Agregat Kls. B Untuk Pek. Minor</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2.9754529094181161</v>
          </cell>
          <cell r="I249" t="str">
            <v>M3</v>
          </cell>
        </row>
        <row r="250">
          <cell r="D250" t="str">
            <v>Fk x Ts2</v>
          </cell>
        </row>
        <row r="251">
          <cell r="C251" t="str">
            <v>Koefisien Alat / M3</v>
          </cell>
          <cell r="D251" t="str">
            <v xml:space="preserve"> =  1  :  Q2</v>
          </cell>
          <cell r="G251" t="str">
            <v>(E09)</v>
          </cell>
          <cell r="H251">
            <v>0.33608328897921003</v>
          </cell>
          <cell r="I251" t="str">
            <v>jam</v>
          </cell>
        </row>
        <row r="253">
          <cell r="A253" t="str">
            <v xml:space="preserve">   2.c.</v>
          </cell>
          <cell r="C253" t="str">
            <v>PEDESTRIAN ROLLER</v>
          </cell>
          <cell r="G253" t="str">
            <v>(E24)</v>
          </cell>
        </row>
        <row r="254">
          <cell r="C254" t="str">
            <v>Kecepatan rata-rata alat</v>
          </cell>
          <cell r="G254" t="str">
            <v>v</v>
          </cell>
          <cell r="H254">
            <v>2.5</v>
          </cell>
          <cell r="I254" t="str">
            <v>KM/jam</v>
          </cell>
        </row>
        <row r="255">
          <cell r="C255" t="str">
            <v>Lebar efektif pemadatan</v>
          </cell>
          <cell r="G255" t="str">
            <v>b</v>
          </cell>
          <cell r="H255">
            <v>0.8</v>
          </cell>
          <cell r="I255" t="str">
            <v>M</v>
          </cell>
        </row>
        <row r="256">
          <cell r="C256" t="str">
            <v>Jumlah lintasan</v>
          </cell>
          <cell r="G256" t="str">
            <v>n</v>
          </cell>
          <cell r="H256">
            <v>12</v>
          </cell>
          <cell r="I256" t="str">
            <v>lintasan</v>
          </cell>
        </row>
        <row r="257">
          <cell r="C257" t="str">
            <v>Faktor Efisiensi alat</v>
          </cell>
          <cell r="G257" t="str">
            <v>Fa</v>
          </cell>
          <cell r="H257">
            <v>0.83</v>
          </cell>
          <cell r="I257" t="str">
            <v>-</v>
          </cell>
        </row>
        <row r="259">
          <cell r="C259" t="str">
            <v>Kap. Prod. / jam =</v>
          </cell>
          <cell r="D259" t="str">
            <v>(v x 1000) x b x t x Fa</v>
          </cell>
          <cell r="G259" t="str">
            <v>Q3</v>
          </cell>
          <cell r="H259">
            <v>20.75</v>
          </cell>
          <cell r="I259" t="str">
            <v>M3</v>
          </cell>
        </row>
        <row r="260">
          <cell r="D260" t="str">
            <v>n</v>
          </cell>
        </row>
        <row r="261">
          <cell r="C261" t="str">
            <v>Koefisien Alat / M3</v>
          </cell>
          <cell r="D261" t="str">
            <v xml:space="preserve"> =  1  :  Q3</v>
          </cell>
          <cell r="G261" t="str">
            <v>(E24)</v>
          </cell>
          <cell r="H261">
            <v>4.8192771084337352E-2</v>
          </cell>
          <cell r="I261" t="str">
            <v>jam</v>
          </cell>
        </row>
        <row r="263">
          <cell r="A263" t="str">
            <v xml:space="preserve">   2.d.</v>
          </cell>
          <cell r="C263" t="str">
            <v>WATER TANK TRUCK</v>
          </cell>
          <cell r="G263" t="str">
            <v>(E23)</v>
          </cell>
        </row>
        <row r="264">
          <cell r="C264" t="str">
            <v>Volume tanki air</v>
          </cell>
          <cell r="G264" t="str">
            <v>V</v>
          </cell>
          <cell r="H264">
            <v>4</v>
          </cell>
          <cell r="I264" t="str">
            <v>M3</v>
          </cell>
        </row>
        <row r="265">
          <cell r="C265" t="str">
            <v>Kebutuhan air / M3 agregat padat</v>
          </cell>
          <cell r="G265" t="str">
            <v>Wc</v>
          </cell>
          <cell r="H265">
            <v>7.0000000000000007E-2</v>
          </cell>
          <cell r="I265" t="str">
            <v>M3</v>
          </cell>
        </row>
        <row r="266">
          <cell r="C266" t="str">
            <v>Pengisian tanki / jam</v>
          </cell>
          <cell r="G266" t="str">
            <v>n</v>
          </cell>
          <cell r="H266">
            <v>1</v>
          </cell>
          <cell r="I266" t="str">
            <v>kali</v>
          </cell>
        </row>
        <row r="267">
          <cell r="C267" t="str">
            <v>Faktor Efisiensi alat</v>
          </cell>
          <cell r="G267" t="str">
            <v>Fa</v>
          </cell>
          <cell r="H267">
            <v>0.83</v>
          </cell>
          <cell r="I267" t="str">
            <v>-</v>
          </cell>
        </row>
        <row r="269">
          <cell r="C269" t="str">
            <v>Kap. Prod. / jam =</v>
          </cell>
          <cell r="D269" t="str">
            <v>V x n x Fa</v>
          </cell>
          <cell r="G269" t="str">
            <v>Q4</v>
          </cell>
          <cell r="H269">
            <v>47.428571428571423</v>
          </cell>
          <cell r="I269" t="str">
            <v>M3</v>
          </cell>
        </row>
        <row r="270">
          <cell r="D270" t="str">
            <v>Wc</v>
          </cell>
        </row>
        <row r="271">
          <cell r="C271" t="str">
            <v>Koefisien Alat / M3</v>
          </cell>
          <cell r="D271" t="str">
            <v xml:space="preserve"> =  1  :  Q4</v>
          </cell>
          <cell r="G271" t="str">
            <v>(E23)</v>
          </cell>
          <cell r="H271">
            <v>2.1084337349397592E-2</v>
          </cell>
          <cell r="I271" t="str">
            <v>jam</v>
          </cell>
        </row>
        <row r="273">
          <cell r="A273" t="str">
            <v xml:space="preserve">   2.e.</v>
          </cell>
          <cell r="C273" t="str">
            <v>ALAT BANTU</v>
          </cell>
          <cell r="J273" t="str">
            <v xml:space="preserve"> Lump Sum</v>
          </cell>
        </row>
        <row r="274">
          <cell r="C274" t="str">
            <v>Diperlukan   :</v>
          </cell>
        </row>
        <row r="275">
          <cell r="C275" t="str">
            <v>- Kereta dorong</v>
          </cell>
          <cell r="D275" t="str">
            <v>= 5 buah</v>
          </cell>
        </row>
        <row r="276">
          <cell r="C276" t="str">
            <v>- Sekop</v>
          </cell>
          <cell r="D276" t="str">
            <v>= 10 buah</v>
          </cell>
        </row>
        <row r="277">
          <cell r="C277" t="str">
            <v>- Garpu</v>
          </cell>
          <cell r="D277" t="str">
            <v>= 10 buah</v>
          </cell>
        </row>
        <row r="280">
          <cell r="A280" t="str">
            <v xml:space="preserve">   3.</v>
          </cell>
          <cell r="C280" t="str">
            <v>TENAGA</v>
          </cell>
        </row>
        <row r="281">
          <cell r="C281" t="str">
            <v>Produksi menentukan : WHEEL LOADER</v>
          </cell>
          <cell r="G281" t="str">
            <v>Q1</v>
          </cell>
          <cell r="H281">
            <v>28.012500000000003</v>
          </cell>
          <cell r="I281" t="str">
            <v>M3/jam</v>
          </cell>
        </row>
        <row r="282">
          <cell r="C282" t="str">
            <v>Produksi agregat / hari  =  Tk x Q1</v>
          </cell>
          <cell r="G282" t="str">
            <v>Qt</v>
          </cell>
          <cell r="H282">
            <v>196.08750000000003</v>
          </cell>
          <cell r="I282" t="str">
            <v>M3</v>
          </cell>
        </row>
        <row r="283">
          <cell r="C283" t="str">
            <v>Kebutuhan tenaga :</v>
          </cell>
        </row>
        <row r="284">
          <cell r="D284" t="str">
            <v>- Pekerja</v>
          </cell>
          <cell r="G284" t="str">
            <v>P</v>
          </cell>
          <cell r="H284">
            <v>25</v>
          </cell>
          <cell r="I284" t="str">
            <v>orang</v>
          </cell>
        </row>
        <row r="285">
          <cell r="D285" t="str">
            <v>- Mandor</v>
          </cell>
          <cell r="G285" t="str">
            <v>M</v>
          </cell>
          <cell r="H285">
            <v>1</v>
          </cell>
          <cell r="I285" t="str">
            <v>orang</v>
          </cell>
        </row>
        <row r="287">
          <cell r="C287" t="str">
            <v>Koefisien tenaga / M3   :</v>
          </cell>
        </row>
        <row r="288">
          <cell r="D288" t="str">
            <v>- Pekerja</v>
          </cell>
          <cell r="E288" t="str">
            <v>= (Tk x P) : Qt</v>
          </cell>
          <cell r="G288" t="str">
            <v>(L01)</v>
          </cell>
          <cell r="H288">
            <v>0.8924587237840248</v>
          </cell>
          <cell r="I288" t="str">
            <v>jam</v>
          </cell>
        </row>
        <row r="289">
          <cell r="D289" t="str">
            <v>- Mandor</v>
          </cell>
          <cell r="E289" t="str">
            <v>= (Tk x M) : Qt</v>
          </cell>
          <cell r="G289" t="str">
            <v>(L03)</v>
          </cell>
          <cell r="H289">
            <v>3.5698348951360995E-2</v>
          </cell>
          <cell r="I289" t="str">
            <v>jam</v>
          </cell>
        </row>
        <row r="299">
          <cell r="J299" t="str">
            <v>Berlanjut ke halaman berikut</v>
          </cell>
        </row>
        <row r="300">
          <cell r="A300" t="str">
            <v>ITEM PEMBAYARAN NO.</v>
          </cell>
          <cell r="D300" t="str">
            <v>:  8.1 (2)</v>
          </cell>
          <cell r="J300" t="str">
            <v>Analisa EI-812</v>
          </cell>
        </row>
        <row r="301">
          <cell r="A301" t="str">
            <v>JENIS PEKERJAAN</v>
          </cell>
          <cell r="D301" t="str">
            <v>:  Pondasi Agregat Kls. B Untuk Pek. Minor</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4.</v>
          </cell>
          <cell r="C308" t="str">
            <v>HARGA DASAR SATUAN UPAH, BAHAN DAN ALAT</v>
          </cell>
        </row>
        <row r="309">
          <cell r="C309" t="str">
            <v>Lihat lampiran.</v>
          </cell>
        </row>
        <row r="311">
          <cell r="A311" t="str">
            <v>5.</v>
          </cell>
          <cell r="C311" t="str">
            <v>ANALISA HARGA SATUAN PEKERJAAN</v>
          </cell>
        </row>
        <row r="312">
          <cell r="C312" t="str">
            <v>Lihat perhitungan dalam FORMULIR STANDAR UNTUK</v>
          </cell>
        </row>
        <row r="313">
          <cell r="C313" t="str">
            <v>PEREKAMAN ANALISA MASING-MASING HARGA</v>
          </cell>
        </row>
        <row r="314">
          <cell r="C314" t="str">
            <v>SATUAN.</v>
          </cell>
        </row>
        <row r="315">
          <cell r="C315" t="str">
            <v>Didapat Harga Satuan Pekerjaan :</v>
          </cell>
        </row>
        <row r="317">
          <cell r="C317" t="str">
            <v xml:space="preserve">Rp.  </v>
          </cell>
          <cell r="D317">
            <v>94768.91789989543</v>
          </cell>
          <cell r="E317" t="str">
            <v xml:space="preserve"> / M3.</v>
          </cell>
        </row>
        <row r="320">
          <cell r="A320" t="str">
            <v>6.</v>
          </cell>
          <cell r="C320" t="str">
            <v>MASA PELAKSANAAN YANG DIPERLUKAN</v>
          </cell>
        </row>
        <row r="321">
          <cell r="C321" t="str">
            <v>Masa Pelaksanaan :</v>
          </cell>
          <cell r="D321" t="str">
            <v>. . . . . . . . . . .</v>
          </cell>
          <cell r="E321" t="str">
            <v>bulan</v>
          </cell>
        </row>
        <row r="323">
          <cell r="A323" t="str">
            <v>7.</v>
          </cell>
          <cell r="C323" t="str">
            <v>VOLUME PEKERJAAN YANG DIPERLUKAN</v>
          </cell>
        </row>
        <row r="324">
          <cell r="C324" t="str">
            <v>Volume pekerjaan  :</v>
          </cell>
          <cell r="D324">
            <v>0</v>
          </cell>
          <cell r="E324" t="str">
            <v>M3</v>
          </cell>
        </row>
        <row r="359">
          <cell r="A359" t="str">
            <v>ITEM PEMBAYARAN NO.</v>
          </cell>
          <cell r="D359" t="str">
            <v>:  8.1 (3)</v>
          </cell>
          <cell r="J359" t="str">
            <v>Analisa EI-813</v>
          </cell>
          <cell r="T359" t="str">
            <v>Analisa EI-813</v>
          </cell>
        </row>
        <row r="360">
          <cell r="A360" t="str">
            <v>JENIS PEKERJAAN</v>
          </cell>
          <cell r="D360" t="str">
            <v>:  Agregat Utk. Lapis Pond. Jalan -</v>
          </cell>
        </row>
        <row r="361">
          <cell r="D361" t="str">
            <v xml:space="preserve">   Tanpa Penutup Utk. Pek. Minor</v>
          </cell>
          <cell r="H361" t="str">
            <v xml:space="preserve">         URAIAN ANALISA HARGA SATUAN</v>
          </cell>
          <cell r="L361" t="str">
            <v>FORMULIR STANDAR UNTUK</v>
          </cell>
        </row>
        <row r="362">
          <cell r="A362" t="str">
            <v>SATUAN PEMBAYARAN</v>
          </cell>
          <cell r="D362" t="str">
            <v>:  M3</v>
          </cell>
          <cell r="L362" t="str">
            <v>PEREKAMAN ANALISA MASING-MASING HARGA SATUAN</v>
          </cell>
        </row>
        <row r="363">
          <cell r="L363" t="str">
            <v xml:space="preserve">                                                                                                            </v>
          </cell>
        </row>
        <row r="364">
          <cell r="A364" t="str">
            <v>No.</v>
          </cell>
          <cell r="C364" t="str">
            <v>U R A I A N</v>
          </cell>
          <cell r="G364" t="str">
            <v>KODE</v>
          </cell>
          <cell r="H364" t="str">
            <v>KOEF.</v>
          </cell>
          <cell r="I364" t="str">
            <v>SATUAN</v>
          </cell>
          <cell r="J364" t="str">
            <v>KETERANGAN</v>
          </cell>
        </row>
        <row r="366">
          <cell r="L366" t="str">
            <v>Proyek / Bagpro</v>
          </cell>
          <cell r="O366" t="str">
            <v xml:space="preserve">:  Peningkatan Jalan Dan Jembatan Prop. NTT </v>
          </cell>
        </row>
        <row r="367">
          <cell r="A367" t="str">
            <v>I.</v>
          </cell>
          <cell r="C367" t="str">
            <v>ASUMSI</v>
          </cell>
          <cell r="L367" t="str">
            <v>No. Paket Kontrak</v>
          </cell>
          <cell r="O367" t="str">
            <v xml:space="preserve">:  </v>
          </cell>
        </row>
        <row r="368">
          <cell r="A368">
            <v>1</v>
          </cell>
          <cell r="C368" t="str">
            <v>Menggunakan alat berat (cara mekanik)</v>
          </cell>
          <cell r="L368" t="str">
            <v>Nama Paket</v>
          </cell>
          <cell r="O368" t="str">
            <v>:  Pembangunan Jalan Resetlement Pengungsi Mauritzu</v>
          </cell>
        </row>
        <row r="369">
          <cell r="A369">
            <v>2</v>
          </cell>
          <cell r="C369" t="str">
            <v>Lokasi pekerjaan : sepanjang jalan</v>
          </cell>
          <cell r="L369" t="str">
            <v>Prop / Kab / Kodya</v>
          </cell>
          <cell r="O369" t="str">
            <v>:  Nusa Tenggara Timur / TTU</v>
          </cell>
        </row>
        <row r="370">
          <cell r="A370">
            <v>3</v>
          </cell>
          <cell r="C370" t="str">
            <v>Kondisi existing jalan : sedang</v>
          </cell>
          <cell r="L370" t="str">
            <v>ITEM PEMBAYARAN NO.</v>
          </cell>
          <cell r="O370" t="str">
            <v>:  8.1 (3)</v>
          </cell>
          <cell r="R370" t="str">
            <v>PERKIRAAN VOL. PEK.</v>
          </cell>
          <cell r="T370" t="str">
            <v>:</v>
          </cell>
          <cell r="U370">
            <v>0</v>
          </cell>
        </row>
        <row r="371">
          <cell r="A371">
            <v>4</v>
          </cell>
          <cell r="C371" t="str">
            <v>Jarak rata-rata Base Camp ke lokasi pekerjaan</v>
          </cell>
          <cell r="G371" t="str">
            <v>L</v>
          </cell>
          <cell r="H371">
            <v>17.5</v>
          </cell>
          <cell r="I371" t="str">
            <v>KM</v>
          </cell>
          <cell r="L371" t="str">
            <v>JENIS PEKERJAAN</v>
          </cell>
          <cell r="O371" t="str">
            <v>:  Agregat Utk. Lapis Pond. Jalan -</v>
          </cell>
          <cell r="R371" t="str">
            <v>TOTAL HARGA (Rp.)</v>
          </cell>
          <cell r="T371" t="str">
            <v>:</v>
          </cell>
          <cell r="U371">
            <v>0</v>
          </cell>
        </row>
        <row r="372">
          <cell r="A372">
            <v>5</v>
          </cell>
          <cell r="C372" t="str">
            <v>Tebal lapis Agregat padat</v>
          </cell>
          <cell r="G372" t="str">
            <v>t</v>
          </cell>
          <cell r="H372">
            <v>0.15</v>
          </cell>
          <cell r="I372" t="str">
            <v>M</v>
          </cell>
          <cell r="O372" t="str">
            <v xml:space="preserve">   Tanpa Penutup Utk. Pek. Minor</v>
          </cell>
          <cell r="R372" t="str">
            <v>% THD. BIAYA PROYEK</v>
          </cell>
          <cell r="T372" t="str">
            <v>:</v>
          </cell>
          <cell r="U372">
            <v>0</v>
          </cell>
        </row>
        <row r="373">
          <cell r="A373">
            <v>6</v>
          </cell>
          <cell r="C373" t="str">
            <v>Faktor kembang material (Padat-Lepas)</v>
          </cell>
          <cell r="G373" t="str">
            <v>Fk</v>
          </cell>
          <cell r="H373">
            <v>1.2</v>
          </cell>
          <cell r="I373" t="str">
            <v>-</v>
          </cell>
          <cell r="L373" t="str">
            <v>SATUAN PEMBAYARAN</v>
          </cell>
          <cell r="O373" t="str">
            <v>:  M3</v>
          </cell>
        </row>
        <row r="374">
          <cell r="A374">
            <v>7</v>
          </cell>
          <cell r="C374" t="str">
            <v>Jam kerja efektif per-hari</v>
          </cell>
          <cell r="G374" t="str">
            <v>Tk</v>
          </cell>
          <cell r="H374">
            <v>7</v>
          </cell>
          <cell r="I374" t="str">
            <v>Jam</v>
          </cell>
        </row>
        <row r="376">
          <cell r="A376" t="str">
            <v>II.</v>
          </cell>
          <cell r="C376" t="str">
            <v>URUTAN KERJA</v>
          </cell>
          <cell r="Q376" t="str">
            <v>PERKIRAAN</v>
          </cell>
          <cell r="R376" t="str">
            <v>HARGA</v>
          </cell>
          <cell r="S376" t="str">
            <v>JUMLAH</v>
          </cell>
        </row>
        <row r="377">
          <cell r="L377" t="str">
            <v>NO.</v>
          </cell>
          <cell r="N377" t="str">
            <v>KOMPONEN</v>
          </cell>
          <cell r="P377" t="str">
            <v>SATUAN</v>
          </cell>
          <cell r="Q377" t="str">
            <v>KUANTITAS</v>
          </cell>
          <cell r="R377" t="str">
            <v>SATUAN</v>
          </cell>
          <cell r="S377" t="str">
            <v>HARGA</v>
          </cell>
        </row>
        <row r="378">
          <cell r="A378">
            <v>1</v>
          </cell>
          <cell r="C378" t="str">
            <v>Wheel Loader memuat Agregat ke dalam Dump</v>
          </cell>
          <cell r="R378" t="str">
            <v>(Rp.)</v>
          </cell>
          <cell r="S378" t="str">
            <v>(Rp.)</v>
          </cell>
        </row>
        <row r="379">
          <cell r="C379" t="str">
            <v>Tuck di Base Camp</v>
          </cell>
        </row>
        <row r="380">
          <cell r="A380">
            <v>2</v>
          </cell>
          <cell r="C380" t="str">
            <v>Dump Truck mengangkut Agregat ke lokasi</v>
          </cell>
        </row>
        <row r="381">
          <cell r="C381" t="str">
            <v>pekerjaandan dihampar dengan pekerja</v>
          </cell>
          <cell r="L381" t="str">
            <v>A.</v>
          </cell>
          <cell r="N381" t="str">
            <v>TENAGA</v>
          </cell>
        </row>
        <row r="382">
          <cell r="A382">
            <v>3</v>
          </cell>
          <cell r="C382" t="str">
            <v>Hamparaan Agregat dibasahi dengan Water Tank</v>
          </cell>
        </row>
        <row r="383">
          <cell r="C383" t="str">
            <v>Truck sebelum dipadatkan dengan Pedestrian Roller.</v>
          </cell>
          <cell r="L383" t="str">
            <v>1.</v>
          </cell>
          <cell r="N383" t="str">
            <v>Pekerja Biasa</v>
          </cell>
          <cell r="O383" t="str">
            <v>(L01)</v>
          </cell>
          <cell r="P383" t="str">
            <v>Jam</v>
          </cell>
          <cell r="Q383">
            <v>0.4462293618920124</v>
          </cell>
          <cell r="R383">
            <v>0</v>
          </cell>
          <cell r="U383">
            <v>0</v>
          </cell>
        </row>
        <row r="384">
          <cell r="A384">
            <v>4</v>
          </cell>
          <cell r="C384" t="str">
            <v>Sekelompok pekerja membuat galian lubang/patching,</v>
          </cell>
          <cell r="L384" t="str">
            <v>2.</v>
          </cell>
          <cell r="N384" t="str">
            <v>Mandor</v>
          </cell>
          <cell r="O384" t="str">
            <v>(L03)</v>
          </cell>
          <cell r="P384" t="str">
            <v>Jam</v>
          </cell>
          <cell r="Q384">
            <v>1.7849174475680497E-2</v>
          </cell>
          <cell r="R384">
            <v>0</v>
          </cell>
          <cell r="U384">
            <v>0</v>
          </cell>
        </row>
        <row r="385">
          <cell r="C385" t="str">
            <v>merapikan tepi hamparan dan level permukaan</v>
          </cell>
        </row>
        <row r="386">
          <cell r="C386" t="str">
            <v>dengan menggunakan alat bantu</v>
          </cell>
        </row>
        <row r="387">
          <cell r="Q387" t="str">
            <v xml:space="preserve">JUMLAH HARGA TENAGA   </v>
          </cell>
          <cell r="U387">
            <v>0</v>
          </cell>
        </row>
        <row r="388">
          <cell r="A388" t="str">
            <v>III.</v>
          </cell>
          <cell r="C388" t="str">
            <v>PEMAKAIAN BAHAN, ALAT DAN TENAGA</v>
          </cell>
        </row>
        <row r="389">
          <cell r="L389" t="str">
            <v>B.</v>
          </cell>
          <cell r="N389" t="str">
            <v>BAHAN</v>
          </cell>
        </row>
        <row r="390">
          <cell r="A390" t="str">
            <v xml:space="preserve">   1.</v>
          </cell>
          <cell r="C390" t="str">
            <v>BAHAN</v>
          </cell>
        </row>
        <row r="391">
          <cell r="C391" t="str">
            <v>Material Agregat Kelas C hasil produksi di Base Camp</v>
          </cell>
          <cell r="L391" t="str">
            <v>1.</v>
          </cell>
          <cell r="N391" t="str">
            <v>Agregat Kelas C (M28)</v>
          </cell>
          <cell r="P391" t="str">
            <v>M3</v>
          </cell>
          <cell r="Q391">
            <v>1.2</v>
          </cell>
          <cell r="R391">
            <v>38615.324384161155</v>
          </cell>
          <cell r="U391">
            <v>46338.389260993383</v>
          </cell>
        </row>
        <row r="392">
          <cell r="C392" t="str">
            <v>Setiap 1 M3 Agregat padat diperlukan : 1 x Fk</v>
          </cell>
          <cell r="G392" t="str">
            <v>(M28)</v>
          </cell>
          <cell r="H392">
            <v>1.2</v>
          </cell>
          <cell r="I392" t="str">
            <v>M3</v>
          </cell>
          <cell r="J392" t="str">
            <v>Agregat lepas</v>
          </cell>
        </row>
        <row r="394">
          <cell r="A394" t="str">
            <v xml:space="preserve">   2.</v>
          </cell>
          <cell r="C394" t="str">
            <v>ALAT</v>
          </cell>
        </row>
        <row r="395">
          <cell r="A395" t="str">
            <v>2.a.</v>
          </cell>
          <cell r="C395" t="str">
            <v>WHEEL LOADER</v>
          </cell>
          <cell r="G395" t="str">
            <v>(E15)</v>
          </cell>
        </row>
        <row r="396">
          <cell r="C396" t="str">
            <v>Kapasitas bucket</v>
          </cell>
          <cell r="G396" t="str">
            <v>V</v>
          </cell>
          <cell r="H396">
            <v>1.5</v>
          </cell>
          <cell r="I396" t="str">
            <v>M3</v>
          </cell>
        </row>
        <row r="397">
          <cell r="C397" t="str">
            <v>Faktor bucket</v>
          </cell>
          <cell r="G397" t="str">
            <v>Fb</v>
          </cell>
          <cell r="H397">
            <v>0.9</v>
          </cell>
          <cell r="I397" t="str">
            <v>-</v>
          </cell>
          <cell r="Q397" t="str">
            <v xml:space="preserve">JUMLAH HARGA BAHAN   </v>
          </cell>
          <cell r="U397">
            <v>46338.389260993383</v>
          </cell>
        </row>
        <row r="398">
          <cell r="C398" t="str">
            <v>Faktor Efisiensi alat</v>
          </cell>
          <cell r="G398" t="str">
            <v>Fa</v>
          </cell>
          <cell r="H398">
            <v>0.83</v>
          </cell>
          <cell r="I398" t="str">
            <v>-</v>
          </cell>
        </row>
        <row r="399">
          <cell r="C399" t="str">
            <v>Waktu siklus</v>
          </cell>
          <cell r="G399" t="str">
            <v>Ts1</v>
          </cell>
          <cell r="L399" t="str">
            <v>C.</v>
          </cell>
          <cell r="N399" t="str">
            <v>PERALATAN</v>
          </cell>
        </row>
        <row r="400">
          <cell r="C400" t="str">
            <v>- Muat</v>
          </cell>
          <cell r="G400" t="str">
            <v>T1</v>
          </cell>
          <cell r="H400">
            <v>0.5</v>
          </cell>
          <cell r="I400" t="str">
            <v>menit</v>
          </cell>
        </row>
        <row r="401">
          <cell r="C401" t="str">
            <v>- Lain-lain</v>
          </cell>
          <cell r="G401" t="str">
            <v>T2</v>
          </cell>
          <cell r="H401">
            <v>0.5</v>
          </cell>
          <cell r="I401" t="str">
            <v>menit</v>
          </cell>
          <cell r="L401" t="str">
            <v>1</v>
          </cell>
          <cell r="N401" t="str">
            <v>Wheel Loader</v>
          </cell>
          <cell r="O401" t="str">
            <v>(E15)</v>
          </cell>
          <cell r="P401" t="str">
            <v>Jam</v>
          </cell>
          <cell r="Q401">
            <v>1.7849174475680497E-2</v>
          </cell>
          <cell r="R401">
            <v>215035.12819823693</v>
          </cell>
          <cell r="U401">
            <v>3838.1995216106543</v>
          </cell>
        </row>
        <row r="402">
          <cell r="G402" t="str">
            <v>Ts1</v>
          </cell>
          <cell r="H402">
            <v>1</v>
          </cell>
          <cell r="I402" t="str">
            <v>menit</v>
          </cell>
          <cell r="L402" t="str">
            <v>2</v>
          </cell>
          <cell r="N402" t="str">
            <v>Dump Truck</v>
          </cell>
          <cell r="O402" t="str">
            <v>(E09)</v>
          </cell>
          <cell r="P402" t="str">
            <v>Jam</v>
          </cell>
          <cell r="Q402">
            <v>0.31027725359268399</v>
          </cell>
          <cell r="R402">
            <v>119818.0926144915</v>
          </cell>
          <cell r="U402">
            <v>37176.828707138273</v>
          </cell>
        </row>
        <row r="403">
          <cell r="L403" t="str">
            <v>3</v>
          </cell>
          <cell r="N403" t="str">
            <v>Pedestrian Roller (E24)</v>
          </cell>
          <cell r="P403" t="str">
            <v>Jam</v>
          </cell>
          <cell r="Q403">
            <v>4.8192771084337352E-2</v>
          </cell>
          <cell r="R403">
            <v>30191.410953800299</v>
          </cell>
          <cell r="U403">
            <v>1455.0077568096531</v>
          </cell>
        </row>
        <row r="404">
          <cell r="C404" t="str">
            <v>Kap. Prod. / jam =</v>
          </cell>
          <cell r="D404" t="str">
            <v>V x Fb x Fa x 60</v>
          </cell>
          <cell r="G404" t="str">
            <v>Q1</v>
          </cell>
          <cell r="H404">
            <v>56.025000000000006</v>
          </cell>
          <cell r="I404" t="str">
            <v>M3</v>
          </cell>
          <cell r="L404" t="str">
            <v>4</v>
          </cell>
          <cell r="N404" t="str">
            <v>Water Tanker</v>
          </cell>
          <cell r="O404" t="str">
            <v>(E23)</v>
          </cell>
          <cell r="P404" t="str">
            <v>Jam</v>
          </cell>
          <cell r="Q404">
            <v>2.1084337349397592E-2</v>
          </cell>
          <cell r="R404">
            <v>97351.151634057198</v>
          </cell>
          <cell r="U404">
            <v>2052.5845224048207</v>
          </cell>
        </row>
        <row r="405">
          <cell r="D405" t="str">
            <v>Fk x Ts1</v>
          </cell>
          <cell r="L405" t="str">
            <v>5</v>
          </cell>
          <cell r="N405" t="str">
            <v>Alat Bantu</v>
          </cell>
          <cell r="P405" t="str">
            <v>Ls</v>
          </cell>
          <cell r="Q405">
            <v>1</v>
          </cell>
          <cell r="R405">
            <v>250</v>
          </cell>
          <cell r="U405">
            <v>250</v>
          </cell>
        </row>
        <row r="406">
          <cell r="C406" t="str">
            <v>Koefisien Alat / M3</v>
          </cell>
          <cell r="D406" t="str">
            <v xml:space="preserve"> =  1  :  Q1</v>
          </cell>
          <cell r="G406" t="str">
            <v>(E15)</v>
          </cell>
          <cell r="H406">
            <v>1.7849174475680497E-2</v>
          </cell>
          <cell r="I406" t="str">
            <v>Jam</v>
          </cell>
        </row>
        <row r="408">
          <cell r="A408" t="str">
            <v>2.b.</v>
          </cell>
          <cell r="C408" t="str">
            <v>DUMP TRUCK</v>
          </cell>
          <cell r="G408" t="str">
            <v>(E09)</v>
          </cell>
          <cell r="Q408" t="str">
            <v xml:space="preserve">JUMLAH HARGA PERALATAN   </v>
          </cell>
          <cell r="U408">
            <v>44772.620507963395</v>
          </cell>
        </row>
        <row r="409">
          <cell r="C409" t="str">
            <v>Kapasitas bak</v>
          </cell>
          <cell r="G409" t="str">
            <v>V</v>
          </cell>
          <cell r="H409">
            <v>6</v>
          </cell>
          <cell r="I409" t="str">
            <v>M3</v>
          </cell>
        </row>
        <row r="410">
          <cell r="C410" t="str">
            <v>Faktor Efisiensi alat</v>
          </cell>
          <cell r="G410" t="str">
            <v>Fa</v>
          </cell>
          <cell r="H410">
            <v>0.83</v>
          </cell>
          <cell r="I410" t="str">
            <v>-</v>
          </cell>
          <cell r="L410" t="str">
            <v>D.</v>
          </cell>
          <cell r="N410" t="str">
            <v>JUMLAH HARGA TENAGA, BAHAN DAN PERALATAN  ( A + B + C )</v>
          </cell>
          <cell r="U410">
            <v>91111.009768956777</v>
          </cell>
        </row>
        <row r="411">
          <cell r="C411" t="str">
            <v>Kecepatan rata-rata bermuatan</v>
          </cell>
          <cell r="G411" t="str">
            <v>v1</v>
          </cell>
          <cell r="H411">
            <v>45</v>
          </cell>
          <cell r="I411" t="str">
            <v>KM / Jam</v>
          </cell>
          <cell r="L411" t="str">
            <v>E.</v>
          </cell>
          <cell r="N411" t="str">
            <v>OVERHEAD &amp; PROFIT</v>
          </cell>
          <cell r="P411">
            <v>10</v>
          </cell>
          <cell r="Q411" t="str">
            <v>%  x  D</v>
          </cell>
          <cell r="U411">
            <v>9111.1009768956774</v>
          </cell>
        </row>
        <row r="412">
          <cell r="C412" t="str">
            <v>Kecepatan rata-rata kosong</v>
          </cell>
          <cell r="G412" t="str">
            <v>v2</v>
          </cell>
          <cell r="H412">
            <v>60</v>
          </cell>
          <cell r="I412" t="str">
            <v>KM / Jam</v>
          </cell>
          <cell r="L412" t="str">
            <v>F.</v>
          </cell>
          <cell r="N412" t="str">
            <v>HARGA SATUAN PEKERJAAN  ( D + E )</v>
          </cell>
          <cell r="U412">
            <v>100222.11074585245</v>
          </cell>
        </row>
        <row r="413">
          <cell r="C413" t="str">
            <v>Waktu Siklus  :  - Waktu memuat = V : Q1 x 60</v>
          </cell>
          <cell r="G413" t="str">
            <v>T1</v>
          </cell>
          <cell r="H413">
            <v>6.425702811244979</v>
          </cell>
          <cell r="I413" t="str">
            <v>menit</v>
          </cell>
          <cell r="L413" t="str">
            <v>Note: 1</v>
          </cell>
          <cell r="N413" t="str">
            <v>SATUAN dapat berdasarkan atas jam operasi untuk Tenaga Kerja dan Peralatan, volume dan/atau ukuran</v>
          </cell>
        </row>
        <row r="414">
          <cell r="C414" t="str">
            <v>- Waktu tempuh isi  =  (L : v1) x 60 menit</v>
          </cell>
          <cell r="G414" t="str">
            <v>T2</v>
          </cell>
          <cell r="H414">
            <v>23.333333333333332</v>
          </cell>
          <cell r="I414" t="str">
            <v>menit</v>
          </cell>
          <cell r="N414" t="str">
            <v>berat untuk bahan-bahan.</v>
          </cell>
        </row>
        <row r="415">
          <cell r="C415" t="str">
            <v>- Waktu tempuh kosong  =  (L : v2) x 60 menit</v>
          </cell>
          <cell r="G415" t="str">
            <v>T3</v>
          </cell>
          <cell r="H415">
            <v>17.5</v>
          </cell>
          <cell r="I415" t="str">
            <v>menit</v>
          </cell>
          <cell r="L415">
            <v>2</v>
          </cell>
          <cell r="N415" t="str">
            <v>Kuantitas satuan adalah kuantitas setiap komponen untuk menyelesaikan satu satuan pekerjaan dari nomor</v>
          </cell>
        </row>
        <row r="416">
          <cell r="C416" t="str">
            <v>- Lain-lain (termasuk dumping setempat-setempat)</v>
          </cell>
          <cell r="G416" t="str">
            <v>T4</v>
          </cell>
          <cell r="H416">
            <v>30</v>
          </cell>
          <cell r="I416" t="str">
            <v>menit</v>
          </cell>
          <cell r="N416" t="str">
            <v>mata pembayaran.</v>
          </cell>
        </row>
        <row r="417">
          <cell r="G417" t="str">
            <v>Ts2</v>
          </cell>
          <cell r="H417">
            <v>77.259036144578317</v>
          </cell>
          <cell r="I417" t="str">
            <v>menit</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halaman berikut</v>
          </cell>
          <cell r="N419" t="str">
            <v>yang dibayar dari kontrak) dan biaya-biaya lainnya.</v>
          </cell>
        </row>
        <row r="420">
          <cell r="A420" t="str">
            <v>ITEM PEMBAYARAN NO.</v>
          </cell>
          <cell r="D420" t="str">
            <v>:  8.1 (3)</v>
          </cell>
          <cell r="J420" t="str">
            <v>Analisa EI-813</v>
          </cell>
        </row>
        <row r="421">
          <cell r="A421" t="str">
            <v>JENIS PEKERJAAN</v>
          </cell>
          <cell r="D421" t="str">
            <v>:  Agregat Utk. Lapis Pond. Jalan -</v>
          </cell>
        </row>
        <row r="422">
          <cell r="D422" t="str">
            <v xml:space="preserve">   Tanpa Penutup Utk. Pek. Minor</v>
          </cell>
          <cell r="H422" t="str">
            <v xml:space="preserve">         URAIAN ANALISA HARGA SATUAN</v>
          </cell>
        </row>
        <row r="423">
          <cell r="A423" t="str">
            <v>SATUAN PEMBAYARAN</v>
          </cell>
          <cell r="D423" t="str">
            <v>:  M3</v>
          </cell>
          <cell r="J423" t="str">
            <v>Lanjutan</v>
          </cell>
        </row>
        <row r="425">
          <cell r="A425" t="str">
            <v>No.</v>
          </cell>
          <cell r="C425" t="str">
            <v>U R A I A N</v>
          </cell>
          <cell r="G425" t="str">
            <v>KODE</v>
          </cell>
          <cell r="H425" t="str">
            <v>KOEF.</v>
          </cell>
          <cell r="I425" t="str">
            <v>SATUAN</v>
          </cell>
          <cell r="J425" t="str">
            <v>KETERANGAN</v>
          </cell>
        </row>
        <row r="428">
          <cell r="C428" t="str">
            <v xml:space="preserve">Kap. Prod./jam = </v>
          </cell>
          <cell r="D428" t="str">
            <v>V x Fa x 60</v>
          </cell>
          <cell r="G428" t="str">
            <v>Q2</v>
          </cell>
          <cell r="H428">
            <v>3.222923976608187</v>
          </cell>
          <cell r="I428" t="str">
            <v>M3</v>
          </cell>
        </row>
        <row r="429">
          <cell r="D429" t="str">
            <v>Fk x Ts2</v>
          </cell>
        </row>
        <row r="430">
          <cell r="C430" t="str">
            <v>Koefisien Alat / M3</v>
          </cell>
          <cell r="D430" t="str">
            <v xml:space="preserve"> = 1 : Q2</v>
          </cell>
          <cell r="G430" t="str">
            <v>(E09)</v>
          </cell>
          <cell r="H430">
            <v>0.31027725359268399</v>
          </cell>
          <cell r="I430" t="str">
            <v>Jam</v>
          </cell>
        </row>
        <row r="432">
          <cell r="A432" t="str">
            <v xml:space="preserve">   2.c.</v>
          </cell>
          <cell r="C432" t="str">
            <v>PEDESTRIAN ROLLER</v>
          </cell>
          <cell r="G432" t="str">
            <v>(E24)</v>
          </cell>
        </row>
        <row r="433">
          <cell r="C433" t="str">
            <v>Kecepatan rata-rata alat</v>
          </cell>
          <cell r="G433" t="str">
            <v>v</v>
          </cell>
          <cell r="H433">
            <v>2.5</v>
          </cell>
          <cell r="I433" t="str">
            <v>KM/jam</v>
          </cell>
        </row>
        <row r="434">
          <cell r="C434" t="str">
            <v>Lebar efektif pemadatan</v>
          </cell>
          <cell r="G434" t="str">
            <v>b</v>
          </cell>
          <cell r="H434">
            <v>0.8</v>
          </cell>
          <cell r="I434" t="str">
            <v>M</v>
          </cell>
        </row>
        <row r="435">
          <cell r="C435" t="str">
            <v>Jumlah lintasan</v>
          </cell>
          <cell r="G435" t="str">
            <v>n</v>
          </cell>
          <cell r="H435">
            <v>12</v>
          </cell>
          <cell r="I435" t="str">
            <v>lintasan</v>
          </cell>
        </row>
        <row r="436">
          <cell r="C436" t="str">
            <v>Faktor Efisiensi alat</v>
          </cell>
          <cell r="G436" t="str">
            <v>Fa</v>
          </cell>
          <cell r="H436">
            <v>0.83</v>
          </cell>
          <cell r="I436" t="str">
            <v>-</v>
          </cell>
        </row>
        <row r="438">
          <cell r="C438" t="str">
            <v>Kap. Prod. / jam =</v>
          </cell>
          <cell r="D438" t="str">
            <v>(v x 1000) x b x t x Fa</v>
          </cell>
          <cell r="G438" t="str">
            <v>Q3</v>
          </cell>
          <cell r="H438">
            <v>20.75</v>
          </cell>
          <cell r="I438" t="str">
            <v>M3</v>
          </cell>
        </row>
        <row r="439">
          <cell r="D439" t="str">
            <v>n</v>
          </cell>
        </row>
        <row r="440">
          <cell r="C440" t="str">
            <v>Koefisien Alat / M3</v>
          </cell>
          <cell r="D440" t="str">
            <v xml:space="preserve"> =  1  :  Q3</v>
          </cell>
          <cell r="G440" t="str">
            <v>(E24)</v>
          </cell>
          <cell r="H440">
            <v>4.8192771084337352E-2</v>
          </cell>
          <cell r="I440" t="str">
            <v>jam</v>
          </cell>
        </row>
        <row r="442">
          <cell r="A442" t="str">
            <v xml:space="preserve">   2.d.</v>
          </cell>
          <cell r="C442" t="str">
            <v>WATER TANK TRUCK</v>
          </cell>
          <cell r="G442" t="str">
            <v>(E23)</v>
          </cell>
        </row>
        <row r="443">
          <cell r="C443" t="str">
            <v>Volume tanki air</v>
          </cell>
          <cell r="G443" t="str">
            <v>V</v>
          </cell>
          <cell r="H443">
            <v>4</v>
          </cell>
          <cell r="I443" t="str">
            <v>M3</v>
          </cell>
        </row>
        <row r="444">
          <cell r="C444" t="str">
            <v>Kebutuhan air / M3 agregat padat</v>
          </cell>
          <cell r="G444" t="str">
            <v>Wc</v>
          </cell>
          <cell r="H444">
            <v>7.0000000000000007E-2</v>
          </cell>
          <cell r="I444" t="str">
            <v>M3</v>
          </cell>
        </row>
        <row r="445">
          <cell r="C445" t="str">
            <v>Pengisian tanki / jam</v>
          </cell>
          <cell r="G445" t="str">
            <v>n</v>
          </cell>
          <cell r="H445">
            <v>1</v>
          </cell>
          <cell r="I445" t="str">
            <v>kali</v>
          </cell>
        </row>
        <row r="446">
          <cell r="C446" t="str">
            <v>Faktor Efisiensi alat</v>
          </cell>
          <cell r="G446" t="str">
            <v>Fa</v>
          </cell>
          <cell r="H446">
            <v>0.83</v>
          </cell>
          <cell r="I446" t="str">
            <v>-</v>
          </cell>
        </row>
        <row r="448">
          <cell r="C448" t="str">
            <v>Kap. Prod. / jam =</v>
          </cell>
          <cell r="D448" t="str">
            <v>V x n x Fa</v>
          </cell>
          <cell r="G448" t="str">
            <v>Q4</v>
          </cell>
          <cell r="H448">
            <v>47.428571428571423</v>
          </cell>
          <cell r="I448" t="str">
            <v>M3</v>
          </cell>
        </row>
        <row r="449">
          <cell r="D449" t="str">
            <v>Wc</v>
          </cell>
        </row>
        <row r="450">
          <cell r="C450" t="str">
            <v>Koefisien Alat / M3</v>
          </cell>
          <cell r="D450" t="str">
            <v xml:space="preserve"> =  1  :  Q4</v>
          </cell>
          <cell r="G450" t="str">
            <v>(E23)</v>
          </cell>
          <cell r="H450">
            <v>2.1084337349397592E-2</v>
          </cell>
          <cell r="I450" t="str">
            <v>jam</v>
          </cell>
        </row>
        <row r="452">
          <cell r="A452" t="str">
            <v>2.g.</v>
          </cell>
          <cell r="C452" t="str">
            <v>ALAT BANTU</v>
          </cell>
        </row>
        <row r="453">
          <cell r="C453" t="str">
            <v>diperlukan :</v>
          </cell>
          <cell r="J453" t="str">
            <v>Lump Sum</v>
          </cell>
        </row>
        <row r="454">
          <cell r="C454" t="str">
            <v>- Kereta dorong</v>
          </cell>
          <cell r="D454" t="str">
            <v>= 5 buah</v>
          </cell>
        </row>
        <row r="455">
          <cell r="C455" t="str">
            <v>- Sekop</v>
          </cell>
          <cell r="D455" t="str">
            <v>= 10 buah</v>
          </cell>
        </row>
        <row r="456">
          <cell r="C456" t="str">
            <v>- Garpu</v>
          </cell>
          <cell r="D456" t="str">
            <v>= 10 buah</v>
          </cell>
        </row>
        <row r="458">
          <cell r="A458" t="str">
            <v xml:space="preserve">   3.</v>
          </cell>
          <cell r="C458" t="str">
            <v>TENAGA</v>
          </cell>
        </row>
        <row r="459">
          <cell r="C459" t="str">
            <v>Produksi menentukan : WHEEL LOADER</v>
          </cell>
          <cell r="G459" t="str">
            <v>Q1</v>
          </cell>
          <cell r="H459">
            <v>56.025000000000006</v>
          </cell>
          <cell r="I459" t="str">
            <v>M3 / Jam</v>
          </cell>
        </row>
        <row r="460">
          <cell r="C460" t="str">
            <v>Produksi Agregat / hari  =  Tk x Q1</v>
          </cell>
          <cell r="G460" t="str">
            <v>Qt</v>
          </cell>
          <cell r="H460">
            <v>392.17500000000007</v>
          </cell>
          <cell r="I460" t="str">
            <v>M3</v>
          </cell>
        </row>
        <row r="461">
          <cell r="C461" t="str">
            <v>Kebutuhan tenaga :</v>
          </cell>
        </row>
        <row r="462">
          <cell r="D462" t="str">
            <v>- Pekerja</v>
          </cell>
          <cell r="G462" t="str">
            <v>P</v>
          </cell>
          <cell r="H462">
            <v>25</v>
          </cell>
          <cell r="I462" t="str">
            <v>orang</v>
          </cell>
        </row>
        <row r="463">
          <cell r="D463" t="str">
            <v>- Mandor</v>
          </cell>
          <cell r="G463" t="str">
            <v>M</v>
          </cell>
          <cell r="H463">
            <v>1</v>
          </cell>
          <cell r="I463" t="str">
            <v>orang</v>
          </cell>
        </row>
        <row r="465">
          <cell r="C465" t="str">
            <v>Koefisien tenaga / M3     :</v>
          </cell>
        </row>
        <row r="466">
          <cell r="D466" t="str">
            <v>- Pekerja</v>
          </cell>
          <cell r="E466" t="str">
            <v>= (Tk x P) : Qt</v>
          </cell>
          <cell r="G466" t="str">
            <v>(L01)</v>
          </cell>
          <cell r="H466">
            <v>0.4462293618920124</v>
          </cell>
          <cell r="I466" t="str">
            <v>Jam</v>
          </cell>
        </row>
        <row r="467">
          <cell r="D467" t="str">
            <v>- Mandor</v>
          </cell>
          <cell r="E467" t="str">
            <v>= (Tk x M) : Qt</v>
          </cell>
          <cell r="G467" t="str">
            <v>(L03)</v>
          </cell>
          <cell r="H467">
            <v>1.7849174475680497E-2</v>
          </cell>
          <cell r="I467" t="str">
            <v>Jam</v>
          </cell>
        </row>
        <row r="469">
          <cell r="A469" t="str">
            <v>4.</v>
          </cell>
          <cell r="C469" t="str">
            <v>HARGA DASAR SATUAN UPAH, BAHAN DAN ALAT</v>
          </cell>
        </row>
        <row r="470">
          <cell r="C470" t="str">
            <v>Lihat lampiran.</v>
          </cell>
        </row>
        <row r="478">
          <cell r="J478" t="str">
            <v>Berlanjut ke halaman berikut</v>
          </cell>
        </row>
        <row r="479">
          <cell r="A479" t="str">
            <v>ITEM PEMBAYARAN NO.</v>
          </cell>
          <cell r="D479" t="str">
            <v>:  8.1 (3)</v>
          </cell>
          <cell r="J479" t="str">
            <v>Analisa EI-813</v>
          </cell>
        </row>
        <row r="480">
          <cell r="A480" t="str">
            <v>JENIS PEKERJAAN</v>
          </cell>
          <cell r="D480" t="str">
            <v>:  Agregat Utk. Lapis Pond. Jalan -</v>
          </cell>
        </row>
        <row r="481">
          <cell r="D481" t="str">
            <v xml:space="preserve">   Tanpa Penutup Utk. Pek. Minor</v>
          </cell>
          <cell r="H481" t="str">
            <v xml:space="preserve">         URAIAN ANALISA HARGA SATUAN</v>
          </cell>
        </row>
        <row r="482">
          <cell r="A482" t="str">
            <v>SATUAN PEMBAYARAN</v>
          </cell>
          <cell r="D482" t="str">
            <v>:  M3</v>
          </cell>
          <cell r="J482" t="str">
            <v>Lanjutan</v>
          </cell>
        </row>
        <row r="484">
          <cell r="A484" t="str">
            <v>No.</v>
          </cell>
          <cell r="C484" t="str">
            <v>U R A I A N</v>
          </cell>
          <cell r="G484" t="str">
            <v>KODE</v>
          </cell>
          <cell r="H484" t="str">
            <v>KOEF.</v>
          </cell>
          <cell r="I484" t="str">
            <v>SATUAN</v>
          </cell>
          <cell r="J484" t="str">
            <v>KETERANGAN</v>
          </cell>
        </row>
        <row r="487">
          <cell r="A487" t="str">
            <v>5.</v>
          </cell>
          <cell r="C487" t="str">
            <v>ANALISA HARGA SATUAN PEKERJAAN</v>
          </cell>
        </row>
        <row r="488">
          <cell r="C488" t="str">
            <v>Lihat perhitungan dalam FORMULIR STANDAR UNTUK</v>
          </cell>
        </row>
        <row r="489">
          <cell r="C489" t="str">
            <v>PEREKEMAN ANALISA MASING-MASING HARGA</v>
          </cell>
        </row>
        <row r="490">
          <cell r="C490" t="str">
            <v>SATUAN.</v>
          </cell>
        </row>
        <row r="491">
          <cell r="C491" t="str">
            <v>Didapat Harga Satuan Pekerjaan :</v>
          </cell>
        </row>
        <row r="493">
          <cell r="C493" t="str">
            <v xml:space="preserve">Rp.  </v>
          </cell>
          <cell r="D493">
            <v>100222.11074585245</v>
          </cell>
          <cell r="E493" t="str">
            <v xml:space="preserve"> / M3.</v>
          </cell>
        </row>
        <row r="496">
          <cell r="A496" t="str">
            <v>6.</v>
          </cell>
          <cell r="C496" t="str">
            <v>MASA PELAKSANAAN YANG DIPERLUKAN</v>
          </cell>
        </row>
        <row r="497">
          <cell r="C497" t="str">
            <v>Masa Pelaksanaan :</v>
          </cell>
          <cell r="D497" t="str">
            <v>. . . . . . . . . . .</v>
          </cell>
          <cell r="E497" t="str">
            <v>bulan</v>
          </cell>
        </row>
        <row r="499">
          <cell r="A499" t="str">
            <v>7.</v>
          </cell>
          <cell r="C499" t="str">
            <v>VOLUME PEKERJAAN YANG DIPERLUKAN</v>
          </cell>
        </row>
        <row r="500">
          <cell r="C500" t="str">
            <v>Volume pekerjaan  :</v>
          </cell>
          <cell r="D500">
            <v>0</v>
          </cell>
          <cell r="E500" t="str">
            <v>M3</v>
          </cell>
        </row>
        <row r="538">
          <cell r="A538" t="str">
            <v>ITEM PEMBAYARAN NO.</v>
          </cell>
          <cell r="D538" t="str">
            <v>:  8.1 (4)</v>
          </cell>
          <cell r="J538" t="str">
            <v>Analisa EI-814</v>
          </cell>
          <cell r="T538" t="str">
            <v>Analisa EI-814</v>
          </cell>
        </row>
        <row r="539">
          <cell r="A539" t="str">
            <v>JENIS PEKERJAAN</v>
          </cell>
          <cell r="D539" t="str">
            <v>:  Waterbound Macadam Utk. Pek. Minor</v>
          </cell>
        </row>
        <row r="540">
          <cell r="A540" t="str">
            <v>SATUAN PEMBAYARAN</v>
          </cell>
          <cell r="D540" t="str">
            <v>:  M3</v>
          </cell>
          <cell r="H540" t="str">
            <v xml:space="preserve">         URAIAN ANALISA HARGA SATUAN</v>
          </cell>
          <cell r="L540" t="str">
            <v>FORMULIR STANDAR UNTUK</v>
          </cell>
        </row>
        <row r="541">
          <cell r="L541" t="str">
            <v>PEREKAMAN ANALISA MASING-MASING HARGA SATUAN</v>
          </cell>
        </row>
        <row r="542">
          <cell r="L542" t="str">
            <v xml:space="preserve">                                                                                                            </v>
          </cell>
        </row>
        <row r="543">
          <cell r="A543" t="str">
            <v>No.</v>
          </cell>
          <cell r="C543" t="str">
            <v>U R A I A N</v>
          </cell>
          <cell r="G543" t="str">
            <v>KODE</v>
          </cell>
          <cell r="H543" t="str">
            <v>KOEF.</v>
          </cell>
          <cell r="I543" t="str">
            <v>SATUAN</v>
          </cell>
          <cell r="J543" t="str">
            <v>KETERANGAN</v>
          </cell>
        </row>
        <row r="545">
          <cell r="L545" t="str">
            <v>Proyek / Bagpro</v>
          </cell>
          <cell r="O545" t="str">
            <v xml:space="preserve">:  Peningkatan Jalan Dan Jembatan Prop. NTT </v>
          </cell>
        </row>
        <row r="546">
          <cell r="A546" t="str">
            <v>I.</v>
          </cell>
          <cell r="C546" t="str">
            <v>ASUMSI</v>
          </cell>
          <cell r="L546" t="str">
            <v>No. Paket Kontrak</v>
          </cell>
          <cell r="O546" t="str">
            <v xml:space="preserve">:  </v>
          </cell>
        </row>
        <row r="547">
          <cell r="A547">
            <v>1</v>
          </cell>
          <cell r="C547" t="str">
            <v>Menggunakan alat berat (cara mekanik)</v>
          </cell>
          <cell r="L547" t="str">
            <v>Nama Paket</v>
          </cell>
          <cell r="O547" t="str">
            <v>:  Pembangunan Jalan Resetlement Pengungsi Mauritzu</v>
          </cell>
        </row>
        <row r="548">
          <cell r="A548">
            <v>2</v>
          </cell>
          <cell r="C548" t="str">
            <v>Lokasi pekerjaan : sepanjang jalan</v>
          </cell>
          <cell r="L548" t="str">
            <v>Prop / Kab / Kodya</v>
          </cell>
          <cell r="O548" t="str">
            <v>:  Nusa Tenggara Timur / TTU</v>
          </cell>
        </row>
        <row r="549">
          <cell r="A549">
            <v>3</v>
          </cell>
          <cell r="C549" t="str">
            <v>Kondisi existing jalan : sedang</v>
          </cell>
          <cell r="L549" t="str">
            <v>ITEM PEMBAYARAN NO.</v>
          </cell>
          <cell r="O549" t="str">
            <v>:  8.1 (4)</v>
          </cell>
          <cell r="R549" t="str">
            <v>PERKIRAAN VOL. PEK.</v>
          </cell>
          <cell r="T549" t="str">
            <v>:</v>
          </cell>
          <cell r="U549">
            <v>0</v>
          </cell>
        </row>
        <row r="550">
          <cell r="A550">
            <v>4</v>
          </cell>
          <cell r="C550" t="str">
            <v>Jarak rata-rata Base Camp ke lokasi pekerjaan</v>
          </cell>
          <cell r="G550" t="str">
            <v>L</v>
          </cell>
          <cell r="H550">
            <v>17.5</v>
          </cell>
          <cell r="I550" t="str">
            <v>KM</v>
          </cell>
          <cell r="L550" t="str">
            <v>JENIS PEKERJAAN</v>
          </cell>
          <cell r="O550" t="str">
            <v>:  Waterbound Macadam Utk. Pek. -</v>
          </cell>
          <cell r="R550" t="str">
            <v>TOTAL HARGA (Rp.)</v>
          </cell>
          <cell r="T550" t="str">
            <v>:</v>
          </cell>
          <cell r="U550">
            <v>0</v>
          </cell>
        </row>
        <row r="551">
          <cell r="A551">
            <v>5</v>
          </cell>
          <cell r="C551" t="str">
            <v>Jam kerja efektif per-hari</v>
          </cell>
          <cell r="G551" t="str">
            <v>Tk</v>
          </cell>
          <cell r="H551">
            <v>7</v>
          </cell>
          <cell r="I551" t="str">
            <v>Jam</v>
          </cell>
          <cell r="L551" t="str">
            <v>SATUAN PEMBAYARAN</v>
          </cell>
          <cell r="O551" t="str">
            <v>:  M3</v>
          </cell>
          <cell r="P551" t="str">
            <v xml:space="preserve">                             Minor</v>
          </cell>
          <cell r="Q551" t="str">
            <v>Minor</v>
          </cell>
          <cell r="R551" t="str">
            <v>% THD. BIAYA PROYEK</v>
          </cell>
          <cell r="T551" t="str">
            <v>:</v>
          </cell>
          <cell r="U551">
            <v>0</v>
          </cell>
        </row>
        <row r="552">
          <cell r="A552">
            <v>6</v>
          </cell>
          <cell r="C552" t="str">
            <v>Faktor kehilangan material Agregat</v>
          </cell>
          <cell r="G552" t="str">
            <v>Fh</v>
          </cell>
          <cell r="H552">
            <v>1.1000000000000001</v>
          </cell>
          <cell r="I552" t="str">
            <v>-</v>
          </cell>
        </row>
        <row r="553">
          <cell r="A553">
            <v>7</v>
          </cell>
          <cell r="C553" t="str">
            <v>Komposisi campuran  (taksiran)  :</v>
          </cell>
        </row>
        <row r="554">
          <cell r="A554" t="str">
            <v xml:space="preserve"> </v>
          </cell>
          <cell r="C554" t="str">
            <v>- Agregat Kasar</v>
          </cell>
          <cell r="G554" t="str">
            <v>Ak</v>
          </cell>
          <cell r="H554">
            <v>85</v>
          </cell>
          <cell r="I554" t="str">
            <v>%</v>
          </cell>
          <cell r="Q554" t="str">
            <v>PERKIRAAN</v>
          </cell>
          <cell r="R554" t="str">
            <v>HARGA</v>
          </cell>
          <cell r="S554" t="str">
            <v>JUMLAH</v>
          </cell>
        </row>
        <row r="555">
          <cell r="C555" t="str">
            <v>- Agregat Halus</v>
          </cell>
          <cell r="G555" t="str">
            <v>Ah</v>
          </cell>
          <cell r="H555">
            <v>15</v>
          </cell>
          <cell r="I555" t="str">
            <v>%</v>
          </cell>
          <cell r="L555" t="str">
            <v>NO.</v>
          </cell>
          <cell r="N555" t="str">
            <v>KOMPONEN</v>
          </cell>
          <cell r="P555" t="str">
            <v>SATUAN</v>
          </cell>
          <cell r="Q555" t="str">
            <v>KUANTITAS</v>
          </cell>
          <cell r="R555" t="str">
            <v>SATUAN</v>
          </cell>
          <cell r="S555" t="str">
            <v>HARGA</v>
          </cell>
        </row>
        <row r="556">
          <cell r="A556">
            <v>8</v>
          </cell>
          <cell r="C556" t="str">
            <v>Berat jenis bahan  :</v>
          </cell>
          <cell r="R556" t="str">
            <v>(Rp.)</v>
          </cell>
          <cell r="S556" t="str">
            <v>(Rp.)</v>
          </cell>
        </row>
        <row r="557">
          <cell r="C557" t="str">
            <v>- Agregat</v>
          </cell>
          <cell r="G557" t="str">
            <v>D1</v>
          </cell>
          <cell r="H557">
            <v>1.8</v>
          </cell>
          <cell r="I557" t="str">
            <v>ton / M3</v>
          </cell>
        </row>
        <row r="559">
          <cell r="L559" t="str">
            <v>A.</v>
          </cell>
          <cell r="N559" t="str">
            <v>TENAGA</v>
          </cell>
        </row>
        <row r="561">
          <cell r="A561" t="str">
            <v>II.</v>
          </cell>
          <cell r="C561" t="str">
            <v>URUTAN KERJA</v>
          </cell>
          <cell r="L561" t="str">
            <v>1.</v>
          </cell>
          <cell r="N561" t="str">
            <v>Pekerja Biasa</v>
          </cell>
          <cell r="O561" t="str">
            <v>(L01)</v>
          </cell>
          <cell r="P561" t="str">
            <v>Jam</v>
          </cell>
          <cell r="Q561">
            <v>0.57117358322177592</v>
          </cell>
          <cell r="R561">
            <v>0</v>
          </cell>
          <cell r="U561">
            <v>0</v>
          </cell>
        </row>
        <row r="562">
          <cell r="A562">
            <v>1</v>
          </cell>
          <cell r="C562" t="str">
            <v>Permukaan dasar dibersihkan dan diratakan</v>
          </cell>
          <cell r="L562" t="str">
            <v>2.</v>
          </cell>
          <cell r="N562" t="str">
            <v>Mandor</v>
          </cell>
          <cell r="O562" t="str">
            <v>(L03)</v>
          </cell>
          <cell r="P562" t="str">
            <v>Jam</v>
          </cell>
          <cell r="Q562">
            <v>3.5698348951360995E-2</v>
          </cell>
          <cell r="R562">
            <v>0</v>
          </cell>
          <cell r="U562">
            <v>0</v>
          </cell>
        </row>
        <row r="563">
          <cell r="A563">
            <v>2</v>
          </cell>
          <cell r="C563" t="str">
            <v>Agregat dimuat ke dalam Dump Truck dengan</v>
          </cell>
        </row>
        <row r="564">
          <cell r="C564" t="str">
            <v>menggunakan Wheel Loader (di Base Camp)</v>
          </cell>
        </row>
        <row r="565">
          <cell r="A565">
            <v>3</v>
          </cell>
          <cell r="C565" t="str">
            <v>Agregat Kasar ditebarkan (manual) sesuai tebal yang</v>
          </cell>
          <cell r="Q565" t="str">
            <v xml:space="preserve">JUMLAH HARGA TENAGA   </v>
          </cell>
          <cell r="U565">
            <v>0</v>
          </cell>
        </row>
        <row r="566">
          <cell r="C566" t="str">
            <v>diperlukan dan dipadatkan dengan Three Wheel</v>
          </cell>
        </row>
        <row r="567">
          <cell r="C567" t="str">
            <v>Roller (6-8 Ton) minimum 6 lintasan</v>
          </cell>
          <cell r="L567" t="str">
            <v>B.</v>
          </cell>
          <cell r="N567" t="str">
            <v>BAHAN</v>
          </cell>
        </row>
        <row r="568">
          <cell r="A568">
            <v>4</v>
          </cell>
          <cell r="C568" t="str">
            <v>Agregat Halus ditebarkan dan dipadatkan dengan</v>
          </cell>
        </row>
        <row r="569">
          <cell r="C569" t="str">
            <v>disiram air agar mengisi rongga Agregat Kasar</v>
          </cell>
          <cell r="L569" t="str">
            <v>1.</v>
          </cell>
          <cell r="N569" t="str">
            <v>Agregat Kasar    (M03)</v>
          </cell>
          <cell r="O569" t="str">
            <v>(M03)</v>
          </cell>
          <cell r="P569" t="str">
            <v>M3</v>
          </cell>
          <cell r="Q569">
            <v>0.93500000000000005</v>
          </cell>
          <cell r="R569">
            <v>32852.921470565663</v>
          </cell>
          <cell r="U569">
            <v>30717.481574978898</v>
          </cell>
        </row>
        <row r="570">
          <cell r="L570" t="str">
            <v>2.</v>
          </cell>
          <cell r="N570" t="str">
            <v>Agregat Halus    (M04)</v>
          </cell>
          <cell r="O570" t="str">
            <v>(M04)</v>
          </cell>
          <cell r="P570" t="str">
            <v>M3</v>
          </cell>
          <cell r="Q570">
            <v>0.16500000000000001</v>
          </cell>
          <cell r="R570">
            <v>31756.453225945177</v>
          </cell>
          <cell r="U570">
            <v>5239.8147822809542</v>
          </cell>
        </row>
        <row r="572">
          <cell r="A572" t="str">
            <v>III.</v>
          </cell>
          <cell r="C572" t="str">
            <v>PEMAKAIAN BAHAN, ALAT DAN TENAGA</v>
          </cell>
        </row>
        <row r="574">
          <cell r="A574" t="str">
            <v xml:space="preserve">   1.</v>
          </cell>
          <cell r="C574" t="str">
            <v>BAHAN</v>
          </cell>
        </row>
        <row r="575">
          <cell r="A575" t="str">
            <v>1.a.</v>
          </cell>
          <cell r="C575" t="str">
            <v>Agregat Kasar</v>
          </cell>
          <cell r="D575" t="str">
            <v>=  {(Ak x 1 M3) x Fh}</v>
          </cell>
          <cell r="G575" t="str">
            <v>(M03)</v>
          </cell>
          <cell r="H575">
            <v>0.93500000000000005</v>
          </cell>
          <cell r="I575" t="str">
            <v>M3</v>
          </cell>
          <cell r="Q575" t="str">
            <v xml:space="preserve">JUMLAH HARGA BAHAN   </v>
          </cell>
          <cell r="U575">
            <v>35957.296357259853</v>
          </cell>
        </row>
        <row r="576">
          <cell r="A576" t="str">
            <v>1.b.</v>
          </cell>
          <cell r="C576" t="str">
            <v>Agregat Halus</v>
          </cell>
          <cell r="D576" t="str">
            <v>=  {(Ah x 1 M3) x Fh}</v>
          </cell>
          <cell r="G576" t="str">
            <v>(M04)</v>
          </cell>
          <cell r="H576">
            <v>0.16500000000000001</v>
          </cell>
          <cell r="I576" t="str">
            <v>M3</v>
          </cell>
        </row>
        <row r="577">
          <cell r="A577" t="str">
            <v xml:space="preserve"> </v>
          </cell>
          <cell r="L577" t="str">
            <v>C.</v>
          </cell>
          <cell r="N577" t="str">
            <v>PERALATAN</v>
          </cell>
        </row>
        <row r="579">
          <cell r="A579" t="str">
            <v>2.</v>
          </cell>
          <cell r="C579" t="str">
            <v>ALAT</v>
          </cell>
          <cell r="L579" t="str">
            <v>1.</v>
          </cell>
          <cell r="N579" t="str">
            <v>Wheel Loader</v>
          </cell>
          <cell r="O579" t="str">
            <v>(E15)</v>
          </cell>
          <cell r="P579" t="str">
            <v>Jam</v>
          </cell>
          <cell r="Q579">
            <v>3.5698348951360995E-2</v>
          </cell>
          <cell r="R579">
            <v>215035.12819823693</v>
          </cell>
          <cell r="U579">
            <v>7676.3990432213086</v>
          </cell>
        </row>
        <row r="580">
          <cell r="A580" t="str">
            <v>2.a.</v>
          </cell>
          <cell r="C580" t="str">
            <v>WHEEL LOADER</v>
          </cell>
          <cell r="G580" t="str">
            <v>(E15)</v>
          </cell>
          <cell r="L580" t="str">
            <v>2.</v>
          </cell>
          <cell r="N580" t="str">
            <v>Dump Truck</v>
          </cell>
          <cell r="O580" t="str">
            <v>(E09)</v>
          </cell>
          <cell r="P580" t="str">
            <v>Jam</v>
          </cell>
          <cell r="Q580">
            <v>0.25134339231087671</v>
          </cell>
          <cell r="R580">
            <v>119818.0926144915</v>
          </cell>
          <cell r="U580">
            <v>30115.485857945096</v>
          </cell>
        </row>
        <row r="581">
          <cell r="C581" t="str">
            <v>Kapasitas bucket</v>
          </cell>
          <cell r="G581" t="str">
            <v>V</v>
          </cell>
          <cell r="H581">
            <v>1.5</v>
          </cell>
          <cell r="I581" t="str">
            <v>M3</v>
          </cell>
          <cell r="L581" t="str">
            <v>3.</v>
          </cell>
          <cell r="N581" t="str">
            <v>3-Wheel Roller     (E16)</v>
          </cell>
          <cell r="P581" t="str">
            <v>Jam</v>
          </cell>
          <cell r="Q581">
            <v>2.677376171352075E-2</v>
          </cell>
          <cell r="R581">
            <v>119692.61825413888</v>
          </cell>
          <cell r="U581">
            <v>3204.6216400037183</v>
          </cell>
        </row>
        <row r="582">
          <cell r="C582" t="str">
            <v>Faktor bucket</v>
          </cell>
          <cell r="G582" t="str">
            <v>Fb</v>
          </cell>
          <cell r="H582">
            <v>0.9</v>
          </cell>
          <cell r="I582" t="str">
            <v>-</v>
          </cell>
          <cell r="L582" t="str">
            <v>4.</v>
          </cell>
          <cell r="N582" t="str">
            <v>Alat BAntu</v>
          </cell>
          <cell r="P582" t="str">
            <v>Ls</v>
          </cell>
          <cell r="Q582">
            <v>1</v>
          </cell>
          <cell r="R582">
            <v>150</v>
          </cell>
          <cell r="U582">
            <v>150</v>
          </cell>
        </row>
        <row r="583">
          <cell r="C583" t="str">
            <v>Faktor efisiensi alat</v>
          </cell>
          <cell r="G583" t="str">
            <v>Fa</v>
          </cell>
          <cell r="H583">
            <v>0.83</v>
          </cell>
          <cell r="I583" t="str">
            <v>-</v>
          </cell>
        </row>
        <row r="584">
          <cell r="C584" t="str">
            <v>Waktu Siklus</v>
          </cell>
          <cell r="G584" t="str">
            <v>Ts1</v>
          </cell>
        </row>
        <row r="585">
          <cell r="C585" t="str">
            <v>- Memuat, menuang, kembali</v>
          </cell>
          <cell r="G585" t="str">
            <v>T1</v>
          </cell>
          <cell r="H585">
            <v>1.5</v>
          </cell>
          <cell r="I585" t="str">
            <v>menit</v>
          </cell>
        </row>
        <row r="586">
          <cell r="C586" t="str">
            <v>- Menunggu, dan lain lain</v>
          </cell>
          <cell r="G586" t="str">
            <v>T2</v>
          </cell>
          <cell r="H586">
            <v>0.5</v>
          </cell>
          <cell r="I586" t="str">
            <v>menit</v>
          </cell>
        </row>
        <row r="587">
          <cell r="G587" t="str">
            <v>Ts1</v>
          </cell>
          <cell r="H587">
            <v>2</v>
          </cell>
          <cell r="I587" t="str">
            <v>menit</v>
          </cell>
          <cell r="Q587" t="str">
            <v xml:space="preserve">JUMLAH HARGA PERALATAN   </v>
          </cell>
          <cell r="U587">
            <v>41146.506541170122</v>
          </cell>
        </row>
        <row r="589">
          <cell r="C589" t="str">
            <v xml:space="preserve">Kap. Prod. / jam = </v>
          </cell>
          <cell r="D589" t="str">
            <v>V x Fb x Fa x 60</v>
          </cell>
          <cell r="G589" t="str">
            <v>Q1</v>
          </cell>
          <cell r="H589">
            <v>28.012500000000003</v>
          </cell>
          <cell r="I589" t="str">
            <v>M3</v>
          </cell>
          <cell r="J589" t="str">
            <v xml:space="preserve"> </v>
          </cell>
          <cell r="L589" t="str">
            <v>D.</v>
          </cell>
          <cell r="N589" t="str">
            <v>JUMLAH HARGA TENAGA, BAHAN DAN PERALATAN  ( A + B + C )</v>
          </cell>
          <cell r="U589">
            <v>77103.802898429974</v>
          </cell>
        </row>
        <row r="590">
          <cell r="D590" t="str">
            <v>Ts1</v>
          </cell>
          <cell r="L590" t="str">
            <v>E.</v>
          </cell>
          <cell r="N590" t="str">
            <v>OVERHEAD &amp; PROFIT</v>
          </cell>
          <cell r="P590">
            <v>10</v>
          </cell>
          <cell r="Q590" t="str">
            <v>%  x  D</v>
          </cell>
          <cell r="U590">
            <v>7710.3802898429976</v>
          </cell>
        </row>
        <row r="591">
          <cell r="L591" t="str">
            <v>F.</v>
          </cell>
          <cell r="N591" t="str">
            <v>HARGA SATUAN PEKERJAAN  ( D + E )</v>
          </cell>
          <cell r="U591">
            <v>84814.183188272975</v>
          </cell>
        </row>
        <row r="592">
          <cell r="C592" t="str">
            <v>Koefisien Alat/M3</v>
          </cell>
          <cell r="D592" t="str">
            <v xml:space="preserve"> = 1 : Q1</v>
          </cell>
          <cell r="G592" t="str">
            <v>(E15)</v>
          </cell>
          <cell r="H592">
            <v>3.5698348951360995E-2</v>
          </cell>
          <cell r="I592" t="str">
            <v>Jam</v>
          </cell>
          <cell r="L592" t="str">
            <v>Note: 1</v>
          </cell>
          <cell r="N592" t="str">
            <v>SATUAN dapat berdasarkan atas jam operasi untuk Tenaga Kerja dan Peralatan, volume dan/atau ukuran</v>
          </cell>
        </row>
        <row r="593">
          <cell r="N593" t="str">
            <v>berat untuk bahan-bahan.</v>
          </cell>
        </row>
        <row r="594">
          <cell r="L594">
            <v>2</v>
          </cell>
          <cell r="N594" t="str">
            <v>Kuantitas satuan adalah kuantitas setiap komponen untuk menyelesaikan satu satuan pekerjaan dari nomor</v>
          </cell>
        </row>
        <row r="595">
          <cell r="N595" t="str">
            <v>mata pembayaran.</v>
          </cell>
        </row>
        <row r="596">
          <cell r="L596">
            <v>3</v>
          </cell>
          <cell r="N596" t="str">
            <v>Biaya satuan untuk peralatan sudah termasuk bahan bakar, bahan habis dipakai dan operator.</v>
          </cell>
        </row>
        <row r="597">
          <cell r="L597">
            <v>4</v>
          </cell>
          <cell r="N597" t="str">
            <v>Biaya satuan sudah termasuk pengeluaran untuk seluruh pajak yang berkaitan (tetapi tidak termasuk PPN</v>
          </cell>
        </row>
        <row r="598">
          <cell r="J598" t="str">
            <v>Berlanjut ke halaman berikut</v>
          </cell>
          <cell r="N598" t="str">
            <v>yang dibayar dari kontrak) dan biaya-biaya lainnya.</v>
          </cell>
        </row>
        <row r="599">
          <cell r="A599" t="str">
            <v>ITEM PEMBAYARAN NO.</v>
          </cell>
          <cell r="D599" t="str">
            <v>:  8.1 (4)</v>
          </cell>
          <cell r="J599" t="str">
            <v>Analisa EI-814</v>
          </cell>
        </row>
        <row r="600">
          <cell r="A600" t="str">
            <v>JENIS PEKERJAAN</v>
          </cell>
          <cell r="D600" t="str">
            <v>:  Waterbound Macadam Utk. Pek. Minor</v>
          </cell>
        </row>
        <row r="601">
          <cell r="A601" t="str">
            <v>SATUAN PEMBAYARAN</v>
          </cell>
          <cell r="D601" t="str">
            <v>:  M3</v>
          </cell>
          <cell r="H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A607" t="str">
            <v>2.b.</v>
          </cell>
          <cell r="C607" t="str">
            <v>DUMP TRUCK (DT)</v>
          </cell>
          <cell r="G607" t="str">
            <v>(E09)</v>
          </cell>
        </row>
        <row r="608">
          <cell r="C608" t="str">
            <v>Kapasitas bak</v>
          </cell>
          <cell r="G608" t="str">
            <v>V</v>
          </cell>
          <cell r="H608">
            <v>6</v>
          </cell>
          <cell r="I608" t="str">
            <v>M3</v>
          </cell>
        </row>
        <row r="609">
          <cell r="C609" t="str">
            <v>Faktor Efisiensi alat</v>
          </cell>
          <cell r="G609" t="str">
            <v>Fa</v>
          </cell>
          <cell r="H609">
            <v>0.83</v>
          </cell>
          <cell r="I609" t="str">
            <v>-</v>
          </cell>
        </row>
        <row r="610">
          <cell r="C610" t="str">
            <v>Kecepatan rata-rata bermuatan</v>
          </cell>
          <cell r="G610" t="str">
            <v>v1</v>
          </cell>
          <cell r="H610">
            <v>40</v>
          </cell>
          <cell r="I610" t="str">
            <v>KM / Jam</v>
          </cell>
        </row>
        <row r="611">
          <cell r="C611" t="str">
            <v>Kecepatan rata-rata kosong</v>
          </cell>
          <cell r="G611" t="str">
            <v>v2</v>
          </cell>
          <cell r="H611">
            <v>50</v>
          </cell>
          <cell r="I611" t="str">
            <v>KM / Jam</v>
          </cell>
        </row>
        <row r="613">
          <cell r="C613" t="str">
            <v>Waktu Siklus</v>
          </cell>
          <cell r="G613" t="str">
            <v>Ts2</v>
          </cell>
        </row>
        <row r="614">
          <cell r="C614" t="str">
            <v>- Mengisi Bak  =  V : Q1 x 60</v>
          </cell>
          <cell r="G614" t="str">
            <v>T1</v>
          </cell>
          <cell r="H614">
            <v>12.851405622489958</v>
          </cell>
          <cell r="I614" t="str">
            <v>menit</v>
          </cell>
        </row>
        <row r="615">
          <cell r="C615" t="str">
            <v>- Angkut</v>
          </cell>
          <cell r="D615" t="str">
            <v>= (L : v1) x 60 menit</v>
          </cell>
          <cell r="G615" t="str">
            <v>T2</v>
          </cell>
          <cell r="H615">
            <v>26.25</v>
          </cell>
          <cell r="I615" t="str">
            <v>menit</v>
          </cell>
        </row>
        <row r="616">
          <cell r="C616" t="str">
            <v>- Tunggu + dump + Putar</v>
          </cell>
          <cell r="G616" t="str">
            <v>T3</v>
          </cell>
          <cell r="H616">
            <v>15</v>
          </cell>
          <cell r="I616" t="str">
            <v>menit</v>
          </cell>
        </row>
        <row r="617">
          <cell r="C617" t="str">
            <v>- Kembali</v>
          </cell>
          <cell r="D617" t="str">
            <v>= (L : v2) x 60 menit</v>
          </cell>
          <cell r="G617" t="str">
            <v>T4</v>
          </cell>
          <cell r="H617">
            <v>21</v>
          </cell>
          <cell r="I617" t="str">
            <v>menit</v>
          </cell>
        </row>
        <row r="618">
          <cell r="G618" t="str">
            <v>Ts2</v>
          </cell>
          <cell r="H618">
            <v>75.101405622489949</v>
          </cell>
          <cell r="I618" t="str">
            <v>menit</v>
          </cell>
        </row>
        <row r="620">
          <cell r="C620" t="str">
            <v>Kap.Prod. / jam =</v>
          </cell>
          <cell r="D620" t="str">
            <v>V x Fa x 60</v>
          </cell>
          <cell r="G620" t="str">
            <v>Q2</v>
          </cell>
          <cell r="H620">
            <v>3.9786206066763814</v>
          </cell>
          <cell r="I620" t="str">
            <v>M3</v>
          </cell>
        </row>
        <row r="621">
          <cell r="D621" t="str">
            <v>Ts2</v>
          </cell>
        </row>
        <row r="623">
          <cell r="C623" t="str">
            <v>Koefisien Alat / M3</v>
          </cell>
          <cell r="D623" t="str">
            <v xml:space="preserve"> =  1  :  Q2</v>
          </cell>
          <cell r="G623" t="str">
            <v>(E09)</v>
          </cell>
          <cell r="H623">
            <v>0.25134339231087671</v>
          </cell>
          <cell r="I623" t="str">
            <v>Jam</v>
          </cell>
        </row>
        <row r="625">
          <cell r="A625" t="str">
            <v>2.c.</v>
          </cell>
          <cell r="C625" t="str">
            <v>THREE WHEEL ROLLER</v>
          </cell>
          <cell r="G625" t="str">
            <v>(E16)</v>
          </cell>
        </row>
        <row r="626">
          <cell r="C626" t="str">
            <v>Kecepatan rata-rata alat</v>
          </cell>
          <cell r="G626" t="str">
            <v>v</v>
          </cell>
          <cell r="H626">
            <v>3</v>
          </cell>
          <cell r="I626" t="str">
            <v>Km / Jam</v>
          </cell>
        </row>
        <row r="627">
          <cell r="C627" t="str">
            <v>Lebar efektif pemadatan</v>
          </cell>
          <cell r="G627" t="str">
            <v>b</v>
          </cell>
          <cell r="H627">
            <v>1.2</v>
          </cell>
          <cell r="I627" t="str">
            <v>M</v>
          </cell>
        </row>
        <row r="628">
          <cell r="C628" t="str">
            <v>Tebal Efektif Pemadatan</v>
          </cell>
          <cell r="G628" t="str">
            <v>t</v>
          </cell>
          <cell r="H628">
            <v>0.1</v>
          </cell>
          <cell r="I628" t="str">
            <v>M</v>
          </cell>
        </row>
        <row r="629">
          <cell r="C629" t="str">
            <v>Jumlah lintasan</v>
          </cell>
          <cell r="G629" t="str">
            <v>n</v>
          </cell>
          <cell r="H629">
            <v>8</v>
          </cell>
          <cell r="I629" t="str">
            <v>lintasan</v>
          </cell>
        </row>
        <row r="630">
          <cell r="C630" t="str">
            <v>Faktor Efisiensi alat</v>
          </cell>
          <cell r="G630" t="str">
            <v>Fa</v>
          </cell>
          <cell r="H630">
            <v>0.83</v>
          </cell>
          <cell r="I630" t="str">
            <v>-</v>
          </cell>
        </row>
        <row r="631">
          <cell r="C631" t="str">
            <v xml:space="preserve">Kap. Prod. / jam = </v>
          </cell>
          <cell r="D631" t="str">
            <v>(v x 1000) x b x t x Fa</v>
          </cell>
          <cell r="G631" t="str">
            <v>Q3</v>
          </cell>
          <cell r="H631">
            <v>37.35</v>
          </cell>
          <cell r="I631" t="str">
            <v>M3</v>
          </cell>
        </row>
        <row r="632">
          <cell r="D632" t="str">
            <v>n</v>
          </cell>
        </row>
        <row r="633">
          <cell r="C633" t="str">
            <v>Koefisien Alat / M3</v>
          </cell>
          <cell r="D633" t="str">
            <v xml:space="preserve"> =  1  :  Q3</v>
          </cell>
          <cell r="G633" t="str">
            <v>(E16)</v>
          </cell>
          <cell r="H633">
            <v>2.677376171352075E-2</v>
          </cell>
          <cell r="I633" t="str">
            <v>Jam</v>
          </cell>
        </row>
        <row r="635">
          <cell r="A635" t="str">
            <v>2.d.</v>
          </cell>
          <cell r="C635" t="str">
            <v>ALAT BANTU</v>
          </cell>
        </row>
        <row r="636">
          <cell r="C636" t="str">
            <v>diperlukan :</v>
          </cell>
          <cell r="J636" t="str">
            <v>Lump Sum</v>
          </cell>
        </row>
        <row r="637">
          <cell r="C637" t="str">
            <v>- Kereta dorong</v>
          </cell>
          <cell r="D637" t="str">
            <v>=  3  buah</v>
          </cell>
        </row>
        <row r="638">
          <cell r="C638" t="str">
            <v>- Sekop</v>
          </cell>
          <cell r="D638" t="str">
            <v>=  5  buah</v>
          </cell>
        </row>
        <row r="639">
          <cell r="C639" t="str">
            <v>- Sapu</v>
          </cell>
          <cell r="D639" t="str">
            <v>=  5  buah</v>
          </cell>
        </row>
        <row r="640">
          <cell r="C640" t="str">
            <v>- Sikat</v>
          </cell>
          <cell r="D640" t="str">
            <v>=  3  buah</v>
          </cell>
        </row>
        <row r="645">
          <cell r="A645" t="str">
            <v xml:space="preserve">   3.</v>
          </cell>
          <cell r="C645" t="str">
            <v>TENAGA</v>
          </cell>
        </row>
        <row r="646">
          <cell r="C646" t="str">
            <v>Produksi menentukan (Produksi Wheel Loader)</v>
          </cell>
          <cell r="G646" t="str">
            <v>Q1</v>
          </cell>
          <cell r="H646">
            <v>28.012500000000003</v>
          </cell>
          <cell r="I646" t="str">
            <v>M3/Jam</v>
          </cell>
        </row>
        <row r="647">
          <cell r="C647" t="str">
            <v>Produksi Lapen / hari   =   Q1 x Tk</v>
          </cell>
          <cell r="G647" t="str">
            <v>Qt</v>
          </cell>
          <cell r="H647">
            <v>196.08750000000003</v>
          </cell>
          <cell r="I647" t="str">
            <v>M3</v>
          </cell>
        </row>
        <row r="648">
          <cell r="C648" t="str">
            <v>Kebutuhan tenaga :</v>
          </cell>
        </row>
        <row r="649">
          <cell r="D649" t="str">
            <v>- Pekerja</v>
          </cell>
          <cell r="G649" t="str">
            <v>P</v>
          </cell>
          <cell r="H649">
            <v>16</v>
          </cell>
          <cell r="I649" t="str">
            <v>orang</v>
          </cell>
        </row>
        <row r="650">
          <cell r="D650" t="str">
            <v>- Mandor</v>
          </cell>
          <cell r="G650" t="str">
            <v>M</v>
          </cell>
          <cell r="H650">
            <v>1</v>
          </cell>
          <cell r="I650" t="str">
            <v>orang</v>
          </cell>
        </row>
        <row r="652">
          <cell r="C652" t="str">
            <v>Koefisien Tenaga / M3     :</v>
          </cell>
        </row>
        <row r="653">
          <cell r="D653" t="str">
            <v>- Pekerja</v>
          </cell>
          <cell r="E653" t="str">
            <v>= (Tk x P) / Qt</v>
          </cell>
          <cell r="G653" t="str">
            <v>(L01)</v>
          </cell>
          <cell r="H653">
            <v>0.57117358322177592</v>
          </cell>
          <cell r="I653" t="str">
            <v>Jam</v>
          </cell>
        </row>
        <row r="654">
          <cell r="D654" t="str">
            <v>- Mandor</v>
          </cell>
          <cell r="E654" t="str">
            <v>= (Tk x M) / Qt</v>
          </cell>
          <cell r="G654" t="str">
            <v>(L03)</v>
          </cell>
          <cell r="H654">
            <v>3.5698348951360995E-2</v>
          </cell>
          <cell r="I654" t="str">
            <v>Jam</v>
          </cell>
        </row>
        <row r="656">
          <cell r="C656" t="str">
            <v xml:space="preserve"> </v>
          </cell>
        </row>
        <row r="657">
          <cell r="J657" t="str">
            <v>Berlanjut ke halaman berikut</v>
          </cell>
        </row>
        <row r="658">
          <cell r="A658" t="str">
            <v>ITEM PEMBAYARAN NO.</v>
          </cell>
          <cell r="D658" t="str">
            <v>:  8.1 (4)</v>
          </cell>
          <cell r="J658" t="str">
            <v>Analisa EI-814</v>
          </cell>
        </row>
        <row r="659">
          <cell r="A659" t="str">
            <v>JENIS PEKERJAAN</v>
          </cell>
          <cell r="D659" t="str">
            <v>:  Waterbound Macadam Utk. Pek. Minor</v>
          </cell>
        </row>
        <row r="660">
          <cell r="A660" t="str">
            <v>SATUAN PEMBAYARAN</v>
          </cell>
          <cell r="D660" t="str">
            <v>:  M3</v>
          </cell>
          <cell r="H660" t="str">
            <v xml:space="preserve">         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4.</v>
          </cell>
          <cell r="C666" t="str">
            <v>HARGA DASAR SATUAN UPAH, BAHAN DAN ALAT</v>
          </cell>
        </row>
        <row r="667">
          <cell r="C667" t="str">
            <v>Lihat lampiran.</v>
          </cell>
        </row>
        <row r="669">
          <cell r="A669" t="str">
            <v>5.</v>
          </cell>
          <cell r="C669" t="str">
            <v>ANALISA HARGA SATUAN PEKERJAAN</v>
          </cell>
        </row>
        <row r="670">
          <cell r="C670" t="str">
            <v>Lihat perhitungan dalam FORMULIR STANDAR UNTUK</v>
          </cell>
        </row>
        <row r="671">
          <cell r="C671" t="str">
            <v>PEREKEMAN ANALISA MASING-MASING HARGA</v>
          </cell>
        </row>
        <row r="672">
          <cell r="C672" t="str">
            <v>SATUAN.</v>
          </cell>
        </row>
        <row r="673">
          <cell r="C673" t="str">
            <v>Didapat Harga Satuan Pekerjaan :</v>
          </cell>
        </row>
        <row r="675">
          <cell r="C675" t="str">
            <v xml:space="preserve">Rp.  </v>
          </cell>
          <cell r="D675">
            <v>84814.183188272975</v>
          </cell>
          <cell r="E675" t="str">
            <v xml:space="preserve"> / M3.</v>
          </cell>
        </row>
        <row r="678">
          <cell r="A678" t="str">
            <v>6.</v>
          </cell>
          <cell r="C678" t="str">
            <v>MASA PELAKSANAAN YANG DIPERLUKAN</v>
          </cell>
        </row>
        <row r="679">
          <cell r="C679" t="str">
            <v>Masa Pelaksanaan :</v>
          </cell>
          <cell r="D679" t="str">
            <v>. . . . . . . . . . .</v>
          </cell>
          <cell r="E679" t="str">
            <v>bulan</v>
          </cell>
        </row>
        <row r="681">
          <cell r="A681" t="str">
            <v>7.</v>
          </cell>
          <cell r="C681" t="str">
            <v>VOLUME PEKERJAAN YANG DIPERLUKAN</v>
          </cell>
        </row>
        <row r="682">
          <cell r="C682" t="str">
            <v>Volume pekerjaan  :</v>
          </cell>
          <cell r="D682">
            <v>0</v>
          </cell>
          <cell r="E682" t="str">
            <v>M3</v>
          </cell>
        </row>
        <row r="717">
          <cell r="A717" t="str">
            <v>ITEM PEMBAYARAN NO.</v>
          </cell>
          <cell r="D717" t="str">
            <v>:  8.1 (5)</v>
          </cell>
          <cell r="J717" t="str">
            <v>Analisa EI-815</v>
          </cell>
          <cell r="T717" t="str">
            <v>Analisa EI-815</v>
          </cell>
        </row>
        <row r="718">
          <cell r="A718" t="str">
            <v>JENIS PEKERJAAN</v>
          </cell>
          <cell r="D718" t="str">
            <v>:  Camp. Aspal Panas Utk.Pek.Minor</v>
          </cell>
        </row>
        <row r="719">
          <cell r="A719" t="str">
            <v>SATUAN PEMBAYARAN</v>
          </cell>
          <cell r="D719" t="str">
            <v>:  M3</v>
          </cell>
          <cell r="H719" t="str">
            <v xml:space="preserve">         URAIAN ANALISA HARGA SATUAN</v>
          </cell>
          <cell r="L719" t="str">
            <v>FORMULIR STANDAR UNTUK</v>
          </cell>
        </row>
        <row r="720">
          <cell r="L720" t="str">
            <v>PEREKAMAN ANALISA MASING-MASING HARGA SATUAN</v>
          </cell>
        </row>
        <row r="721">
          <cell r="L721" t="str">
            <v xml:space="preserve">                                                                                                            </v>
          </cell>
        </row>
        <row r="722">
          <cell r="A722" t="str">
            <v>No.</v>
          </cell>
          <cell r="C722" t="str">
            <v>U R A I A N</v>
          </cell>
          <cell r="G722" t="str">
            <v>KODE</v>
          </cell>
          <cell r="H722" t="str">
            <v>KOEF.</v>
          </cell>
          <cell r="I722" t="str">
            <v>SATUAN</v>
          </cell>
          <cell r="J722" t="str">
            <v>KETERANGAN</v>
          </cell>
        </row>
        <row r="724">
          <cell r="L724" t="str">
            <v>Proyek / Bagpro</v>
          </cell>
          <cell r="O724" t="str">
            <v xml:space="preserve">:  Peningkatan Jalan Dan Jembatan Prop. NTT </v>
          </cell>
        </row>
        <row r="725">
          <cell r="A725" t="str">
            <v>I.</v>
          </cell>
          <cell r="C725" t="str">
            <v>ASUMSI</v>
          </cell>
          <cell r="L725" t="str">
            <v>No. Paket Kontrak</v>
          </cell>
          <cell r="O725" t="str">
            <v xml:space="preserve">:  </v>
          </cell>
        </row>
        <row r="726">
          <cell r="A726">
            <v>1</v>
          </cell>
          <cell r="C726" t="str">
            <v>Menggunakan alat berat (cara mekanik)</v>
          </cell>
          <cell r="L726" t="str">
            <v>Nama Paket</v>
          </cell>
          <cell r="O726" t="str">
            <v>:  Pembangunan Jalan Resetlement Pengungsi Mauritzu</v>
          </cell>
        </row>
        <row r="727">
          <cell r="A727">
            <v>2</v>
          </cell>
          <cell r="C727" t="str">
            <v>Lokasi pekerjaan : sepanjang jalan</v>
          </cell>
          <cell r="L727" t="str">
            <v>Prop / Kab / Kodya</v>
          </cell>
          <cell r="O727" t="str">
            <v>:  Nusa Tenggara Timur / TTU</v>
          </cell>
        </row>
        <row r="728">
          <cell r="A728">
            <v>3</v>
          </cell>
          <cell r="C728" t="str">
            <v>Kondisi existing jalan : sedang</v>
          </cell>
          <cell r="L728" t="str">
            <v>ITEM PEMBAYARAN NO.</v>
          </cell>
          <cell r="O728" t="str">
            <v>:  8.1 (5)</v>
          </cell>
          <cell r="R728" t="str">
            <v>PERKIRAAN VOL. PEK.</v>
          </cell>
          <cell r="T728" t="str">
            <v>:</v>
          </cell>
          <cell r="U728">
            <v>0</v>
          </cell>
        </row>
        <row r="729">
          <cell r="A729">
            <v>4</v>
          </cell>
          <cell r="C729" t="str">
            <v>Jarak rata-rata Base Camp ke lokasi pekerjaan</v>
          </cell>
          <cell r="G729" t="str">
            <v>L</v>
          </cell>
          <cell r="H729">
            <v>17.5</v>
          </cell>
          <cell r="I729" t="str">
            <v>KM</v>
          </cell>
          <cell r="L729" t="str">
            <v>JENIS PEKERJAAN</v>
          </cell>
          <cell r="O729" t="str">
            <v>:  Camp. Aspal Panas Utk.Pek.Minor</v>
          </cell>
          <cell r="R729" t="str">
            <v>TOTAL HARGA (Rp.)</v>
          </cell>
          <cell r="T729" t="str">
            <v>:</v>
          </cell>
          <cell r="U729">
            <v>0</v>
          </cell>
        </row>
        <row r="730">
          <cell r="A730">
            <v>5</v>
          </cell>
          <cell r="C730" t="str">
            <v>Tebal Lapis Hotmix padat untuk patching</v>
          </cell>
          <cell r="G730" t="str">
            <v>t</v>
          </cell>
          <cell r="H730">
            <v>7.4999999999999997E-2</v>
          </cell>
          <cell r="I730" t="str">
            <v>M</v>
          </cell>
          <cell r="J730" t="str">
            <v xml:space="preserve"> Rata-rata</v>
          </cell>
          <cell r="L730" t="str">
            <v>SATUAN PEMBAYARAN</v>
          </cell>
          <cell r="O730" t="str">
            <v>:  M3</v>
          </cell>
          <cell r="R730" t="str">
            <v>% THD. BIAYA PROYEK</v>
          </cell>
          <cell r="T730" t="str">
            <v>:</v>
          </cell>
          <cell r="U730">
            <v>0</v>
          </cell>
        </row>
        <row r="731">
          <cell r="A731">
            <v>6</v>
          </cell>
          <cell r="C731" t="str">
            <v>Jam kerja efektif per-hari</v>
          </cell>
          <cell r="G731" t="str">
            <v>Tk</v>
          </cell>
          <cell r="H731">
            <v>7</v>
          </cell>
          <cell r="I731" t="str">
            <v>Jam</v>
          </cell>
        </row>
        <row r="732">
          <cell r="A732">
            <v>7</v>
          </cell>
          <cell r="C732" t="str">
            <v>Faktor kehilanganmaterial :</v>
          </cell>
          <cell r="E732" t="str">
            <v>- Agregat</v>
          </cell>
          <cell r="G732" t="str">
            <v>Fh1</v>
          </cell>
          <cell r="H732">
            <v>1.1000000000000001</v>
          </cell>
          <cell r="I732" t="str">
            <v>-</v>
          </cell>
        </row>
        <row r="733">
          <cell r="A733" t="str">
            <v xml:space="preserve"> </v>
          </cell>
          <cell r="E733" t="str">
            <v>- Aspal</v>
          </cell>
          <cell r="G733" t="str">
            <v>Fh2</v>
          </cell>
          <cell r="H733">
            <v>1.05</v>
          </cell>
          <cell r="I733" t="str">
            <v>-</v>
          </cell>
          <cell r="Q733" t="str">
            <v>PERKIRAAN</v>
          </cell>
          <cell r="R733" t="str">
            <v>HARGA</v>
          </cell>
          <cell r="S733" t="str">
            <v>JUMLAH</v>
          </cell>
        </row>
        <row r="734">
          <cell r="A734">
            <v>8</v>
          </cell>
          <cell r="C734" t="str">
            <v>Komposisi campuran ATB  :</v>
          </cell>
          <cell r="L734" t="str">
            <v>NO.</v>
          </cell>
          <cell r="N734" t="str">
            <v>KOMPONEN</v>
          </cell>
          <cell r="P734" t="str">
            <v>SATUAN</v>
          </cell>
          <cell r="Q734" t="str">
            <v>KUANTITAS</v>
          </cell>
          <cell r="R734" t="str">
            <v>SATUAN</v>
          </cell>
          <cell r="S734" t="str">
            <v>HARGA</v>
          </cell>
        </row>
        <row r="735">
          <cell r="C735" t="str">
            <v xml:space="preserve">- Coarse Agregat  </v>
          </cell>
          <cell r="G735" t="str">
            <v>CA</v>
          </cell>
          <cell r="H735">
            <v>54.9</v>
          </cell>
          <cell r="I735" t="str">
            <v>%</v>
          </cell>
          <cell r="J735" t="str">
            <v xml:space="preserve"> Gradasi harus -</v>
          </cell>
          <cell r="R735" t="str">
            <v>(Rp.)</v>
          </cell>
          <cell r="S735" t="str">
            <v>(Rp.)</v>
          </cell>
        </row>
        <row r="736">
          <cell r="C736" t="str">
            <v>- Fine Agregat</v>
          </cell>
          <cell r="G736" t="str">
            <v>FA</v>
          </cell>
          <cell r="H736">
            <v>37.5</v>
          </cell>
          <cell r="I736" t="str">
            <v>%</v>
          </cell>
          <cell r="J736" t="str">
            <v xml:space="preserve"> memenuhi -</v>
          </cell>
        </row>
        <row r="737">
          <cell r="C737" t="str">
            <v>- Fraksi Filler</v>
          </cell>
          <cell r="G737" t="str">
            <v>FF</v>
          </cell>
          <cell r="H737">
            <v>1</v>
          </cell>
          <cell r="I737" t="str">
            <v>%</v>
          </cell>
          <cell r="J737" t="str">
            <v xml:space="preserve"> Spesifikasi</v>
          </cell>
        </row>
        <row r="738">
          <cell r="C738" t="str">
            <v>- Asphalt</v>
          </cell>
          <cell r="D738" t="str">
            <v>minimum 6 %</v>
          </cell>
          <cell r="G738" t="str">
            <v>As</v>
          </cell>
          <cell r="H738">
            <v>6.6</v>
          </cell>
          <cell r="I738" t="str">
            <v>%</v>
          </cell>
          <cell r="L738" t="str">
            <v>A.</v>
          </cell>
          <cell r="N738" t="str">
            <v>TENAGA</v>
          </cell>
        </row>
        <row r="739">
          <cell r="A739">
            <v>9</v>
          </cell>
          <cell r="C739" t="str">
            <v>Berat jenis bahan  :</v>
          </cell>
        </row>
        <row r="740">
          <cell r="C740" t="str">
            <v>- ATB</v>
          </cell>
          <cell r="G740" t="str">
            <v>D1</v>
          </cell>
          <cell r="H740">
            <v>2.2999999999999998</v>
          </cell>
          <cell r="I740" t="str">
            <v>ton / M3</v>
          </cell>
          <cell r="L740" t="str">
            <v>1.</v>
          </cell>
          <cell r="N740" t="str">
            <v>Pekerja Biasa</v>
          </cell>
          <cell r="O740" t="str">
            <v>(L01)</v>
          </cell>
          <cell r="P740" t="str">
            <v>Jam</v>
          </cell>
          <cell r="Q740">
            <v>1.1851851851851851</v>
          </cell>
          <cell r="R740">
            <v>0</v>
          </cell>
          <cell r="U740">
            <v>0</v>
          </cell>
        </row>
        <row r="741">
          <cell r="C741" t="str">
            <v>- Coarse Agregat &amp; Fine Agregat</v>
          </cell>
          <cell r="G741" t="str">
            <v>D2</v>
          </cell>
          <cell r="H741">
            <v>1.8</v>
          </cell>
          <cell r="I741" t="str">
            <v>ton / M3</v>
          </cell>
          <cell r="L741" t="str">
            <v>2.</v>
          </cell>
          <cell r="N741" t="str">
            <v>Mandor</v>
          </cell>
          <cell r="O741" t="str">
            <v>(L03)</v>
          </cell>
          <cell r="P741" t="str">
            <v>Jam</v>
          </cell>
          <cell r="Q741">
            <v>0.11851851851851852</v>
          </cell>
          <cell r="R741">
            <v>0</v>
          </cell>
          <cell r="U741">
            <v>0</v>
          </cell>
        </row>
        <row r="742">
          <cell r="C742" t="str">
            <v>- Fraksi Filler</v>
          </cell>
          <cell r="G742" t="str">
            <v>D3</v>
          </cell>
          <cell r="H742">
            <v>2</v>
          </cell>
          <cell r="I742" t="str">
            <v>ton / M3</v>
          </cell>
        </row>
        <row r="743">
          <cell r="C743" t="str">
            <v>- Asphalt</v>
          </cell>
          <cell r="G743" t="str">
            <v>D4</v>
          </cell>
          <cell r="H743">
            <v>1.03</v>
          </cell>
          <cell r="I743" t="str">
            <v>ton / M3</v>
          </cell>
        </row>
        <row r="744">
          <cell r="Q744" t="str">
            <v xml:space="preserve">JUMLAH HARGA TENAGA   </v>
          </cell>
          <cell r="U744">
            <v>0</v>
          </cell>
        </row>
        <row r="745">
          <cell r="A745" t="str">
            <v>II.</v>
          </cell>
          <cell r="C745" t="str">
            <v>URUTAN KERJA</v>
          </cell>
        </row>
        <row r="746">
          <cell r="A746">
            <v>1</v>
          </cell>
          <cell r="C746" t="str">
            <v xml:space="preserve">Wheel Loader memuat Agregat dan Aspal ke dalam </v>
          </cell>
          <cell r="L746" t="str">
            <v>B.</v>
          </cell>
          <cell r="N746" t="str">
            <v>BAHAN</v>
          </cell>
        </row>
        <row r="747">
          <cell r="A747" t="str">
            <v xml:space="preserve"> </v>
          </cell>
          <cell r="C747" t="str">
            <v>Cold Bin AMP</v>
          </cell>
        </row>
        <row r="748">
          <cell r="A748">
            <v>2</v>
          </cell>
          <cell r="C748" t="str">
            <v>Agregat dan aspal dicampur dan dipanaskan</v>
          </cell>
          <cell r="L748" t="str">
            <v>1.</v>
          </cell>
          <cell r="N748" t="str">
            <v>Agregat Kasar</v>
          </cell>
          <cell r="O748" t="str">
            <v>(M03)</v>
          </cell>
          <cell r="P748" t="str">
            <v>M3</v>
          </cell>
          <cell r="Q748">
            <v>0.77164999999999984</v>
          </cell>
          <cell r="R748">
            <v>32852.921470565663</v>
          </cell>
          <cell r="U748">
            <v>25350.956852761989</v>
          </cell>
        </row>
        <row r="749">
          <cell r="C749" t="str">
            <v>dengan AMP untuk dimuat langsung kedalam</v>
          </cell>
          <cell r="L749" t="str">
            <v>2.</v>
          </cell>
          <cell r="N749" t="str">
            <v>Agregat Halus</v>
          </cell>
          <cell r="O749" t="str">
            <v>(M04)</v>
          </cell>
          <cell r="P749" t="str">
            <v>M3</v>
          </cell>
          <cell r="Q749">
            <v>0.52708333333333335</v>
          </cell>
          <cell r="R749">
            <v>31756.453225945177</v>
          </cell>
          <cell r="U749">
            <v>16738.297221175271</v>
          </cell>
        </row>
        <row r="750">
          <cell r="A750" t="str">
            <v xml:space="preserve"> </v>
          </cell>
          <cell r="C750" t="str">
            <v>Dump Truck dan diangkut ke lokasi pekerjaan</v>
          </cell>
          <cell r="L750" t="str">
            <v>3</v>
          </cell>
          <cell r="N750" t="str">
            <v>Filler</v>
          </cell>
          <cell r="O750" t="str">
            <v>(M05)</v>
          </cell>
          <cell r="P750" t="str">
            <v>Kg</v>
          </cell>
          <cell r="Q750">
            <v>25.300000000000004</v>
          </cell>
          <cell r="R750">
            <v>750</v>
          </cell>
          <cell r="U750">
            <v>18975.000000000004</v>
          </cell>
        </row>
        <row r="751">
          <cell r="A751">
            <v>3</v>
          </cell>
          <cell r="C751" t="str">
            <v>Campuran panas ATB dihampar dengan Finisher</v>
          </cell>
          <cell r="L751" t="str">
            <v>4</v>
          </cell>
          <cell r="N751" t="str">
            <v>Aspal</v>
          </cell>
          <cell r="O751" t="str">
            <v>(M10)</v>
          </cell>
          <cell r="P751" t="str">
            <v>Kg</v>
          </cell>
          <cell r="Q751">
            <v>159.39000000000001</v>
          </cell>
          <cell r="R751">
            <v>0</v>
          </cell>
          <cell r="U751">
            <v>0</v>
          </cell>
        </row>
        <row r="752">
          <cell r="C752" t="str">
            <v>dan dipadatkan dengan Tandem Roller</v>
          </cell>
        </row>
        <row r="753">
          <cell r="A753">
            <v>4</v>
          </cell>
          <cell r="C753" t="str">
            <v>Sekelompok pekerja membuat galian lubang/patching,</v>
          </cell>
        </row>
        <row r="754">
          <cell r="A754" t="str">
            <v xml:space="preserve"> </v>
          </cell>
          <cell r="C754" t="str">
            <v>merapikan tepi hamparaan dengan menggunakan</v>
          </cell>
          <cell r="Q754" t="str">
            <v xml:space="preserve">JUMLAH HARGA BAHAN   </v>
          </cell>
          <cell r="U754">
            <v>61064.254073937263</v>
          </cell>
        </row>
        <row r="755">
          <cell r="A755" t="str">
            <v xml:space="preserve"> </v>
          </cell>
          <cell r="C755" t="str">
            <v>Alat Bantu</v>
          </cell>
        </row>
        <row r="756">
          <cell r="A756" t="str">
            <v xml:space="preserve"> </v>
          </cell>
          <cell r="L756" t="str">
            <v>C.</v>
          </cell>
          <cell r="N756" t="str">
            <v>PERALATAN</v>
          </cell>
        </row>
        <row r="757">
          <cell r="L757" t="str">
            <v>1.</v>
          </cell>
          <cell r="N757" t="str">
            <v>Wheel Loader</v>
          </cell>
          <cell r="O757" t="str">
            <v>(E15)</v>
          </cell>
          <cell r="P757" t="str">
            <v>Jam</v>
          </cell>
          <cell r="Q757">
            <v>1.2620027434842248E-2</v>
          </cell>
          <cell r="R757">
            <v>215035.12819823693</v>
          </cell>
          <cell r="U757">
            <v>2713.7492173165697</v>
          </cell>
        </row>
        <row r="758">
          <cell r="A758" t="str">
            <v>III.</v>
          </cell>
          <cell r="C758" t="str">
            <v>PEMAKAIAN BAHAN, ALAT DAN TENAGA</v>
          </cell>
          <cell r="L758" t="str">
            <v>2.</v>
          </cell>
          <cell r="N758" t="str">
            <v>AMP</v>
          </cell>
          <cell r="O758" t="str">
            <v>(E01)</v>
          </cell>
          <cell r="P758" t="str">
            <v>Jam</v>
          </cell>
          <cell r="Q758">
            <v>4.5999999999999999E-3</v>
          </cell>
          <cell r="R758">
            <v>1494606.6255529453</v>
          </cell>
          <cell r="U758">
            <v>6875.1904775435487</v>
          </cell>
        </row>
        <row r="759">
          <cell r="L759" t="str">
            <v>3.</v>
          </cell>
          <cell r="N759" t="str">
            <v>Genset</v>
          </cell>
          <cell r="O759" t="str">
            <v>(E12)</v>
          </cell>
          <cell r="P759" t="str">
            <v>Jam</v>
          </cell>
          <cell r="Q759">
            <v>4.5999999999999999E-3</v>
          </cell>
          <cell r="R759">
            <v>134321.06697484411</v>
          </cell>
          <cell r="U759">
            <v>617.87690808428295</v>
          </cell>
        </row>
        <row r="760">
          <cell r="A760" t="str">
            <v xml:space="preserve">   1.</v>
          </cell>
          <cell r="C760" t="str">
            <v>BAHAN</v>
          </cell>
          <cell r="L760" t="str">
            <v>4.</v>
          </cell>
          <cell r="N760" t="str">
            <v>Dump Truck</v>
          </cell>
          <cell r="O760" t="str">
            <v>(E08)</v>
          </cell>
          <cell r="P760" t="str">
            <v>Jam</v>
          </cell>
          <cell r="Q760">
            <v>1.7825</v>
          </cell>
          <cell r="R760">
            <v>85369.901634057198</v>
          </cell>
          <cell r="U760">
            <v>152171.84966270695</v>
          </cell>
        </row>
        <row r="761">
          <cell r="A761" t="str">
            <v>1.a.</v>
          </cell>
          <cell r="C761" t="str">
            <v>Agregat Kasar</v>
          </cell>
          <cell r="D761" t="str">
            <v>= (CA x (D1 x 1M3) x Fh1) : D2</v>
          </cell>
          <cell r="G761" t="str">
            <v>(M03)</v>
          </cell>
          <cell r="H761">
            <v>0.77164999999999984</v>
          </cell>
          <cell r="I761" t="str">
            <v>M3</v>
          </cell>
          <cell r="L761" t="str">
            <v>5.</v>
          </cell>
          <cell r="N761" t="str">
            <v>Asp. Finisher</v>
          </cell>
          <cell r="O761" t="str">
            <v>(E02)</v>
          </cell>
          <cell r="P761" t="str">
            <v>Jam</v>
          </cell>
          <cell r="Q761">
            <v>0</v>
          </cell>
          <cell r="R761">
            <v>153193.93066610809</v>
          </cell>
          <cell r="U761">
            <v>0</v>
          </cell>
        </row>
        <row r="762">
          <cell r="A762" t="str">
            <v>1.b.</v>
          </cell>
          <cell r="C762" t="str">
            <v>Agregat Halus</v>
          </cell>
          <cell r="D762" t="str">
            <v>= (FA x (D1 x 1M3) x Fh1) : D2</v>
          </cell>
          <cell r="G762" t="str">
            <v>(M04)</v>
          </cell>
          <cell r="H762">
            <v>0.52708333333333335</v>
          </cell>
          <cell r="I762" t="str">
            <v>M3</v>
          </cell>
          <cell r="L762" t="str">
            <v>6.</v>
          </cell>
          <cell r="N762" t="str">
            <v>Tandem Roller</v>
          </cell>
          <cell r="O762" t="str">
            <v>(E17)</v>
          </cell>
          <cell r="P762" t="str">
            <v>Jam</v>
          </cell>
          <cell r="Q762">
            <v>5.9259259259259262E-2</v>
          </cell>
          <cell r="R762">
            <v>112203.63792732745</v>
          </cell>
          <cell r="U762">
            <v>6649.1044697675525</v>
          </cell>
        </row>
        <row r="763">
          <cell r="A763" t="str">
            <v>1.c.</v>
          </cell>
          <cell r="C763" t="str">
            <v>Filler</v>
          </cell>
          <cell r="D763" t="str">
            <v>= (FF x (D1 x 1M3) x Fh1) x 1000</v>
          </cell>
          <cell r="G763" t="str">
            <v>(M05)</v>
          </cell>
          <cell r="H763">
            <v>25.300000000000004</v>
          </cell>
          <cell r="I763" t="str">
            <v>Kg</v>
          </cell>
          <cell r="L763" t="str">
            <v>7</v>
          </cell>
          <cell r="N763" t="str">
            <v>P. Tyre Roller</v>
          </cell>
          <cell r="O763" t="str">
            <v>(E18)</v>
          </cell>
          <cell r="P763" t="str">
            <v>Jam</v>
          </cell>
          <cell r="Q763">
            <v>0</v>
          </cell>
          <cell r="R763">
            <v>153571.33878019065</v>
          </cell>
          <cell r="U763">
            <v>0</v>
          </cell>
        </row>
        <row r="764">
          <cell r="A764" t="str">
            <v>1.d.</v>
          </cell>
          <cell r="C764" t="str">
            <v>Aspal</v>
          </cell>
          <cell r="D764" t="str">
            <v>= (AS x (D1 x 1M3) x Fh2) x 1000</v>
          </cell>
          <cell r="G764" t="str">
            <v>(M10)</v>
          </cell>
          <cell r="H764">
            <v>159.39000000000001</v>
          </cell>
          <cell r="I764" t="str">
            <v>Kg</v>
          </cell>
          <cell r="L764" t="str">
            <v>8</v>
          </cell>
          <cell r="N764" t="str">
            <v>Alat Bantu</v>
          </cell>
          <cell r="P764" t="str">
            <v>Ls</v>
          </cell>
          <cell r="Q764">
            <v>1</v>
          </cell>
          <cell r="R764">
            <v>350</v>
          </cell>
          <cell r="U764">
            <v>350</v>
          </cell>
        </row>
        <row r="766">
          <cell r="A766" t="str">
            <v>2.</v>
          </cell>
          <cell r="C766" t="str">
            <v>ALAT</v>
          </cell>
          <cell r="Q766" t="str">
            <v xml:space="preserve">JUMLAH HARGA PERALATAN   </v>
          </cell>
          <cell r="U766">
            <v>166664.02151810232</v>
          </cell>
        </row>
        <row r="767">
          <cell r="A767" t="str">
            <v>2.a.</v>
          </cell>
          <cell r="C767" t="str">
            <v>WHEEL LOADER</v>
          </cell>
          <cell r="G767" t="str">
            <v>(E15)</v>
          </cell>
        </row>
        <row r="768">
          <cell r="C768" t="str">
            <v>Kapasitas bucket</v>
          </cell>
          <cell r="G768" t="str">
            <v>V</v>
          </cell>
          <cell r="H768">
            <v>1.5</v>
          </cell>
          <cell r="I768" t="str">
            <v>M3</v>
          </cell>
          <cell r="L768" t="str">
            <v>D.</v>
          </cell>
          <cell r="N768" t="str">
            <v>JUMLAH HARGA TENAGA, BAHAN DAN PERALATAN  ( A + B + C )</v>
          </cell>
          <cell r="U768">
            <v>227728.27559203957</v>
          </cell>
        </row>
        <row r="769">
          <cell r="C769" t="str">
            <v>Faktor bucket</v>
          </cell>
          <cell r="G769" t="str">
            <v>Fb</v>
          </cell>
          <cell r="H769">
            <v>0.9</v>
          </cell>
          <cell r="I769" t="str">
            <v>-</v>
          </cell>
          <cell r="L769" t="str">
            <v>E.</v>
          </cell>
          <cell r="N769" t="str">
            <v>OVERHEAD &amp; PROFIT</v>
          </cell>
          <cell r="P769">
            <v>10</v>
          </cell>
          <cell r="Q769" t="str">
            <v>%  x  D</v>
          </cell>
          <cell r="U769">
            <v>22772.827559203957</v>
          </cell>
        </row>
        <row r="770">
          <cell r="C770" t="str">
            <v>Faktor efisiensi alat</v>
          </cell>
          <cell r="G770" t="str">
            <v>Fa</v>
          </cell>
          <cell r="H770">
            <v>0.75</v>
          </cell>
          <cell r="I770" t="str">
            <v>-</v>
          </cell>
          <cell r="L770" t="str">
            <v>F.</v>
          </cell>
          <cell r="N770" t="str">
            <v>HARGA SATUAN PEKERJAAN  ( D + E )</v>
          </cell>
          <cell r="U770">
            <v>250501.10315124353</v>
          </cell>
        </row>
        <row r="771">
          <cell r="C771" t="str">
            <v>Waktu Siklus</v>
          </cell>
          <cell r="G771" t="str">
            <v>Ts1</v>
          </cell>
          <cell r="L771" t="str">
            <v>Note: 1</v>
          </cell>
          <cell r="N771" t="str">
            <v>SATUAN dapat berdasarkan atas jam operasi untuk Tenaga Kerja dan Peralatan, volume dan/atau ukuran</v>
          </cell>
        </row>
        <row r="772">
          <cell r="C772" t="str">
            <v>- Muat</v>
          </cell>
          <cell r="G772" t="str">
            <v>T1</v>
          </cell>
          <cell r="H772">
            <v>6</v>
          </cell>
          <cell r="I772" t="str">
            <v>menit</v>
          </cell>
          <cell r="N772" t="str">
            <v>berat untuk bahan-bahan.</v>
          </cell>
        </row>
        <row r="773">
          <cell r="C773" t="str">
            <v>- Lain lain</v>
          </cell>
          <cell r="G773" t="str">
            <v>T2</v>
          </cell>
          <cell r="H773">
            <v>2</v>
          </cell>
          <cell r="I773" t="str">
            <v>menit</v>
          </cell>
          <cell r="L773">
            <v>2</v>
          </cell>
          <cell r="N773" t="str">
            <v>Kuantitas satuan adalah kuantitas setiap komponen untuk menyelesaikan satu satuan pekerjaan dari nomor</v>
          </cell>
        </row>
        <row r="774">
          <cell r="G774" t="str">
            <v>Ts1</v>
          </cell>
          <cell r="H774">
            <v>8</v>
          </cell>
          <cell r="I774" t="str">
            <v>menit</v>
          </cell>
          <cell r="N774" t="str">
            <v>mata pembayaran.</v>
          </cell>
        </row>
        <row r="775">
          <cell r="L775">
            <v>3</v>
          </cell>
          <cell r="N775" t="str">
            <v>Biaya satuan untuk peralatan sudah termasuk bahan bakar, bahan habis dipakai dan operator.</v>
          </cell>
        </row>
        <row r="776">
          <cell r="L776">
            <v>4</v>
          </cell>
          <cell r="N776" t="str">
            <v>Biaya satuan sudah termasuk pengeluaran untuk seluruh pajak yang berkaitan (tetapi tidak termasuk PPN</v>
          </cell>
        </row>
        <row r="777">
          <cell r="J777" t="str">
            <v>Berlanjut ke halaman berikut</v>
          </cell>
          <cell r="N777" t="str">
            <v>yang dibayar dari kontrak) dan biaya-biaya lainnya.</v>
          </cell>
        </row>
        <row r="778">
          <cell r="A778" t="str">
            <v>ITEM PEMBAYARAN NO.</v>
          </cell>
          <cell r="D778" t="str">
            <v>:  8.1 (5)</v>
          </cell>
          <cell r="J778" t="str">
            <v>Analisa EI-815</v>
          </cell>
        </row>
        <row r="779">
          <cell r="A779" t="str">
            <v>JENIS PEKERJAAN</v>
          </cell>
          <cell r="D779" t="str">
            <v>:  Camp. Aspal Panas Utk.Pek.Minor</v>
          </cell>
        </row>
        <row r="780">
          <cell r="A780" t="str">
            <v>SATUAN PEMBAYARAN</v>
          </cell>
          <cell r="D780" t="str">
            <v>:  M3</v>
          </cell>
          <cell r="H780" t="str">
            <v xml:space="preserve">         URAIAN ANALISA HARGA SATUAN</v>
          </cell>
        </row>
        <row r="781">
          <cell r="J781" t="str">
            <v>Lanjutan</v>
          </cell>
        </row>
        <row r="783">
          <cell r="A783" t="str">
            <v>No.</v>
          </cell>
          <cell r="C783" t="str">
            <v>U R A I A N</v>
          </cell>
          <cell r="G783" t="str">
            <v>KODE</v>
          </cell>
          <cell r="H783" t="str">
            <v>KOEF.</v>
          </cell>
          <cell r="I783" t="str">
            <v>SATUAN</v>
          </cell>
          <cell r="J783" t="str">
            <v>KETERANGAN</v>
          </cell>
        </row>
        <row r="786">
          <cell r="C786" t="str">
            <v xml:space="preserve">Kap. Prod. / jam = </v>
          </cell>
          <cell r="D786" t="str">
            <v>D2 x V x Fb x Fa x 60</v>
          </cell>
          <cell r="G786" t="str">
            <v>Q1</v>
          </cell>
          <cell r="H786">
            <v>79.239130434782624</v>
          </cell>
          <cell r="I786" t="str">
            <v>M3</v>
          </cell>
          <cell r="J786" t="str">
            <v xml:space="preserve"> </v>
          </cell>
        </row>
        <row r="787">
          <cell r="D787" t="str">
            <v>D1 x t x Ts1</v>
          </cell>
        </row>
        <row r="789">
          <cell r="C789" t="str">
            <v>Koefisien Alat/M3</v>
          </cell>
          <cell r="D789" t="str">
            <v xml:space="preserve"> = 1 : Q1</v>
          </cell>
          <cell r="G789" t="str">
            <v>(E15)</v>
          </cell>
          <cell r="H789">
            <v>1.2620027434842248E-2</v>
          </cell>
          <cell r="I789" t="str">
            <v>Jam</v>
          </cell>
        </row>
        <row r="791">
          <cell r="A791" t="str">
            <v>2.b.</v>
          </cell>
          <cell r="C791" t="str">
            <v>ASPHALT MIXING PLANT (AMP)</v>
          </cell>
          <cell r="G791" t="str">
            <v>(E01)</v>
          </cell>
        </row>
        <row r="792">
          <cell r="C792" t="str">
            <v>Kapasitas produksi</v>
          </cell>
          <cell r="G792" t="str">
            <v>V</v>
          </cell>
          <cell r="H792">
            <v>50</v>
          </cell>
          <cell r="I792" t="str">
            <v>ton / Jam</v>
          </cell>
        </row>
        <row r="793">
          <cell r="C793" t="str">
            <v>Faktor Efisiensi alat</v>
          </cell>
          <cell r="G793" t="str">
            <v>Fa</v>
          </cell>
          <cell r="H793">
            <v>0.75</v>
          </cell>
          <cell r="I793" t="str">
            <v>-</v>
          </cell>
        </row>
        <row r="795">
          <cell r="C795" t="str">
            <v>Kap.Prod. / jam =</v>
          </cell>
          <cell r="D795" t="str">
            <v>V x Fa</v>
          </cell>
          <cell r="G795" t="str">
            <v>Q2</v>
          </cell>
          <cell r="H795">
            <v>217.39130434782609</v>
          </cell>
          <cell r="I795" t="str">
            <v>M2</v>
          </cell>
        </row>
        <row r="796">
          <cell r="D796" t="str">
            <v>D1 x t</v>
          </cell>
        </row>
        <row r="797">
          <cell r="C797" t="str">
            <v>Koefisien Alat/M3</v>
          </cell>
          <cell r="D797" t="str">
            <v xml:space="preserve"> = 1 : Q2</v>
          </cell>
          <cell r="G797" t="str">
            <v>(E01)</v>
          </cell>
          <cell r="H797">
            <v>4.5999999999999999E-3</v>
          </cell>
          <cell r="I797" t="str">
            <v>Jam</v>
          </cell>
        </row>
        <row r="799">
          <cell r="A799" t="str">
            <v>2.c.</v>
          </cell>
          <cell r="C799" t="str">
            <v>GENERATORSET ( GENSET )</v>
          </cell>
          <cell r="G799" t="str">
            <v>(E12)</v>
          </cell>
        </row>
        <row r="800">
          <cell r="C800" t="str">
            <v>Kap.Prod. / Jam = SAMA DENGAN AMP</v>
          </cell>
          <cell r="G800" t="str">
            <v>Q3</v>
          </cell>
          <cell r="H800">
            <v>217.39130434782609</v>
          </cell>
          <cell r="I800" t="str">
            <v>M2</v>
          </cell>
        </row>
        <row r="801">
          <cell r="C801" t="str">
            <v>Koefisien Alat/M3</v>
          </cell>
          <cell r="D801" t="str">
            <v xml:space="preserve"> = 1 : Q3</v>
          </cell>
          <cell r="G801" t="str">
            <v>(E12)</v>
          </cell>
          <cell r="H801">
            <v>4.5999999999999999E-3</v>
          </cell>
          <cell r="I801" t="str">
            <v>Jam</v>
          </cell>
        </row>
        <row r="803">
          <cell r="A803" t="str">
            <v>2.d.</v>
          </cell>
          <cell r="C803" t="str">
            <v>DUMP TRUCK (DT)</v>
          </cell>
          <cell r="G803" t="str">
            <v>(E08)</v>
          </cell>
        </row>
        <row r="804">
          <cell r="C804" t="str">
            <v>Kapasitas bak</v>
          </cell>
          <cell r="G804" t="str">
            <v>V</v>
          </cell>
          <cell r="H804">
            <v>6</v>
          </cell>
          <cell r="I804" t="str">
            <v>Ton</v>
          </cell>
        </row>
        <row r="805">
          <cell r="C805" t="str">
            <v>Faktor Efisiensi alat</v>
          </cell>
          <cell r="G805" t="str">
            <v>Fa</v>
          </cell>
          <cell r="H805">
            <v>0.75</v>
          </cell>
          <cell r="I805" t="str">
            <v>-</v>
          </cell>
        </row>
        <row r="806">
          <cell r="C806" t="str">
            <v>Kecepatan rata-rata bermuatan</v>
          </cell>
          <cell r="G806" t="str">
            <v>v1</v>
          </cell>
          <cell r="H806">
            <v>40</v>
          </cell>
          <cell r="I806" t="str">
            <v>KM / Jam</v>
          </cell>
        </row>
        <row r="807">
          <cell r="C807" t="str">
            <v>Kecepatan rata-rata kosong</v>
          </cell>
          <cell r="G807" t="str">
            <v>v2</v>
          </cell>
          <cell r="H807">
            <v>50</v>
          </cell>
          <cell r="I807" t="str">
            <v>KM / Jam</v>
          </cell>
        </row>
        <row r="808">
          <cell r="C808" t="str">
            <v>Kapasitas AMP / batch</v>
          </cell>
          <cell r="G808" t="str">
            <v>Q2b</v>
          </cell>
          <cell r="H808">
            <v>0.5</v>
          </cell>
          <cell r="I808" t="str">
            <v>Ton</v>
          </cell>
        </row>
        <row r="809">
          <cell r="C809" t="str">
            <v>Waktu menyiapkan 1 batch AC</v>
          </cell>
          <cell r="G809" t="str">
            <v>Tb</v>
          </cell>
          <cell r="H809">
            <v>1</v>
          </cell>
          <cell r="I809" t="str">
            <v>menit</v>
          </cell>
        </row>
        <row r="810">
          <cell r="C810" t="str">
            <v>Waktu Siklus</v>
          </cell>
          <cell r="G810" t="str">
            <v>Ts2</v>
          </cell>
        </row>
        <row r="811">
          <cell r="C811" t="str">
            <v xml:space="preserve">- Mengisi Bak </v>
          </cell>
          <cell r="D811" t="str">
            <v>= (V : Q2b) x Tb</v>
          </cell>
          <cell r="G811" t="str">
            <v>T1</v>
          </cell>
          <cell r="H811">
            <v>12</v>
          </cell>
          <cell r="I811" t="str">
            <v>menit</v>
          </cell>
        </row>
        <row r="812">
          <cell r="C812" t="str">
            <v>- Angkut</v>
          </cell>
          <cell r="D812" t="str">
            <v>= (L : v1) x 60 menit</v>
          </cell>
          <cell r="G812" t="str">
            <v>T2</v>
          </cell>
          <cell r="H812">
            <v>26.25</v>
          </cell>
          <cell r="I812" t="str">
            <v>menit</v>
          </cell>
        </row>
        <row r="813">
          <cell r="C813" t="str">
            <v>- Tunggu + dump (setempat2) + Putar</v>
          </cell>
          <cell r="G813" t="str">
            <v>T3</v>
          </cell>
          <cell r="H813">
            <v>150</v>
          </cell>
          <cell r="I813" t="str">
            <v>menit</v>
          </cell>
        </row>
        <row r="814">
          <cell r="C814" t="str">
            <v>- Kembali</v>
          </cell>
          <cell r="D814" t="str">
            <v>= (L : v2) x 60 menit</v>
          </cell>
          <cell r="G814" t="str">
            <v>T4</v>
          </cell>
          <cell r="H814">
            <v>21</v>
          </cell>
          <cell r="I814" t="str">
            <v>menit</v>
          </cell>
        </row>
        <row r="815">
          <cell r="G815" t="str">
            <v>Ts2</v>
          </cell>
          <cell r="H815">
            <v>209.25</v>
          </cell>
          <cell r="I815" t="str">
            <v>menit</v>
          </cell>
        </row>
        <row r="817">
          <cell r="C817" t="str">
            <v>Kap.Prod. / jam =</v>
          </cell>
          <cell r="D817" t="str">
            <v>V x Fa x 60</v>
          </cell>
          <cell r="G817" t="str">
            <v>Q4</v>
          </cell>
          <cell r="H817">
            <v>0.56100981767180924</v>
          </cell>
          <cell r="I817" t="str">
            <v>M3</v>
          </cell>
        </row>
        <row r="818">
          <cell r="D818" t="str">
            <v>D1 x Ts2</v>
          </cell>
        </row>
        <row r="820">
          <cell r="C820" t="str">
            <v>Koefisien Alat/M3</v>
          </cell>
          <cell r="D820" t="str">
            <v xml:space="preserve"> = 1 : Q4</v>
          </cell>
          <cell r="G820" t="str">
            <v>(E09)</v>
          </cell>
          <cell r="H820">
            <v>1.7825</v>
          </cell>
          <cell r="I820" t="str">
            <v>Jam</v>
          </cell>
        </row>
        <row r="822">
          <cell r="A822" t="str">
            <v>2.e.</v>
          </cell>
          <cell r="C822" t="str">
            <v>ASPHALT FINISHER</v>
          </cell>
          <cell r="D822" t="str">
            <v xml:space="preserve"> </v>
          </cell>
          <cell r="G822" t="str">
            <v>(E02)</v>
          </cell>
        </row>
        <row r="823">
          <cell r="C823" t="str">
            <v>Kapasitas produksi</v>
          </cell>
          <cell r="G823" t="str">
            <v>V</v>
          </cell>
          <cell r="H823">
            <v>0</v>
          </cell>
          <cell r="I823" t="str">
            <v>ton / jam</v>
          </cell>
          <cell r="J823" t="str">
            <v xml:space="preserve"> Tidak digunakan</v>
          </cell>
        </row>
        <row r="824">
          <cell r="C824" t="str">
            <v>Faktor efisiensi alat</v>
          </cell>
          <cell r="G824" t="str">
            <v>Fa</v>
          </cell>
          <cell r="H824">
            <v>0</v>
          </cell>
          <cell r="I824" t="str">
            <v>-</v>
          </cell>
        </row>
        <row r="826">
          <cell r="C826" t="str">
            <v>Kap.Prod. / jam =</v>
          </cell>
          <cell r="D826" t="str">
            <v xml:space="preserve">V x Fa </v>
          </cell>
          <cell r="G826" t="str">
            <v>Q5</v>
          </cell>
          <cell r="H826">
            <v>0</v>
          </cell>
          <cell r="I826" t="str">
            <v>M3</v>
          </cell>
        </row>
        <row r="827">
          <cell r="D827" t="str">
            <v xml:space="preserve">D1 </v>
          </cell>
        </row>
        <row r="828">
          <cell r="C828" t="str">
            <v>Koefisien Alat/M3</v>
          </cell>
          <cell r="D828" t="str">
            <v xml:space="preserve"> = 1 : Q5</v>
          </cell>
          <cell r="G828" t="str">
            <v>(E02)</v>
          </cell>
          <cell r="H828">
            <v>0</v>
          </cell>
          <cell r="I828" t="str">
            <v>Jam</v>
          </cell>
        </row>
        <row r="830">
          <cell r="A830" t="str">
            <v>2.f.</v>
          </cell>
          <cell r="C830" t="str">
            <v>TANDEM ROLLER</v>
          </cell>
          <cell r="G830" t="str">
            <v>(E17)</v>
          </cell>
        </row>
        <row r="831">
          <cell r="A831" t="str">
            <v xml:space="preserve"> </v>
          </cell>
          <cell r="C831" t="str">
            <v>Kecepatan rata-rata alat</v>
          </cell>
          <cell r="G831" t="str">
            <v>v</v>
          </cell>
          <cell r="H831">
            <v>2</v>
          </cell>
          <cell r="I831" t="str">
            <v>Km / Jam</v>
          </cell>
        </row>
        <row r="832">
          <cell r="C832" t="str">
            <v>Lebar efektif pemadatan</v>
          </cell>
          <cell r="G832" t="str">
            <v>b</v>
          </cell>
          <cell r="H832">
            <v>1.2</v>
          </cell>
          <cell r="I832" t="str">
            <v>M</v>
          </cell>
        </row>
        <row r="833">
          <cell r="C833" t="str">
            <v>Jumlah lintasan</v>
          </cell>
          <cell r="G833" t="str">
            <v>n</v>
          </cell>
          <cell r="H833">
            <v>8</v>
          </cell>
          <cell r="I833" t="str">
            <v>lintasan</v>
          </cell>
        </row>
        <row r="834">
          <cell r="C834" t="str">
            <v>Faktor Efisiensi alat</v>
          </cell>
          <cell r="G834" t="str">
            <v>Fa</v>
          </cell>
          <cell r="H834">
            <v>0.75</v>
          </cell>
          <cell r="I834" t="str">
            <v>-</v>
          </cell>
        </row>
        <row r="835">
          <cell r="C835" t="str">
            <v xml:space="preserve"> </v>
          </cell>
        </row>
        <row r="836">
          <cell r="J836" t="str">
            <v>Berlanjut ke halaman berikut</v>
          </cell>
        </row>
        <row r="837">
          <cell r="A837" t="str">
            <v>ITEM PEMBAYARAN NO.</v>
          </cell>
          <cell r="D837" t="str">
            <v>:  8.1 (5)</v>
          </cell>
          <cell r="J837" t="str">
            <v>Analisa EI-815</v>
          </cell>
        </row>
        <row r="838">
          <cell r="A838" t="str">
            <v>JENIS PEKERJAAN</v>
          </cell>
          <cell r="D838" t="str">
            <v>:  Camp. Aspal Panas Utk.Pek.Minor</v>
          </cell>
        </row>
        <row r="839">
          <cell r="A839" t="str">
            <v>SATUAN PEMBAYARAN</v>
          </cell>
          <cell r="D839" t="str">
            <v>:  M3</v>
          </cell>
          <cell r="H839" t="str">
            <v xml:space="preserve">         URAIAN ANALISA HARGA SATUAN</v>
          </cell>
        </row>
        <row r="840">
          <cell r="J840" t="str">
            <v>Lanjutan</v>
          </cell>
        </row>
        <row r="842">
          <cell r="A842" t="str">
            <v>No.</v>
          </cell>
          <cell r="C842" t="str">
            <v>U R A I A N</v>
          </cell>
          <cell r="G842" t="str">
            <v>KODE</v>
          </cell>
          <cell r="H842" t="str">
            <v>KOEF.</v>
          </cell>
          <cell r="I842" t="str">
            <v>SATUAN</v>
          </cell>
          <cell r="J842" t="str">
            <v>KETERANGAN</v>
          </cell>
        </row>
        <row r="845">
          <cell r="B845" t="str">
            <v xml:space="preserve"> </v>
          </cell>
          <cell r="C845" t="str">
            <v xml:space="preserve">Kap. Prod. / jam = </v>
          </cell>
          <cell r="D845" t="str">
            <v>(v x 1000) x b x t x Fa</v>
          </cell>
          <cell r="G845" t="str">
            <v>Q6</v>
          </cell>
          <cell r="H845">
            <v>16.875</v>
          </cell>
          <cell r="I845" t="str">
            <v>M3</v>
          </cell>
        </row>
        <row r="846">
          <cell r="D846" t="str">
            <v>n</v>
          </cell>
        </row>
        <row r="847">
          <cell r="C847" t="str">
            <v>Koefisien Alat/M3</v>
          </cell>
          <cell r="D847" t="str">
            <v xml:space="preserve"> = 1 : Q6</v>
          </cell>
          <cell r="G847" t="str">
            <v>(E17)</v>
          </cell>
          <cell r="H847">
            <v>5.9259259259259262E-2</v>
          </cell>
          <cell r="I847" t="str">
            <v>Jam</v>
          </cell>
        </row>
        <row r="848">
          <cell r="C848" t="str">
            <v xml:space="preserve"> </v>
          </cell>
        </row>
        <row r="849">
          <cell r="A849" t="str">
            <v>2.g.</v>
          </cell>
          <cell r="C849" t="str">
            <v>PNEUMATIC TIRE ROLLER</v>
          </cell>
          <cell r="G849" t="str">
            <v>(E18)</v>
          </cell>
        </row>
        <row r="850">
          <cell r="C850" t="str">
            <v>Kecepatan rata-rata</v>
          </cell>
          <cell r="G850" t="str">
            <v>v</v>
          </cell>
          <cell r="H850">
            <v>0</v>
          </cell>
          <cell r="I850" t="str">
            <v>KM / jam</v>
          </cell>
          <cell r="J850" t="str">
            <v xml:space="preserve"> Tidak digunakan</v>
          </cell>
        </row>
        <row r="851">
          <cell r="C851" t="str">
            <v>Lebar efektif pemadatan</v>
          </cell>
          <cell r="G851" t="str">
            <v>b</v>
          </cell>
          <cell r="H851">
            <v>0</v>
          </cell>
          <cell r="I851" t="str">
            <v>M</v>
          </cell>
        </row>
        <row r="852">
          <cell r="C852" t="str">
            <v>Jumlah lintasan</v>
          </cell>
          <cell r="G852" t="str">
            <v>n</v>
          </cell>
          <cell r="H852">
            <v>0</v>
          </cell>
          <cell r="I852" t="str">
            <v>lintasan</v>
          </cell>
        </row>
        <row r="853">
          <cell r="C853" t="str">
            <v>Faktor Efisiensi alat</v>
          </cell>
          <cell r="G853" t="str">
            <v>Fa</v>
          </cell>
          <cell r="H853">
            <v>0</v>
          </cell>
          <cell r="I853" t="str">
            <v>-</v>
          </cell>
        </row>
        <row r="855">
          <cell r="C855" t="str">
            <v>Kap.Prod./jam =</v>
          </cell>
          <cell r="D855" t="str">
            <v>(v x 1000) x b x t x Fa</v>
          </cell>
          <cell r="G855" t="str">
            <v>Q7</v>
          </cell>
          <cell r="H855">
            <v>0</v>
          </cell>
          <cell r="I855" t="str">
            <v>M3</v>
          </cell>
        </row>
        <row r="856">
          <cell r="D856" t="str">
            <v>n</v>
          </cell>
        </row>
        <row r="857">
          <cell r="C857" t="str">
            <v>Koefisien Alat/M3</v>
          </cell>
          <cell r="D857" t="str">
            <v xml:space="preserve"> = 1 : Q7</v>
          </cell>
          <cell r="G857" t="str">
            <v>(E18)</v>
          </cell>
          <cell r="H857">
            <v>0</v>
          </cell>
          <cell r="I857" t="str">
            <v>Jam</v>
          </cell>
        </row>
        <row r="859">
          <cell r="A859" t="str">
            <v>2.h.</v>
          </cell>
          <cell r="C859" t="str">
            <v>ALAT BANTU</v>
          </cell>
        </row>
        <row r="860">
          <cell r="C860" t="str">
            <v>diperlukan :</v>
          </cell>
          <cell r="J860" t="str">
            <v>Lump Sum</v>
          </cell>
        </row>
        <row r="861">
          <cell r="C861" t="str">
            <v>- Kereta dorong     = 2 buah</v>
          </cell>
        </row>
        <row r="862">
          <cell r="C862" t="str">
            <v>- Sekop, Garpu     = 5 buah</v>
          </cell>
        </row>
        <row r="863">
          <cell r="C863" t="str">
            <v>- Pacul, Linggis    = 4 buah</v>
          </cell>
        </row>
        <row r="864">
          <cell r="C864" t="str">
            <v>- Tongkat Kontrol ketebalan hanparan</v>
          </cell>
        </row>
        <row r="866">
          <cell r="A866" t="str">
            <v xml:space="preserve">   3.</v>
          </cell>
          <cell r="C866" t="str">
            <v>TENAGA</v>
          </cell>
        </row>
        <row r="867">
          <cell r="C867" t="str">
            <v>Produksi menentukan : TANDEM ROLLER</v>
          </cell>
          <cell r="G867" t="str">
            <v>Q6</v>
          </cell>
          <cell r="H867">
            <v>16.875</v>
          </cell>
          <cell r="I867" t="str">
            <v>M3 / Jam</v>
          </cell>
        </row>
        <row r="868">
          <cell r="C868" t="str">
            <v>Produksi ATB / hari  =  Tk x Q6</v>
          </cell>
          <cell r="G868" t="str">
            <v>Qt</v>
          </cell>
          <cell r="H868">
            <v>118.125</v>
          </cell>
          <cell r="I868" t="str">
            <v>M3</v>
          </cell>
        </row>
        <row r="869">
          <cell r="C869" t="str">
            <v>Kebutuhan tenaga :</v>
          </cell>
        </row>
        <row r="870">
          <cell r="D870" t="str">
            <v>- Pekerja</v>
          </cell>
          <cell r="G870" t="str">
            <v>P</v>
          </cell>
          <cell r="H870">
            <v>20</v>
          </cell>
          <cell r="I870" t="str">
            <v>orang</v>
          </cell>
        </row>
        <row r="871">
          <cell r="D871" t="str">
            <v>- Mandor</v>
          </cell>
          <cell r="G871" t="str">
            <v>M</v>
          </cell>
          <cell r="H871">
            <v>2</v>
          </cell>
          <cell r="I871" t="str">
            <v>orang</v>
          </cell>
        </row>
        <row r="873">
          <cell r="C873" t="str">
            <v>Koefisien Tenaga / M3     :</v>
          </cell>
        </row>
        <row r="874">
          <cell r="D874" t="str">
            <v>- Pekerja</v>
          </cell>
          <cell r="E874" t="str">
            <v>= (Tk x P) / Qt</v>
          </cell>
          <cell r="G874" t="str">
            <v>(L01)</v>
          </cell>
          <cell r="H874">
            <v>1.1851851851851851</v>
          </cell>
          <cell r="I874" t="str">
            <v>Jam</v>
          </cell>
        </row>
        <row r="875">
          <cell r="D875" t="str">
            <v>- Mandor</v>
          </cell>
          <cell r="E875" t="str">
            <v>= (Tk x M) / Qt</v>
          </cell>
          <cell r="G875" t="str">
            <v>(L03)</v>
          </cell>
          <cell r="H875">
            <v>0.11851851851851852</v>
          </cell>
          <cell r="I875" t="str">
            <v>Jam</v>
          </cell>
        </row>
        <row r="877">
          <cell r="A877" t="str">
            <v>4.</v>
          </cell>
          <cell r="C877" t="str">
            <v>HARGA DASAR SATUAN UPAH, BAHAN DAN ALAT</v>
          </cell>
        </row>
        <row r="878">
          <cell r="C878" t="str">
            <v>Lihat lampiran.</v>
          </cell>
        </row>
        <row r="880">
          <cell r="A880" t="str">
            <v>5.</v>
          </cell>
          <cell r="C880" t="str">
            <v>ANALISA HARGA SATUAN PEKERJAAN</v>
          </cell>
        </row>
        <row r="881">
          <cell r="C881" t="str">
            <v>Lihat perhitungan dalam FORMULIR STANDAR UNTUK</v>
          </cell>
        </row>
        <row r="882">
          <cell r="C882" t="str">
            <v>PEREKEMAN ANALISA MASING-MASING HARGA</v>
          </cell>
        </row>
        <row r="883">
          <cell r="C883" t="str">
            <v>SATUAN.</v>
          </cell>
        </row>
        <row r="884">
          <cell r="C884" t="str">
            <v>Didapat Harga Satuan Pekerjaan :</v>
          </cell>
        </row>
        <row r="886">
          <cell r="C886" t="str">
            <v xml:space="preserve">Rp.  </v>
          </cell>
          <cell r="D886">
            <v>250501.10315124353</v>
          </cell>
          <cell r="E886" t="str">
            <v xml:space="preserve"> / M3.</v>
          </cell>
        </row>
        <row r="889">
          <cell r="A889" t="str">
            <v>6.</v>
          </cell>
          <cell r="C889" t="str">
            <v>MASA PELAKSANAAN YANG DIPERLUKAN</v>
          </cell>
        </row>
        <row r="890">
          <cell r="C890" t="str">
            <v>Masa Pelaksanaan :</v>
          </cell>
          <cell r="D890" t="str">
            <v>. . . . . . . . . . .</v>
          </cell>
          <cell r="E890" t="str">
            <v>bulan</v>
          </cell>
        </row>
        <row r="892">
          <cell r="A892" t="str">
            <v>7.</v>
          </cell>
          <cell r="C892" t="str">
            <v>VOLUME PEKERJAAN YANG DIPERLUKAN</v>
          </cell>
        </row>
        <row r="893">
          <cell r="C893" t="str">
            <v>Volume pekerjaan  :</v>
          </cell>
          <cell r="D893">
            <v>0</v>
          </cell>
          <cell r="E893" t="str">
            <v>M3</v>
          </cell>
        </row>
        <row r="896">
          <cell r="A896" t="str">
            <v>ITEM PEMBAYARAN NO.</v>
          </cell>
          <cell r="D896" t="str">
            <v>:  8.1 (7)</v>
          </cell>
          <cell r="J896" t="str">
            <v>Analisa EI-817</v>
          </cell>
          <cell r="T896" t="str">
            <v>Analisa EI-817</v>
          </cell>
        </row>
        <row r="897">
          <cell r="A897" t="str">
            <v>JENIS PEKERJAAN</v>
          </cell>
          <cell r="D897" t="str">
            <v>:  Penetrasi Macadam Utk.Pek.Minor</v>
          </cell>
          <cell r="H897" t="str">
            <v>(Perata)</v>
          </cell>
        </row>
        <row r="898">
          <cell r="A898" t="str">
            <v>SATUAN PEMBAYARAN</v>
          </cell>
          <cell r="D898" t="str">
            <v>:  M3</v>
          </cell>
          <cell r="H898" t="str">
            <v xml:space="preserve">         URAIAN ANALISA HARGA SATUAN</v>
          </cell>
          <cell r="L898" t="str">
            <v>FORMULIR STANDAR UNTUK</v>
          </cell>
        </row>
        <row r="899">
          <cell r="L899" t="str">
            <v>PEREKAMAN ANALISA MASING-MASING HARGA SATUAN</v>
          </cell>
        </row>
        <row r="900">
          <cell r="L900" t="str">
            <v xml:space="preserve">                                                                                                            </v>
          </cell>
        </row>
        <row r="901">
          <cell r="A901" t="str">
            <v>No.</v>
          </cell>
          <cell r="C901" t="str">
            <v>U R A I A N</v>
          </cell>
          <cell r="G901" t="str">
            <v>KODE</v>
          </cell>
          <cell r="H901" t="str">
            <v>KOEF.</v>
          </cell>
          <cell r="I901" t="str">
            <v>SATUAN</v>
          </cell>
          <cell r="J901" t="str">
            <v>KETERANGAN</v>
          </cell>
        </row>
        <row r="903">
          <cell r="L903" t="str">
            <v>Proyek / Bagpro</v>
          </cell>
          <cell r="O903" t="str">
            <v xml:space="preserve">:  Peningkatan Jalan Dan Jembatan Prop. NTT </v>
          </cell>
        </row>
        <row r="904">
          <cell r="A904" t="str">
            <v>I.</v>
          </cell>
          <cell r="C904" t="str">
            <v>ASUMSI</v>
          </cell>
          <cell r="L904" t="str">
            <v>No. Paket Kontrak</v>
          </cell>
          <cell r="O904" t="str">
            <v xml:space="preserve">:  </v>
          </cell>
        </row>
        <row r="905">
          <cell r="A905">
            <v>1</v>
          </cell>
          <cell r="C905" t="str">
            <v>Menggunakan alat berat (cara mekanik)</v>
          </cell>
          <cell r="L905" t="str">
            <v>Nama Paket</v>
          </cell>
          <cell r="O905" t="str">
            <v>:  Pembangunan Jalan Resetlement Pengungsi Mauritzu</v>
          </cell>
        </row>
        <row r="906">
          <cell r="A906">
            <v>2</v>
          </cell>
          <cell r="C906" t="str">
            <v>Lokasi pekerjaan : sepanjang jalan</v>
          </cell>
          <cell r="L906" t="str">
            <v>Prop / Kab / Kodya</v>
          </cell>
          <cell r="O906" t="str">
            <v>:  Nusa Tenggara Timur / TTU</v>
          </cell>
        </row>
        <row r="907">
          <cell r="A907">
            <v>3</v>
          </cell>
          <cell r="C907" t="str">
            <v>Kondisi existing jalan : sedang</v>
          </cell>
          <cell r="L907" t="str">
            <v>ITEM PEMBAYARAN NO.</v>
          </cell>
          <cell r="O907" t="str">
            <v>:  8.1 (7)</v>
          </cell>
          <cell r="R907" t="str">
            <v>PERKIRAAN VOL. PEK.</v>
          </cell>
          <cell r="T907" t="str">
            <v>:</v>
          </cell>
          <cell r="U907">
            <v>0</v>
          </cell>
        </row>
        <row r="908">
          <cell r="A908">
            <v>4</v>
          </cell>
          <cell r="C908" t="str">
            <v>Jarak rata-rata Base Camp ke lokasi pekerjaan</v>
          </cell>
          <cell r="G908" t="str">
            <v>L</v>
          </cell>
          <cell r="H908">
            <v>17.5</v>
          </cell>
          <cell r="I908" t="str">
            <v>KM</v>
          </cell>
          <cell r="L908" t="str">
            <v>JENIS PEKERJAAN</v>
          </cell>
          <cell r="O908" t="str">
            <v>:  Penetrasi Macadam Utk.Pek.Minor</v>
          </cell>
          <cell r="R908" t="str">
            <v>TOTAL HARGA</v>
          </cell>
          <cell r="T908" t="str">
            <v>:</v>
          </cell>
          <cell r="U908">
            <v>0</v>
          </cell>
        </row>
        <row r="909">
          <cell r="A909">
            <v>5</v>
          </cell>
          <cell r="C909" t="str">
            <v>Tebal rata2 Lapen</v>
          </cell>
          <cell r="G909" t="str">
            <v>t</v>
          </cell>
          <cell r="H909">
            <v>5.5E-2</v>
          </cell>
          <cell r="I909" t="str">
            <v>M</v>
          </cell>
          <cell r="L909" t="str">
            <v>SATUAN PEMBAYARAN</v>
          </cell>
          <cell r="O909" t="str">
            <v>:  M3</v>
          </cell>
          <cell r="Q909" t="str">
            <v>(Perata)</v>
          </cell>
          <cell r="R909" t="str">
            <v>% THD. BIAYA PROYEK</v>
          </cell>
          <cell r="T909" t="str">
            <v>:</v>
          </cell>
          <cell r="U909">
            <v>0</v>
          </cell>
        </row>
        <row r="910">
          <cell r="A910">
            <v>6</v>
          </cell>
          <cell r="C910" t="str">
            <v>Jam kerja efektif per-hari</v>
          </cell>
          <cell r="G910" t="str">
            <v>Tk</v>
          </cell>
          <cell r="H910">
            <v>7</v>
          </cell>
          <cell r="I910" t="str">
            <v>Jam</v>
          </cell>
        </row>
        <row r="911">
          <cell r="A911">
            <v>7</v>
          </cell>
          <cell r="C911" t="str">
            <v>Faktor kehilanganmaterial :</v>
          </cell>
          <cell r="E911" t="str">
            <v>- Agregat</v>
          </cell>
          <cell r="G911" t="str">
            <v>Fh1</v>
          </cell>
          <cell r="H911">
            <v>1.1000000000000001</v>
          </cell>
          <cell r="I911" t="str">
            <v>-</v>
          </cell>
        </row>
        <row r="912">
          <cell r="A912" t="str">
            <v xml:space="preserve"> </v>
          </cell>
          <cell r="E912" t="str">
            <v>- Aspal</v>
          </cell>
          <cell r="G912" t="str">
            <v>Fh2</v>
          </cell>
          <cell r="H912">
            <v>1.05</v>
          </cell>
          <cell r="I912" t="str">
            <v>-</v>
          </cell>
          <cell r="Q912" t="str">
            <v>PERKIRAAN</v>
          </cell>
          <cell r="R912" t="str">
            <v>HARGA</v>
          </cell>
          <cell r="S912" t="str">
            <v>JUMLAH</v>
          </cell>
        </row>
        <row r="913">
          <cell r="A913">
            <v>8</v>
          </cell>
          <cell r="C913" t="str">
            <v>Komposisi campuran Lapen (spesifikasi)  :</v>
          </cell>
          <cell r="L913" t="str">
            <v>NO.</v>
          </cell>
          <cell r="N913" t="str">
            <v>KOMPONEN</v>
          </cell>
          <cell r="P913" t="str">
            <v>SATUAN</v>
          </cell>
          <cell r="Q913" t="str">
            <v>KUANTITAS</v>
          </cell>
          <cell r="R913" t="str">
            <v>SATUAN</v>
          </cell>
          <cell r="S913" t="str">
            <v>HARGA</v>
          </cell>
        </row>
        <row r="914">
          <cell r="C914" t="str">
            <v>- Agregat Pokok</v>
          </cell>
          <cell r="G914" t="str">
            <v>Ak</v>
          </cell>
          <cell r="H914">
            <v>133</v>
          </cell>
          <cell r="I914" t="str">
            <v>Kg/M2</v>
          </cell>
          <cell r="R914" t="str">
            <v>(Rp.)</v>
          </cell>
          <cell r="S914" t="str">
            <v>(Rp.)</v>
          </cell>
        </row>
        <row r="915">
          <cell r="C915" t="str">
            <v>- Agregat Pengunci</v>
          </cell>
          <cell r="G915" t="str">
            <v>Ap</v>
          </cell>
          <cell r="H915">
            <v>25</v>
          </cell>
          <cell r="I915" t="str">
            <v>Kg/M2</v>
          </cell>
        </row>
        <row r="916">
          <cell r="C916" t="str">
            <v>- Aspal                :</v>
          </cell>
          <cell r="D916" t="str">
            <v>- Paska Agregat Pokok</v>
          </cell>
          <cell r="G916" t="str">
            <v>As1</v>
          </cell>
          <cell r="H916">
            <v>5.2</v>
          </cell>
          <cell r="I916" t="str">
            <v>Kg/M2</v>
          </cell>
        </row>
        <row r="917">
          <cell r="G917" t="str">
            <v>As2</v>
          </cell>
          <cell r="H917">
            <v>94.545454545454547</v>
          </cell>
          <cell r="I917" t="str">
            <v>Kg/M3</v>
          </cell>
          <cell r="J917" t="str">
            <v xml:space="preserve"> (As1 : t)</v>
          </cell>
          <cell r="L917" t="str">
            <v>A.</v>
          </cell>
          <cell r="N917" t="str">
            <v>TENAGA</v>
          </cell>
        </row>
        <row r="918">
          <cell r="A918">
            <v>9</v>
          </cell>
          <cell r="C918" t="str">
            <v>Berat jenis bahan  :</v>
          </cell>
        </row>
        <row r="919">
          <cell r="C919" t="str">
            <v>- Agregat</v>
          </cell>
          <cell r="G919" t="str">
            <v>D1</v>
          </cell>
          <cell r="H919">
            <v>1.8</v>
          </cell>
          <cell r="I919" t="str">
            <v>ton / M3</v>
          </cell>
          <cell r="L919" t="str">
            <v>1.</v>
          </cell>
          <cell r="N919" t="str">
            <v>Pekerja Biasa</v>
          </cell>
          <cell r="O919" t="str">
            <v>(L01)</v>
          </cell>
          <cell r="P919" t="str">
            <v>Jam</v>
          </cell>
          <cell r="Q919">
            <v>0.71396697902721984</v>
          </cell>
          <cell r="R919">
            <v>0</v>
          </cell>
          <cell r="U919">
            <v>0</v>
          </cell>
        </row>
        <row r="920">
          <cell r="C920" t="str">
            <v>- Aspal</v>
          </cell>
          <cell r="G920" t="str">
            <v>D2</v>
          </cell>
          <cell r="H920">
            <v>1.01</v>
          </cell>
          <cell r="I920" t="str">
            <v>ton / M3</v>
          </cell>
          <cell r="L920" t="str">
            <v>2.</v>
          </cell>
          <cell r="N920" t="str">
            <v>Mandor</v>
          </cell>
          <cell r="O920" t="str">
            <v>(L03)</v>
          </cell>
          <cell r="P920" t="str">
            <v>Jam</v>
          </cell>
          <cell r="Q920">
            <v>7.1396697902721989E-2</v>
          </cell>
          <cell r="R920">
            <v>0</v>
          </cell>
          <cell r="U920">
            <v>0</v>
          </cell>
        </row>
        <row r="923">
          <cell r="Q923" t="str">
            <v xml:space="preserve">JUMLAH HARGA TENAGA   </v>
          </cell>
          <cell r="U923">
            <v>0</v>
          </cell>
        </row>
        <row r="924">
          <cell r="A924" t="str">
            <v>II.</v>
          </cell>
          <cell r="C924" t="str">
            <v>URUTAN KERJA</v>
          </cell>
        </row>
        <row r="925">
          <cell r="A925">
            <v>1</v>
          </cell>
          <cell r="C925" t="str">
            <v>Permukaan dasar dibersihkan dan disemprot aspal cair</v>
          </cell>
          <cell r="L925" t="str">
            <v>B.</v>
          </cell>
          <cell r="N925" t="str">
            <v>BAHAN</v>
          </cell>
        </row>
        <row r="926">
          <cell r="C926" t="str">
            <v>bilamana diperlukan</v>
          </cell>
        </row>
        <row r="927">
          <cell r="A927">
            <v>2</v>
          </cell>
          <cell r="C927" t="str">
            <v>Agregat kasar dimuat ke dalam Dump Truck</v>
          </cell>
          <cell r="L927" t="str">
            <v>1.</v>
          </cell>
          <cell r="N927" t="str">
            <v>Agregat Kasar</v>
          </cell>
          <cell r="O927" t="str">
            <v>(M03)</v>
          </cell>
          <cell r="P927" t="str">
            <v>M3</v>
          </cell>
          <cell r="Q927">
            <v>1.755555555555556</v>
          </cell>
          <cell r="R927">
            <v>32852.921470565663</v>
          </cell>
          <cell r="U927">
            <v>57675.128803881955</v>
          </cell>
        </row>
        <row r="928">
          <cell r="C928" t="str">
            <v>menggunakan Wheel Loader (di Base Camp)</v>
          </cell>
          <cell r="L928" t="str">
            <v>2.</v>
          </cell>
          <cell r="N928" t="str">
            <v>Agregat Halus</v>
          </cell>
          <cell r="O928" t="str">
            <v>(M04)</v>
          </cell>
          <cell r="P928" t="str">
            <v>M3</v>
          </cell>
          <cell r="Q928">
            <v>0</v>
          </cell>
          <cell r="R928">
            <v>31756.453225945177</v>
          </cell>
          <cell r="U928">
            <v>0</v>
          </cell>
        </row>
        <row r="929">
          <cell r="A929">
            <v>3</v>
          </cell>
          <cell r="C929" t="str">
            <v>Agregat Kasar ditebarkan (manual) sesuai tebal yang</v>
          </cell>
          <cell r="L929" t="str">
            <v>3</v>
          </cell>
          <cell r="N929" t="str">
            <v>Aspal</v>
          </cell>
          <cell r="O929" t="str">
            <v>(M10)</v>
          </cell>
          <cell r="P929" t="str">
            <v>Kg</v>
          </cell>
          <cell r="Q929">
            <v>99.27272727272728</v>
          </cell>
          <cell r="R929">
            <v>0</v>
          </cell>
          <cell r="U929">
            <v>0</v>
          </cell>
        </row>
        <row r="930">
          <cell r="C930" t="str">
            <v>diperlukan dan dipadatkan dengan Three Wheel</v>
          </cell>
        </row>
        <row r="931">
          <cell r="C931" t="str">
            <v>Roller (6-8 Ton) minimum 6 lintasan</v>
          </cell>
        </row>
        <row r="932">
          <cell r="A932">
            <v>4</v>
          </cell>
          <cell r="C932" t="str">
            <v>Aspal disemprotkan di atas agregat kasar yang telah</v>
          </cell>
        </row>
        <row r="933">
          <cell r="C933" t="str">
            <v>diratakan menggunakan Aspal Sprayer (merata)</v>
          </cell>
          <cell r="Q933" t="str">
            <v xml:space="preserve">JUMLAH HARGA BAHAN   </v>
          </cell>
          <cell r="U933">
            <v>57675.128803881955</v>
          </cell>
        </row>
        <row r="934">
          <cell r="A934">
            <v>5</v>
          </cell>
          <cell r="C934" t="str">
            <v>Agregat Pengunci ditebarkan dan dipadatkan dengan</v>
          </cell>
        </row>
        <row r="935">
          <cell r="A935" t="str">
            <v xml:space="preserve"> </v>
          </cell>
          <cell r="C935" t="str">
            <v>cara yang sama dengan pemadatan agregat kasar</v>
          </cell>
          <cell r="L935" t="str">
            <v>C.</v>
          </cell>
          <cell r="N935" t="str">
            <v>PERALATAN</v>
          </cell>
        </row>
        <row r="937">
          <cell r="A937" t="str">
            <v>III.</v>
          </cell>
          <cell r="C937" t="str">
            <v>PEMAKAIAN BAHAN, ALAT DAN TENAGA</v>
          </cell>
          <cell r="L937" t="str">
            <v>1.</v>
          </cell>
          <cell r="N937" t="str">
            <v>Wheel Loader</v>
          </cell>
          <cell r="O937" t="str">
            <v>(E15)</v>
          </cell>
          <cell r="P937" t="str">
            <v>Jam</v>
          </cell>
          <cell r="Q937">
            <v>3.5698348951360995E-2</v>
          </cell>
          <cell r="R937">
            <v>215035.12819823693</v>
          </cell>
          <cell r="U937">
            <v>7676.3990432213086</v>
          </cell>
        </row>
        <row r="938">
          <cell r="L938" t="str">
            <v>2.</v>
          </cell>
          <cell r="N938" t="str">
            <v>Dump Truck</v>
          </cell>
          <cell r="O938" t="str">
            <v>(E09)</v>
          </cell>
          <cell r="P938" t="str">
            <v>Jam</v>
          </cell>
          <cell r="Q938">
            <v>0.35174885792332655</v>
          </cell>
          <cell r="R938">
            <v>119818.0926144915</v>
          </cell>
          <cell r="U938">
            <v>42145.877235698754</v>
          </cell>
        </row>
        <row r="939">
          <cell r="A939" t="str">
            <v xml:space="preserve">   1.</v>
          </cell>
          <cell r="C939" t="str">
            <v>BAHAN</v>
          </cell>
          <cell r="L939" t="str">
            <v>3.</v>
          </cell>
          <cell r="N939" t="str">
            <v>3-Wheel Roller     (E16)</v>
          </cell>
          <cell r="P939" t="str">
            <v>Jam</v>
          </cell>
          <cell r="Q939">
            <v>7.3019350127783877E-2</v>
          </cell>
          <cell r="R939">
            <v>119692.61825413888</v>
          </cell>
          <cell r="U939">
            <v>8739.8772000101435</v>
          </cell>
        </row>
        <row r="940">
          <cell r="A940" t="str">
            <v>1.a.</v>
          </cell>
          <cell r="C940" t="str">
            <v>Agregat Kasar</v>
          </cell>
          <cell r="D940" t="str">
            <v>=  {(Ak/1000 : t M3) x Fh1} : D1</v>
          </cell>
          <cell r="G940" t="str">
            <v>(M03)</v>
          </cell>
          <cell r="H940">
            <v>1.4777777777777781</v>
          </cell>
          <cell r="I940" t="str">
            <v>M3</v>
          </cell>
          <cell r="L940" t="str">
            <v>4.</v>
          </cell>
          <cell r="N940" t="str">
            <v>Asp. Sprayer</v>
          </cell>
          <cell r="O940" t="str">
            <v>(E03)</v>
          </cell>
          <cell r="P940" t="str">
            <v>Jam</v>
          </cell>
          <cell r="Q940">
            <v>0.28195590643401691</v>
          </cell>
          <cell r="R940">
            <v>27515.982315631045</v>
          </cell>
          <cell r="U940">
            <v>7758.2937352261306</v>
          </cell>
        </row>
        <row r="941">
          <cell r="A941" t="str">
            <v>1.b.</v>
          </cell>
          <cell r="C941" t="str">
            <v>Agregat Pengunci</v>
          </cell>
          <cell r="D941" t="str">
            <v>=  {(Ap/1000 : t M3) x Fh1} : D1</v>
          </cell>
          <cell r="G941" t="str">
            <v>(M04)</v>
          </cell>
          <cell r="H941">
            <v>0.27777777777777785</v>
          </cell>
          <cell r="I941" t="str">
            <v>M3</v>
          </cell>
          <cell r="L941" t="str">
            <v>5.</v>
          </cell>
          <cell r="N941" t="str">
            <v>Alat bantu</v>
          </cell>
          <cell r="P941" t="str">
            <v>Ls</v>
          </cell>
          <cell r="Q941">
            <v>1</v>
          </cell>
          <cell r="R941">
            <v>150</v>
          </cell>
          <cell r="U941">
            <v>150</v>
          </cell>
        </row>
        <row r="942">
          <cell r="A942" t="str">
            <v>1.c.</v>
          </cell>
          <cell r="C942" t="str">
            <v>Aspal</v>
          </cell>
          <cell r="D942" t="str">
            <v>=  {(As : t M3) x Fh2}</v>
          </cell>
          <cell r="G942" t="str">
            <v>(M10)</v>
          </cell>
          <cell r="H942">
            <v>99.27272727272728</v>
          </cell>
          <cell r="I942" t="str">
            <v>Kg</v>
          </cell>
        </row>
        <row r="945">
          <cell r="A945" t="str">
            <v>2.</v>
          </cell>
          <cell r="C945" t="str">
            <v>ALAT</v>
          </cell>
          <cell r="Q945" t="str">
            <v xml:space="preserve">JUMLAH HARGA PERALATAN   </v>
          </cell>
          <cell r="U945">
            <v>66470.447214156346</v>
          </cell>
        </row>
        <row r="946">
          <cell r="A946" t="str">
            <v>2.a.</v>
          </cell>
          <cell r="C946" t="str">
            <v>WHEEL LOADER</v>
          </cell>
          <cell r="G946" t="str">
            <v>(E15)</v>
          </cell>
        </row>
        <row r="947">
          <cell r="C947" t="str">
            <v>Kapasitas bucket</v>
          </cell>
          <cell r="G947" t="str">
            <v>V</v>
          </cell>
          <cell r="H947">
            <v>1.5</v>
          </cell>
          <cell r="I947" t="str">
            <v>M3</v>
          </cell>
          <cell r="L947" t="str">
            <v>D.</v>
          </cell>
          <cell r="N947" t="str">
            <v>JUMLAH HARGA TENAGA, BAHAN DAN PERALATAN  ( A + B + C )</v>
          </cell>
          <cell r="U947">
            <v>124145.57601803829</v>
          </cell>
        </row>
        <row r="948">
          <cell r="C948" t="str">
            <v>Faktor bucket</v>
          </cell>
          <cell r="G948" t="str">
            <v>Fb</v>
          </cell>
          <cell r="H948">
            <v>0.9</v>
          </cell>
          <cell r="I948" t="str">
            <v>-</v>
          </cell>
          <cell r="L948" t="str">
            <v>E.</v>
          </cell>
          <cell r="N948" t="str">
            <v>OVERHEAD &amp; PROFIT</v>
          </cell>
          <cell r="P948">
            <v>10</v>
          </cell>
          <cell r="Q948" t="str">
            <v>%  x  D</v>
          </cell>
          <cell r="U948">
            <v>12414.55760180383</v>
          </cell>
        </row>
        <row r="949">
          <cell r="C949" t="str">
            <v>Faktor efisiensi alat</v>
          </cell>
          <cell r="G949" t="str">
            <v>Fa</v>
          </cell>
          <cell r="H949">
            <v>0.83</v>
          </cell>
          <cell r="I949" t="str">
            <v>-</v>
          </cell>
          <cell r="L949" t="str">
            <v>F.</v>
          </cell>
          <cell r="N949" t="str">
            <v>HARGA SATUAN PEKERJAAN  ( D + E )</v>
          </cell>
          <cell r="U949">
            <v>136560.13361984212</v>
          </cell>
        </row>
        <row r="950">
          <cell r="C950" t="str">
            <v>Waktu Siklus</v>
          </cell>
          <cell r="G950" t="str">
            <v>Ts1</v>
          </cell>
          <cell r="L950" t="str">
            <v>Note: 1</v>
          </cell>
          <cell r="N950" t="str">
            <v>SATUAN dapat berdasarkan atas jam operasi untuk Tenaga Kerja dan Peralatan, volume dan/atau ukuran</v>
          </cell>
        </row>
        <row r="951">
          <cell r="C951" t="str">
            <v>- Memuat, menuang, kembali</v>
          </cell>
          <cell r="G951" t="str">
            <v>T1</v>
          </cell>
          <cell r="H951">
            <v>1.5</v>
          </cell>
          <cell r="I951" t="str">
            <v>menit</v>
          </cell>
          <cell r="N951" t="str">
            <v>berat untuk bahan-bahan.</v>
          </cell>
        </row>
        <row r="952">
          <cell r="C952" t="str">
            <v>- Menunggu, dan lain lain</v>
          </cell>
          <cell r="G952" t="str">
            <v>T2</v>
          </cell>
          <cell r="H952">
            <v>0.5</v>
          </cell>
          <cell r="I952" t="str">
            <v>menit</v>
          </cell>
          <cell r="L952">
            <v>2</v>
          </cell>
          <cell r="N952" t="str">
            <v>Kuantitas satuan adalah kuantitas setiap komponen untuk menyelesaikan satu satuan pekerjaan dari nomor</v>
          </cell>
        </row>
        <row r="953">
          <cell r="G953" t="str">
            <v>Ts1</v>
          </cell>
          <cell r="H953">
            <v>2</v>
          </cell>
          <cell r="I953" t="str">
            <v>menit</v>
          </cell>
          <cell r="N953" t="str">
            <v>mata pembayaran.</v>
          </cell>
        </row>
        <row r="954">
          <cell r="L954">
            <v>3</v>
          </cell>
          <cell r="N954" t="str">
            <v>Biaya satuan untuk peralatan sudah termasuk bahan bakar, bahan habis dipakai dan operator.</v>
          </cell>
        </row>
        <row r="955">
          <cell r="L955">
            <v>4</v>
          </cell>
          <cell r="N955" t="str">
            <v>Biaya satuan sudah termasuk pengeluaran untuk seluruh pajak yang berkaitan (tetapi tidak termasuk PPN</v>
          </cell>
        </row>
        <row r="956">
          <cell r="J956" t="str">
            <v>Berlanjut ke halaman berikut</v>
          </cell>
          <cell r="N956" t="str">
            <v>yang dibayar dari kontrak) dan biaya-biaya lainnya.</v>
          </cell>
        </row>
        <row r="957">
          <cell r="A957" t="str">
            <v>ITEM PEMBAYARAN NO.</v>
          </cell>
          <cell r="D957" t="str">
            <v>:  8.1 (7)</v>
          </cell>
          <cell r="J957" t="str">
            <v>Analisa EI-817</v>
          </cell>
        </row>
        <row r="958">
          <cell r="A958" t="str">
            <v>JENIS PEKERJAAN</v>
          </cell>
          <cell r="D958" t="str">
            <v>:  Penetrasi Macadam Utk.Pek.Minor</v>
          </cell>
        </row>
        <row r="959">
          <cell r="A959" t="str">
            <v>SATUAN PEMBAYARAN</v>
          </cell>
          <cell r="D959" t="str">
            <v>:  M3</v>
          </cell>
          <cell r="H959" t="str">
            <v xml:space="preserve">         URAIAN ANALISA HARGA SATUAN</v>
          </cell>
        </row>
        <row r="960">
          <cell r="J960" t="str">
            <v>Lanjutan</v>
          </cell>
        </row>
        <row r="962">
          <cell r="A962" t="str">
            <v>No.</v>
          </cell>
          <cell r="C962" t="str">
            <v>U R A I A N</v>
          </cell>
          <cell r="G962" t="str">
            <v>KODE</v>
          </cell>
          <cell r="H962" t="str">
            <v>KOEF.</v>
          </cell>
          <cell r="I962" t="str">
            <v>SATUAN</v>
          </cell>
          <cell r="J962" t="str">
            <v>KETERANGAN</v>
          </cell>
        </row>
        <row r="965">
          <cell r="C965" t="str">
            <v xml:space="preserve">Kap. Prod. / jam = </v>
          </cell>
          <cell r="D965" t="str">
            <v>V x Fb x Fa x 60</v>
          </cell>
          <cell r="G965" t="str">
            <v>Q1</v>
          </cell>
          <cell r="H965">
            <v>28.012500000000003</v>
          </cell>
          <cell r="I965" t="str">
            <v>M3</v>
          </cell>
          <cell r="J965" t="str">
            <v xml:space="preserve"> </v>
          </cell>
        </row>
        <row r="966">
          <cell r="D966" t="str">
            <v>Ts1</v>
          </cell>
        </row>
        <row r="968">
          <cell r="C968" t="str">
            <v>Koefisien Alat/M3</v>
          </cell>
          <cell r="D968" t="str">
            <v xml:space="preserve"> = 1 : Q1</v>
          </cell>
          <cell r="G968" t="str">
            <v>(E15)</v>
          </cell>
          <cell r="H968">
            <v>3.5698348951360995E-2</v>
          </cell>
          <cell r="I968" t="str">
            <v>Jam</v>
          </cell>
        </row>
        <row r="970">
          <cell r="A970" t="str">
            <v>2.b.</v>
          </cell>
          <cell r="C970" t="str">
            <v>DUMP TRUCK (DT)</v>
          </cell>
          <cell r="G970" t="str">
            <v>(E09)</v>
          </cell>
        </row>
        <row r="971">
          <cell r="C971" t="str">
            <v>Kapasitas bak</v>
          </cell>
          <cell r="G971" t="str">
            <v>V</v>
          </cell>
          <cell r="H971">
            <v>5.9999250009374885</v>
          </cell>
          <cell r="I971" t="str">
            <v>M3</v>
          </cell>
        </row>
        <row r="972">
          <cell r="C972" t="str">
            <v>Faktor Efisiensi alat</v>
          </cell>
          <cell r="G972" t="str">
            <v>Fa</v>
          </cell>
          <cell r="H972">
            <v>0.83</v>
          </cell>
          <cell r="I972" t="str">
            <v>-</v>
          </cell>
        </row>
        <row r="973">
          <cell r="C973" t="str">
            <v>Kecepatan rata-rata bermuatan</v>
          </cell>
          <cell r="G973" t="str">
            <v>v1</v>
          </cell>
          <cell r="H973">
            <v>40</v>
          </cell>
          <cell r="I973" t="str">
            <v>KM / Jam</v>
          </cell>
        </row>
        <row r="974">
          <cell r="C974" t="str">
            <v>Kecepatan rata-rata kosong</v>
          </cell>
          <cell r="G974" t="str">
            <v>v2</v>
          </cell>
          <cell r="H974">
            <v>50</v>
          </cell>
          <cell r="I974" t="str">
            <v>KM / Jam</v>
          </cell>
        </row>
        <row r="977">
          <cell r="C977" t="str">
            <v>Waktu Siklus</v>
          </cell>
          <cell r="G977" t="str">
            <v>Ts2</v>
          </cell>
        </row>
        <row r="978">
          <cell r="C978" t="str">
            <v>- Mengisi Bak = V : Q1 x 60</v>
          </cell>
          <cell r="G978" t="str">
            <v>T1</v>
          </cell>
          <cell r="H978">
            <v>12.851244981927683</v>
          </cell>
          <cell r="I978" t="str">
            <v>menit</v>
          </cell>
        </row>
        <row r="979">
          <cell r="C979" t="str">
            <v>- Angkut</v>
          </cell>
          <cell r="D979" t="str">
            <v>= (L : v1) x 60 menit</v>
          </cell>
          <cell r="G979" t="str">
            <v>T2</v>
          </cell>
          <cell r="H979">
            <v>26.25</v>
          </cell>
          <cell r="I979" t="str">
            <v>menit</v>
          </cell>
        </row>
        <row r="980">
          <cell r="C980" t="str">
            <v>- Tunggu + dump (setempat2) + Putar</v>
          </cell>
          <cell r="G980" t="str">
            <v>T3</v>
          </cell>
          <cell r="H980">
            <v>45</v>
          </cell>
          <cell r="I980" t="str">
            <v>menit</v>
          </cell>
        </row>
        <row r="981">
          <cell r="C981" t="str">
            <v>- Kembali</v>
          </cell>
          <cell r="D981" t="str">
            <v>= (L : v2) x 60 menit</v>
          </cell>
          <cell r="G981" t="str">
            <v>T4</v>
          </cell>
          <cell r="H981">
            <v>21</v>
          </cell>
          <cell r="I981" t="str">
            <v>menit</v>
          </cell>
        </row>
        <row r="982">
          <cell r="G982" t="str">
            <v>Ts2</v>
          </cell>
          <cell r="H982">
            <v>105.10124498192769</v>
          </cell>
          <cell r="I982" t="str">
            <v>menit</v>
          </cell>
        </row>
        <row r="984">
          <cell r="C984" t="str">
            <v>Kap.Prod. / jam =</v>
          </cell>
          <cell r="D984" t="str">
            <v>V x Fa x 60</v>
          </cell>
          <cell r="G984" t="str">
            <v>Q2</v>
          </cell>
          <cell r="H984">
            <v>2.8429374466312489</v>
          </cell>
          <cell r="I984" t="str">
            <v>M3</v>
          </cell>
        </row>
        <row r="985">
          <cell r="D985" t="str">
            <v>Ts2</v>
          </cell>
        </row>
        <row r="987">
          <cell r="C987" t="str">
            <v>Koefisien Alat / M3 = 1 : Q2</v>
          </cell>
          <cell r="D987" t="str">
            <v>= 1 : Q2</v>
          </cell>
          <cell r="G987" t="str">
            <v>(E09)</v>
          </cell>
          <cell r="H987">
            <v>0.35174885792332655</v>
          </cell>
          <cell r="I987" t="str">
            <v>Jam</v>
          </cell>
        </row>
        <row r="989">
          <cell r="A989" t="str">
            <v>2.c.</v>
          </cell>
          <cell r="C989" t="str">
            <v>THREE WHEEL ROLLER</v>
          </cell>
          <cell r="G989" t="str">
            <v>(E16)</v>
          </cell>
        </row>
        <row r="990">
          <cell r="C990" t="str">
            <v>Kecepatan rata-rata alat</v>
          </cell>
          <cell r="G990" t="str">
            <v>v</v>
          </cell>
          <cell r="H990">
            <v>2</v>
          </cell>
          <cell r="I990" t="str">
            <v>Km / Jam</v>
          </cell>
        </row>
        <row r="991">
          <cell r="C991" t="str">
            <v>Lebar efektif pemadatan</v>
          </cell>
          <cell r="G991" t="str">
            <v>b</v>
          </cell>
          <cell r="H991">
            <v>1.2</v>
          </cell>
          <cell r="I991" t="str">
            <v>M</v>
          </cell>
        </row>
        <row r="992">
          <cell r="C992" t="str">
            <v>Jumlah lintasan</v>
          </cell>
          <cell r="G992" t="str">
            <v>n</v>
          </cell>
          <cell r="H992">
            <v>8</v>
          </cell>
          <cell r="I992" t="str">
            <v>lintasan</v>
          </cell>
        </row>
        <row r="993">
          <cell r="C993" t="str">
            <v>Faktor Efisiensi alat</v>
          </cell>
          <cell r="G993" t="str">
            <v>Fa</v>
          </cell>
          <cell r="H993">
            <v>0.83</v>
          </cell>
          <cell r="I993" t="str">
            <v>-</v>
          </cell>
        </row>
        <row r="995">
          <cell r="C995" t="str">
            <v xml:space="preserve">Kap. Prod. / jam = </v>
          </cell>
          <cell r="D995" t="str">
            <v>(v x 1000) x b x t x Fa</v>
          </cell>
          <cell r="G995" t="str">
            <v>Q3</v>
          </cell>
          <cell r="H995">
            <v>13.694999999999999</v>
          </cell>
          <cell r="I995" t="str">
            <v>M3</v>
          </cell>
        </row>
        <row r="996">
          <cell r="D996" t="str">
            <v>n</v>
          </cell>
        </row>
        <row r="997">
          <cell r="C997" t="str">
            <v>Koefisien Alat / M3</v>
          </cell>
          <cell r="D997" t="str">
            <v xml:space="preserve"> =  1  :  Q3</v>
          </cell>
          <cell r="G997" t="str">
            <v>(E16)</v>
          </cell>
          <cell r="H997">
            <v>7.3019350127783877E-2</v>
          </cell>
          <cell r="I997" t="str">
            <v>Jam</v>
          </cell>
        </row>
        <row r="999">
          <cell r="A999" t="str">
            <v>2.d.</v>
          </cell>
          <cell r="C999" t="str">
            <v>ASPHALT SPRAYER</v>
          </cell>
          <cell r="G999" t="str">
            <v>(E03)</v>
          </cell>
        </row>
        <row r="1000">
          <cell r="C1000" t="str">
            <v>Kapasitas alat</v>
          </cell>
          <cell r="G1000" t="str">
            <v>V</v>
          </cell>
          <cell r="H1000">
            <v>800</v>
          </cell>
          <cell r="I1000" t="str">
            <v>liter</v>
          </cell>
        </row>
        <row r="1001">
          <cell r="C1001" t="str">
            <v>Faktor efisiensi alat</v>
          </cell>
          <cell r="G1001" t="str">
            <v>Fa</v>
          </cell>
          <cell r="H1001">
            <v>0.83</v>
          </cell>
          <cell r="I1001" t="str">
            <v>-</v>
          </cell>
        </row>
        <row r="1002">
          <cell r="C1002" t="str">
            <v>Waktu Siklus (termasuk proses pemanasan)</v>
          </cell>
          <cell r="G1002" t="str">
            <v>Ts3</v>
          </cell>
          <cell r="H1002">
            <v>2</v>
          </cell>
          <cell r="I1002" t="str">
            <v>Jam</v>
          </cell>
        </row>
        <row r="1004">
          <cell r="C1004" t="str">
            <v>Kap. Prod. / jam =</v>
          </cell>
          <cell r="D1004" t="str">
            <v>V x Fa x D2</v>
          </cell>
          <cell r="G1004" t="str">
            <v>Q4</v>
          </cell>
          <cell r="H1004">
            <v>3.5466538461538462</v>
          </cell>
          <cell r="I1004" t="str">
            <v>M3</v>
          </cell>
        </row>
        <row r="1005">
          <cell r="D1005" t="str">
            <v>Ts3 x As2</v>
          </cell>
        </row>
        <row r="1006">
          <cell r="C1006" t="str">
            <v>Koefisien Alat / M3</v>
          </cell>
          <cell r="D1006" t="str">
            <v xml:space="preserve"> =  1  :  Q4</v>
          </cell>
          <cell r="G1006" t="str">
            <v>(E03)</v>
          </cell>
          <cell r="H1006">
            <v>0.28195590643401691</v>
          </cell>
          <cell r="I1006" t="str">
            <v>Jam</v>
          </cell>
        </row>
        <row r="1014">
          <cell r="C1014" t="str">
            <v xml:space="preserve"> </v>
          </cell>
        </row>
        <row r="1015">
          <cell r="J1015" t="str">
            <v>Berlanjut ke halaman berikut</v>
          </cell>
        </row>
        <row r="1016">
          <cell r="A1016" t="str">
            <v>ITEM PEMBAYARAN NO.</v>
          </cell>
          <cell r="D1016" t="str">
            <v>:  8.1 (7)</v>
          </cell>
          <cell r="J1016" t="str">
            <v>Analisa EI-817</v>
          </cell>
        </row>
        <row r="1017">
          <cell r="A1017" t="str">
            <v>JENIS PEKERJAAN</v>
          </cell>
          <cell r="D1017" t="str">
            <v>:  Penetrasi Macadam Utk.Pek.Minor</v>
          </cell>
        </row>
        <row r="1018">
          <cell r="A1018" t="str">
            <v>SATUAN PEMBAYARAN</v>
          </cell>
          <cell r="D1018" t="str">
            <v>:  M3</v>
          </cell>
          <cell r="H1018" t="str">
            <v xml:space="preserve">         URAIAN ANALISA HARGA SATUAN</v>
          </cell>
        </row>
        <row r="1019">
          <cell r="J1019" t="str">
            <v>Lanjutan</v>
          </cell>
        </row>
        <row r="1021">
          <cell r="A1021" t="str">
            <v>No.</v>
          </cell>
          <cell r="C1021" t="str">
            <v>U R A I A N</v>
          </cell>
          <cell r="G1021" t="str">
            <v>KODE</v>
          </cell>
          <cell r="H1021" t="str">
            <v>KOEF.</v>
          </cell>
          <cell r="I1021" t="str">
            <v>SATUAN</v>
          </cell>
          <cell r="J1021" t="str">
            <v>KETERANGAN</v>
          </cell>
        </row>
        <row r="1024">
          <cell r="A1024" t="str">
            <v>2.e.</v>
          </cell>
          <cell r="B1024" t="str">
            <v xml:space="preserve"> </v>
          </cell>
          <cell r="C1024" t="str">
            <v>ALAT BANTU</v>
          </cell>
        </row>
        <row r="1025">
          <cell r="C1025" t="str">
            <v>diperlukan setiap  :</v>
          </cell>
          <cell r="D1025">
            <v>75</v>
          </cell>
          <cell r="E1025" t="str">
            <v>M3 pekerjaan</v>
          </cell>
          <cell r="J1025" t="str">
            <v>Lump Sum</v>
          </cell>
        </row>
        <row r="1026">
          <cell r="C1026" t="str">
            <v>- Kereta dorong</v>
          </cell>
          <cell r="D1026" t="str">
            <v>=  3  buah</v>
          </cell>
        </row>
        <row r="1027">
          <cell r="C1027" t="str">
            <v>- Sekop</v>
          </cell>
          <cell r="D1027" t="str">
            <v>=  5  buah</v>
          </cell>
        </row>
        <row r="1028">
          <cell r="C1028" t="str">
            <v>- Sapu</v>
          </cell>
          <cell r="D1028" t="str">
            <v>=  5  buah</v>
          </cell>
        </row>
        <row r="1029">
          <cell r="C1029" t="str">
            <v>- Sikat</v>
          </cell>
          <cell r="D1029" t="str">
            <v>=  3  buah</v>
          </cell>
        </row>
        <row r="1030">
          <cell r="C1030" t="str">
            <v>- Karung</v>
          </cell>
          <cell r="D1030" t="str">
            <v>=  5  buah</v>
          </cell>
        </row>
        <row r="1031">
          <cell r="C1031" t="str">
            <v>- Cerek Aspal</v>
          </cell>
          <cell r="D1031" t="str">
            <v>=  3  buah</v>
          </cell>
        </row>
        <row r="1032">
          <cell r="C1032" t="str">
            <v>- Kaleng Aspal</v>
          </cell>
          <cell r="D1032" t="str">
            <v>=  3  buah</v>
          </cell>
        </row>
        <row r="1034">
          <cell r="A1034" t="str">
            <v xml:space="preserve">   3.</v>
          </cell>
          <cell r="C1034" t="str">
            <v>TENAGA</v>
          </cell>
        </row>
        <row r="1035">
          <cell r="C1035" t="str">
            <v>Produksi menentukan (Produksi Wheel Loader)</v>
          </cell>
          <cell r="G1035" t="str">
            <v>Q1</v>
          </cell>
          <cell r="H1035">
            <v>28.012500000000003</v>
          </cell>
          <cell r="I1035" t="str">
            <v>M3/Jam</v>
          </cell>
        </row>
        <row r="1036">
          <cell r="C1036" t="str">
            <v>Produksi Lapen / hari   =   Q1 x Tk</v>
          </cell>
          <cell r="G1036" t="str">
            <v>Qt</v>
          </cell>
          <cell r="H1036">
            <v>196.08750000000003</v>
          </cell>
          <cell r="I1036" t="str">
            <v>M3</v>
          </cell>
        </row>
        <row r="1037">
          <cell r="C1037" t="str">
            <v>Kebutuhan tenaga :</v>
          </cell>
        </row>
        <row r="1038">
          <cell r="D1038" t="str">
            <v>- Pekerja</v>
          </cell>
          <cell r="G1038" t="str">
            <v>P</v>
          </cell>
          <cell r="H1038">
            <v>20</v>
          </cell>
          <cell r="I1038" t="str">
            <v>orang</v>
          </cell>
        </row>
        <row r="1039">
          <cell r="D1039" t="str">
            <v>- Mandor</v>
          </cell>
          <cell r="G1039" t="str">
            <v>M</v>
          </cell>
          <cell r="H1039">
            <v>2</v>
          </cell>
          <cell r="I1039" t="str">
            <v>orang</v>
          </cell>
        </row>
        <row r="1041">
          <cell r="C1041" t="str">
            <v>Koefisien Tenaga / M3     :</v>
          </cell>
        </row>
        <row r="1042">
          <cell r="D1042" t="str">
            <v>- Pekerja</v>
          </cell>
          <cell r="E1042" t="str">
            <v>= (Tk x P) / Qt</v>
          </cell>
          <cell r="G1042" t="str">
            <v>(L01)</v>
          </cell>
          <cell r="H1042">
            <v>0.71396697902721984</v>
          </cell>
          <cell r="I1042" t="str">
            <v>Jam</v>
          </cell>
        </row>
        <row r="1043">
          <cell r="D1043" t="str">
            <v>- Mandor</v>
          </cell>
          <cell r="E1043" t="str">
            <v>= (Tk x M) / Qt</v>
          </cell>
          <cell r="G1043" t="str">
            <v>(L03)</v>
          </cell>
          <cell r="H1043">
            <v>7.1396697902721989E-2</v>
          </cell>
          <cell r="I1043" t="str">
            <v>Jam</v>
          </cell>
        </row>
        <row r="1046">
          <cell r="A1046" t="str">
            <v>4.</v>
          </cell>
          <cell r="C1046" t="str">
            <v>HARGA DASAR SATUAN UPAH, BAHAN DAN ALAT</v>
          </cell>
        </row>
        <row r="1047">
          <cell r="C1047" t="str">
            <v>Lihat lampiran.</v>
          </cell>
        </row>
        <row r="1049">
          <cell r="A1049" t="str">
            <v>5.</v>
          </cell>
          <cell r="C1049" t="str">
            <v>ANALISA HARGA SATUAN PEKERJAAN</v>
          </cell>
        </row>
        <row r="1050">
          <cell r="C1050" t="str">
            <v>Lihat perhitungan dalam FORMULIR STANDAR UNTUK</v>
          </cell>
        </row>
        <row r="1051">
          <cell r="C1051" t="str">
            <v>PEREKEMAN ANALISA MASING-MASING HARGA</v>
          </cell>
        </row>
        <row r="1052">
          <cell r="C1052" t="str">
            <v>SATUAN.</v>
          </cell>
        </row>
        <row r="1053">
          <cell r="C1053" t="str">
            <v>Didapat Harga Satuan Pekerjaan :</v>
          </cell>
        </row>
        <row r="1055">
          <cell r="C1055" t="str">
            <v xml:space="preserve">Rp.  </v>
          </cell>
          <cell r="D1055">
            <v>136560.13361984212</v>
          </cell>
          <cell r="E1055" t="str">
            <v xml:space="preserve"> / M3.</v>
          </cell>
        </row>
        <row r="1058">
          <cell r="A1058" t="str">
            <v>6.</v>
          </cell>
          <cell r="C1058" t="str">
            <v>MASA PELAKSANAAN YANG DIPERLUKAN</v>
          </cell>
        </row>
        <row r="1059">
          <cell r="C1059" t="str">
            <v>Masa Pelaksanaan :</v>
          </cell>
          <cell r="D1059" t="str">
            <v>. . . . . . . . . . .</v>
          </cell>
          <cell r="E1059" t="str">
            <v>bulan</v>
          </cell>
        </row>
        <row r="1061">
          <cell r="A1061" t="str">
            <v>7.</v>
          </cell>
          <cell r="C1061" t="str">
            <v>VOLUME PEKERJAAN YANG DIPERLUKAN</v>
          </cell>
        </row>
        <row r="1062">
          <cell r="C1062" t="str">
            <v>Volume pekerjaan  :</v>
          </cell>
          <cell r="D1062">
            <v>0</v>
          </cell>
          <cell r="E1062" t="str">
            <v>M3</v>
          </cell>
        </row>
        <row r="1075">
          <cell r="A1075" t="str">
            <v>ITEM PEMBAYARAN NO.</v>
          </cell>
          <cell r="D1075" t="str">
            <v>:  8.1 (8)</v>
          </cell>
          <cell r="J1075" t="str">
            <v>Analisa EI-818</v>
          </cell>
          <cell r="T1075" t="str">
            <v>Analisa EI-818</v>
          </cell>
        </row>
        <row r="1076">
          <cell r="A1076" t="str">
            <v>JENIS PEKERJAAN</v>
          </cell>
          <cell r="D1076" t="str">
            <v>:  Camp. Aspal Dingin Utk.Pek.Minor</v>
          </cell>
        </row>
        <row r="1077">
          <cell r="A1077" t="str">
            <v>SATUAN PEMBAYARAN</v>
          </cell>
          <cell r="D1077" t="str">
            <v>:  M3</v>
          </cell>
          <cell r="H1077" t="str">
            <v xml:space="preserve">         URAIAN ANALISA HARGA SATUAN</v>
          </cell>
          <cell r="L1077" t="str">
            <v>FORMULIR STANDAR UNTUK</v>
          </cell>
        </row>
        <row r="1078">
          <cell r="L1078" t="str">
            <v>PEREKAMAN ANALISA MASING-MASING HARGA SATUAN</v>
          </cell>
        </row>
        <row r="1079">
          <cell r="L1079" t="str">
            <v xml:space="preserve">                                                                                                            </v>
          </cell>
        </row>
        <row r="1080">
          <cell r="A1080" t="str">
            <v>No.</v>
          </cell>
          <cell r="C1080" t="str">
            <v>U R A I A N</v>
          </cell>
          <cell r="G1080" t="str">
            <v>KODE</v>
          </cell>
          <cell r="H1080" t="str">
            <v>KOEF.</v>
          </cell>
          <cell r="I1080" t="str">
            <v>SATUAN</v>
          </cell>
          <cell r="J1080" t="str">
            <v>KETERANGAN</v>
          </cell>
        </row>
        <row r="1082">
          <cell r="L1082" t="str">
            <v>Proyek / Bagpro</v>
          </cell>
          <cell r="O1082" t="str">
            <v xml:space="preserve">:  Peningkatan Jalan Dan Jembatan Prop. NTT </v>
          </cell>
        </row>
        <row r="1083">
          <cell r="A1083" t="str">
            <v>I.</v>
          </cell>
          <cell r="C1083" t="str">
            <v>ASUMSI</v>
          </cell>
          <cell r="L1083" t="str">
            <v>No. Paket Kontrak</v>
          </cell>
          <cell r="O1083" t="str">
            <v xml:space="preserve">:  </v>
          </cell>
        </row>
        <row r="1084">
          <cell r="A1084">
            <v>1</v>
          </cell>
          <cell r="C1084" t="str">
            <v>Menggunakan buruh dan alat (semi mekanik)</v>
          </cell>
          <cell r="L1084" t="str">
            <v>Nama Paket</v>
          </cell>
          <cell r="O1084" t="str">
            <v>:  Pembangunan Jalan Resetlement Pengungsi Mauritzu</v>
          </cell>
        </row>
        <row r="1085">
          <cell r="A1085">
            <v>2</v>
          </cell>
          <cell r="C1085" t="str">
            <v>Lokasi pekerjaan : sepanjang jalan</v>
          </cell>
          <cell r="L1085" t="str">
            <v>Prop / Kab / Kodya</v>
          </cell>
          <cell r="O1085" t="str">
            <v>:  Nusa Tenggara Timur / TTU</v>
          </cell>
        </row>
        <row r="1086">
          <cell r="A1086">
            <v>3</v>
          </cell>
          <cell r="C1086" t="str">
            <v>Jarak rata-rata Base camp ke lokasi pekerjaan</v>
          </cell>
          <cell r="G1086" t="str">
            <v>L</v>
          </cell>
          <cell r="H1086">
            <v>17.5</v>
          </cell>
          <cell r="I1086" t="str">
            <v>KM</v>
          </cell>
          <cell r="L1086" t="str">
            <v>ITEM PEMBAYARAN NO.</v>
          </cell>
          <cell r="O1086" t="str">
            <v>:  8.1 (8)</v>
          </cell>
          <cell r="R1086" t="str">
            <v>PERKIRAAN VOL. PEK.</v>
          </cell>
          <cell r="T1086" t="str">
            <v>:</v>
          </cell>
          <cell r="U1086">
            <v>0</v>
          </cell>
        </row>
        <row r="1087">
          <cell r="A1087">
            <v>4</v>
          </cell>
          <cell r="C1087" t="str">
            <v>Jam kerja efektif per-hari</v>
          </cell>
          <cell r="G1087" t="str">
            <v>Tk</v>
          </cell>
          <cell r="H1087">
            <v>7</v>
          </cell>
          <cell r="I1087" t="str">
            <v>jam</v>
          </cell>
          <cell r="L1087" t="str">
            <v>JENIS PEKERJAAN</v>
          </cell>
          <cell r="O1087" t="str">
            <v>:  Camp. Aspal Dingin Utk.Pek.Minor</v>
          </cell>
          <cell r="R1087" t="str">
            <v>TOTAL HARGA</v>
          </cell>
          <cell r="T1087" t="str">
            <v>:</v>
          </cell>
          <cell r="U1087">
            <v>0</v>
          </cell>
        </row>
        <row r="1088">
          <cell r="A1088">
            <v>5</v>
          </cell>
          <cell r="C1088" t="str">
            <v>Batasan Spesifikasi  :</v>
          </cell>
          <cell r="L1088" t="str">
            <v>SATUAN PEMBAYARAN</v>
          </cell>
          <cell r="O1088" t="str">
            <v>:  M3</v>
          </cell>
          <cell r="R1088" t="str">
            <v>% THD. BIAYA PROYEK</v>
          </cell>
          <cell r="T1088" t="str">
            <v>:</v>
          </cell>
          <cell r="U1088">
            <v>0</v>
          </cell>
        </row>
        <row r="1089">
          <cell r="C1089" t="str">
            <v>- Ukuran Agregat Nominal Maksimum</v>
          </cell>
          <cell r="G1089" t="str">
            <v>Sa</v>
          </cell>
          <cell r="H1089">
            <v>19</v>
          </cell>
          <cell r="I1089" t="str">
            <v>MM</v>
          </cell>
        </row>
        <row r="1090">
          <cell r="C1090" t="str">
            <v>- Kadar Aspal terhadap berat total campuran</v>
          </cell>
          <cell r="G1090" t="str">
            <v>As</v>
          </cell>
          <cell r="H1090">
            <v>7</v>
          </cell>
          <cell r="I1090" t="str">
            <v>%</v>
          </cell>
        </row>
        <row r="1091">
          <cell r="C1091" t="str">
            <v>- Tebal nominal padat untuk patching</v>
          </cell>
          <cell r="G1091" t="str">
            <v>t</v>
          </cell>
          <cell r="H1091">
            <v>0.04</v>
          </cell>
          <cell r="I1091" t="str">
            <v>M</v>
          </cell>
          <cell r="J1091" t="str">
            <v xml:space="preserve"> Rata-rata</v>
          </cell>
          <cell r="Q1091" t="str">
            <v>PERKIRAAN</v>
          </cell>
          <cell r="R1091" t="str">
            <v>HARGA</v>
          </cell>
          <cell r="S1091" t="str">
            <v>JUMLAH</v>
          </cell>
        </row>
        <row r="1092">
          <cell r="A1092">
            <v>6</v>
          </cell>
          <cell r="C1092" t="str">
            <v>Berat Jenis Bahan  :</v>
          </cell>
          <cell r="L1092" t="str">
            <v>NO.</v>
          </cell>
          <cell r="N1092" t="str">
            <v>KOMPONEN</v>
          </cell>
          <cell r="P1092" t="str">
            <v>SATUAN</v>
          </cell>
          <cell r="Q1092" t="str">
            <v>KUANTITAS</v>
          </cell>
          <cell r="R1092" t="str">
            <v>SATUAN</v>
          </cell>
          <cell r="S1092" t="str">
            <v>HARGA</v>
          </cell>
        </row>
        <row r="1093">
          <cell r="C1093" t="str">
            <v>- Campuran Aspal Dingin (diambil)</v>
          </cell>
          <cell r="G1093" t="str">
            <v>D1</v>
          </cell>
          <cell r="H1093">
            <v>2.0099999999999998</v>
          </cell>
          <cell r="I1093" t="str">
            <v>Ton/M3</v>
          </cell>
          <cell r="R1093" t="str">
            <v>(Rp.)</v>
          </cell>
          <cell r="S1093" t="str">
            <v>(Rp.)</v>
          </cell>
        </row>
        <row r="1094">
          <cell r="C1094" t="str">
            <v>- Aspal (diambil)</v>
          </cell>
          <cell r="G1094" t="str">
            <v>D2</v>
          </cell>
          <cell r="H1094">
            <v>1</v>
          </cell>
          <cell r="I1094" t="str">
            <v>Ton/M3</v>
          </cell>
        </row>
        <row r="1095">
          <cell r="C1095" t="str">
            <v>- Agregat (diambil)</v>
          </cell>
          <cell r="G1095" t="str">
            <v>D3</v>
          </cell>
          <cell r="H1095">
            <v>1.6</v>
          </cell>
          <cell r="I1095" t="str">
            <v>Ton/M3</v>
          </cell>
        </row>
        <row r="1096">
          <cell r="L1096" t="str">
            <v>A.</v>
          </cell>
          <cell r="N1096" t="str">
            <v>TENAGA</v>
          </cell>
        </row>
        <row r="1097">
          <cell r="A1097" t="str">
            <v>II.</v>
          </cell>
          <cell r="C1097" t="str">
            <v>URUTAN KERJA</v>
          </cell>
        </row>
        <row r="1098">
          <cell r="A1098">
            <v>1</v>
          </cell>
          <cell r="C1098" t="str">
            <v>Agregat dan Aspal dicampur di dalam Pengaduk</v>
          </cell>
          <cell r="L1098" t="str">
            <v>1.</v>
          </cell>
          <cell r="N1098" t="str">
            <v>Pekerja Biasa</v>
          </cell>
          <cell r="O1098" t="str">
            <v>(L01)</v>
          </cell>
          <cell r="P1098" t="str">
            <v>jam</v>
          </cell>
          <cell r="Q1098">
            <v>6.5060240963855422</v>
          </cell>
          <cell r="R1098">
            <v>0</v>
          </cell>
          <cell r="U1098">
            <v>0</v>
          </cell>
        </row>
        <row r="1099">
          <cell r="C1099" t="str">
            <v>Beton Mekanis (Concrete Mixer)</v>
          </cell>
          <cell r="L1099" t="str">
            <v>2.</v>
          </cell>
          <cell r="N1099" t="str">
            <v>Mandor</v>
          </cell>
          <cell r="O1099" t="str">
            <v>(L03)</v>
          </cell>
          <cell r="P1099" t="str">
            <v>jam</v>
          </cell>
          <cell r="Q1099">
            <v>2.7108433734939759</v>
          </cell>
          <cell r="R1099">
            <v>0</v>
          </cell>
          <cell r="U1099">
            <v>0</v>
          </cell>
        </row>
        <row r="1100">
          <cell r="A1100">
            <v>2</v>
          </cell>
          <cell r="C1100" t="str">
            <v>Campuran dibawa ke lokasi pekerjaan dengan</v>
          </cell>
        </row>
        <row r="1101">
          <cell r="C1101" t="str">
            <v>menggunakan Dump Truck</v>
          </cell>
        </row>
        <row r="1102">
          <cell r="A1102">
            <v>3</v>
          </cell>
          <cell r="C1102" t="str">
            <v>Pekerja membuat/merapikan lubang patching/galian,</v>
          </cell>
          <cell r="Q1102" t="str">
            <v xml:space="preserve">JUMLAH HARGA TENAGA   </v>
          </cell>
          <cell r="U1102">
            <v>0</v>
          </cell>
        </row>
        <row r="1103">
          <cell r="C1103" t="str">
            <v>campuran dihampar manual dengan alat bantu</v>
          </cell>
        </row>
        <row r="1104">
          <cell r="A1104">
            <v>4</v>
          </cell>
          <cell r="C1104" t="str">
            <v>Hamparan dipadatkan dengan Pedestrian Roller</v>
          </cell>
          <cell r="L1104" t="str">
            <v>B.</v>
          </cell>
          <cell r="N1104" t="str">
            <v>BAHAN</v>
          </cell>
        </row>
        <row r="1105">
          <cell r="A1105" t="str">
            <v>III.</v>
          </cell>
          <cell r="C1105" t="str">
            <v>PEMAKAIAN BAHAN, ALAT DAN TENAGA</v>
          </cell>
        </row>
        <row r="1106">
          <cell r="L1106" t="str">
            <v>1.</v>
          </cell>
          <cell r="N1106" t="str">
            <v>Agregat Halus</v>
          </cell>
          <cell r="O1106" t="str">
            <v>(M04)</v>
          </cell>
          <cell r="P1106" t="str">
            <v>M3</v>
          </cell>
          <cell r="Q1106">
            <v>1.1683124999999999</v>
          </cell>
          <cell r="R1106">
            <v>31756.453225945177</v>
          </cell>
          <cell r="U1106">
            <v>37101.461259537071</v>
          </cell>
        </row>
        <row r="1107">
          <cell r="A1107" t="str">
            <v xml:space="preserve">   1.</v>
          </cell>
          <cell r="C1107" t="str">
            <v>BAHAN</v>
          </cell>
          <cell r="L1107" t="str">
            <v>2.</v>
          </cell>
          <cell r="N1107" t="str">
            <v>Aspal Emulsi</v>
          </cell>
          <cell r="O1107" t="str">
            <v>(M31)</v>
          </cell>
          <cell r="P1107" t="str">
            <v>Kg</v>
          </cell>
          <cell r="Q1107">
            <v>140.69999999999999</v>
          </cell>
          <cell r="R1107">
            <v>1750</v>
          </cell>
          <cell r="U1107">
            <v>246224.99999999997</v>
          </cell>
        </row>
        <row r="1108">
          <cell r="A1108" t="str">
            <v>1.a.</v>
          </cell>
          <cell r="C1108" t="str">
            <v>Agregat Halus</v>
          </cell>
          <cell r="D1108" t="str">
            <v>= {(100% - As) x 1M3 x D1} : D3</v>
          </cell>
          <cell r="G1108" t="str">
            <v>(M04)</v>
          </cell>
          <cell r="H1108">
            <v>1.1683124999999999</v>
          </cell>
          <cell r="I1108" t="str">
            <v>M3</v>
          </cell>
        </row>
        <row r="1109">
          <cell r="A1109" t="str">
            <v>1.b.</v>
          </cell>
          <cell r="C1109" t="str">
            <v>Aspal Emulsi</v>
          </cell>
          <cell r="D1109" t="str">
            <v>= {As x 1M3 x D1} x 1000</v>
          </cell>
          <cell r="G1109" t="str">
            <v>(M31)</v>
          </cell>
          <cell r="H1109">
            <v>140.69999999999999</v>
          </cell>
          <cell r="I1109" t="str">
            <v>Kg</v>
          </cell>
        </row>
        <row r="1112">
          <cell r="Q1112" t="str">
            <v xml:space="preserve">JUMLAH HARGA BAHAN   </v>
          </cell>
          <cell r="U1112">
            <v>283326.46125953703</v>
          </cell>
        </row>
        <row r="1114">
          <cell r="L1114" t="str">
            <v>C.</v>
          </cell>
          <cell r="N1114" t="str">
            <v>PERALATAN</v>
          </cell>
        </row>
        <row r="1116">
          <cell r="L1116" t="str">
            <v>1.</v>
          </cell>
          <cell r="N1116" t="str">
            <v>Conc. Mixer</v>
          </cell>
          <cell r="O1116" t="str">
            <v>(E06)</v>
          </cell>
          <cell r="P1116" t="str">
            <v>jam</v>
          </cell>
          <cell r="Q1116">
            <v>0.54216867469879515</v>
          </cell>
          <cell r="R1116">
            <v>24988.507824143071</v>
          </cell>
          <cell r="U1116">
            <v>13547.986169716121</v>
          </cell>
        </row>
        <row r="1117">
          <cell r="A1117" t="str">
            <v>2.</v>
          </cell>
          <cell r="C1117" t="str">
            <v>ALAT</v>
          </cell>
          <cell r="L1117" t="str">
            <v>2.</v>
          </cell>
          <cell r="N1117" t="str">
            <v>Pedestrian Roller   (E24)</v>
          </cell>
          <cell r="P1117" t="str">
            <v>jam</v>
          </cell>
          <cell r="Q1117">
            <v>0.278035217794254</v>
          </cell>
          <cell r="R1117">
            <v>30191.410953800299</v>
          </cell>
          <cell r="U1117">
            <v>8394.2755200556912</v>
          </cell>
        </row>
        <row r="1118">
          <cell r="A1118" t="str">
            <v>2.a.</v>
          </cell>
          <cell r="C1118" t="str">
            <v>CONCRETE MIXER</v>
          </cell>
          <cell r="G1118" t="str">
            <v>(E06)</v>
          </cell>
          <cell r="L1118" t="str">
            <v>3.</v>
          </cell>
          <cell r="N1118" t="str">
            <v>Dump Truck</v>
          </cell>
          <cell r="O1118" t="str">
            <v>(E09)</v>
          </cell>
          <cell r="P1118" t="str">
            <v>jam</v>
          </cell>
          <cell r="Q1118">
            <v>1.9335199230657572</v>
          </cell>
          <cell r="R1118">
            <v>119818.0926144915</v>
          </cell>
          <cell r="U1118">
            <v>231670.66921385736</v>
          </cell>
        </row>
        <row r="1119">
          <cell r="C1119" t="str">
            <v>Kapasitas Alat</v>
          </cell>
          <cell r="G1119" t="str">
            <v>V</v>
          </cell>
          <cell r="H1119">
            <v>500</v>
          </cell>
          <cell r="I1119" t="str">
            <v>liter</v>
          </cell>
          <cell r="L1119" t="str">
            <v>4.</v>
          </cell>
          <cell r="N1119" t="str">
            <v>Alat Bantu</v>
          </cell>
          <cell r="P1119" t="str">
            <v>Ls</v>
          </cell>
          <cell r="Q1119">
            <v>1</v>
          </cell>
          <cell r="R1119">
            <v>650</v>
          </cell>
          <cell r="U1119">
            <v>650</v>
          </cell>
        </row>
        <row r="1120">
          <cell r="C1120" t="str">
            <v>Faktor Efisiensi Alat</v>
          </cell>
          <cell r="G1120" t="str">
            <v>Fa</v>
          </cell>
          <cell r="H1120">
            <v>0.83</v>
          </cell>
          <cell r="I1120" t="str">
            <v>-</v>
          </cell>
        </row>
        <row r="1121">
          <cell r="C1121" t="str">
            <v>Waktu siklus   :</v>
          </cell>
          <cell r="G1121" t="str">
            <v>Ts1</v>
          </cell>
        </row>
        <row r="1122">
          <cell r="C1122" t="str">
            <v>-  Memuat</v>
          </cell>
          <cell r="G1122" t="str">
            <v>T1</v>
          </cell>
          <cell r="H1122">
            <v>5</v>
          </cell>
          <cell r="I1122" t="str">
            <v>menit</v>
          </cell>
        </row>
        <row r="1123">
          <cell r="C1123" t="str">
            <v>-  Mengaduk</v>
          </cell>
          <cell r="G1123" t="str">
            <v>T2</v>
          </cell>
          <cell r="H1123">
            <v>3.5</v>
          </cell>
          <cell r="I1123" t="str">
            <v>menit</v>
          </cell>
        </row>
        <row r="1124">
          <cell r="C1124" t="str">
            <v>-  Menuang</v>
          </cell>
          <cell r="G1124" t="str">
            <v>T3</v>
          </cell>
          <cell r="H1124">
            <v>3</v>
          </cell>
          <cell r="I1124" t="str">
            <v>menit</v>
          </cell>
          <cell r="Q1124" t="str">
            <v xml:space="preserve">JUMLAH HARGA PERALATAN   </v>
          </cell>
          <cell r="U1124">
            <v>254262.93090362917</v>
          </cell>
        </row>
        <row r="1125">
          <cell r="C1125" t="str">
            <v>-  Tunggu, dll.</v>
          </cell>
          <cell r="G1125" t="str">
            <v>T4</v>
          </cell>
          <cell r="H1125">
            <v>2</v>
          </cell>
          <cell r="I1125" t="str">
            <v>menit</v>
          </cell>
        </row>
        <row r="1126">
          <cell r="G1126" t="str">
            <v>Ts1</v>
          </cell>
          <cell r="H1126">
            <v>13.5</v>
          </cell>
          <cell r="I1126" t="str">
            <v>menit</v>
          </cell>
          <cell r="L1126" t="str">
            <v>D.</v>
          </cell>
          <cell r="N1126" t="str">
            <v>JUMLAH HARGA TENAGA, BAHAN DAN PERALATAN  ( A + B + C )</v>
          </cell>
          <cell r="U1126">
            <v>537589.39216316619</v>
          </cell>
        </row>
        <row r="1127">
          <cell r="L1127" t="str">
            <v>E.</v>
          </cell>
          <cell r="N1127" t="str">
            <v>OVERHEAD &amp; PROFIT</v>
          </cell>
          <cell r="P1127">
            <v>10</v>
          </cell>
          <cell r="Q1127" t="str">
            <v>%  x  D</v>
          </cell>
          <cell r="U1127">
            <v>53758.939216316619</v>
          </cell>
        </row>
        <row r="1128">
          <cell r="C1128" t="str">
            <v>Kap. Prod. / jam  =</v>
          </cell>
          <cell r="D1128" t="str">
            <v>V x Fa x 60</v>
          </cell>
          <cell r="G1128" t="str">
            <v>Q1</v>
          </cell>
          <cell r="H1128">
            <v>1.8444444444444446</v>
          </cell>
          <cell r="I1128" t="str">
            <v>M3</v>
          </cell>
          <cell r="L1128" t="str">
            <v>F.</v>
          </cell>
          <cell r="N1128" t="str">
            <v>HARGA SATUAN PEKERJAAN  ( D + E )</v>
          </cell>
          <cell r="U1128">
            <v>591348.33137948276</v>
          </cell>
        </row>
        <row r="1129">
          <cell r="D1129" t="str">
            <v>1000 x Ts1</v>
          </cell>
          <cell r="L1129" t="str">
            <v>Note: 1</v>
          </cell>
          <cell r="N1129" t="str">
            <v>SATUAN dapat berdasarkan atas jam operasi untuk Tenaga Kerja dan Peralatan, volume dan/atau ukuran</v>
          </cell>
        </row>
        <row r="1130">
          <cell r="N1130" t="str">
            <v>berat untuk bahan-bahan.</v>
          </cell>
        </row>
        <row r="1131">
          <cell r="C1131" t="str">
            <v>Koefisien Alat / M3</v>
          </cell>
          <cell r="D1131" t="str">
            <v xml:space="preserve">  =   1  :  Q1</v>
          </cell>
          <cell r="G1131" t="str">
            <v>(E06)</v>
          </cell>
          <cell r="H1131">
            <v>0.54216867469879515</v>
          </cell>
          <cell r="I1131" t="str">
            <v>jam</v>
          </cell>
          <cell r="L1131">
            <v>2</v>
          </cell>
          <cell r="N1131" t="str">
            <v>Kuantitas satuan adalah kuantitas setiap komponen untuk menyelesaikan satu satuan pekerjaan dari nomor</v>
          </cell>
        </row>
        <row r="1132">
          <cell r="N1132" t="str">
            <v>mata pembayaran.</v>
          </cell>
        </row>
        <row r="1133">
          <cell r="L1133">
            <v>3</v>
          </cell>
          <cell r="N1133" t="str">
            <v>Biaya satuan untuk peralatan sudah termasuk bahan bakar, bahan habis dipakai dan operator.</v>
          </cell>
        </row>
        <row r="1134">
          <cell r="L1134">
            <v>4</v>
          </cell>
          <cell r="N1134" t="str">
            <v>Biaya satuan sudah termasuk pengeluaran untuk seluruh pajak yang berkaitan (tetapi tidak termasuk PPN</v>
          </cell>
        </row>
        <row r="1135">
          <cell r="J1135" t="str">
            <v>Berlanjut ke halaman berikut</v>
          </cell>
          <cell r="N1135" t="str">
            <v>yang dibayar dari kontrak) dan biaya-biaya lainnya.</v>
          </cell>
        </row>
        <row r="1136">
          <cell r="A1136" t="str">
            <v>ITEM PEMBAYARAN NO.</v>
          </cell>
          <cell r="D1136" t="str">
            <v>:  8.1 (8)</v>
          </cell>
          <cell r="J1136" t="str">
            <v>Analisa EI-818</v>
          </cell>
        </row>
        <row r="1137">
          <cell r="A1137" t="str">
            <v>JENIS PEKERJAAN</v>
          </cell>
          <cell r="D1137" t="str">
            <v>:  Camp. Aspal Dingin Utk.Pek.Minor</v>
          </cell>
        </row>
        <row r="1138">
          <cell r="A1138" t="str">
            <v>SATUAN PEMBAYARAN</v>
          </cell>
          <cell r="D1138" t="str">
            <v>:  M3</v>
          </cell>
          <cell r="H1138" t="str">
            <v xml:space="preserve">         URAIAN ANALISA HARGA SATUAN</v>
          </cell>
        </row>
        <row r="1139">
          <cell r="J1139" t="str">
            <v>Lanjutan</v>
          </cell>
        </row>
        <row r="1141">
          <cell r="A1141" t="str">
            <v>No.</v>
          </cell>
          <cell r="C1141" t="str">
            <v>U R A I A N</v>
          </cell>
          <cell r="G1141" t="str">
            <v>KODE</v>
          </cell>
          <cell r="H1141" t="str">
            <v>KOEF.</v>
          </cell>
          <cell r="I1141" t="str">
            <v>SATUAN</v>
          </cell>
          <cell r="J1141" t="str">
            <v>KETERANGAN</v>
          </cell>
        </row>
        <row r="1144">
          <cell r="A1144" t="str">
            <v>2.b.</v>
          </cell>
          <cell r="C1144" t="str">
            <v>PEDESTRIAN ROLLER</v>
          </cell>
        </row>
        <row r="1145">
          <cell r="C1145" t="str">
            <v>Kecepatan rata-rata alat</v>
          </cell>
          <cell r="G1145" t="str">
            <v>v</v>
          </cell>
          <cell r="H1145">
            <v>2</v>
          </cell>
          <cell r="I1145" t="str">
            <v>KM/jam</v>
          </cell>
        </row>
        <row r="1146">
          <cell r="C1146" t="str">
            <v>Lebar efektif pemadatan</v>
          </cell>
          <cell r="G1146" t="str">
            <v>b</v>
          </cell>
          <cell r="H1146">
            <v>0.65</v>
          </cell>
          <cell r="I1146" t="str">
            <v>M</v>
          </cell>
        </row>
        <row r="1147">
          <cell r="C1147" t="str">
            <v>Jumlah lintasan</v>
          </cell>
          <cell r="G1147" t="str">
            <v>n</v>
          </cell>
          <cell r="H1147">
            <v>12</v>
          </cell>
          <cell r="I1147" t="str">
            <v>lintasan</v>
          </cell>
        </row>
        <row r="1148">
          <cell r="C1148" t="str">
            <v>Faktor Efisiensi alat</v>
          </cell>
          <cell r="G1148" t="str">
            <v>Fa</v>
          </cell>
          <cell r="H1148">
            <v>0.83</v>
          </cell>
          <cell r="I1148" t="str">
            <v>-</v>
          </cell>
        </row>
        <row r="1150">
          <cell r="C1150" t="str">
            <v>Kap. Prod. / jam =</v>
          </cell>
          <cell r="D1150" t="str">
            <v>(v x 1000) x b x t x Fa</v>
          </cell>
          <cell r="G1150" t="str">
            <v>Q2</v>
          </cell>
          <cell r="H1150">
            <v>3.5966666666666662</v>
          </cell>
          <cell r="I1150" t="str">
            <v>M3</v>
          </cell>
        </row>
        <row r="1151">
          <cell r="D1151" t="str">
            <v>n</v>
          </cell>
        </row>
        <row r="1152">
          <cell r="C1152" t="str">
            <v>Koefisien Alat / M3</v>
          </cell>
          <cell r="D1152" t="str">
            <v xml:space="preserve"> =  1  :  Q2</v>
          </cell>
          <cell r="H1152">
            <v>0.278035217794254</v>
          </cell>
          <cell r="I1152" t="str">
            <v>jam</v>
          </cell>
        </row>
        <row r="1154">
          <cell r="A1154" t="str">
            <v>2.c.</v>
          </cell>
          <cell r="C1154" t="str">
            <v>DUMP TRUCK (DT)</v>
          </cell>
          <cell r="G1154" t="str">
            <v>(E09)</v>
          </cell>
        </row>
        <row r="1155">
          <cell r="C1155" t="str">
            <v>Kapasitas bak</v>
          </cell>
          <cell r="G1155" t="str">
            <v>V</v>
          </cell>
          <cell r="H1155">
            <v>6</v>
          </cell>
          <cell r="I1155" t="str">
            <v>M3</v>
          </cell>
        </row>
        <row r="1156">
          <cell r="C1156" t="str">
            <v>Faktor Efisiensi alat</v>
          </cell>
          <cell r="G1156" t="str">
            <v>Fa</v>
          </cell>
          <cell r="H1156">
            <v>0.83</v>
          </cell>
          <cell r="I1156" t="str">
            <v>-</v>
          </cell>
        </row>
        <row r="1157">
          <cell r="C1157" t="str">
            <v>Kecepatan rata-rata bermuatan</v>
          </cell>
          <cell r="G1157" t="str">
            <v>v1</v>
          </cell>
          <cell r="H1157">
            <v>40</v>
          </cell>
          <cell r="I1157" t="str">
            <v>KM / Jam</v>
          </cell>
        </row>
        <row r="1158">
          <cell r="C1158" t="str">
            <v>Kecepatan rata-rata kosong</v>
          </cell>
          <cell r="G1158" t="str">
            <v>v2</v>
          </cell>
          <cell r="H1158">
            <v>50</v>
          </cell>
          <cell r="I1158" t="str">
            <v>KM / Jam</v>
          </cell>
        </row>
        <row r="1159">
          <cell r="C1159" t="str">
            <v>Kapasitas molen</v>
          </cell>
          <cell r="G1159" t="str">
            <v>Q1b</v>
          </cell>
          <cell r="H1159">
            <v>0.41499999999999998</v>
          </cell>
          <cell r="I1159" t="str">
            <v>M3</v>
          </cell>
        </row>
        <row r="1160">
          <cell r="C1160" t="str">
            <v>Waktu menyiapkan 1 molen campuran</v>
          </cell>
          <cell r="G1160" t="str">
            <v>Tb</v>
          </cell>
          <cell r="H1160">
            <v>13.5</v>
          </cell>
          <cell r="I1160" t="str">
            <v>menit</v>
          </cell>
        </row>
        <row r="1161">
          <cell r="C1161" t="str">
            <v>Waktu Siklus</v>
          </cell>
          <cell r="G1161" t="str">
            <v>Ts2</v>
          </cell>
        </row>
        <row r="1162">
          <cell r="C1162" t="str">
            <v xml:space="preserve">- Mengisi Bak </v>
          </cell>
          <cell r="D1162" t="str">
            <v>= (V : Q2b) x Tb</v>
          </cell>
          <cell r="G1162" t="str">
            <v>T1</v>
          </cell>
          <cell r="H1162">
            <v>195.18072289156626</v>
          </cell>
          <cell r="I1162" t="str">
            <v>menit</v>
          </cell>
        </row>
        <row r="1163">
          <cell r="C1163" t="str">
            <v>- Angkut</v>
          </cell>
          <cell r="D1163" t="str">
            <v>= (L : v1) x 60 menit</v>
          </cell>
          <cell r="G1163" t="str">
            <v>T2</v>
          </cell>
          <cell r="H1163">
            <v>26.25</v>
          </cell>
          <cell r="I1163" t="str">
            <v>menit</v>
          </cell>
        </row>
        <row r="1164">
          <cell r="C1164" t="str">
            <v>- Tunggu + dump (setempat2) + Putar</v>
          </cell>
          <cell r="G1164" t="str">
            <v>T3</v>
          </cell>
          <cell r="H1164">
            <v>45</v>
          </cell>
          <cell r="I1164" t="str">
            <v>menit</v>
          </cell>
        </row>
        <row r="1165">
          <cell r="C1165" t="str">
            <v>- Kembali</v>
          </cell>
          <cell r="D1165" t="str">
            <v>= (L : v2) x 60 menit</v>
          </cell>
          <cell r="G1165" t="str">
            <v>T4</v>
          </cell>
          <cell r="H1165">
            <v>21</v>
          </cell>
          <cell r="I1165" t="str">
            <v>menit</v>
          </cell>
        </row>
        <row r="1166">
          <cell r="G1166" t="str">
            <v>Ts2</v>
          </cell>
          <cell r="H1166">
            <v>287.43072289156623</v>
          </cell>
          <cell r="I1166" t="str">
            <v>menit</v>
          </cell>
        </row>
        <row r="1168">
          <cell r="C1168" t="str">
            <v>Kap.Prod. / jam =</v>
          </cell>
          <cell r="D1168" t="str">
            <v>V x Fa x 60</v>
          </cell>
          <cell r="G1168" t="str">
            <v>Q3</v>
          </cell>
          <cell r="H1168">
            <v>0.51719146416366713</v>
          </cell>
          <cell r="I1168" t="str">
            <v>M3</v>
          </cell>
          <cell r="J1168" t="str">
            <v xml:space="preserve"> Melayani 1 buah</v>
          </cell>
        </row>
        <row r="1169">
          <cell r="D1169" t="str">
            <v>D1 x Ts2</v>
          </cell>
          <cell r="J1169" t="str">
            <v xml:space="preserve"> molen</v>
          </cell>
        </row>
        <row r="1171">
          <cell r="C1171" t="str">
            <v>Koefisien Alat / M3</v>
          </cell>
          <cell r="D1171" t="str">
            <v xml:space="preserve">  = 1 : Q3</v>
          </cell>
          <cell r="G1171" t="str">
            <v>(E09)</v>
          </cell>
          <cell r="H1171">
            <v>1.9335199230657572</v>
          </cell>
          <cell r="I1171" t="str">
            <v>Jam</v>
          </cell>
        </row>
        <row r="1174">
          <cell r="A1174" t="str">
            <v>2.d.</v>
          </cell>
          <cell r="C1174" t="str">
            <v>ALAT BANTU</v>
          </cell>
        </row>
        <row r="1175">
          <cell r="C1175" t="str">
            <v>Diperlukan  :</v>
          </cell>
        </row>
        <row r="1176">
          <cell r="C1176" t="str">
            <v>- Sekop</v>
          </cell>
          <cell r="D1176" t="str">
            <v>=  3  buah</v>
          </cell>
        </row>
        <row r="1177">
          <cell r="C1177" t="str">
            <v>- Sapu</v>
          </cell>
          <cell r="D1177" t="str">
            <v>=  4  buah</v>
          </cell>
        </row>
        <row r="1178">
          <cell r="C1178" t="str">
            <v>- Alat Perata</v>
          </cell>
          <cell r="D1178" t="str">
            <v>=  3  buah</v>
          </cell>
        </row>
        <row r="1179">
          <cell r="C1179" t="str">
            <v>- Gerobak Dorong</v>
          </cell>
          <cell r="D1179" t="str">
            <v>=  2  buah</v>
          </cell>
        </row>
        <row r="1181">
          <cell r="A1181" t="str">
            <v>3.</v>
          </cell>
          <cell r="C1181" t="str">
            <v>TENAGA</v>
          </cell>
        </row>
        <row r="1182">
          <cell r="C1182" t="str">
            <v>Produksi menentukan (Produksi Concrete Mixer)</v>
          </cell>
          <cell r="G1182" t="str">
            <v>Q1</v>
          </cell>
          <cell r="H1182">
            <v>1.8444444444444446</v>
          </cell>
          <cell r="I1182" t="str">
            <v>M3/Jam</v>
          </cell>
        </row>
        <row r="1183">
          <cell r="C1183" t="str">
            <v>Produksi Campuran dalam 1 hari</v>
          </cell>
          <cell r="E1183" t="str">
            <v>=  Tk x Q1</v>
          </cell>
          <cell r="G1183" t="str">
            <v>Qt</v>
          </cell>
          <cell r="H1183">
            <v>12.911111111111111</v>
          </cell>
          <cell r="I1183" t="str">
            <v>M3</v>
          </cell>
        </row>
        <row r="1184">
          <cell r="C1184" t="str">
            <v>Kebutuhan tenaga :</v>
          </cell>
          <cell r="D1184" t="str">
            <v>- Mandor</v>
          </cell>
          <cell r="G1184" t="str">
            <v>M</v>
          </cell>
          <cell r="H1184">
            <v>2</v>
          </cell>
          <cell r="I1184" t="str">
            <v>orang</v>
          </cell>
        </row>
        <row r="1185">
          <cell r="D1185" t="str">
            <v>- Pekerja</v>
          </cell>
          <cell r="G1185" t="str">
            <v>P</v>
          </cell>
          <cell r="H1185">
            <v>12</v>
          </cell>
          <cell r="I1185" t="str">
            <v>orang</v>
          </cell>
        </row>
        <row r="1188">
          <cell r="C1188" t="str">
            <v>Koefisien Tenaga / M3   :</v>
          </cell>
        </row>
        <row r="1189">
          <cell r="D1189" t="str">
            <v>-  Mandor</v>
          </cell>
          <cell r="E1189" t="str">
            <v>= (Tk x M) : Qt</v>
          </cell>
          <cell r="G1189" t="str">
            <v>(L03)</v>
          </cell>
          <cell r="H1189">
            <v>2.7108433734939759</v>
          </cell>
          <cell r="I1189" t="str">
            <v>jam</v>
          </cell>
        </row>
        <row r="1190">
          <cell r="D1190" t="str">
            <v>-  Pekerja</v>
          </cell>
          <cell r="E1190" t="str">
            <v>= (Tk x P) : Qt</v>
          </cell>
          <cell r="G1190" t="str">
            <v>(L01)</v>
          </cell>
          <cell r="H1190">
            <v>6.5060240963855422</v>
          </cell>
          <cell r="I1190" t="str">
            <v>jam</v>
          </cell>
        </row>
        <row r="1194">
          <cell r="J1194" t="str">
            <v>Berlanjut ke halaman berikut</v>
          </cell>
        </row>
        <row r="1195">
          <cell r="A1195" t="str">
            <v>ITEM PEMBAYARAN NO.</v>
          </cell>
          <cell r="D1195" t="str">
            <v>:  8.1 (8)</v>
          </cell>
          <cell r="J1195" t="str">
            <v>Analisa EI-818</v>
          </cell>
        </row>
        <row r="1196">
          <cell r="A1196" t="str">
            <v>JENIS PEKERJAAN</v>
          </cell>
          <cell r="D1196" t="str">
            <v>:  Camp. Aspal Dingin Utk.Pek.Minor</v>
          </cell>
        </row>
        <row r="1197">
          <cell r="A1197" t="str">
            <v>SATUAN PEMBAYARAN</v>
          </cell>
          <cell r="D1197" t="str">
            <v>:  8.1 (8)</v>
          </cell>
          <cell r="H1197" t="str">
            <v xml:space="preserve">         URAIAN ANALISA HARGA SATUAN</v>
          </cell>
        </row>
        <row r="1198">
          <cell r="J1198" t="str">
            <v>Lanjutan</v>
          </cell>
        </row>
        <row r="1200">
          <cell r="A1200" t="str">
            <v>No.</v>
          </cell>
          <cell r="C1200" t="str">
            <v>U R A I A N</v>
          </cell>
          <cell r="G1200" t="str">
            <v>KODE</v>
          </cell>
          <cell r="H1200" t="str">
            <v>KOEF.</v>
          </cell>
          <cell r="I1200" t="str">
            <v>SATUAN</v>
          </cell>
          <cell r="J1200" t="str">
            <v>KETERANGAN</v>
          </cell>
        </row>
        <row r="1203">
          <cell r="A1203" t="str">
            <v>4.</v>
          </cell>
          <cell r="C1203" t="str">
            <v>HARGA DASAR SATUAN UPAH, BAHAN DAN ALAT</v>
          </cell>
        </row>
        <row r="1204">
          <cell r="C1204" t="str">
            <v>Lihat lampiran.</v>
          </cell>
        </row>
        <row r="1206">
          <cell r="A1206" t="str">
            <v>5.</v>
          </cell>
          <cell r="C1206" t="str">
            <v>ANALISA HARGA SATUAN PEKERJAAN</v>
          </cell>
        </row>
        <row r="1207">
          <cell r="C1207" t="str">
            <v>Lihat perhitungan dalam FORMULIR STANDAR UNTUK</v>
          </cell>
        </row>
        <row r="1208">
          <cell r="C1208" t="str">
            <v>PEREKEMAN ANALISA MASING-MASING HARGA</v>
          </cell>
        </row>
        <row r="1209">
          <cell r="C1209" t="str">
            <v>SATUAN.</v>
          </cell>
        </row>
        <row r="1210">
          <cell r="C1210" t="str">
            <v>Didapat Harga Satuan Pekerjaan :</v>
          </cell>
        </row>
        <row r="1212">
          <cell r="C1212" t="str">
            <v xml:space="preserve">Rp.  </v>
          </cell>
          <cell r="D1212">
            <v>591348.33137948276</v>
          </cell>
          <cell r="E1212" t="str">
            <v xml:space="preserve"> / M3</v>
          </cell>
        </row>
        <row r="1215">
          <cell r="A1215" t="str">
            <v>6.</v>
          </cell>
          <cell r="C1215" t="str">
            <v>MASA PELAKSANAAN YANG DIPERLUKAN</v>
          </cell>
        </row>
        <row r="1216">
          <cell r="C1216" t="str">
            <v>Masa Pelaksanaan :</v>
          </cell>
          <cell r="D1216" t="str">
            <v>. . . . . . . . . . .</v>
          </cell>
          <cell r="E1216" t="str">
            <v>bulan</v>
          </cell>
        </row>
        <row r="1218">
          <cell r="A1218" t="str">
            <v>7.</v>
          </cell>
          <cell r="C1218" t="str">
            <v>VOLUME PEKERJAAN YANG DIPERLUKAN</v>
          </cell>
        </row>
        <row r="1219">
          <cell r="C1219" t="str">
            <v>Volume pekerjaan  :</v>
          </cell>
          <cell r="D1219">
            <v>0</v>
          </cell>
          <cell r="E1219" t="str">
            <v>M3</v>
          </cell>
        </row>
        <row r="1254">
          <cell r="A1254" t="str">
            <v>ITEM PEMBAYARAN NO.</v>
          </cell>
          <cell r="D1254" t="str">
            <v>:  8.1 (9)</v>
          </cell>
          <cell r="J1254" t="str">
            <v>Analisa EI-819</v>
          </cell>
          <cell r="T1254" t="str">
            <v>Analisa EI-819</v>
          </cell>
        </row>
        <row r="1255">
          <cell r="A1255" t="str">
            <v>JENIS PEKERJAAN</v>
          </cell>
          <cell r="D1255" t="str">
            <v>:  Bitumen Residual Untuk Pek.Minor</v>
          </cell>
        </row>
        <row r="1256">
          <cell r="A1256" t="str">
            <v>SATUAN PEMBAYARAN</v>
          </cell>
          <cell r="D1256" t="str">
            <v>:  LITER</v>
          </cell>
          <cell r="H1256" t="str">
            <v xml:space="preserve">         URAIAN ANALISA HARGA SATUAN</v>
          </cell>
          <cell r="L1256" t="str">
            <v>FORMULIR STANDAR UNTUK</v>
          </cell>
        </row>
        <row r="1257">
          <cell r="L1257" t="str">
            <v>PEREKAMAN ANALISA MASING-MASING HARGA SATUAN</v>
          </cell>
        </row>
        <row r="1258">
          <cell r="L1258" t="str">
            <v xml:space="preserve">                                                                                                            </v>
          </cell>
        </row>
        <row r="1259">
          <cell r="A1259" t="str">
            <v>No.</v>
          </cell>
          <cell r="C1259" t="str">
            <v>U R A I A N</v>
          </cell>
          <cell r="G1259" t="str">
            <v>KODE</v>
          </cell>
          <cell r="H1259" t="str">
            <v>KOEF.</v>
          </cell>
          <cell r="I1259" t="str">
            <v>SATUAN</v>
          </cell>
          <cell r="J1259" t="str">
            <v>KETERANGAN</v>
          </cell>
        </row>
        <row r="1261">
          <cell r="L1261" t="str">
            <v>Proyek / Bagpro</v>
          </cell>
          <cell r="O1261" t="str">
            <v xml:space="preserve">:  Peningkatan Jalan Dan Jembatan Prop. NTT </v>
          </cell>
        </row>
        <row r="1262">
          <cell r="A1262" t="str">
            <v>I.</v>
          </cell>
          <cell r="C1262" t="str">
            <v>ASUMSI</v>
          </cell>
          <cell r="L1262" t="str">
            <v>No. Paket Kontrak</v>
          </cell>
          <cell r="O1262" t="str">
            <v xml:space="preserve">:  </v>
          </cell>
        </row>
        <row r="1263">
          <cell r="A1263">
            <v>1</v>
          </cell>
          <cell r="C1263" t="str">
            <v>Menggunakan alat berat (cara mekanik)</v>
          </cell>
          <cell r="L1263" t="str">
            <v>Nama Paket</v>
          </cell>
          <cell r="O1263" t="str">
            <v>:  Pembangunan Jalan Resetlement Pengungsi Mauritzu</v>
          </cell>
        </row>
        <row r="1264">
          <cell r="A1264">
            <v>2</v>
          </cell>
          <cell r="C1264" t="str">
            <v>Lokasi pekerjaan : sepanjang jalan</v>
          </cell>
          <cell r="L1264" t="str">
            <v>Prop / Kab / Kodya</v>
          </cell>
          <cell r="O1264" t="str">
            <v>:  Nusa Tenggara Timur / TTU</v>
          </cell>
        </row>
        <row r="1265">
          <cell r="A1265">
            <v>3</v>
          </cell>
          <cell r="C1265" t="str">
            <v>Jarak rata-rata Base Camp ke lokasi pekerjaan</v>
          </cell>
          <cell r="G1265" t="str">
            <v>L</v>
          </cell>
          <cell r="H1265">
            <v>17.5</v>
          </cell>
          <cell r="I1265" t="str">
            <v>KM</v>
          </cell>
          <cell r="L1265" t="str">
            <v>ITEM PEMBAYARAN NO.</v>
          </cell>
          <cell r="O1265" t="str">
            <v>:  8.1 (9)</v>
          </cell>
          <cell r="R1265" t="str">
            <v>PERKIRAAN VOL. PEK.</v>
          </cell>
          <cell r="T1265" t="str">
            <v>:</v>
          </cell>
          <cell r="U1265">
            <v>0</v>
          </cell>
        </row>
        <row r="1266">
          <cell r="A1266">
            <v>4</v>
          </cell>
          <cell r="C1266" t="str">
            <v>Jam kerja efektif per-hari</v>
          </cell>
          <cell r="G1266" t="str">
            <v>Tk</v>
          </cell>
          <cell r="H1266">
            <v>7</v>
          </cell>
          <cell r="I1266" t="str">
            <v>Jam</v>
          </cell>
          <cell r="L1266" t="str">
            <v>JENIS PEKERJAAN</v>
          </cell>
          <cell r="O1266" t="str">
            <v>:  Bitumen Residual Untuk Pek.Minor</v>
          </cell>
          <cell r="R1266" t="str">
            <v>TOTAL HARGA</v>
          </cell>
          <cell r="T1266" t="str">
            <v>:</v>
          </cell>
          <cell r="U1266">
            <v>0</v>
          </cell>
        </row>
        <row r="1267">
          <cell r="A1267">
            <v>5</v>
          </cell>
          <cell r="C1267" t="str">
            <v>Faktor kehilangan bahan</v>
          </cell>
          <cell r="G1267" t="str">
            <v>Fh</v>
          </cell>
          <cell r="H1267">
            <v>1.1000000000000001</v>
          </cell>
          <cell r="I1267" t="str">
            <v>-</v>
          </cell>
          <cell r="L1267" t="str">
            <v>SATUAN PEMBAYARAN</v>
          </cell>
          <cell r="O1267" t="str">
            <v>:  LITER</v>
          </cell>
          <cell r="R1267" t="str">
            <v>% THD. BIAYA PROYEK</v>
          </cell>
          <cell r="T1267" t="str">
            <v>:</v>
          </cell>
          <cell r="U1267">
            <v>0</v>
          </cell>
        </row>
        <row r="1268">
          <cell r="A1268">
            <v>6</v>
          </cell>
          <cell r="C1268" t="str">
            <v>Komposisi campuran  :</v>
          </cell>
        </row>
        <row r="1269">
          <cell r="A1269" t="str">
            <v xml:space="preserve"> </v>
          </cell>
          <cell r="C1269" t="str">
            <v>- Aspal AC - 10 atau AC - 20</v>
          </cell>
          <cell r="G1269" t="str">
            <v>As</v>
          </cell>
          <cell r="H1269">
            <v>87</v>
          </cell>
          <cell r="I1269" t="str">
            <v>%</v>
          </cell>
          <cell r="J1269" t="str">
            <v>100 bagian</v>
          </cell>
        </row>
        <row r="1270">
          <cell r="A1270" t="str">
            <v xml:space="preserve"> </v>
          </cell>
          <cell r="C1270" t="str">
            <v>- Minyak Fluk / Pencair</v>
          </cell>
          <cell r="G1270" t="str">
            <v>K</v>
          </cell>
          <cell r="H1270">
            <v>13</v>
          </cell>
          <cell r="I1270" t="str">
            <v>%</v>
          </cell>
          <cell r="J1270" t="str">
            <v>15 bagian</v>
          </cell>
          <cell r="Q1270" t="str">
            <v>PERKIRAAN</v>
          </cell>
          <cell r="R1270" t="str">
            <v>HARGA</v>
          </cell>
          <cell r="S1270" t="str">
            <v>JUMLAH</v>
          </cell>
        </row>
        <row r="1271">
          <cell r="A1271">
            <v>7</v>
          </cell>
          <cell r="C1271" t="str">
            <v>Berat jenis bahan  :</v>
          </cell>
          <cell r="L1271" t="str">
            <v>NO.</v>
          </cell>
          <cell r="N1271" t="str">
            <v>KOMPONEN</v>
          </cell>
          <cell r="P1271" t="str">
            <v>SATUAN</v>
          </cell>
          <cell r="Q1271" t="str">
            <v>KUANTITAS</v>
          </cell>
          <cell r="R1271" t="str">
            <v>SATUAN</v>
          </cell>
          <cell r="S1271" t="str">
            <v>HARGA</v>
          </cell>
        </row>
        <row r="1272">
          <cell r="C1272" t="str">
            <v>- Aspal AC - 10 atau AC - 20</v>
          </cell>
          <cell r="G1272" t="str">
            <v>D1</v>
          </cell>
          <cell r="H1272">
            <v>1.03</v>
          </cell>
          <cell r="I1272" t="str">
            <v>Kg / Ltr</v>
          </cell>
          <cell r="R1272" t="str">
            <v>(Rp.)</v>
          </cell>
          <cell r="S1272" t="str">
            <v>(Rp.)</v>
          </cell>
        </row>
        <row r="1273">
          <cell r="C1273" t="str">
            <v>- Minyak Fluk / Minyak Tanah (Kerosene)</v>
          </cell>
          <cell r="G1273" t="str">
            <v>D2</v>
          </cell>
          <cell r="H1273">
            <v>0.8</v>
          </cell>
          <cell r="I1273" t="str">
            <v>Kg / Ltr</v>
          </cell>
        </row>
        <row r="1274">
          <cell r="A1274">
            <v>8</v>
          </cell>
          <cell r="C1274" t="str">
            <v>Bahan dasar (aspal &amp; minyak pencair) semuanya</v>
          </cell>
        </row>
        <row r="1275">
          <cell r="C1275" t="str">
            <v>diterima dilokasi pekerjaan</v>
          </cell>
          <cell r="L1275" t="str">
            <v>A.</v>
          </cell>
          <cell r="N1275" t="str">
            <v>TENAGA</v>
          </cell>
        </row>
        <row r="1276">
          <cell r="A1276" t="str">
            <v xml:space="preserve"> </v>
          </cell>
          <cell r="C1276" t="str">
            <v xml:space="preserve"> </v>
          </cell>
        </row>
        <row r="1277">
          <cell r="A1277" t="str">
            <v>II.</v>
          </cell>
          <cell r="C1277" t="str">
            <v>URUTAN KERJA</v>
          </cell>
          <cell r="L1277" t="str">
            <v>1.</v>
          </cell>
          <cell r="N1277" t="str">
            <v>Pekerja Biasa</v>
          </cell>
          <cell r="O1277" t="str">
            <v>(L01)</v>
          </cell>
          <cell r="P1277" t="str">
            <v>Jam</v>
          </cell>
          <cell r="Q1277">
            <v>3.0120481927710843E-2</v>
          </cell>
          <cell r="R1277">
            <v>0</v>
          </cell>
          <cell r="U1277">
            <v>0</v>
          </cell>
        </row>
        <row r="1278">
          <cell r="A1278">
            <v>1</v>
          </cell>
          <cell r="C1278" t="str">
            <v>Aspal dan minyak tanah dicampur dan dipanaskan</v>
          </cell>
          <cell r="L1278" t="str">
            <v>2.</v>
          </cell>
          <cell r="N1278" t="str">
            <v>Mandor</v>
          </cell>
          <cell r="O1278" t="str">
            <v>(L03)</v>
          </cell>
          <cell r="P1278" t="str">
            <v>Jam</v>
          </cell>
          <cell r="Q1278">
            <v>3.0120481927710845E-3</v>
          </cell>
          <cell r="R1278">
            <v>0</v>
          </cell>
          <cell r="U1278">
            <v>0</v>
          </cell>
        </row>
        <row r="1279">
          <cell r="C1279" t="str">
            <v>sehingga menjadi campuran aspal cair</v>
          </cell>
        </row>
        <row r="1280">
          <cell r="A1280">
            <v>2</v>
          </cell>
          <cell r="C1280" t="str">
            <v>Permukaan yang akan dilapis dibersihkan dari debu</v>
          </cell>
        </row>
        <row r="1281">
          <cell r="C1281" t="str">
            <v>dan kotoran dengan Air Compresor</v>
          </cell>
          <cell r="Q1281" t="str">
            <v xml:space="preserve">JUMLAH HARGA TENAGA   </v>
          </cell>
          <cell r="U1281">
            <v>0</v>
          </cell>
        </row>
        <row r="1282">
          <cell r="A1282">
            <v>3</v>
          </cell>
          <cell r="C1282" t="str">
            <v>Campuran aspal cair disemprotkan dengan Asphalt</v>
          </cell>
        </row>
        <row r="1283">
          <cell r="C1283" t="str">
            <v>Sprayer ke atas permukaan yang akan dilapis</v>
          </cell>
          <cell r="L1283" t="str">
            <v>B.</v>
          </cell>
          <cell r="N1283" t="str">
            <v>BAHAN</v>
          </cell>
        </row>
        <row r="1284">
          <cell r="A1284">
            <v>4</v>
          </cell>
          <cell r="C1284" t="str">
            <v>Angkutan Aspal dan Minyak tanah menggunakan Dump</v>
          </cell>
          <cell r="Q1284" t="str">
            <v xml:space="preserve"> </v>
          </cell>
        </row>
        <row r="1285">
          <cell r="C1285" t="str">
            <v>Truck</v>
          </cell>
          <cell r="L1285" t="str">
            <v>1.</v>
          </cell>
          <cell r="N1285" t="str">
            <v>Aspal</v>
          </cell>
          <cell r="O1285" t="str">
            <v>(M10)</v>
          </cell>
          <cell r="P1285" t="str">
            <v>Kg</v>
          </cell>
          <cell r="Q1285">
            <v>0.98571000000000009</v>
          </cell>
          <cell r="R1285">
            <v>0</v>
          </cell>
          <cell r="U1285">
            <v>0</v>
          </cell>
        </row>
        <row r="1286">
          <cell r="L1286" t="str">
            <v>2.</v>
          </cell>
          <cell r="N1286" t="str">
            <v>Kerosene</v>
          </cell>
          <cell r="O1286" t="str">
            <v>(M11)</v>
          </cell>
          <cell r="P1286" t="str">
            <v>Liter</v>
          </cell>
          <cell r="Q1286">
            <v>0.14300000000000002</v>
          </cell>
          <cell r="R1286">
            <v>1950</v>
          </cell>
          <cell r="U1286">
            <v>278.85000000000002</v>
          </cell>
        </row>
        <row r="1287">
          <cell r="A1287" t="str">
            <v>III.</v>
          </cell>
          <cell r="C1287" t="str">
            <v>PEMAKAIAN BAHAN, ALAT DAN TENAGA</v>
          </cell>
        </row>
        <row r="1289">
          <cell r="A1289" t="str">
            <v xml:space="preserve">   1.</v>
          </cell>
          <cell r="C1289" t="str">
            <v>BAHAN</v>
          </cell>
        </row>
        <row r="1290">
          <cell r="C1290" t="str">
            <v>Untuk mendapatkan 1 liter Lapis resap Pengikat</v>
          </cell>
        </row>
        <row r="1291">
          <cell r="C1291" t="str">
            <v>diperlukan :</v>
          </cell>
          <cell r="D1291" t="str">
            <v>(1 liter x Fh)</v>
          </cell>
          <cell r="G1291" t="str">
            <v>Pc</v>
          </cell>
          <cell r="H1291">
            <v>1.1000000000000001</v>
          </cell>
          <cell r="I1291" t="str">
            <v>liter</v>
          </cell>
          <cell r="J1291" t="str">
            <v>campuran</v>
          </cell>
          <cell r="Q1291" t="str">
            <v xml:space="preserve">JUMLAH HARGA BAHAN   </v>
          </cell>
          <cell r="U1291">
            <v>278.85000000000002</v>
          </cell>
        </row>
        <row r="1293">
          <cell r="C1293" t="str">
            <v>Aspal</v>
          </cell>
          <cell r="D1293" t="str">
            <v>= As x Pc x D1 : 100</v>
          </cell>
          <cell r="G1293" t="str">
            <v>(M10)</v>
          </cell>
          <cell r="H1293">
            <v>0.98571000000000009</v>
          </cell>
          <cell r="I1293" t="str">
            <v>Kg</v>
          </cell>
          <cell r="L1293" t="str">
            <v>C.</v>
          </cell>
          <cell r="N1293" t="str">
            <v>PERALATAN</v>
          </cell>
        </row>
        <row r="1294">
          <cell r="C1294" t="str">
            <v>Kerosene</v>
          </cell>
          <cell r="D1294" t="str">
            <v>= K x Pc : 100</v>
          </cell>
          <cell r="G1294" t="str">
            <v>(M11)</v>
          </cell>
          <cell r="H1294">
            <v>0.14300000000000002</v>
          </cell>
          <cell r="I1294" t="str">
            <v>liter</v>
          </cell>
        </row>
        <row r="1295">
          <cell r="L1295" t="str">
            <v>1.</v>
          </cell>
          <cell r="N1295" t="str">
            <v>Asphalt Sprayer     (E03)</v>
          </cell>
          <cell r="P1295" t="str">
            <v>Jam</v>
          </cell>
          <cell r="Q1295">
            <v>3.0120481927710845E-3</v>
          </cell>
          <cell r="R1295">
            <v>27515.982315631045</v>
          </cell>
          <cell r="U1295">
            <v>82.87946480611761</v>
          </cell>
        </row>
        <row r="1296">
          <cell r="A1296" t="str">
            <v>2.</v>
          </cell>
          <cell r="C1296" t="str">
            <v>ALAT</v>
          </cell>
          <cell r="L1296" t="str">
            <v>2.</v>
          </cell>
          <cell r="N1296" t="str">
            <v>Compresor</v>
          </cell>
          <cell r="O1296" t="str">
            <v>(E05)</v>
          </cell>
          <cell r="P1296" t="str">
            <v>Jam</v>
          </cell>
          <cell r="Q1296">
            <v>3.1250000000000002E-3</v>
          </cell>
          <cell r="R1296">
            <v>55457.669318426146</v>
          </cell>
          <cell r="U1296">
            <v>173.30521662008172</v>
          </cell>
        </row>
        <row r="1297">
          <cell r="A1297" t="str">
            <v>2.a.</v>
          </cell>
          <cell r="C1297" t="str">
            <v>APHALT SPRAYER</v>
          </cell>
          <cell r="G1297" t="str">
            <v>(E03)</v>
          </cell>
          <cell r="L1297" t="str">
            <v>3.</v>
          </cell>
          <cell r="N1297" t="str">
            <v>Dump Truck</v>
          </cell>
          <cell r="O1297" t="str">
            <v>(E08)</v>
          </cell>
          <cell r="P1297" t="str">
            <v>Jam</v>
          </cell>
          <cell r="Q1297">
            <v>3.0120481927710845E-3</v>
          </cell>
          <cell r="R1297">
            <v>85369.901634057198</v>
          </cell>
          <cell r="U1297">
            <v>257.13825793390725</v>
          </cell>
        </row>
        <row r="1298">
          <cell r="C1298" t="str">
            <v>Kapasitas alat</v>
          </cell>
          <cell r="G1298" t="str">
            <v>V</v>
          </cell>
          <cell r="H1298">
            <v>800</v>
          </cell>
          <cell r="I1298" t="str">
            <v>liter</v>
          </cell>
        </row>
        <row r="1299">
          <cell r="C1299" t="str">
            <v>Faktor Efisiensi Alat</v>
          </cell>
          <cell r="G1299" t="str">
            <v>Fa</v>
          </cell>
          <cell r="H1299">
            <v>0.83</v>
          </cell>
          <cell r="I1299" t="str">
            <v>-</v>
          </cell>
        </row>
        <row r="1300">
          <cell r="C1300" t="str">
            <v>Waktu Siklus (termasuk proses pemanasan)</v>
          </cell>
          <cell r="G1300" t="str">
            <v>Ts</v>
          </cell>
          <cell r="H1300">
            <v>2</v>
          </cell>
          <cell r="I1300" t="str">
            <v>Jam</v>
          </cell>
        </row>
        <row r="1302">
          <cell r="C1302" t="str">
            <v>Kap.Prod. / jam =</v>
          </cell>
          <cell r="D1302" t="str">
            <v>V x Fa</v>
          </cell>
          <cell r="G1302" t="str">
            <v>Q1</v>
          </cell>
          <cell r="H1302">
            <v>332</v>
          </cell>
          <cell r="I1302" t="str">
            <v>liter</v>
          </cell>
        </row>
        <row r="1303">
          <cell r="D1303" t="str">
            <v>Ts</v>
          </cell>
          <cell r="Q1303" t="str">
            <v xml:space="preserve">JUMLAH HARGA PERALATAN   </v>
          </cell>
          <cell r="U1303">
            <v>513.3229393601066</v>
          </cell>
        </row>
        <row r="1304">
          <cell r="C1304" t="str">
            <v>Koefisien Alat / Ltr</v>
          </cell>
          <cell r="D1304" t="str">
            <v xml:space="preserve"> = 1 : Q1</v>
          </cell>
          <cell r="G1304" t="str">
            <v>(E03)</v>
          </cell>
          <cell r="H1304">
            <v>3.0120481927710845E-3</v>
          </cell>
          <cell r="I1304" t="str">
            <v>Jam</v>
          </cell>
        </row>
        <row r="1305">
          <cell r="L1305" t="str">
            <v>D.</v>
          </cell>
          <cell r="N1305" t="str">
            <v>JUMLAH HARGA TENAGA, BAHAN DAN PERALATAN  ( A + B + C )</v>
          </cell>
          <cell r="U1305">
            <v>792.17293936010662</v>
          </cell>
        </row>
        <row r="1306">
          <cell r="A1306" t="str">
            <v>2.b.</v>
          </cell>
          <cell r="C1306" t="str">
            <v>AIR COMPRESOR</v>
          </cell>
          <cell r="G1306" t="str">
            <v>(E05)</v>
          </cell>
          <cell r="L1306" t="str">
            <v>E.</v>
          </cell>
          <cell r="N1306" t="str">
            <v>OVERHEAD &amp; PROFIT</v>
          </cell>
          <cell r="P1306">
            <v>10</v>
          </cell>
          <cell r="Q1306" t="str">
            <v>%  x  D</v>
          </cell>
          <cell r="U1306">
            <v>79.217293936010662</v>
          </cell>
        </row>
        <row r="1307">
          <cell r="C1307" t="str">
            <v>Kapasitas Alat ------&gt;&gt;  diambil</v>
          </cell>
          <cell r="G1307" t="str">
            <v>V</v>
          </cell>
          <cell r="H1307">
            <v>400</v>
          </cell>
          <cell r="I1307" t="str">
            <v>M2 / Jam</v>
          </cell>
          <cell r="L1307" t="str">
            <v>F.</v>
          </cell>
          <cell r="N1307" t="str">
            <v>HARGA SATUAN PEKERJAAN  ( D + E )</v>
          </cell>
          <cell r="U1307">
            <v>871.39023329611723</v>
          </cell>
        </row>
        <row r="1308">
          <cell r="C1308" t="str">
            <v>Aplikasi Lapis Resap Pengikat rata-rata (Spesifikasi)</v>
          </cell>
          <cell r="G1308" t="str">
            <v>Ap</v>
          </cell>
          <cell r="H1308">
            <v>0.8</v>
          </cell>
          <cell r="I1308" t="str">
            <v>liter / M2</v>
          </cell>
          <cell r="L1308" t="str">
            <v>Note: 1</v>
          </cell>
          <cell r="N1308" t="str">
            <v>SATUAN dapat berdasarkan atas jam operasi untuk Tenaga Kerja dan Peralatan, volume dan/atau ukuran</v>
          </cell>
        </row>
        <row r="1309">
          <cell r="N1309" t="str">
            <v>berat untuk bahan-bahan.</v>
          </cell>
        </row>
        <row r="1310">
          <cell r="C1310" t="str">
            <v xml:space="preserve">Kap. Prod. / jam = </v>
          </cell>
          <cell r="D1310" t="str">
            <v>(V x Ap)</v>
          </cell>
          <cell r="G1310" t="str">
            <v>Q2</v>
          </cell>
          <cell r="H1310">
            <v>320</v>
          </cell>
          <cell r="I1310" t="str">
            <v>liter</v>
          </cell>
          <cell r="L1310">
            <v>2</v>
          </cell>
          <cell r="N1310" t="str">
            <v>Kuantitas satuan adalah kuantitas setiap komponen untuk menyelesaikan satu satuan pekerjaan dari nomor</v>
          </cell>
        </row>
        <row r="1311">
          <cell r="N1311" t="str">
            <v>mata pembayaran.</v>
          </cell>
        </row>
        <row r="1312">
          <cell r="C1312" t="str">
            <v>Koefisien Alat / Ltr</v>
          </cell>
          <cell r="D1312" t="str">
            <v xml:space="preserve"> = 1 : Q2</v>
          </cell>
          <cell r="G1312" t="str">
            <v>(E05)</v>
          </cell>
          <cell r="H1312">
            <v>3.1250000000000002E-3</v>
          </cell>
          <cell r="I1312" t="str">
            <v>Jam</v>
          </cell>
          <cell r="L1312">
            <v>3</v>
          </cell>
          <cell r="N1312" t="str">
            <v>Biaya satuan untuk peralatan sudah termasuk bahan bakar, bahan habis dipakai dan operator.</v>
          </cell>
        </row>
        <row r="1313">
          <cell r="L1313">
            <v>4</v>
          </cell>
          <cell r="N1313" t="str">
            <v>Biaya satuan sudah termasuk pengeluaran untuk seluruh pajak yang berkaitan (tetapi tidak termasuk PPN</v>
          </cell>
        </row>
        <row r="1314">
          <cell r="J1314" t="str">
            <v>Berlanjut ke halaman berikut</v>
          </cell>
          <cell r="N1314" t="str">
            <v>yang dibayar dari kontrak) dan biaya-biaya lainnya.</v>
          </cell>
        </row>
        <row r="1315">
          <cell r="A1315" t="str">
            <v>ITEM PEMBAYARAN NO.</v>
          </cell>
          <cell r="D1315" t="str">
            <v>:  8.1 (9)</v>
          </cell>
          <cell r="J1315" t="str">
            <v>Analisa EI-819</v>
          </cell>
        </row>
        <row r="1316">
          <cell r="A1316" t="str">
            <v xml:space="preserve">JENIS PEKERJAAN                                  </v>
          </cell>
          <cell r="D1316" t="str">
            <v>:  Bitumen Residual Untuk Pek.Minor</v>
          </cell>
        </row>
        <row r="1317">
          <cell r="A1317" t="str">
            <v>SATUAN PEMBAYARAN</v>
          </cell>
          <cell r="D1317" t="str">
            <v>:  LITER</v>
          </cell>
          <cell r="H1317" t="str">
            <v xml:space="preserve">         URAIAN ANALISA HARGA SATUAN</v>
          </cell>
        </row>
        <row r="1318">
          <cell r="J1318" t="str">
            <v>Lanjutan</v>
          </cell>
        </row>
        <row r="1320">
          <cell r="A1320" t="str">
            <v>No.</v>
          </cell>
          <cell r="C1320" t="str">
            <v>U R A I A N</v>
          </cell>
          <cell r="G1320" t="str">
            <v>KODE</v>
          </cell>
          <cell r="H1320" t="str">
            <v>KOEF.</v>
          </cell>
          <cell r="I1320" t="str">
            <v>SATUAN</v>
          </cell>
          <cell r="J1320" t="str">
            <v>KETERANGAN</v>
          </cell>
        </row>
        <row r="1323">
          <cell r="A1323" t="str">
            <v>2.c.</v>
          </cell>
          <cell r="C1323" t="str">
            <v>DUMP TRUCK (DT)</v>
          </cell>
          <cell r="G1323" t="str">
            <v>(E08)</v>
          </cell>
        </row>
        <row r="1324">
          <cell r="C1324" t="str">
            <v>Sebagai alat pengangkut bahan dilokasi pekerjaan</v>
          </cell>
        </row>
        <row r="1325">
          <cell r="C1325" t="str">
            <v>Dump Truck melayani alat Asphalt Sprayer.</v>
          </cell>
        </row>
        <row r="1326">
          <cell r="C1326" t="str">
            <v>Kap.Prod. / jam = sama dengan Asphalt Sprayer</v>
          </cell>
          <cell r="G1326" t="str">
            <v>Q3</v>
          </cell>
          <cell r="H1326">
            <v>332</v>
          </cell>
          <cell r="I1326" t="str">
            <v>liter</v>
          </cell>
        </row>
        <row r="1328">
          <cell r="C1328" t="str">
            <v>Koefisien Alat / Ltr</v>
          </cell>
          <cell r="D1328" t="str">
            <v xml:space="preserve"> = 1 : Q3</v>
          </cell>
          <cell r="G1328" t="str">
            <v>(E08)</v>
          </cell>
          <cell r="H1328">
            <v>3.0120481927710845E-3</v>
          </cell>
          <cell r="I1328" t="str">
            <v>Jam</v>
          </cell>
        </row>
        <row r="1330">
          <cell r="A1330" t="str">
            <v>3.</v>
          </cell>
          <cell r="C1330" t="str">
            <v>TENAGA</v>
          </cell>
        </row>
        <row r="1331">
          <cell r="C1331" t="str">
            <v>Produksi menentukan : ASPHALT SPRAYER</v>
          </cell>
          <cell r="G1331" t="str">
            <v>Q1</v>
          </cell>
          <cell r="H1331">
            <v>332</v>
          </cell>
          <cell r="I1331" t="str">
            <v>liter</v>
          </cell>
        </row>
        <row r="1332">
          <cell r="C1332" t="str">
            <v>Produksi / hari  =  Tk x Q1</v>
          </cell>
          <cell r="G1332" t="str">
            <v>Qt</v>
          </cell>
          <cell r="H1332">
            <v>2324</v>
          </cell>
          <cell r="I1332" t="str">
            <v>liter</v>
          </cell>
        </row>
        <row r="1333">
          <cell r="C1333" t="str">
            <v>Kebutuhan tenaga :</v>
          </cell>
        </row>
        <row r="1334">
          <cell r="D1334" t="str">
            <v>- Pekerja</v>
          </cell>
          <cell r="G1334" t="str">
            <v>P</v>
          </cell>
          <cell r="H1334">
            <v>10</v>
          </cell>
          <cell r="I1334" t="str">
            <v>orang</v>
          </cell>
        </row>
        <row r="1335">
          <cell r="D1335" t="str">
            <v>- Mandor</v>
          </cell>
          <cell r="G1335" t="str">
            <v>M</v>
          </cell>
          <cell r="H1335">
            <v>1</v>
          </cell>
          <cell r="I1335" t="str">
            <v>orang</v>
          </cell>
        </row>
        <row r="1337">
          <cell r="C1337" t="str">
            <v>Koefisien Tenaga / Ltr     :</v>
          </cell>
        </row>
        <row r="1338">
          <cell r="D1338" t="str">
            <v>- Pekerja</v>
          </cell>
          <cell r="E1338" t="str">
            <v>= (Tk x P) / Qt</v>
          </cell>
          <cell r="G1338" t="str">
            <v>(L01)</v>
          </cell>
          <cell r="H1338">
            <v>3.0120481927710843E-2</v>
          </cell>
          <cell r="I1338" t="str">
            <v>Jam</v>
          </cell>
        </row>
        <row r="1339">
          <cell r="D1339" t="str">
            <v>- Mandor</v>
          </cell>
          <cell r="E1339" t="str">
            <v>= (Tk x M) / Qt</v>
          </cell>
          <cell r="G1339" t="str">
            <v>(L03)</v>
          </cell>
          <cell r="H1339">
            <v>3.0120481927710845E-3</v>
          </cell>
          <cell r="I1339" t="str">
            <v>Jam</v>
          </cell>
        </row>
        <row r="1341">
          <cell r="A1341" t="str">
            <v>4.</v>
          </cell>
          <cell r="C1341" t="str">
            <v>HARGA DASAR SATUAN UPAH, BAHAN DAN ALAT</v>
          </cell>
        </row>
        <row r="1342">
          <cell r="C1342" t="str">
            <v>Lihat lampiran.</v>
          </cell>
        </row>
        <row r="1344">
          <cell r="A1344" t="str">
            <v>5.</v>
          </cell>
          <cell r="C1344" t="str">
            <v>ANALISA HARGA SATUAN PEKERJAAN</v>
          </cell>
        </row>
        <row r="1345">
          <cell r="C1345" t="str">
            <v>Lihat perhitungan dalam FORMULIR STANDAR UNTUK</v>
          </cell>
        </row>
        <row r="1346">
          <cell r="C1346" t="str">
            <v>PEREKEMAN ANALISA MASING-MASING HARGA</v>
          </cell>
        </row>
        <row r="1347">
          <cell r="C1347" t="str">
            <v>SATUAN.</v>
          </cell>
        </row>
        <row r="1348">
          <cell r="C1348" t="str">
            <v>Didapat Harga Satuan Pekerjaan :</v>
          </cell>
        </row>
        <row r="1350">
          <cell r="C1350" t="str">
            <v xml:space="preserve">Rp.  </v>
          </cell>
          <cell r="D1350">
            <v>871.39023329611723</v>
          </cell>
          <cell r="E1350" t="str">
            <v xml:space="preserve"> / Liter</v>
          </cell>
        </row>
        <row r="1353">
          <cell r="A1353" t="str">
            <v>6.</v>
          </cell>
          <cell r="C1353" t="str">
            <v>MASA PELAKSANAAN YANG DIPERLUKAN</v>
          </cell>
        </row>
        <row r="1354">
          <cell r="C1354" t="str">
            <v>Masa Pelaksanaan :</v>
          </cell>
          <cell r="D1354" t="str">
            <v>. . . . . . . . . . .</v>
          </cell>
          <cell r="E1354" t="str">
            <v>bulan</v>
          </cell>
        </row>
        <row r="1356">
          <cell r="A1356" t="str">
            <v>7.</v>
          </cell>
          <cell r="C1356" t="str">
            <v>VOLUME PEKERJAAN YANG DIPERLUKAN</v>
          </cell>
        </row>
        <row r="1357">
          <cell r="C1357" t="str">
            <v>Volume pekerjaan  :</v>
          </cell>
          <cell r="D1357">
            <v>0</v>
          </cell>
          <cell r="E1357" t="str">
            <v>Liter</v>
          </cell>
        </row>
        <row r="1372">
          <cell r="C1372" t="str">
            <v xml:space="preserve"> </v>
          </cell>
        </row>
        <row r="1374">
          <cell r="A1374" t="str">
            <v>ITEM PEMBAYARAN NO.</v>
          </cell>
          <cell r="D1374" t="str">
            <v>:  8.2 (1)</v>
          </cell>
          <cell r="J1374" t="str">
            <v>Analisa EI-821</v>
          </cell>
          <cell r="T1374" t="str">
            <v>Analisa EI-821</v>
          </cell>
        </row>
        <row r="1375">
          <cell r="A1375" t="str">
            <v>JENIS PEKERJAAN</v>
          </cell>
          <cell r="D1375" t="str">
            <v>:  Perbaikan Bahu &amp; Pek. Minor Lain</v>
          </cell>
        </row>
        <row r="1376">
          <cell r="A1376" t="str">
            <v>SATUAN PEMBAYARAN</v>
          </cell>
          <cell r="D1376" t="str">
            <v>:  M3</v>
          </cell>
          <cell r="H1376" t="str">
            <v xml:space="preserve">         URAIAN ANALISA HARGA SATUAN</v>
          </cell>
          <cell r="L1376" t="str">
            <v>FORMULIR STANDAR UNTUK</v>
          </cell>
        </row>
        <row r="1377">
          <cell r="L1377" t="str">
            <v>PEREKAMAN ANALISA MASING-MASING HARGA SATUAN</v>
          </cell>
        </row>
        <row r="1378">
          <cell r="L1378" t="str">
            <v xml:space="preserve">                                                                                                            </v>
          </cell>
        </row>
        <row r="1379">
          <cell r="A1379" t="str">
            <v>No.</v>
          </cell>
          <cell r="C1379" t="str">
            <v>U R A I A N</v>
          </cell>
          <cell r="G1379" t="str">
            <v>KODE</v>
          </cell>
          <cell r="H1379" t="str">
            <v>KOEF.</v>
          </cell>
          <cell r="I1379" t="str">
            <v>SATUAN</v>
          </cell>
          <cell r="J1379" t="str">
            <v>KETERANGAN</v>
          </cell>
        </row>
        <row r="1381">
          <cell r="L1381" t="str">
            <v>Proyek / Bagpro</v>
          </cell>
          <cell r="O1381" t="str">
            <v xml:space="preserve">:  Peningkatan Jalan Dan Jembatan Prop. NTT </v>
          </cell>
        </row>
        <row r="1382">
          <cell r="A1382" t="str">
            <v>I.</v>
          </cell>
          <cell r="C1382" t="str">
            <v>ASUMSI</v>
          </cell>
          <cell r="L1382" t="str">
            <v>No. Paket Kontrak</v>
          </cell>
          <cell r="O1382" t="str">
            <v xml:space="preserve">:  </v>
          </cell>
        </row>
        <row r="1383">
          <cell r="A1383">
            <v>1</v>
          </cell>
          <cell r="C1383" t="str">
            <v>Menggunakan tenaga pekerja</v>
          </cell>
          <cell r="L1383" t="str">
            <v>Nama Paket</v>
          </cell>
          <cell r="O1383" t="str">
            <v>:  Pembangunan Jalan Resetlement Pengungsi Mauritzu</v>
          </cell>
        </row>
        <row r="1384">
          <cell r="A1384">
            <v>2</v>
          </cell>
          <cell r="C1384" t="str">
            <v>Lokasi pekerjaan : sepanjang jalan</v>
          </cell>
          <cell r="L1384" t="str">
            <v>Prop / Kab / Kodya</v>
          </cell>
          <cell r="O1384" t="str">
            <v>:  Nusa Tenggara Timur / TTU</v>
          </cell>
        </row>
        <row r="1385">
          <cell r="A1385">
            <v>3</v>
          </cell>
          <cell r="C1385" t="str">
            <v>Kondisi Jalan   :  sedang / baik</v>
          </cell>
          <cell r="L1385" t="str">
            <v>ITEM PEMBAYARAN NO.</v>
          </cell>
          <cell r="O1385" t="str">
            <v>:  8.2 (1)</v>
          </cell>
          <cell r="R1385" t="str">
            <v>PERKIRAAN VOL. PEK.</v>
          </cell>
          <cell r="T1385" t="str">
            <v>:</v>
          </cell>
          <cell r="U1385">
            <v>0</v>
          </cell>
        </row>
        <row r="1386">
          <cell r="A1386">
            <v>4</v>
          </cell>
          <cell r="C1386" t="str">
            <v>Jam kerja efektif per-hari</v>
          </cell>
          <cell r="G1386" t="str">
            <v>Tk</v>
          </cell>
          <cell r="H1386">
            <v>7</v>
          </cell>
          <cell r="I1386" t="str">
            <v>Jam</v>
          </cell>
          <cell r="L1386" t="str">
            <v>JENIS PEKERJAAN</v>
          </cell>
          <cell r="O1386" t="str">
            <v>:  Perbaikan Bahu &amp; Pek. Minor Lain</v>
          </cell>
          <cell r="R1386" t="str">
            <v>TOTAL HARGA (Rp.)</v>
          </cell>
          <cell r="T1386" t="str">
            <v>:</v>
          </cell>
          <cell r="U1386">
            <v>0</v>
          </cell>
        </row>
        <row r="1387">
          <cell r="A1387">
            <v>5</v>
          </cell>
          <cell r="C1387" t="str">
            <v>Faktor pengembangan bahan</v>
          </cell>
          <cell r="G1387" t="str">
            <v>Fk</v>
          </cell>
          <cell r="H1387">
            <v>1.2</v>
          </cell>
          <cell r="I1387" t="str">
            <v>-</v>
          </cell>
          <cell r="L1387" t="str">
            <v>SATUAN PEMBAYARAN</v>
          </cell>
          <cell r="O1387" t="str">
            <v>:  M3</v>
          </cell>
          <cell r="R1387" t="str">
            <v>% THD. BIAYA PROYEK</v>
          </cell>
          <cell r="T1387" t="str">
            <v>:</v>
          </cell>
          <cell r="U1387">
            <v>0</v>
          </cell>
        </row>
        <row r="1390">
          <cell r="A1390" t="str">
            <v>II.</v>
          </cell>
          <cell r="C1390" t="str">
            <v>URUTAN KERJA</v>
          </cell>
          <cell r="Q1390" t="str">
            <v>PERKIRAAN</v>
          </cell>
          <cell r="R1390" t="str">
            <v>HARGA</v>
          </cell>
          <cell r="S1390" t="str">
            <v>JUMLAH</v>
          </cell>
        </row>
        <row r="1391">
          <cell r="A1391">
            <v>1</v>
          </cell>
          <cell r="C1391" t="str">
            <v>Tanah yang dipotong umumnya berada disisi jalan</v>
          </cell>
          <cell r="L1391" t="str">
            <v>NO.</v>
          </cell>
          <cell r="N1391" t="str">
            <v>KOMPONEN</v>
          </cell>
          <cell r="P1391" t="str">
            <v>SATUAN</v>
          </cell>
          <cell r="Q1391" t="str">
            <v>KUANTITAS</v>
          </cell>
          <cell r="R1391" t="str">
            <v>SATUAN</v>
          </cell>
          <cell r="S1391" t="str">
            <v>HARGA</v>
          </cell>
        </row>
        <row r="1392">
          <cell r="A1392">
            <v>2</v>
          </cell>
          <cell r="C1392" t="str">
            <v>Penggalian dilakukan dengan menggunakan pekerja</v>
          </cell>
          <cell r="R1392" t="str">
            <v>(Rp.)</v>
          </cell>
          <cell r="S1392" t="str">
            <v>(Rp.)</v>
          </cell>
        </row>
        <row r="1393">
          <cell r="A1393">
            <v>3</v>
          </cell>
          <cell r="C1393" t="str">
            <v>Selanjutnya pekerja memuat material hasil</v>
          </cell>
        </row>
        <row r="1394">
          <cell r="C1394" t="str">
            <v>galian kedalam Dump Truck</v>
          </cell>
        </row>
        <row r="1395">
          <cell r="A1395">
            <v>4</v>
          </cell>
          <cell r="C1395" t="str">
            <v>Dump Truck membuang material hasil galian keluar</v>
          </cell>
          <cell r="L1395" t="str">
            <v>A.</v>
          </cell>
          <cell r="N1395" t="str">
            <v>TENAGA</v>
          </cell>
        </row>
        <row r="1396">
          <cell r="C1396" t="str">
            <v>lokasi jalan sejauh</v>
          </cell>
          <cell r="G1396" t="str">
            <v>L</v>
          </cell>
          <cell r="H1396">
            <v>2</v>
          </cell>
          <cell r="I1396" t="str">
            <v>Km</v>
          </cell>
        </row>
        <row r="1397">
          <cell r="L1397" t="str">
            <v>1.</v>
          </cell>
          <cell r="N1397" t="str">
            <v>Pekerja Biasa</v>
          </cell>
          <cell r="O1397" t="str">
            <v>(L01)</v>
          </cell>
          <cell r="P1397" t="str">
            <v>Jam</v>
          </cell>
          <cell r="Q1397">
            <v>1</v>
          </cell>
          <cell r="R1397">
            <v>0</v>
          </cell>
          <cell r="U1397">
            <v>0</v>
          </cell>
        </row>
        <row r="1398">
          <cell r="L1398" t="str">
            <v>2.</v>
          </cell>
          <cell r="N1398" t="str">
            <v>Mandor</v>
          </cell>
          <cell r="O1398" t="str">
            <v>(L03)</v>
          </cell>
          <cell r="P1398" t="str">
            <v>Jam</v>
          </cell>
          <cell r="Q1398">
            <v>0.1</v>
          </cell>
          <cell r="R1398">
            <v>0</v>
          </cell>
          <cell r="U1398">
            <v>0</v>
          </cell>
        </row>
        <row r="1399">
          <cell r="A1399" t="str">
            <v>III.</v>
          </cell>
          <cell r="C1399" t="str">
            <v>PEMAKAIAN BAHAN, ALAT DAN TENAGA</v>
          </cell>
        </row>
        <row r="1401">
          <cell r="A1401" t="str">
            <v xml:space="preserve">   1.</v>
          </cell>
          <cell r="C1401" t="str">
            <v>BAHAN</v>
          </cell>
          <cell r="Q1401" t="str">
            <v xml:space="preserve">JUMLAH HARGA TENAGA   </v>
          </cell>
          <cell r="U1401">
            <v>0</v>
          </cell>
        </row>
        <row r="1402">
          <cell r="C1402" t="str">
            <v>Tidak ada bahan yang diperlukan</v>
          </cell>
        </row>
        <row r="1403">
          <cell r="L1403" t="str">
            <v>B.</v>
          </cell>
          <cell r="N1403" t="str">
            <v>BAHAN</v>
          </cell>
        </row>
        <row r="1405">
          <cell r="A1405" t="str">
            <v xml:space="preserve">   2.</v>
          </cell>
          <cell r="C1405" t="str">
            <v>ALAT</v>
          </cell>
        </row>
        <row r="1406">
          <cell r="A1406" t="str">
            <v xml:space="preserve">   2.a.</v>
          </cell>
          <cell r="C1406" t="str">
            <v>EXCAVATOR</v>
          </cell>
          <cell r="G1406" t="str">
            <v>(E10)</v>
          </cell>
        </row>
        <row r="1407">
          <cell r="C1407" t="str">
            <v>Kapasitas Bucket</v>
          </cell>
          <cell r="G1407" t="str">
            <v>V</v>
          </cell>
          <cell r="H1407" t="str">
            <v xml:space="preserve">  -  </v>
          </cell>
          <cell r="I1407" t="str">
            <v>M3</v>
          </cell>
        </row>
        <row r="1408">
          <cell r="C1408" t="str">
            <v>Faktor Bucket</v>
          </cell>
          <cell r="G1408" t="str">
            <v>Fb</v>
          </cell>
          <cell r="H1408" t="str">
            <v xml:space="preserve">  -  </v>
          </cell>
          <cell r="I1408" t="str">
            <v>-</v>
          </cell>
        </row>
        <row r="1409">
          <cell r="C1409" t="str">
            <v>Faktor  Efisiensi alat</v>
          </cell>
          <cell r="G1409" t="str">
            <v>Fa</v>
          </cell>
          <cell r="H1409" t="str">
            <v xml:space="preserve">  -  </v>
          </cell>
          <cell r="I1409" t="str">
            <v>-</v>
          </cell>
        </row>
        <row r="1410">
          <cell r="C1410" t="str">
            <v>Faktor  material</v>
          </cell>
          <cell r="G1410" t="str">
            <v>Fm</v>
          </cell>
          <cell r="H1410" t="str">
            <v xml:space="preserve">  -  </v>
          </cell>
          <cell r="I1410" t="str">
            <v>-</v>
          </cell>
        </row>
        <row r="1411">
          <cell r="C1411" t="str">
            <v>Waktu siklus</v>
          </cell>
          <cell r="G1411" t="str">
            <v>Ts1</v>
          </cell>
          <cell r="I1411" t="str">
            <v>menit</v>
          </cell>
          <cell r="Q1411" t="str">
            <v xml:space="preserve">JUMLAH HARGA BAHAN   </v>
          </cell>
          <cell r="U1411">
            <v>0</v>
          </cell>
        </row>
        <row r="1412">
          <cell r="C1412" t="str">
            <v>- Menggali / memuat</v>
          </cell>
          <cell r="G1412" t="str">
            <v>T1</v>
          </cell>
          <cell r="H1412" t="str">
            <v xml:space="preserve">  -  </v>
          </cell>
          <cell r="I1412" t="str">
            <v>menit</v>
          </cell>
        </row>
        <row r="1413">
          <cell r="C1413" t="str">
            <v>- Lain-lain</v>
          </cell>
          <cell r="G1413" t="str">
            <v>T2</v>
          </cell>
          <cell r="H1413" t="str">
            <v xml:space="preserve">  -  </v>
          </cell>
          <cell r="I1413" t="str">
            <v>menit</v>
          </cell>
          <cell r="L1413" t="str">
            <v>C.</v>
          </cell>
          <cell r="N1413" t="str">
            <v>PERALATAN</v>
          </cell>
        </row>
        <row r="1414">
          <cell r="G1414" t="str">
            <v>Ts1</v>
          </cell>
          <cell r="H1414" t="str">
            <v xml:space="preserve">  -  </v>
          </cell>
          <cell r="I1414" t="str">
            <v>menit</v>
          </cell>
        </row>
        <row r="1415">
          <cell r="L1415" t="str">
            <v>1.</v>
          </cell>
          <cell r="N1415" t="str">
            <v>Excavator</v>
          </cell>
          <cell r="O1415" t="str">
            <v>(E10)</v>
          </cell>
          <cell r="P1415" t="str">
            <v>Jam</v>
          </cell>
          <cell r="Q1415" t="str">
            <v xml:space="preserve">  -  </v>
          </cell>
          <cell r="R1415">
            <v>220215.23650827777</v>
          </cell>
          <cell r="U1415">
            <v>0</v>
          </cell>
        </row>
        <row r="1416">
          <cell r="C1416" t="str">
            <v>Kap. Prod. / jam =</v>
          </cell>
          <cell r="D1416" t="str">
            <v>V  x Fb x Fa x Fm x 60</v>
          </cell>
          <cell r="G1416" t="str">
            <v>Qo</v>
          </cell>
          <cell r="H1416" t="str">
            <v xml:space="preserve">  -  </v>
          </cell>
          <cell r="I1416" t="str">
            <v>M3  / jam</v>
          </cell>
          <cell r="L1416" t="str">
            <v>2.</v>
          </cell>
          <cell r="N1416" t="str">
            <v>Dump Truck</v>
          </cell>
          <cell r="O1416" t="str">
            <v>(E08)</v>
          </cell>
          <cell r="P1416" t="str">
            <v>Jam</v>
          </cell>
          <cell r="Q1416">
            <v>0.17028112449799199</v>
          </cell>
          <cell r="R1416">
            <v>85369.901634057198</v>
          </cell>
          <cell r="U1416">
            <v>14536.882848530224</v>
          </cell>
        </row>
        <row r="1417">
          <cell r="D1417" t="str">
            <v>Ts x Fh</v>
          </cell>
          <cell r="L1417" t="str">
            <v>3.</v>
          </cell>
          <cell r="N1417" t="str">
            <v>Alat Bantu</v>
          </cell>
          <cell r="P1417" t="str">
            <v>Ls</v>
          </cell>
          <cell r="Q1417">
            <v>1</v>
          </cell>
          <cell r="R1417">
            <v>150</v>
          </cell>
          <cell r="U1417">
            <v>150</v>
          </cell>
        </row>
        <row r="1419">
          <cell r="C1419" t="str">
            <v>Koefisien Alat / M3</v>
          </cell>
          <cell r="D1419" t="str">
            <v xml:space="preserve"> =  1  :  Qo</v>
          </cell>
          <cell r="G1419" t="str">
            <v>(E10)</v>
          </cell>
          <cell r="H1419" t="str">
            <v xml:space="preserve">  -  </v>
          </cell>
          <cell r="I1419" t="str">
            <v>Jam</v>
          </cell>
        </row>
        <row r="1423">
          <cell r="A1423" t="str">
            <v xml:space="preserve">   2.b.</v>
          </cell>
          <cell r="C1423" t="str">
            <v>DUMP TRUCK</v>
          </cell>
          <cell r="G1423" t="str">
            <v>(E08)</v>
          </cell>
          <cell r="Q1423" t="str">
            <v xml:space="preserve">JUMLAH HARGA PERALATAN   </v>
          </cell>
          <cell r="U1423">
            <v>14686.882848530224</v>
          </cell>
        </row>
        <row r="1424">
          <cell r="C1424" t="str">
            <v>Kapasitas bak</v>
          </cell>
          <cell r="G1424" t="str">
            <v>V</v>
          </cell>
          <cell r="H1424">
            <v>6</v>
          </cell>
          <cell r="I1424" t="str">
            <v>M3</v>
          </cell>
        </row>
        <row r="1425">
          <cell r="C1425" t="str">
            <v>Faktor  efisiensi alat</v>
          </cell>
          <cell r="G1425" t="str">
            <v>Fa</v>
          </cell>
          <cell r="H1425">
            <v>0.83</v>
          </cell>
          <cell r="L1425" t="str">
            <v>D.</v>
          </cell>
          <cell r="N1425" t="str">
            <v>JUMLAH HARGA TENAGA, BAHAN DAN PERALATAN  ( A + B + C )</v>
          </cell>
          <cell r="U1425">
            <v>14686.882848530224</v>
          </cell>
        </row>
        <row r="1426">
          <cell r="C1426" t="str">
            <v>Kecepatan rata-rata bermuatan</v>
          </cell>
          <cell r="G1426" t="str">
            <v>v1</v>
          </cell>
          <cell r="H1426">
            <v>40</v>
          </cell>
          <cell r="I1426" t="str">
            <v>Km/Jam</v>
          </cell>
          <cell r="L1426" t="str">
            <v>E.</v>
          </cell>
          <cell r="N1426" t="str">
            <v>OVERHEAD &amp; PROFIT</v>
          </cell>
          <cell r="P1426">
            <v>10</v>
          </cell>
          <cell r="Q1426" t="str">
            <v>%  x  D</v>
          </cell>
          <cell r="U1426">
            <v>1468.6882848530224</v>
          </cell>
        </row>
        <row r="1427">
          <cell r="C1427" t="str">
            <v>Kecepatan rata-rata kosong</v>
          </cell>
          <cell r="G1427" t="str">
            <v>v2</v>
          </cell>
          <cell r="H1427">
            <v>50</v>
          </cell>
          <cell r="I1427" t="str">
            <v>Km/Jam</v>
          </cell>
          <cell r="L1427" t="str">
            <v>F.</v>
          </cell>
          <cell r="N1427" t="str">
            <v>HARGA SATUAN PEKERJAAN  ( D + E )</v>
          </cell>
          <cell r="U1427">
            <v>16155.571133383246</v>
          </cell>
        </row>
        <row r="1428">
          <cell r="C1428" t="str">
            <v>Waktu  siklus</v>
          </cell>
          <cell r="G1428" t="str">
            <v>Ts2</v>
          </cell>
          <cell r="I1428" t="str">
            <v>menit</v>
          </cell>
          <cell r="L1428" t="str">
            <v>Note: 1</v>
          </cell>
          <cell r="N1428" t="str">
            <v>SATUAN dapat berdasarkan atas jam operasi untuk Tenaga Kerja dan Peralatan, volume dan/atau ukuran</v>
          </cell>
        </row>
        <row r="1429">
          <cell r="C1429" t="str">
            <v>- Waktu tempuh isi</v>
          </cell>
          <cell r="E1429" t="str">
            <v>=   (L  :  v1)  x  60</v>
          </cell>
          <cell r="G1429" t="str">
            <v>T1</v>
          </cell>
          <cell r="H1429">
            <v>3</v>
          </cell>
          <cell r="I1429" t="str">
            <v>menit</v>
          </cell>
          <cell r="N1429" t="str">
            <v>berat untuk bahan-bahan.</v>
          </cell>
        </row>
        <row r="1430">
          <cell r="C1430" t="str">
            <v>- Waktu tempuh kosong</v>
          </cell>
          <cell r="E1430" t="str">
            <v>=   (L  :  v2)  x  60</v>
          </cell>
          <cell r="G1430" t="str">
            <v>T2</v>
          </cell>
          <cell r="H1430">
            <v>2.4</v>
          </cell>
          <cell r="I1430" t="str">
            <v>menit</v>
          </cell>
          <cell r="L1430">
            <v>2</v>
          </cell>
          <cell r="N1430" t="str">
            <v>Kuantitas satuan adalah kuantitas setiap komponen untuk menyelesaikan satu satuan pekerjaan dari nomor</v>
          </cell>
        </row>
        <row r="1431">
          <cell r="C1431" t="str">
            <v>- Muat</v>
          </cell>
          <cell r="G1431" t="str">
            <v>T3</v>
          </cell>
          <cell r="H1431">
            <v>35</v>
          </cell>
          <cell r="I1431" t="str">
            <v>menit</v>
          </cell>
          <cell r="N1431" t="str">
            <v>mata pembayaran.</v>
          </cell>
        </row>
        <row r="1432">
          <cell r="C1432" t="str">
            <v>- Lain-lain</v>
          </cell>
          <cell r="G1432" t="str">
            <v>T4</v>
          </cell>
          <cell r="H1432">
            <v>2</v>
          </cell>
          <cell r="I1432" t="str">
            <v>menit</v>
          </cell>
          <cell r="L1432">
            <v>3</v>
          </cell>
          <cell r="N1432" t="str">
            <v>Biaya satuan untuk peralatan sudah termasuk bahan bakar, bahan habis dipakai dan operator.</v>
          </cell>
        </row>
        <row r="1433">
          <cell r="G1433" t="str">
            <v>Ts2</v>
          </cell>
          <cell r="H1433">
            <v>42.4</v>
          </cell>
          <cell r="I1433" t="str">
            <v>menit</v>
          </cell>
          <cell r="L1433">
            <v>4</v>
          </cell>
          <cell r="N1433" t="str">
            <v>Biaya satuan sudah termasuk pengeluaran untuk seluruh pajak yang berkaitan (tetapi tidak termasuk PPN</v>
          </cell>
        </row>
        <row r="1434">
          <cell r="J1434" t="str">
            <v>Berlanjut ke halaman berikut</v>
          </cell>
          <cell r="N1434" t="str">
            <v>yang dibayar dari kontrak) dan biaya-biaya lainnya.</v>
          </cell>
        </row>
        <row r="1435">
          <cell r="A1435" t="str">
            <v>ITEM PEMBAYARAN NO.</v>
          </cell>
          <cell r="D1435" t="str">
            <v>:  8.2 (1)</v>
          </cell>
          <cell r="J1435" t="str">
            <v>Analisa EI-821</v>
          </cell>
        </row>
        <row r="1436">
          <cell r="A1436" t="str">
            <v>JENIS PEKERJAAN</v>
          </cell>
          <cell r="D1436" t="str">
            <v>:  Perbaikan Bahu &amp; Pek. Minor Lain</v>
          </cell>
        </row>
        <row r="1437">
          <cell r="A1437" t="str">
            <v>SATUAN PEMBAYARAN</v>
          </cell>
          <cell r="D1437" t="str">
            <v>:  M3</v>
          </cell>
          <cell r="H1437" t="str">
            <v xml:space="preserve">         URAIAN ANALISA HARGA SATUAN</v>
          </cell>
        </row>
        <row r="1438">
          <cell r="J1438" t="str">
            <v>Lanjutan</v>
          </cell>
        </row>
        <row r="1440">
          <cell r="A1440" t="str">
            <v>No.</v>
          </cell>
          <cell r="C1440" t="str">
            <v>U R A I A N</v>
          </cell>
          <cell r="G1440" t="str">
            <v>KODE</v>
          </cell>
          <cell r="H1440" t="str">
            <v>KOEF.</v>
          </cell>
          <cell r="I1440" t="str">
            <v>SATUAN</v>
          </cell>
          <cell r="J1440" t="str">
            <v>KETERANGAN</v>
          </cell>
        </row>
        <row r="1443">
          <cell r="C1443" t="str">
            <v>Kapasitas Produksi / Jam   =</v>
          </cell>
          <cell r="E1443" t="str">
            <v>V x Fa x 60</v>
          </cell>
          <cell r="G1443" t="str">
            <v>Q1</v>
          </cell>
          <cell r="H1443">
            <v>5.8726415094339615</v>
          </cell>
          <cell r="I1443" t="str">
            <v xml:space="preserve">M3 / Jam </v>
          </cell>
        </row>
        <row r="1444">
          <cell r="E1444" t="str">
            <v xml:space="preserve">    Fk x Ts</v>
          </cell>
        </row>
        <row r="1447">
          <cell r="C1447" t="str">
            <v>Koefisien Alat / M3</v>
          </cell>
          <cell r="D1447" t="str">
            <v xml:space="preserve"> =  1  :  Q1</v>
          </cell>
          <cell r="G1447" t="str">
            <v>(E08)</v>
          </cell>
          <cell r="H1447">
            <v>0.17028112449799199</v>
          </cell>
          <cell r="I1447" t="str">
            <v>jam</v>
          </cell>
        </row>
        <row r="1450">
          <cell r="A1450" t="str">
            <v>2.d.</v>
          </cell>
          <cell r="C1450" t="str">
            <v>ALAT  BANTU</v>
          </cell>
        </row>
        <row r="1451">
          <cell r="C1451" t="str">
            <v>Diperlukan alat-alat bantu kecil</v>
          </cell>
          <cell r="J1451" t="str">
            <v>Lump Sum</v>
          </cell>
        </row>
        <row r="1452">
          <cell r="C1452" t="str">
            <v>- Sekop</v>
          </cell>
        </row>
        <row r="1453">
          <cell r="C1453" t="str">
            <v>- Keranjang</v>
          </cell>
        </row>
        <row r="1455">
          <cell r="A1455" t="str">
            <v xml:space="preserve">   3.</v>
          </cell>
          <cell r="C1455" t="str">
            <v>TENAGA</v>
          </cell>
        </row>
        <row r="1457">
          <cell r="C1457" t="str">
            <v xml:space="preserve">Produksi Galian / hari  =  </v>
          </cell>
          <cell r="G1457" t="str">
            <v>Qt</v>
          </cell>
          <cell r="H1457">
            <v>70</v>
          </cell>
          <cell r="I1457" t="str">
            <v>M3</v>
          </cell>
        </row>
        <row r="1458">
          <cell r="C1458" t="str">
            <v>Kebutuhan tenaga :</v>
          </cell>
        </row>
        <row r="1459">
          <cell r="D1459" t="str">
            <v>- Pekerja</v>
          </cell>
          <cell r="G1459" t="str">
            <v>P</v>
          </cell>
          <cell r="H1459">
            <v>10</v>
          </cell>
          <cell r="I1459" t="str">
            <v>orang</v>
          </cell>
        </row>
        <row r="1460">
          <cell r="D1460" t="str">
            <v>- Mandor</v>
          </cell>
          <cell r="G1460" t="str">
            <v>M</v>
          </cell>
          <cell r="H1460">
            <v>1</v>
          </cell>
          <cell r="I1460" t="str">
            <v>orang</v>
          </cell>
        </row>
        <row r="1462">
          <cell r="C1462" t="str">
            <v>Koefisien tenaga / M3   :</v>
          </cell>
        </row>
        <row r="1463">
          <cell r="D1463" t="str">
            <v>- Pekerja</v>
          </cell>
          <cell r="E1463" t="str">
            <v>= (Tk x P) : Qt</v>
          </cell>
          <cell r="G1463" t="str">
            <v>(L01)</v>
          </cell>
          <cell r="H1463">
            <v>1</v>
          </cell>
          <cell r="I1463" t="str">
            <v>jam</v>
          </cell>
        </row>
        <row r="1464">
          <cell r="D1464" t="str">
            <v>- Mandor</v>
          </cell>
          <cell r="E1464" t="str">
            <v>= (Tk x M) : Qt</v>
          </cell>
          <cell r="G1464" t="str">
            <v>(L03)</v>
          </cell>
          <cell r="H1464">
            <v>0.1</v>
          </cell>
          <cell r="I1464" t="str">
            <v>jam</v>
          </cell>
        </row>
        <row r="1466">
          <cell r="A1466" t="str">
            <v>4.</v>
          </cell>
          <cell r="C1466" t="str">
            <v>HARGA DASAR SATUAN UPAH, BAHAN DAN ALAT</v>
          </cell>
        </row>
        <row r="1467">
          <cell r="C1467" t="str">
            <v>Lihat lampiran.</v>
          </cell>
        </row>
        <row r="1469">
          <cell r="A1469" t="str">
            <v>5.</v>
          </cell>
          <cell r="C1469" t="str">
            <v>ANALISA HARGA SATUAN PEKERJAAN</v>
          </cell>
        </row>
        <row r="1470">
          <cell r="C1470" t="str">
            <v>Lihat perhitungan dalam FORMULIR STANDAR UNTUK</v>
          </cell>
        </row>
        <row r="1471">
          <cell r="C1471" t="str">
            <v>PEREKEMAN ANALISA MASING-MASING HARGA</v>
          </cell>
        </row>
        <row r="1472">
          <cell r="C1472" t="str">
            <v>SATUAN.</v>
          </cell>
        </row>
        <row r="1473">
          <cell r="C1473" t="str">
            <v>Didapat Harga Satuan Pekerjaan :</v>
          </cell>
        </row>
        <row r="1475">
          <cell r="C1475" t="str">
            <v xml:space="preserve">Rp.  </v>
          </cell>
          <cell r="D1475">
            <v>16155.571133383246</v>
          </cell>
          <cell r="E1475" t="str">
            <v xml:space="preserve"> / M3</v>
          </cell>
        </row>
        <row r="1478">
          <cell r="A1478" t="str">
            <v>6.</v>
          </cell>
          <cell r="C1478" t="str">
            <v>MASA PELAKSANAAN YANG DIPERLUKAN</v>
          </cell>
        </row>
        <row r="1479">
          <cell r="C1479" t="str">
            <v>Masa Pelaksanaan :</v>
          </cell>
          <cell r="D1479" t="str">
            <v>. . . . . . . . . . .</v>
          </cell>
          <cell r="E1479" t="str">
            <v>bulan</v>
          </cell>
        </row>
        <row r="1481">
          <cell r="A1481" t="str">
            <v>7.</v>
          </cell>
          <cell r="C1481" t="str">
            <v>VOLUME PEKERJAAN YANG DIPERLUKAN</v>
          </cell>
        </row>
        <row r="1482">
          <cell r="C1482" t="str">
            <v>Volume pekerjaan  :</v>
          </cell>
          <cell r="D1482">
            <v>0</v>
          </cell>
          <cell r="E1482" t="str">
            <v>M3</v>
          </cell>
        </row>
        <row r="1494">
          <cell r="A1494" t="str">
            <v>ITEM PEMBAYARAN NO.</v>
          </cell>
          <cell r="D1494" t="str">
            <v>:  8.4 (2)</v>
          </cell>
          <cell r="J1494" t="str">
            <v>Analisa EI-842</v>
          </cell>
          <cell r="T1494" t="str">
            <v>Analisa EI-842</v>
          </cell>
        </row>
        <row r="1495">
          <cell r="A1495" t="str">
            <v>JENIS PEKERJAAN</v>
          </cell>
          <cell r="D1495" t="str">
            <v>:  Marka Jalan (Non Thermoplastic)</v>
          </cell>
        </row>
        <row r="1496">
          <cell r="A1496" t="str">
            <v>SATUAN PEMBAYARAN</v>
          </cell>
          <cell r="D1496" t="str">
            <v>:  M2</v>
          </cell>
          <cell r="H1496" t="str">
            <v xml:space="preserve">        URAIAN ANALISA HARGA SATUAN</v>
          </cell>
          <cell r="L1496" t="str">
            <v>FORMULIR STANDAR UNTUK</v>
          </cell>
        </row>
        <row r="1497">
          <cell r="L1497" t="str">
            <v>PEREKAMAN ANALISA MASING-MASING HARGA SATUAN</v>
          </cell>
        </row>
        <row r="1498">
          <cell r="L1498" t="str">
            <v xml:space="preserve">                                                                                                            </v>
          </cell>
        </row>
        <row r="1499">
          <cell r="A1499" t="str">
            <v>No.</v>
          </cell>
          <cell r="C1499" t="str">
            <v>U R A I A N</v>
          </cell>
          <cell r="G1499" t="str">
            <v>KODE</v>
          </cell>
          <cell r="H1499" t="str">
            <v>KOEF.</v>
          </cell>
          <cell r="I1499" t="str">
            <v>SATUAN</v>
          </cell>
          <cell r="J1499" t="str">
            <v>KETERANGAN</v>
          </cell>
        </row>
        <row r="1501">
          <cell r="L1501" t="str">
            <v>Proyek / Bagpro</v>
          </cell>
          <cell r="O1501" t="str">
            <v xml:space="preserve">:  Peningkatan Jalan Dan Jembatan Prop. NTT </v>
          </cell>
        </row>
        <row r="1502">
          <cell r="A1502" t="str">
            <v>I.</v>
          </cell>
          <cell r="C1502" t="str">
            <v>ASUMSI</v>
          </cell>
          <cell r="L1502" t="str">
            <v>No. Paket Kontrak</v>
          </cell>
          <cell r="O1502" t="str">
            <v xml:space="preserve">:  </v>
          </cell>
        </row>
        <row r="1503">
          <cell r="A1503">
            <v>1</v>
          </cell>
          <cell r="C1503" t="str">
            <v>Pekerjaan dilakukan secara manual</v>
          </cell>
          <cell r="L1503" t="str">
            <v>Nama Paket</v>
          </cell>
          <cell r="O1503" t="str">
            <v>:  Pembangunan Jalan Resetlement Pengungsi Mauritzu</v>
          </cell>
        </row>
        <row r="1504">
          <cell r="A1504">
            <v>2</v>
          </cell>
          <cell r="C1504" t="str">
            <v>Lokasi pekerjaan : sepanjang jalan</v>
          </cell>
          <cell r="L1504" t="str">
            <v>Prop / Kab / Kodya</v>
          </cell>
          <cell r="O1504" t="str">
            <v>:  Nusa Tenggara Timur / TTU</v>
          </cell>
        </row>
        <row r="1505">
          <cell r="A1505">
            <v>3</v>
          </cell>
          <cell r="C1505" t="str">
            <v>Bahan dasar (besi dan kawat) diterima seluruhnya</v>
          </cell>
          <cell r="L1505" t="str">
            <v>ITEM PEMBAYARAN NO.</v>
          </cell>
          <cell r="O1505" t="str">
            <v>:  8.4 (2)</v>
          </cell>
          <cell r="R1505" t="str">
            <v>PERKIRAAN VOL. PEK.</v>
          </cell>
          <cell r="T1505" t="str">
            <v>:</v>
          </cell>
          <cell r="U1505">
            <v>0</v>
          </cell>
        </row>
        <row r="1506">
          <cell r="C1506" t="str">
            <v>di lokasi pekerjaan</v>
          </cell>
          <cell r="L1506" t="str">
            <v>JENIS PEKERJAAN</v>
          </cell>
          <cell r="O1506" t="str">
            <v>:  Marka Jalan (Non Thermoplastic)</v>
          </cell>
          <cell r="R1506" t="str">
            <v>TOTAL HARGA (Rp.)</v>
          </cell>
          <cell r="T1506" t="str">
            <v>:</v>
          </cell>
          <cell r="U1506">
            <v>0</v>
          </cell>
        </row>
        <row r="1507">
          <cell r="A1507">
            <v>4</v>
          </cell>
          <cell r="C1507" t="str">
            <v>Jarak rata-rata Base camp ke lokasi pekerjaan</v>
          </cell>
          <cell r="G1507" t="str">
            <v>L</v>
          </cell>
          <cell r="H1507">
            <v>17.5</v>
          </cell>
          <cell r="I1507" t="str">
            <v>KM</v>
          </cell>
          <cell r="L1507" t="str">
            <v>SATUAN PEMBAYARAN</v>
          </cell>
          <cell r="O1507" t="str">
            <v>:  M2</v>
          </cell>
          <cell r="R1507" t="str">
            <v>% THD. BIAYA PROYEK</v>
          </cell>
          <cell r="T1507" t="str">
            <v>:</v>
          </cell>
          <cell r="U1507">
            <v>0</v>
          </cell>
        </row>
        <row r="1508">
          <cell r="A1508">
            <v>5</v>
          </cell>
          <cell r="C1508" t="str">
            <v>Jam kerja efektif per-hari</v>
          </cell>
          <cell r="G1508" t="str">
            <v>Tk</v>
          </cell>
          <cell r="H1508">
            <v>7</v>
          </cell>
          <cell r="I1508" t="str">
            <v>jam</v>
          </cell>
        </row>
        <row r="1509">
          <cell r="A1509">
            <v>6</v>
          </cell>
          <cell r="C1509" t="str">
            <v>Faktor Kehilangan Material</v>
          </cell>
          <cell r="G1509" t="str">
            <v>Fh</v>
          </cell>
          <cell r="H1509">
            <v>1.05</v>
          </cell>
          <cell r="I1509" t="str">
            <v>-</v>
          </cell>
        </row>
        <row r="1510">
          <cell r="A1510">
            <v>7</v>
          </cell>
          <cell r="C1510" t="str">
            <v>Tebal lapisan cat secara manual</v>
          </cell>
          <cell r="G1510" t="str">
            <v>t</v>
          </cell>
          <cell r="H1510">
            <v>3.8E-3</v>
          </cell>
          <cell r="I1510" t="str">
            <v>M</v>
          </cell>
          <cell r="J1510" t="str">
            <v xml:space="preserve"> Spec.10.4.3(2)(d)</v>
          </cell>
          <cell r="Q1510" t="str">
            <v>PERKIRAAN</v>
          </cell>
          <cell r="R1510" t="str">
            <v>HARGA</v>
          </cell>
          <cell r="S1510" t="str">
            <v>JUMLAH</v>
          </cell>
        </row>
        <row r="1511">
          <cell r="A1511">
            <v>8</v>
          </cell>
          <cell r="C1511" t="str">
            <v>Berat Jenis Bahan Cat</v>
          </cell>
          <cell r="G1511" t="str">
            <v>BJ.Cat</v>
          </cell>
          <cell r="H1511">
            <v>1</v>
          </cell>
          <cell r="I1511" t="str">
            <v>Kg/Liter</v>
          </cell>
          <cell r="L1511" t="str">
            <v>NO.</v>
          </cell>
          <cell r="N1511" t="str">
            <v>KOMPONEN</v>
          </cell>
          <cell r="P1511" t="str">
            <v>SATUAN</v>
          </cell>
          <cell r="Q1511" t="str">
            <v>KUANTITAS</v>
          </cell>
          <cell r="R1511" t="str">
            <v>SATUAN</v>
          </cell>
          <cell r="S1511" t="str">
            <v>HARGA</v>
          </cell>
        </row>
        <row r="1512">
          <cell r="A1512">
            <v>9</v>
          </cell>
          <cell r="C1512" t="str">
            <v>Perbandingan pemakaian bahan  :</v>
          </cell>
          <cell r="E1512" t="str">
            <v>- Cat</v>
          </cell>
          <cell r="G1512" t="str">
            <v>C</v>
          </cell>
          <cell r="H1512">
            <v>65</v>
          </cell>
          <cell r="I1512" t="str">
            <v>%</v>
          </cell>
          <cell r="R1512" t="str">
            <v>(Rp.)</v>
          </cell>
          <cell r="S1512" t="str">
            <v>(Rp.)</v>
          </cell>
        </row>
        <row r="1513">
          <cell r="E1513" t="str">
            <v>- Thinner</v>
          </cell>
          <cell r="G1513" t="str">
            <v>T</v>
          </cell>
          <cell r="H1513">
            <v>35</v>
          </cell>
          <cell r="I1513" t="str">
            <v>%</v>
          </cell>
        </row>
        <row r="1514">
          <cell r="A1514" t="str">
            <v>II.</v>
          </cell>
          <cell r="C1514" t="str">
            <v>URUTAN KERJA</v>
          </cell>
        </row>
        <row r="1515">
          <cell r="A1515">
            <v>1</v>
          </cell>
          <cell r="C1515" t="str">
            <v>Permukaan jalan dibersihkan dari debu/kotoran</v>
          </cell>
          <cell r="L1515" t="str">
            <v>A.</v>
          </cell>
          <cell r="N1515" t="str">
            <v>TENAGA</v>
          </cell>
        </row>
        <row r="1516">
          <cell r="A1516">
            <v>2</v>
          </cell>
          <cell r="C1516" t="str">
            <v>Cat disemprotkan dengan Compressor di atas maal</v>
          </cell>
        </row>
        <row r="1517">
          <cell r="C1517" t="str">
            <v>tripleks yang dipasang di permukaan jalan</v>
          </cell>
          <cell r="L1517" t="str">
            <v>1.</v>
          </cell>
          <cell r="N1517" t="str">
            <v>Pekerja Biasa</v>
          </cell>
          <cell r="O1517" t="str">
            <v>(L01)</v>
          </cell>
          <cell r="P1517" t="str">
            <v>jam</v>
          </cell>
          <cell r="Q1517">
            <v>0.6</v>
          </cell>
          <cell r="R1517">
            <v>0</v>
          </cell>
          <cell r="U1517">
            <v>0</v>
          </cell>
        </row>
        <row r="1518">
          <cell r="A1518">
            <v>3</v>
          </cell>
          <cell r="C1518" t="str">
            <v>Glass Bit diberikan segera setelah cat marka selesai</v>
          </cell>
          <cell r="L1518" t="str">
            <v>2.</v>
          </cell>
          <cell r="N1518" t="str">
            <v>Tukang</v>
          </cell>
          <cell r="O1518" t="str">
            <v>(L02)</v>
          </cell>
          <cell r="P1518" t="str">
            <v>jam</v>
          </cell>
          <cell r="Q1518">
            <v>0.22499999999999998</v>
          </cell>
          <cell r="R1518">
            <v>0</v>
          </cell>
          <cell r="U1518">
            <v>0</v>
          </cell>
        </row>
        <row r="1519">
          <cell r="C1519" t="str">
            <v>disemprotkan</v>
          </cell>
          <cell r="L1519" t="str">
            <v>3.</v>
          </cell>
          <cell r="N1519" t="str">
            <v>Mandor</v>
          </cell>
          <cell r="O1519" t="str">
            <v>(L03)</v>
          </cell>
          <cell r="P1519" t="str">
            <v>jam</v>
          </cell>
          <cell r="Q1519">
            <v>7.4999999999999997E-2</v>
          </cell>
          <cell r="R1519">
            <v>0</v>
          </cell>
          <cell r="U1519">
            <v>0</v>
          </cell>
        </row>
        <row r="1521">
          <cell r="A1521" t="str">
            <v>III.</v>
          </cell>
          <cell r="C1521" t="str">
            <v>PEMAKAIAN BAHAN, ALAT DAN TENAGA</v>
          </cell>
          <cell r="Q1521" t="str">
            <v xml:space="preserve">JUMLAH HARGA TENAGA   </v>
          </cell>
          <cell r="U1521">
            <v>0</v>
          </cell>
        </row>
        <row r="1523">
          <cell r="A1523" t="str">
            <v xml:space="preserve">   1.</v>
          </cell>
          <cell r="C1523" t="str">
            <v>BAHAN</v>
          </cell>
          <cell r="L1523" t="str">
            <v>B.</v>
          </cell>
          <cell r="N1523" t="str">
            <v>BAHAN</v>
          </cell>
        </row>
        <row r="1524">
          <cell r="A1524" t="str">
            <v>1.a.</v>
          </cell>
          <cell r="C1524" t="str">
            <v>Cat Marka Non Thermoplastic</v>
          </cell>
          <cell r="E1524" t="str">
            <v>=  C x R x (BJ.Cat)</v>
          </cell>
          <cell r="G1524" t="str">
            <v>(M17a)</v>
          </cell>
          <cell r="H1524">
            <v>1.9500000000000002</v>
          </cell>
          <cell r="I1524" t="str">
            <v>Kg</v>
          </cell>
        </row>
        <row r="1525">
          <cell r="A1525" t="str">
            <v>1.b.</v>
          </cell>
          <cell r="C1525" t="str">
            <v>Minyak Pencair (Thinner)</v>
          </cell>
          <cell r="E1525" t="str">
            <v>=  T x R</v>
          </cell>
          <cell r="G1525" t="str">
            <v>(M33)</v>
          </cell>
          <cell r="H1525">
            <v>1.0499999999999998</v>
          </cell>
          <cell r="I1525" t="str">
            <v>Liter</v>
          </cell>
          <cell r="L1525" t="str">
            <v>1.</v>
          </cell>
          <cell r="N1525" t="str">
            <v>Cat Marka</v>
          </cell>
          <cell r="O1525" t="str">
            <v>(M17a)</v>
          </cell>
          <cell r="P1525" t="str">
            <v>Kg</v>
          </cell>
          <cell r="Q1525">
            <v>1.9500000000000002</v>
          </cell>
          <cell r="R1525">
            <v>22500</v>
          </cell>
          <cell r="U1525">
            <v>43875.000000000007</v>
          </cell>
        </row>
        <row r="1526">
          <cell r="A1526" t="str">
            <v>1.c.</v>
          </cell>
          <cell r="C1526" t="str">
            <v>Blass Bead</v>
          </cell>
          <cell r="G1526" t="str">
            <v>(M34)</v>
          </cell>
          <cell r="H1526">
            <v>0.45</v>
          </cell>
          <cell r="I1526" t="str">
            <v>Kg</v>
          </cell>
          <cell r="J1526" t="str">
            <v xml:space="preserve"> Spec.10.4.3(2)(e)</v>
          </cell>
          <cell r="L1526" t="str">
            <v>2.</v>
          </cell>
          <cell r="N1526" t="str">
            <v>Thinner</v>
          </cell>
          <cell r="O1526" t="str">
            <v>(M33)</v>
          </cell>
          <cell r="P1526" t="str">
            <v>Liter</v>
          </cell>
          <cell r="Q1526">
            <v>1.0499999999999998</v>
          </cell>
          <cell r="R1526">
            <v>19000</v>
          </cell>
          <cell r="U1526">
            <v>19949.999999999996</v>
          </cell>
        </row>
        <row r="1527">
          <cell r="L1527" t="str">
            <v>3.</v>
          </cell>
          <cell r="N1527" t="str">
            <v>Blass Bit</v>
          </cell>
          <cell r="O1527" t="str">
            <v>(M34)</v>
          </cell>
          <cell r="P1527" t="str">
            <v>Kg</v>
          </cell>
          <cell r="Q1527">
            <v>0.45</v>
          </cell>
          <cell r="R1527">
            <v>40000</v>
          </cell>
          <cell r="U1527">
            <v>18000</v>
          </cell>
        </row>
        <row r="1529">
          <cell r="A1529" t="str">
            <v>2.</v>
          </cell>
          <cell r="C1529" t="str">
            <v>ALAT</v>
          </cell>
        </row>
        <row r="1530">
          <cell r="A1530" t="str">
            <v>2.a.</v>
          </cell>
          <cell r="C1530" t="str">
            <v>COMPRESSOR</v>
          </cell>
          <cell r="G1530" t="str">
            <v>(E05)</v>
          </cell>
        </row>
        <row r="1531">
          <cell r="C1531" t="str">
            <v>Kapasitas penyemprotan</v>
          </cell>
          <cell r="G1531" t="str">
            <v>V</v>
          </cell>
          <cell r="H1531">
            <v>40</v>
          </cell>
          <cell r="I1531" t="str">
            <v>Ltr/Jam</v>
          </cell>
          <cell r="Q1531" t="str">
            <v xml:space="preserve">JUMLAH HARGA BAHAN   </v>
          </cell>
          <cell r="U1531">
            <v>81825</v>
          </cell>
        </row>
        <row r="1532">
          <cell r="C1532" t="str">
            <v>Jumlah cat cair  =</v>
          </cell>
          <cell r="D1532" t="str">
            <v>(1 M x 1 M) x t x 1000</v>
          </cell>
          <cell r="G1532" t="str">
            <v>R</v>
          </cell>
          <cell r="H1532">
            <v>3</v>
          </cell>
          <cell r="I1532" t="str">
            <v>Ltr/M2</v>
          </cell>
        </row>
        <row r="1533">
          <cell r="L1533" t="str">
            <v>C.</v>
          </cell>
          <cell r="N1533" t="str">
            <v>PERALATAN</v>
          </cell>
        </row>
        <row r="1534">
          <cell r="C1534" t="str">
            <v>Kap. Prod. / Jam  =</v>
          </cell>
          <cell r="D1534" t="str">
            <v xml:space="preserve">  V : R</v>
          </cell>
          <cell r="G1534" t="str">
            <v>Q1</v>
          </cell>
          <cell r="H1534">
            <v>13.333333333333334</v>
          </cell>
          <cell r="I1534" t="str">
            <v>M2/Jam</v>
          </cell>
        </row>
        <row r="1535">
          <cell r="L1535" t="str">
            <v>1.</v>
          </cell>
          <cell r="N1535" t="str">
            <v>Compressor</v>
          </cell>
          <cell r="O1535" t="str">
            <v>(E05)</v>
          </cell>
          <cell r="P1535" t="str">
            <v>Jam</v>
          </cell>
          <cell r="Q1535">
            <v>7.4999999999999997E-2</v>
          </cell>
          <cell r="R1535">
            <v>55457.669318426146</v>
          </cell>
          <cell r="U1535">
            <v>4159.3251988819611</v>
          </cell>
        </row>
        <row r="1536">
          <cell r="C1536" t="str">
            <v>Koef. Alat / M2</v>
          </cell>
          <cell r="D1536" t="str">
            <v>=  1 : Q1</v>
          </cell>
          <cell r="G1536" t="str">
            <v>(E05)</v>
          </cell>
          <cell r="H1536">
            <v>7.4999999999999997E-2</v>
          </cell>
          <cell r="I1536" t="str">
            <v>Jam</v>
          </cell>
          <cell r="L1536" t="str">
            <v>2.</v>
          </cell>
          <cell r="N1536" t="str">
            <v>Dump Truck</v>
          </cell>
          <cell r="O1536" t="str">
            <v>(E08)</v>
          </cell>
          <cell r="P1536" t="str">
            <v>Jam</v>
          </cell>
          <cell r="Q1536">
            <v>7.4999999999999997E-2</v>
          </cell>
          <cell r="R1536">
            <v>85369.901634057198</v>
          </cell>
          <cell r="U1536">
            <v>6402.7426225542895</v>
          </cell>
        </row>
        <row r="1537">
          <cell r="L1537" t="str">
            <v>3.</v>
          </cell>
          <cell r="N1537" t="str">
            <v>Alat Bantu</v>
          </cell>
          <cell r="P1537" t="str">
            <v>Ls</v>
          </cell>
          <cell r="Q1537">
            <v>1</v>
          </cell>
          <cell r="R1537">
            <v>200</v>
          </cell>
          <cell r="U1537">
            <v>200</v>
          </cell>
        </row>
        <row r="1540">
          <cell r="A1540" t="str">
            <v>2.b.</v>
          </cell>
          <cell r="C1540" t="str">
            <v>DUMP TRUCK</v>
          </cell>
          <cell r="G1540" t="str">
            <v>(E08)</v>
          </cell>
        </row>
        <row r="1541">
          <cell r="C1541" t="str">
            <v>Pada dasarnya alat ini digunakan bersama-sama</v>
          </cell>
        </row>
        <row r="1542">
          <cell r="C1542" t="str">
            <v>dengan Compressor</v>
          </cell>
          <cell r="G1542" t="str">
            <v>Q3</v>
          </cell>
          <cell r="H1542">
            <v>13.333333333333334</v>
          </cell>
          <cell r="I1542" t="str">
            <v>M2/Jam</v>
          </cell>
        </row>
        <row r="1543">
          <cell r="C1543" t="str">
            <v>Koef. Alat / M2</v>
          </cell>
          <cell r="D1543" t="str">
            <v>=  1 : Q3</v>
          </cell>
          <cell r="G1543" t="str">
            <v>(E08)</v>
          </cell>
          <cell r="H1543">
            <v>7.4999999999999997E-2</v>
          </cell>
          <cell r="I1543" t="str">
            <v>Jam</v>
          </cell>
          <cell r="Q1543" t="str">
            <v xml:space="preserve">JUMLAH HARGA PERALATAN   </v>
          </cell>
          <cell r="U1543">
            <v>10762.067821436251</v>
          </cell>
        </row>
        <row r="1545">
          <cell r="A1545" t="str">
            <v>2.c.</v>
          </cell>
          <cell r="C1545" t="str">
            <v>ALAT BANTU</v>
          </cell>
          <cell r="I1545" t="str">
            <v>Ls</v>
          </cell>
          <cell r="L1545" t="str">
            <v>D.</v>
          </cell>
          <cell r="N1545" t="str">
            <v>JUMLAH HARGA TENAGA, BAHAN DAN PERALATAN  ( A + B + C )</v>
          </cell>
          <cell r="U1545">
            <v>92587.067821436256</v>
          </cell>
        </row>
        <row r="1546">
          <cell r="C1546" t="str">
            <v>Diperlukan  :</v>
          </cell>
          <cell r="L1546" t="str">
            <v>E.</v>
          </cell>
          <cell r="N1546" t="str">
            <v>OVERHEAD &amp; PROFIT</v>
          </cell>
          <cell r="P1546">
            <v>10</v>
          </cell>
          <cell r="Q1546" t="str">
            <v>%  x  D</v>
          </cell>
          <cell r="U1546">
            <v>9258.7067821436267</v>
          </cell>
        </row>
        <row r="1547">
          <cell r="C1547" t="str">
            <v>- Sapu Lidi</v>
          </cell>
          <cell r="E1547" t="str">
            <v>=  3  buah</v>
          </cell>
          <cell r="L1547" t="str">
            <v>F.</v>
          </cell>
          <cell r="N1547" t="str">
            <v>HARGA SATUAN PEKERJAAN  ( D + E )</v>
          </cell>
          <cell r="U1547">
            <v>101845.77460357988</v>
          </cell>
        </row>
        <row r="1548">
          <cell r="C1548" t="str">
            <v>- Sikat Ijuk</v>
          </cell>
          <cell r="E1548" t="str">
            <v>=  3  buah</v>
          </cell>
          <cell r="L1548" t="str">
            <v>Note: 1</v>
          </cell>
          <cell r="N1548" t="str">
            <v>SATUAN dapat berdasarkan atas jam operasi untuk Tenaga Kerja dan Peralatan, volume dan/atau ukuran</v>
          </cell>
        </row>
        <row r="1549">
          <cell r="C1549" t="str">
            <v>- Rambu-rambu pengaman</v>
          </cell>
          <cell r="E1549" t="str">
            <v>=  2  buah</v>
          </cell>
          <cell r="N1549" t="str">
            <v>berat untuk bahan-bahan.</v>
          </cell>
        </row>
        <row r="1550">
          <cell r="C1550" t="str">
            <v>- Maal Tripleks</v>
          </cell>
          <cell r="E1550" t="str">
            <v>=  4  lembar</v>
          </cell>
          <cell r="L1550">
            <v>2</v>
          </cell>
          <cell r="N1550" t="str">
            <v>Kuantitas satuan adalah kuantitas setiap komponen untuk menyelesaikan satu satuan pekerjaan dari nomor</v>
          </cell>
        </row>
        <row r="1551">
          <cell r="N1551" t="str">
            <v>mata pembayaran.</v>
          </cell>
        </row>
        <row r="1552">
          <cell r="L1552">
            <v>3</v>
          </cell>
          <cell r="N1552" t="str">
            <v>Biaya satuan untuk peralatan sudah termasuk bahan bakar, bahan habis dipakai dan operator.</v>
          </cell>
        </row>
        <row r="1553">
          <cell r="L1553">
            <v>4</v>
          </cell>
          <cell r="N1553" t="str">
            <v>Biaya satuan sudah termasuk pengeluaran untuk seluruh pajak yang berkaitan (tetapi tidak termasuk PPN</v>
          </cell>
        </row>
        <row r="1554">
          <cell r="J1554" t="str">
            <v>Berlanjut ke hal. berikut.</v>
          </cell>
          <cell r="N1554" t="str">
            <v>yang dibayar dari kontrak) dan biaya-biaya lainnya.</v>
          </cell>
        </row>
        <row r="1555">
          <cell r="A1555" t="str">
            <v>ITEM PEMBAYARAN NO.</v>
          </cell>
          <cell r="D1555" t="str">
            <v>:  8.4 (2)</v>
          </cell>
          <cell r="J1555" t="str">
            <v>Analisa EI-842</v>
          </cell>
        </row>
        <row r="1556">
          <cell r="A1556" t="str">
            <v>JENIS PEKERJAAN</v>
          </cell>
          <cell r="D1556" t="str">
            <v>:  Marka Jalan (Non Thermoplastic)</v>
          </cell>
        </row>
        <row r="1557">
          <cell r="A1557" t="str">
            <v>SATUAN PEMBAYARAN</v>
          </cell>
          <cell r="D1557" t="str">
            <v>:  M2</v>
          </cell>
          <cell r="H1557" t="str">
            <v xml:space="preserve">        URAIAN ANALISA HARGA SATUAN</v>
          </cell>
        </row>
        <row r="1558">
          <cell r="J1558" t="str">
            <v>Lanjutan</v>
          </cell>
        </row>
        <row r="1560">
          <cell r="A1560" t="str">
            <v>No.</v>
          </cell>
          <cell r="C1560" t="str">
            <v>U R A I A N</v>
          </cell>
          <cell r="G1560" t="str">
            <v>KODE</v>
          </cell>
          <cell r="H1560" t="str">
            <v>KOEF.</v>
          </cell>
          <cell r="I1560" t="str">
            <v>SATUAN</v>
          </cell>
          <cell r="J1560" t="str">
            <v>KETERANGAN</v>
          </cell>
        </row>
        <row r="1563">
          <cell r="A1563" t="str">
            <v>3.</v>
          </cell>
          <cell r="C1563" t="str">
            <v>TENAGA</v>
          </cell>
        </row>
        <row r="1564">
          <cell r="C1564" t="str">
            <v>Produksi pekerjaan per hari  =  Q1 x Tk</v>
          </cell>
          <cell r="G1564" t="str">
            <v>Qt</v>
          </cell>
          <cell r="H1564">
            <v>93.333333333333343</v>
          </cell>
          <cell r="I1564" t="str">
            <v>M2</v>
          </cell>
        </row>
        <row r="1565">
          <cell r="C1565" t="str">
            <v>dibutuhkan tenaga :</v>
          </cell>
          <cell r="D1565" t="str">
            <v>- Mandor</v>
          </cell>
          <cell r="G1565" t="str">
            <v>M</v>
          </cell>
          <cell r="H1565">
            <v>1</v>
          </cell>
          <cell r="I1565" t="str">
            <v>orang</v>
          </cell>
        </row>
        <row r="1566">
          <cell r="D1566" t="str">
            <v>- Tukang Cat</v>
          </cell>
          <cell r="G1566" t="str">
            <v>Tb</v>
          </cell>
          <cell r="H1566">
            <v>3</v>
          </cell>
          <cell r="I1566" t="str">
            <v>orang</v>
          </cell>
        </row>
        <row r="1567">
          <cell r="D1567" t="str">
            <v>- Pekerja</v>
          </cell>
          <cell r="G1567" t="str">
            <v>P</v>
          </cell>
          <cell r="H1567">
            <v>8</v>
          </cell>
          <cell r="I1567" t="str">
            <v>orang</v>
          </cell>
        </row>
        <row r="1569">
          <cell r="C1569" t="str">
            <v>Koefisien Tenaga / M2  :</v>
          </cell>
        </row>
        <row r="1570">
          <cell r="D1570" t="str">
            <v>-  Mandor</v>
          </cell>
          <cell r="E1570" t="str">
            <v>=  ( M x Tk ) : Qt</v>
          </cell>
          <cell r="G1570" t="str">
            <v>(L03)</v>
          </cell>
          <cell r="H1570">
            <v>7.4999999999999997E-2</v>
          </cell>
          <cell r="I1570" t="str">
            <v>jam</v>
          </cell>
        </row>
        <row r="1571">
          <cell r="D1571" t="str">
            <v>- Tukang</v>
          </cell>
          <cell r="E1571" t="str">
            <v>=  ( Tb x Tk ) : Qt</v>
          </cell>
          <cell r="G1571" t="str">
            <v>(L02)</v>
          </cell>
          <cell r="H1571">
            <v>0.22499999999999998</v>
          </cell>
          <cell r="I1571" t="str">
            <v>jam</v>
          </cell>
        </row>
        <row r="1572">
          <cell r="D1572" t="str">
            <v>-  Pekerja</v>
          </cell>
          <cell r="E1572" t="str">
            <v>=  ( P x Tk ) : Qt</v>
          </cell>
          <cell r="G1572" t="str">
            <v>(L01)</v>
          </cell>
          <cell r="H1572">
            <v>0.6</v>
          </cell>
          <cell r="I1572" t="str">
            <v>jam</v>
          </cell>
        </row>
        <row r="1574">
          <cell r="A1574" t="str">
            <v>4.</v>
          </cell>
          <cell r="C1574" t="str">
            <v>HARGA DASAR SATUAN UPAH, BAHAN DAN ALAT</v>
          </cell>
        </row>
        <row r="1575">
          <cell r="C1575" t="str">
            <v>Lihat lampiran.</v>
          </cell>
        </row>
        <row r="1577">
          <cell r="A1577" t="str">
            <v>5.</v>
          </cell>
          <cell r="C1577" t="str">
            <v>ANALISA HARGA SATUAN PEKERJAAN</v>
          </cell>
        </row>
        <row r="1578">
          <cell r="C1578" t="str">
            <v>Lihat perhitungan dalam FORMULIR STANDAR UNTUK</v>
          </cell>
        </row>
        <row r="1579">
          <cell r="C1579" t="str">
            <v>PEREKEMAN ANALISA MASING-MASING HARGA</v>
          </cell>
        </row>
        <row r="1580">
          <cell r="C1580" t="str">
            <v>SATUAN.</v>
          </cell>
        </row>
        <row r="1581">
          <cell r="C1581" t="str">
            <v>Didapat Harga Satuan Pekerjaan :</v>
          </cell>
        </row>
        <row r="1583">
          <cell r="C1583" t="str">
            <v xml:space="preserve">Rp.  </v>
          </cell>
          <cell r="D1583">
            <v>101845.77460357988</v>
          </cell>
          <cell r="E1583" t="str">
            <v xml:space="preserve"> / M2</v>
          </cell>
        </row>
        <row r="1587">
          <cell r="A1587" t="str">
            <v>6.</v>
          </cell>
          <cell r="C1587" t="str">
            <v>MASA PELAKSANAAN YANG DIPERLUKAN</v>
          </cell>
        </row>
        <row r="1588">
          <cell r="C1588" t="str">
            <v>Masa Pelaksanaan :</v>
          </cell>
          <cell r="D1588" t="str">
            <v>. . . . . . . . . . .</v>
          </cell>
          <cell r="E1588" t="str">
            <v>bulan</v>
          </cell>
        </row>
        <row r="1590">
          <cell r="A1590" t="str">
            <v>7.</v>
          </cell>
          <cell r="C1590" t="str">
            <v>VOLUME PEKERJAAN YANG DIPERLUKAN</v>
          </cell>
        </row>
        <row r="1591">
          <cell r="C1591" t="str">
            <v>Volume pekerjaan  :</v>
          </cell>
          <cell r="D1591">
            <v>0</v>
          </cell>
          <cell r="E1591" t="str">
            <v>M2</v>
          </cell>
        </row>
        <row r="1614">
          <cell r="A1614" t="str">
            <v>ITEM PEMBAYARAN NO.</v>
          </cell>
          <cell r="D1614" t="str">
            <v>:  8.4 (1)</v>
          </cell>
          <cell r="J1614" t="str">
            <v>Analisa EI-841</v>
          </cell>
          <cell r="T1614" t="str">
            <v>Analisa EI-841</v>
          </cell>
        </row>
        <row r="1615">
          <cell r="A1615" t="str">
            <v>JENIS PEKERJAAN</v>
          </cell>
          <cell r="D1615" t="str">
            <v>:  Marka Jalan (Thermoplastic)</v>
          </cell>
        </row>
        <row r="1616">
          <cell r="A1616" t="str">
            <v>SATUAN PEMBAYARAN</v>
          </cell>
          <cell r="D1616" t="str">
            <v>:  M2</v>
          </cell>
          <cell r="H1616" t="str">
            <v xml:space="preserve">        URAIAN ANALISA HARGA SATUAN</v>
          </cell>
          <cell r="L1616" t="str">
            <v>FORMULIR STANDAR UNTUK</v>
          </cell>
        </row>
        <row r="1617">
          <cell r="L1617" t="str">
            <v>PEREKAMAN ANALISA MASING-MASING HARGA SATUAN</v>
          </cell>
        </row>
        <row r="1618">
          <cell r="L1618" t="str">
            <v xml:space="preserve">                                                                                                            </v>
          </cell>
        </row>
        <row r="1619">
          <cell r="A1619" t="str">
            <v>No.</v>
          </cell>
          <cell r="C1619" t="str">
            <v>U R A I A N</v>
          </cell>
          <cell r="G1619" t="str">
            <v>KODE</v>
          </cell>
          <cell r="H1619" t="str">
            <v>KOEF.</v>
          </cell>
          <cell r="I1619" t="str">
            <v>SATUAN</v>
          </cell>
          <cell r="J1619" t="str">
            <v>KETERANGAN</v>
          </cell>
        </row>
        <row r="1621">
          <cell r="L1621" t="str">
            <v>Proyek / Bagpro</v>
          </cell>
          <cell r="O1621" t="str">
            <v xml:space="preserve">:  Peningkatan Jalan Dan Jembatan Prop. NTT </v>
          </cell>
        </row>
        <row r="1622">
          <cell r="A1622" t="str">
            <v>I.</v>
          </cell>
          <cell r="C1622" t="str">
            <v>ASUMSI</v>
          </cell>
          <cell r="L1622" t="str">
            <v>No. Paket Kontrak</v>
          </cell>
          <cell r="O1622" t="str">
            <v xml:space="preserve">:  </v>
          </cell>
        </row>
        <row r="1623">
          <cell r="A1623">
            <v>1</v>
          </cell>
          <cell r="C1623" t="str">
            <v>Pekerjaan dilakukan secara manual</v>
          </cell>
          <cell r="L1623" t="str">
            <v>Nama Paket</v>
          </cell>
          <cell r="O1623" t="str">
            <v>:  Pembangunan Jalan Resetlement Pengungsi Mauritzu</v>
          </cell>
        </row>
        <row r="1624">
          <cell r="A1624">
            <v>2</v>
          </cell>
          <cell r="C1624" t="str">
            <v>Lokasi pekerjaan : sepanjang jalan</v>
          </cell>
          <cell r="L1624" t="str">
            <v>Prop / Kab / Kodya</v>
          </cell>
          <cell r="O1624" t="str">
            <v>:  Nusa Tenggara Timur / TTU</v>
          </cell>
        </row>
        <row r="1625">
          <cell r="A1625">
            <v>3</v>
          </cell>
          <cell r="C1625" t="str">
            <v>Bahan dasar (besi dan kawat) diterima seluruhnya</v>
          </cell>
          <cell r="L1625" t="str">
            <v>ITEM PEMBAYARAN NO.</v>
          </cell>
          <cell r="O1625" t="str">
            <v>:  8.4 (1)</v>
          </cell>
          <cell r="R1625" t="str">
            <v>PERKIRAAN VOL. PEK.</v>
          </cell>
          <cell r="T1625" t="str">
            <v>:</v>
          </cell>
          <cell r="U1625">
            <v>0</v>
          </cell>
        </row>
        <row r="1626">
          <cell r="C1626" t="str">
            <v>di lokasi pekerjaan</v>
          </cell>
          <cell r="L1626" t="str">
            <v>JENIS PEKERJAAN</v>
          </cell>
          <cell r="O1626" t="str">
            <v>:  Marka Jalan (Thermoplastic)</v>
          </cell>
          <cell r="R1626" t="str">
            <v>TOTAL HARGA (Rp.)</v>
          </cell>
          <cell r="T1626" t="str">
            <v>:</v>
          </cell>
          <cell r="U1626">
            <v>0</v>
          </cell>
        </row>
        <row r="1627">
          <cell r="A1627">
            <v>4</v>
          </cell>
          <cell r="C1627" t="str">
            <v>Jarak rata-rata Base camp ke lokasi pekerjaan</v>
          </cell>
          <cell r="G1627" t="str">
            <v>L</v>
          </cell>
          <cell r="H1627">
            <v>17.5</v>
          </cell>
          <cell r="I1627" t="str">
            <v>KM</v>
          </cell>
          <cell r="L1627" t="str">
            <v>SATUAN PEMBAYARAN</v>
          </cell>
          <cell r="O1627" t="str">
            <v>:  M2</v>
          </cell>
          <cell r="R1627" t="str">
            <v>% THD. BIAYA PROYEK</v>
          </cell>
          <cell r="T1627" t="str">
            <v>:</v>
          </cell>
          <cell r="U1627">
            <v>0</v>
          </cell>
        </row>
        <row r="1628">
          <cell r="A1628">
            <v>5</v>
          </cell>
          <cell r="C1628" t="str">
            <v>Jam kerja efektif per-hari</v>
          </cell>
          <cell r="G1628" t="str">
            <v>Tk</v>
          </cell>
          <cell r="H1628">
            <v>7</v>
          </cell>
          <cell r="I1628" t="str">
            <v>jam</v>
          </cell>
        </row>
        <row r="1629">
          <cell r="A1629">
            <v>6</v>
          </cell>
          <cell r="C1629" t="str">
            <v>Faktor Kehilangan Material</v>
          </cell>
          <cell r="G1629" t="str">
            <v>Fh</v>
          </cell>
          <cell r="H1629">
            <v>1.05</v>
          </cell>
          <cell r="I1629" t="str">
            <v>-</v>
          </cell>
        </row>
        <row r="1630">
          <cell r="A1630">
            <v>7</v>
          </cell>
          <cell r="C1630" t="str">
            <v>Tebal lapisan cat secara manual</v>
          </cell>
          <cell r="G1630" t="str">
            <v>t</v>
          </cell>
          <cell r="H1630">
            <v>1.4999999999999999E-2</v>
          </cell>
          <cell r="I1630" t="str">
            <v>M</v>
          </cell>
          <cell r="J1630" t="str">
            <v xml:space="preserve"> Spec.10.4.3(2)(d)</v>
          </cell>
          <cell r="Q1630" t="str">
            <v>PERKIRAAN</v>
          </cell>
          <cell r="R1630" t="str">
            <v>HARGA</v>
          </cell>
          <cell r="S1630" t="str">
            <v>JUMLAH</v>
          </cell>
        </row>
        <row r="1631">
          <cell r="A1631">
            <v>8</v>
          </cell>
          <cell r="C1631" t="str">
            <v>Berat Jenis Bahan Cat</v>
          </cell>
          <cell r="G1631" t="str">
            <v>BJ.Cat</v>
          </cell>
          <cell r="H1631">
            <v>1</v>
          </cell>
          <cell r="I1631" t="str">
            <v>Kg/Liter</v>
          </cell>
          <cell r="L1631" t="str">
            <v>NO.</v>
          </cell>
          <cell r="N1631" t="str">
            <v>KOMPONEN</v>
          </cell>
          <cell r="P1631" t="str">
            <v>SATUAN</v>
          </cell>
          <cell r="Q1631" t="str">
            <v>KUANTITAS</v>
          </cell>
          <cell r="R1631" t="str">
            <v>SATUAN</v>
          </cell>
          <cell r="S1631" t="str">
            <v>HARGA</v>
          </cell>
        </row>
        <row r="1632">
          <cell r="A1632">
            <v>9</v>
          </cell>
          <cell r="C1632" t="str">
            <v>Perbandingan pemakaian bahan  :</v>
          </cell>
          <cell r="E1632" t="str">
            <v>- Cat</v>
          </cell>
          <cell r="G1632" t="str">
            <v>C</v>
          </cell>
          <cell r="H1632">
            <v>65</v>
          </cell>
          <cell r="I1632" t="str">
            <v>%</v>
          </cell>
          <cell r="R1632" t="str">
            <v>(Rp.)</v>
          </cell>
          <cell r="S1632" t="str">
            <v>(Rp.)</v>
          </cell>
        </row>
        <row r="1633">
          <cell r="E1633" t="str">
            <v>- Thinner</v>
          </cell>
          <cell r="G1633" t="str">
            <v>T</v>
          </cell>
          <cell r="H1633">
            <v>35</v>
          </cell>
          <cell r="I1633" t="str">
            <v>%</v>
          </cell>
        </row>
        <row r="1634">
          <cell r="A1634" t="str">
            <v>II.</v>
          </cell>
          <cell r="C1634" t="str">
            <v>URUTAN KERJA</v>
          </cell>
        </row>
        <row r="1635">
          <cell r="A1635">
            <v>1</v>
          </cell>
          <cell r="C1635" t="str">
            <v>Permukaan jalan dibersihkan dari debu/kotoran</v>
          </cell>
          <cell r="L1635" t="str">
            <v>A.</v>
          </cell>
          <cell r="N1635" t="str">
            <v>TENAGA</v>
          </cell>
        </row>
        <row r="1636">
          <cell r="A1636">
            <v>2</v>
          </cell>
          <cell r="C1636" t="str">
            <v>Cat disemprotkan dengan Compressor di atas maal</v>
          </cell>
        </row>
        <row r="1637">
          <cell r="C1637" t="str">
            <v>tripleks yang dipasang di permukaan jalan</v>
          </cell>
          <cell r="L1637" t="str">
            <v>1.</v>
          </cell>
          <cell r="N1637" t="str">
            <v>Pekerja Biasa</v>
          </cell>
          <cell r="O1637" t="str">
            <v>(L01)</v>
          </cell>
          <cell r="P1637" t="str">
            <v>jam</v>
          </cell>
          <cell r="Q1637">
            <v>0.6</v>
          </cell>
          <cell r="R1637">
            <v>0</v>
          </cell>
          <cell r="U1637">
            <v>0</v>
          </cell>
        </row>
        <row r="1638">
          <cell r="A1638">
            <v>3</v>
          </cell>
          <cell r="C1638" t="str">
            <v>Glass Bit diberikan segera setelah cat marka selesai</v>
          </cell>
          <cell r="L1638" t="str">
            <v>2.</v>
          </cell>
          <cell r="N1638" t="str">
            <v>Tukang</v>
          </cell>
          <cell r="O1638" t="str">
            <v>(L02)</v>
          </cell>
          <cell r="P1638" t="str">
            <v>jam</v>
          </cell>
          <cell r="Q1638">
            <v>0.22499999999999998</v>
          </cell>
          <cell r="R1638">
            <v>0</v>
          </cell>
          <cell r="U1638">
            <v>0</v>
          </cell>
        </row>
        <row r="1639">
          <cell r="C1639" t="str">
            <v>disemprotkan</v>
          </cell>
          <cell r="L1639" t="str">
            <v>3.</v>
          </cell>
          <cell r="N1639" t="str">
            <v>Mandor</v>
          </cell>
          <cell r="O1639" t="str">
            <v>(L03)</v>
          </cell>
          <cell r="P1639" t="str">
            <v>jam</v>
          </cell>
          <cell r="Q1639">
            <v>7.4999999999999997E-2</v>
          </cell>
          <cell r="R1639">
            <v>0</v>
          </cell>
          <cell r="U1639">
            <v>0</v>
          </cell>
        </row>
        <row r="1641">
          <cell r="A1641" t="str">
            <v>III.</v>
          </cell>
          <cell r="C1641" t="str">
            <v>PEMAKAIAN BAHAN, ALAT DAN TENAGA</v>
          </cell>
          <cell r="Q1641" t="str">
            <v xml:space="preserve">JUMLAH HARGA TENAGA   </v>
          </cell>
          <cell r="U1641">
            <v>0</v>
          </cell>
        </row>
        <row r="1643">
          <cell r="A1643" t="str">
            <v xml:space="preserve">   1.</v>
          </cell>
          <cell r="C1643" t="str">
            <v>BAHAN</v>
          </cell>
          <cell r="L1643" t="str">
            <v>B.</v>
          </cell>
          <cell r="N1643" t="str">
            <v>BAHAN</v>
          </cell>
        </row>
        <row r="1644">
          <cell r="A1644" t="str">
            <v>1.a.</v>
          </cell>
          <cell r="C1644" t="str">
            <v>Cat Marka Thermoplastic</v>
          </cell>
          <cell r="E1644" t="str">
            <v>=  C x R x (BJ.Cat)</v>
          </cell>
          <cell r="G1644" t="str">
            <v>(M17b)</v>
          </cell>
          <cell r="H1644">
            <v>1.9500000000000002</v>
          </cell>
          <cell r="I1644" t="str">
            <v>Kg</v>
          </cell>
        </row>
        <row r="1645">
          <cell r="A1645" t="str">
            <v>1.b.</v>
          </cell>
          <cell r="C1645" t="str">
            <v>Minyak Pencair (Thinner)</v>
          </cell>
          <cell r="E1645" t="str">
            <v>=  T x R</v>
          </cell>
          <cell r="G1645" t="str">
            <v>(M33)</v>
          </cell>
          <cell r="H1645">
            <v>1.0499999999999998</v>
          </cell>
          <cell r="I1645" t="str">
            <v>Liter</v>
          </cell>
          <cell r="L1645" t="str">
            <v>1.</v>
          </cell>
          <cell r="N1645" t="str">
            <v>Cat Marka</v>
          </cell>
          <cell r="O1645" t="str">
            <v>(M17b)</v>
          </cell>
          <cell r="P1645" t="str">
            <v>Kg</v>
          </cell>
          <cell r="Q1645">
            <v>1.9500000000000002</v>
          </cell>
          <cell r="R1645">
            <v>27500</v>
          </cell>
          <cell r="U1645">
            <v>53625.000000000007</v>
          </cell>
        </row>
        <row r="1646">
          <cell r="A1646" t="str">
            <v>1.c.</v>
          </cell>
          <cell r="C1646" t="str">
            <v>Blass Bead</v>
          </cell>
          <cell r="G1646" t="str">
            <v>(M34)</v>
          </cell>
          <cell r="H1646">
            <v>0.45</v>
          </cell>
          <cell r="I1646" t="str">
            <v>Kg</v>
          </cell>
          <cell r="J1646" t="str">
            <v xml:space="preserve"> Spec.10.4.3(2)(e)</v>
          </cell>
          <cell r="L1646" t="str">
            <v>2.</v>
          </cell>
          <cell r="N1646" t="str">
            <v>Thinner</v>
          </cell>
          <cell r="O1646" t="str">
            <v>(M33)</v>
          </cell>
          <cell r="P1646" t="str">
            <v>Liter</v>
          </cell>
          <cell r="Q1646">
            <v>1.0499999999999998</v>
          </cell>
          <cell r="R1646">
            <v>19000</v>
          </cell>
          <cell r="U1646">
            <v>19949.999999999996</v>
          </cell>
        </row>
        <row r="1647">
          <cell r="L1647" t="str">
            <v>3.</v>
          </cell>
          <cell r="N1647" t="str">
            <v>Blass Bit</v>
          </cell>
          <cell r="O1647" t="str">
            <v>(M34)</v>
          </cell>
          <cell r="P1647" t="str">
            <v>Kg</v>
          </cell>
          <cell r="Q1647">
            <v>0.45</v>
          </cell>
          <cell r="R1647">
            <v>40000</v>
          </cell>
          <cell r="U1647">
            <v>18000</v>
          </cell>
        </row>
        <row r="1649">
          <cell r="A1649" t="str">
            <v>2.</v>
          </cell>
          <cell r="C1649" t="str">
            <v>ALAT</v>
          </cell>
        </row>
        <row r="1650">
          <cell r="A1650" t="str">
            <v>2.a.</v>
          </cell>
          <cell r="C1650" t="str">
            <v>COMPRESSOR</v>
          </cell>
          <cell r="G1650" t="str">
            <v>(E05)</v>
          </cell>
        </row>
        <row r="1651">
          <cell r="C1651" t="str">
            <v>Kapasitas penyemprotan</v>
          </cell>
          <cell r="G1651" t="str">
            <v>V</v>
          </cell>
          <cell r="H1651">
            <v>40</v>
          </cell>
          <cell r="I1651" t="str">
            <v>Ltr/Jam</v>
          </cell>
          <cell r="Q1651" t="str">
            <v xml:space="preserve">JUMLAH HARGA BAHAN   </v>
          </cell>
          <cell r="U1651">
            <v>91575</v>
          </cell>
        </row>
        <row r="1652">
          <cell r="C1652" t="str">
            <v>Jumlah cat cair  =</v>
          </cell>
          <cell r="D1652" t="str">
            <v>(1 M x 1 M) x t x 1000</v>
          </cell>
          <cell r="G1652" t="str">
            <v>R</v>
          </cell>
          <cell r="H1652">
            <v>3</v>
          </cell>
          <cell r="I1652" t="str">
            <v>Ltr/M2</v>
          </cell>
        </row>
        <row r="1653">
          <cell r="L1653" t="str">
            <v>C.</v>
          </cell>
          <cell r="N1653" t="str">
            <v>PERALATAN</v>
          </cell>
        </row>
        <row r="1654">
          <cell r="C1654" t="str">
            <v>Kap. Prod. / Jam  =</v>
          </cell>
          <cell r="D1654" t="str">
            <v xml:space="preserve">  V : R</v>
          </cell>
          <cell r="G1654" t="str">
            <v>Q1</v>
          </cell>
          <cell r="H1654">
            <v>13.333333333333334</v>
          </cell>
          <cell r="I1654" t="str">
            <v>M2/Jam</v>
          </cell>
        </row>
        <row r="1655">
          <cell r="L1655" t="str">
            <v>1.</v>
          </cell>
          <cell r="N1655" t="str">
            <v>Compressor</v>
          </cell>
          <cell r="O1655" t="str">
            <v>(E05)</v>
          </cell>
          <cell r="P1655" t="str">
            <v>Jam</v>
          </cell>
          <cell r="Q1655">
            <v>7.4999999999999997E-2</v>
          </cell>
          <cell r="R1655">
            <v>59003.38339366061</v>
          </cell>
          <cell r="U1655">
            <v>4425.2537545245459</v>
          </cell>
        </row>
        <row r="1656">
          <cell r="C1656" t="str">
            <v>Koef. Alat / M2</v>
          </cell>
          <cell r="D1656" t="str">
            <v>=  1 : Q1</v>
          </cell>
          <cell r="G1656" t="str">
            <v>(E05)</v>
          </cell>
          <cell r="H1656">
            <v>7.4999999999999997E-2</v>
          </cell>
          <cell r="I1656" t="str">
            <v>Jam</v>
          </cell>
          <cell r="L1656" t="str">
            <v>2.</v>
          </cell>
          <cell r="N1656" t="str">
            <v>Dump Truck</v>
          </cell>
          <cell r="O1656" t="str">
            <v>(E08)</v>
          </cell>
          <cell r="P1656" t="str">
            <v>Jam</v>
          </cell>
          <cell r="Q1656">
            <v>7.4999999999999997E-2</v>
          </cell>
          <cell r="R1656">
            <v>76746.879490516018</v>
          </cell>
          <cell r="U1656">
            <v>5756.0159617887011</v>
          </cell>
        </row>
        <row r="1657">
          <cell r="L1657" t="str">
            <v>3.</v>
          </cell>
          <cell r="N1657" t="str">
            <v>Alat Bantu</v>
          </cell>
          <cell r="P1657" t="str">
            <v>Ls</v>
          </cell>
          <cell r="Q1657">
            <v>1</v>
          </cell>
          <cell r="R1657">
            <v>160</v>
          </cell>
          <cell r="U1657">
            <v>160</v>
          </cell>
        </row>
        <row r="1660">
          <cell r="A1660" t="str">
            <v>2.b.</v>
          </cell>
          <cell r="C1660" t="str">
            <v>DUMP TRUCK</v>
          </cell>
          <cell r="G1660" t="str">
            <v>(E08)</v>
          </cell>
        </row>
        <row r="1661">
          <cell r="C1661" t="str">
            <v>Pada dasarnya alat ini digunakan bersama-sama</v>
          </cell>
        </row>
        <row r="1662">
          <cell r="C1662" t="str">
            <v>dengan Compressor</v>
          </cell>
          <cell r="G1662" t="str">
            <v>Q3</v>
          </cell>
          <cell r="H1662">
            <v>13.333333333333334</v>
          </cell>
          <cell r="I1662" t="str">
            <v>M2/Jam</v>
          </cell>
        </row>
        <row r="1663">
          <cell r="C1663" t="str">
            <v>Koef. Alat / M2</v>
          </cell>
          <cell r="D1663" t="str">
            <v>=  1 : Q3</v>
          </cell>
          <cell r="G1663" t="str">
            <v>(E08)</v>
          </cell>
          <cell r="H1663">
            <v>7.4999999999999997E-2</v>
          </cell>
          <cell r="I1663" t="str">
            <v>Jam</v>
          </cell>
          <cell r="Q1663" t="str">
            <v xml:space="preserve">JUMLAH HARGA PERALATAN   </v>
          </cell>
          <cell r="U1663">
            <v>10341.269716313247</v>
          </cell>
        </row>
        <row r="1665">
          <cell r="A1665" t="str">
            <v>2.c.</v>
          </cell>
          <cell r="C1665" t="str">
            <v>ALAT BANTU</v>
          </cell>
          <cell r="I1665" t="str">
            <v>Ls</v>
          </cell>
          <cell r="L1665" t="str">
            <v>D.</v>
          </cell>
          <cell r="N1665" t="str">
            <v>JUMLAH HARGA TENAGA, BAHAN DAN PERALATAN  ( A + B + C )</v>
          </cell>
          <cell r="U1665">
            <v>101916.26971631325</v>
          </cell>
        </row>
        <row r="1666">
          <cell r="C1666" t="str">
            <v>Diperlukan  :</v>
          </cell>
          <cell r="L1666" t="str">
            <v>E.</v>
          </cell>
          <cell r="N1666" t="str">
            <v>OVERHEAD &amp; PROFIT</v>
          </cell>
          <cell r="P1666">
            <v>10</v>
          </cell>
          <cell r="Q1666" t="str">
            <v>%  x  D</v>
          </cell>
          <cell r="U1666">
            <v>10191.626971631325</v>
          </cell>
        </row>
        <row r="1667">
          <cell r="C1667" t="str">
            <v>- Sapu Lidi</v>
          </cell>
          <cell r="E1667" t="str">
            <v>=  3  buah</v>
          </cell>
          <cell r="L1667" t="str">
            <v>F.</v>
          </cell>
          <cell r="N1667" t="str">
            <v>HARGA SATUAN PEKERJAAN  ( D + E )</v>
          </cell>
          <cell r="U1667">
            <v>112107.89668794458</v>
          </cell>
        </row>
        <row r="1668">
          <cell r="C1668" t="str">
            <v>- Sikat Ijuk</v>
          </cell>
          <cell r="E1668" t="str">
            <v>=  3  buah</v>
          </cell>
          <cell r="L1668" t="str">
            <v>Note: 1</v>
          </cell>
          <cell r="N1668" t="str">
            <v>SATUAN dapat berdasarkan atas jam operasi untuk Tenaga Kerja dan Peralatan, volume dan/atau ukuran</v>
          </cell>
        </row>
        <row r="1669">
          <cell r="C1669" t="str">
            <v>- Rambu-rambu pengaman</v>
          </cell>
          <cell r="E1669" t="str">
            <v>=  2  buah</v>
          </cell>
          <cell r="N1669" t="str">
            <v>berat untuk bahan-bahan.</v>
          </cell>
        </row>
        <row r="1670">
          <cell r="C1670" t="str">
            <v>- Maal Tripleks</v>
          </cell>
          <cell r="E1670" t="str">
            <v>=  4  lembar</v>
          </cell>
          <cell r="L1670">
            <v>2</v>
          </cell>
          <cell r="N1670" t="str">
            <v>Kuantitas satuan adalah kuantitas setiap komponen untuk menyelesaikan satu satuan pekerjaan dari nomor</v>
          </cell>
        </row>
        <row r="1671">
          <cell r="N1671" t="str">
            <v>mata pembayaran.</v>
          </cell>
        </row>
        <row r="1672">
          <cell r="L1672">
            <v>3</v>
          </cell>
          <cell r="N1672" t="str">
            <v>Biaya satuan untuk peralatan sudah termasuk bahan bakar, bahan habis dipakai dan operator.</v>
          </cell>
        </row>
        <row r="1673">
          <cell r="L1673">
            <v>4</v>
          </cell>
          <cell r="N1673" t="str">
            <v>Biaya satuan sudah termasuk pengeluaran untuk seluruh pajak yang berkaitan (tetapi tidak termasuk PPN</v>
          </cell>
        </row>
        <row r="1674">
          <cell r="J1674" t="str">
            <v>Berlanjut ke hal. berikut.</v>
          </cell>
          <cell r="N1674" t="str">
            <v>yang dibayar dari kontrak) dan biaya-biaya lainnya.</v>
          </cell>
        </row>
        <row r="1675">
          <cell r="A1675" t="str">
            <v>ITEM PEMBAYARAN NO.</v>
          </cell>
          <cell r="D1675" t="str">
            <v>:  8.4 (1)</v>
          </cell>
          <cell r="J1675" t="str">
            <v>Analisa EI-841</v>
          </cell>
        </row>
        <row r="1676">
          <cell r="A1676" t="str">
            <v>JENIS PEKERJAAN</v>
          </cell>
          <cell r="D1676" t="str">
            <v>:  Marka Jalan (Thermoplastic)</v>
          </cell>
        </row>
        <row r="1677">
          <cell r="A1677" t="str">
            <v>SATUAN PEMBAYARAN</v>
          </cell>
          <cell r="D1677" t="str">
            <v>:  M2</v>
          </cell>
          <cell r="H1677" t="str">
            <v xml:space="preserve">        URAIAN ANALISA HARGA SATUAN</v>
          </cell>
        </row>
        <row r="1678">
          <cell r="J1678" t="str">
            <v>Lanjutan</v>
          </cell>
        </row>
        <row r="1680">
          <cell r="A1680" t="str">
            <v>No.</v>
          </cell>
          <cell r="C1680" t="str">
            <v>U R A I A N</v>
          </cell>
          <cell r="G1680" t="str">
            <v>KODE</v>
          </cell>
          <cell r="H1680" t="str">
            <v>KOEF.</v>
          </cell>
          <cell r="I1680" t="str">
            <v>SATUAN</v>
          </cell>
          <cell r="J1680" t="str">
            <v>KETERANGAN</v>
          </cell>
        </row>
        <row r="1683">
          <cell r="A1683" t="str">
            <v>3.</v>
          </cell>
          <cell r="C1683" t="str">
            <v>TENAGA</v>
          </cell>
        </row>
        <row r="1684">
          <cell r="C1684" t="str">
            <v>Produksi pekerjaan per hari  =  Q1 x Tk</v>
          </cell>
          <cell r="G1684" t="str">
            <v>Qt</v>
          </cell>
          <cell r="H1684">
            <v>93.333333333333343</v>
          </cell>
          <cell r="I1684" t="str">
            <v>M2</v>
          </cell>
        </row>
        <row r="1685">
          <cell r="C1685" t="str">
            <v>dibutuhkan tenaga :</v>
          </cell>
          <cell r="D1685" t="str">
            <v>- Mandor</v>
          </cell>
          <cell r="G1685" t="str">
            <v>M</v>
          </cell>
          <cell r="H1685">
            <v>1</v>
          </cell>
          <cell r="I1685" t="str">
            <v>orang</v>
          </cell>
        </row>
        <row r="1686">
          <cell r="D1686" t="str">
            <v>- Tukang Cat</v>
          </cell>
          <cell r="G1686" t="str">
            <v>Tb</v>
          </cell>
          <cell r="H1686">
            <v>3</v>
          </cell>
          <cell r="I1686" t="str">
            <v>orang</v>
          </cell>
        </row>
        <row r="1687">
          <cell r="D1687" t="str">
            <v>- Pekerja</v>
          </cell>
          <cell r="G1687" t="str">
            <v>P</v>
          </cell>
          <cell r="H1687">
            <v>8</v>
          </cell>
          <cell r="I1687" t="str">
            <v>orang</v>
          </cell>
        </row>
        <row r="1689">
          <cell r="C1689" t="str">
            <v>Koefisien Tenaga / M2  :</v>
          </cell>
        </row>
        <row r="1690">
          <cell r="D1690" t="str">
            <v>-  Mandor</v>
          </cell>
          <cell r="E1690" t="str">
            <v>=  ( M x Tk ) : Qt</v>
          </cell>
          <cell r="G1690" t="str">
            <v>(L03)</v>
          </cell>
          <cell r="H1690">
            <v>7.4999999999999997E-2</v>
          </cell>
          <cell r="I1690" t="str">
            <v>jam</v>
          </cell>
        </row>
        <row r="1691">
          <cell r="D1691" t="str">
            <v>- Tukang</v>
          </cell>
          <cell r="E1691" t="str">
            <v>=  ( Tb x Tk ) : Qt</v>
          </cell>
          <cell r="G1691" t="str">
            <v>(L02)</v>
          </cell>
          <cell r="H1691">
            <v>0.22499999999999998</v>
          </cell>
          <cell r="I1691" t="str">
            <v>jam</v>
          </cell>
        </row>
        <row r="1692">
          <cell r="D1692" t="str">
            <v>-  Pekerja</v>
          </cell>
          <cell r="E1692" t="str">
            <v>=  ( P x Tk ) : Qt</v>
          </cell>
          <cell r="G1692" t="str">
            <v>(L01)</v>
          </cell>
          <cell r="H1692">
            <v>0.6</v>
          </cell>
          <cell r="I1692" t="str">
            <v>jam</v>
          </cell>
        </row>
        <row r="1694">
          <cell r="A1694" t="str">
            <v>4.</v>
          </cell>
          <cell r="C1694" t="str">
            <v>HARGA DASAR SATUAN UPAH, BAHAN DAN ALAT</v>
          </cell>
        </row>
        <row r="1695">
          <cell r="C1695" t="str">
            <v>Lihat lampiran.</v>
          </cell>
        </row>
        <row r="1697">
          <cell r="A1697" t="str">
            <v>5.</v>
          </cell>
          <cell r="C1697" t="str">
            <v>ANALISA HARGA SATUAN PEKERJAAN</v>
          </cell>
        </row>
        <row r="1698">
          <cell r="C1698" t="str">
            <v>Lihat perhitungan dalam FORMULIR STANDAR UNTUK</v>
          </cell>
        </row>
        <row r="1699">
          <cell r="C1699" t="str">
            <v>PEREKEMAN ANALISA MASING-MASING HARGA</v>
          </cell>
        </row>
        <row r="1700">
          <cell r="C1700" t="str">
            <v>SATUAN.</v>
          </cell>
        </row>
        <row r="1701">
          <cell r="C1701" t="str">
            <v>Didapat Harga Satuan Pekerjaan :</v>
          </cell>
        </row>
        <row r="1703">
          <cell r="C1703" t="str">
            <v xml:space="preserve">Rp.  </v>
          </cell>
          <cell r="D1703">
            <v>112107.89668794458</v>
          </cell>
          <cell r="E1703" t="str">
            <v xml:space="preserve"> / M2</v>
          </cell>
        </row>
        <row r="1707">
          <cell r="A1707" t="str">
            <v>6.</v>
          </cell>
          <cell r="C1707" t="str">
            <v>MASA PELAKSANAAN YANG DIPERLUKAN</v>
          </cell>
        </row>
        <row r="1708">
          <cell r="C1708" t="str">
            <v>Masa Pelaksanaan :</v>
          </cell>
          <cell r="D1708" t="str">
            <v>. . . . . . . . . . .</v>
          </cell>
          <cell r="E1708" t="str">
            <v>bulan</v>
          </cell>
        </row>
        <row r="1710">
          <cell r="A1710" t="str">
            <v>7.</v>
          </cell>
          <cell r="C1710" t="str">
            <v>VOLUME PEKERJAAN YANG DIPERLUKAN</v>
          </cell>
        </row>
        <row r="1711">
          <cell r="C1711" t="str">
            <v>Volume pekerjaan  :</v>
          </cell>
          <cell r="D1711">
            <v>0</v>
          </cell>
          <cell r="E1711" t="str">
            <v>M2</v>
          </cell>
        </row>
        <row r="1734">
          <cell r="A1734" t="str">
            <v>ITEM PEMBAYARAN NO.</v>
          </cell>
          <cell r="D1734" t="str">
            <v>:  8.4 (4)</v>
          </cell>
          <cell r="J1734" t="str">
            <v>Analisa LI-844</v>
          </cell>
          <cell r="T1734" t="str">
            <v>Analisa LI-844</v>
          </cell>
        </row>
        <row r="1735">
          <cell r="A1735" t="str">
            <v>JENIS PEKERJAAN</v>
          </cell>
          <cell r="D1735" t="str">
            <v>:  Rambu Jalan (Engineering Grade)</v>
          </cell>
        </row>
        <row r="1736">
          <cell r="A1736" t="str">
            <v>SATUAN PEMBAYARAN</v>
          </cell>
          <cell r="D1736" t="str">
            <v>:  BH</v>
          </cell>
          <cell r="H1736" t="str">
            <v xml:space="preserve">        URAIAN ANALISA HARGA SATUAN</v>
          </cell>
          <cell r="L1736" t="str">
            <v>FORMULIR STANDAR UNTUK</v>
          </cell>
        </row>
        <row r="1737">
          <cell r="L1737" t="str">
            <v>PEREKAMAN ANALISA MASING-MASING HARGA SATUAN</v>
          </cell>
        </row>
        <row r="1738">
          <cell r="L1738" t="str">
            <v xml:space="preserve">                                                                                                            </v>
          </cell>
        </row>
        <row r="1739">
          <cell r="A1739" t="str">
            <v>No.</v>
          </cell>
          <cell r="C1739" t="str">
            <v>U R A I A N</v>
          </cell>
          <cell r="G1739" t="str">
            <v>KODE</v>
          </cell>
          <cell r="H1739" t="str">
            <v>KOEF.</v>
          </cell>
          <cell r="I1739" t="str">
            <v>SATUAN</v>
          </cell>
          <cell r="J1739" t="str">
            <v>KETERANGAN</v>
          </cell>
        </row>
        <row r="1741">
          <cell r="L1741" t="str">
            <v>Proyek / Bagpro</v>
          </cell>
          <cell r="O1741" t="str">
            <v xml:space="preserve">:  Peningkatan Jalan Dan Jembatan Prop. NTT </v>
          </cell>
        </row>
        <row r="1742">
          <cell r="A1742" t="str">
            <v>I.</v>
          </cell>
          <cell r="C1742" t="str">
            <v>ASUMSI</v>
          </cell>
          <cell r="L1742" t="str">
            <v>No. Paket Kontrak</v>
          </cell>
          <cell r="O1742" t="str">
            <v xml:space="preserve">:  </v>
          </cell>
        </row>
        <row r="1743">
          <cell r="A1743">
            <v>1</v>
          </cell>
          <cell r="C1743" t="str">
            <v>Menggunakan cara manual</v>
          </cell>
          <cell r="L1743" t="str">
            <v>Nama Paket</v>
          </cell>
          <cell r="O1743" t="str">
            <v>:  Pembangunan Jalan Resetlement Pengungsi Mauritzu</v>
          </cell>
        </row>
        <row r="1744">
          <cell r="A1744">
            <v>2</v>
          </cell>
          <cell r="C1744" t="str">
            <v>Lokasi pekerjaan : sepanjang jalan</v>
          </cell>
          <cell r="L1744" t="str">
            <v>Prop / Kab / Kodya</v>
          </cell>
          <cell r="O1744" t="str">
            <v>:  Nusa Tenggara Timur / TTU</v>
          </cell>
        </row>
        <row r="1745">
          <cell r="A1745">
            <v>3</v>
          </cell>
          <cell r="C1745" t="str">
            <v>Bahan dasar (plat rambu jadi, pipa dan beton cetak)</v>
          </cell>
          <cell r="L1745" t="str">
            <v>ITEM PEMBAYARAN NO.</v>
          </cell>
          <cell r="O1745" t="str">
            <v>:  8.4 (4)</v>
          </cell>
          <cell r="R1745" t="str">
            <v>PERKIRAAN VOL. PEK.</v>
          </cell>
          <cell r="T1745" t="str">
            <v>:</v>
          </cell>
          <cell r="U1745">
            <v>0</v>
          </cell>
        </row>
        <row r="1746">
          <cell r="C1746" t="str">
            <v>diangkut dengan Truk ke lokasi pekerjaan</v>
          </cell>
          <cell r="L1746" t="str">
            <v>JENIS PEKERJAAN</v>
          </cell>
          <cell r="O1746" t="str">
            <v>:  Rambu Jalan (Engineering Grade)</v>
          </cell>
          <cell r="R1746" t="str">
            <v>TOTAL HARGA (Rp.)</v>
          </cell>
          <cell r="T1746" t="str">
            <v>:</v>
          </cell>
          <cell r="U1746">
            <v>0</v>
          </cell>
        </row>
        <row r="1747">
          <cell r="A1747">
            <v>4</v>
          </cell>
          <cell r="C1747" t="str">
            <v>Jarak rata-rata Base camp ke lokasi pekerjaan</v>
          </cell>
          <cell r="G1747" t="str">
            <v>L</v>
          </cell>
          <cell r="H1747">
            <v>17.5</v>
          </cell>
          <cell r="I1747" t="str">
            <v>KM</v>
          </cell>
          <cell r="L1747" t="str">
            <v>SATUAN PEMBAYARAN</v>
          </cell>
          <cell r="O1747" t="str">
            <v>:  BH</v>
          </cell>
          <cell r="R1747" t="str">
            <v>% THD. BIAYA PROYEK</v>
          </cell>
          <cell r="T1747" t="str">
            <v>:</v>
          </cell>
          <cell r="U1747">
            <v>0</v>
          </cell>
        </row>
        <row r="1748">
          <cell r="A1748">
            <v>5</v>
          </cell>
          <cell r="C1748" t="str">
            <v>Jam kerja efektif per-hari</v>
          </cell>
          <cell r="G1748" t="str">
            <v>Tk</v>
          </cell>
          <cell r="H1748">
            <v>7</v>
          </cell>
          <cell r="I1748" t="str">
            <v>jam</v>
          </cell>
        </row>
        <row r="1750">
          <cell r="A1750" t="str">
            <v>II.</v>
          </cell>
          <cell r="C1750" t="str">
            <v>URUTAN KERJA</v>
          </cell>
          <cell r="Q1750" t="str">
            <v>PERKIRAAN</v>
          </cell>
          <cell r="R1750" t="str">
            <v>HARGA</v>
          </cell>
          <cell r="S1750" t="str">
            <v>JUMLAH</v>
          </cell>
        </row>
        <row r="1751">
          <cell r="A1751">
            <v>1</v>
          </cell>
          <cell r="C1751" t="str">
            <v>Kesatuan pondasi, pelat &amp; tiang rambu disiapkan dan</v>
          </cell>
          <cell r="L1751" t="str">
            <v>NO.</v>
          </cell>
          <cell r="N1751" t="str">
            <v>KOMPONEN</v>
          </cell>
          <cell r="P1751" t="str">
            <v>SATUAN</v>
          </cell>
          <cell r="Q1751" t="str">
            <v>KUANTITAS</v>
          </cell>
          <cell r="R1751" t="str">
            <v>SATUAN</v>
          </cell>
          <cell r="S1751" t="str">
            <v>HARGA</v>
          </cell>
        </row>
        <row r="1752">
          <cell r="C1752" t="str">
            <v>dipasang di tempat yang telah ditentukan</v>
          </cell>
          <cell r="R1752" t="str">
            <v>(Rp.)</v>
          </cell>
          <cell r="S1752" t="str">
            <v>(Rp.)</v>
          </cell>
        </row>
        <row r="1754">
          <cell r="A1754" t="str">
            <v>III.</v>
          </cell>
          <cell r="C1754" t="str">
            <v>PEMAKAIAN BAHAN, ALAT DAN TENAGA</v>
          </cell>
        </row>
        <row r="1755">
          <cell r="L1755" t="str">
            <v>A.</v>
          </cell>
          <cell r="N1755" t="str">
            <v>TENAGA</v>
          </cell>
        </row>
        <row r="1756">
          <cell r="A1756" t="str">
            <v xml:space="preserve">   1.</v>
          </cell>
          <cell r="C1756" t="str">
            <v>BAHAN</v>
          </cell>
        </row>
        <row r="1757">
          <cell r="A1757" t="str">
            <v>1.a.</v>
          </cell>
          <cell r="C1757" t="str">
            <v>Pelat Rambu Jadi (Engineering Grade)</v>
          </cell>
          <cell r="G1757" t="str">
            <v>(M35a)</v>
          </cell>
          <cell r="H1757">
            <v>1</v>
          </cell>
          <cell r="I1757" t="str">
            <v>BH</v>
          </cell>
          <cell r="L1757" t="str">
            <v>1.</v>
          </cell>
          <cell r="N1757" t="str">
            <v>Pekerja Biasa</v>
          </cell>
          <cell r="O1757" t="str">
            <v>(L01)</v>
          </cell>
          <cell r="P1757" t="str">
            <v>jam</v>
          </cell>
          <cell r="Q1757">
            <v>1.0083333333333333</v>
          </cell>
          <cell r="R1757">
            <v>0</v>
          </cell>
          <cell r="U1757">
            <v>0</v>
          </cell>
        </row>
        <row r="1758">
          <cell r="A1758" t="str">
            <v>1.b.</v>
          </cell>
          <cell r="C1758" t="str">
            <v>Pipa Galvanis Dia.1,6"</v>
          </cell>
          <cell r="G1758" t="str">
            <v>(M24)</v>
          </cell>
          <cell r="H1758">
            <v>1</v>
          </cell>
          <cell r="I1758" t="str">
            <v>Batang</v>
          </cell>
          <cell r="L1758" t="str">
            <v>2.</v>
          </cell>
          <cell r="N1758" t="str">
            <v>Tukang</v>
          </cell>
          <cell r="O1758" t="str">
            <v>(L02)</v>
          </cell>
          <cell r="P1758" t="str">
            <v>jam</v>
          </cell>
          <cell r="Q1758">
            <v>0.60499999999999998</v>
          </cell>
          <cell r="R1758">
            <v>0</v>
          </cell>
          <cell r="U1758">
            <v>0</v>
          </cell>
        </row>
        <row r="1759">
          <cell r="A1759" t="str">
            <v>1.c.</v>
          </cell>
          <cell r="C1759" t="str">
            <v>Beton K-225</v>
          </cell>
          <cell r="G1759" t="str">
            <v>(M38)</v>
          </cell>
          <cell r="H1759">
            <v>1.6000000000000004E-2</v>
          </cell>
          <cell r="I1759" t="str">
            <v>M3</v>
          </cell>
          <cell r="L1759" t="str">
            <v>3.</v>
          </cell>
          <cell r="N1759" t="str">
            <v>Mandor</v>
          </cell>
          <cell r="O1759" t="str">
            <v>(L03)</v>
          </cell>
          <cell r="P1759" t="str">
            <v>jam</v>
          </cell>
          <cell r="Q1759">
            <v>0.20166666666666666</v>
          </cell>
          <cell r="R1759">
            <v>0</v>
          </cell>
          <cell r="U1759">
            <v>0</v>
          </cell>
        </row>
        <row r="1760">
          <cell r="A1760" t="str">
            <v>1.d.</v>
          </cell>
          <cell r="C1760" t="str">
            <v>Cat, dan bahan lainnya</v>
          </cell>
          <cell r="G1760" t="str">
            <v>-</v>
          </cell>
          <cell r="H1760">
            <v>1</v>
          </cell>
          <cell r="I1760" t="str">
            <v>Ls</v>
          </cell>
        </row>
        <row r="1761">
          <cell r="A1761" t="str">
            <v>2.</v>
          </cell>
          <cell r="C1761" t="str">
            <v>ALAT</v>
          </cell>
          <cell r="Q1761" t="str">
            <v xml:space="preserve">JUMLAH HARGA TENAGA   </v>
          </cell>
          <cell r="U1761">
            <v>0</v>
          </cell>
        </row>
        <row r="1762">
          <cell r="A1762" t="str">
            <v>2.a.</v>
          </cell>
          <cell r="C1762" t="str">
            <v>DUMP TRUCK</v>
          </cell>
          <cell r="G1762" t="str">
            <v>(E08)</v>
          </cell>
        </row>
        <row r="1763">
          <cell r="C1763" t="str">
            <v>Kapasitas 1 kali Angkut</v>
          </cell>
          <cell r="G1763" t="str">
            <v>Cp</v>
          </cell>
          <cell r="H1763">
            <v>15</v>
          </cell>
          <cell r="I1763" t="str">
            <v>Buah</v>
          </cell>
          <cell r="L1763" t="str">
            <v>B.</v>
          </cell>
          <cell r="N1763" t="str">
            <v>BAHAN</v>
          </cell>
        </row>
        <row r="1764">
          <cell r="C1764" t="str">
            <v>Waktu Siklus  :</v>
          </cell>
          <cell r="G1764" t="str">
            <v>Ts</v>
          </cell>
        </row>
        <row r="1765">
          <cell r="C1765" t="str">
            <v>- Memuat</v>
          </cell>
          <cell r="D1765" t="str">
            <v xml:space="preserve"> =  atur, ikat, dll.</v>
          </cell>
          <cell r="G1765" t="str">
            <v>T1</v>
          </cell>
          <cell r="H1765">
            <v>30</v>
          </cell>
          <cell r="I1765" t="str">
            <v>menit</v>
          </cell>
          <cell r="L1765" t="str">
            <v>1.</v>
          </cell>
          <cell r="N1765" t="str">
            <v>Pelat Rambu</v>
          </cell>
          <cell r="O1765" t="str">
            <v>(M35a)</v>
          </cell>
          <cell r="P1765" t="str">
            <v>BH</v>
          </cell>
          <cell r="Q1765">
            <v>1</v>
          </cell>
          <cell r="R1765">
            <v>75000</v>
          </cell>
          <cell r="U1765">
            <v>75000</v>
          </cell>
        </row>
        <row r="1766">
          <cell r="C1766" t="str">
            <v>- Angkut</v>
          </cell>
          <cell r="D1766" t="str">
            <v xml:space="preserve"> =  (2 x L : 25 Km/Jam) x 60 menit</v>
          </cell>
          <cell r="G1766" t="str">
            <v>T2</v>
          </cell>
          <cell r="H1766">
            <v>84</v>
          </cell>
          <cell r="I1766" t="str">
            <v>menit</v>
          </cell>
          <cell r="L1766" t="str">
            <v>2.</v>
          </cell>
          <cell r="N1766" t="str">
            <v>Pipa Galvanis</v>
          </cell>
          <cell r="O1766" t="str">
            <v>(M24)</v>
          </cell>
          <cell r="P1766" t="str">
            <v>Batang</v>
          </cell>
          <cell r="Q1766">
            <v>1</v>
          </cell>
          <cell r="R1766">
            <v>41500</v>
          </cell>
          <cell r="U1766">
            <v>41500</v>
          </cell>
        </row>
        <row r="1767">
          <cell r="C1767" t="str">
            <v>- Menurunkan</v>
          </cell>
          <cell r="D1767" t="str">
            <v xml:space="preserve"> =  Rata-rata  2.5  menit / buah</v>
          </cell>
          <cell r="G1767" t="str">
            <v>T3</v>
          </cell>
          <cell r="H1767">
            <v>37.5</v>
          </cell>
          <cell r="I1767" t="str">
            <v>menit</v>
          </cell>
          <cell r="L1767" t="str">
            <v>3.</v>
          </cell>
          <cell r="N1767" t="str">
            <v>Beton K-225</v>
          </cell>
          <cell r="O1767" t="str">
            <v>(M38)</v>
          </cell>
          <cell r="P1767" t="str">
            <v>M3</v>
          </cell>
          <cell r="Q1767">
            <v>1.6000000000000004E-2</v>
          </cell>
          <cell r="R1767">
            <v>137414.42059079578</v>
          </cell>
          <cell r="U1767">
            <v>2198.6307294527328</v>
          </cell>
        </row>
        <row r="1768">
          <cell r="C1768" t="str">
            <v>- Lain-lain</v>
          </cell>
          <cell r="D1768" t="str">
            <v xml:space="preserve"> =  geser, atur, tunggu, dll.</v>
          </cell>
          <cell r="G1768" t="str">
            <v>T4</v>
          </cell>
          <cell r="H1768">
            <v>30</v>
          </cell>
          <cell r="I1768" t="str">
            <v>menit</v>
          </cell>
          <cell r="L1768" t="str">
            <v>4.</v>
          </cell>
          <cell r="N1768" t="str">
            <v>Cat, dan bahan lainnya</v>
          </cell>
          <cell r="P1768" t="str">
            <v>Ls</v>
          </cell>
          <cell r="Q1768">
            <v>1</v>
          </cell>
          <cell r="R1768">
            <v>150</v>
          </cell>
          <cell r="U1768">
            <v>150</v>
          </cell>
        </row>
        <row r="1769">
          <cell r="G1769" t="str">
            <v>Ts</v>
          </cell>
          <cell r="H1769">
            <v>181.5</v>
          </cell>
          <cell r="I1769" t="str">
            <v>menit</v>
          </cell>
        </row>
        <row r="1771">
          <cell r="C1771" t="str">
            <v>Kap. Prod. / Jam  =</v>
          </cell>
          <cell r="D1771" t="str">
            <v>Cp</v>
          </cell>
          <cell r="G1771" t="str">
            <v>Q1</v>
          </cell>
          <cell r="H1771">
            <v>4.9586776859504136</v>
          </cell>
          <cell r="I1771" t="str">
            <v>Buah</v>
          </cell>
          <cell r="Q1771" t="str">
            <v xml:space="preserve">JUMLAH HARGA BAHAN   </v>
          </cell>
          <cell r="U1771">
            <v>118848.63072945274</v>
          </cell>
        </row>
        <row r="1772">
          <cell r="D1772" t="str">
            <v>Ts : 60</v>
          </cell>
        </row>
        <row r="1773">
          <cell r="L1773" t="str">
            <v>C.</v>
          </cell>
          <cell r="N1773" t="str">
            <v>PERALATAN</v>
          </cell>
        </row>
        <row r="1774">
          <cell r="C1774" t="str">
            <v>Koefisien Alat / Buah   =  1  :  Q1</v>
          </cell>
          <cell r="G1774" t="str">
            <v>(E08)</v>
          </cell>
          <cell r="H1774">
            <v>0.20166666666666666</v>
          </cell>
          <cell r="I1774" t="str">
            <v>Jam</v>
          </cell>
        </row>
        <row r="1775">
          <cell r="L1775" t="str">
            <v>1.</v>
          </cell>
          <cell r="N1775" t="str">
            <v>Dump Truck</v>
          </cell>
          <cell r="O1775" t="str">
            <v>(E08)</v>
          </cell>
          <cell r="P1775" t="str">
            <v>Jam</v>
          </cell>
          <cell r="Q1775">
            <v>0.20166666666666666</v>
          </cell>
          <cell r="R1775">
            <v>76746.879490516018</v>
          </cell>
          <cell r="U1775">
            <v>15477.28736392073</v>
          </cell>
        </row>
        <row r="1776">
          <cell r="L1776" t="str">
            <v>2.</v>
          </cell>
          <cell r="N1776" t="str">
            <v>Alat Bantu</v>
          </cell>
          <cell r="P1776" t="str">
            <v>Ls</v>
          </cell>
          <cell r="Q1776">
            <v>1</v>
          </cell>
          <cell r="R1776">
            <v>350</v>
          </cell>
          <cell r="U1776">
            <v>350</v>
          </cell>
        </row>
        <row r="1777">
          <cell r="A1777" t="str">
            <v>2.b.</v>
          </cell>
          <cell r="C1777" t="str">
            <v>ALAT BANTU</v>
          </cell>
        </row>
        <row r="1778">
          <cell r="C1778" t="str">
            <v>- Tang, Obeng, dll</v>
          </cell>
          <cell r="D1778" t="str">
            <v>=  2  set</v>
          </cell>
        </row>
        <row r="1779">
          <cell r="C1779" t="str">
            <v>- Pacul / Sekop</v>
          </cell>
          <cell r="D1779" t="str">
            <v>=  4  buah</v>
          </cell>
        </row>
        <row r="1782">
          <cell r="A1782" t="str">
            <v>3.</v>
          </cell>
          <cell r="C1782" t="str">
            <v>TENAGA</v>
          </cell>
        </row>
        <row r="1783">
          <cell r="C1783" t="str">
            <v>Produksi pemasangan rambu dalam 1 hari  =  Tk x Q1</v>
          </cell>
          <cell r="G1783" t="str">
            <v>Qt</v>
          </cell>
          <cell r="H1783">
            <v>34.710743801652896</v>
          </cell>
          <cell r="I1783" t="str">
            <v>Buah</v>
          </cell>
          <cell r="Q1783" t="str">
            <v xml:space="preserve">JUMLAH HARGA PERALATAN   </v>
          </cell>
          <cell r="U1783">
            <v>15827.28736392073</v>
          </cell>
        </row>
        <row r="1784">
          <cell r="C1784" t="str">
            <v>Kebutuhan tenaga :</v>
          </cell>
          <cell r="D1784" t="str">
            <v>- Mandor</v>
          </cell>
          <cell r="G1784" t="str">
            <v>M</v>
          </cell>
          <cell r="H1784">
            <v>1</v>
          </cell>
          <cell r="I1784" t="str">
            <v>orang</v>
          </cell>
        </row>
        <row r="1785">
          <cell r="D1785" t="str">
            <v>- Tukang</v>
          </cell>
          <cell r="G1785" t="str">
            <v>Tb</v>
          </cell>
          <cell r="H1785">
            <v>3</v>
          </cell>
          <cell r="I1785" t="str">
            <v>orang</v>
          </cell>
          <cell r="L1785" t="str">
            <v>D.</v>
          </cell>
          <cell r="N1785" t="str">
            <v>JUMLAH HARGA TENAGA, BAHAN DAN PERALATAN  ( A + B + C )</v>
          </cell>
          <cell r="U1785">
            <v>134675.91809337348</v>
          </cell>
        </row>
        <row r="1786">
          <cell r="D1786" t="str">
            <v>- Pekerja</v>
          </cell>
          <cell r="G1786" t="str">
            <v>P</v>
          </cell>
          <cell r="H1786">
            <v>5</v>
          </cell>
          <cell r="I1786" t="str">
            <v>orang</v>
          </cell>
          <cell r="L1786" t="str">
            <v>E.</v>
          </cell>
          <cell r="N1786" t="str">
            <v>OVERHEAD &amp; PROFIT</v>
          </cell>
          <cell r="P1786">
            <v>10</v>
          </cell>
          <cell r="Q1786" t="str">
            <v>%  x  D</v>
          </cell>
          <cell r="U1786">
            <v>13467.591809337348</v>
          </cell>
        </row>
        <row r="1787">
          <cell r="C1787" t="str">
            <v>Koefisien Tenaga / Bh   :</v>
          </cell>
          <cell r="L1787" t="str">
            <v>F.</v>
          </cell>
          <cell r="N1787" t="str">
            <v>HARGA SATUAN PEKERJAAN  ( D + E )</v>
          </cell>
          <cell r="U1787">
            <v>148143.50990271082</v>
          </cell>
        </row>
        <row r="1788">
          <cell r="D1788" t="str">
            <v>-  Mandor</v>
          </cell>
          <cell r="E1788" t="str">
            <v>= (Tk x M) : Qt</v>
          </cell>
          <cell r="G1788" t="str">
            <v>(L03)</v>
          </cell>
          <cell r="H1788">
            <v>0.20166666666666666</v>
          </cell>
          <cell r="I1788" t="str">
            <v>jam</v>
          </cell>
          <cell r="L1788" t="str">
            <v>Note: 1</v>
          </cell>
          <cell r="N1788" t="str">
            <v>SATUAN dapat berdasarkan atas jam operasi untuk Tenaga Kerja dan Peralatan, volume dan/atau ukuran</v>
          </cell>
        </row>
        <row r="1789">
          <cell r="D1789" t="str">
            <v>-  Tukang</v>
          </cell>
          <cell r="E1789" t="str">
            <v>= (Tk x Tb) : Qt</v>
          </cell>
          <cell r="G1789" t="str">
            <v>(L02)</v>
          </cell>
          <cell r="H1789">
            <v>0.60499999999999998</v>
          </cell>
          <cell r="I1789" t="str">
            <v>jam</v>
          </cell>
          <cell r="N1789" t="str">
            <v>berat untuk bahan-bahan.</v>
          </cell>
        </row>
        <row r="1790">
          <cell r="D1790" t="str">
            <v>-  Pekerja</v>
          </cell>
          <cell r="E1790" t="str">
            <v>= (Tk x P) : Qt</v>
          </cell>
          <cell r="G1790" t="str">
            <v>(L01)</v>
          </cell>
          <cell r="H1790">
            <v>1.0083333333333333</v>
          </cell>
          <cell r="I1790" t="str">
            <v>jam</v>
          </cell>
          <cell r="L1790">
            <v>2</v>
          </cell>
          <cell r="N1790" t="str">
            <v>Kuantitas satuan adalah kuantitas setiap komponen untuk menyelesaikan satu satuan pekerjaan dari nomor</v>
          </cell>
        </row>
        <row r="1791">
          <cell r="N1791" t="str">
            <v>mata pembayaran.</v>
          </cell>
        </row>
        <row r="1792">
          <cell r="L1792">
            <v>3</v>
          </cell>
          <cell r="N1792" t="str">
            <v>Biaya satuan untuk peralatan sudah termasuk bahan bakar, bahan habis dipakai dan operator.</v>
          </cell>
        </row>
        <row r="1793">
          <cell r="L1793">
            <v>4</v>
          </cell>
          <cell r="N1793" t="str">
            <v>Biaya satuan sudah termasuk pengeluaran untuk seluruh pajak yang berkaitan (tetapi tidak termasuk PPN</v>
          </cell>
        </row>
        <row r="1794">
          <cell r="J1794" t="str">
            <v>Berlanjut ke hal. berikut.</v>
          </cell>
          <cell r="N1794" t="str">
            <v>yang dibayar dari kontrak) dan biaya-biaya lainnya.</v>
          </cell>
        </row>
        <row r="1795">
          <cell r="A1795" t="str">
            <v>ITEM PEMBAYARAN NO.</v>
          </cell>
          <cell r="D1795" t="str">
            <v>:  8.4 (4)</v>
          </cell>
          <cell r="J1795" t="str">
            <v>Analisa LI-844</v>
          </cell>
        </row>
        <row r="1796">
          <cell r="A1796" t="str">
            <v>JENIS PEKERJAAN</v>
          </cell>
          <cell r="D1796" t="str">
            <v>:  Rambu Jalan (Engineering Grade)</v>
          </cell>
        </row>
        <row r="1797">
          <cell r="A1797" t="str">
            <v>SATUAN PEMBAYARAN</v>
          </cell>
          <cell r="D1797" t="str">
            <v>:  BH</v>
          </cell>
          <cell r="H1797" t="str">
            <v xml:space="preserve">        URAIAN ANALISA HARGA SATUAN</v>
          </cell>
        </row>
        <row r="1798">
          <cell r="J1798" t="str">
            <v>Lanjutan</v>
          </cell>
        </row>
        <row r="1800">
          <cell r="A1800" t="str">
            <v>No.</v>
          </cell>
          <cell r="C1800" t="str">
            <v>U R A I A N</v>
          </cell>
          <cell r="G1800" t="str">
            <v>KODE</v>
          </cell>
          <cell r="H1800" t="str">
            <v>KOEF.</v>
          </cell>
          <cell r="I1800" t="str">
            <v>SATUAN</v>
          </cell>
          <cell r="J1800" t="str">
            <v>KETERANGAN</v>
          </cell>
        </row>
        <row r="1803">
          <cell r="A1803" t="str">
            <v>4.</v>
          </cell>
          <cell r="C1803" t="str">
            <v>HARGA DASAR SATUAN UPAH, BAHAN DAN ALAT</v>
          </cell>
        </row>
        <row r="1804">
          <cell r="C1804" t="str">
            <v>Lihat lampiran.</v>
          </cell>
        </row>
        <row r="1806">
          <cell r="A1806" t="str">
            <v>5.</v>
          </cell>
          <cell r="C1806" t="str">
            <v>ANALISA HARGA SATUAN PEKERJAAN</v>
          </cell>
        </row>
        <row r="1807">
          <cell r="C1807" t="str">
            <v>Lihat perhitungan dalam FORMULIR STANDAR UNTUK</v>
          </cell>
        </row>
        <row r="1808">
          <cell r="C1808" t="str">
            <v>PEREKEMAN ANALISA MASING-MASING HARGA</v>
          </cell>
        </row>
        <row r="1809">
          <cell r="C1809" t="str">
            <v>SATUAN.</v>
          </cell>
        </row>
        <row r="1810">
          <cell r="C1810" t="str">
            <v>Didapat Harga Satuan Pekerjaan :</v>
          </cell>
        </row>
        <row r="1812">
          <cell r="C1812" t="str">
            <v xml:space="preserve">Rp.  </v>
          </cell>
          <cell r="D1812">
            <v>148143.50990271082</v>
          </cell>
          <cell r="E1812" t="str">
            <v xml:space="preserve"> / Buah</v>
          </cell>
        </row>
        <row r="1815">
          <cell r="A1815" t="str">
            <v>6.</v>
          </cell>
          <cell r="C1815" t="str">
            <v>MASA PELAKSANAAN YANG DIPERLUKAN</v>
          </cell>
        </row>
        <row r="1816">
          <cell r="C1816" t="str">
            <v>Masa Pelaksanaan :</v>
          </cell>
          <cell r="D1816" t="str">
            <v>. . . . . . . . . . .</v>
          </cell>
          <cell r="E1816" t="str">
            <v>bulan</v>
          </cell>
        </row>
        <row r="1818">
          <cell r="A1818" t="str">
            <v>7.</v>
          </cell>
          <cell r="C1818" t="str">
            <v>VOLUME PEKERJAAN YANG DIPERLUKAN</v>
          </cell>
        </row>
        <row r="1819">
          <cell r="C1819" t="str">
            <v>Volume pekerjaan  :</v>
          </cell>
          <cell r="D1819">
            <v>0</v>
          </cell>
          <cell r="E1819" t="str">
            <v>Buah</v>
          </cell>
        </row>
        <row r="1856">
          <cell r="A1856" t="str">
            <v>ITEM PEMBAYARAN NO.</v>
          </cell>
          <cell r="D1856" t="str">
            <v>:  8.4 (5)</v>
          </cell>
          <cell r="J1856" t="str">
            <v>Analisa LI-845</v>
          </cell>
          <cell r="T1856" t="str">
            <v>Analisa LI-845</v>
          </cell>
        </row>
        <row r="1857">
          <cell r="A1857" t="str">
            <v>JENIS PEKERJAAN</v>
          </cell>
          <cell r="D1857" t="str">
            <v>:  Rambu Jalan (High Int. Grade)</v>
          </cell>
        </row>
        <row r="1858">
          <cell r="A1858" t="str">
            <v>SATUAN PEMBAYARAN</v>
          </cell>
          <cell r="D1858" t="str">
            <v>:  BH</v>
          </cell>
          <cell r="H1858" t="str">
            <v xml:space="preserve">        URAIAN ANALISA HARGA SATUAN</v>
          </cell>
          <cell r="L1858" t="str">
            <v>FORMULIR STANDAR UNTUK</v>
          </cell>
        </row>
        <row r="1859">
          <cell r="L1859" t="str">
            <v>PEREKAMAN ANALISA MASING-MASING HARGA SATUAN</v>
          </cell>
        </row>
        <row r="1860">
          <cell r="L1860" t="str">
            <v xml:space="preserve">                                                                                                            </v>
          </cell>
        </row>
        <row r="1861">
          <cell r="A1861" t="str">
            <v>No.</v>
          </cell>
          <cell r="C1861" t="str">
            <v>U R A I A N</v>
          </cell>
          <cell r="G1861" t="str">
            <v>KODE</v>
          </cell>
          <cell r="H1861" t="str">
            <v>KOEF.</v>
          </cell>
          <cell r="I1861" t="str">
            <v>SATUAN</v>
          </cell>
          <cell r="J1861" t="str">
            <v>KETERANGAN</v>
          </cell>
        </row>
        <row r="1863">
          <cell r="L1863" t="str">
            <v>Proyek / Bagpro</v>
          </cell>
          <cell r="O1863" t="str">
            <v xml:space="preserve">:  Peningkatan Jalan Dan Jembatan Prop. NTT </v>
          </cell>
        </row>
        <row r="1864">
          <cell r="A1864" t="str">
            <v>I.</v>
          </cell>
          <cell r="C1864" t="str">
            <v>ASUMSI</v>
          </cell>
          <cell r="L1864" t="str">
            <v>No. Paket Kontrak</v>
          </cell>
          <cell r="O1864" t="str">
            <v xml:space="preserve">:  </v>
          </cell>
        </row>
        <row r="1865">
          <cell r="A1865">
            <v>1</v>
          </cell>
          <cell r="C1865" t="str">
            <v>Menggunakan cara manual</v>
          </cell>
          <cell r="L1865" t="str">
            <v>Nama Paket</v>
          </cell>
          <cell r="O1865" t="str">
            <v>:  Pembangunan Jalan Resetlement Pengungsi Mauritzu</v>
          </cell>
        </row>
        <row r="1866">
          <cell r="A1866">
            <v>2</v>
          </cell>
          <cell r="C1866" t="str">
            <v>Lokasi pekerjaan : sepanjang jalan</v>
          </cell>
          <cell r="L1866" t="str">
            <v>Prop / Kab / Kodya</v>
          </cell>
          <cell r="O1866" t="str">
            <v>:  Nusa Tenggara Timur / TTU</v>
          </cell>
        </row>
        <row r="1867">
          <cell r="A1867">
            <v>3</v>
          </cell>
          <cell r="C1867" t="str">
            <v>Bahan dasar (plat rambu jadi, pipa dan beton cetak)</v>
          </cell>
          <cell r="L1867" t="str">
            <v>ITEM PEMBAYARAN NO.</v>
          </cell>
          <cell r="O1867" t="str">
            <v>:  8.4 (5)</v>
          </cell>
          <cell r="R1867" t="str">
            <v>PERKIRAAN VOL. PEK.</v>
          </cell>
          <cell r="T1867" t="str">
            <v>:</v>
          </cell>
          <cell r="U1867">
            <v>0</v>
          </cell>
        </row>
        <row r="1868">
          <cell r="C1868" t="str">
            <v>diangkut dengan Truk ke lokasi pekerjaan</v>
          </cell>
          <cell r="L1868" t="str">
            <v>JENIS PEKERJAAN</v>
          </cell>
          <cell r="O1868" t="str">
            <v>:  Rambu Jalan (High Int. Grade)</v>
          </cell>
          <cell r="R1868" t="str">
            <v>TOTAL HARGA (Rp.)</v>
          </cell>
          <cell r="T1868" t="str">
            <v>:</v>
          </cell>
          <cell r="U1868">
            <v>0</v>
          </cell>
        </row>
        <row r="1869">
          <cell r="A1869">
            <v>4</v>
          </cell>
          <cell r="C1869" t="str">
            <v>Jarak rata-rata Base camp ke lokasi pekerjaan</v>
          </cell>
          <cell r="G1869" t="str">
            <v>L</v>
          </cell>
          <cell r="H1869">
            <v>17.5</v>
          </cell>
          <cell r="I1869" t="str">
            <v>KM</v>
          </cell>
          <cell r="L1869" t="str">
            <v>SATUAN PEMBAYARAN</v>
          </cell>
          <cell r="O1869" t="str">
            <v>:  BH</v>
          </cell>
          <cell r="R1869" t="str">
            <v>% THD. BIAYA PROYEK</v>
          </cell>
          <cell r="T1869" t="str">
            <v>:</v>
          </cell>
          <cell r="U1869">
            <v>0</v>
          </cell>
        </row>
        <row r="1870">
          <cell r="A1870">
            <v>5</v>
          </cell>
          <cell r="C1870" t="str">
            <v>Jam kerja efektif per-hari</v>
          </cell>
          <cell r="G1870" t="str">
            <v>Tk</v>
          </cell>
          <cell r="H1870">
            <v>7</v>
          </cell>
          <cell r="I1870" t="str">
            <v>jam</v>
          </cell>
        </row>
        <row r="1872">
          <cell r="A1872" t="str">
            <v>II.</v>
          </cell>
          <cell r="C1872" t="str">
            <v>URUTAN KERJA</v>
          </cell>
          <cell r="Q1872" t="str">
            <v>PERKIRAAN</v>
          </cell>
          <cell r="R1872" t="str">
            <v>HARGA</v>
          </cell>
          <cell r="S1872" t="str">
            <v>JUMLAH</v>
          </cell>
        </row>
        <row r="1873">
          <cell r="A1873">
            <v>1</v>
          </cell>
          <cell r="C1873" t="str">
            <v>Kesatuan pondasi, pelat &amp; tiang rambu disiapkan dan</v>
          </cell>
          <cell r="L1873" t="str">
            <v>NO.</v>
          </cell>
          <cell r="N1873" t="str">
            <v>KOMPONEN</v>
          </cell>
          <cell r="P1873" t="str">
            <v>SATUAN</v>
          </cell>
          <cell r="Q1873" t="str">
            <v>KUANTITAS</v>
          </cell>
          <cell r="R1873" t="str">
            <v>SATUAN</v>
          </cell>
          <cell r="S1873" t="str">
            <v>HARGA</v>
          </cell>
        </row>
        <row r="1874">
          <cell r="C1874" t="str">
            <v>dipasang di tempat yang telah ditentukan</v>
          </cell>
          <cell r="R1874" t="str">
            <v>(Rp.)</v>
          </cell>
          <cell r="S1874" t="str">
            <v>(Rp.)</v>
          </cell>
        </row>
        <row r="1876">
          <cell r="A1876" t="str">
            <v>III.</v>
          </cell>
          <cell r="C1876" t="str">
            <v>PEMAKAIAN BAHAN, ALAT DAN TENAGA</v>
          </cell>
        </row>
        <row r="1877">
          <cell r="L1877" t="str">
            <v>A.</v>
          </cell>
          <cell r="N1877" t="str">
            <v>TENAGA</v>
          </cell>
        </row>
        <row r="1878">
          <cell r="A1878" t="str">
            <v xml:space="preserve">   1.</v>
          </cell>
          <cell r="C1878" t="str">
            <v>BAHAN</v>
          </cell>
        </row>
        <row r="1879">
          <cell r="A1879" t="str">
            <v>1.a.</v>
          </cell>
          <cell r="C1879" t="str">
            <v>Pelat Rambu Jadi (High Intensity Grade)</v>
          </cell>
          <cell r="G1879" t="str">
            <v>(M35b)</v>
          </cell>
          <cell r="H1879">
            <v>1</v>
          </cell>
          <cell r="I1879" t="str">
            <v>BH</v>
          </cell>
          <cell r="L1879" t="str">
            <v>1.</v>
          </cell>
          <cell r="N1879" t="str">
            <v>Pekerja Biasa</v>
          </cell>
          <cell r="O1879" t="str">
            <v>(L01)</v>
          </cell>
          <cell r="P1879" t="str">
            <v>jam</v>
          </cell>
          <cell r="Q1879">
            <v>1.0083333333333333</v>
          </cell>
          <cell r="R1879">
            <v>0</v>
          </cell>
          <cell r="U1879">
            <v>0</v>
          </cell>
        </row>
        <row r="1880">
          <cell r="A1880" t="str">
            <v>1.b.</v>
          </cell>
          <cell r="C1880" t="str">
            <v>Pipa Galvanis Dia.1,6"</v>
          </cell>
          <cell r="G1880" t="str">
            <v>(M24)</v>
          </cell>
          <cell r="H1880">
            <v>1</v>
          </cell>
          <cell r="I1880" t="str">
            <v>Batang</v>
          </cell>
          <cell r="L1880" t="str">
            <v>2.</v>
          </cell>
          <cell r="N1880" t="str">
            <v>Tukang</v>
          </cell>
          <cell r="O1880" t="str">
            <v>(L02)</v>
          </cell>
          <cell r="P1880" t="str">
            <v>jam</v>
          </cell>
          <cell r="Q1880">
            <v>0.60499999999999998</v>
          </cell>
          <cell r="R1880">
            <v>0</v>
          </cell>
          <cell r="U1880">
            <v>0</v>
          </cell>
        </row>
        <row r="1881">
          <cell r="A1881" t="str">
            <v>1.c.</v>
          </cell>
          <cell r="C1881" t="str">
            <v>Beton K-225</v>
          </cell>
          <cell r="G1881" t="str">
            <v>(M38)</v>
          </cell>
          <cell r="H1881">
            <v>1.6000000000000004E-2</v>
          </cell>
          <cell r="I1881" t="str">
            <v>M3</v>
          </cell>
          <cell r="L1881" t="str">
            <v>3.</v>
          </cell>
          <cell r="N1881" t="str">
            <v>Mandor</v>
          </cell>
          <cell r="O1881" t="str">
            <v>(L03)</v>
          </cell>
          <cell r="P1881" t="str">
            <v>jam</v>
          </cell>
          <cell r="Q1881">
            <v>0.20166666666666666</v>
          </cell>
          <cell r="R1881">
            <v>0</v>
          </cell>
          <cell r="U1881">
            <v>0</v>
          </cell>
        </row>
        <row r="1882">
          <cell r="A1882" t="str">
            <v>1.d.</v>
          </cell>
          <cell r="C1882" t="str">
            <v>Cat, dan bahan lainnya</v>
          </cell>
          <cell r="G1882" t="str">
            <v>-</v>
          </cell>
          <cell r="H1882">
            <v>1</v>
          </cell>
          <cell r="I1882" t="str">
            <v>Ls</v>
          </cell>
        </row>
        <row r="1883">
          <cell r="A1883" t="str">
            <v>2.</v>
          </cell>
          <cell r="C1883" t="str">
            <v>ALAT</v>
          </cell>
          <cell r="Q1883" t="str">
            <v xml:space="preserve">JUMLAH HARGA TENAGA   </v>
          </cell>
          <cell r="U1883">
            <v>0</v>
          </cell>
        </row>
        <row r="1884">
          <cell r="A1884" t="str">
            <v>2.a.</v>
          </cell>
          <cell r="C1884" t="str">
            <v>DUMP TRUCK</v>
          </cell>
          <cell r="G1884" t="str">
            <v>(E08)</v>
          </cell>
        </row>
        <row r="1885">
          <cell r="C1885" t="str">
            <v>Kapasitas 1 kali Angkut</v>
          </cell>
          <cell r="G1885" t="str">
            <v>Cp</v>
          </cell>
          <cell r="H1885">
            <v>15</v>
          </cell>
          <cell r="I1885" t="str">
            <v>Buah</v>
          </cell>
          <cell r="L1885" t="str">
            <v>B.</v>
          </cell>
          <cell r="N1885" t="str">
            <v>BAHAN</v>
          </cell>
        </row>
        <row r="1886">
          <cell r="C1886" t="str">
            <v>Waktu Siklus  :</v>
          </cell>
          <cell r="G1886" t="str">
            <v>Ts</v>
          </cell>
        </row>
        <row r="1887">
          <cell r="C1887" t="str">
            <v>- Memuat</v>
          </cell>
          <cell r="D1887" t="str">
            <v xml:space="preserve"> =  atur, ikat, dll.</v>
          </cell>
          <cell r="G1887" t="str">
            <v>T1</v>
          </cell>
          <cell r="H1887">
            <v>30</v>
          </cell>
          <cell r="I1887" t="str">
            <v>menit</v>
          </cell>
          <cell r="L1887" t="str">
            <v>1.</v>
          </cell>
          <cell r="N1887" t="str">
            <v>Pelat Rambu</v>
          </cell>
          <cell r="O1887" t="str">
            <v>(M35b)</v>
          </cell>
          <cell r="P1887" t="str">
            <v>BH</v>
          </cell>
          <cell r="Q1887">
            <v>1</v>
          </cell>
          <cell r="R1887">
            <v>100000</v>
          </cell>
          <cell r="U1887">
            <v>100000</v>
          </cell>
        </row>
        <row r="1888">
          <cell r="C1888" t="str">
            <v>- Angkut</v>
          </cell>
          <cell r="D1888" t="str">
            <v xml:space="preserve"> =  (2 x L : 25 Km/Jam) x 60 menit</v>
          </cell>
          <cell r="G1888" t="str">
            <v>T2</v>
          </cell>
          <cell r="H1888">
            <v>84</v>
          </cell>
          <cell r="I1888" t="str">
            <v>menit</v>
          </cell>
          <cell r="L1888" t="str">
            <v>2.</v>
          </cell>
          <cell r="N1888" t="str">
            <v>Pipa Galvanis</v>
          </cell>
          <cell r="O1888" t="str">
            <v>(M24)</v>
          </cell>
          <cell r="P1888" t="str">
            <v>Batang</v>
          </cell>
          <cell r="Q1888">
            <v>1</v>
          </cell>
          <cell r="R1888">
            <v>41500</v>
          </cell>
          <cell r="U1888">
            <v>41500</v>
          </cell>
        </row>
        <row r="1889">
          <cell r="C1889" t="str">
            <v>- Menurunkan</v>
          </cell>
          <cell r="D1889" t="str">
            <v xml:space="preserve"> =  Rata-rata  2.5  menit / buah</v>
          </cell>
          <cell r="G1889" t="str">
            <v>T3</v>
          </cell>
          <cell r="H1889">
            <v>37.5</v>
          </cell>
          <cell r="I1889" t="str">
            <v>menit</v>
          </cell>
          <cell r="L1889" t="str">
            <v>3.</v>
          </cell>
          <cell r="N1889" t="str">
            <v>Beton K-225</v>
          </cell>
          <cell r="O1889" t="str">
            <v>(M38)</v>
          </cell>
          <cell r="P1889" t="str">
            <v>M3</v>
          </cell>
          <cell r="Q1889">
            <v>1.6000000000000004E-2</v>
          </cell>
          <cell r="R1889">
            <v>137414.42059079578</v>
          </cell>
          <cell r="U1889">
            <v>2198.6307294527328</v>
          </cell>
        </row>
        <row r="1890">
          <cell r="C1890" t="str">
            <v>- Lain-lain</v>
          </cell>
          <cell r="D1890" t="str">
            <v xml:space="preserve"> =  geser, atur, tunggu, dll.</v>
          </cell>
          <cell r="G1890" t="str">
            <v>T4</v>
          </cell>
          <cell r="H1890">
            <v>30</v>
          </cell>
          <cell r="I1890" t="str">
            <v>menit</v>
          </cell>
          <cell r="L1890" t="str">
            <v>4.</v>
          </cell>
          <cell r="N1890" t="str">
            <v>Cat, dan bahan lainnya</v>
          </cell>
          <cell r="P1890" t="str">
            <v>Ls</v>
          </cell>
          <cell r="Q1890">
            <v>1</v>
          </cell>
          <cell r="R1890">
            <v>150</v>
          </cell>
          <cell r="U1890">
            <v>150</v>
          </cell>
        </row>
        <row r="1891">
          <cell r="G1891" t="str">
            <v>Ts</v>
          </cell>
          <cell r="H1891">
            <v>181.5</v>
          </cell>
          <cell r="I1891" t="str">
            <v>menit</v>
          </cell>
        </row>
        <row r="1893">
          <cell r="C1893" t="str">
            <v>Kap. Prod. / Jam  =</v>
          </cell>
          <cell r="D1893" t="str">
            <v>Cp</v>
          </cell>
          <cell r="G1893" t="str">
            <v>Q1</v>
          </cell>
          <cell r="H1893">
            <v>4.9586776859504136</v>
          </cell>
          <cell r="I1893" t="str">
            <v>Buah</v>
          </cell>
          <cell r="Q1893" t="str">
            <v xml:space="preserve">JUMLAH HARGA BAHAN   </v>
          </cell>
          <cell r="U1893">
            <v>143848.63072945274</v>
          </cell>
        </row>
        <row r="1894">
          <cell r="D1894" t="str">
            <v>Ts : 60</v>
          </cell>
        </row>
        <row r="1895">
          <cell r="L1895" t="str">
            <v>C.</v>
          </cell>
          <cell r="N1895" t="str">
            <v>PERALATAN</v>
          </cell>
        </row>
        <row r="1896">
          <cell r="C1896" t="str">
            <v>Koefisien Alat / Buah   =  1  :  Q1</v>
          </cell>
          <cell r="G1896" t="str">
            <v>(E08)</v>
          </cell>
          <cell r="H1896">
            <v>0.20166666666666666</v>
          </cell>
          <cell r="I1896" t="str">
            <v>Jam</v>
          </cell>
        </row>
        <row r="1897">
          <cell r="L1897" t="str">
            <v>1.</v>
          </cell>
          <cell r="N1897" t="str">
            <v>Dump Truck</v>
          </cell>
          <cell r="O1897" t="str">
            <v>(E08)</v>
          </cell>
          <cell r="P1897" t="str">
            <v>Jam</v>
          </cell>
          <cell r="Q1897">
            <v>0.20166666666666666</v>
          </cell>
          <cell r="R1897">
            <v>85369.901634057198</v>
          </cell>
          <cell r="U1897">
            <v>17216.263496201533</v>
          </cell>
        </row>
        <row r="1898">
          <cell r="L1898" t="str">
            <v>2.</v>
          </cell>
          <cell r="N1898" t="str">
            <v>Alat Bantu</v>
          </cell>
          <cell r="P1898" t="str">
            <v>Ls</v>
          </cell>
          <cell r="Q1898">
            <v>1</v>
          </cell>
          <cell r="R1898">
            <v>250</v>
          </cell>
          <cell r="U1898">
            <v>250</v>
          </cell>
        </row>
        <row r="1899">
          <cell r="A1899" t="str">
            <v>2.b.</v>
          </cell>
          <cell r="C1899" t="str">
            <v>ALAT BANTU</v>
          </cell>
        </row>
        <row r="1900">
          <cell r="C1900" t="str">
            <v>- Tang, Obeng, dll</v>
          </cell>
          <cell r="D1900" t="str">
            <v>=  2  set</v>
          </cell>
        </row>
        <row r="1901">
          <cell r="C1901" t="str">
            <v>- Pacul / Sekop</v>
          </cell>
          <cell r="D1901" t="str">
            <v>=  4  buah</v>
          </cell>
        </row>
        <row r="1904">
          <cell r="A1904" t="str">
            <v>3.</v>
          </cell>
          <cell r="C1904" t="str">
            <v>TENAGA</v>
          </cell>
        </row>
        <row r="1905">
          <cell r="C1905" t="str">
            <v>Produksi pemasangan rambu dalam 1 hari  =  Tk x Q1</v>
          </cell>
          <cell r="G1905" t="str">
            <v>Qt</v>
          </cell>
          <cell r="H1905">
            <v>34.710743801652896</v>
          </cell>
          <cell r="I1905" t="str">
            <v>Buah</v>
          </cell>
          <cell r="Q1905" t="str">
            <v xml:space="preserve">JUMLAH HARGA PERALATAN   </v>
          </cell>
          <cell r="U1905">
            <v>17466.263496201533</v>
          </cell>
        </row>
        <row r="1906">
          <cell r="C1906" t="str">
            <v>Kebutuhan tenaga :</v>
          </cell>
          <cell r="D1906" t="str">
            <v>- Mandor</v>
          </cell>
          <cell r="G1906" t="str">
            <v>M</v>
          </cell>
          <cell r="H1906">
            <v>1</v>
          </cell>
          <cell r="I1906" t="str">
            <v>orang</v>
          </cell>
        </row>
        <row r="1907">
          <cell r="D1907" t="str">
            <v>- Tukang</v>
          </cell>
          <cell r="G1907" t="str">
            <v>Tb</v>
          </cell>
          <cell r="H1907">
            <v>3</v>
          </cell>
          <cell r="I1907" t="str">
            <v>orang</v>
          </cell>
          <cell r="L1907" t="str">
            <v>D.</v>
          </cell>
          <cell r="N1907" t="str">
            <v>JUMLAH HARGA TENAGA, BAHAN DAN PERALATAN  ( A + B + C )</v>
          </cell>
          <cell r="U1907">
            <v>161314.89422565428</v>
          </cell>
        </row>
        <row r="1908">
          <cell r="D1908" t="str">
            <v>- Pekerja</v>
          </cell>
          <cell r="G1908" t="str">
            <v>P</v>
          </cell>
          <cell r="H1908">
            <v>5</v>
          </cell>
          <cell r="I1908" t="str">
            <v>orang</v>
          </cell>
          <cell r="L1908" t="str">
            <v>E.</v>
          </cell>
          <cell r="N1908" t="str">
            <v>OVERHEAD &amp; PROFIT</v>
          </cell>
          <cell r="P1908">
            <v>10</v>
          </cell>
          <cell r="Q1908" t="str">
            <v>%  x  D</v>
          </cell>
          <cell r="U1908">
            <v>16131.489422565428</v>
          </cell>
        </row>
        <row r="1909">
          <cell r="C1909" t="str">
            <v>Koefisien Tenaga / Bh   :</v>
          </cell>
          <cell r="L1909" t="str">
            <v>F.</v>
          </cell>
          <cell r="N1909" t="str">
            <v>HARGA SATUAN PEKERJAAN  ( D + E )</v>
          </cell>
          <cell r="U1909">
            <v>177446.38364821969</v>
          </cell>
        </row>
        <row r="1910">
          <cell r="D1910" t="str">
            <v>-  Mandor</v>
          </cell>
          <cell r="E1910" t="str">
            <v>= (Tk x M) : Qt</v>
          </cell>
          <cell r="G1910" t="str">
            <v>(L03)</v>
          </cell>
          <cell r="H1910">
            <v>0.20166666666666666</v>
          </cell>
          <cell r="I1910" t="str">
            <v>jam</v>
          </cell>
          <cell r="L1910" t="str">
            <v>Note: 1</v>
          </cell>
          <cell r="N1910" t="str">
            <v>SATUAN dapat berdasarkan atas jam operasi untuk Tenaga Kerja dan Peralatan, volume dan/atau ukuran</v>
          </cell>
        </row>
        <row r="1911">
          <cell r="D1911" t="str">
            <v>-  Tukang</v>
          </cell>
          <cell r="E1911" t="str">
            <v>= (Tk x Tb) : Qt</v>
          </cell>
          <cell r="G1911" t="str">
            <v>(L02)</v>
          </cell>
          <cell r="H1911">
            <v>0.60499999999999998</v>
          </cell>
          <cell r="I1911" t="str">
            <v>jam</v>
          </cell>
          <cell r="N1911" t="str">
            <v>berat untuk bahan-bahan.</v>
          </cell>
        </row>
        <row r="1912">
          <cell r="D1912" t="str">
            <v>-  Pekerja</v>
          </cell>
          <cell r="E1912" t="str">
            <v>= (Tk x P) : Qt</v>
          </cell>
          <cell r="G1912" t="str">
            <v>(L01)</v>
          </cell>
          <cell r="H1912">
            <v>1.0083333333333333</v>
          </cell>
          <cell r="I1912" t="str">
            <v>jam</v>
          </cell>
          <cell r="L1912">
            <v>2</v>
          </cell>
          <cell r="N1912" t="str">
            <v>Kuantitas satuan adalah kuantitas setiap komponen untuk menyelesaikan satu satuan pekerjaan dari nomor</v>
          </cell>
        </row>
        <row r="1913">
          <cell r="N1913" t="str">
            <v>mata pembayaran.</v>
          </cell>
        </row>
        <row r="1914">
          <cell r="L1914">
            <v>3</v>
          </cell>
          <cell r="N1914" t="str">
            <v>Biaya satuan untuk peralatan sudah termasuk bahan bakar, bahan habis dipakai dan operator.</v>
          </cell>
        </row>
        <row r="1915">
          <cell r="L1915">
            <v>4</v>
          </cell>
          <cell r="N1915" t="str">
            <v>Biaya satuan sudah termasuk pengeluaran untuk seluruh pajak yang berkaitan (tetapi tidak termasuk PPN</v>
          </cell>
        </row>
        <row r="1916">
          <cell r="J1916" t="str">
            <v>Berlanjut ke hal. berikut.</v>
          </cell>
          <cell r="N1916" t="str">
            <v>yang dibayar dari kontrak) dan biaya-biaya lainnya.</v>
          </cell>
        </row>
        <row r="1917">
          <cell r="A1917" t="str">
            <v>ITEM PEMBAYARAN NO.</v>
          </cell>
          <cell r="D1917" t="str">
            <v>:  8.4 (5)</v>
          </cell>
          <cell r="J1917" t="str">
            <v>Analisa LI-845</v>
          </cell>
        </row>
        <row r="1918">
          <cell r="A1918" t="str">
            <v>JENIS PEKERJAAN</v>
          </cell>
          <cell r="D1918" t="str">
            <v>:  Rambu Jalan (High Int. Grade)</v>
          </cell>
        </row>
        <row r="1919">
          <cell r="A1919" t="str">
            <v>SATUAN PEMBAYARAN</v>
          </cell>
          <cell r="D1919" t="str">
            <v>:  BH</v>
          </cell>
          <cell r="H1919" t="str">
            <v xml:space="preserve">        URAIAN ANALISA HARGA SATUAN</v>
          </cell>
        </row>
        <row r="1920">
          <cell r="J1920" t="str">
            <v>Lanjutan</v>
          </cell>
        </row>
        <row r="1922">
          <cell r="A1922" t="str">
            <v>No.</v>
          </cell>
          <cell r="C1922" t="str">
            <v>U R A I A N</v>
          </cell>
          <cell r="G1922" t="str">
            <v>KODE</v>
          </cell>
          <cell r="H1922" t="str">
            <v>KOEF.</v>
          </cell>
          <cell r="I1922" t="str">
            <v>SATUAN</v>
          </cell>
          <cell r="J1922" t="str">
            <v>KETERANGAN</v>
          </cell>
        </row>
        <row r="1925">
          <cell r="A1925" t="str">
            <v>4.</v>
          </cell>
          <cell r="C1925" t="str">
            <v>HARGA DASAR SATUAN UPAH, BAHAN DAN ALAT</v>
          </cell>
        </row>
        <row r="1926">
          <cell r="C1926" t="str">
            <v>Lihat lampiran.</v>
          </cell>
        </row>
        <row r="1928">
          <cell r="A1928" t="str">
            <v>5.</v>
          </cell>
          <cell r="C1928" t="str">
            <v>ANALISA HARGA SATUAN PEKERJAAN</v>
          </cell>
        </row>
        <row r="1929">
          <cell r="C1929" t="str">
            <v>Lihat perhitungan dalam FORMULIR STANDAR UNTUK</v>
          </cell>
        </row>
        <row r="1930">
          <cell r="C1930" t="str">
            <v>PEREKEMAN ANALISA MASING-MASING HARGA</v>
          </cell>
        </row>
        <row r="1931">
          <cell r="C1931" t="str">
            <v>SATUAN.</v>
          </cell>
        </row>
        <row r="1932">
          <cell r="C1932" t="str">
            <v>Didapat Harga Satuan Pekerjaan :</v>
          </cell>
        </row>
        <row r="1934">
          <cell r="C1934" t="str">
            <v xml:space="preserve">Rp.  </v>
          </cell>
          <cell r="D1934">
            <v>177446.38364821969</v>
          </cell>
          <cell r="E1934" t="str">
            <v xml:space="preserve"> / Buah</v>
          </cell>
        </row>
        <row r="1937">
          <cell r="A1937" t="str">
            <v>6.</v>
          </cell>
          <cell r="C1937" t="str">
            <v>MASA PELAKSANAAN YANG DIPERLUKAN</v>
          </cell>
        </row>
        <row r="1938">
          <cell r="C1938" t="str">
            <v>Masa Pelaksanaan :</v>
          </cell>
          <cell r="D1938" t="str">
            <v>. . . . . . . . . . .</v>
          </cell>
          <cell r="E1938" t="str">
            <v>bulan</v>
          </cell>
        </row>
        <row r="1940">
          <cell r="A1940" t="str">
            <v>7.</v>
          </cell>
          <cell r="C1940" t="str">
            <v>VOLUME PEKERJAAN YANG DIPERLUKAN</v>
          </cell>
        </row>
        <row r="1941">
          <cell r="C1941" t="str">
            <v>Volume pekerjaan  :</v>
          </cell>
          <cell r="D1941">
            <v>0</v>
          </cell>
          <cell r="E1941" t="str">
            <v>Buah</v>
          </cell>
        </row>
        <row r="1978">
          <cell r="A1978" t="str">
            <v>ITEM PEMBAYARAN NO.</v>
          </cell>
          <cell r="D1978" t="str">
            <v>:  8.4 (6)</v>
          </cell>
          <cell r="J1978" t="str">
            <v>Analisa EI-846</v>
          </cell>
          <cell r="T1978" t="str">
            <v>Analisa EI-846</v>
          </cell>
        </row>
        <row r="1979">
          <cell r="A1979" t="str">
            <v>JENIS PEKERJAAN</v>
          </cell>
          <cell r="D1979" t="str">
            <v>:  Patok Pengarah</v>
          </cell>
        </row>
        <row r="1980">
          <cell r="A1980" t="str">
            <v>SATUAN PEMBAYARAN</v>
          </cell>
          <cell r="D1980" t="str">
            <v>:  BH</v>
          </cell>
          <cell r="H1980" t="str">
            <v xml:space="preserve">        URAIAN ANALISA HARGA SATUAN</v>
          </cell>
          <cell r="L1980" t="str">
            <v>FORMULIR STANDAR UNTUK</v>
          </cell>
        </row>
        <row r="1981">
          <cell r="L1981" t="str">
            <v>PEREKAMAN ANALISA MASING-MASING HARGA SATUAN</v>
          </cell>
        </row>
        <row r="1982">
          <cell r="L1982" t="str">
            <v xml:space="preserve">                                                                                                            </v>
          </cell>
        </row>
        <row r="1983">
          <cell r="A1983" t="str">
            <v>No.</v>
          </cell>
          <cell r="C1983" t="str">
            <v>U R A I A N</v>
          </cell>
          <cell r="G1983" t="str">
            <v>KODE</v>
          </cell>
          <cell r="H1983" t="str">
            <v>KOEF.</v>
          </cell>
          <cell r="I1983" t="str">
            <v>SATUAN</v>
          </cell>
          <cell r="J1983" t="str">
            <v>KETERANGAN</v>
          </cell>
        </row>
        <row r="1985">
          <cell r="L1985" t="str">
            <v>Proyek / Bagpro</v>
          </cell>
          <cell r="O1985" t="str">
            <v xml:space="preserve">:  Peningkatan Jalan Dan Jembatan Prop. NTT </v>
          </cell>
        </row>
        <row r="1986">
          <cell r="A1986" t="str">
            <v>I.</v>
          </cell>
          <cell r="C1986" t="str">
            <v>ASUMSI</v>
          </cell>
          <cell r="L1986" t="str">
            <v>No. Paket Kontrak</v>
          </cell>
          <cell r="O1986" t="str">
            <v xml:space="preserve">:  </v>
          </cell>
        </row>
        <row r="1987">
          <cell r="A1987">
            <v>1</v>
          </cell>
          <cell r="C1987" t="str">
            <v>Menggunakan cara manual</v>
          </cell>
          <cell r="L1987" t="str">
            <v>Nama Paket</v>
          </cell>
          <cell r="O1987" t="str">
            <v>:  Pembangunan Jalan Resetlement Pengungsi Mauritzu</v>
          </cell>
        </row>
        <row r="1988">
          <cell r="A1988">
            <v>2</v>
          </cell>
          <cell r="C1988" t="str">
            <v>Lokasi pekerjaan : sepanjang jalan</v>
          </cell>
          <cell r="L1988" t="str">
            <v>Prop / Kab / Kodya</v>
          </cell>
          <cell r="O1988" t="str">
            <v>:  Nusa Tenggara Timur / TTU</v>
          </cell>
        </row>
        <row r="1989">
          <cell r="A1989">
            <v>3</v>
          </cell>
          <cell r="C1989" t="str">
            <v>Bahan dasar (patok beton cetak, dll) diangkut dengan</v>
          </cell>
          <cell r="L1989" t="str">
            <v>ITEM PEMBAYARAN NO.</v>
          </cell>
          <cell r="O1989" t="str">
            <v>:  8.4 (6)</v>
          </cell>
          <cell r="R1989" t="str">
            <v>PERKIRAAN VOL. PEK.</v>
          </cell>
          <cell r="T1989" t="str">
            <v>:</v>
          </cell>
          <cell r="U1989">
            <v>0</v>
          </cell>
        </row>
        <row r="1990">
          <cell r="C1990" t="str">
            <v>Truk ke lokasi pekerjaan</v>
          </cell>
          <cell r="L1990" t="str">
            <v>JENIS PEKERJAAN</v>
          </cell>
          <cell r="O1990" t="str">
            <v>:  Patok Pengarah</v>
          </cell>
          <cell r="R1990" t="str">
            <v>TOTAL HARGA (Rp.)</v>
          </cell>
          <cell r="T1990" t="str">
            <v>:</v>
          </cell>
          <cell r="U1990">
            <v>0</v>
          </cell>
        </row>
        <row r="1991">
          <cell r="A1991">
            <v>4</v>
          </cell>
          <cell r="C1991" t="str">
            <v>Jarak rata-rata Base camp ke lokasi pekerjaan</v>
          </cell>
          <cell r="G1991" t="str">
            <v>L</v>
          </cell>
          <cell r="H1991">
            <v>17.5</v>
          </cell>
          <cell r="I1991" t="str">
            <v>KM</v>
          </cell>
          <cell r="L1991" t="str">
            <v>SATUAN PEMBAYARAN</v>
          </cell>
          <cell r="O1991" t="str">
            <v>:  BH</v>
          </cell>
          <cell r="R1991" t="str">
            <v>% THD. BIAYA PROYEK</v>
          </cell>
          <cell r="T1991" t="str">
            <v>:</v>
          </cell>
          <cell r="U1991">
            <v>0</v>
          </cell>
        </row>
        <row r="1992">
          <cell r="A1992">
            <v>5</v>
          </cell>
          <cell r="C1992" t="str">
            <v>Jam kerja efektif per-hari</v>
          </cell>
          <cell r="G1992" t="str">
            <v>Tk</v>
          </cell>
          <cell r="H1992">
            <v>7</v>
          </cell>
          <cell r="I1992" t="str">
            <v>jam</v>
          </cell>
        </row>
        <row r="1993">
          <cell r="A1993">
            <v>6</v>
          </cell>
          <cell r="C1993" t="str">
            <v>Faktor kehilangan bahan</v>
          </cell>
          <cell r="G1993" t="str">
            <v>Fh</v>
          </cell>
          <cell r="H1993">
            <v>1.05</v>
          </cell>
          <cell r="I1993" t="str">
            <v>-</v>
          </cell>
        </row>
        <row r="1994">
          <cell r="A1994">
            <v>7</v>
          </cell>
          <cell r="C1994" t="str">
            <v>Tulangan praktis</v>
          </cell>
          <cell r="G1994" t="str">
            <v>Rc</v>
          </cell>
          <cell r="H1994">
            <v>125</v>
          </cell>
          <cell r="I1994" t="str">
            <v>Kg/M3</v>
          </cell>
          <cell r="Q1994" t="str">
            <v>PERKIRAAN</v>
          </cell>
          <cell r="R1994" t="str">
            <v>HARGA</v>
          </cell>
          <cell r="S1994" t="str">
            <v>JUMLAH</v>
          </cell>
        </row>
        <row r="1995">
          <cell r="L1995" t="str">
            <v>NO.</v>
          </cell>
          <cell r="N1995" t="str">
            <v>KOMPONEN</v>
          </cell>
          <cell r="P1995" t="str">
            <v>SATUAN</v>
          </cell>
          <cell r="Q1995" t="str">
            <v>KUANTITAS</v>
          </cell>
          <cell r="R1995" t="str">
            <v>SATUAN</v>
          </cell>
          <cell r="S1995" t="str">
            <v>HARGA</v>
          </cell>
        </row>
        <row r="1996">
          <cell r="A1996" t="str">
            <v>II.</v>
          </cell>
          <cell r="C1996" t="str">
            <v>URUTAN KERJA</v>
          </cell>
          <cell r="R1996" t="str">
            <v>(Rp.)</v>
          </cell>
          <cell r="S1996" t="str">
            <v>(Rp.)</v>
          </cell>
        </row>
        <row r="1997">
          <cell r="A1997">
            <v>1</v>
          </cell>
          <cell r="C1997" t="str">
            <v>Patok ditanam di tepi luar bahu jalan sesuai dengan</v>
          </cell>
        </row>
        <row r="1998">
          <cell r="C1998" t="str">
            <v>gambar rencana dan di-cat</v>
          </cell>
        </row>
        <row r="1999">
          <cell r="L1999" t="str">
            <v>A.</v>
          </cell>
          <cell r="N1999" t="str">
            <v>TENAGA</v>
          </cell>
        </row>
        <row r="2000">
          <cell r="A2000" t="str">
            <v>III.</v>
          </cell>
          <cell r="C2000" t="str">
            <v>PEMAKAIAN BAHAN, ALAT DAN TENAGA</v>
          </cell>
        </row>
        <row r="2001">
          <cell r="A2001" t="str">
            <v xml:space="preserve">   1.</v>
          </cell>
          <cell r="C2001" t="str">
            <v>BAHAN</v>
          </cell>
          <cell r="L2001" t="str">
            <v>1.</v>
          </cell>
          <cell r="N2001" t="str">
            <v>Pekerja Biasa</v>
          </cell>
          <cell r="O2001" t="str">
            <v>(L01)</v>
          </cell>
          <cell r="P2001" t="str">
            <v>jam</v>
          </cell>
          <cell r="Q2001">
            <v>1.0763052208835342</v>
          </cell>
          <cell r="R2001">
            <v>0</v>
          </cell>
          <cell r="U2001">
            <v>0</v>
          </cell>
        </row>
        <row r="2002">
          <cell r="A2002" t="str">
            <v>1.a.</v>
          </cell>
          <cell r="C2002" t="str">
            <v>Beton K-225</v>
          </cell>
          <cell r="D2002" t="str">
            <v>=  (0.15 x 0.15 x 1.50) x Fh</v>
          </cell>
          <cell r="G2002" t="str">
            <v>(M38)</v>
          </cell>
          <cell r="H2002">
            <v>3.5437500000000011E-2</v>
          </cell>
          <cell r="I2002" t="str">
            <v>M3</v>
          </cell>
          <cell r="L2002" t="str">
            <v>2.</v>
          </cell>
          <cell r="N2002" t="str">
            <v>Tukang</v>
          </cell>
          <cell r="O2002" t="str">
            <v>(L02)</v>
          </cell>
          <cell r="P2002" t="str">
            <v>jam</v>
          </cell>
          <cell r="Q2002">
            <v>0.5381526104417671</v>
          </cell>
          <cell r="R2002">
            <v>0</v>
          </cell>
          <cell r="U2002">
            <v>0</v>
          </cell>
        </row>
        <row r="2003">
          <cell r="A2003" t="str">
            <v>1.b.</v>
          </cell>
          <cell r="C2003" t="str">
            <v>Baja Tulangan</v>
          </cell>
          <cell r="G2003" t="str">
            <v>(M39)</v>
          </cell>
          <cell r="H2003">
            <v>4.651171875000002</v>
          </cell>
          <cell r="I2003" t="str">
            <v>Kg</v>
          </cell>
          <cell r="L2003" t="str">
            <v>3.</v>
          </cell>
          <cell r="N2003" t="str">
            <v>Mandor</v>
          </cell>
          <cell r="O2003" t="str">
            <v>(L03)</v>
          </cell>
          <cell r="P2003" t="str">
            <v>jam</v>
          </cell>
          <cell r="Q2003">
            <v>0.13453815261044177</v>
          </cell>
          <cell r="R2003">
            <v>0</v>
          </cell>
          <cell r="U2003">
            <v>0</v>
          </cell>
        </row>
        <row r="2004">
          <cell r="A2004" t="str">
            <v>1.c.</v>
          </cell>
          <cell r="C2004" t="str">
            <v>Cat, dan material lainnya</v>
          </cell>
          <cell r="G2004" t="str">
            <v>-</v>
          </cell>
          <cell r="I2004" t="str">
            <v>Ls</v>
          </cell>
        </row>
        <row r="2005">
          <cell r="Q2005" t="str">
            <v xml:space="preserve">JUMLAH HARGA TENAGA   </v>
          </cell>
          <cell r="U2005">
            <v>0</v>
          </cell>
        </row>
        <row r="2006">
          <cell r="A2006" t="str">
            <v>2.</v>
          </cell>
          <cell r="C2006" t="str">
            <v>ALAT</v>
          </cell>
        </row>
        <row r="2007">
          <cell r="A2007" t="str">
            <v>2.a.</v>
          </cell>
          <cell r="C2007" t="str">
            <v>DUMP TRUCK</v>
          </cell>
          <cell r="G2007" t="str">
            <v>(E08)</v>
          </cell>
          <cell r="L2007" t="str">
            <v>B.</v>
          </cell>
          <cell r="N2007" t="str">
            <v>BAHAN</v>
          </cell>
        </row>
        <row r="2008">
          <cell r="C2008" t="str">
            <v>Kapasitas 1 kali Angkut</v>
          </cell>
          <cell r="G2008" t="str">
            <v>Cp</v>
          </cell>
          <cell r="H2008">
            <v>20</v>
          </cell>
          <cell r="I2008" t="str">
            <v>Buah</v>
          </cell>
        </row>
        <row r="2009">
          <cell r="C2009" t="str">
            <v>Faktor Efisiensi Alat</v>
          </cell>
          <cell r="G2009" t="str">
            <v>Fa</v>
          </cell>
          <cell r="H2009">
            <v>0.83</v>
          </cell>
          <cell r="I2009" t="str">
            <v>-</v>
          </cell>
          <cell r="L2009" t="str">
            <v>1.</v>
          </cell>
          <cell r="N2009" t="str">
            <v>Beton K-225</v>
          </cell>
          <cell r="O2009" t="str">
            <v>(M38)</v>
          </cell>
          <cell r="P2009" t="str">
            <v>M3</v>
          </cell>
          <cell r="Q2009">
            <v>3.5437500000000011E-2</v>
          </cell>
          <cell r="R2009">
            <v>137414.42059079578</v>
          </cell>
          <cell r="U2009">
            <v>4869.6235296863269</v>
          </cell>
        </row>
        <row r="2010">
          <cell r="C2010" t="str">
            <v>Waktu Siklus  :</v>
          </cell>
          <cell r="G2010" t="str">
            <v>Ts</v>
          </cell>
          <cell r="L2010" t="str">
            <v>2.</v>
          </cell>
          <cell r="N2010" t="str">
            <v>Baja Tulangan</v>
          </cell>
          <cell r="O2010" t="str">
            <v>(M39)</v>
          </cell>
          <cell r="P2010" t="str">
            <v>Kg</v>
          </cell>
          <cell r="Q2010">
            <v>4.651171875000002</v>
          </cell>
          <cell r="R2010">
            <v>12000</v>
          </cell>
          <cell r="U2010">
            <v>55814.062500000022</v>
          </cell>
        </row>
        <row r="2011">
          <cell r="C2011" t="str">
            <v>- Memuat</v>
          </cell>
          <cell r="D2011" t="str">
            <v xml:space="preserve"> =  atur, ikat, dll.</v>
          </cell>
          <cell r="G2011" t="str">
            <v>T1</v>
          </cell>
          <cell r="H2011">
            <v>20</v>
          </cell>
          <cell r="I2011" t="str">
            <v>menit</v>
          </cell>
          <cell r="L2011" t="str">
            <v>3.</v>
          </cell>
          <cell r="N2011" t="str">
            <v>Cat, dan material lainnya</v>
          </cell>
          <cell r="P2011" t="str">
            <v>Ls</v>
          </cell>
          <cell r="Q2011">
            <v>1</v>
          </cell>
          <cell r="R2011">
            <v>1500</v>
          </cell>
          <cell r="U2011">
            <v>1500</v>
          </cell>
        </row>
        <row r="2012">
          <cell r="C2012" t="str">
            <v>- Angkut</v>
          </cell>
          <cell r="D2012" t="str">
            <v xml:space="preserve"> =  (2 x L : 25 Km/Jam) x 60 menit</v>
          </cell>
          <cell r="G2012" t="str">
            <v>T2</v>
          </cell>
          <cell r="H2012">
            <v>84</v>
          </cell>
          <cell r="I2012" t="str">
            <v>menit</v>
          </cell>
        </row>
        <row r="2013">
          <cell r="C2013" t="str">
            <v>- Menurunkan</v>
          </cell>
          <cell r="D2013" t="str">
            <v xml:space="preserve"> =  Rata-rata 1 menit / buah</v>
          </cell>
          <cell r="G2013" t="str">
            <v>T3</v>
          </cell>
          <cell r="H2013">
            <v>20</v>
          </cell>
          <cell r="I2013" t="str">
            <v>menit</v>
          </cell>
        </row>
        <row r="2014">
          <cell r="C2014" t="str">
            <v>- Lain-lain</v>
          </cell>
          <cell r="D2014" t="str">
            <v xml:space="preserve"> =  geser, atur, tunggu, dll.</v>
          </cell>
          <cell r="G2014" t="str">
            <v>T4</v>
          </cell>
          <cell r="H2014">
            <v>10</v>
          </cell>
          <cell r="I2014" t="str">
            <v>menit</v>
          </cell>
        </row>
        <row r="2015">
          <cell r="G2015" t="str">
            <v>Ts</v>
          </cell>
          <cell r="H2015">
            <v>134</v>
          </cell>
          <cell r="I2015" t="str">
            <v>menit</v>
          </cell>
          <cell r="Q2015" t="str">
            <v xml:space="preserve">JUMLAH HARGA BAHAN   </v>
          </cell>
          <cell r="U2015">
            <v>62183.686029686345</v>
          </cell>
        </row>
        <row r="2017">
          <cell r="C2017" t="str">
            <v>Kap. Prod. / Jam  =</v>
          </cell>
          <cell r="D2017" t="str">
            <v>Cp x Fa</v>
          </cell>
          <cell r="G2017" t="str">
            <v>Q1</v>
          </cell>
          <cell r="H2017">
            <v>7.4328358208955212</v>
          </cell>
          <cell r="I2017" t="str">
            <v>Buah</v>
          </cell>
          <cell r="L2017" t="str">
            <v>C.</v>
          </cell>
          <cell r="N2017" t="str">
            <v>PERALATAN</v>
          </cell>
        </row>
        <row r="2018">
          <cell r="D2018" t="str">
            <v>Ts : 60</v>
          </cell>
        </row>
        <row r="2019">
          <cell r="L2019" t="str">
            <v>1.</v>
          </cell>
          <cell r="N2019" t="str">
            <v>Dump Truck</v>
          </cell>
          <cell r="O2019" t="str">
            <v>(E08)</v>
          </cell>
          <cell r="P2019" t="str">
            <v>Jam</v>
          </cell>
          <cell r="Q2019">
            <v>0.1345381526104418</v>
          </cell>
          <cell r="R2019">
            <v>85369.901634057198</v>
          </cell>
          <cell r="U2019">
            <v>11485.508854381193</v>
          </cell>
        </row>
        <row r="2020">
          <cell r="C2020" t="str">
            <v>Koefisien Alat / Buah   =  1  :  Q1</v>
          </cell>
          <cell r="G2020" t="str">
            <v>(E08)</v>
          </cell>
          <cell r="H2020">
            <v>0.1345381526104418</v>
          </cell>
          <cell r="I2020" t="str">
            <v>Jam</v>
          </cell>
          <cell r="L2020" t="str">
            <v>2.</v>
          </cell>
          <cell r="N2020" t="str">
            <v>Alat Bantu</v>
          </cell>
          <cell r="P2020" t="str">
            <v>Ls</v>
          </cell>
          <cell r="Q2020">
            <v>1</v>
          </cell>
          <cell r="R2020">
            <v>350</v>
          </cell>
          <cell r="U2020">
            <v>350</v>
          </cell>
        </row>
        <row r="2022">
          <cell r="A2022" t="str">
            <v>2.b.</v>
          </cell>
          <cell r="C2022" t="str">
            <v>ALAT BANTU</v>
          </cell>
        </row>
        <row r="2023">
          <cell r="C2023" t="str">
            <v>- Pacul / Sekop</v>
          </cell>
          <cell r="D2023" t="str">
            <v>=  4  buah</v>
          </cell>
        </row>
        <row r="2026">
          <cell r="A2026" t="str">
            <v>3.</v>
          </cell>
          <cell r="C2026" t="str">
            <v>TENAGA</v>
          </cell>
        </row>
        <row r="2027">
          <cell r="C2027" t="str">
            <v>Produksi pasang patok pengarah / hari  =  Tk x Q1</v>
          </cell>
          <cell r="G2027" t="str">
            <v>Qt</v>
          </cell>
          <cell r="H2027">
            <v>52.02985074626865</v>
          </cell>
          <cell r="I2027" t="str">
            <v>Buah</v>
          </cell>
          <cell r="Q2027" t="str">
            <v xml:space="preserve">JUMLAH HARGA PERALATAN   </v>
          </cell>
          <cell r="U2027">
            <v>11835.508854381193</v>
          </cell>
        </row>
        <row r="2028">
          <cell r="C2028" t="str">
            <v>Kebutuhan tenaga :</v>
          </cell>
          <cell r="D2028" t="str">
            <v>- Mandor</v>
          </cell>
          <cell r="G2028" t="str">
            <v>M</v>
          </cell>
          <cell r="H2028">
            <v>1</v>
          </cell>
          <cell r="I2028" t="str">
            <v>orang</v>
          </cell>
        </row>
        <row r="2029">
          <cell r="D2029" t="str">
            <v>- Tukang</v>
          </cell>
          <cell r="G2029" t="str">
            <v>Tb</v>
          </cell>
          <cell r="H2029">
            <v>4</v>
          </cell>
          <cell r="I2029" t="str">
            <v>orang</v>
          </cell>
          <cell r="L2029" t="str">
            <v>D.</v>
          </cell>
          <cell r="N2029" t="str">
            <v>JUMLAH HARGA TENAGA, BAHAN DAN PERALATAN  ( A + B + C )</v>
          </cell>
          <cell r="U2029">
            <v>74019.194884067532</v>
          </cell>
        </row>
        <row r="2030">
          <cell r="D2030" t="str">
            <v>- Pekerja</v>
          </cell>
          <cell r="G2030" t="str">
            <v>P</v>
          </cell>
          <cell r="H2030">
            <v>8</v>
          </cell>
          <cell r="I2030" t="str">
            <v>orang</v>
          </cell>
          <cell r="L2030" t="str">
            <v>E.</v>
          </cell>
          <cell r="N2030" t="str">
            <v>OVERHEAD &amp; PROFIT</v>
          </cell>
          <cell r="P2030">
            <v>10</v>
          </cell>
          <cell r="Q2030" t="str">
            <v>%  x  D</v>
          </cell>
          <cell r="U2030">
            <v>7401.9194884067538</v>
          </cell>
        </row>
        <row r="2031">
          <cell r="C2031" t="str">
            <v>Koefisien Tenaga / Bh   :</v>
          </cell>
          <cell r="L2031" t="str">
            <v>F.</v>
          </cell>
          <cell r="N2031" t="str">
            <v>HARGA SATUAN PEKERJAAN  ( D + E )</v>
          </cell>
          <cell r="U2031">
            <v>81421.114372474287</v>
          </cell>
        </row>
        <row r="2032">
          <cell r="D2032" t="str">
            <v>-  Mandor</v>
          </cell>
          <cell r="E2032" t="str">
            <v>= (Tk x M) : Qt</v>
          </cell>
          <cell r="G2032" t="str">
            <v>(L03)</v>
          </cell>
          <cell r="H2032">
            <v>0.13453815261044177</v>
          </cell>
          <cell r="I2032" t="str">
            <v>jam</v>
          </cell>
          <cell r="L2032" t="str">
            <v>Note: 1</v>
          </cell>
          <cell r="N2032" t="str">
            <v>SATUAN dapat berdasarkan atas jam operasi untuk Tenaga Kerja dan Peralatan, volume dan/atau ukuran</v>
          </cell>
        </row>
        <row r="2033">
          <cell r="D2033" t="str">
            <v>-  Tukang</v>
          </cell>
          <cell r="E2033" t="str">
            <v>= (Tk x Tb) : Qt</v>
          </cell>
          <cell r="G2033" t="str">
            <v>(L02)</v>
          </cell>
          <cell r="H2033">
            <v>0.5381526104417671</v>
          </cell>
          <cell r="I2033" t="str">
            <v>jam</v>
          </cell>
          <cell r="N2033" t="str">
            <v>berat untuk bahan-bahan.</v>
          </cell>
        </row>
        <row r="2034">
          <cell r="D2034" t="str">
            <v>-  Pekerja</v>
          </cell>
          <cell r="E2034" t="str">
            <v>= (Tk x P) : Qt</v>
          </cell>
          <cell r="G2034" t="str">
            <v>(L01)</v>
          </cell>
          <cell r="H2034">
            <v>1.0763052208835342</v>
          </cell>
          <cell r="I2034" t="str">
            <v>jam</v>
          </cell>
          <cell r="L2034">
            <v>2</v>
          </cell>
          <cell r="N2034" t="str">
            <v>Kuantitas satuan adalah kuantitas setiap komponen untuk menyelesaikan satu satuan pekerjaan dari nomor</v>
          </cell>
        </row>
        <row r="2035">
          <cell r="N2035" t="str">
            <v>mata pembayaran.</v>
          </cell>
        </row>
        <row r="2036">
          <cell r="L2036">
            <v>3</v>
          </cell>
          <cell r="N2036" t="str">
            <v>Biaya satuan untuk peralatan sudah termasuk bahan bakar, bahan habis dipakai dan operator.</v>
          </cell>
        </row>
        <row r="2037">
          <cell r="L2037">
            <v>4</v>
          </cell>
          <cell r="N2037" t="str">
            <v>Biaya satuan sudah termasuk pengeluaran untuk seluruh pajak yang berkaitan (tetapi tidak termasuk PPN</v>
          </cell>
        </row>
        <row r="2038">
          <cell r="J2038" t="str">
            <v>Berlanjut ke hal. berikut.</v>
          </cell>
          <cell r="N2038" t="str">
            <v>yang dibayar dari kontrak) dan biaya-biaya lainnya.</v>
          </cell>
        </row>
        <row r="2039">
          <cell r="A2039" t="str">
            <v>ITEM PEMBAYARAN NO.</v>
          </cell>
          <cell r="D2039" t="str">
            <v>:  8.4 (6)</v>
          </cell>
          <cell r="J2039" t="str">
            <v>Analisa EI-846</v>
          </cell>
        </row>
        <row r="2040">
          <cell r="A2040" t="str">
            <v>JENIS PEKERJAAN</v>
          </cell>
          <cell r="D2040" t="str">
            <v>:  Patok Pengarah</v>
          </cell>
        </row>
        <row r="2041">
          <cell r="A2041" t="str">
            <v>SATUAN PEMBAYARAN</v>
          </cell>
          <cell r="D2041" t="str">
            <v>:  BH</v>
          </cell>
          <cell r="H2041" t="str">
            <v xml:space="preserve">        URAIAN ANALISA HARGA SATUAN</v>
          </cell>
        </row>
        <row r="2042">
          <cell r="J2042" t="str">
            <v>Lanjutan</v>
          </cell>
        </row>
        <row r="2044">
          <cell r="A2044" t="str">
            <v>No.</v>
          </cell>
          <cell r="C2044" t="str">
            <v>U R A I A N</v>
          </cell>
          <cell r="G2044" t="str">
            <v>KODE</v>
          </cell>
          <cell r="H2044" t="str">
            <v>KOEF.</v>
          </cell>
          <cell r="I2044" t="str">
            <v>SATUAN</v>
          </cell>
          <cell r="J2044" t="str">
            <v>KETERANGAN</v>
          </cell>
        </row>
        <row r="2047">
          <cell r="A2047" t="str">
            <v>4.</v>
          </cell>
          <cell r="C2047" t="str">
            <v>HARGA DASAR SATUAN UPAH, BAHAN DAN ALAT</v>
          </cell>
        </row>
        <row r="2048">
          <cell r="C2048" t="str">
            <v>Lihat lampiran.</v>
          </cell>
        </row>
        <row r="2050">
          <cell r="A2050" t="str">
            <v>5.</v>
          </cell>
          <cell r="C2050" t="str">
            <v>ANALISA HARGA SATUAN PEKERJAAN</v>
          </cell>
        </row>
        <row r="2051">
          <cell r="C2051" t="str">
            <v>Lihat perhitungan dalam FORMULIR STANDAR UNTUK</v>
          </cell>
        </row>
        <row r="2052">
          <cell r="C2052" t="str">
            <v>PEREKEMAN ANALISA MASING-MASING HARGA</v>
          </cell>
        </row>
        <row r="2053">
          <cell r="C2053" t="str">
            <v>SATUAN.</v>
          </cell>
        </row>
        <row r="2054">
          <cell r="C2054" t="str">
            <v>Didapat Harga Satuan Pekerjaan :</v>
          </cell>
        </row>
        <row r="2056">
          <cell r="C2056" t="str">
            <v xml:space="preserve">Rp.  </v>
          </cell>
          <cell r="D2056">
            <v>81421.114372474287</v>
          </cell>
          <cell r="E2056" t="str">
            <v xml:space="preserve"> / Buah</v>
          </cell>
        </row>
        <row r="2059">
          <cell r="A2059" t="str">
            <v>6.</v>
          </cell>
          <cell r="C2059" t="str">
            <v>MASA PELAKSANAAN YANG DIPERLUKAN</v>
          </cell>
        </row>
        <row r="2060">
          <cell r="C2060" t="str">
            <v>Masa Pelaksanaan :</v>
          </cell>
          <cell r="D2060" t="str">
            <v>. . . . . . . . . . .</v>
          </cell>
          <cell r="E2060" t="str">
            <v>bulan</v>
          </cell>
        </row>
        <row r="2062">
          <cell r="A2062" t="str">
            <v>7.</v>
          </cell>
          <cell r="C2062" t="str">
            <v>VOLUME PEKERJAAN YANG DIPERLUKAN</v>
          </cell>
        </row>
        <row r="2063">
          <cell r="C2063" t="str">
            <v>Volume pekerjaan  :</v>
          </cell>
          <cell r="D2063">
            <v>0</v>
          </cell>
          <cell r="E2063" t="str">
            <v>Buah</v>
          </cell>
        </row>
        <row r="2100">
          <cell r="A2100" t="str">
            <v>ITEM PEMBAYARAN NO.</v>
          </cell>
          <cell r="D2100" t="str">
            <v>:  8.4 (7)</v>
          </cell>
          <cell r="J2100" t="str">
            <v>Analisa EI-847</v>
          </cell>
          <cell r="T2100" t="str">
            <v>Analisa EI-847</v>
          </cell>
        </row>
        <row r="2101">
          <cell r="A2101" t="str">
            <v>JENIS PEKERJAAN</v>
          </cell>
          <cell r="D2101" t="str">
            <v>:  Patok Kilometer</v>
          </cell>
        </row>
        <row r="2102">
          <cell r="A2102" t="str">
            <v>SATUAN PEMBAYARAN</v>
          </cell>
          <cell r="D2102" t="str">
            <v>:  BH</v>
          </cell>
          <cell r="H2102" t="str">
            <v xml:space="preserve">        URAIAN ANALISA HARGA SATUAN</v>
          </cell>
          <cell r="L2102" t="str">
            <v>FORMULIR STANDAR UNTUK</v>
          </cell>
        </row>
        <row r="2103">
          <cell r="L2103" t="str">
            <v>PEREKAMAN ANALISA MASING-MASING HARGA SATUAN</v>
          </cell>
        </row>
        <row r="2104">
          <cell r="L2104" t="str">
            <v xml:space="preserve">                                                                                                            </v>
          </cell>
        </row>
        <row r="2105">
          <cell r="A2105" t="str">
            <v>No.</v>
          </cell>
          <cell r="C2105" t="str">
            <v>U R A I A N</v>
          </cell>
          <cell r="G2105" t="str">
            <v>KODE</v>
          </cell>
          <cell r="H2105" t="str">
            <v>KOEF.</v>
          </cell>
          <cell r="I2105" t="str">
            <v>SATUAN</v>
          </cell>
          <cell r="J2105" t="str">
            <v>KETERANGAN</v>
          </cell>
        </row>
        <row r="2107">
          <cell r="L2107" t="str">
            <v>Proyek / Bagpro</v>
          </cell>
          <cell r="O2107" t="str">
            <v xml:space="preserve">:  Peningkatan Jalan Dan Jembatan Prop. NTT </v>
          </cell>
        </row>
        <row r="2108">
          <cell r="A2108" t="str">
            <v>I.</v>
          </cell>
          <cell r="C2108" t="str">
            <v>ASUMSI</v>
          </cell>
          <cell r="L2108" t="str">
            <v>No. Paket Kontrak</v>
          </cell>
          <cell r="O2108" t="str">
            <v xml:space="preserve">:  </v>
          </cell>
        </row>
        <row r="2109">
          <cell r="A2109">
            <v>1</v>
          </cell>
          <cell r="C2109" t="str">
            <v>Menggunakan cara manual</v>
          </cell>
          <cell r="L2109" t="str">
            <v>Nama Paket</v>
          </cell>
          <cell r="O2109" t="str">
            <v>:  Pembangunan Jalan Resetlement Pengungsi Mauritzu</v>
          </cell>
        </row>
        <row r="2110">
          <cell r="A2110">
            <v>2</v>
          </cell>
          <cell r="C2110" t="str">
            <v>Lokasi pekerjaan : sepanjang jalan</v>
          </cell>
          <cell r="L2110" t="str">
            <v>Prop / Kab / Kodya</v>
          </cell>
          <cell r="O2110" t="str">
            <v>:  Nusa Tenggara Timur / TTU</v>
          </cell>
        </row>
        <row r="2111">
          <cell r="A2111">
            <v>3</v>
          </cell>
          <cell r="C2111" t="str">
            <v>Bahan dasar (patok kilometer beton cetak)</v>
          </cell>
          <cell r="L2111" t="str">
            <v>ITEM PEMBAYARAN NO.</v>
          </cell>
          <cell r="O2111" t="str">
            <v>:  8.4 (7)</v>
          </cell>
          <cell r="R2111" t="str">
            <v>PERKIRAAN VOL. PEK.</v>
          </cell>
          <cell r="T2111" t="str">
            <v>:</v>
          </cell>
          <cell r="U2111">
            <v>0</v>
          </cell>
        </row>
        <row r="2112">
          <cell r="C2112" t="str">
            <v>diangkut dengan Truk ke lokasi pekerjaan</v>
          </cell>
          <cell r="L2112" t="str">
            <v>JENIS PEKERJAAN</v>
          </cell>
          <cell r="O2112" t="str">
            <v>:  Patok Kilometer</v>
          </cell>
          <cell r="R2112" t="str">
            <v>TOTAL HARGA (Rp.)</v>
          </cell>
          <cell r="T2112" t="str">
            <v>:</v>
          </cell>
          <cell r="U2112">
            <v>0</v>
          </cell>
        </row>
        <row r="2113">
          <cell r="A2113">
            <v>4</v>
          </cell>
          <cell r="C2113" t="str">
            <v>Jarak rata-rata Base camp ke lokasi pekerjaan</v>
          </cell>
          <cell r="G2113" t="str">
            <v>L</v>
          </cell>
          <cell r="H2113">
            <v>17.5</v>
          </cell>
          <cell r="I2113" t="str">
            <v>KM</v>
          </cell>
          <cell r="L2113" t="str">
            <v>SATUAN PEMBAYARAN</v>
          </cell>
          <cell r="O2113" t="str">
            <v>:  BH</v>
          </cell>
          <cell r="R2113" t="str">
            <v>% THD. BIAYA PROYEK</v>
          </cell>
          <cell r="T2113" t="str">
            <v>:</v>
          </cell>
          <cell r="U2113">
            <v>0</v>
          </cell>
        </row>
        <row r="2114">
          <cell r="A2114">
            <v>5</v>
          </cell>
          <cell r="C2114" t="str">
            <v>Jam kerja efektif per-hari</v>
          </cell>
          <cell r="G2114" t="str">
            <v>Tk</v>
          </cell>
          <cell r="H2114">
            <v>7</v>
          </cell>
          <cell r="I2114" t="str">
            <v>jam</v>
          </cell>
        </row>
        <row r="2115">
          <cell r="A2115">
            <v>6</v>
          </cell>
          <cell r="C2115" t="str">
            <v>Faktor kehilangan bahan</v>
          </cell>
          <cell r="G2115" t="str">
            <v>Fh</v>
          </cell>
          <cell r="H2115">
            <v>1.05</v>
          </cell>
          <cell r="I2115" t="str">
            <v>-</v>
          </cell>
        </row>
        <row r="2116">
          <cell r="A2116">
            <v>7</v>
          </cell>
          <cell r="C2116" t="str">
            <v>Tulangan praktis</v>
          </cell>
          <cell r="G2116" t="str">
            <v>Rc</v>
          </cell>
          <cell r="H2116">
            <v>125</v>
          </cell>
          <cell r="I2116" t="str">
            <v>Kg/M3</v>
          </cell>
          <cell r="Q2116" t="str">
            <v>PERKIRAAN</v>
          </cell>
          <cell r="R2116" t="str">
            <v>HARGA</v>
          </cell>
          <cell r="S2116" t="str">
            <v>JUMLAH</v>
          </cell>
        </row>
        <row r="2117">
          <cell r="L2117" t="str">
            <v>NO.</v>
          </cell>
          <cell r="N2117" t="str">
            <v>KOMPONEN</v>
          </cell>
          <cell r="P2117" t="str">
            <v>SATUAN</v>
          </cell>
          <cell r="Q2117" t="str">
            <v>KUANTITAS</v>
          </cell>
          <cell r="R2117" t="str">
            <v>SATUAN</v>
          </cell>
          <cell r="S2117" t="str">
            <v>HARGA</v>
          </cell>
        </row>
        <row r="2118">
          <cell r="A2118" t="str">
            <v>II.</v>
          </cell>
          <cell r="C2118" t="str">
            <v>URUTAN KERJA</v>
          </cell>
          <cell r="R2118" t="str">
            <v>(Rp.)</v>
          </cell>
          <cell r="S2118" t="str">
            <v>(Rp.)</v>
          </cell>
        </row>
        <row r="2119">
          <cell r="A2119">
            <v>1</v>
          </cell>
          <cell r="C2119" t="str">
            <v>Tempat penanaman patok disiapkan / digali</v>
          </cell>
        </row>
        <row r="2120">
          <cell r="A2120">
            <v>2</v>
          </cell>
          <cell r="C2120" t="str">
            <v>Patok Kilometer ditanam ke dalam tanah dengan</v>
          </cell>
        </row>
        <row r="2121">
          <cell r="C2121" t="str">
            <v>elevasi puncak patok sesuai dgn. ketentuan dan dicat</v>
          </cell>
          <cell r="L2121" t="str">
            <v>A.</v>
          </cell>
          <cell r="N2121" t="str">
            <v>TENAGA</v>
          </cell>
        </row>
        <row r="2123">
          <cell r="A2123" t="str">
            <v>III.</v>
          </cell>
          <cell r="C2123" t="str">
            <v>PEMAKAIAN BAHAN, ALAT DAN TENAGA</v>
          </cell>
          <cell r="L2123" t="str">
            <v>1.</v>
          </cell>
          <cell r="N2123" t="str">
            <v>Pekerja Biasa</v>
          </cell>
          <cell r="O2123" t="str">
            <v>(L01)</v>
          </cell>
          <cell r="P2123" t="str">
            <v>jam</v>
          </cell>
          <cell r="Q2123">
            <v>0.75833333333333319</v>
          </cell>
          <cell r="R2123">
            <v>0</v>
          </cell>
          <cell r="U2123">
            <v>0</v>
          </cell>
        </row>
        <row r="2124">
          <cell r="A2124" t="str">
            <v xml:space="preserve">   1.</v>
          </cell>
          <cell r="C2124" t="str">
            <v>BAHAN</v>
          </cell>
          <cell r="L2124" t="str">
            <v>2.</v>
          </cell>
          <cell r="N2124" t="str">
            <v>Tukang</v>
          </cell>
          <cell r="O2124" t="str">
            <v>(L02)</v>
          </cell>
          <cell r="P2124" t="str">
            <v>jam</v>
          </cell>
          <cell r="Q2124">
            <v>0.30333333333333329</v>
          </cell>
          <cell r="R2124">
            <v>0</v>
          </cell>
          <cell r="U2124">
            <v>0</v>
          </cell>
        </row>
        <row r="2125">
          <cell r="A2125" t="str">
            <v>1.a.</v>
          </cell>
          <cell r="C2125" t="str">
            <v>Beton K-225</v>
          </cell>
          <cell r="D2125" t="str">
            <v>=  (0.30 x 0.30 x 1.60) x Fh</v>
          </cell>
          <cell r="G2125" t="str">
            <v>(M38)</v>
          </cell>
          <cell r="H2125">
            <v>0.1512</v>
          </cell>
          <cell r="I2125" t="str">
            <v>M3</v>
          </cell>
          <cell r="L2125" t="str">
            <v>3.</v>
          </cell>
          <cell r="N2125" t="str">
            <v>Mandor</v>
          </cell>
          <cell r="O2125" t="str">
            <v>(L03)</v>
          </cell>
          <cell r="P2125" t="str">
            <v>jam</v>
          </cell>
          <cell r="Q2125">
            <v>0.15166666666666664</v>
          </cell>
          <cell r="R2125">
            <v>0</v>
          </cell>
          <cell r="U2125">
            <v>0</v>
          </cell>
        </row>
        <row r="2126">
          <cell r="A2126" t="str">
            <v>1.b.</v>
          </cell>
          <cell r="C2126" t="str">
            <v>Baja Tulangan</v>
          </cell>
          <cell r="G2126" t="str">
            <v>(M39)</v>
          </cell>
          <cell r="H2126">
            <v>18.899999999999999</v>
          </cell>
          <cell r="I2126" t="str">
            <v>Kg</v>
          </cell>
        </row>
        <row r="2127">
          <cell r="A2127" t="str">
            <v>1.c.</v>
          </cell>
          <cell r="C2127" t="str">
            <v>Cat, dan material lainnya</v>
          </cell>
          <cell r="G2127" t="str">
            <v>-</v>
          </cell>
          <cell r="I2127" t="str">
            <v>Ls</v>
          </cell>
          <cell r="Q2127" t="str">
            <v xml:space="preserve">JUMLAH HARGA TENAGA   </v>
          </cell>
          <cell r="U2127">
            <v>0</v>
          </cell>
        </row>
        <row r="2129">
          <cell r="A2129" t="str">
            <v>2.</v>
          </cell>
          <cell r="C2129" t="str">
            <v>ALAT</v>
          </cell>
          <cell r="L2129" t="str">
            <v>B.</v>
          </cell>
          <cell r="N2129" t="str">
            <v>BAHAN</v>
          </cell>
        </row>
        <row r="2130">
          <cell r="A2130" t="str">
            <v>2.a.</v>
          </cell>
          <cell r="C2130" t="str">
            <v>DUMP TRUCK</v>
          </cell>
          <cell r="G2130" t="str">
            <v>(E08)</v>
          </cell>
        </row>
        <row r="2131">
          <cell r="C2131" t="str">
            <v>Kapasitas 1 kali Angkut</v>
          </cell>
          <cell r="G2131" t="str">
            <v>Cp</v>
          </cell>
          <cell r="H2131">
            <v>15</v>
          </cell>
          <cell r="I2131" t="str">
            <v>Buah</v>
          </cell>
          <cell r="L2131" t="str">
            <v>1.</v>
          </cell>
          <cell r="N2131" t="str">
            <v>Beton K-225</v>
          </cell>
          <cell r="O2131" t="str">
            <v>(M38)</v>
          </cell>
          <cell r="P2131" t="str">
            <v>M3</v>
          </cell>
          <cell r="Q2131">
            <v>0.1512</v>
          </cell>
          <cell r="R2131">
            <v>137414.42059079578</v>
          </cell>
          <cell r="U2131">
            <v>20777.060393328324</v>
          </cell>
        </row>
        <row r="2132">
          <cell r="C2132" t="str">
            <v>Waktu Siklus  :</v>
          </cell>
          <cell r="G2132" t="str">
            <v>Ts</v>
          </cell>
          <cell r="L2132" t="str">
            <v>2.</v>
          </cell>
          <cell r="N2132" t="str">
            <v>Baja Tulangan</v>
          </cell>
          <cell r="O2132" t="str">
            <v>(M39)</v>
          </cell>
          <cell r="P2132" t="str">
            <v>Kg</v>
          </cell>
          <cell r="Q2132">
            <v>18.899999999999999</v>
          </cell>
          <cell r="R2132">
            <v>12000</v>
          </cell>
          <cell r="U2132">
            <v>226799.99999999997</v>
          </cell>
        </row>
        <row r="2133">
          <cell r="C2133" t="str">
            <v>- Memuat</v>
          </cell>
          <cell r="D2133" t="str">
            <v xml:space="preserve"> =  muat, atur, ikat, dll</v>
          </cell>
          <cell r="G2133" t="str">
            <v>T1</v>
          </cell>
          <cell r="H2133">
            <v>20</v>
          </cell>
          <cell r="I2133" t="str">
            <v>menit</v>
          </cell>
          <cell r="L2133" t="str">
            <v>3.</v>
          </cell>
          <cell r="N2133" t="str">
            <v>Cat, dan material lainnya</v>
          </cell>
          <cell r="P2133" t="str">
            <v>Ls</v>
          </cell>
          <cell r="Q2133">
            <v>1</v>
          </cell>
          <cell r="R2133">
            <v>5500</v>
          </cell>
          <cell r="U2133">
            <v>5500</v>
          </cell>
        </row>
        <row r="2134">
          <cell r="C2134" t="str">
            <v>- Angkut</v>
          </cell>
          <cell r="D2134" t="str">
            <v xml:space="preserve"> =  (2 x L : 25 Km/Jam) x 60</v>
          </cell>
          <cell r="G2134" t="str">
            <v>T2</v>
          </cell>
          <cell r="H2134">
            <v>84</v>
          </cell>
          <cell r="I2134" t="str">
            <v>menit</v>
          </cell>
        </row>
        <row r="2135">
          <cell r="C2135" t="str">
            <v>- Menurunkan</v>
          </cell>
          <cell r="D2135" t="str">
            <v xml:space="preserve"> =  Rata-rata  1.5 menit / buah</v>
          </cell>
          <cell r="G2135" t="str">
            <v>T3</v>
          </cell>
          <cell r="H2135">
            <v>22.5</v>
          </cell>
          <cell r="I2135" t="str">
            <v>menit</v>
          </cell>
        </row>
        <row r="2136">
          <cell r="C2136" t="str">
            <v>- Lain-lain</v>
          </cell>
          <cell r="D2136" t="str">
            <v xml:space="preserve"> =  geser, tunggu, dll</v>
          </cell>
          <cell r="G2136" t="str">
            <v>T4</v>
          </cell>
          <cell r="H2136">
            <v>10</v>
          </cell>
          <cell r="I2136" t="str">
            <v>menit</v>
          </cell>
        </row>
        <row r="2137">
          <cell r="G2137" t="str">
            <v>Ts</v>
          </cell>
          <cell r="H2137">
            <v>136.5</v>
          </cell>
          <cell r="I2137" t="str">
            <v>menit</v>
          </cell>
          <cell r="Q2137" t="str">
            <v xml:space="preserve">JUMLAH HARGA BAHAN   </v>
          </cell>
          <cell r="U2137">
            <v>253077.06039332828</v>
          </cell>
        </row>
        <row r="2139">
          <cell r="C2139" t="str">
            <v>Kap. Prod. / Jam  =</v>
          </cell>
          <cell r="D2139" t="str">
            <v>Cp</v>
          </cell>
          <cell r="G2139" t="str">
            <v>Q1</v>
          </cell>
          <cell r="H2139">
            <v>6.593406593406594</v>
          </cell>
          <cell r="I2139" t="str">
            <v>Buah</v>
          </cell>
          <cell r="L2139" t="str">
            <v>C.</v>
          </cell>
          <cell r="N2139" t="str">
            <v>PERALATAN</v>
          </cell>
        </row>
        <row r="2140">
          <cell r="D2140" t="str">
            <v>Ts : 60</v>
          </cell>
        </row>
        <row r="2141">
          <cell r="L2141" t="str">
            <v>1.</v>
          </cell>
          <cell r="N2141" t="str">
            <v>Dump Truck</v>
          </cell>
          <cell r="O2141" t="str">
            <v>(E08)</v>
          </cell>
          <cell r="P2141" t="str">
            <v>Jam</v>
          </cell>
          <cell r="Q2141">
            <v>0.15166666666666664</v>
          </cell>
          <cell r="R2141">
            <v>85369.901634057198</v>
          </cell>
          <cell r="U2141">
            <v>12947.768414498672</v>
          </cell>
        </row>
        <row r="2142">
          <cell r="C2142" t="str">
            <v>Koefisien Alat / Buah   =  1  :  Q1</v>
          </cell>
          <cell r="G2142" t="str">
            <v>(E08)</v>
          </cell>
          <cell r="H2142">
            <v>0.15166666666666664</v>
          </cell>
          <cell r="I2142" t="str">
            <v>Jam</v>
          </cell>
          <cell r="L2142" t="str">
            <v>2.</v>
          </cell>
          <cell r="N2142" t="str">
            <v>Alat Bantu</v>
          </cell>
          <cell r="P2142" t="str">
            <v>Ls</v>
          </cell>
          <cell r="Q2142">
            <v>1</v>
          </cell>
          <cell r="R2142">
            <v>250</v>
          </cell>
          <cell r="U2142">
            <v>250</v>
          </cell>
        </row>
        <row r="2144">
          <cell r="A2144" t="str">
            <v>2.b.</v>
          </cell>
          <cell r="C2144" t="str">
            <v>ALAT BANTU</v>
          </cell>
        </row>
        <row r="2145">
          <cell r="C2145" t="str">
            <v>- Pacul / Sekop</v>
          </cell>
          <cell r="D2145" t="str">
            <v>=  4  buah</v>
          </cell>
        </row>
        <row r="2146">
          <cell r="C2146" t="str">
            <v>- Kunci Baut</v>
          </cell>
          <cell r="D2146" t="str">
            <v>=  2  buah</v>
          </cell>
        </row>
        <row r="2149">
          <cell r="A2149" t="str">
            <v>3.</v>
          </cell>
          <cell r="C2149" t="str">
            <v>TENAGA</v>
          </cell>
          <cell r="Q2149" t="str">
            <v xml:space="preserve">JUMLAH HARGA PERALATAN   </v>
          </cell>
          <cell r="U2149">
            <v>13197.768414498672</v>
          </cell>
        </row>
        <row r="2150">
          <cell r="C2150" t="str">
            <v>Produksi pasang patok kilometer / hari  =  Tk x Q1</v>
          </cell>
          <cell r="G2150" t="str">
            <v>Qt</v>
          </cell>
          <cell r="H2150">
            <v>46.15384615384616</v>
          </cell>
          <cell r="I2150" t="str">
            <v>Buah</v>
          </cell>
        </row>
        <row r="2151">
          <cell r="C2151" t="str">
            <v>Kebutuhan tenaga :</v>
          </cell>
          <cell r="D2151" t="str">
            <v>- Mandor</v>
          </cell>
          <cell r="G2151" t="str">
            <v>M</v>
          </cell>
          <cell r="H2151">
            <v>1</v>
          </cell>
          <cell r="I2151" t="str">
            <v>orang</v>
          </cell>
          <cell r="L2151" t="str">
            <v>D.</v>
          </cell>
          <cell r="N2151" t="str">
            <v>JUMLAH HARGA TENAGA, BAHAN DAN PERALATAN  ( A + B + C )</v>
          </cell>
          <cell r="U2151">
            <v>266274.82880782697</v>
          </cell>
        </row>
        <row r="2152">
          <cell r="D2152" t="str">
            <v>- Tukang</v>
          </cell>
          <cell r="G2152" t="str">
            <v>Tb</v>
          </cell>
          <cell r="H2152">
            <v>2</v>
          </cell>
          <cell r="I2152" t="str">
            <v>orang</v>
          </cell>
          <cell r="L2152" t="str">
            <v>E.</v>
          </cell>
          <cell r="N2152" t="str">
            <v>OVERHEAD &amp; PROFIT</v>
          </cell>
          <cell r="P2152">
            <v>10</v>
          </cell>
          <cell r="Q2152" t="str">
            <v>%  x  D</v>
          </cell>
          <cell r="U2152">
            <v>26627.4828807827</v>
          </cell>
        </row>
        <row r="2153">
          <cell r="D2153" t="str">
            <v>- Pekerja</v>
          </cell>
          <cell r="G2153" t="str">
            <v>P</v>
          </cell>
          <cell r="H2153">
            <v>5</v>
          </cell>
          <cell r="I2153" t="str">
            <v>orang</v>
          </cell>
          <cell r="L2153" t="str">
            <v>F.</v>
          </cell>
          <cell r="N2153" t="str">
            <v>HARGA SATUAN PEKERJAAN  ( D + E )</v>
          </cell>
          <cell r="U2153">
            <v>292902.31168860965</v>
          </cell>
        </row>
        <row r="2154">
          <cell r="C2154" t="str">
            <v>Koefisien Tenaga / Bh   :</v>
          </cell>
          <cell r="L2154" t="str">
            <v>Note: 1</v>
          </cell>
          <cell r="N2154" t="str">
            <v>SATUAN dapat berdasarkan atas jam operasi untuk Tenaga Kerja dan Peralatan, volume dan/atau ukuran</v>
          </cell>
        </row>
        <row r="2155">
          <cell r="D2155" t="str">
            <v>-  Mandor</v>
          </cell>
          <cell r="E2155" t="str">
            <v>= (Tk x M) : Qt</v>
          </cell>
          <cell r="G2155" t="str">
            <v>(L03)</v>
          </cell>
          <cell r="H2155">
            <v>0.15166666666666664</v>
          </cell>
          <cell r="I2155" t="str">
            <v>jam</v>
          </cell>
          <cell r="N2155" t="str">
            <v>berat untuk bahan-bahan.</v>
          </cell>
        </row>
        <row r="2156">
          <cell r="D2156" t="str">
            <v>-  Tukang</v>
          </cell>
          <cell r="E2156" t="str">
            <v>= (Tk x Tb) : Qt</v>
          </cell>
          <cell r="G2156" t="str">
            <v>(L02)</v>
          </cell>
          <cell r="H2156">
            <v>0.30333333333333329</v>
          </cell>
          <cell r="I2156" t="str">
            <v>jam</v>
          </cell>
          <cell r="L2156">
            <v>2</v>
          </cell>
          <cell r="N2156" t="str">
            <v>Kuantitas satuan adalah kuantitas setiap komponen untuk menyelesaikan satu satuan pekerjaan dari nomor</v>
          </cell>
        </row>
        <row r="2157">
          <cell r="D2157" t="str">
            <v>-  Pekerja</v>
          </cell>
          <cell r="E2157" t="str">
            <v>= (Tk x P) : Qt</v>
          </cell>
          <cell r="G2157" t="str">
            <v>(L01)</v>
          </cell>
          <cell r="H2157">
            <v>0.75833333333333319</v>
          </cell>
          <cell r="I2157" t="str">
            <v>jam</v>
          </cell>
          <cell r="N2157" t="str">
            <v>mata pembayaran.</v>
          </cell>
        </row>
        <row r="2158">
          <cell r="L2158">
            <v>3</v>
          </cell>
          <cell r="N2158" t="str">
            <v>Biaya satuan untuk peralatan sudah termasuk bahan bakar, bahan habis dipakai dan operator.</v>
          </cell>
        </row>
        <row r="2159">
          <cell r="L2159">
            <v>4</v>
          </cell>
          <cell r="N2159" t="str">
            <v>Biaya satuan sudah termasuk pengeluaran untuk seluruh pajak yang berkaitan (tetapi tidak termasuk PPN</v>
          </cell>
        </row>
        <row r="2160">
          <cell r="J2160" t="str">
            <v>Berlanjut ke hal. berikut.</v>
          </cell>
          <cell r="N2160" t="str">
            <v>yang dibayar dari kontrak) dan biaya-biaya lainnya.</v>
          </cell>
        </row>
        <row r="2161">
          <cell r="A2161" t="str">
            <v>ITEM PEMBAYARAN NO.</v>
          </cell>
          <cell r="D2161" t="str">
            <v>:  8.4 (7)</v>
          </cell>
          <cell r="J2161" t="str">
            <v>Analisa EI-847</v>
          </cell>
        </row>
        <row r="2162">
          <cell r="A2162" t="str">
            <v>JENIS PEKERJAAN</v>
          </cell>
          <cell r="D2162" t="str">
            <v>:  Patok Kilometer</v>
          </cell>
        </row>
        <row r="2163">
          <cell r="A2163" t="str">
            <v>SATUAN PEMBAYARAN</v>
          </cell>
          <cell r="D2163" t="str">
            <v>:  BH</v>
          </cell>
          <cell r="H2163" t="str">
            <v xml:space="preserve">        URAIAN ANALISA HARGA SATUAN</v>
          </cell>
        </row>
        <row r="2164">
          <cell r="J2164" t="str">
            <v>Lanjutan</v>
          </cell>
        </row>
        <row r="2166">
          <cell r="A2166" t="str">
            <v>No.</v>
          </cell>
          <cell r="C2166" t="str">
            <v>U R A I A N</v>
          </cell>
          <cell r="G2166" t="str">
            <v>KODE</v>
          </cell>
          <cell r="H2166" t="str">
            <v>KOEF.</v>
          </cell>
          <cell r="I2166" t="str">
            <v>SATUAN</v>
          </cell>
          <cell r="J2166" t="str">
            <v>KETERANGAN</v>
          </cell>
        </row>
        <row r="2169">
          <cell r="A2169" t="str">
            <v>4.</v>
          </cell>
          <cell r="C2169" t="str">
            <v>HARGA DASAR SATUAN UPAH, BAHAN DAN ALAT</v>
          </cell>
        </row>
        <row r="2170">
          <cell r="C2170" t="str">
            <v>Lihat lampiran.</v>
          </cell>
        </row>
        <row r="2172">
          <cell r="A2172" t="str">
            <v>5.</v>
          </cell>
          <cell r="C2172" t="str">
            <v>ANALISA HARGA SATUAN PEKERJAAN</v>
          </cell>
        </row>
        <row r="2173">
          <cell r="C2173" t="str">
            <v>Lihat perhitungan dalam FORMULIR STANDAR UNTUK</v>
          </cell>
        </row>
        <row r="2174">
          <cell r="C2174" t="str">
            <v>PEREKEMAN ANALISA MASING-MASING HARGA</v>
          </cell>
        </row>
        <row r="2175">
          <cell r="C2175" t="str">
            <v>SATUAN.</v>
          </cell>
        </row>
        <row r="2176">
          <cell r="C2176" t="str">
            <v>Didapat Harga Satuan Pekerjaan :</v>
          </cell>
        </row>
        <row r="2178">
          <cell r="C2178" t="str">
            <v xml:space="preserve">Rp.  </v>
          </cell>
          <cell r="D2178">
            <v>292902.31168860965</v>
          </cell>
          <cell r="E2178" t="str">
            <v xml:space="preserve"> / Buah</v>
          </cell>
        </row>
        <row r="2181">
          <cell r="A2181" t="str">
            <v>6.</v>
          </cell>
          <cell r="C2181" t="str">
            <v>MASA PELAKSANAAN YANG DIPERLUKAN</v>
          </cell>
        </row>
        <row r="2182">
          <cell r="C2182" t="str">
            <v>Masa Pelaksanaan :</v>
          </cell>
          <cell r="D2182" t="str">
            <v>. . . . . . . . . . .</v>
          </cell>
          <cell r="E2182" t="str">
            <v>bulan</v>
          </cell>
        </row>
        <row r="2184">
          <cell r="A2184" t="str">
            <v>7.</v>
          </cell>
          <cell r="C2184" t="str">
            <v>VOLUME PEKERJAAN YANG DIPERLUKAN</v>
          </cell>
        </row>
        <row r="2185">
          <cell r="C2185" t="str">
            <v>Volume pekerjaan  :</v>
          </cell>
          <cell r="D2185">
            <v>0</v>
          </cell>
          <cell r="E2185" t="str">
            <v>Buah</v>
          </cell>
        </row>
        <row r="2222">
          <cell r="A2222" t="str">
            <v>ITEM PEMBAYARAN NO.</v>
          </cell>
          <cell r="D2222" t="str">
            <v>:  8.4 (10)</v>
          </cell>
          <cell r="J2222" t="str">
            <v>Analisa EI-8410</v>
          </cell>
          <cell r="T2222" t="str">
            <v>Analisa EI-8410</v>
          </cell>
        </row>
        <row r="2223">
          <cell r="A2223" t="str">
            <v>JENIS PEKERJAAN</v>
          </cell>
          <cell r="D2223" t="str">
            <v>:  Rel Pengaman</v>
          </cell>
        </row>
        <row r="2224">
          <cell r="A2224" t="str">
            <v>SATUAN PEMBAYARAN</v>
          </cell>
          <cell r="D2224" t="str">
            <v>:  M'</v>
          </cell>
          <cell r="H2224" t="str">
            <v xml:space="preserve">        URAIAN ANALISA HARGA SATUAN</v>
          </cell>
          <cell r="L2224" t="str">
            <v>FORMULIR STANDAR UNTUK</v>
          </cell>
        </row>
        <row r="2225">
          <cell r="L2225" t="str">
            <v>PEREKAMAN ANALISA MASING-MASING HARGA SATUAN</v>
          </cell>
        </row>
        <row r="2226">
          <cell r="L2226" t="str">
            <v xml:space="preserve">                                                                                                            </v>
          </cell>
        </row>
        <row r="2227">
          <cell r="A2227" t="str">
            <v>No.</v>
          </cell>
          <cell r="C2227" t="str">
            <v>U R A I A N</v>
          </cell>
          <cell r="G2227" t="str">
            <v>KODE</v>
          </cell>
          <cell r="H2227" t="str">
            <v>KOEF.</v>
          </cell>
          <cell r="I2227" t="str">
            <v>SATUAN</v>
          </cell>
          <cell r="J2227" t="str">
            <v>KETERANGAN</v>
          </cell>
        </row>
        <row r="2229">
          <cell r="L2229" t="str">
            <v>Proyek / Bagpro</v>
          </cell>
          <cell r="O2229" t="str">
            <v xml:space="preserve">:  Peningkatan Jalan Dan Jembatan Prop. NTT </v>
          </cell>
        </row>
        <row r="2230">
          <cell r="A2230" t="str">
            <v>I.</v>
          </cell>
          <cell r="C2230" t="str">
            <v>ASUMSI</v>
          </cell>
          <cell r="L2230" t="str">
            <v>No. Paket Kontrak</v>
          </cell>
          <cell r="O2230" t="str">
            <v xml:space="preserve">:  </v>
          </cell>
        </row>
        <row r="2231">
          <cell r="A2231">
            <v>1</v>
          </cell>
          <cell r="C2231" t="str">
            <v>Menggunakan cara manual</v>
          </cell>
          <cell r="L2231" t="str">
            <v>Nama Paket</v>
          </cell>
          <cell r="O2231" t="str">
            <v>:  Pembangunan Jalan Resetlement Pengungsi Mauritzu</v>
          </cell>
        </row>
        <row r="2232">
          <cell r="A2232">
            <v>2</v>
          </cell>
          <cell r="C2232" t="str">
            <v>Lokasi pekerjaan : sepanjang jalan</v>
          </cell>
          <cell r="L2232" t="str">
            <v>Prop / Kab / Kodya</v>
          </cell>
          <cell r="O2232" t="str">
            <v>:  Nusa Tenggara Timur / TTU</v>
          </cell>
        </row>
        <row r="2233">
          <cell r="A2233">
            <v>3</v>
          </cell>
          <cell r="C2233" t="str">
            <v>Bahan dasar (patok tambatan beton) diangkut</v>
          </cell>
          <cell r="J2233" t="str">
            <v xml:space="preserve"> Ukuran sesuai</v>
          </cell>
          <cell r="L2233" t="str">
            <v>ITEM PEMBAYARAN NO.</v>
          </cell>
          <cell r="O2233" t="str">
            <v>:  8.4 (10)</v>
          </cell>
          <cell r="R2233" t="str">
            <v>PERKIRAAN VOL. PEK.</v>
          </cell>
          <cell r="T2233" t="str">
            <v>:</v>
          </cell>
          <cell r="U2233">
            <v>0</v>
          </cell>
        </row>
        <row r="2234">
          <cell r="C2234" t="str">
            <v>dengan Truk ke lokasi pekerjaan</v>
          </cell>
          <cell r="J2234" t="str">
            <v xml:space="preserve"> Drawings</v>
          </cell>
          <cell r="L2234" t="str">
            <v>JENIS PEKERJAAN</v>
          </cell>
          <cell r="O2234" t="str">
            <v>:  Rel Pengaman</v>
          </cell>
          <cell r="R2234" t="str">
            <v>TOTAL HARGA (Rp.)</v>
          </cell>
          <cell r="T2234" t="str">
            <v>:</v>
          </cell>
          <cell r="U2234">
            <v>0</v>
          </cell>
        </row>
        <row r="2235">
          <cell r="A2235">
            <v>4</v>
          </cell>
          <cell r="C2235" t="str">
            <v>Jarak rata-rata Base camp ke lokasi pekerjaan</v>
          </cell>
          <cell r="G2235" t="str">
            <v>L</v>
          </cell>
          <cell r="H2235">
            <v>17.5</v>
          </cell>
          <cell r="I2235" t="str">
            <v>KM</v>
          </cell>
          <cell r="L2235" t="str">
            <v>SATUAN PEMBAYARAN</v>
          </cell>
          <cell r="O2235" t="str">
            <v>:  M'</v>
          </cell>
          <cell r="R2235" t="str">
            <v>% THD. BIAYA PROYEK</v>
          </cell>
          <cell r="T2235" t="str">
            <v>:</v>
          </cell>
          <cell r="U2235">
            <v>0</v>
          </cell>
        </row>
        <row r="2236">
          <cell r="A2236">
            <v>5</v>
          </cell>
          <cell r="C2236" t="str">
            <v>Jam kerja efektif per-hari</v>
          </cell>
          <cell r="G2236" t="str">
            <v>Tk</v>
          </cell>
          <cell r="H2236">
            <v>7</v>
          </cell>
          <cell r="I2236" t="str">
            <v>jam</v>
          </cell>
        </row>
        <row r="2237">
          <cell r="A2237">
            <v>6</v>
          </cell>
          <cell r="C2237" t="str">
            <v>Faktor kehilangan bahan</v>
          </cell>
          <cell r="G2237" t="str">
            <v>Fh</v>
          </cell>
          <cell r="H2237">
            <v>1.05</v>
          </cell>
          <cell r="I2237" t="str">
            <v>-</v>
          </cell>
        </row>
        <row r="2238">
          <cell r="A2238">
            <v>7</v>
          </cell>
          <cell r="C2238" t="str">
            <v>Tulangan praktis</v>
          </cell>
          <cell r="G2238" t="str">
            <v>Rc</v>
          </cell>
          <cell r="H2238">
            <v>50</v>
          </cell>
          <cell r="I2238" t="str">
            <v>Kg/M3</v>
          </cell>
          <cell r="Q2238" t="str">
            <v>PERKIRAAN</v>
          </cell>
          <cell r="R2238" t="str">
            <v>HARGA</v>
          </cell>
          <cell r="S2238" t="str">
            <v>JUMLAH</v>
          </cell>
        </row>
        <row r="2239">
          <cell r="L2239" t="str">
            <v>NO.</v>
          </cell>
          <cell r="N2239" t="str">
            <v>KOMPONEN</v>
          </cell>
          <cell r="P2239" t="str">
            <v>SATUAN</v>
          </cell>
          <cell r="Q2239" t="str">
            <v>KUANTITAS</v>
          </cell>
          <cell r="R2239" t="str">
            <v>SATUAN</v>
          </cell>
          <cell r="S2239" t="str">
            <v>HARGA</v>
          </cell>
        </row>
        <row r="2240">
          <cell r="A2240" t="str">
            <v>II.</v>
          </cell>
          <cell r="C2240" t="str">
            <v>URUTAN KERJA</v>
          </cell>
          <cell r="R2240" t="str">
            <v>(Rp.)</v>
          </cell>
          <cell r="S2240" t="str">
            <v>(Rp.)</v>
          </cell>
        </row>
        <row r="2241">
          <cell r="A2241">
            <v>1</v>
          </cell>
          <cell r="C2241" t="str">
            <v>Kesatuan pondasi, pelat &amp; tiang rambu disiapkan dan</v>
          </cell>
        </row>
        <row r="2242">
          <cell r="C2242" t="str">
            <v>dipasang di tempat yang telah ditentukan</v>
          </cell>
        </row>
        <row r="2243">
          <cell r="L2243" t="str">
            <v>A.</v>
          </cell>
          <cell r="N2243" t="str">
            <v>PEKERJA</v>
          </cell>
        </row>
        <row r="2244">
          <cell r="A2244" t="str">
            <v>III.</v>
          </cell>
          <cell r="C2244" t="str">
            <v>PEMAKAIAN BAHAN, ALAT DAN TENAGA</v>
          </cell>
        </row>
        <row r="2245">
          <cell r="A2245" t="str">
            <v xml:space="preserve">   1.</v>
          </cell>
          <cell r="C2245" t="str">
            <v>BAHAN</v>
          </cell>
          <cell r="L2245" t="str">
            <v>1.</v>
          </cell>
          <cell r="N2245" t="str">
            <v>Pekerja Biasa</v>
          </cell>
          <cell r="O2245" t="str">
            <v>(L01)</v>
          </cell>
          <cell r="P2245" t="str">
            <v>jam</v>
          </cell>
          <cell r="Q2245">
            <v>1.2133333333333332</v>
          </cell>
          <cell r="R2245">
            <v>0</v>
          </cell>
          <cell r="U2245">
            <v>0</v>
          </cell>
        </row>
        <row r="2246">
          <cell r="A2246" t="str">
            <v>1.a.</v>
          </cell>
          <cell r="C2246" t="str">
            <v>Rel Pengaman</v>
          </cell>
          <cell r="G2246" t="str">
            <v>(M36)</v>
          </cell>
          <cell r="H2246">
            <v>1.05</v>
          </cell>
          <cell r="I2246" t="str">
            <v>M'</v>
          </cell>
          <cell r="L2246" t="str">
            <v>2.</v>
          </cell>
          <cell r="N2246" t="str">
            <v>Tukang</v>
          </cell>
          <cell r="O2246" t="str">
            <v>(L02)</v>
          </cell>
          <cell r="P2246" t="str">
            <v>jam</v>
          </cell>
          <cell r="Q2246">
            <v>0.30333333333333329</v>
          </cell>
          <cell r="R2246">
            <v>0</v>
          </cell>
          <cell r="U2246">
            <v>0</v>
          </cell>
        </row>
        <row r="2247">
          <cell r="A2247" t="str">
            <v>1.b.</v>
          </cell>
          <cell r="C2247" t="str">
            <v>Patok Beton K-225</v>
          </cell>
          <cell r="G2247" t="str">
            <v>(M38)</v>
          </cell>
          <cell r="H2247">
            <v>9.290304000000002E-2</v>
          </cell>
          <cell r="I2247" t="str">
            <v>M3</v>
          </cell>
          <cell r="L2247" t="str">
            <v>3.</v>
          </cell>
          <cell r="N2247" t="str">
            <v>Mandor</v>
          </cell>
          <cell r="O2247" t="str">
            <v>(L03)</v>
          </cell>
          <cell r="P2247" t="str">
            <v>jam</v>
          </cell>
          <cell r="Q2247">
            <v>0.15166666666666664</v>
          </cell>
          <cell r="R2247">
            <v>0</v>
          </cell>
          <cell r="U2247">
            <v>0</v>
          </cell>
        </row>
        <row r="2248">
          <cell r="A2248" t="str">
            <v>1.c.</v>
          </cell>
          <cell r="C2248" t="str">
            <v>Baja Tulangan</v>
          </cell>
          <cell r="G2248" t="str">
            <v>(M39)</v>
          </cell>
          <cell r="H2248">
            <v>4.6451520000000013</v>
          </cell>
          <cell r="I2248" t="str">
            <v>Kg</v>
          </cell>
        </row>
        <row r="2249">
          <cell r="A2249" t="str">
            <v>1.d.</v>
          </cell>
          <cell r="C2249" t="str">
            <v>Baut, dan material lain</v>
          </cell>
          <cell r="G2249" t="str">
            <v>-</v>
          </cell>
          <cell r="I2249" t="str">
            <v>Ls</v>
          </cell>
          <cell r="Q2249" t="str">
            <v xml:space="preserve">JUMLAH HARGA TENAGA   </v>
          </cell>
          <cell r="U2249">
            <v>0</v>
          </cell>
        </row>
        <row r="2251">
          <cell r="A2251" t="str">
            <v>2.</v>
          </cell>
          <cell r="C2251" t="str">
            <v>ALAT</v>
          </cell>
          <cell r="L2251" t="str">
            <v>B.</v>
          </cell>
          <cell r="N2251" t="str">
            <v>BAHAN</v>
          </cell>
        </row>
        <row r="2252">
          <cell r="A2252" t="str">
            <v>2.a.</v>
          </cell>
          <cell r="C2252" t="str">
            <v>DUMP TRUCK</v>
          </cell>
          <cell r="G2252" t="str">
            <v>(E08)</v>
          </cell>
        </row>
        <row r="2253">
          <cell r="C2253" t="str">
            <v>Kapasitas 1 kali Angkut</v>
          </cell>
          <cell r="G2253" t="str">
            <v>Cp</v>
          </cell>
          <cell r="H2253">
            <v>20</v>
          </cell>
          <cell r="I2253" t="str">
            <v>M'</v>
          </cell>
          <cell r="L2253" t="str">
            <v>1.</v>
          </cell>
          <cell r="N2253" t="str">
            <v>Rel Pengaman</v>
          </cell>
          <cell r="O2253" t="str">
            <v>(M36)</v>
          </cell>
          <cell r="P2253" t="str">
            <v>M'</v>
          </cell>
          <cell r="Q2253">
            <v>1.05</v>
          </cell>
          <cell r="R2253">
            <v>55000</v>
          </cell>
          <cell r="U2253">
            <v>57750</v>
          </cell>
        </row>
        <row r="2254">
          <cell r="C2254" t="str">
            <v>Waktu Siklus  :</v>
          </cell>
          <cell r="G2254" t="str">
            <v>Ts</v>
          </cell>
          <cell r="L2254" t="str">
            <v>2.</v>
          </cell>
          <cell r="N2254" t="str">
            <v>Beton K-225</v>
          </cell>
          <cell r="O2254" t="str">
            <v>(M38)</v>
          </cell>
          <cell r="P2254" t="str">
            <v>M3</v>
          </cell>
          <cell r="Q2254">
            <v>9.290304000000002E-2</v>
          </cell>
          <cell r="R2254">
            <v>137414.42059079578</v>
          </cell>
          <cell r="U2254">
            <v>12766.217412723527</v>
          </cell>
        </row>
        <row r="2255">
          <cell r="C2255" t="str">
            <v>- Memuat</v>
          </cell>
          <cell r="G2255" t="str">
            <v>T1</v>
          </cell>
          <cell r="H2255">
            <v>50</v>
          </cell>
          <cell r="I2255" t="str">
            <v>menit</v>
          </cell>
          <cell r="L2255" t="str">
            <v>3.</v>
          </cell>
          <cell r="N2255" t="str">
            <v>Baja Tulangan</v>
          </cell>
          <cell r="O2255" t="str">
            <v>(M39)</v>
          </cell>
          <cell r="P2255" t="str">
            <v>Kg</v>
          </cell>
          <cell r="Q2255">
            <v>4.6451520000000013</v>
          </cell>
          <cell r="R2255">
            <v>12000</v>
          </cell>
          <cell r="U2255">
            <v>55741.824000000015</v>
          </cell>
        </row>
        <row r="2256">
          <cell r="C2256" t="str">
            <v>- Angkut</v>
          </cell>
          <cell r="D2256" t="str">
            <v xml:space="preserve"> =  (L : 25 Km/Jam) x 60</v>
          </cell>
          <cell r="G2256" t="str">
            <v>T2</v>
          </cell>
          <cell r="H2256">
            <v>42</v>
          </cell>
          <cell r="I2256" t="str">
            <v>menit</v>
          </cell>
          <cell r="L2256" t="str">
            <v>4.</v>
          </cell>
          <cell r="N2256" t="str">
            <v>Cat, baut, dan lain-lain</v>
          </cell>
          <cell r="P2256" t="str">
            <v>Ls</v>
          </cell>
          <cell r="Q2256">
            <v>1</v>
          </cell>
          <cell r="R2256">
            <v>2000</v>
          </cell>
          <cell r="U2256">
            <v>2000</v>
          </cell>
        </row>
        <row r="2257">
          <cell r="C2257" t="str">
            <v>- Menurunkan</v>
          </cell>
          <cell r="G2257" t="str">
            <v>T3</v>
          </cell>
          <cell r="H2257">
            <v>60</v>
          </cell>
          <cell r="I2257" t="str">
            <v>menit</v>
          </cell>
        </row>
        <row r="2258">
          <cell r="C2258" t="str">
            <v>- Lain-lain</v>
          </cell>
          <cell r="G2258" t="str">
            <v>T4</v>
          </cell>
          <cell r="H2258">
            <v>30</v>
          </cell>
          <cell r="I2258" t="str">
            <v>menit</v>
          </cell>
        </row>
        <row r="2259">
          <cell r="G2259" t="str">
            <v>Ts</v>
          </cell>
          <cell r="H2259">
            <v>182</v>
          </cell>
          <cell r="I2259" t="str">
            <v>menit</v>
          </cell>
          <cell r="Q2259" t="str">
            <v xml:space="preserve">JUMLAH HARGA BAHAN   </v>
          </cell>
          <cell r="U2259">
            <v>128258.04141272354</v>
          </cell>
        </row>
        <row r="2261">
          <cell r="C2261" t="str">
            <v>Kap. Prod. / Jam  =</v>
          </cell>
          <cell r="D2261" t="str">
            <v>Cp</v>
          </cell>
          <cell r="G2261" t="str">
            <v>Q1</v>
          </cell>
          <cell r="H2261">
            <v>6.593406593406594</v>
          </cell>
          <cell r="I2261" t="str">
            <v>M'</v>
          </cell>
          <cell r="L2261" t="str">
            <v>C.</v>
          </cell>
          <cell r="N2261" t="str">
            <v>PERALATAN</v>
          </cell>
        </row>
        <row r="2262">
          <cell r="D2262" t="str">
            <v>Ts : 60</v>
          </cell>
        </row>
        <row r="2263">
          <cell r="L2263" t="str">
            <v>1.</v>
          </cell>
          <cell r="N2263" t="str">
            <v>Dump Truck</v>
          </cell>
          <cell r="O2263" t="str">
            <v>(E08)</v>
          </cell>
          <cell r="P2263" t="str">
            <v>Jam</v>
          </cell>
          <cell r="Q2263">
            <v>0.15166666666666664</v>
          </cell>
          <cell r="R2263">
            <v>85369.901634057198</v>
          </cell>
          <cell r="U2263">
            <v>12947.768414498672</v>
          </cell>
        </row>
        <row r="2264">
          <cell r="C2264" t="str">
            <v>Koefisien Alat / M'</v>
          </cell>
          <cell r="D2264" t="str">
            <v xml:space="preserve">   =  1  :  Q1</v>
          </cell>
          <cell r="G2264" t="str">
            <v>(E08)</v>
          </cell>
          <cell r="H2264">
            <v>0.15166666666666664</v>
          </cell>
          <cell r="I2264" t="str">
            <v>Jam</v>
          </cell>
          <cell r="L2264" t="str">
            <v>2.</v>
          </cell>
          <cell r="N2264" t="str">
            <v>Alat Bantu</v>
          </cell>
          <cell r="P2264" t="str">
            <v>Ls</v>
          </cell>
          <cell r="Q2264">
            <v>1</v>
          </cell>
          <cell r="R2264">
            <v>300</v>
          </cell>
          <cell r="U2264">
            <v>300</v>
          </cell>
        </row>
        <row r="2266">
          <cell r="A2266" t="str">
            <v>2.b.</v>
          </cell>
          <cell r="C2266" t="str">
            <v>ALAT BANTU</v>
          </cell>
        </row>
        <row r="2267">
          <cell r="C2267" t="str">
            <v>- Linggis / Sekop</v>
          </cell>
          <cell r="D2267" t="str">
            <v>=  4  buah</v>
          </cell>
        </row>
        <row r="2268">
          <cell r="C2268" t="str">
            <v>- Kunci Baut</v>
          </cell>
          <cell r="D2268" t="str">
            <v>=  2  buah</v>
          </cell>
        </row>
        <row r="2271">
          <cell r="A2271" t="str">
            <v>3.</v>
          </cell>
          <cell r="C2271" t="str">
            <v>TENAGA</v>
          </cell>
          <cell r="Q2271" t="str">
            <v xml:space="preserve">JUMLAH HARGA PERALATAN   </v>
          </cell>
          <cell r="U2271">
            <v>13247.768414498672</v>
          </cell>
        </row>
        <row r="2272">
          <cell r="C2272" t="str">
            <v>Produksi pasang pagar pengaman / hari  =  Tk x Q1</v>
          </cell>
          <cell r="G2272" t="str">
            <v>Qt</v>
          </cell>
          <cell r="H2272">
            <v>46.15384615384616</v>
          </cell>
          <cell r="I2272" t="str">
            <v>M'</v>
          </cell>
        </row>
        <row r="2273">
          <cell r="C2273" t="str">
            <v>Kebutuhan tenaga :</v>
          </cell>
          <cell r="D2273" t="str">
            <v>- Mandor</v>
          </cell>
          <cell r="G2273" t="str">
            <v>M</v>
          </cell>
          <cell r="H2273">
            <v>1</v>
          </cell>
          <cell r="I2273" t="str">
            <v>orang</v>
          </cell>
          <cell r="L2273" t="str">
            <v>D.</v>
          </cell>
          <cell r="N2273" t="str">
            <v>JUMLAH HARGA TENAGA, BAHAN DAN PERALATAN  ( A + B + C )</v>
          </cell>
          <cell r="U2273">
            <v>141505.80982722223</v>
          </cell>
        </row>
        <row r="2274">
          <cell r="D2274" t="str">
            <v>- Tukang</v>
          </cell>
          <cell r="G2274" t="str">
            <v>Tb</v>
          </cell>
          <cell r="H2274">
            <v>2</v>
          </cell>
          <cell r="I2274" t="str">
            <v>orang</v>
          </cell>
          <cell r="L2274" t="str">
            <v>E.</v>
          </cell>
          <cell r="N2274" t="str">
            <v>OVERHEAD &amp; PROFIT</v>
          </cell>
          <cell r="P2274">
            <v>10</v>
          </cell>
          <cell r="Q2274" t="str">
            <v>%  x  D</v>
          </cell>
          <cell r="U2274">
            <v>14150.580982722224</v>
          </cell>
        </row>
        <row r="2275">
          <cell r="D2275" t="str">
            <v>- Pekerja</v>
          </cell>
          <cell r="G2275" t="str">
            <v>P</v>
          </cell>
          <cell r="H2275">
            <v>8</v>
          </cell>
          <cell r="I2275" t="str">
            <v>orang</v>
          </cell>
          <cell r="L2275" t="str">
            <v>F.</v>
          </cell>
          <cell r="N2275" t="str">
            <v>HARGA SATUAN PEKERJAAN  ( D + E )</v>
          </cell>
          <cell r="U2275">
            <v>155656.39080994445</v>
          </cell>
        </row>
        <row r="2276">
          <cell r="C2276" t="str">
            <v>Koefisien Tenaga / M'   :</v>
          </cell>
          <cell r="L2276" t="str">
            <v>Note: 1</v>
          </cell>
          <cell r="N2276" t="str">
            <v>SATUAN dapat berdasarkan atas jam operasi untuk Tenaga Kerja dan Peralatan, volume dan/atau ukuran</v>
          </cell>
        </row>
        <row r="2277">
          <cell r="D2277" t="str">
            <v>-  Mandor</v>
          </cell>
          <cell r="E2277" t="str">
            <v>= (Tk x M) : Qt</v>
          </cell>
          <cell r="G2277" t="str">
            <v>(L03)</v>
          </cell>
          <cell r="H2277">
            <v>0.15166666666666664</v>
          </cell>
          <cell r="I2277" t="str">
            <v>jam</v>
          </cell>
          <cell r="N2277" t="str">
            <v>berat untuk bahan-bahan.</v>
          </cell>
        </row>
        <row r="2278">
          <cell r="D2278" t="str">
            <v>-  Tukang</v>
          </cell>
          <cell r="E2278" t="str">
            <v>= (Tk x Tb) : Qt</v>
          </cell>
          <cell r="G2278" t="str">
            <v>(L02)</v>
          </cell>
          <cell r="H2278">
            <v>0.30333333333333329</v>
          </cell>
          <cell r="I2278" t="str">
            <v>jam</v>
          </cell>
          <cell r="L2278">
            <v>2</v>
          </cell>
          <cell r="N2278" t="str">
            <v>Kuantitas satuan adalah kuantitas setiap komponen untuk menyelesaikan satu satuan pekerjaan dari nomor</v>
          </cell>
        </row>
        <row r="2279">
          <cell r="D2279" t="str">
            <v>-  Pekerja</v>
          </cell>
          <cell r="E2279" t="str">
            <v>= (Tk x P) : Qt</v>
          </cell>
          <cell r="G2279" t="str">
            <v>(L01)</v>
          </cell>
          <cell r="H2279">
            <v>1.2133333333333332</v>
          </cell>
          <cell r="I2279" t="str">
            <v>jam</v>
          </cell>
          <cell r="N2279" t="str">
            <v>mata pembayaran.</v>
          </cell>
        </row>
        <row r="2280">
          <cell r="L2280">
            <v>3</v>
          </cell>
          <cell r="N2280" t="str">
            <v>Biaya satuan untuk peralatan sudah termasuk bahan bakar, bahan habis dipakai dan operator.</v>
          </cell>
        </row>
        <row r="2281">
          <cell r="L2281">
            <v>4</v>
          </cell>
          <cell r="N2281" t="str">
            <v>Biaya satuan sudah termasuk pengeluaran untuk seluruh pajak yang berkaitan (tetapi tidak termasuk PPN</v>
          </cell>
        </row>
        <row r="2282">
          <cell r="J2282" t="str">
            <v>Berlanjut ke hal. berikut.</v>
          </cell>
          <cell r="N2282" t="str">
            <v>yang dibayar dari kontrak) dan biaya-biaya lainnya.</v>
          </cell>
        </row>
        <row r="2283">
          <cell r="A2283" t="str">
            <v>ITEM PEMBAYARAN NO.</v>
          </cell>
          <cell r="D2283" t="str">
            <v>:  8.4 (10)</v>
          </cell>
          <cell r="J2283" t="str">
            <v>Analisa EI-8410</v>
          </cell>
        </row>
        <row r="2284">
          <cell r="A2284" t="str">
            <v>JENIS PEKERJAAN</v>
          </cell>
          <cell r="D2284" t="str">
            <v>:  Rel Pengaman</v>
          </cell>
        </row>
        <row r="2285">
          <cell r="A2285" t="str">
            <v>SATUAN PEMBAYARAN</v>
          </cell>
          <cell r="D2285" t="str">
            <v>:  M'</v>
          </cell>
          <cell r="H2285" t="str">
            <v xml:space="preserve">        URAIAN ANALISA HARGA SATUAN</v>
          </cell>
        </row>
        <row r="2286">
          <cell r="J2286" t="str">
            <v>Lanjutan</v>
          </cell>
        </row>
        <row r="2288">
          <cell r="A2288" t="str">
            <v>No.</v>
          </cell>
          <cell r="C2288" t="str">
            <v>U R A I A N</v>
          </cell>
          <cell r="G2288" t="str">
            <v>KODE</v>
          </cell>
          <cell r="H2288" t="str">
            <v>KOEF.</v>
          </cell>
          <cell r="I2288" t="str">
            <v>SATUAN</v>
          </cell>
          <cell r="J2288" t="str">
            <v>KETERANGAN</v>
          </cell>
        </row>
        <row r="2291">
          <cell r="A2291" t="str">
            <v>4.</v>
          </cell>
          <cell r="C2291" t="str">
            <v>HARGA DASAR SATUAN UPAH, BAHAN DAN ALAT</v>
          </cell>
        </row>
        <row r="2292">
          <cell r="C2292" t="str">
            <v>Lihat lampiran.</v>
          </cell>
        </row>
        <row r="2294">
          <cell r="A2294" t="str">
            <v>5.</v>
          </cell>
          <cell r="C2294" t="str">
            <v>ANALISA HARGA SATUAN PEKERJAAN</v>
          </cell>
        </row>
        <row r="2295">
          <cell r="C2295" t="str">
            <v>Lihat perhitungan dalam FORMULIR STANDAR UNTUK</v>
          </cell>
        </row>
        <row r="2296">
          <cell r="C2296" t="str">
            <v>PEREKEMAN ANALISA MASING-MASING HARGA</v>
          </cell>
        </row>
        <row r="2297">
          <cell r="C2297" t="str">
            <v>SATUAN.</v>
          </cell>
        </row>
        <row r="2298">
          <cell r="C2298" t="str">
            <v>Didapat Harga Satuan Pekerjaan :</v>
          </cell>
        </row>
        <row r="2300">
          <cell r="C2300" t="str">
            <v xml:space="preserve">Rp.  </v>
          </cell>
          <cell r="D2300">
            <v>155656.39080994445</v>
          </cell>
          <cell r="E2300" t="str">
            <v xml:space="preserve"> / M'</v>
          </cell>
        </row>
        <row r="2303">
          <cell r="A2303" t="str">
            <v>6.</v>
          </cell>
          <cell r="C2303" t="str">
            <v>MASA PELAKSANAAN YANG DIPERLUKAN</v>
          </cell>
        </row>
        <row r="2304">
          <cell r="C2304" t="str">
            <v>Masa Pelaksanaan :</v>
          </cell>
          <cell r="D2304" t="str">
            <v>. . . . . . . . . . .</v>
          </cell>
          <cell r="E2304" t="str">
            <v>bulan</v>
          </cell>
        </row>
        <row r="2306">
          <cell r="A2306" t="str">
            <v>7.</v>
          </cell>
          <cell r="C2306" t="str">
            <v>VOLUME PEKERJAAN YANG DIPERLUKAN</v>
          </cell>
        </row>
        <row r="2307">
          <cell r="C2307" t="str">
            <v>Volume pekerjaan  :</v>
          </cell>
          <cell r="D2307">
            <v>0</v>
          </cell>
          <cell r="E2307" t="str">
            <v>M'</v>
          </cell>
        </row>
      </sheetData>
      <sheetData sheetId="31" refreshError="1">
        <row r="1">
          <cell r="A1" t="str">
            <v>ITEM PEMBAYARAN No.</v>
          </cell>
          <cell r="D1" t="str">
            <v>:  9.4</v>
          </cell>
          <cell r="U1" t="str">
            <v>Analisa EI-94</v>
          </cell>
        </row>
        <row r="2">
          <cell r="A2" t="str">
            <v>JENIS PEKERJAAN</v>
          </cell>
          <cell r="D2" t="str">
            <v>:  PEKERJAAN HARIAN</v>
          </cell>
        </row>
        <row r="3">
          <cell r="A3" t="str">
            <v>SATUAN PEMBAYARAN</v>
          </cell>
          <cell r="D3" t="str">
            <v>:  JAM</v>
          </cell>
          <cell r="J3" t="str">
            <v xml:space="preserve">         URAIAN ANALISA HARGA SATUAN</v>
          </cell>
          <cell r="L3" t="str">
            <v>FORMULIR STANDAR UNTUK</v>
          </cell>
        </row>
        <row r="4">
          <cell r="L4" t="str">
            <v>PEREKAMAN ANALISA MASING-MASING HARGA SATUAN</v>
          </cell>
        </row>
        <row r="5">
          <cell r="L5" t="str">
            <v xml:space="preserve">                                                                                                            </v>
          </cell>
        </row>
        <row r="6">
          <cell r="A6" t="str">
            <v>No.</v>
          </cell>
          <cell r="C6" t="str">
            <v>U R A I A N</v>
          </cell>
          <cell r="G6" t="str">
            <v>KODE</v>
          </cell>
          <cell r="H6" t="str">
            <v>KOEF.</v>
          </cell>
          <cell r="I6" t="str">
            <v>SATUAN</v>
          </cell>
          <cell r="J6" t="str">
            <v>KET.</v>
          </cell>
        </row>
        <row r="8">
          <cell r="L8" t="str">
            <v>Proyek / Bagpro</v>
          </cell>
          <cell r="O8" t="str">
            <v xml:space="preserve">:  Peningkatan Jalan Dan Jembatan Prop. NTT </v>
          </cell>
        </row>
        <row r="9">
          <cell r="A9" t="str">
            <v>A.</v>
          </cell>
          <cell r="C9" t="str">
            <v>URAIAN PERALATAN</v>
          </cell>
          <cell r="L9" t="str">
            <v>No. Paket Kontrak</v>
          </cell>
          <cell r="O9" t="str">
            <v xml:space="preserve">:  </v>
          </cell>
        </row>
        <row r="10">
          <cell r="L10" t="str">
            <v>Nama Paket</v>
          </cell>
          <cell r="O10" t="str">
            <v>:  Pembangunan Jalan Resetlement Pengungsi Mauritzu</v>
          </cell>
        </row>
        <row r="11">
          <cell r="A11" t="str">
            <v xml:space="preserve">1. </v>
          </cell>
          <cell r="C11" t="str">
            <v>Jenis Peralatan</v>
          </cell>
          <cell r="G11" t="str">
            <v>DUMP TRUCK 3-4 M3</v>
          </cell>
          <cell r="J11" t="str">
            <v>(E08)</v>
          </cell>
          <cell r="L11" t="str">
            <v>Prop / Kab / Kodya</v>
          </cell>
          <cell r="O11" t="str">
            <v>:  Nusa Tenggara Timur / TTU</v>
          </cell>
        </row>
        <row r="12">
          <cell r="A12" t="str">
            <v xml:space="preserve">2. </v>
          </cell>
          <cell r="C12" t="str">
            <v>Tenaga</v>
          </cell>
          <cell r="G12" t="str">
            <v>Pw</v>
          </cell>
          <cell r="H12">
            <v>100</v>
          </cell>
          <cell r="I12" t="str">
            <v>HP</v>
          </cell>
          <cell r="L12" t="str">
            <v>ITEM PEMBAYARAN NO.</v>
          </cell>
          <cell r="O12" t="str">
            <v>:  9.4</v>
          </cell>
          <cell r="S12" t="str">
            <v>PERKIRAAN VOL. PEK.</v>
          </cell>
          <cell r="U12" t="str">
            <v>:</v>
          </cell>
          <cell r="V12">
            <v>7</v>
          </cell>
        </row>
        <row r="13">
          <cell r="A13" t="str">
            <v xml:space="preserve">3. </v>
          </cell>
          <cell r="C13" t="str">
            <v>Kapasitas</v>
          </cell>
          <cell r="G13" t="str">
            <v>Cp</v>
          </cell>
          <cell r="H13">
            <v>6</v>
          </cell>
          <cell r="I13" t="str">
            <v>Ton</v>
          </cell>
          <cell r="L13" t="str">
            <v>JENIS PEKERJAAN</v>
          </cell>
          <cell r="O13" t="str">
            <v>:  PEKERJAAN HARIAN</v>
          </cell>
          <cell r="S13" t="str">
            <v>TOTAL HARGA (Rp.)</v>
          </cell>
          <cell r="U13" t="str">
            <v>:</v>
          </cell>
          <cell r="V13">
            <v>657348.23</v>
          </cell>
        </row>
        <row r="14">
          <cell r="A14" t="str">
            <v xml:space="preserve">4. </v>
          </cell>
          <cell r="C14" t="str">
            <v>Umur Ekonomis</v>
          </cell>
          <cell r="G14" t="str">
            <v>A</v>
          </cell>
          <cell r="H14">
            <v>5</v>
          </cell>
          <cell r="I14" t="str">
            <v>Tahun</v>
          </cell>
          <cell r="J14" t="str">
            <v xml:space="preserve"> Alat Baru</v>
          </cell>
          <cell r="P14" t="str">
            <v>DUMP TRUCK 3-4 M3</v>
          </cell>
          <cell r="S14" t="str">
            <v>% THD. BIAYA PROYEK</v>
          </cell>
          <cell r="U14" t="str">
            <v>:</v>
          </cell>
          <cell r="V14">
            <v>0.30776372040338323</v>
          </cell>
        </row>
        <row r="15">
          <cell r="A15" t="str">
            <v xml:space="preserve">5. </v>
          </cell>
          <cell r="C15" t="str">
            <v>Jam Operasi Dalam 1 Tahun</v>
          </cell>
          <cell r="G15" t="str">
            <v>W</v>
          </cell>
          <cell r="H15">
            <v>2000</v>
          </cell>
          <cell r="I15" t="str">
            <v>Jam</v>
          </cell>
          <cell r="J15" t="str">
            <v xml:space="preserve"> Alat Baru</v>
          </cell>
          <cell r="L15" t="str">
            <v>SATUAN PEMBAYARAN</v>
          </cell>
          <cell r="O15" t="str">
            <v>:  JAM</v>
          </cell>
          <cell r="Q15" t="str">
            <v>(E08)</v>
          </cell>
        </row>
        <row r="16">
          <cell r="A16" t="str">
            <v xml:space="preserve">6. </v>
          </cell>
          <cell r="C16" t="str">
            <v>Harga Alat</v>
          </cell>
          <cell r="G16" t="str">
            <v>B</v>
          </cell>
          <cell r="H16">
            <v>175000000</v>
          </cell>
          <cell r="I16" t="str">
            <v>Rupiah</v>
          </cell>
          <cell r="J16" t="str">
            <v xml:space="preserve"> Alat Baru</v>
          </cell>
        </row>
        <row r="18">
          <cell r="R18" t="str">
            <v>PERKIRAAN</v>
          </cell>
          <cell r="S18" t="str">
            <v>HARGA</v>
          </cell>
          <cell r="T18" t="str">
            <v>JUMLAH</v>
          </cell>
        </row>
        <row r="19">
          <cell r="A19" t="str">
            <v>B.</v>
          </cell>
          <cell r="C19" t="str">
            <v>BIAYA PASTI PER JAM KERJA</v>
          </cell>
          <cell r="L19" t="str">
            <v>NO.</v>
          </cell>
          <cell r="N19" t="str">
            <v>KOMPONEN</v>
          </cell>
          <cell r="Q19" t="str">
            <v>SATUAN</v>
          </cell>
          <cell r="R19" t="str">
            <v>KUANTITAS</v>
          </cell>
          <cell r="S19" t="str">
            <v>SATUAN</v>
          </cell>
          <cell r="T19" t="str">
            <v>HARGA</v>
          </cell>
        </row>
        <row r="20">
          <cell r="S20" t="str">
            <v>(Rp.)</v>
          </cell>
          <cell r="T20" t="str">
            <v>(Rp.)</v>
          </cell>
        </row>
        <row r="21">
          <cell r="A21" t="str">
            <v xml:space="preserve">1. </v>
          </cell>
          <cell r="C21" t="str">
            <v>Nilai Sisa Alat</v>
          </cell>
          <cell r="D21" t="str">
            <v>=  10 % x Harga Alat Baru</v>
          </cell>
          <cell r="G21" t="str">
            <v>C</v>
          </cell>
          <cell r="H21">
            <v>17500000</v>
          </cell>
          <cell r="I21" t="str">
            <v>Rupiah</v>
          </cell>
        </row>
        <row r="23">
          <cell r="A23" t="str">
            <v xml:space="preserve">2. </v>
          </cell>
          <cell r="C23" t="str">
            <v>Faktor Angsuran Modal    =</v>
          </cell>
          <cell r="E23" t="str">
            <v>i x (1 + i)^A</v>
          </cell>
          <cell r="G23" t="str">
            <v>D</v>
          </cell>
          <cell r="H23">
            <v>0.33437970328961514</v>
          </cell>
          <cell r="I23" t="str">
            <v>-</v>
          </cell>
          <cell r="L23" t="str">
            <v>A.</v>
          </cell>
          <cell r="N23" t="str">
            <v>PEKERJA</v>
          </cell>
        </row>
        <row r="24">
          <cell r="E24" t="str">
            <v>(1 + i)^A - 1</v>
          </cell>
        </row>
        <row r="25">
          <cell r="A25" t="str">
            <v xml:space="preserve">3. </v>
          </cell>
          <cell r="C25" t="str">
            <v>Biaya Pasti per Jam  :</v>
          </cell>
          <cell r="L25" t="str">
            <v>1.</v>
          </cell>
          <cell r="N25" t="str">
            <v>-</v>
          </cell>
          <cell r="R25" t="str">
            <v xml:space="preserve">-  </v>
          </cell>
          <cell r="S25" t="str">
            <v xml:space="preserve">-   </v>
          </cell>
          <cell r="V25" t="str">
            <v>-</v>
          </cell>
        </row>
        <row r="26">
          <cell r="C26" t="str">
            <v>a.  Biaya Pengembalian Modal  =</v>
          </cell>
          <cell r="E26" t="str">
            <v>( B - C ) x D</v>
          </cell>
          <cell r="G26" t="str">
            <v>E</v>
          </cell>
          <cell r="H26">
            <v>26332.401634057191</v>
          </cell>
          <cell r="I26" t="str">
            <v>Rupiah</v>
          </cell>
          <cell r="L26" t="str">
            <v>2.</v>
          </cell>
          <cell r="N26" t="str">
            <v>-</v>
          </cell>
          <cell r="R26" t="str">
            <v xml:space="preserve">-  </v>
          </cell>
          <cell r="S26" t="str">
            <v xml:space="preserve">-   </v>
          </cell>
          <cell r="V26" t="str">
            <v>-</v>
          </cell>
        </row>
        <row r="27">
          <cell r="E27" t="str">
            <v>W</v>
          </cell>
        </row>
        <row r="29">
          <cell r="C29" t="str">
            <v>b.  Asuransi, dll =</v>
          </cell>
          <cell r="D29">
            <v>2E-3</v>
          </cell>
          <cell r="E29" t="str">
            <v xml:space="preserve">  x   B</v>
          </cell>
          <cell r="G29" t="str">
            <v>F</v>
          </cell>
          <cell r="H29">
            <v>175</v>
          </cell>
          <cell r="I29" t="str">
            <v>Rupiah</v>
          </cell>
        </row>
        <row r="30">
          <cell r="E30" t="str">
            <v>W</v>
          </cell>
        </row>
        <row r="31">
          <cell r="L31" t="str">
            <v>B.</v>
          </cell>
          <cell r="N31" t="str">
            <v>BAHAN</v>
          </cell>
        </row>
        <row r="32">
          <cell r="C32" t="str">
            <v>Biaya Pasti per Jam             =</v>
          </cell>
          <cell r="E32" t="str">
            <v>( E + F )</v>
          </cell>
          <cell r="G32" t="str">
            <v>G</v>
          </cell>
          <cell r="H32">
            <v>26507.401634057191</v>
          </cell>
          <cell r="I32" t="str">
            <v>Rupiah</v>
          </cell>
        </row>
        <row r="33">
          <cell r="L33" t="str">
            <v>1.</v>
          </cell>
          <cell r="N33" t="str">
            <v>-</v>
          </cell>
          <cell r="R33" t="str">
            <v xml:space="preserve">-  </v>
          </cell>
          <cell r="S33" t="str">
            <v xml:space="preserve">-   </v>
          </cell>
          <cell r="V33" t="str">
            <v>-</v>
          </cell>
        </row>
        <row r="34">
          <cell r="A34" t="str">
            <v>C.</v>
          </cell>
          <cell r="C34" t="str">
            <v>BIAYA OPERASI PER JAM KERJA</v>
          </cell>
          <cell r="L34" t="str">
            <v>2.</v>
          </cell>
          <cell r="N34" t="str">
            <v>-</v>
          </cell>
          <cell r="R34" t="str">
            <v xml:space="preserve">-  </v>
          </cell>
          <cell r="S34" t="str">
            <v xml:space="preserve">-   </v>
          </cell>
          <cell r="V34" t="str">
            <v>-</v>
          </cell>
        </row>
        <row r="36">
          <cell r="A36" t="str">
            <v xml:space="preserve">1. </v>
          </cell>
          <cell r="C36" t="str">
            <v xml:space="preserve">Bahan Bakar  =  (0.125-0.175 Ltr/HP/Jam)   x Pw x Ms </v>
          </cell>
          <cell r="G36" t="str">
            <v>H</v>
          </cell>
          <cell r="H36">
            <v>28125</v>
          </cell>
          <cell r="I36" t="str">
            <v>Rupiah</v>
          </cell>
        </row>
        <row r="38">
          <cell r="A38" t="str">
            <v xml:space="preserve">2. </v>
          </cell>
          <cell r="C38" t="str">
            <v>Pelumas         =  (0.01-0.02 Ltr/HP/Jam) x Pw x Mp</v>
          </cell>
          <cell r="G38" t="str">
            <v>I</v>
          </cell>
          <cell r="H38">
            <v>19800</v>
          </cell>
          <cell r="I38" t="str">
            <v>Rupiah</v>
          </cell>
        </row>
        <row r="40">
          <cell r="A40" t="str">
            <v xml:space="preserve">3. </v>
          </cell>
          <cell r="C40" t="str">
            <v>Perawatan dan</v>
          </cell>
          <cell r="D40" t="str">
            <v>(12,5 % - 17,5 %)  x  B</v>
          </cell>
          <cell r="G40" t="str">
            <v>K</v>
          </cell>
          <cell r="H40">
            <v>10937.5</v>
          </cell>
          <cell r="I40" t="str">
            <v>Rupiah</v>
          </cell>
        </row>
        <row r="41">
          <cell r="C41" t="str">
            <v xml:space="preserve">        perbaikan    =</v>
          </cell>
          <cell r="D41" t="str">
            <v>W</v>
          </cell>
        </row>
        <row r="42">
          <cell r="L42" t="str">
            <v>C.</v>
          </cell>
          <cell r="N42" t="str">
            <v>ALAT</v>
          </cell>
        </row>
        <row r="43">
          <cell r="A43" t="str">
            <v xml:space="preserve">4. </v>
          </cell>
          <cell r="C43" t="str">
            <v>Operator</v>
          </cell>
          <cell r="D43" t="str">
            <v>=   ( 1  Orang / Jam )  x  U1</v>
          </cell>
          <cell r="G43" t="str">
            <v>L</v>
          </cell>
          <cell r="H43">
            <v>0</v>
          </cell>
          <cell r="I43" t="str">
            <v>Rupiah</v>
          </cell>
        </row>
        <row r="44">
          <cell r="A44" t="str">
            <v xml:space="preserve">5. </v>
          </cell>
          <cell r="C44" t="str">
            <v>Pembantu Operator</v>
          </cell>
          <cell r="D44" t="str">
            <v>=   ( 1  Orang / Jam )  x  U2</v>
          </cell>
          <cell r="G44" t="str">
            <v>M</v>
          </cell>
          <cell r="H44">
            <v>0</v>
          </cell>
          <cell r="I44" t="str">
            <v>Rupiah</v>
          </cell>
          <cell r="L44" t="str">
            <v>1.</v>
          </cell>
          <cell r="N44" t="str">
            <v>DUMP TRUCK 3-4 M3</v>
          </cell>
          <cell r="Q44" t="str">
            <v>jam</v>
          </cell>
          <cell r="R44">
            <v>1</v>
          </cell>
          <cell r="S44">
            <v>85369.901634057198</v>
          </cell>
          <cell r="V44">
            <v>85369.901634057198</v>
          </cell>
        </row>
        <row r="45">
          <cell r="L45" t="str">
            <v>2.</v>
          </cell>
          <cell r="N45" t="str">
            <v>-</v>
          </cell>
          <cell r="Q45" t="str">
            <v>jam</v>
          </cell>
          <cell r="R45" t="str">
            <v xml:space="preserve">-  </v>
          </cell>
          <cell r="S45" t="str">
            <v xml:space="preserve">-   </v>
          </cell>
          <cell r="V45" t="str">
            <v>-</v>
          </cell>
        </row>
        <row r="46">
          <cell r="C46" t="str">
            <v>Biaya Operasi per Jam        =</v>
          </cell>
          <cell r="E46" t="str">
            <v>(H+I+K+L+M)</v>
          </cell>
          <cell r="G46" t="str">
            <v>P</v>
          </cell>
          <cell r="H46">
            <v>58862.5</v>
          </cell>
          <cell r="I46" t="str">
            <v>Rupiah</v>
          </cell>
        </row>
        <row r="48">
          <cell r="A48" t="str">
            <v>D.</v>
          </cell>
          <cell r="C48" t="str">
            <v>TOTAL BIAYA SEWA ALAT / JAM   =   ( G + P )</v>
          </cell>
          <cell r="G48" t="str">
            <v>S</v>
          </cell>
          <cell r="H48">
            <v>85369.901634057198</v>
          </cell>
          <cell r="I48" t="str">
            <v>Rupiah</v>
          </cell>
        </row>
        <row r="52">
          <cell r="A52" t="str">
            <v>E.</v>
          </cell>
          <cell r="C52" t="str">
            <v>LAIN - LAIN</v>
          </cell>
        </row>
        <row r="53">
          <cell r="L53" t="str">
            <v>D.</v>
          </cell>
          <cell r="N53" t="str">
            <v>JUMLAH HARGA TENAGA, BAHAN DAN ALAT  ( A + B + C )</v>
          </cell>
          <cell r="V53">
            <v>85369.901634057198</v>
          </cell>
        </row>
        <row r="54">
          <cell r="A54" t="str">
            <v xml:space="preserve">1. </v>
          </cell>
          <cell r="C54" t="str">
            <v>Tingkat Suku Bunga</v>
          </cell>
          <cell r="G54" t="str">
            <v>i</v>
          </cell>
          <cell r="H54">
            <v>20</v>
          </cell>
          <cell r="I54" t="str">
            <v>% / Tahun</v>
          </cell>
          <cell r="L54" t="str">
            <v>E.</v>
          </cell>
          <cell r="N54" t="str">
            <v>OVERHEAD &amp; PROFIT</v>
          </cell>
          <cell r="Q54">
            <v>10</v>
          </cell>
          <cell r="R54" t="str">
            <v>%  x  D</v>
          </cell>
          <cell r="V54">
            <v>8536.9901634057205</v>
          </cell>
        </row>
        <row r="55">
          <cell r="A55" t="str">
            <v xml:space="preserve">2. </v>
          </cell>
          <cell r="C55" t="str">
            <v>Upah Operator / Sopir</v>
          </cell>
          <cell r="G55" t="str">
            <v>U1</v>
          </cell>
          <cell r="H55">
            <v>0</v>
          </cell>
          <cell r="I55" t="str">
            <v>Rp./Jam</v>
          </cell>
          <cell r="L55" t="str">
            <v>F.</v>
          </cell>
          <cell r="N55" t="str">
            <v>HARGA SATUAN PEKERJAAN  ( D + E )</v>
          </cell>
          <cell r="V55">
            <v>93906.891797462915</v>
          </cell>
        </row>
        <row r="56">
          <cell r="A56" t="str">
            <v xml:space="preserve">3. </v>
          </cell>
          <cell r="C56" t="str">
            <v>Upah Pembantu Operator / Pmb.Sopir</v>
          </cell>
          <cell r="G56" t="str">
            <v>U2</v>
          </cell>
          <cell r="H56">
            <v>0</v>
          </cell>
          <cell r="I56" t="str">
            <v>Rp./Jam</v>
          </cell>
          <cell r="L56" t="str">
            <v>Note: 1</v>
          </cell>
          <cell r="N56" t="str">
            <v>SATUAN dapat berdasarkan atas jam operasi untuk Tenaga Kerja dan Peralatan, volume dan/atau ukuran</v>
          </cell>
        </row>
        <row r="57">
          <cell r="A57" t="str">
            <v xml:space="preserve">4. </v>
          </cell>
          <cell r="C57" t="str">
            <v>Bahan Bakar Bensin</v>
          </cell>
          <cell r="G57" t="str">
            <v>Mb</v>
          </cell>
          <cell r="H57">
            <v>2450</v>
          </cell>
          <cell r="I57" t="str">
            <v>Liter</v>
          </cell>
          <cell r="N57" t="str">
            <v>berat untuk bahan-bahan.</v>
          </cell>
        </row>
        <row r="58">
          <cell r="A58" t="str">
            <v xml:space="preserve">5. </v>
          </cell>
          <cell r="C58" t="str">
            <v>Bahan Bakar Solar</v>
          </cell>
          <cell r="G58" t="str">
            <v>Ms</v>
          </cell>
          <cell r="H58">
            <v>2250</v>
          </cell>
          <cell r="I58" t="str">
            <v>Liter</v>
          </cell>
          <cell r="L58">
            <v>2</v>
          </cell>
          <cell r="N58" t="str">
            <v>Kuantitas satuan adalah kuantitas setiap komponen untuk menyelesaikan satu satuan pekerjaan dari nomor</v>
          </cell>
        </row>
        <row r="59">
          <cell r="A59" t="str">
            <v xml:space="preserve">6. </v>
          </cell>
          <cell r="C59" t="str">
            <v>Minyak Pelumas</v>
          </cell>
          <cell r="G59" t="str">
            <v>Mp</v>
          </cell>
          <cell r="H59">
            <v>19800</v>
          </cell>
          <cell r="I59" t="str">
            <v>Liter</v>
          </cell>
          <cell r="N59" t="str">
            <v>mata pembayaran.</v>
          </cell>
        </row>
        <row r="60">
          <cell r="L60">
            <v>3</v>
          </cell>
          <cell r="N60" t="str">
            <v>Biaya satuan untuk peralatan sudah termasuk bahan bakar, bahan habis dipakai dan operator.</v>
          </cell>
        </row>
        <row r="61">
          <cell r="L61">
            <v>4</v>
          </cell>
          <cell r="N61" t="str">
            <v>Biaya satuan sudah termasuk pengeluaran untuk seluruh pajak yang berkaitan (tetapi tidak termasuk PPN</v>
          </cell>
        </row>
        <row r="62">
          <cell r="N62" t="str">
            <v>yang dibayar dari kontrak) dan biaya-biaya lainnya.</v>
          </cell>
        </row>
        <row r="63">
          <cell r="A63" t="str">
            <v>ITEM PEMBAYARAN No.</v>
          </cell>
          <cell r="D63" t="str">
            <v>:  9.5</v>
          </cell>
          <cell r="U63" t="str">
            <v>Analisa EI-95</v>
          </cell>
        </row>
        <row r="64">
          <cell r="A64" t="str">
            <v>JENIS PEKERJAAN</v>
          </cell>
          <cell r="D64" t="str">
            <v>:  PEKERJAAN HARIAN</v>
          </cell>
        </row>
        <row r="65">
          <cell r="A65" t="str">
            <v>SATUAN PEMBAYARAN</v>
          </cell>
          <cell r="D65" t="str">
            <v>:  JAM</v>
          </cell>
          <cell r="J65" t="str">
            <v xml:space="preserve">         URAIAN ANALISA HARGA SATUAN</v>
          </cell>
          <cell r="L65" t="str">
            <v>FORMULIR STANDAR UNTUK</v>
          </cell>
        </row>
        <row r="66">
          <cell r="L66" t="str">
            <v>PEREKAMAN ANALISA MASING-MASING HARGA SATUAN</v>
          </cell>
        </row>
        <row r="67">
          <cell r="L67" t="str">
            <v xml:space="preserve">                                                                                                            </v>
          </cell>
        </row>
        <row r="68">
          <cell r="A68" t="str">
            <v>No.</v>
          </cell>
          <cell r="C68" t="str">
            <v>U R A I A N</v>
          </cell>
          <cell r="G68" t="str">
            <v>KODE</v>
          </cell>
          <cell r="H68" t="str">
            <v>KOEF.</v>
          </cell>
          <cell r="I68" t="str">
            <v>SATUAN</v>
          </cell>
          <cell r="J68" t="str">
            <v>KETERANGAN</v>
          </cell>
        </row>
        <row r="70">
          <cell r="L70" t="str">
            <v>Proyek / Bagpro</v>
          </cell>
          <cell r="O70" t="str">
            <v xml:space="preserve">:  Peningkatan Jalan Dan Jembatan Prop. NTT </v>
          </cell>
        </row>
        <row r="71">
          <cell r="A71" t="str">
            <v>A.</v>
          </cell>
          <cell r="C71" t="str">
            <v>URAIAN PERALATAN</v>
          </cell>
          <cell r="L71" t="str">
            <v>No. Paket Kontrak</v>
          </cell>
          <cell r="O71" t="str">
            <v xml:space="preserve">:  </v>
          </cell>
        </row>
        <row r="72">
          <cell r="L72" t="str">
            <v>Nama Paket</v>
          </cell>
          <cell r="O72" t="str">
            <v>:  Pembangunan Jalan Resetlement Pengungsi Mauritzu</v>
          </cell>
        </row>
        <row r="73">
          <cell r="A73" t="str">
            <v xml:space="preserve">1. </v>
          </cell>
          <cell r="C73" t="str">
            <v>Jenis Peralatan</v>
          </cell>
          <cell r="G73" t="str">
            <v>FLAT BED TRUCK 3-4 M3</v>
          </cell>
          <cell r="J73" t="str">
            <v>(E11)</v>
          </cell>
          <cell r="L73" t="str">
            <v>Prop / Kab / Kodya</v>
          </cell>
          <cell r="O73" t="str">
            <v>:  Nusa Tenggara Timur / TTU</v>
          </cell>
        </row>
        <row r="74">
          <cell r="A74" t="str">
            <v xml:space="preserve">2. </v>
          </cell>
          <cell r="C74" t="str">
            <v>Tenaga</v>
          </cell>
          <cell r="G74" t="str">
            <v>Pw</v>
          </cell>
          <cell r="H74">
            <v>125</v>
          </cell>
          <cell r="I74" t="str">
            <v>HP</v>
          </cell>
          <cell r="L74" t="str">
            <v>ITEM PEMBAYARAN NO.</v>
          </cell>
          <cell r="O74" t="str">
            <v>:  9.5</v>
          </cell>
          <cell r="S74" t="str">
            <v>PERKIRAAN VOL. PEK.</v>
          </cell>
          <cell r="U74" t="str">
            <v>:</v>
          </cell>
          <cell r="V74">
            <v>0</v>
          </cell>
        </row>
        <row r="75">
          <cell r="A75" t="str">
            <v xml:space="preserve">3. </v>
          </cell>
          <cell r="C75" t="str">
            <v>Kapasitas</v>
          </cell>
          <cell r="G75" t="str">
            <v>Cp</v>
          </cell>
          <cell r="H75">
            <v>4</v>
          </cell>
          <cell r="I75" t="str">
            <v>M3</v>
          </cell>
          <cell r="L75" t="str">
            <v>JENIS PEKERJAAN</v>
          </cell>
          <cell r="O75" t="str">
            <v>:  PEKERJAAN HARIAN</v>
          </cell>
          <cell r="S75" t="str">
            <v>TOTAL HARGA (Rp.)</v>
          </cell>
          <cell r="U75" t="str">
            <v>:</v>
          </cell>
          <cell r="V75">
            <v>0</v>
          </cell>
        </row>
        <row r="76">
          <cell r="A76" t="str">
            <v xml:space="preserve">4. </v>
          </cell>
          <cell r="C76" t="str">
            <v>Umur Ekonomis</v>
          </cell>
          <cell r="G76" t="str">
            <v>A</v>
          </cell>
          <cell r="H76">
            <v>5</v>
          </cell>
          <cell r="I76" t="str">
            <v>Tahun</v>
          </cell>
          <cell r="J76" t="str">
            <v xml:space="preserve"> Alat Baru</v>
          </cell>
          <cell r="P76" t="str">
            <v>FLAT BED TRUCK 3-4 M3</v>
          </cell>
          <cell r="S76" t="str">
            <v>% THD. BIAYA PROYEK</v>
          </cell>
          <cell r="U76" t="str">
            <v>:</v>
          </cell>
          <cell r="V76">
            <v>0</v>
          </cell>
        </row>
        <row r="77">
          <cell r="A77" t="str">
            <v xml:space="preserve">5. </v>
          </cell>
          <cell r="C77" t="str">
            <v>Jam Operasi Dalam 1 Tahun</v>
          </cell>
          <cell r="G77" t="str">
            <v>W</v>
          </cell>
          <cell r="H77">
            <v>2000</v>
          </cell>
          <cell r="I77" t="str">
            <v>Jam</v>
          </cell>
          <cell r="J77" t="str">
            <v xml:space="preserve"> Alat Baru</v>
          </cell>
          <cell r="L77" t="str">
            <v>SATUAN PEMBAYARAN</v>
          </cell>
          <cell r="O77" t="str">
            <v>:  JAM</v>
          </cell>
          <cell r="Q77" t="str">
            <v>(E11)</v>
          </cell>
        </row>
        <row r="78">
          <cell r="A78" t="str">
            <v xml:space="preserve">6. </v>
          </cell>
          <cell r="C78" t="str">
            <v>Harga Alat</v>
          </cell>
          <cell r="G78" t="str">
            <v>B</v>
          </cell>
          <cell r="H78">
            <v>145000000</v>
          </cell>
          <cell r="I78" t="str">
            <v>Rupiah</v>
          </cell>
          <cell r="J78" t="str">
            <v xml:space="preserve"> Alat Baru</v>
          </cell>
        </row>
        <row r="80">
          <cell r="R80" t="str">
            <v>PERKIRAAN</v>
          </cell>
          <cell r="S80" t="str">
            <v>HARGA</v>
          </cell>
          <cell r="T80" t="str">
            <v>JUMLAH</v>
          </cell>
        </row>
        <row r="81">
          <cell r="A81" t="str">
            <v>B.</v>
          </cell>
          <cell r="C81" t="str">
            <v>BIAYA PASTI PER JAM KERJA</v>
          </cell>
          <cell r="L81" t="str">
            <v>NO.</v>
          </cell>
          <cell r="N81" t="str">
            <v>KOMPONEN</v>
          </cell>
          <cell r="Q81" t="str">
            <v>SATUAN</v>
          </cell>
          <cell r="R81" t="str">
            <v>KUANTITAS</v>
          </cell>
          <cell r="S81" t="str">
            <v>SATUAN</v>
          </cell>
          <cell r="T81" t="str">
            <v>HARGA</v>
          </cell>
        </row>
        <row r="82">
          <cell r="S82" t="str">
            <v>(Rp.)</v>
          </cell>
          <cell r="T82" t="str">
            <v>(Rp.)</v>
          </cell>
        </row>
        <row r="83">
          <cell r="A83" t="str">
            <v xml:space="preserve">1. </v>
          </cell>
          <cell r="C83" t="str">
            <v>Nilai Sisa Alat</v>
          </cell>
          <cell r="D83" t="str">
            <v>=  10 % x Harga Alat Baru</v>
          </cell>
          <cell r="G83" t="str">
            <v>C</v>
          </cell>
          <cell r="H83">
            <v>14500000</v>
          </cell>
          <cell r="I83" t="str">
            <v>Rupiah</v>
          </cell>
        </row>
        <row r="85">
          <cell r="A85" t="str">
            <v xml:space="preserve">2. </v>
          </cell>
          <cell r="C85" t="str">
            <v>Faktor Angsuran Modal    =</v>
          </cell>
          <cell r="E85" t="str">
            <v>i x (1 + i)^A</v>
          </cell>
          <cell r="G85" t="str">
            <v>D</v>
          </cell>
          <cell r="H85">
            <v>0.33437970328961514</v>
          </cell>
          <cell r="I85" t="str">
            <v>-</v>
          </cell>
          <cell r="L85" t="str">
            <v>A.</v>
          </cell>
          <cell r="N85" t="str">
            <v>PEKERJA</v>
          </cell>
        </row>
        <row r="86">
          <cell r="E86" t="str">
            <v>(1 + i)^A - 1</v>
          </cell>
        </row>
        <row r="87">
          <cell r="A87" t="str">
            <v xml:space="preserve">3. </v>
          </cell>
          <cell r="C87" t="str">
            <v>Biaya Pasti per Jam  :</v>
          </cell>
          <cell r="L87" t="str">
            <v>1.</v>
          </cell>
          <cell r="N87" t="str">
            <v>-</v>
          </cell>
          <cell r="R87" t="str">
            <v xml:space="preserve">-  </v>
          </cell>
          <cell r="S87" t="str">
            <v xml:space="preserve">-   </v>
          </cell>
          <cell r="V87" t="str">
            <v>-</v>
          </cell>
        </row>
        <row r="88">
          <cell r="C88" t="str">
            <v>a.  Biaya Pengembalian Modal  =</v>
          </cell>
          <cell r="E88" t="str">
            <v>( B - C ) x D</v>
          </cell>
          <cell r="G88" t="str">
            <v>E</v>
          </cell>
          <cell r="H88">
            <v>21818.275639647389</v>
          </cell>
          <cell r="I88" t="str">
            <v>Rupiah</v>
          </cell>
          <cell r="L88" t="str">
            <v>2.</v>
          </cell>
          <cell r="N88" t="str">
            <v>-</v>
          </cell>
          <cell r="R88" t="str">
            <v xml:space="preserve">-  </v>
          </cell>
          <cell r="S88" t="str">
            <v xml:space="preserve">-   </v>
          </cell>
          <cell r="V88" t="str">
            <v>-</v>
          </cell>
        </row>
        <row r="89">
          <cell r="E89" t="str">
            <v>W</v>
          </cell>
        </row>
        <row r="91">
          <cell r="C91" t="str">
            <v>b.  Asuransi, dll =</v>
          </cell>
          <cell r="D91">
            <v>2E-3</v>
          </cell>
          <cell r="E91" t="str">
            <v xml:space="preserve">  x   B</v>
          </cell>
          <cell r="G91" t="str">
            <v>F</v>
          </cell>
          <cell r="H91">
            <v>145</v>
          </cell>
          <cell r="I91" t="str">
            <v>Rupiah</v>
          </cell>
        </row>
        <row r="92">
          <cell r="E92" t="str">
            <v>W</v>
          </cell>
        </row>
        <row r="93">
          <cell r="L93" t="str">
            <v>B.</v>
          </cell>
          <cell r="N93" t="str">
            <v>BAHAN</v>
          </cell>
        </row>
        <row r="94">
          <cell r="C94" t="str">
            <v>Biaya Pasti per Jam             =</v>
          </cell>
          <cell r="E94" t="str">
            <v>( E + F )</v>
          </cell>
          <cell r="G94" t="str">
            <v>G</v>
          </cell>
          <cell r="H94">
            <v>21963.275639647389</v>
          </cell>
          <cell r="I94" t="str">
            <v>Rupiah</v>
          </cell>
        </row>
        <row r="95">
          <cell r="L95" t="str">
            <v>1.</v>
          </cell>
          <cell r="N95" t="str">
            <v>-</v>
          </cell>
          <cell r="R95" t="str">
            <v xml:space="preserve">-  </v>
          </cell>
          <cell r="S95" t="str">
            <v xml:space="preserve">-   </v>
          </cell>
          <cell r="V95" t="str">
            <v>-</v>
          </cell>
        </row>
        <row r="96">
          <cell r="A96" t="str">
            <v>C.</v>
          </cell>
          <cell r="C96" t="str">
            <v>BIAYA OPERASI PER JAM KERJA</v>
          </cell>
          <cell r="L96" t="str">
            <v>2.</v>
          </cell>
          <cell r="N96" t="str">
            <v>-</v>
          </cell>
          <cell r="R96" t="str">
            <v xml:space="preserve">-  </v>
          </cell>
          <cell r="S96" t="str">
            <v xml:space="preserve">-   </v>
          </cell>
          <cell r="V96" t="str">
            <v>-</v>
          </cell>
        </row>
        <row r="98">
          <cell r="A98" t="str">
            <v xml:space="preserve">1. </v>
          </cell>
          <cell r="C98" t="str">
            <v xml:space="preserve">Bahan Bakar  =  (0.125-0.175 Ltr/HP/Jam)   x Pw x Ms </v>
          </cell>
          <cell r="G98" t="str">
            <v>H</v>
          </cell>
          <cell r="H98">
            <v>35156.25</v>
          </cell>
          <cell r="I98" t="str">
            <v>Rupiah</v>
          </cell>
        </row>
        <row r="100">
          <cell r="A100" t="str">
            <v xml:space="preserve">2. </v>
          </cell>
          <cell r="C100" t="str">
            <v>Pelumas         =  (0.01-0.02 Ltr/HP/Jam) x Pw x Mp</v>
          </cell>
          <cell r="G100" t="str">
            <v>I</v>
          </cell>
          <cell r="H100">
            <v>24750</v>
          </cell>
          <cell r="I100" t="str">
            <v>Rupiah</v>
          </cell>
        </row>
        <row r="102">
          <cell r="A102" t="str">
            <v xml:space="preserve">3. </v>
          </cell>
          <cell r="C102" t="str">
            <v>Perawatan dan</v>
          </cell>
          <cell r="D102" t="str">
            <v>(12,5 % - 17,5 %)  x  B</v>
          </cell>
          <cell r="G102" t="str">
            <v>K</v>
          </cell>
          <cell r="H102">
            <v>9062.5</v>
          </cell>
          <cell r="I102" t="str">
            <v>Rupiah</v>
          </cell>
        </row>
        <row r="103">
          <cell r="C103" t="str">
            <v xml:space="preserve">        perbaikan    =</v>
          </cell>
          <cell r="D103" t="str">
            <v>W</v>
          </cell>
        </row>
        <row r="104">
          <cell r="L104" t="str">
            <v>C.</v>
          </cell>
          <cell r="N104" t="str">
            <v>ALAT</v>
          </cell>
        </row>
        <row r="105">
          <cell r="A105" t="str">
            <v xml:space="preserve">4. </v>
          </cell>
          <cell r="C105" t="str">
            <v>Operator</v>
          </cell>
          <cell r="D105" t="str">
            <v>=   ( 1  Orang / Jam )  x  U1</v>
          </cell>
          <cell r="G105" t="str">
            <v>L</v>
          </cell>
          <cell r="H105">
            <v>0</v>
          </cell>
          <cell r="I105" t="str">
            <v>Rupiah</v>
          </cell>
        </row>
        <row r="106">
          <cell r="A106" t="str">
            <v xml:space="preserve">5. </v>
          </cell>
          <cell r="C106" t="str">
            <v>Pembantu Operator</v>
          </cell>
          <cell r="D106" t="str">
            <v>=   ( 1  Orang / Jam )  x  U2</v>
          </cell>
          <cell r="G106" t="str">
            <v>M</v>
          </cell>
          <cell r="H106">
            <v>0</v>
          </cell>
          <cell r="I106" t="str">
            <v>Rupiah</v>
          </cell>
          <cell r="L106" t="str">
            <v>1.</v>
          </cell>
          <cell r="N106" t="str">
            <v>FLAT BED TRUCK 3-4 M3</v>
          </cell>
          <cell r="Q106" t="str">
            <v>jam</v>
          </cell>
          <cell r="R106">
            <v>1</v>
          </cell>
          <cell r="S106">
            <v>90932.025639647385</v>
          </cell>
          <cell r="V106">
            <v>90932.025639647385</v>
          </cell>
        </row>
        <row r="107">
          <cell r="L107" t="str">
            <v>2.</v>
          </cell>
          <cell r="N107" t="str">
            <v>-</v>
          </cell>
          <cell r="Q107" t="str">
            <v>jam</v>
          </cell>
          <cell r="R107" t="str">
            <v xml:space="preserve">-  </v>
          </cell>
          <cell r="S107" t="str">
            <v xml:space="preserve">-   </v>
          </cell>
          <cell r="V107" t="str">
            <v>-</v>
          </cell>
        </row>
        <row r="108">
          <cell r="C108" t="str">
            <v>Biaya Operasi per Jam        =</v>
          </cell>
          <cell r="E108" t="str">
            <v>(H+I+K+L+M)</v>
          </cell>
          <cell r="G108" t="str">
            <v>P</v>
          </cell>
          <cell r="H108">
            <v>68968.75</v>
          </cell>
          <cell r="I108" t="str">
            <v>Rupiah</v>
          </cell>
        </row>
        <row r="110">
          <cell r="A110" t="str">
            <v>D.</v>
          </cell>
          <cell r="C110" t="str">
            <v>TOTAL BIAYA SEWA ALAT / JAM   =   ( G + P )</v>
          </cell>
          <cell r="G110" t="str">
            <v>S</v>
          </cell>
          <cell r="H110">
            <v>90932.025639647385</v>
          </cell>
          <cell r="I110" t="str">
            <v>Rupiah</v>
          </cell>
        </row>
        <row r="114">
          <cell r="A114" t="str">
            <v>E.</v>
          </cell>
          <cell r="C114" t="str">
            <v>LAIN - LAIN</v>
          </cell>
        </row>
        <row r="115">
          <cell r="L115" t="str">
            <v>D.</v>
          </cell>
          <cell r="N115" t="str">
            <v>JUMLAH HARGA TENAGA, BAHAN DAN ALAT  ( A + B + C )</v>
          </cell>
          <cell r="V115">
            <v>90932.025639647385</v>
          </cell>
        </row>
        <row r="116">
          <cell r="A116" t="str">
            <v xml:space="preserve">1. </v>
          </cell>
          <cell r="C116" t="str">
            <v>Tingkat Suku Bunga</v>
          </cell>
          <cell r="G116" t="str">
            <v>i</v>
          </cell>
          <cell r="H116">
            <v>20</v>
          </cell>
          <cell r="I116" t="str">
            <v>% / Tahun</v>
          </cell>
          <cell r="L116" t="str">
            <v>E.</v>
          </cell>
          <cell r="N116" t="str">
            <v>OVERHEAD &amp; PROFIT</v>
          </cell>
          <cell r="Q116">
            <v>10</v>
          </cell>
          <cell r="R116" t="str">
            <v>%  x  D</v>
          </cell>
          <cell r="V116">
            <v>9093.2025639647381</v>
          </cell>
        </row>
        <row r="117">
          <cell r="A117" t="str">
            <v xml:space="preserve">2. </v>
          </cell>
          <cell r="C117" t="str">
            <v>Upah Operator / Sopir</v>
          </cell>
          <cell r="G117" t="str">
            <v>U1</v>
          </cell>
          <cell r="H117">
            <v>0</v>
          </cell>
          <cell r="I117" t="str">
            <v>Rp./Jam</v>
          </cell>
          <cell r="L117" t="str">
            <v>F.</v>
          </cell>
          <cell r="N117" t="str">
            <v>HARGA SATUAN PEKERJAAN  ( D + E )</v>
          </cell>
          <cell r="V117">
            <v>100025.22820361212</v>
          </cell>
        </row>
        <row r="118">
          <cell r="A118" t="str">
            <v xml:space="preserve">3. </v>
          </cell>
          <cell r="C118" t="str">
            <v>Upah Pembantu Operator / Pmb.Sopir</v>
          </cell>
          <cell r="G118" t="str">
            <v>U2</v>
          </cell>
          <cell r="H118">
            <v>0</v>
          </cell>
          <cell r="I118" t="str">
            <v>Rp./Jam</v>
          </cell>
          <cell r="L118" t="str">
            <v>Note: 1</v>
          </cell>
          <cell r="N118" t="str">
            <v>SATUAN dapat berdasarkan atas jam operasi untuk Tenaga Kerja dan Peralatan, volume dan/atau ukuran</v>
          </cell>
        </row>
        <row r="119">
          <cell r="A119" t="str">
            <v xml:space="preserve">4. </v>
          </cell>
          <cell r="C119" t="str">
            <v>Bahan Bakar Bensin</v>
          </cell>
          <cell r="G119" t="str">
            <v>Mb</v>
          </cell>
          <cell r="H119">
            <v>2450</v>
          </cell>
          <cell r="I119" t="str">
            <v>Liter</v>
          </cell>
          <cell r="N119" t="str">
            <v>berat untuk bahan-bahan.</v>
          </cell>
        </row>
        <row r="120">
          <cell r="A120" t="str">
            <v xml:space="preserve">5. </v>
          </cell>
          <cell r="C120" t="str">
            <v>Bahan Bakar Solar</v>
          </cell>
          <cell r="G120" t="str">
            <v>Ms</v>
          </cell>
          <cell r="H120">
            <v>2250</v>
          </cell>
          <cell r="I120" t="str">
            <v>Liter</v>
          </cell>
          <cell r="L120">
            <v>2</v>
          </cell>
          <cell r="N120" t="str">
            <v>Kuantitas satuan adalah kuantitas setiap komponen untuk menyelesaikan satu satuan pekerjaan dari nomor</v>
          </cell>
        </row>
        <row r="121">
          <cell r="A121" t="str">
            <v xml:space="preserve">6. </v>
          </cell>
          <cell r="C121" t="str">
            <v>Minyak Pelumas</v>
          </cell>
          <cell r="G121" t="str">
            <v>Mp</v>
          </cell>
          <cell r="H121">
            <v>19800</v>
          </cell>
          <cell r="I121" t="str">
            <v>Liter</v>
          </cell>
          <cell r="N121" t="str">
            <v>mata pembayaran.</v>
          </cell>
        </row>
        <row r="122">
          <cell r="L122">
            <v>3</v>
          </cell>
          <cell r="N122" t="str">
            <v>Biaya satuan untuk peralatan sudah termasuk bahan bakar, bahan habis dipakai dan operator.</v>
          </cell>
        </row>
        <row r="123">
          <cell r="L123">
            <v>4</v>
          </cell>
          <cell r="N123" t="str">
            <v>Biaya satuan sudah termasuk pengeluaran untuk seluruh pajak yang berkaitan (tetapi tidak termasuk PPN</v>
          </cell>
        </row>
        <row r="124">
          <cell r="N124" t="str">
            <v>yang dibayar dari kontrak) dan biaya-biaya lainnya.</v>
          </cell>
        </row>
        <row r="125">
          <cell r="A125" t="str">
            <v>ITEM PEMBAYARAN No.</v>
          </cell>
          <cell r="D125" t="str">
            <v>:  9.6</v>
          </cell>
          <cell r="U125" t="str">
            <v>Analisa EI-96</v>
          </cell>
        </row>
        <row r="126">
          <cell r="A126" t="str">
            <v>JENIS PEKERJAAN</v>
          </cell>
          <cell r="D126" t="str">
            <v>:  PEKERJAAN HARIAN</v>
          </cell>
        </row>
        <row r="127">
          <cell r="A127" t="str">
            <v>SATUAN PEMBAYARAN</v>
          </cell>
          <cell r="D127" t="str">
            <v>:  JAM</v>
          </cell>
          <cell r="J127" t="str">
            <v xml:space="preserve">         URAIAN ANALISA HARGA SATUAN</v>
          </cell>
          <cell r="L127" t="str">
            <v>FORMULIR STANDAR UNTUK</v>
          </cell>
        </row>
        <row r="128">
          <cell r="L128" t="str">
            <v>PEREKAMAN ANALISA MASING-MASING HARGA SATUAN</v>
          </cell>
        </row>
        <row r="129">
          <cell r="L129" t="str">
            <v xml:space="preserve">                                                                                                            </v>
          </cell>
        </row>
        <row r="130">
          <cell r="A130" t="str">
            <v>No.</v>
          </cell>
          <cell r="C130" t="str">
            <v>U R A I A N</v>
          </cell>
          <cell r="G130" t="str">
            <v>KODE</v>
          </cell>
          <cell r="H130" t="str">
            <v>KOEF.</v>
          </cell>
          <cell r="I130" t="str">
            <v>SATUAN</v>
          </cell>
          <cell r="J130" t="str">
            <v>KETERANGAN</v>
          </cell>
        </row>
        <row r="132">
          <cell r="L132" t="str">
            <v>Proyek / Bagpro</v>
          </cell>
          <cell r="O132" t="str">
            <v xml:space="preserve">:  Peningkatan Jalan Dan Jembatan Prop. NTT </v>
          </cell>
        </row>
        <row r="133">
          <cell r="A133" t="str">
            <v>A.</v>
          </cell>
          <cell r="C133" t="str">
            <v>URAIAN PERALATAN</v>
          </cell>
          <cell r="L133" t="str">
            <v>No. Paket Kontrak</v>
          </cell>
          <cell r="O133" t="str">
            <v xml:space="preserve">:  </v>
          </cell>
        </row>
        <row r="134">
          <cell r="L134" t="str">
            <v>Nama Paket</v>
          </cell>
          <cell r="O134" t="str">
            <v>:  Pembangunan Jalan Resetlement Pengungsi Mauritzu</v>
          </cell>
        </row>
        <row r="135">
          <cell r="A135" t="str">
            <v xml:space="preserve">1. </v>
          </cell>
          <cell r="C135" t="str">
            <v>Jenis Peralatan</v>
          </cell>
          <cell r="G135" t="str">
            <v>WATER TANKER 3000-4500 L.</v>
          </cell>
          <cell r="J135" t="str">
            <v>(E23)</v>
          </cell>
          <cell r="L135" t="str">
            <v>Prop / Kab / Kodya</v>
          </cell>
          <cell r="O135" t="str">
            <v>:  Nusa Tenggara Timur / TTU</v>
          </cell>
        </row>
        <row r="136">
          <cell r="A136" t="str">
            <v xml:space="preserve">2. </v>
          </cell>
          <cell r="C136" t="str">
            <v>Tenaga</v>
          </cell>
          <cell r="G136" t="str">
            <v>Pw</v>
          </cell>
          <cell r="H136">
            <v>125</v>
          </cell>
          <cell r="I136" t="str">
            <v>HP</v>
          </cell>
          <cell r="L136" t="str">
            <v>ITEM PEMBAYARAN NO.</v>
          </cell>
          <cell r="O136" t="str">
            <v>:  9.6</v>
          </cell>
          <cell r="S136" t="str">
            <v>PERKIRAAN VOL. PEK.</v>
          </cell>
          <cell r="U136" t="str">
            <v>:</v>
          </cell>
          <cell r="V136">
            <v>0</v>
          </cell>
        </row>
        <row r="137">
          <cell r="A137" t="str">
            <v xml:space="preserve">3. </v>
          </cell>
          <cell r="C137" t="str">
            <v>Kapasitas</v>
          </cell>
          <cell r="G137" t="str">
            <v>Cp</v>
          </cell>
          <cell r="H137">
            <v>4000</v>
          </cell>
          <cell r="I137" t="str">
            <v>Liter</v>
          </cell>
          <cell r="L137" t="str">
            <v>JENIS PEKERJAAN</v>
          </cell>
          <cell r="O137" t="str">
            <v>:  PEKERJAAN HARIAN</v>
          </cell>
          <cell r="S137" t="str">
            <v>TOTAL HARGA (Rp.)</v>
          </cell>
          <cell r="U137" t="str">
            <v>:</v>
          </cell>
          <cell r="V137">
            <v>0</v>
          </cell>
        </row>
        <row r="138">
          <cell r="A138" t="str">
            <v xml:space="preserve">4. </v>
          </cell>
          <cell r="C138" t="str">
            <v>Umur Ekonomis</v>
          </cell>
          <cell r="G138" t="str">
            <v>A</v>
          </cell>
          <cell r="H138">
            <v>5</v>
          </cell>
          <cell r="I138" t="str">
            <v>Tahun</v>
          </cell>
          <cell r="J138" t="str">
            <v xml:space="preserve"> Alat Baru</v>
          </cell>
          <cell r="P138" t="str">
            <v>WATER TANKER 3000-4500 L.</v>
          </cell>
          <cell r="S138" t="str">
            <v>% THD. BIAYA PROYEK</v>
          </cell>
          <cell r="U138" t="str">
            <v>:</v>
          </cell>
          <cell r="V138">
            <v>0</v>
          </cell>
        </row>
        <row r="139">
          <cell r="A139" t="str">
            <v xml:space="preserve">5. </v>
          </cell>
          <cell r="C139" t="str">
            <v>Jam Operasi Dalam 1 Tahun</v>
          </cell>
          <cell r="G139" t="str">
            <v>W</v>
          </cell>
          <cell r="H139">
            <v>2000</v>
          </cell>
          <cell r="I139" t="str">
            <v>Jam</v>
          </cell>
          <cell r="J139" t="str">
            <v xml:space="preserve"> Alat Baru</v>
          </cell>
          <cell r="L139" t="str">
            <v>SATUAN PEMBAYARAN</v>
          </cell>
          <cell r="O139" t="str">
            <v>:  JAM</v>
          </cell>
          <cell r="Q139" t="str">
            <v>(E23)</v>
          </cell>
        </row>
        <row r="140">
          <cell r="A140" t="str">
            <v xml:space="preserve">6. </v>
          </cell>
          <cell r="C140" t="str">
            <v>Harga Alat</v>
          </cell>
          <cell r="G140" t="str">
            <v>B</v>
          </cell>
          <cell r="H140">
            <v>175000000</v>
          </cell>
          <cell r="I140" t="str">
            <v>Rupiah</v>
          </cell>
          <cell r="J140" t="str">
            <v xml:space="preserve"> Alat Baru</v>
          </cell>
        </row>
        <row r="142">
          <cell r="R142" t="str">
            <v>PERKIRAAN</v>
          </cell>
          <cell r="S142" t="str">
            <v>HARGA</v>
          </cell>
          <cell r="T142" t="str">
            <v>JUMLAH</v>
          </cell>
        </row>
        <row r="143">
          <cell r="A143" t="str">
            <v>B.</v>
          </cell>
          <cell r="C143" t="str">
            <v>BIAYA PASTI PER JAM KERJA</v>
          </cell>
          <cell r="L143" t="str">
            <v>NO.</v>
          </cell>
          <cell r="N143" t="str">
            <v>KOMPONEN</v>
          </cell>
          <cell r="Q143" t="str">
            <v>SATUAN</v>
          </cell>
          <cell r="R143" t="str">
            <v>KUANTITAS</v>
          </cell>
          <cell r="S143" t="str">
            <v>SATUAN</v>
          </cell>
          <cell r="T143" t="str">
            <v>HARGA</v>
          </cell>
        </row>
        <row r="144">
          <cell r="S144" t="str">
            <v>(Rp.)</v>
          </cell>
          <cell r="T144" t="str">
            <v>(Rp.)</v>
          </cell>
        </row>
        <row r="145">
          <cell r="A145" t="str">
            <v xml:space="preserve">1. </v>
          </cell>
          <cell r="C145" t="str">
            <v>Nilai Sisa Alat</v>
          </cell>
          <cell r="D145" t="str">
            <v>=  10 % x Harga Alat Baru</v>
          </cell>
          <cell r="G145" t="str">
            <v>C</v>
          </cell>
          <cell r="H145">
            <v>17500000</v>
          </cell>
          <cell r="I145" t="str">
            <v>Rupiah</v>
          </cell>
        </row>
        <row r="147">
          <cell r="A147" t="str">
            <v xml:space="preserve">2. </v>
          </cell>
          <cell r="C147" t="str">
            <v>Faktor Angsuran Modal    =</v>
          </cell>
          <cell r="E147" t="str">
            <v>i x (1 + i)^A</v>
          </cell>
          <cell r="G147" t="str">
            <v>D</v>
          </cell>
          <cell r="H147">
            <v>0.33437970328961514</v>
          </cell>
          <cell r="I147" t="str">
            <v>-</v>
          </cell>
          <cell r="L147" t="str">
            <v>A.</v>
          </cell>
          <cell r="N147" t="str">
            <v>PEKERJA</v>
          </cell>
        </row>
        <row r="148">
          <cell r="E148" t="str">
            <v>(1 + i)^A - 1</v>
          </cell>
        </row>
        <row r="149">
          <cell r="A149" t="str">
            <v xml:space="preserve">3. </v>
          </cell>
          <cell r="C149" t="str">
            <v>Biaya Pasti per Jam  :</v>
          </cell>
          <cell r="L149" t="str">
            <v>1.</v>
          </cell>
          <cell r="N149" t="str">
            <v>-</v>
          </cell>
          <cell r="R149" t="str">
            <v xml:space="preserve">-  </v>
          </cell>
          <cell r="S149" t="str">
            <v xml:space="preserve">-   </v>
          </cell>
          <cell r="V149" t="str">
            <v>-</v>
          </cell>
        </row>
        <row r="150">
          <cell r="C150" t="str">
            <v>a.  Biaya Pengembalian Modal  =</v>
          </cell>
          <cell r="E150" t="str">
            <v>( B - C ) x D</v>
          </cell>
          <cell r="G150" t="str">
            <v>E</v>
          </cell>
          <cell r="H150">
            <v>26332.401634057191</v>
          </cell>
          <cell r="I150" t="str">
            <v>Rupiah</v>
          </cell>
          <cell r="L150" t="str">
            <v>2.</v>
          </cell>
          <cell r="N150" t="str">
            <v>-</v>
          </cell>
          <cell r="R150" t="str">
            <v xml:space="preserve">-  </v>
          </cell>
          <cell r="S150" t="str">
            <v xml:space="preserve">-   </v>
          </cell>
          <cell r="V150" t="str">
            <v>-</v>
          </cell>
        </row>
        <row r="151">
          <cell r="E151" t="str">
            <v>W</v>
          </cell>
        </row>
        <row r="153">
          <cell r="C153" t="str">
            <v>b.  Asuransi, dll =</v>
          </cell>
          <cell r="D153">
            <v>2E-3</v>
          </cell>
          <cell r="E153" t="str">
            <v xml:space="preserve">  x   B</v>
          </cell>
          <cell r="G153" t="str">
            <v>F</v>
          </cell>
          <cell r="H153">
            <v>175</v>
          </cell>
          <cell r="I153" t="str">
            <v>Rupiah</v>
          </cell>
        </row>
        <row r="154">
          <cell r="E154" t="str">
            <v>W</v>
          </cell>
        </row>
        <row r="155">
          <cell r="L155" t="str">
            <v>B.</v>
          </cell>
          <cell r="N155" t="str">
            <v>BAHAN</v>
          </cell>
        </row>
        <row r="156">
          <cell r="C156" t="str">
            <v>Biaya Pasti per Jam             =</v>
          </cell>
          <cell r="E156" t="str">
            <v>( E + F )</v>
          </cell>
          <cell r="G156" t="str">
            <v>G</v>
          </cell>
          <cell r="H156">
            <v>26507.401634057191</v>
          </cell>
          <cell r="I156" t="str">
            <v>Rupiah</v>
          </cell>
        </row>
        <row r="157">
          <cell r="L157" t="str">
            <v>1.</v>
          </cell>
          <cell r="N157" t="str">
            <v>-</v>
          </cell>
          <cell r="R157" t="str">
            <v xml:space="preserve">-  </v>
          </cell>
          <cell r="S157" t="str">
            <v xml:space="preserve">-   </v>
          </cell>
          <cell r="V157" t="str">
            <v>-</v>
          </cell>
        </row>
        <row r="158">
          <cell r="A158" t="str">
            <v>C.</v>
          </cell>
          <cell r="C158" t="str">
            <v>BIAYA OPERASI PER JAM KERJA</v>
          </cell>
          <cell r="L158" t="str">
            <v>2.</v>
          </cell>
          <cell r="N158" t="str">
            <v>-</v>
          </cell>
          <cell r="R158" t="str">
            <v xml:space="preserve">-  </v>
          </cell>
          <cell r="S158" t="str">
            <v xml:space="preserve">-   </v>
          </cell>
          <cell r="V158" t="str">
            <v>-</v>
          </cell>
        </row>
        <row r="160">
          <cell r="A160" t="str">
            <v xml:space="preserve">1. </v>
          </cell>
          <cell r="C160" t="str">
            <v xml:space="preserve">Bahan Bakar  =  (0.125-0.175 Ltr/HP/Jam)   x Pw x Ms </v>
          </cell>
          <cell r="G160" t="str">
            <v>H</v>
          </cell>
          <cell r="H160">
            <v>35156.25</v>
          </cell>
          <cell r="I160" t="str">
            <v>Rupiah</v>
          </cell>
        </row>
        <row r="162">
          <cell r="A162" t="str">
            <v xml:space="preserve">2. </v>
          </cell>
          <cell r="C162" t="str">
            <v>Pelumas         =  (0.01-0.02 Ltr/HP/Jam) x Pw x Mp</v>
          </cell>
          <cell r="G162" t="str">
            <v>I</v>
          </cell>
          <cell r="H162">
            <v>24750</v>
          </cell>
          <cell r="I162" t="str">
            <v>Rupiah</v>
          </cell>
        </row>
        <row r="164">
          <cell r="A164" t="str">
            <v xml:space="preserve">3. </v>
          </cell>
          <cell r="C164" t="str">
            <v>Perawatan dan</v>
          </cell>
          <cell r="D164" t="str">
            <v>(12,5 % - 17,5 %)  x  B</v>
          </cell>
          <cell r="G164" t="str">
            <v>K</v>
          </cell>
          <cell r="H164">
            <v>10937.5</v>
          </cell>
          <cell r="I164" t="str">
            <v>Rupiah</v>
          </cell>
        </row>
        <row r="165">
          <cell r="C165" t="str">
            <v xml:space="preserve">        perbaikan    =</v>
          </cell>
          <cell r="D165" t="str">
            <v>W</v>
          </cell>
        </row>
        <row r="166">
          <cell r="L166" t="str">
            <v>C.</v>
          </cell>
          <cell r="N166" t="str">
            <v>ALAT</v>
          </cell>
        </row>
        <row r="167">
          <cell r="A167" t="str">
            <v xml:space="preserve">4. </v>
          </cell>
          <cell r="C167" t="str">
            <v>Operator</v>
          </cell>
          <cell r="D167" t="str">
            <v>=   ( 1  Orang / Jam )  x  U1</v>
          </cell>
          <cell r="G167" t="str">
            <v>L</v>
          </cell>
          <cell r="H167">
            <v>0</v>
          </cell>
          <cell r="I167" t="str">
            <v>Rupiah</v>
          </cell>
        </row>
        <row r="168">
          <cell r="A168" t="str">
            <v xml:space="preserve">5. </v>
          </cell>
          <cell r="C168" t="str">
            <v>Pembantu Operator</v>
          </cell>
          <cell r="D168" t="str">
            <v>=   ( 1  Orang / Jam )  x  U2</v>
          </cell>
          <cell r="G168" t="str">
            <v>M</v>
          </cell>
          <cell r="H168">
            <v>0</v>
          </cell>
          <cell r="I168" t="str">
            <v>Rupiah</v>
          </cell>
          <cell r="L168" t="str">
            <v>1.</v>
          </cell>
          <cell r="N168" t="str">
            <v>WATER TANKER 3000-4500 L.</v>
          </cell>
          <cell r="Q168" t="str">
            <v>jam</v>
          </cell>
          <cell r="R168">
            <v>1</v>
          </cell>
          <cell r="S168">
            <v>97351.151634057198</v>
          </cell>
          <cell r="V168">
            <v>97351.151634057198</v>
          </cell>
        </row>
        <row r="169">
          <cell r="L169" t="str">
            <v>2.</v>
          </cell>
          <cell r="N169" t="str">
            <v>-</v>
          </cell>
          <cell r="Q169" t="str">
            <v>jam</v>
          </cell>
          <cell r="R169" t="str">
            <v xml:space="preserve">-  </v>
          </cell>
          <cell r="S169" t="str">
            <v xml:space="preserve">-   </v>
          </cell>
          <cell r="V169" t="str">
            <v>-</v>
          </cell>
        </row>
        <row r="170">
          <cell r="C170" t="str">
            <v>Biaya Operasi per Jam        =</v>
          </cell>
          <cell r="E170" t="str">
            <v>(H+I+K+L+M)</v>
          </cell>
          <cell r="G170" t="str">
            <v>P</v>
          </cell>
          <cell r="H170">
            <v>70843.75</v>
          </cell>
          <cell r="I170" t="str">
            <v>Rupiah</v>
          </cell>
        </row>
        <row r="172">
          <cell r="A172" t="str">
            <v>D.</v>
          </cell>
          <cell r="C172" t="str">
            <v>TOTAL BIAYA SEWA ALAT / JAM   =   ( G + P )</v>
          </cell>
          <cell r="G172" t="str">
            <v>S</v>
          </cell>
          <cell r="H172">
            <v>97351.151634057198</v>
          </cell>
          <cell r="I172" t="str">
            <v>Rupiah</v>
          </cell>
        </row>
        <row r="176">
          <cell r="A176" t="str">
            <v>E.</v>
          </cell>
          <cell r="C176" t="str">
            <v>LAIN - LAIN</v>
          </cell>
        </row>
        <row r="177">
          <cell r="L177" t="str">
            <v>D.</v>
          </cell>
          <cell r="N177" t="str">
            <v>JUMLAH HARGA TENAGA, BAHAN DAN ALAT  ( A + B + C )</v>
          </cell>
          <cell r="V177">
            <v>97351.151634057198</v>
          </cell>
        </row>
        <row r="178">
          <cell r="A178" t="str">
            <v xml:space="preserve">1. </v>
          </cell>
          <cell r="C178" t="str">
            <v>Tingkat Suku Bunga</v>
          </cell>
          <cell r="G178" t="str">
            <v>i</v>
          </cell>
          <cell r="H178">
            <v>20</v>
          </cell>
          <cell r="I178" t="str">
            <v>% / Tahun</v>
          </cell>
          <cell r="L178" t="str">
            <v>E.</v>
          </cell>
          <cell r="N178" t="str">
            <v>OVERHEAD &amp; PROFIT</v>
          </cell>
          <cell r="Q178">
            <v>10</v>
          </cell>
          <cell r="R178" t="str">
            <v>%  x  D</v>
          </cell>
          <cell r="V178">
            <v>9735.1151634057205</v>
          </cell>
        </row>
        <row r="179">
          <cell r="A179" t="str">
            <v xml:space="preserve">2. </v>
          </cell>
          <cell r="C179" t="str">
            <v>Upah Operator / Sopir</v>
          </cell>
          <cell r="G179" t="str">
            <v>U1</v>
          </cell>
          <cell r="H179">
            <v>0</v>
          </cell>
          <cell r="I179" t="str">
            <v>Rp./Jam</v>
          </cell>
          <cell r="L179" t="str">
            <v>F.</v>
          </cell>
          <cell r="N179" t="str">
            <v>HARGA SATUAN PEKERJAAN  ( D + E )</v>
          </cell>
          <cell r="V179">
            <v>107086.26679746291</v>
          </cell>
        </row>
        <row r="180">
          <cell r="A180" t="str">
            <v xml:space="preserve">3. </v>
          </cell>
          <cell r="C180" t="str">
            <v>Upah Pembantu Operator / Pmb.Sopir</v>
          </cell>
          <cell r="G180" t="str">
            <v>U2</v>
          </cell>
          <cell r="H180">
            <v>0</v>
          </cell>
          <cell r="I180" t="str">
            <v>Rp./Jam</v>
          </cell>
          <cell r="L180" t="str">
            <v>Note: 1</v>
          </cell>
          <cell r="N180" t="str">
            <v>SATUAN dapat berdasarkan atas jam operasi untuk Tenaga Kerja dan Peralatan, volume dan/atau ukuran</v>
          </cell>
        </row>
        <row r="181">
          <cell r="A181" t="str">
            <v xml:space="preserve">4. </v>
          </cell>
          <cell r="C181" t="str">
            <v>Bahan Bakar Bensin</v>
          </cell>
          <cell r="G181" t="str">
            <v>Mb</v>
          </cell>
          <cell r="H181">
            <v>2450</v>
          </cell>
          <cell r="I181" t="str">
            <v>Liter</v>
          </cell>
          <cell r="N181" t="str">
            <v>berat untuk bahan-bahan.</v>
          </cell>
        </row>
        <row r="182">
          <cell r="A182" t="str">
            <v xml:space="preserve">5. </v>
          </cell>
          <cell r="C182" t="str">
            <v>Bahan Bakar Solar</v>
          </cell>
          <cell r="G182" t="str">
            <v>Ms</v>
          </cell>
          <cell r="H182">
            <v>2250</v>
          </cell>
          <cell r="I182" t="str">
            <v>Liter</v>
          </cell>
          <cell r="L182">
            <v>2</v>
          </cell>
          <cell r="N182" t="str">
            <v>Kuantitas satuan adalah kuantitas setiap komponen untuk menyelesaikan satu satuan pekerjaan dari nomor</v>
          </cell>
        </row>
        <row r="183">
          <cell r="A183" t="str">
            <v xml:space="preserve">6. </v>
          </cell>
          <cell r="C183" t="str">
            <v>Minyak Pelumas</v>
          </cell>
          <cell r="G183" t="str">
            <v>Mp</v>
          </cell>
          <cell r="H183">
            <v>19800</v>
          </cell>
          <cell r="I183" t="str">
            <v>Liter</v>
          </cell>
          <cell r="N183" t="str">
            <v>mata pembayaran.</v>
          </cell>
        </row>
        <row r="184">
          <cell r="L184">
            <v>3</v>
          </cell>
          <cell r="N184" t="str">
            <v>Biaya satuan untuk peralatan sudah termasuk bahan bakar, bahan habis dipakai dan operator.</v>
          </cell>
        </row>
        <row r="185">
          <cell r="L185">
            <v>4</v>
          </cell>
          <cell r="N185" t="str">
            <v>Biaya satuan sudah termasuk pengeluaran untuk seluruh pajak yang berkaitan (tetapi tidak termasuk PPN</v>
          </cell>
        </row>
        <row r="186">
          <cell r="N186" t="str">
            <v>yang dibayar dari kontrak) dan biaya-biaya lainnya.</v>
          </cell>
        </row>
        <row r="187">
          <cell r="A187" t="str">
            <v>ITEM PEMBAYARAN No.</v>
          </cell>
          <cell r="D187" t="str">
            <v>:  9.7</v>
          </cell>
          <cell r="U187" t="str">
            <v>Analisa EI-97</v>
          </cell>
        </row>
        <row r="188">
          <cell r="A188" t="str">
            <v>JENIS PEKERJAAN</v>
          </cell>
          <cell r="D188" t="str">
            <v>:  PEKERJAAN HARIAN</v>
          </cell>
        </row>
        <row r="189">
          <cell r="A189" t="str">
            <v>SATUAN PEMBAYARAN</v>
          </cell>
          <cell r="D189" t="str">
            <v>:  JAM</v>
          </cell>
          <cell r="J189" t="str">
            <v xml:space="preserve">         URAIAN ANALISA HARGA SATUAN</v>
          </cell>
          <cell r="L189" t="str">
            <v>FORMULIR STANDAR UNTUK</v>
          </cell>
        </row>
        <row r="190">
          <cell r="L190" t="str">
            <v>PEREKAMAN ANALISA MASING-MASING HARGA SATUAN</v>
          </cell>
        </row>
        <row r="191">
          <cell r="L191" t="str">
            <v xml:space="preserve">                                                                                                            </v>
          </cell>
        </row>
        <row r="192">
          <cell r="A192" t="str">
            <v>No.</v>
          </cell>
          <cell r="C192" t="str">
            <v>U R A I A N</v>
          </cell>
          <cell r="G192" t="str">
            <v>KODE</v>
          </cell>
          <cell r="H192" t="str">
            <v>KOEF.</v>
          </cell>
          <cell r="I192" t="str">
            <v>SATUAN</v>
          </cell>
          <cell r="J192" t="str">
            <v>KETERANGAN</v>
          </cell>
        </row>
        <row r="194">
          <cell r="L194" t="str">
            <v>Proyek / Bagpro</v>
          </cell>
          <cell r="O194" t="str">
            <v xml:space="preserve">:  Peningkatan Jalan Dan Jembatan Prop. NTT </v>
          </cell>
        </row>
        <row r="195">
          <cell r="A195" t="str">
            <v>A.</v>
          </cell>
          <cell r="C195" t="str">
            <v>URAIAN PERALATAN</v>
          </cell>
          <cell r="L195" t="str">
            <v>No. Paket Kontrak</v>
          </cell>
          <cell r="O195" t="str">
            <v xml:space="preserve">:  </v>
          </cell>
        </row>
        <row r="196">
          <cell r="L196" t="str">
            <v>Nama Paket</v>
          </cell>
          <cell r="O196" t="str">
            <v>:  Pembangunan Jalan Resetlement Pengungsi Mauritzu</v>
          </cell>
        </row>
        <row r="197">
          <cell r="A197" t="str">
            <v xml:space="preserve">1. </v>
          </cell>
          <cell r="C197" t="str">
            <v>Jenis Peralatan</v>
          </cell>
          <cell r="G197" t="str">
            <v>BULLDOZER 100-150 HP</v>
          </cell>
          <cell r="J197" t="str">
            <v>(E04)</v>
          </cell>
          <cell r="L197" t="str">
            <v>Prop / Kab / Kodya</v>
          </cell>
          <cell r="O197" t="str">
            <v>:  Nusa Tenggara Timur / TTU</v>
          </cell>
        </row>
        <row r="198">
          <cell r="A198" t="str">
            <v xml:space="preserve">2. </v>
          </cell>
          <cell r="C198" t="str">
            <v>Tenaga</v>
          </cell>
          <cell r="G198" t="str">
            <v>Pw</v>
          </cell>
          <cell r="H198">
            <v>140</v>
          </cell>
          <cell r="I198" t="str">
            <v>HP</v>
          </cell>
          <cell r="L198" t="str">
            <v>ITEM PEMBAYARAN NO.</v>
          </cell>
          <cell r="O198" t="str">
            <v>:  9.7</v>
          </cell>
          <cell r="S198" t="str">
            <v>PERKIRAAN VOL. PEK.</v>
          </cell>
          <cell r="U198" t="str">
            <v>:</v>
          </cell>
          <cell r="V198">
            <v>0</v>
          </cell>
        </row>
        <row r="199">
          <cell r="A199" t="str">
            <v xml:space="preserve">3. </v>
          </cell>
          <cell r="C199" t="str">
            <v>Kapasitas</v>
          </cell>
          <cell r="G199" t="str">
            <v>Cp</v>
          </cell>
          <cell r="H199" t="str">
            <v xml:space="preserve">-  </v>
          </cell>
          <cell r="I199" t="str">
            <v>-</v>
          </cell>
          <cell r="L199" t="str">
            <v>JENIS PEKERJAAN</v>
          </cell>
          <cell r="O199" t="str">
            <v>:  PEKERJAAN HARIAN</v>
          </cell>
          <cell r="S199" t="str">
            <v>TOTAL HARGA (Rp.)</v>
          </cell>
          <cell r="U199" t="str">
            <v>:</v>
          </cell>
          <cell r="V199">
            <v>0</v>
          </cell>
        </row>
        <row r="200">
          <cell r="A200" t="str">
            <v xml:space="preserve">4. </v>
          </cell>
          <cell r="C200" t="str">
            <v>Umur Ekonomis</v>
          </cell>
          <cell r="G200" t="str">
            <v>A</v>
          </cell>
          <cell r="H200">
            <v>5</v>
          </cell>
          <cell r="I200" t="str">
            <v>Tahun</v>
          </cell>
          <cell r="J200" t="str">
            <v xml:space="preserve"> Alat Baru</v>
          </cell>
          <cell r="P200" t="str">
            <v>BULLDOZER 100-150 HP</v>
          </cell>
          <cell r="S200" t="str">
            <v>% THD. BIAYA PROYEK</v>
          </cell>
          <cell r="U200" t="str">
            <v>:</v>
          </cell>
          <cell r="V200">
            <v>0</v>
          </cell>
        </row>
        <row r="201">
          <cell r="A201" t="str">
            <v xml:space="preserve">5. </v>
          </cell>
          <cell r="C201" t="str">
            <v>Jam Operasi Dalam 1 Tahun</v>
          </cell>
          <cell r="G201" t="str">
            <v>W</v>
          </cell>
          <cell r="H201">
            <v>2000</v>
          </cell>
          <cell r="I201" t="str">
            <v>Jam</v>
          </cell>
          <cell r="J201" t="str">
            <v xml:space="preserve"> Alat Baru</v>
          </cell>
          <cell r="L201" t="str">
            <v>SATUAN PEMBAYARAN</v>
          </cell>
          <cell r="O201" t="str">
            <v>:  JAM</v>
          </cell>
          <cell r="Q201" t="str">
            <v>(E04)</v>
          </cell>
        </row>
        <row r="202">
          <cell r="A202" t="str">
            <v xml:space="preserve">6. </v>
          </cell>
          <cell r="C202" t="str">
            <v>Harga Alat</v>
          </cell>
          <cell r="G202" t="str">
            <v>B</v>
          </cell>
          <cell r="H202">
            <v>145000000</v>
          </cell>
          <cell r="I202" t="str">
            <v>Rupiah</v>
          </cell>
          <cell r="J202" t="str">
            <v xml:space="preserve"> Alat Baru</v>
          </cell>
        </row>
        <row r="204">
          <cell r="R204" t="str">
            <v>PERKIRAAN</v>
          </cell>
          <cell r="S204" t="str">
            <v>HARGA</v>
          </cell>
          <cell r="T204" t="str">
            <v>JUMLAH</v>
          </cell>
        </row>
        <row r="205">
          <cell r="A205" t="str">
            <v>B.</v>
          </cell>
          <cell r="C205" t="str">
            <v>BIAYA PASTI PER JAM KERJA</v>
          </cell>
          <cell r="L205" t="str">
            <v>NO.</v>
          </cell>
          <cell r="N205" t="str">
            <v>KOMPONEN</v>
          </cell>
          <cell r="Q205" t="str">
            <v>SATUAN</v>
          </cell>
          <cell r="R205" t="str">
            <v>KUANTITAS</v>
          </cell>
          <cell r="S205" t="str">
            <v>SATUAN</v>
          </cell>
          <cell r="T205" t="str">
            <v>HARGA</v>
          </cell>
        </row>
        <row r="206">
          <cell r="S206" t="str">
            <v>(Rp.)</v>
          </cell>
          <cell r="T206" t="str">
            <v>(Rp.)</v>
          </cell>
        </row>
        <row r="207">
          <cell r="A207" t="str">
            <v xml:space="preserve">1. </v>
          </cell>
          <cell r="C207" t="str">
            <v>Nilai Sisa Alat</v>
          </cell>
          <cell r="D207" t="str">
            <v>=  10 % x Harga Alat Baru</v>
          </cell>
          <cell r="G207" t="str">
            <v>C</v>
          </cell>
          <cell r="H207">
            <v>14500000</v>
          </cell>
          <cell r="I207" t="str">
            <v>Rupiah</v>
          </cell>
        </row>
        <row r="209">
          <cell r="A209" t="str">
            <v xml:space="preserve">2. </v>
          </cell>
          <cell r="C209" t="str">
            <v>Faktor Angsuran Modal    =</v>
          </cell>
          <cell r="E209" t="str">
            <v>i x (1 + i)^A</v>
          </cell>
          <cell r="G209" t="str">
            <v>D</v>
          </cell>
          <cell r="H209">
            <v>0.33437970328961514</v>
          </cell>
          <cell r="I209" t="str">
            <v>-</v>
          </cell>
          <cell r="L209" t="str">
            <v>A.</v>
          </cell>
          <cell r="N209" t="str">
            <v>PEKERJA</v>
          </cell>
        </row>
        <row r="210">
          <cell r="E210" t="str">
            <v>(1 + i)^A - 1</v>
          </cell>
        </row>
        <row r="211">
          <cell r="A211" t="str">
            <v xml:space="preserve">3. </v>
          </cell>
          <cell r="C211" t="str">
            <v>Biaya Pasti per Jam  :</v>
          </cell>
          <cell r="L211" t="str">
            <v>1.</v>
          </cell>
          <cell r="N211" t="str">
            <v>-</v>
          </cell>
          <cell r="R211" t="str">
            <v xml:space="preserve">-  </v>
          </cell>
          <cell r="S211" t="str">
            <v xml:space="preserve">-   </v>
          </cell>
          <cell r="V211" t="str">
            <v>-</v>
          </cell>
        </row>
        <row r="212">
          <cell r="C212" t="str">
            <v>a.  Biaya Pengembalian Modal  =</v>
          </cell>
          <cell r="E212" t="str">
            <v>( B - C ) x D</v>
          </cell>
          <cell r="G212" t="str">
            <v>E</v>
          </cell>
          <cell r="H212">
            <v>21818.275639647389</v>
          </cell>
          <cell r="I212" t="str">
            <v>Rupiah</v>
          </cell>
          <cell r="L212" t="str">
            <v>2.</v>
          </cell>
          <cell r="N212" t="str">
            <v>-</v>
          </cell>
          <cell r="R212" t="str">
            <v xml:space="preserve">-  </v>
          </cell>
          <cell r="S212" t="str">
            <v xml:space="preserve">-   </v>
          </cell>
          <cell r="V212" t="str">
            <v>-</v>
          </cell>
        </row>
        <row r="213">
          <cell r="E213" t="str">
            <v>W</v>
          </cell>
        </row>
        <row r="215">
          <cell r="C215" t="str">
            <v>b.  Asuransi, dll =</v>
          </cell>
          <cell r="D215">
            <v>2E-3</v>
          </cell>
          <cell r="E215" t="str">
            <v xml:space="preserve">  x   B</v>
          </cell>
          <cell r="G215" t="str">
            <v>F</v>
          </cell>
          <cell r="H215">
            <v>145</v>
          </cell>
          <cell r="I215" t="str">
            <v>Rupiah</v>
          </cell>
        </row>
        <row r="216">
          <cell r="E216" t="str">
            <v>W</v>
          </cell>
        </row>
        <row r="217">
          <cell r="L217" t="str">
            <v>B.</v>
          </cell>
          <cell r="N217" t="str">
            <v>BAHAN</v>
          </cell>
        </row>
        <row r="218">
          <cell r="C218" t="str">
            <v>Biaya Pasti per Jam             =</v>
          </cell>
          <cell r="E218" t="str">
            <v>( E + F )</v>
          </cell>
          <cell r="G218" t="str">
            <v>G</v>
          </cell>
          <cell r="H218">
            <v>21963.275639647389</v>
          </cell>
          <cell r="I218" t="str">
            <v>Rupiah</v>
          </cell>
        </row>
        <row r="219">
          <cell r="L219" t="str">
            <v>1.</v>
          </cell>
          <cell r="N219" t="str">
            <v>-</v>
          </cell>
          <cell r="R219" t="str">
            <v xml:space="preserve">-  </v>
          </cell>
          <cell r="S219" t="str">
            <v xml:space="preserve">-   </v>
          </cell>
          <cell r="V219" t="str">
            <v>-</v>
          </cell>
        </row>
        <row r="220">
          <cell r="A220" t="str">
            <v>C.</v>
          </cell>
          <cell r="C220" t="str">
            <v>BIAYA OPERASI PER JAM KERJA</v>
          </cell>
          <cell r="L220" t="str">
            <v>2.</v>
          </cell>
          <cell r="N220" t="str">
            <v>-</v>
          </cell>
          <cell r="R220" t="str">
            <v xml:space="preserve">-  </v>
          </cell>
          <cell r="S220" t="str">
            <v xml:space="preserve">-   </v>
          </cell>
          <cell r="V220" t="str">
            <v>-</v>
          </cell>
        </row>
        <row r="222">
          <cell r="A222" t="str">
            <v xml:space="preserve">1. </v>
          </cell>
          <cell r="C222" t="str">
            <v xml:space="preserve">Bahan Bakar  =  (0.125-0.175 Ltr/HP/Jam)   x Pw x Ms </v>
          </cell>
          <cell r="G222" t="str">
            <v>H</v>
          </cell>
          <cell r="H222">
            <v>39375</v>
          </cell>
          <cell r="I222" t="str">
            <v>Rupiah</v>
          </cell>
        </row>
        <row r="224">
          <cell r="A224" t="str">
            <v xml:space="preserve">2. </v>
          </cell>
          <cell r="C224" t="str">
            <v>Pelumas         =  (0.01-0.02 Ltr/HP/Jam) x Pw x Mp</v>
          </cell>
          <cell r="G224" t="str">
            <v>I</v>
          </cell>
          <cell r="H224">
            <v>27720.000000000004</v>
          </cell>
          <cell r="I224" t="str">
            <v>Rupiah</v>
          </cell>
        </row>
        <row r="226">
          <cell r="A226" t="str">
            <v xml:space="preserve">3. </v>
          </cell>
          <cell r="C226" t="str">
            <v>Perawatan dan</v>
          </cell>
          <cell r="D226" t="str">
            <v>(12,5 % - 17,5 %)  x  B</v>
          </cell>
          <cell r="G226" t="str">
            <v>K</v>
          </cell>
          <cell r="H226">
            <v>9062.5</v>
          </cell>
          <cell r="I226" t="str">
            <v>Rupiah</v>
          </cell>
        </row>
        <row r="227">
          <cell r="C227" t="str">
            <v xml:space="preserve">        perbaikan    =</v>
          </cell>
          <cell r="D227" t="str">
            <v>W</v>
          </cell>
        </row>
        <row r="228">
          <cell r="L228" t="str">
            <v>C.</v>
          </cell>
          <cell r="N228" t="str">
            <v>ALAT</v>
          </cell>
        </row>
        <row r="229">
          <cell r="A229" t="str">
            <v xml:space="preserve">4. </v>
          </cell>
          <cell r="C229" t="str">
            <v>Operator</v>
          </cell>
          <cell r="D229" t="str">
            <v>=   ( 1  Orang / Jam )  x  U1</v>
          </cell>
          <cell r="G229" t="str">
            <v>L</v>
          </cell>
          <cell r="H229">
            <v>0</v>
          </cell>
          <cell r="I229" t="str">
            <v>Rupiah</v>
          </cell>
        </row>
        <row r="230">
          <cell r="A230" t="str">
            <v xml:space="preserve">5. </v>
          </cell>
          <cell r="C230" t="str">
            <v>Pembantu Operator</v>
          </cell>
          <cell r="D230" t="str">
            <v>=   ( 1  Orang / Jam )  x  U2</v>
          </cell>
          <cell r="G230" t="str">
            <v>M</v>
          </cell>
          <cell r="H230">
            <v>0</v>
          </cell>
          <cell r="I230" t="str">
            <v>Rupiah</v>
          </cell>
          <cell r="L230" t="str">
            <v>1.</v>
          </cell>
          <cell r="N230" t="str">
            <v>BULLDOZER 100-150 HP</v>
          </cell>
          <cell r="Q230" t="str">
            <v>jam</v>
          </cell>
          <cell r="R230">
            <v>1</v>
          </cell>
          <cell r="S230">
            <v>98120.775639647385</v>
          </cell>
          <cell r="V230">
            <v>98120.775639647385</v>
          </cell>
        </row>
        <row r="231">
          <cell r="L231" t="str">
            <v>2.</v>
          </cell>
          <cell r="N231" t="str">
            <v>-</v>
          </cell>
          <cell r="Q231" t="str">
            <v>jam</v>
          </cell>
          <cell r="R231" t="str">
            <v xml:space="preserve">-  </v>
          </cell>
          <cell r="S231" t="str">
            <v xml:space="preserve">-   </v>
          </cell>
          <cell r="V231" t="str">
            <v>-</v>
          </cell>
        </row>
        <row r="232">
          <cell r="C232" t="str">
            <v>Biaya Operasi per Jam        =</v>
          </cell>
          <cell r="E232" t="str">
            <v>(H+I+K+L+M)</v>
          </cell>
          <cell r="G232" t="str">
            <v>P</v>
          </cell>
          <cell r="H232">
            <v>76157.5</v>
          </cell>
          <cell r="I232" t="str">
            <v>Rupiah</v>
          </cell>
        </row>
        <row r="234">
          <cell r="A234" t="str">
            <v>D.</v>
          </cell>
          <cell r="C234" t="str">
            <v>TOTAL BIAYA SEWA ALAT / JAM   =   ( G + P )</v>
          </cell>
          <cell r="G234" t="str">
            <v>S</v>
          </cell>
          <cell r="H234">
            <v>98120.775639647385</v>
          </cell>
          <cell r="I234" t="str">
            <v>Rupiah</v>
          </cell>
        </row>
        <row r="238">
          <cell r="A238" t="str">
            <v>E.</v>
          </cell>
          <cell r="C238" t="str">
            <v>LAIN - LAIN</v>
          </cell>
        </row>
        <row r="239">
          <cell r="L239" t="str">
            <v>D.</v>
          </cell>
          <cell r="N239" t="str">
            <v>JUMLAH HARGA TENAGA, BAHAN DAN ALAT  ( A + B + C )</v>
          </cell>
          <cell r="V239">
            <v>98120.775639647385</v>
          </cell>
        </row>
        <row r="240">
          <cell r="A240" t="str">
            <v xml:space="preserve">1. </v>
          </cell>
          <cell r="C240" t="str">
            <v>Tingkat Suku Bunga</v>
          </cell>
          <cell r="G240" t="str">
            <v>i</v>
          </cell>
          <cell r="H240">
            <v>20</v>
          </cell>
          <cell r="I240" t="str">
            <v>% / Tahun</v>
          </cell>
          <cell r="L240" t="str">
            <v>E.</v>
          </cell>
          <cell r="N240" t="str">
            <v>OVERHEAD &amp; PROFIT</v>
          </cell>
          <cell r="Q240">
            <v>10</v>
          </cell>
          <cell r="R240" t="str">
            <v>%  x  D</v>
          </cell>
          <cell r="V240">
            <v>9812.0775639647381</v>
          </cell>
        </row>
        <row r="241">
          <cell r="A241" t="str">
            <v xml:space="preserve">2. </v>
          </cell>
          <cell r="C241" t="str">
            <v>Upah Operator / Sopir</v>
          </cell>
          <cell r="G241" t="str">
            <v>U1</v>
          </cell>
          <cell r="H241">
            <v>0</v>
          </cell>
          <cell r="I241" t="str">
            <v>Rp./Jam</v>
          </cell>
          <cell r="L241" t="str">
            <v>F.</v>
          </cell>
          <cell r="N241" t="str">
            <v>HARGA SATUAN PEKERJAAN  ( D + E )</v>
          </cell>
          <cell r="V241">
            <v>107932.85320361212</v>
          </cell>
        </row>
        <row r="242">
          <cell r="A242" t="str">
            <v xml:space="preserve">3. </v>
          </cell>
          <cell r="C242" t="str">
            <v>Upah Pembantu Operator / Pmb.Sopir</v>
          </cell>
          <cell r="G242" t="str">
            <v>U2</v>
          </cell>
          <cell r="H242">
            <v>0</v>
          </cell>
          <cell r="I242" t="str">
            <v>Rp./Jam</v>
          </cell>
          <cell r="L242" t="str">
            <v>Note: 1</v>
          </cell>
          <cell r="N242" t="str">
            <v>SATUAN dapat berdasarkan atas jam operasi untuk Tenaga Kerja dan Peralatan, volume dan/atau ukuran</v>
          </cell>
        </row>
        <row r="243">
          <cell r="A243" t="str">
            <v xml:space="preserve">4. </v>
          </cell>
          <cell r="C243" t="str">
            <v>Bahan Bakar Bensin</v>
          </cell>
          <cell r="G243" t="str">
            <v>Mb</v>
          </cell>
          <cell r="H243">
            <v>2450</v>
          </cell>
          <cell r="I243" t="str">
            <v>Liter</v>
          </cell>
          <cell r="N243" t="str">
            <v>berat untuk bahan-bahan.</v>
          </cell>
        </row>
        <row r="244">
          <cell r="A244" t="str">
            <v xml:space="preserve">5. </v>
          </cell>
          <cell r="C244" t="str">
            <v>Bahan Bakar Solar</v>
          </cell>
          <cell r="G244" t="str">
            <v>Ms</v>
          </cell>
          <cell r="H244">
            <v>2250</v>
          </cell>
          <cell r="I244" t="str">
            <v>Liter</v>
          </cell>
          <cell r="L244">
            <v>2</v>
          </cell>
          <cell r="N244" t="str">
            <v>Kuantitas satuan adalah kuantitas setiap komponen untuk menyelesaikan satu satuan pekerjaan dari nomor</v>
          </cell>
        </row>
        <row r="245">
          <cell r="A245" t="str">
            <v xml:space="preserve">6. </v>
          </cell>
          <cell r="C245" t="str">
            <v>Minyak Pelumas</v>
          </cell>
          <cell r="G245" t="str">
            <v>Mp</v>
          </cell>
          <cell r="H245">
            <v>19800</v>
          </cell>
          <cell r="I245" t="str">
            <v>Liter</v>
          </cell>
          <cell r="N245" t="str">
            <v>mata pembayaran.</v>
          </cell>
        </row>
        <row r="246">
          <cell r="L246">
            <v>3</v>
          </cell>
          <cell r="N246" t="str">
            <v>Biaya satuan untuk peralatan sudah termasuk bahan bakar, bahan habis dipakai dan operator.</v>
          </cell>
        </row>
        <row r="247">
          <cell r="L247">
            <v>4</v>
          </cell>
          <cell r="N247" t="str">
            <v>Biaya satuan sudah termasuk pengeluaran untuk seluruh pajak yang berkaitan (tetapi tidak termasuk PPN</v>
          </cell>
        </row>
        <row r="248">
          <cell r="N248" t="str">
            <v>yang dibayar dari kontrak) dan biaya-biaya lainnya.</v>
          </cell>
        </row>
        <row r="249">
          <cell r="A249" t="str">
            <v>ITEM PEMBAYARAN No.</v>
          </cell>
          <cell r="D249" t="str">
            <v>:  9.8</v>
          </cell>
          <cell r="U249" t="str">
            <v>Analisa EI-98</v>
          </cell>
        </row>
        <row r="250">
          <cell r="A250" t="str">
            <v>JENIS PEKERJAAN</v>
          </cell>
          <cell r="D250" t="str">
            <v>:  PEKERJAAN HARIAN</v>
          </cell>
        </row>
        <row r="251">
          <cell r="A251" t="str">
            <v>SATUAN PEMBAYARAN</v>
          </cell>
          <cell r="D251" t="str">
            <v>:  JAM</v>
          </cell>
          <cell r="J251" t="str">
            <v xml:space="preserve">         URAIAN ANALISA HARGA SATUAN</v>
          </cell>
          <cell r="L251" t="str">
            <v>FORMULIR STANDAR UNTUK</v>
          </cell>
        </row>
        <row r="252">
          <cell r="L252" t="str">
            <v>PEREKAMAN ANALISA MASING-MASING HARGA SATUAN</v>
          </cell>
        </row>
        <row r="253">
          <cell r="L253" t="str">
            <v xml:space="preserve">                                                                                                            </v>
          </cell>
        </row>
        <row r="254">
          <cell r="A254" t="str">
            <v>No.</v>
          </cell>
          <cell r="C254" t="str">
            <v>U R A I A N</v>
          </cell>
          <cell r="G254" t="str">
            <v>KODE</v>
          </cell>
          <cell r="H254" t="str">
            <v>KOEF.</v>
          </cell>
          <cell r="I254" t="str">
            <v>SATUAN</v>
          </cell>
          <cell r="J254" t="str">
            <v>KETERANGAN</v>
          </cell>
        </row>
        <row r="256">
          <cell r="L256" t="str">
            <v>Proyek / Bagpro</v>
          </cell>
          <cell r="O256" t="str">
            <v xml:space="preserve">:  Peningkatan Jalan Dan Jembatan Prop. NTT </v>
          </cell>
        </row>
        <row r="257">
          <cell r="A257" t="str">
            <v>A.</v>
          </cell>
          <cell r="C257" t="str">
            <v>URAIAN PERALATAN</v>
          </cell>
          <cell r="L257" t="str">
            <v>No. Paket Kontrak</v>
          </cell>
          <cell r="O257" t="str">
            <v xml:space="preserve">:  </v>
          </cell>
        </row>
        <row r="258">
          <cell r="L258" t="str">
            <v>Nama Paket</v>
          </cell>
          <cell r="O258" t="str">
            <v>:  Pembangunan Jalan Resetlement Pengungsi Mauritzu</v>
          </cell>
        </row>
        <row r="259">
          <cell r="A259" t="str">
            <v xml:space="preserve">1. </v>
          </cell>
          <cell r="C259" t="str">
            <v>Jenis Peralatan</v>
          </cell>
          <cell r="G259" t="str">
            <v>MOTOR GRADER &gt;100 HP</v>
          </cell>
          <cell r="J259" t="str">
            <v>(E13)</v>
          </cell>
          <cell r="L259" t="str">
            <v>Prop / Kab / Kodya</v>
          </cell>
          <cell r="O259" t="str">
            <v>:  Nusa Tenggara Timur / TTU</v>
          </cell>
        </row>
        <row r="260">
          <cell r="A260" t="str">
            <v xml:space="preserve">2. </v>
          </cell>
          <cell r="C260" t="str">
            <v>Tenaga</v>
          </cell>
          <cell r="G260" t="str">
            <v>Pw</v>
          </cell>
          <cell r="H260">
            <v>125</v>
          </cell>
          <cell r="I260" t="str">
            <v>HP</v>
          </cell>
          <cell r="L260" t="str">
            <v>ITEM PEMBAYARAN NO.</v>
          </cell>
          <cell r="O260" t="str">
            <v>:  9.8</v>
          </cell>
          <cell r="S260" t="str">
            <v>PERKIRAAN VOL. PEK.</v>
          </cell>
          <cell r="U260" t="str">
            <v>:</v>
          </cell>
          <cell r="V260">
            <v>7</v>
          </cell>
        </row>
        <row r="261">
          <cell r="A261" t="str">
            <v xml:space="preserve">3. </v>
          </cell>
          <cell r="C261" t="str">
            <v>Kapasitas</v>
          </cell>
          <cell r="G261" t="str">
            <v>Cp</v>
          </cell>
          <cell r="H261" t="str">
            <v xml:space="preserve">-  </v>
          </cell>
          <cell r="I261" t="str">
            <v>-</v>
          </cell>
          <cell r="L261" t="str">
            <v>JENIS PEKERJAAN</v>
          </cell>
          <cell r="O261" t="str">
            <v>:  PEKERJAAN HARIAN</v>
          </cell>
          <cell r="S261" t="str">
            <v>TOTAL HARGA (Rp.)</v>
          </cell>
          <cell r="U261" t="str">
            <v>:</v>
          </cell>
          <cell r="V261">
            <v>2026475.01</v>
          </cell>
        </row>
        <row r="262">
          <cell r="A262" t="str">
            <v xml:space="preserve">4. </v>
          </cell>
          <cell r="C262" t="str">
            <v>Umur Ekonomis</v>
          </cell>
          <cell r="G262" t="str">
            <v>A</v>
          </cell>
          <cell r="H262">
            <v>5</v>
          </cell>
          <cell r="I262" t="str">
            <v>Tahun</v>
          </cell>
          <cell r="J262" t="str">
            <v xml:space="preserve"> Alat Baru</v>
          </cell>
          <cell r="P262" t="str">
            <v>MOTOR GRADER &gt;100 HP</v>
          </cell>
          <cell r="S262" t="str">
            <v>% THD. BIAYA PROYEK</v>
          </cell>
          <cell r="U262" t="str">
            <v>:</v>
          </cell>
          <cell r="V262">
            <v>0.94877488052578041</v>
          </cell>
        </row>
        <row r="263">
          <cell r="A263" t="str">
            <v xml:space="preserve">5. </v>
          </cell>
          <cell r="C263" t="str">
            <v>Jam Operasi Dalam 1 Tahun</v>
          </cell>
          <cell r="G263" t="str">
            <v>W</v>
          </cell>
          <cell r="H263">
            <v>2000</v>
          </cell>
          <cell r="I263" t="str">
            <v>Jam</v>
          </cell>
          <cell r="J263" t="str">
            <v xml:space="preserve"> Alat Baru</v>
          </cell>
          <cell r="L263" t="str">
            <v>SATUAN PEMBAYARAN</v>
          </cell>
          <cell r="O263" t="str">
            <v>:  JAM</v>
          </cell>
          <cell r="Q263" t="str">
            <v>(E13)</v>
          </cell>
        </row>
        <row r="264">
          <cell r="A264" t="str">
            <v xml:space="preserve">6. </v>
          </cell>
          <cell r="C264" t="str">
            <v>Harga Alat</v>
          </cell>
          <cell r="G264" t="str">
            <v>B</v>
          </cell>
          <cell r="H264">
            <v>950000000</v>
          </cell>
          <cell r="I264" t="str">
            <v>Rupiah</v>
          </cell>
          <cell r="J264" t="str">
            <v xml:space="preserve"> Alat Baru</v>
          </cell>
        </row>
        <row r="266">
          <cell r="R266" t="str">
            <v>PERKIRAAN</v>
          </cell>
          <cell r="S266" t="str">
            <v>HARGA</v>
          </cell>
          <cell r="T266" t="str">
            <v>JUMLAH</v>
          </cell>
        </row>
        <row r="267">
          <cell r="A267" t="str">
            <v>B.</v>
          </cell>
          <cell r="C267" t="str">
            <v>BIAYA PASTI PER JAM KERJA</v>
          </cell>
          <cell r="L267" t="str">
            <v>NO.</v>
          </cell>
          <cell r="N267" t="str">
            <v>KOMPONEN</v>
          </cell>
          <cell r="Q267" t="str">
            <v>SATUAN</v>
          </cell>
          <cell r="R267" t="str">
            <v>KUANTITAS</v>
          </cell>
          <cell r="S267" t="str">
            <v>SATUAN</v>
          </cell>
          <cell r="T267" t="str">
            <v>HARGA</v>
          </cell>
        </row>
        <row r="268">
          <cell r="S268" t="str">
            <v>(Rp.)</v>
          </cell>
          <cell r="T268" t="str">
            <v>(Rp.)</v>
          </cell>
        </row>
        <row r="269">
          <cell r="A269" t="str">
            <v xml:space="preserve">1. </v>
          </cell>
          <cell r="C269" t="str">
            <v>Nilai Sisa Alat</v>
          </cell>
          <cell r="D269" t="str">
            <v>=  10 % x Harga Alat Baru</v>
          </cell>
          <cell r="G269" t="str">
            <v>C</v>
          </cell>
          <cell r="H269">
            <v>95000000</v>
          </cell>
          <cell r="I269" t="str">
            <v>Rupiah</v>
          </cell>
        </row>
        <row r="271">
          <cell r="A271" t="str">
            <v xml:space="preserve">2. </v>
          </cell>
          <cell r="C271" t="str">
            <v>Faktor Angsuran Modal    =</v>
          </cell>
          <cell r="E271" t="str">
            <v>i x (1 + i)^A</v>
          </cell>
          <cell r="G271" t="str">
            <v>D</v>
          </cell>
          <cell r="H271">
            <v>0.33437970328961514</v>
          </cell>
          <cell r="I271" t="str">
            <v>-</v>
          </cell>
          <cell r="L271" t="str">
            <v>A.</v>
          </cell>
          <cell r="N271" t="str">
            <v>PEKERJA</v>
          </cell>
        </row>
        <row r="272">
          <cell r="E272" t="str">
            <v>(1 + i)^A - 1</v>
          </cell>
        </row>
        <row r="273">
          <cell r="A273" t="str">
            <v xml:space="preserve">3. </v>
          </cell>
          <cell r="C273" t="str">
            <v>Biaya Pasti per Jam  :</v>
          </cell>
          <cell r="L273" t="str">
            <v>1.</v>
          </cell>
          <cell r="N273" t="str">
            <v>-</v>
          </cell>
          <cell r="R273" t="str">
            <v xml:space="preserve">-  </v>
          </cell>
          <cell r="S273" t="str">
            <v xml:space="preserve">-   </v>
          </cell>
          <cell r="V273" t="str">
            <v>-</v>
          </cell>
        </row>
        <row r="274">
          <cell r="C274" t="str">
            <v>a.  Biaya Pengembalian Modal  =</v>
          </cell>
          <cell r="E274" t="str">
            <v>( B - C ) x D</v>
          </cell>
          <cell r="G274" t="str">
            <v>E</v>
          </cell>
          <cell r="H274">
            <v>142947.32315631048</v>
          </cell>
          <cell r="I274" t="str">
            <v>Rupiah</v>
          </cell>
          <cell r="L274" t="str">
            <v>2.</v>
          </cell>
          <cell r="N274" t="str">
            <v>-</v>
          </cell>
          <cell r="R274" t="str">
            <v xml:space="preserve">-  </v>
          </cell>
          <cell r="S274" t="str">
            <v xml:space="preserve">-   </v>
          </cell>
          <cell r="V274" t="str">
            <v>-</v>
          </cell>
        </row>
        <row r="275">
          <cell r="E275" t="str">
            <v>W</v>
          </cell>
        </row>
        <row r="277">
          <cell r="C277" t="str">
            <v>b.  Asuransi, dll =</v>
          </cell>
          <cell r="D277">
            <v>2E-3</v>
          </cell>
          <cell r="E277" t="str">
            <v xml:space="preserve">  x   B</v>
          </cell>
          <cell r="G277" t="str">
            <v>F</v>
          </cell>
          <cell r="H277">
            <v>950</v>
          </cell>
          <cell r="I277" t="str">
            <v>Rupiah</v>
          </cell>
        </row>
        <row r="278">
          <cell r="E278" t="str">
            <v>W</v>
          </cell>
        </row>
        <row r="279">
          <cell r="L279" t="str">
            <v>B.</v>
          </cell>
          <cell r="N279" t="str">
            <v>BAHAN</v>
          </cell>
        </row>
        <row r="280">
          <cell r="C280" t="str">
            <v>Biaya Pasti per Jam             =</v>
          </cell>
          <cell r="E280" t="str">
            <v>( E + F )</v>
          </cell>
          <cell r="G280" t="str">
            <v>G</v>
          </cell>
          <cell r="H280">
            <v>143897.32315631048</v>
          </cell>
          <cell r="I280" t="str">
            <v>Rupiah</v>
          </cell>
        </row>
        <row r="281">
          <cell r="L281" t="str">
            <v>1.</v>
          </cell>
          <cell r="N281" t="str">
            <v>-</v>
          </cell>
          <cell r="R281" t="str">
            <v xml:space="preserve">-  </v>
          </cell>
          <cell r="S281" t="str">
            <v xml:space="preserve">-   </v>
          </cell>
          <cell r="V281" t="str">
            <v>-</v>
          </cell>
        </row>
        <row r="282">
          <cell r="A282" t="str">
            <v>C.</v>
          </cell>
          <cell r="C282" t="str">
            <v>BIAYA OPERASI PER JAM KERJA</v>
          </cell>
          <cell r="L282" t="str">
            <v>2.</v>
          </cell>
          <cell r="N282" t="str">
            <v>-</v>
          </cell>
          <cell r="R282" t="str">
            <v xml:space="preserve">-  </v>
          </cell>
          <cell r="S282" t="str">
            <v xml:space="preserve">-   </v>
          </cell>
          <cell r="V282" t="str">
            <v>-</v>
          </cell>
        </row>
        <row r="284">
          <cell r="A284" t="str">
            <v xml:space="preserve">1. </v>
          </cell>
          <cell r="C284" t="str">
            <v xml:space="preserve">Bahan Bakar  =  (0.125-0.175 Ltr/HP/Jam)   x Pw x Ms </v>
          </cell>
          <cell r="G284" t="str">
            <v>H</v>
          </cell>
          <cell r="H284">
            <v>35156.25</v>
          </cell>
          <cell r="I284" t="str">
            <v>Rupiah</v>
          </cell>
        </row>
        <row r="286">
          <cell r="A286" t="str">
            <v xml:space="preserve">2. </v>
          </cell>
          <cell r="C286" t="str">
            <v>Pelumas         =  (0.01-0.02 Ltr/HP/Jam) x Pw x Mp</v>
          </cell>
          <cell r="G286" t="str">
            <v>I</v>
          </cell>
          <cell r="H286">
            <v>24750</v>
          </cell>
          <cell r="I286" t="str">
            <v>Rupiah</v>
          </cell>
        </row>
        <row r="288">
          <cell r="A288" t="str">
            <v xml:space="preserve">3. </v>
          </cell>
          <cell r="C288" t="str">
            <v>Perawatan dan</v>
          </cell>
          <cell r="D288" t="str">
            <v>(12,5 % - 17,5 %)  x  B</v>
          </cell>
          <cell r="G288" t="str">
            <v>K</v>
          </cell>
          <cell r="H288">
            <v>59375</v>
          </cell>
          <cell r="I288" t="str">
            <v>Rupiah</v>
          </cell>
        </row>
        <row r="289">
          <cell r="C289" t="str">
            <v xml:space="preserve">        perbaikan    =</v>
          </cell>
          <cell r="D289" t="str">
            <v>W</v>
          </cell>
        </row>
        <row r="290">
          <cell r="L290" t="str">
            <v>C.</v>
          </cell>
          <cell r="N290" t="str">
            <v>ALAT</v>
          </cell>
        </row>
        <row r="291">
          <cell r="A291" t="str">
            <v xml:space="preserve">4. </v>
          </cell>
          <cell r="C291" t="str">
            <v>Operator</v>
          </cell>
          <cell r="D291" t="str">
            <v>=   ( 1  Orang / Jam )  x  U1</v>
          </cell>
          <cell r="G291" t="str">
            <v>L</v>
          </cell>
          <cell r="H291">
            <v>0</v>
          </cell>
          <cell r="I291" t="str">
            <v>Rupiah</v>
          </cell>
        </row>
        <row r="292">
          <cell r="A292" t="str">
            <v xml:space="preserve">5. </v>
          </cell>
          <cell r="C292" t="str">
            <v>Pembantu Operator</v>
          </cell>
          <cell r="D292" t="str">
            <v>=   ( 1  Orang / Jam )  x  U2</v>
          </cell>
          <cell r="G292" t="str">
            <v>M</v>
          </cell>
          <cell r="H292">
            <v>0</v>
          </cell>
          <cell r="I292" t="str">
            <v>Rupiah</v>
          </cell>
          <cell r="L292" t="str">
            <v>1.</v>
          </cell>
          <cell r="N292" t="str">
            <v>MOTOR GRADER &gt;100 HP</v>
          </cell>
          <cell r="Q292" t="str">
            <v>jam</v>
          </cell>
          <cell r="R292">
            <v>1</v>
          </cell>
          <cell r="S292">
            <v>263178.57315631048</v>
          </cell>
          <cell r="V292">
            <v>263178.57315631048</v>
          </cell>
        </row>
        <row r="293">
          <cell r="L293" t="str">
            <v>2.</v>
          </cell>
          <cell r="N293" t="str">
            <v>-</v>
          </cell>
          <cell r="Q293" t="str">
            <v>jam</v>
          </cell>
          <cell r="R293" t="str">
            <v xml:space="preserve">-  </v>
          </cell>
          <cell r="S293" t="str">
            <v xml:space="preserve">-   </v>
          </cell>
          <cell r="V293" t="str">
            <v>-</v>
          </cell>
        </row>
        <row r="294">
          <cell r="C294" t="str">
            <v>Biaya Operasi per Jam        =</v>
          </cell>
          <cell r="E294" t="str">
            <v>(H+I+K+L+M)</v>
          </cell>
          <cell r="G294" t="str">
            <v>P</v>
          </cell>
          <cell r="H294">
            <v>119281.25</v>
          </cell>
          <cell r="I294" t="str">
            <v>Rupiah</v>
          </cell>
        </row>
        <row r="296">
          <cell r="A296" t="str">
            <v>D.</v>
          </cell>
          <cell r="C296" t="str">
            <v>TOTAL BIAYA SEWA ALAT / JAM   =   ( G + P )</v>
          </cell>
          <cell r="G296" t="str">
            <v>S</v>
          </cell>
          <cell r="H296">
            <v>263178.57315631048</v>
          </cell>
          <cell r="I296" t="str">
            <v>Rupiah</v>
          </cell>
        </row>
        <row r="300">
          <cell r="A300" t="str">
            <v>E.</v>
          </cell>
          <cell r="C300" t="str">
            <v>LAIN - LAIN</v>
          </cell>
        </row>
        <row r="301">
          <cell r="L301" t="str">
            <v>D.</v>
          </cell>
          <cell r="N301" t="str">
            <v>JUMLAH HARGA TENAGA, BAHAN DAN ALAT  ( A + B + C )</v>
          </cell>
          <cell r="V301">
            <v>263178.57315631048</v>
          </cell>
        </row>
        <row r="302">
          <cell r="A302" t="str">
            <v xml:space="preserve">1. </v>
          </cell>
          <cell r="C302" t="str">
            <v>Tingkat Suku Bunga</v>
          </cell>
          <cell r="G302" t="str">
            <v>i</v>
          </cell>
          <cell r="H302">
            <v>20</v>
          </cell>
          <cell r="I302" t="str">
            <v>% / Tahun</v>
          </cell>
          <cell r="L302" t="str">
            <v>E.</v>
          </cell>
          <cell r="N302" t="str">
            <v>OVERHEAD &amp; PROFIT</v>
          </cell>
          <cell r="Q302">
            <v>10</v>
          </cell>
          <cell r="R302" t="str">
            <v>%  x  D</v>
          </cell>
          <cell r="V302">
            <v>26317.857315631049</v>
          </cell>
        </row>
        <row r="303">
          <cell r="A303" t="str">
            <v xml:space="preserve">2. </v>
          </cell>
          <cell r="C303" t="str">
            <v>Upah Operator / Sopir</v>
          </cell>
          <cell r="G303" t="str">
            <v>U1</v>
          </cell>
          <cell r="H303">
            <v>0</v>
          </cell>
          <cell r="I303" t="str">
            <v>Rp./Jam</v>
          </cell>
          <cell r="L303" t="str">
            <v>F.</v>
          </cell>
          <cell r="N303" t="str">
            <v>HARGA SATUAN PEKERJAAN  ( D + E )</v>
          </cell>
          <cell r="V303">
            <v>289496.43047194154</v>
          </cell>
        </row>
        <row r="304">
          <cell r="A304" t="str">
            <v xml:space="preserve">3. </v>
          </cell>
          <cell r="C304" t="str">
            <v>Upah Pembantu Operator / Pmb.Sopir</v>
          </cell>
          <cell r="G304" t="str">
            <v>U2</v>
          </cell>
          <cell r="H304">
            <v>0</v>
          </cell>
          <cell r="I304" t="str">
            <v>Rp./Jam</v>
          </cell>
          <cell r="L304" t="str">
            <v>Note: 1</v>
          </cell>
          <cell r="N304" t="str">
            <v>SATUAN dapat berdasarkan atas jam operasi untuk Tenaga Kerja dan Peralatan, volume dan/atau ukuran</v>
          </cell>
        </row>
        <row r="305">
          <cell r="A305" t="str">
            <v xml:space="preserve">4. </v>
          </cell>
          <cell r="C305" t="str">
            <v>Bahan Bakar Bensin</v>
          </cell>
          <cell r="G305" t="str">
            <v>Mb</v>
          </cell>
          <cell r="H305">
            <v>2450</v>
          </cell>
          <cell r="I305" t="str">
            <v>Liter</v>
          </cell>
          <cell r="N305" t="str">
            <v>berat untuk bahan-bahan.</v>
          </cell>
        </row>
        <row r="306">
          <cell r="A306" t="str">
            <v xml:space="preserve">5. </v>
          </cell>
          <cell r="C306" t="str">
            <v>Bahan Bakar Solar</v>
          </cell>
          <cell r="G306" t="str">
            <v>Ms</v>
          </cell>
          <cell r="H306">
            <v>2250</v>
          </cell>
          <cell r="I306" t="str">
            <v>Liter</v>
          </cell>
          <cell r="L306">
            <v>2</v>
          </cell>
          <cell r="N306" t="str">
            <v>Kuantitas satuan adalah kuantitas setiap komponen untuk menyelesaikan satu satuan pekerjaan dari nomor</v>
          </cell>
        </row>
        <row r="307">
          <cell r="A307" t="str">
            <v xml:space="preserve">6. </v>
          </cell>
          <cell r="C307" t="str">
            <v>Minyak Pelumas</v>
          </cell>
          <cell r="G307" t="str">
            <v>Mp</v>
          </cell>
          <cell r="H307">
            <v>19800</v>
          </cell>
          <cell r="I307" t="str">
            <v>Liter</v>
          </cell>
          <cell r="N307" t="str">
            <v>mata pembayaran.</v>
          </cell>
        </row>
        <row r="308">
          <cell r="L308">
            <v>3</v>
          </cell>
          <cell r="N308" t="str">
            <v>Biaya satuan untuk peralatan sudah termasuk bahan bakar, bahan habis dipakai dan operator.</v>
          </cell>
        </row>
        <row r="309">
          <cell r="L309">
            <v>4</v>
          </cell>
          <cell r="N309" t="str">
            <v>Biaya satuan sudah termasuk pengeluaran untuk seluruh pajak yang berkaitan (tetapi tidak termasuk PPN</v>
          </cell>
        </row>
        <row r="310">
          <cell r="N310" t="str">
            <v>yang dibayar dari kontrak) dan biaya-biaya lainnya.</v>
          </cell>
        </row>
        <row r="311">
          <cell r="A311" t="str">
            <v>ITEM PEMBAYARAN No.</v>
          </cell>
          <cell r="D311" t="str">
            <v>:  9.9</v>
          </cell>
          <cell r="U311" t="str">
            <v>Analisa EI-99</v>
          </cell>
        </row>
        <row r="312">
          <cell r="A312" t="str">
            <v>JENIS PEKERJAAN</v>
          </cell>
          <cell r="D312" t="str">
            <v>:  PEKERJAAN HARIAN</v>
          </cell>
        </row>
        <row r="313">
          <cell r="A313" t="str">
            <v>SATUAN PEMBAYARAN</v>
          </cell>
          <cell r="D313" t="str">
            <v>:  JAM</v>
          </cell>
          <cell r="J313" t="str">
            <v xml:space="preserve">         URAIAN ANALISA HARGA SATUAN</v>
          </cell>
          <cell r="L313" t="str">
            <v>FORMULIR STANDAR UNTUK</v>
          </cell>
        </row>
        <row r="314">
          <cell r="L314" t="str">
            <v>PEREKAMAN ANALISA MASING-MASING HARGA SATUAN</v>
          </cell>
        </row>
        <row r="315">
          <cell r="L315" t="str">
            <v xml:space="preserve">                                                                                                            </v>
          </cell>
        </row>
        <row r="316">
          <cell r="A316" t="str">
            <v>No.</v>
          </cell>
          <cell r="C316" t="str">
            <v>U R A I A N</v>
          </cell>
          <cell r="G316" t="str">
            <v>KODE</v>
          </cell>
          <cell r="H316" t="str">
            <v>KOEF.</v>
          </cell>
          <cell r="I316" t="str">
            <v>SATUAN</v>
          </cell>
          <cell r="J316" t="str">
            <v>KETERANGAN</v>
          </cell>
        </row>
        <row r="318">
          <cell r="L318" t="str">
            <v>Proyek / Bagpro</v>
          </cell>
          <cell r="O318" t="str">
            <v xml:space="preserve">:  Peningkatan Jalan Dan Jembatan Prop. NTT </v>
          </cell>
        </row>
        <row r="319">
          <cell r="A319" t="str">
            <v>A.</v>
          </cell>
          <cell r="C319" t="str">
            <v>URAIAN PERALATAN</v>
          </cell>
          <cell r="L319" t="str">
            <v>No. Paket Kontrak</v>
          </cell>
          <cell r="O319" t="str">
            <v xml:space="preserve">:  </v>
          </cell>
        </row>
        <row r="320">
          <cell r="L320" t="str">
            <v>Nama Paket</v>
          </cell>
          <cell r="O320" t="str">
            <v>:  Pembangunan Jalan Resetlement Pengungsi Mauritzu</v>
          </cell>
        </row>
        <row r="321">
          <cell r="A321" t="str">
            <v xml:space="preserve">1. </v>
          </cell>
          <cell r="C321" t="str">
            <v>Jenis Peralatan</v>
          </cell>
          <cell r="G321" t="str">
            <v>WHEEL LOADER 1.0-1.6 M3</v>
          </cell>
          <cell r="J321" t="str">
            <v>(E15)</v>
          </cell>
          <cell r="L321" t="str">
            <v>Prop / Kab / Kodya</v>
          </cell>
          <cell r="O321" t="str">
            <v>:  Nusa Tenggara Timur / TTU</v>
          </cell>
        </row>
        <row r="322">
          <cell r="A322" t="str">
            <v xml:space="preserve">2. </v>
          </cell>
          <cell r="C322" t="str">
            <v>Tenaga</v>
          </cell>
          <cell r="G322" t="str">
            <v>Pw</v>
          </cell>
          <cell r="H322">
            <v>125</v>
          </cell>
          <cell r="I322" t="str">
            <v>HP</v>
          </cell>
          <cell r="L322" t="str">
            <v>ITEM PEMBAYARAN NO.</v>
          </cell>
          <cell r="O322" t="str">
            <v>:  9.9</v>
          </cell>
          <cell r="S322" t="str">
            <v>PERKIRAAN VOL. PEK.</v>
          </cell>
          <cell r="U322" t="str">
            <v>:</v>
          </cell>
          <cell r="V322">
            <v>0</v>
          </cell>
        </row>
        <row r="323">
          <cell r="A323" t="str">
            <v xml:space="preserve">3. </v>
          </cell>
          <cell r="C323" t="str">
            <v>Kapasitas</v>
          </cell>
          <cell r="G323" t="str">
            <v>Cp</v>
          </cell>
          <cell r="H323">
            <v>1.5</v>
          </cell>
          <cell r="I323" t="str">
            <v>M3</v>
          </cell>
          <cell r="L323" t="str">
            <v>JENIS PEKERJAAN</v>
          </cell>
          <cell r="O323" t="str">
            <v>:  PEKERJAAN HARIAN</v>
          </cell>
          <cell r="S323" t="str">
            <v>TOTAL HARGA (Rp.)</v>
          </cell>
          <cell r="U323" t="str">
            <v>:</v>
          </cell>
          <cell r="V323">
            <v>0</v>
          </cell>
        </row>
        <row r="324">
          <cell r="A324" t="str">
            <v xml:space="preserve">4. </v>
          </cell>
          <cell r="C324" t="str">
            <v>Umur Ekonomis</v>
          </cell>
          <cell r="G324" t="str">
            <v>A</v>
          </cell>
          <cell r="H324">
            <v>5</v>
          </cell>
          <cell r="I324" t="str">
            <v>Tahun</v>
          </cell>
          <cell r="J324" t="str">
            <v xml:space="preserve"> Alat Baru</v>
          </cell>
          <cell r="P324" t="str">
            <v>WHEEL LOADER 1.0-1.6 M3</v>
          </cell>
          <cell r="S324" t="str">
            <v>% THD. BIAYA PROYEK</v>
          </cell>
          <cell r="U324" t="str">
            <v>:</v>
          </cell>
          <cell r="V324">
            <v>0</v>
          </cell>
        </row>
        <row r="325">
          <cell r="A325" t="str">
            <v xml:space="preserve">5. </v>
          </cell>
          <cell r="C325" t="str">
            <v>Jam Operasi Dalam 1 Tahun</v>
          </cell>
          <cell r="G325" t="str">
            <v>W</v>
          </cell>
          <cell r="H325">
            <v>2000</v>
          </cell>
          <cell r="I325" t="str">
            <v>Jam</v>
          </cell>
          <cell r="J325" t="str">
            <v xml:space="preserve"> Alat Baru</v>
          </cell>
          <cell r="L325" t="str">
            <v>SATUAN PEMBAYARAN</v>
          </cell>
          <cell r="O325" t="str">
            <v>:  JAM</v>
          </cell>
          <cell r="Q325" t="str">
            <v>(E15)</v>
          </cell>
        </row>
        <row r="326">
          <cell r="A326" t="str">
            <v xml:space="preserve">6. </v>
          </cell>
          <cell r="C326" t="str">
            <v>Harga Alat</v>
          </cell>
          <cell r="G326" t="str">
            <v>B</v>
          </cell>
          <cell r="H326">
            <v>725000000</v>
          </cell>
          <cell r="I326" t="str">
            <v>Rupiah</v>
          </cell>
          <cell r="J326" t="str">
            <v xml:space="preserve"> Alat Baru</v>
          </cell>
        </row>
        <row r="328">
          <cell r="R328" t="str">
            <v>PERKIRAAN</v>
          </cell>
          <cell r="S328" t="str">
            <v>HARGA</v>
          </cell>
          <cell r="T328" t="str">
            <v>JUMLAH</v>
          </cell>
        </row>
        <row r="329">
          <cell r="A329" t="str">
            <v>B.</v>
          </cell>
          <cell r="C329" t="str">
            <v>BIAYA PASTI PER JAM KERJA</v>
          </cell>
          <cell r="L329" t="str">
            <v>NO.</v>
          </cell>
          <cell r="N329" t="str">
            <v>KOMPONEN</v>
          </cell>
          <cell r="Q329" t="str">
            <v>SATUAN</v>
          </cell>
          <cell r="R329" t="str">
            <v>KUANTITAS</v>
          </cell>
          <cell r="S329" t="str">
            <v>SATUAN</v>
          </cell>
          <cell r="T329" t="str">
            <v>HARGA</v>
          </cell>
        </row>
        <row r="330">
          <cell r="S330" t="str">
            <v>(Rp.)</v>
          </cell>
          <cell r="T330" t="str">
            <v>(Rp.)</v>
          </cell>
        </row>
        <row r="331">
          <cell r="A331" t="str">
            <v xml:space="preserve">1. </v>
          </cell>
          <cell r="C331" t="str">
            <v>Nilai Sisa Alat</v>
          </cell>
          <cell r="D331" t="str">
            <v>=  10 % x Harga Alat Baru</v>
          </cell>
          <cell r="G331" t="str">
            <v>C</v>
          </cell>
          <cell r="H331">
            <v>72500000</v>
          </cell>
          <cell r="I331" t="str">
            <v>Rupiah</v>
          </cell>
        </row>
        <row r="333">
          <cell r="A333" t="str">
            <v xml:space="preserve">2. </v>
          </cell>
          <cell r="C333" t="str">
            <v>Faktor Angsuran Modal    =</v>
          </cell>
          <cell r="E333" t="str">
            <v>i x (1 + i)^A</v>
          </cell>
          <cell r="G333" t="str">
            <v>D</v>
          </cell>
          <cell r="H333">
            <v>0.33437970328961514</v>
          </cell>
          <cell r="I333" t="str">
            <v>-</v>
          </cell>
          <cell r="L333" t="str">
            <v>A.</v>
          </cell>
          <cell r="N333" t="str">
            <v>PEKERJA</v>
          </cell>
        </row>
        <row r="334">
          <cell r="E334" t="str">
            <v>(1 + i)^A - 1</v>
          </cell>
        </row>
        <row r="335">
          <cell r="A335" t="str">
            <v xml:space="preserve">3. </v>
          </cell>
          <cell r="C335" t="str">
            <v>Biaya Pasti per Jam  :</v>
          </cell>
          <cell r="L335" t="str">
            <v>1.</v>
          </cell>
          <cell r="N335" t="str">
            <v>-</v>
          </cell>
          <cell r="R335" t="str">
            <v xml:space="preserve">-  </v>
          </cell>
          <cell r="S335" t="str">
            <v xml:space="preserve">-   </v>
          </cell>
          <cell r="V335" t="str">
            <v>-</v>
          </cell>
        </row>
        <row r="336">
          <cell r="C336" t="str">
            <v>a.  Biaya Pengembalian Modal  =</v>
          </cell>
          <cell r="E336" t="str">
            <v>( B - C ) x D</v>
          </cell>
          <cell r="G336" t="str">
            <v>E</v>
          </cell>
          <cell r="H336">
            <v>109091.37819823694</v>
          </cell>
          <cell r="I336" t="str">
            <v>Rupiah</v>
          </cell>
          <cell r="L336" t="str">
            <v>2.</v>
          </cell>
          <cell r="N336" t="str">
            <v>-</v>
          </cell>
          <cell r="R336" t="str">
            <v xml:space="preserve">-  </v>
          </cell>
          <cell r="S336" t="str">
            <v xml:space="preserve">-   </v>
          </cell>
          <cell r="V336" t="str">
            <v>-</v>
          </cell>
        </row>
        <row r="337">
          <cell r="E337" t="str">
            <v>W</v>
          </cell>
        </row>
        <row r="339">
          <cell r="C339" t="str">
            <v>b.  Asuransi, dll =</v>
          </cell>
          <cell r="D339">
            <v>2E-3</v>
          </cell>
          <cell r="E339" t="str">
            <v xml:space="preserve">  x   B</v>
          </cell>
          <cell r="G339" t="str">
            <v>F</v>
          </cell>
          <cell r="H339">
            <v>725</v>
          </cell>
          <cell r="I339" t="str">
            <v>Rupiah</v>
          </cell>
        </row>
        <row r="340">
          <cell r="E340" t="str">
            <v>W</v>
          </cell>
        </row>
        <row r="341">
          <cell r="L341" t="str">
            <v>B.</v>
          </cell>
          <cell r="N341" t="str">
            <v>BAHAN</v>
          </cell>
        </row>
        <row r="342">
          <cell r="C342" t="str">
            <v>Biaya Pasti per Jam             =</v>
          </cell>
          <cell r="E342" t="str">
            <v>( E + F )</v>
          </cell>
          <cell r="G342" t="str">
            <v>G</v>
          </cell>
          <cell r="H342">
            <v>109816.37819823694</v>
          </cell>
          <cell r="I342" t="str">
            <v>Rupiah</v>
          </cell>
        </row>
        <row r="343">
          <cell r="L343" t="str">
            <v>1.</v>
          </cell>
          <cell r="N343" t="str">
            <v>-</v>
          </cell>
          <cell r="R343" t="str">
            <v xml:space="preserve">-  </v>
          </cell>
          <cell r="S343" t="str">
            <v xml:space="preserve">-   </v>
          </cell>
          <cell r="V343" t="str">
            <v>-</v>
          </cell>
        </row>
        <row r="344">
          <cell r="A344" t="str">
            <v>C.</v>
          </cell>
          <cell r="C344" t="str">
            <v>BIAYA OPERASI PER JAM KERJA</v>
          </cell>
          <cell r="L344" t="str">
            <v>2.</v>
          </cell>
          <cell r="N344" t="str">
            <v>-</v>
          </cell>
          <cell r="R344" t="str">
            <v xml:space="preserve">-  </v>
          </cell>
          <cell r="S344" t="str">
            <v xml:space="preserve">-   </v>
          </cell>
          <cell r="V344" t="str">
            <v>-</v>
          </cell>
        </row>
        <row r="346">
          <cell r="A346" t="str">
            <v xml:space="preserve">1. </v>
          </cell>
          <cell r="C346" t="str">
            <v xml:space="preserve">Bahan Bakar  =  (0.125-0.175 Ltr/HP/Jam)   x Pw x Ms </v>
          </cell>
          <cell r="G346" t="str">
            <v>H</v>
          </cell>
          <cell r="H346">
            <v>35156.25</v>
          </cell>
          <cell r="I346" t="str">
            <v>Rupiah</v>
          </cell>
        </row>
        <row r="348">
          <cell r="A348" t="str">
            <v xml:space="preserve">2. </v>
          </cell>
          <cell r="C348" t="str">
            <v>Pelumas         =  (0.01-0.02 Ltr/HP/Jam) x Pw x Mp</v>
          </cell>
          <cell r="G348" t="str">
            <v>I</v>
          </cell>
          <cell r="H348">
            <v>24750</v>
          </cell>
          <cell r="I348" t="str">
            <v>Rupiah</v>
          </cell>
        </row>
        <row r="350">
          <cell r="A350" t="str">
            <v xml:space="preserve">3. </v>
          </cell>
          <cell r="C350" t="str">
            <v>Perawatan dan</v>
          </cell>
          <cell r="D350" t="str">
            <v>(12,5 % - 17,5 %)  x  B</v>
          </cell>
          <cell r="G350" t="str">
            <v>K</v>
          </cell>
          <cell r="H350">
            <v>45312.5</v>
          </cell>
          <cell r="I350" t="str">
            <v>Rupiah</v>
          </cell>
        </row>
        <row r="351">
          <cell r="C351" t="str">
            <v xml:space="preserve">        perbaikan    =</v>
          </cell>
          <cell r="D351" t="str">
            <v>W</v>
          </cell>
        </row>
        <row r="352">
          <cell r="L352" t="str">
            <v>C.</v>
          </cell>
          <cell r="N352" t="str">
            <v>ALAT</v>
          </cell>
        </row>
        <row r="353">
          <cell r="A353" t="str">
            <v xml:space="preserve">4. </v>
          </cell>
          <cell r="C353" t="str">
            <v>Operator</v>
          </cell>
          <cell r="D353" t="str">
            <v>=   ( 1  Orang / Jam )  x  U1</v>
          </cell>
          <cell r="G353" t="str">
            <v>L</v>
          </cell>
          <cell r="H353">
            <v>0</v>
          </cell>
          <cell r="I353" t="str">
            <v>Rupiah</v>
          </cell>
        </row>
        <row r="354">
          <cell r="A354" t="str">
            <v xml:space="preserve">5. </v>
          </cell>
          <cell r="C354" t="str">
            <v>Pembantu Operator</v>
          </cell>
          <cell r="D354" t="str">
            <v>=   ( 1  Orang / Jam )  x  U2</v>
          </cell>
          <cell r="G354" t="str">
            <v>M</v>
          </cell>
          <cell r="H354">
            <v>0</v>
          </cell>
          <cell r="I354" t="str">
            <v>Rupiah</v>
          </cell>
          <cell r="L354" t="str">
            <v>1.</v>
          </cell>
          <cell r="N354" t="str">
            <v>WHEEL LOADER 1.0-1.6 M3</v>
          </cell>
          <cell r="Q354" t="str">
            <v>jam</v>
          </cell>
          <cell r="R354">
            <v>1</v>
          </cell>
          <cell r="S354">
            <v>215035.12819823693</v>
          </cell>
          <cell r="V354">
            <v>215035.12819823693</v>
          </cell>
        </row>
        <row r="355">
          <cell r="L355" t="str">
            <v>2.</v>
          </cell>
          <cell r="N355" t="str">
            <v>-</v>
          </cell>
          <cell r="Q355" t="str">
            <v>jam</v>
          </cell>
          <cell r="R355" t="str">
            <v xml:space="preserve">-  </v>
          </cell>
          <cell r="S355" t="str">
            <v xml:space="preserve">-   </v>
          </cell>
          <cell r="V355" t="str">
            <v>-</v>
          </cell>
        </row>
        <row r="356">
          <cell r="C356" t="str">
            <v>Biaya Operasi per Jam        =</v>
          </cell>
          <cell r="E356" t="str">
            <v>(H+I+K+L+M)</v>
          </cell>
          <cell r="G356" t="str">
            <v>P</v>
          </cell>
          <cell r="H356">
            <v>105218.75</v>
          </cell>
          <cell r="I356" t="str">
            <v>Rupiah</v>
          </cell>
        </row>
        <row r="358">
          <cell r="A358" t="str">
            <v>D.</v>
          </cell>
          <cell r="C358" t="str">
            <v>TOTAL BIAYA SEWA ALAT / JAM   =   ( G + P )</v>
          </cell>
          <cell r="G358" t="str">
            <v>S</v>
          </cell>
          <cell r="H358">
            <v>215035.12819823693</v>
          </cell>
          <cell r="I358" t="str">
            <v>Rupiah</v>
          </cell>
        </row>
        <row r="362">
          <cell r="A362" t="str">
            <v>E.</v>
          </cell>
          <cell r="C362" t="str">
            <v>LAIN - LAIN</v>
          </cell>
        </row>
        <row r="363">
          <cell r="L363" t="str">
            <v>D.</v>
          </cell>
          <cell r="N363" t="str">
            <v>JUMLAH HARGA TENAGA, BAHAN DAN ALAT  ( A + B + C )</v>
          </cell>
          <cell r="V363">
            <v>215035.12819823693</v>
          </cell>
        </row>
        <row r="364">
          <cell r="A364" t="str">
            <v xml:space="preserve">1. </v>
          </cell>
          <cell r="C364" t="str">
            <v>Tingkat Suku Bunga</v>
          </cell>
          <cell r="G364" t="str">
            <v>i</v>
          </cell>
          <cell r="H364">
            <v>20</v>
          </cell>
          <cell r="I364" t="str">
            <v>% / Tahun</v>
          </cell>
          <cell r="L364" t="str">
            <v>E.</v>
          </cell>
          <cell r="N364" t="str">
            <v>OVERHEAD &amp; PROFIT</v>
          </cell>
          <cell r="Q364">
            <v>10</v>
          </cell>
          <cell r="R364" t="str">
            <v>%  x  D</v>
          </cell>
          <cell r="V364">
            <v>21503.512819823693</v>
          </cell>
        </row>
        <row r="365">
          <cell r="A365" t="str">
            <v xml:space="preserve">2. </v>
          </cell>
          <cell r="C365" t="str">
            <v>Upah Operator / Sopir</v>
          </cell>
          <cell r="G365" t="str">
            <v>U1</v>
          </cell>
          <cell r="H365">
            <v>0</v>
          </cell>
          <cell r="I365" t="str">
            <v>Rp./Jam</v>
          </cell>
          <cell r="L365" t="str">
            <v>F.</v>
          </cell>
          <cell r="N365" t="str">
            <v>HARGA SATUAN PEKERJAAN  ( D + E )</v>
          </cell>
          <cell r="V365">
            <v>236538.64101806062</v>
          </cell>
        </row>
        <row r="366">
          <cell r="A366" t="str">
            <v xml:space="preserve">3. </v>
          </cell>
          <cell r="C366" t="str">
            <v>Upah Pembantu Operator / Pmb.Sopir</v>
          </cell>
          <cell r="G366" t="str">
            <v>U2</v>
          </cell>
          <cell r="H366">
            <v>0</v>
          </cell>
          <cell r="I366" t="str">
            <v>Rp./Jam</v>
          </cell>
          <cell r="L366" t="str">
            <v>Note: 1</v>
          </cell>
          <cell r="N366" t="str">
            <v>SATUAN dapat berdasarkan atas jam operasi untuk Tenaga Kerja dan Peralatan, volume dan/atau ukuran</v>
          </cell>
        </row>
        <row r="367">
          <cell r="A367" t="str">
            <v xml:space="preserve">4. </v>
          </cell>
          <cell r="C367" t="str">
            <v>Bahan Bakar Bensin</v>
          </cell>
          <cell r="G367" t="str">
            <v>Mb</v>
          </cell>
          <cell r="H367">
            <v>2450</v>
          </cell>
          <cell r="I367" t="str">
            <v>Liter</v>
          </cell>
          <cell r="N367" t="str">
            <v>berat untuk bahan-bahan.</v>
          </cell>
        </row>
        <row r="368">
          <cell r="A368" t="str">
            <v xml:space="preserve">5. </v>
          </cell>
          <cell r="C368" t="str">
            <v>Bahan Bakar Solar</v>
          </cell>
          <cell r="G368" t="str">
            <v>Ms</v>
          </cell>
          <cell r="H368">
            <v>2250</v>
          </cell>
          <cell r="I368" t="str">
            <v>Liter</v>
          </cell>
          <cell r="L368">
            <v>2</v>
          </cell>
          <cell r="N368" t="str">
            <v>Kuantitas satuan adalah kuantitas setiap komponen untuk menyelesaikan satu satuan pekerjaan dari nomor</v>
          </cell>
        </row>
        <row r="369">
          <cell r="A369" t="str">
            <v xml:space="preserve">6. </v>
          </cell>
          <cell r="C369" t="str">
            <v>Minyak Pelumas</v>
          </cell>
          <cell r="G369" t="str">
            <v>Mp</v>
          </cell>
          <cell r="H369">
            <v>19800</v>
          </cell>
          <cell r="I369" t="str">
            <v>Liter</v>
          </cell>
          <cell r="N369" t="str">
            <v>mata pembayaran.</v>
          </cell>
        </row>
        <row r="370">
          <cell r="L370">
            <v>3</v>
          </cell>
          <cell r="N370" t="str">
            <v>Biaya satuan untuk peralatan sudah termasuk bahan bakar, bahan habis dipakai dan operator.</v>
          </cell>
        </row>
        <row r="371">
          <cell r="L371">
            <v>4</v>
          </cell>
          <cell r="N371" t="str">
            <v>Biaya satuan sudah termasuk pengeluaran untuk seluruh pajak yang berkaitan (tetapi tidak termasuk PPN</v>
          </cell>
        </row>
        <row r="372">
          <cell r="N372" t="str">
            <v>yang dibayar dari kontrak) dan biaya-biaya lainnya.</v>
          </cell>
        </row>
        <row r="373">
          <cell r="A373" t="str">
            <v>ITEM PEMBAYARAN No.</v>
          </cell>
          <cell r="D373" t="str">
            <v>:  9.10</v>
          </cell>
          <cell r="U373" t="str">
            <v>Analisa EI-910</v>
          </cell>
        </row>
        <row r="374">
          <cell r="A374" t="str">
            <v>JENIS PEKERJAAN</v>
          </cell>
          <cell r="D374" t="str">
            <v>:  PEKERJAAN HARIAN</v>
          </cell>
        </row>
        <row r="375">
          <cell r="A375" t="str">
            <v>SATUAN PEMBAYARAN</v>
          </cell>
          <cell r="D375" t="str">
            <v>:  JAM</v>
          </cell>
          <cell r="J375" t="str">
            <v xml:space="preserve">         URAIAN ANALISA HARGA SATUAN</v>
          </cell>
          <cell r="L375" t="str">
            <v>FORMULIR STANDAR UNTUK</v>
          </cell>
        </row>
        <row r="376">
          <cell r="L376" t="str">
            <v>PEREKAMAN ANALISA MASING-MASING HARGA SATUAN</v>
          </cell>
        </row>
        <row r="377">
          <cell r="L377" t="str">
            <v xml:space="preserve">                                                                                                            </v>
          </cell>
        </row>
        <row r="378">
          <cell r="A378" t="str">
            <v>No.</v>
          </cell>
          <cell r="C378" t="str">
            <v>U R A I A N</v>
          </cell>
          <cell r="G378" t="str">
            <v>KODE</v>
          </cell>
          <cell r="H378" t="str">
            <v>KOEF.</v>
          </cell>
          <cell r="I378" t="str">
            <v>SATUAN</v>
          </cell>
          <cell r="J378" t="str">
            <v>KETERANGAN</v>
          </cell>
        </row>
        <row r="380">
          <cell r="L380" t="str">
            <v>Proyek / Bagpro</v>
          </cell>
          <cell r="O380" t="str">
            <v xml:space="preserve">:  Peningkatan Jalan Dan Jembatan Prop. NTT </v>
          </cell>
        </row>
        <row r="381">
          <cell r="A381" t="str">
            <v>A.</v>
          </cell>
          <cell r="C381" t="str">
            <v>URAIAN PERALATAN</v>
          </cell>
          <cell r="L381" t="str">
            <v>No. Paket Kontrak</v>
          </cell>
          <cell r="O381" t="str">
            <v xml:space="preserve">:  </v>
          </cell>
        </row>
        <row r="382">
          <cell r="L382" t="str">
            <v>Nama Paket</v>
          </cell>
          <cell r="O382" t="str">
            <v>:  Pembangunan Jalan Resetlement Pengungsi Mauritzu</v>
          </cell>
        </row>
        <row r="383">
          <cell r="A383" t="str">
            <v xml:space="preserve">1. </v>
          </cell>
          <cell r="C383" t="str">
            <v>Jenis Peralatan</v>
          </cell>
          <cell r="G383" t="str">
            <v>TRACK LOADER 75-100 HP</v>
          </cell>
          <cell r="J383" t="str">
            <v>(E14)</v>
          </cell>
          <cell r="L383" t="str">
            <v>Prop / Kab / Kodya</v>
          </cell>
          <cell r="O383" t="str">
            <v>:  Nusa Tenggara Timur / TTU</v>
          </cell>
        </row>
        <row r="384">
          <cell r="A384" t="str">
            <v xml:space="preserve">2. </v>
          </cell>
          <cell r="C384" t="str">
            <v>Tenaga</v>
          </cell>
          <cell r="G384" t="str">
            <v>Pw</v>
          </cell>
          <cell r="H384">
            <v>95</v>
          </cell>
          <cell r="I384" t="str">
            <v>HP</v>
          </cell>
          <cell r="L384" t="str">
            <v>ITEM PEMBAYARAN NO.</v>
          </cell>
          <cell r="O384" t="str">
            <v>:  9.10</v>
          </cell>
          <cell r="S384" t="str">
            <v>PERKIRAAN VOL. PEK.</v>
          </cell>
          <cell r="U384" t="str">
            <v>:</v>
          </cell>
          <cell r="V384">
            <v>0</v>
          </cell>
        </row>
        <row r="385">
          <cell r="A385" t="str">
            <v xml:space="preserve">3. </v>
          </cell>
          <cell r="C385" t="str">
            <v>Kapasitas</v>
          </cell>
          <cell r="G385" t="str">
            <v>Cp</v>
          </cell>
          <cell r="H385">
            <v>1.5</v>
          </cell>
          <cell r="I385" t="str">
            <v>M3</v>
          </cell>
          <cell r="L385" t="str">
            <v>JENIS PEKERJAAN</v>
          </cell>
          <cell r="O385" t="str">
            <v>:  PEKERJAAN HARIAN</v>
          </cell>
          <cell r="S385" t="str">
            <v>TOTAL HARGA (Rp.)</v>
          </cell>
          <cell r="U385" t="str">
            <v>:</v>
          </cell>
          <cell r="V385">
            <v>0</v>
          </cell>
        </row>
        <row r="386">
          <cell r="A386" t="str">
            <v xml:space="preserve">4. </v>
          </cell>
          <cell r="C386" t="str">
            <v>Umur Ekonomis</v>
          </cell>
          <cell r="G386" t="str">
            <v>A</v>
          </cell>
          <cell r="H386">
            <v>5</v>
          </cell>
          <cell r="I386" t="str">
            <v>Tahun</v>
          </cell>
          <cell r="J386" t="str">
            <v xml:space="preserve"> Alat Baru</v>
          </cell>
          <cell r="P386" t="str">
            <v>TRACK LOADER 75-100 HP</v>
          </cell>
          <cell r="S386" t="str">
            <v>% THD. BIAYA PROYEK</v>
          </cell>
          <cell r="U386" t="str">
            <v>:</v>
          </cell>
          <cell r="V386">
            <v>0</v>
          </cell>
        </row>
        <row r="387">
          <cell r="A387" t="str">
            <v xml:space="preserve">5. </v>
          </cell>
          <cell r="C387" t="str">
            <v>Jam Operasi Dalam 1 Tahun</v>
          </cell>
          <cell r="G387" t="str">
            <v>W</v>
          </cell>
          <cell r="H387">
            <v>2000</v>
          </cell>
          <cell r="I387" t="str">
            <v>Jam</v>
          </cell>
          <cell r="J387" t="str">
            <v xml:space="preserve"> Alat Baru</v>
          </cell>
          <cell r="L387" t="str">
            <v>SATUAN PEMBAYARAN</v>
          </cell>
          <cell r="O387" t="str">
            <v>:  JAM</v>
          </cell>
          <cell r="Q387" t="str">
            <v>(E14)</v>
          </cell>
        </row>
        <row r="388">
          <cell r="A388" t="str">
            <v xml:space="preserve">6. </v>
          </cell>
          <cell r="C388" t="str">
            <v>Harga Alat</v>
          </cell>
          <cell r="G388" t="str">
            <v>B</v>
          </cell>
          <cell r="H388">
            <v>1050000000</v>
          </cell>
          <cell r="I388" t="str">
            <v>Rupiah</v>
          </cell>
          <cell r="J388" t="str">
            <v xml:space="preserve"> Alat Baru</v>
          </cell>
        </row>
        <row r="390">
          <cell r="R390" t="str">
            <v>PERKIRAAN</v>
          </cell>
          <cell r="S390" t="str">
            <v>HARGA</v>
          </cell>
          <cell r="T390" t="str">
            <v>JUMLAH</v>
          </cell>
        </row>
        <row r="391">
          <cell r="A391" t="str">
            <v>B.</v>
          </cell>
          <cell r="C391" t="str">
            <v>BIAYA PASTI PER JAM KERJA</v>
          </cell>
          <cell r="L391" t="str">
            <v>NO.</v>
          </cell>
          <cell r="N391" t="str">
            <v>KOMPONEN</v>
          </cell>
          <cell r="Q391" t="str">
            <v>SATUAN</v>
          </cell>
          <cell r="R391" t="str">
            <v>KUANTITAS</v>
          </cell>
          <cell r="S391" t="str">
            <v>SATUAN</v>
          </cell>
          <cell r="T391" t="str">
            <v>HARGA</v>
          </cell>
        </row>
        <row r="392">
          <cell r="S392" t="str">
            <v>(Rp.)</v>
          </cell>
          <cell r="T392" t="str">
            <v>(Rp.)</v>
          </cell>
        </row>
        <row r="393">
          <cell r="A393" t="str">
            <v xml:space="preserve">1. </v>
          </cell>
          <cell r="C393" t="str">
            <v>Nilai Sisa Alat</v>
          </cell>
          <cell r="D393" t="str">
            <v>=  10 % x Harga Alat Baru</v>
          </cell>
          <cell r="G393" t="str">
            <v>C</v>
          </cell>
          <cell r="H393">
            <v>105000000</v>
          </cell>
          <cell r="I393" t="str">
            <v>Rupiah</v>
          </cell>
        </row>
        <row r="395">
          <cell r="A395" t="str">
            <v xml:space="preserve">2. </v>
          </cell>
          <cell r="C395" t="str">
            <v>Faktor Angsuran Modal    =</v>
          </cell>
          <cell r="E395" t="str">
            <v>i x (1 + i)^A</v>
          </cell>
          <cell r="G395" t="str">
            <v>D</v>
          </cell>
          <cell r="H395">
            <v>0.33437970328961514</v>
          </cell>
          <cell r="I395" t="str">
            <v>-</v>
          </cell>
          <cell r="L395" t="str">
            <v>A.</v>
          </cell>
          <cell r="N395" t="str">
            <v>PEKERJA</v>
          </cell>
        </row>
        <row r="396">
          <cell r="E396" t="str">
            <v>(1 + i)^A - 1</v>
          </cell>
        </row>
        <row r="397">
          <cell r="A397" t="str">
            <v xml:space="preserve">3. </v>
          </cell>
          <cell r="C397" t="str">
            <v>Biaya Pasti per Jam  :</v>
          </cell>
          <cell r="L397" t="str">
            <v>1.</v>
          </cell>
          <cell r="N397" t="str">
            <v>-</v>
          </cell>
          <cell r="R397" t="str">
            <v xml:space="preserve">-  </v>
          </cell>
          <cell r="S397" t="str">
            <v xml:space="preserve">-   </v>
          </cell>
          <cell r="V397" t="str">
            <v>-</v>
          </cell>
        </row>
        <row r="398">
          <cell r="C398" t="str">
            <v>a.  Biaya Pengembalian Modal  =</v>
          </cell>
          <cell r="E398" t="str">
            <v>( B - C ) x D</v>
          </cell>
          <cell r="G398" t="str">
            <v>E</v>
          </cell>
          <cell r="H398">
            <v>157994.40980434316</v>
          </cell>
          <cell r="I398" t="str">
            <v>Rupiah</v>
          </cell>
          <cell r="L398" t="str">
            <v>2.</v>
          </cell>
          <cell r="N398" t="str">
            <v>-</v>
          </cell>
          <cell r="R398" t="str">
            <v xml:space="preserve">-  </v>
          </cell>
          <cell r="S398" t="str">
            <v xml:space="preserve">-   </v>
          </cell>
          <cell r="V398" t="str">
            <v>-</v>
          </cell>
        </row>
        <row r="399">
          <cell r="E399" t="str">
            <v>W</v>
          </cell>
        </row>
        <row r="401">
          <cell r="C401" t="str">
            <v>b.  Asuransi, dll =</v>
          </cell>
          <cell r="D401">
            <v>2E-3</v>
          </cell>
          <cell r="E401" t="str">
            <v xml:space="preserve">  x   B</v>
          </cell>
          <cell r="G401" t="str">
            <v>F</v>
          </cell>
          <cell r="H401">
            <v>1050</v>
          </cell>
          <cell r="I401" t="str">
            <v>Rupiah</v>
          </cell>
        </row>
        <row r="402">
          <cell r="E402" t="str">
            <v>W</v>
          </cell>
        </row>
        <row r="403">
          <cell r="L403" t="str">
            <v>B.</v>
          </cell>
          <cell r="N403" t="str">
            <v>BAHAN</v>
          </cell>
        </row>
        <row r="404">
          <cell r="C404" t="str">
            <v>Biaya Pasti per Jam             =</v>
          </cell>
          <cell r="E404" t="str">
            <v>( E + F )</v>
          </cell>
          <cell r="G404" t="str">
            <v>G</v>
          </cell>
          <cell r="H404">
            <v>159044.40980434316</v>
          </cell>
          <cell r="I404" t="str">
            <v>Rupiah</v>
          </cell>
        </row>
        <row r="405">
          <cell r="L405" t="str">
            <v>1.</v>
          </cell>
          <cell r="N405" t="str">
            <v>-</v>
          </cell>
          <cell r="R405" t="str">
            <v xml:space="preserve">-  </v>
          </cell>
          <cell r="S405" t="str">
            <v xml:space="preserve">-   </v>
          </cell>
          <cell r="V405" t="str">
            <v>-</v>
          </cell>
        </row>
        <row r="406">
          <cell r="A406" t="str">
            <v>C.</v>
          </cell>
          <cell r="C406" t="str">
            <v>BIAYA OPERASI PER JAM KERJA</v>
          </cell>
          <cell r="L406" t="str">
            <v>2.</v>
          </cell>
          <cell r="N406" t="str">
            <v>-</v>
          </cell>
          <cell r="R406" t="str">
            <v xml:space="preserve">-  </v>
          </cell>
          <cell r="S406" t="str">
            <v xml:space="preserve">-   </v>
          </cell>
          <cell r="V406" t="str">
            <v>-</v>
          </cell>
        </row>
        <row r="408">
          <cell r="A408" t="str">
            <v xml:space="preserve">1. </v>
          </cell>
          <cell r="C408" t="str">
            <v xml:space="preserve">Bahan Bakar  =  (0.125-0.175 Ltr/HP/Jam)   x Pw x Ms </v>
          </cell>
          <cell r="G408" t="str">
            <v>H</v>
          </cell>
          <cell r="H408">
            <v>26718.75</v>
          </cell>
          <cell r="I408" t="str">
            <v>Rupiah</v>
          </cell>
        </row>
        <row r="410">
          <cell r="A410" t="str">
            <v xml:space="preserve">2. </v>
          </cell>
          <cell r="C410" t="str">
            <v>Pelumas         =  (0.01-0.02 Ltr/HP/Jam) x Pw x Mp</v>
          </cell>
          <cell r="G410" t="str">
            <v>I</v>
          </cell>
          <cell r="H410">
            <v>18810</v>
          </cell>
          <cell r="I410" t="str">
            <v>Rupiah</v>
          </cell>
        </row>
        <row r="412">
          <cell r="A412" t="str">
            <v xml:space="preserve">3. </v>
          </cell>
          <cell r="C412" t="str">
            <v>Perawatan dan</v>
          </cell>
          <cell r="D412" t="str">
            <v>(12,5 % - 17,5 %)  x  B</v>
          </cell>
          <cell r="G412" t="str">
            <v>K</v>
          </cell>
          <cell r="H412">
            <v>65625</v>
          </cell>
          <cell r="I412" t="str">
            <v>Rupiah</v>
          </cell>
        </row>
        <row r="413">
          <cell r="C413" t="str">
            <v xml:space="preserve">        perbaikan    =</v>
          </cell>
          <cell r="D413" t="str">
            <v>W</v>
          </cell>
        </row>
        <row r="414">
          <cell r="L414" t="str">
            <v>C.</v>
          </cell>
          <cell r="N414" t="str">
            <v>ALAT</v>
          </cell>
        </row>
        <row r="415">
          <cell r="A415" t="str">
            <v xml:space="preserve">4. </v>
          </cell>
          <cell r="C415" t="str">
            <v>Operator</v>
          </cell>
          <cell r="D415" t="str">
            <v>=   ( 1  Orang / Jam )  x  U1</v>
          </cell>
          <cell r="G415" t="str">
            <v>L</v>
          </cell>
          <cell r="H415">
            <v>0</v>
          </cell>
          <cell r="I415" t="str">
            <v>Rupiah</v>
          </cell>
        </row>
        <row r="416">
          <cell r="A416" t="str">
            <v xml:space="preserve">5. </v>
          </cell>
          <cell r="C416" t="str">
            <v>Pembantu Operator</v>
          </cell>
          <cell r="D416" t="str">
            <v>=   ( 1  Orang / Jam )  x  U2</v>
          </cell>
          <cell r="G416" t="str">
            <v>M</v>
          </cell>
          <cell r="H416">
            <v>0</v>
          </cell>
          <cell r="I416" t="str">
            <v>Rupiah</v>
          </cell>
          <cell r="L416" t="str">
            <v>1.</v>
          </cell>
          <cell r="N416" t="str">
            <v>TRACK LOADER 75-100 HP</v>
          </cell>
          <cell r="Q416" t="str">
            <v>jam</v>
          </cell>
          <cell r="R416">
            <v>1</v>
          </cell>
          <cell r="S416">
            <v>270198.15980434313</v>
          </cell>
          <cell r="V416">
            <v>270198.15980434313</v>
          </cell>
        </row>
        <row r="417">
          <cell r="L417" t="str">
            <v>2.</v>
          </cell>
          <cell r="N417" t="str">
            <v>-</v>
          </cell>
          <cell r="Q417" t="str">
            <v>jam</v>
          </cell>
          <cell r="R417" t="str">
            <v xml:space="preserve">-  </v>
          </cell>
          <cell r="S417" t="str">
            <v xml:space="preserve">-   </v>
          </cell>
          <cell r="V417" t="str">
            <v>-</v>
          </cell>
        </row>
        <row r="418">
          <cell r="C418" t="str">
            <v>Biaya Operasi per Jam        =</v>
          </cell>
          <cell r="E418" t="str">
            <v>(H+I+K+L+M)</v>
          </cell>
          <cell r="G418" t="str">
            <v>P</v>
          </cell>
          <cell r="H418">
            <v>111153.75</v>
          </cell>
          <cell r="I418" t="str">
            <v>Rupiah</v>
          </cell>
        </row>
        <row r="420">
          <cell r="A420" t="str">
            <v>D.</v>
          </cell>
          <cell r="C420" t="str">
            <v>TOTAL BIAYA SEWA ALAT / JAM   =   ( G + P )</v>
          </cell>
          <cell r="G420" t="str">
            <v>S</v>
          </cell>
          <cell r="H420">
            <v>270198.15980434313</v>
          </cell>
          <cell r="I420" t="str">
            <v>Rupiah</v>
          </cell>
        </row>
        <row r="424">
          <cell r="A424" t="str">
            <v>E.</v>
          </cell>
          <cell r="C424" t="str">
            <v>LAIN - LAIN</v>
          </cell>
        </row>
        <row r="425">
          <cell r="L425" t="str">
            <v>D.</v>
          </cell>
          <cell r="N425" t="str">
            <v>JUMLAH HARGA TENAGA, BAHAN DAN ALAT  ( A + B + C )</v>
          </cell>
          <cell r="V425">
            <v>270198.15980434313</v>
          </cell>
        </row>
        <row r="426">
          <cell r="A426" t="str">
            <v xml:space="preserve">1. </v>
          </cell>
          <cell r="C426" t="str">
            <v>Tingkat Suku Bunga</v>
          </cell>
          <cell r="G426" t="str">
            <v>i</v>
          </cell>
          <cell r="H426">
            <v>20</v>
          </cell>
          <cell r="I426" t="str">
            <v>% / Tahun</v>
          </cell>
          <cell r="L426" t="str">
            <v>E.</v>
          </cell>
          <cell r="N426" t="str">
            <v>OVERHEAD &amp; PROFIT</v>
          </cell>
          <cell r="Q426">
            <v>10</v>
          </cell>
          <cell r="R426" t="str">
            <v>%  x  D</v>
          </cell>
          <cell r="V426">
            <v>27019.815980434316</v>
          </cell>
        </row>
        <row r="427">
          <cell r="A427" t="str">
            <v xml:space="preserve">2. </v>
          </cell>
          <cell r="C427" t="str">
            <v>Upah Operator / Sopir</v>
          </cell>
          <cell r="G427" t="str">
            <v>U1</v>
          </cell>
          <cell r="H427">
            <v>0</v>
          </cell>
          <cell r="I427" t="str">
            <v>Rp./Jam</v>
          </cell>
          <cell r="L427" t="str">
            <v>F.</v>
          </cell>
          <cell r="N427" t="str">
            <v>HARGA SATUAN PEKERJAAN  ( D + E )</v>
          </cell>
          <cell r="V427">
            <v>297217.97578477743</v>
          </cell>
        </row>
        <row r="428">
          <cell r="A428" t="str">
            <v xml:space="preserve">3. </v>
          </cell>
          <cell r="C428" t="str">
            <v>Upah Pembantu Operator / Pmb.Sopir</v>
          </cell>
          <cell r="G428" t="str">
            <v>U2</v>
          </cell>
          <cell r="H428">
            <v>0</v>
          </cell>
          <cell r="I428" t="str">
            <v>Rp./Jam</v>
          </cell>
          <cell r="L428" t="str">
            <v>Note: 1</v>
          </cell>
          <cell r="N428" t="str">
            <v>SATUAN dapat berdasarkan atas jam operasi untuk Tenaga Kerja dan Peralatan, volume dan/atau ukuran</v>
          </cell>
        </row>
        <row r="429">
          <cell r="A429" t="str">
            <v xml:space="preserve">4. </v>
          </cell>
          <cell r="C429" t="str">
            <v>Bahan Bakar Bensin</v>
          </cell>
          <cell r="G429" t="str">
            <v>Mb</v>
          </cell>
          <cell r="H429">
            <v>2450</v>
          </cell>
          <cell r="I429" t="str">
            <v>Liter</v>
          </cell>
          <cell r="N429" t="str">
            <v>berat untuk bahan-bahan.</v>
          </cell>
        </row>
        <row r="430">
          <cell r="A430" t="str">
            <v xml:space="preserve">5. </v>
          </cell>
          <cell r="C430" t="str">
            <v>Bahan Bakar Solar</v>
          </cell>
          <cell r="G430" t="str">
            <v>Ms</v>
          </cell>
          <cell r="H430">
            <v>2250</v>
          </cell>
          <cell r="I430" t="str">
            <v>Liter</v>
          </cell>
          <cell r="L430">
            <v>2</v>
          </cell>
          <cell r="N430" t="str">
            <v>Kuantitas satuan adalah kuantitas setiap komponen untuk menyelesaikan satu satuan pekerjaan dari nomor</v>
          </cell>
        </row>
        <row r="431">
          <cell r="A431" t="str">
            <v xml:space="preserve">6. </v>
          </cell>
          <cell r="C431" t="str">
            <v>Minyak Pelumas</v>
          </cell>
          <cell r="G431" t="str">
            <v>Mp</v>
          </cell>
          <cell r="H431">
            <v>19800</v>
          </cell>
          <cell r="I431" t="str">
            <v>Liter</v>
          </cell>
          <cell r="N431" t="str">
            <v>mata pembayaran.</v>
          </cell>
        </row>
        <row r="432">
          <cell r="L432">
            <v>3</v>
          </cell>
          <cell r="N432" t="str">
            <v>Biaya satuan untuk peralatan sudah termasuk bahan bakar, bahan habis dipakai dan operator.</v>
          </cell>
        </row>
        <row r="433">
          <cell r="L433">
            <v>4</v>
          </cell>
          <cell r="N433" t="str">
            <v>Biaya satuan sudah termasuk pengeluaran untuk seluruh pajak yang berkaitan (tetapi tidak termasuk PPN</v>
          </cell>
        </row>
        <row r="434">
          <cell r="N434" t="str">
            <v>yang dibayar dari kontrak) dan biaya-biaya lainnya.</v>
          </cell>
        </row>
        <row r="435">
          <cell r="A435" t="str">
            <v>ITEM PEMBAYARAN No.</v>
          </cell>
          <cell r="D435" t="str">
            <v>:  9.11</v>
          </cell>
          <cell r="U435" t="str">
            <v>Analisa EI-911</v>
          </cell>
        </row>
        <row r="436">
          <cell r="A436" t="str">
            <v>JENIS PEKERJAAN</v>
          </cell>
          <cell r="D436" t="str">
            <v>:  PEKERJAAN HARIAN</v>
          </cell>
        </row>
        <row r="437">
          <cell r="A437" t="str">
            <v>SATUAN PEMBAYARAN</v>
          </cell>
          <cell r="D437" t="str">
            <v>:  JAM</v>
          </cell>
          <cell r="J437" t="str">
            <v xml:space="preserve">         URAIAN ANALISA HARGA SATUAN</v>
          </cell>
          <cell r="L437" t="str">
            <v>FORMULIR STANDAR UNTUK</v>
          </cell>
        </row>
        <row r="438">
          <cell r="L438" t="str">
            <v>PEREKAMAN ANALISA MASING-MASING HARGA SATUAN</v>
          </cell>
        </row>
        <row r="439">
          <cell r="L439" t="str">
            <v xml:space="preserve">                                                                                                            </v>
          </cell>
        </row>
        <row r="440">
          <cell r="A440" t="str">
            <v>No.</v>
          </cell>
          <cell r="C440" t="str">
            <v>U R A I A N</v>
          </cell>
          <cell r="G440" t="str">
            <v>KODE</v>
          </cell>
          <cell r="H440" t="str">
            <v>KOEF.</v>
          </cell>
          <cell r="I440" t="str">
            <v>SATUAN</v>
          </cell>
          <cell r="J440" t="str">
            <v>KETERANGAN</v>
          </cell>
        </row>
        <row r="442">
          <cell r="L442" t="str">
            <v>Proyek / Bagpro</v>
          </cell>
          <cell r="O442" t="str">
            <v xml:space="preserve">:  Peningkatan Jalan Dan Jembatan Prop. NTT </v>
          </cell>
        </row>
        <row r="443">
          <cell r="A443" t="str">
            <v>A.</v>
          </cell>
          <cell r="C443" t="str">
            <v>URAIAN PERALATAN</v>
          </cell>
          <cell r="L443" t="str">
            <v>No. Paket Kontrak</v>
          </cell>
          <cell r="O443" t="str">
            <v xml:space="preserve">:  </v>
          </cell>
        </row>
        <row r="444">
          <cell r="L444" t="str">
            <v>Nama Paket</v>
          </cell>
          <cell r="O444" t="str">
            <v>:  Pembangunan Jalan Resetlement Pengungsi Mauritzu</v>
          </cell>
        </row>
        <row r="445">
          <cell r="A445" t="str">
            <v xml:space="preserve">1. </v>
          </cell>
          <cell r="C445" t="str">
            <v>Jenis Peralatan</v>
          </cell>
          <cell r="G445" t="str">
            <v>EXCAVATOR 80-140 HP</v>
          </cell>
          <cell r="J445" t="str">
            <v>(E10)</v>
          </cell>
          <cell r="L445" t="str">
            <v>Prop / Kab / Kodya</v>
          </cell>
          <cell r="O445" t="str">
            <v>:  Nusa Tenggara Timur / TTU</v>
          </cell>
        </row>
        <row r="446">
          <cell r="A446" t="str">
            <v xml:space="preserve">2. </v>
          </cell>
          <cell r="C446" t="str">
            <v>Tenaga</v>
          </cell>
          <cell r="G446" t="str">
            <v>Pw</v>
          </cell>
          <cell r="H446">
            <v>80</v>
          </cell>
          <cell r="I446" t="str">
            <v>HP</v>
          </cell>
          <cell r="L446" t="str">
            <v>ITEM PEMBAYARAN NO.</v>
          </cell>
          <cell r="O446" t="str">
            <v>:  9.11</v>
          </cell>
          <cell r="S446" t="str">
            <v>PERKIRAAN VOL. PEK.</v>
          </cell>
          <cell r="U446" t="str">
            <v>:</v>
          </cell>
          <cell r="V446">
            <v>0</v>
          </cell>
        </row>
        <row r="447">
          <cell r="A447" t="str">
            <v xml:space="preserve">3. </v>
          </cell>
          <cell r="C447" t="str">
            <v>Kapasitas</v>
          </cell>
          <cell r="G447" t="str">
            <v>Cp</v>
          </cell>
          <cell r="H447">
            <v>0.5</v>
          </cell>
          <cell r="I447" t="str">
            <v>M3</v>
          </cell>
          <cell r="L447" t="str">
            <v>JENIS PEKERJAAN</v>
          </cell>
          <cell r="O447" t="str">
            <v>:  PEKERJAAN HARIAN</v>
          </cell>
          <cell r="S447" t="str">
            <v>TOTAL HARGA (Rp.)</v>
          </cell>
          <cell r="U447" t="str">
            <v>:</v>
          </cell>
          <cell r="V447">
            <v>0</v>
          </cell>
        </row>
        <row r="448">
          <cell r="A448" t="str">
            <v xml:space="preserve">4. </v>
          </cell>
          <cell r="C448" t="str">
            <v>Umur Ekonomis</v>
          </cell>
          <cell r="G448" t="str">
            <v>A</v>
          </cell>
          <cell r="H448">
            <v>5</v>
          </cell>
          <cell r="I448" t="str">
            <v>Tahun</v>
          </cell>
          <cell r="J448" t="str">
            <v xml:space="preserve"> Alat Baru</v>
          </cell>
          <cell r="P448" t="str">
            <v>EXCAVATOR 80-140 HP</v>
          </cell>
          <cell r="S448" t="str">
            <v>% THD. BIAYA PROYEK</v>
          </cell>
          <cell r="U448" t="str">
            <v>:</v>
          </cell>
          <cell r="V448">
            <v>0</v>
          </cell>
        </row>
        <row r="449">
          <cell r="A449" t="str">
            <v xml:space="preserve">5. </v>
          </cell>
          <cell r="C449" t="str">
            <v>Jam Operasi Dalam 1 Tahun</v>
          </cell>
          <cell r="G449" t="str">
            <v>W</v>
          </cell>
          <cell r="H449">
            <v>2000</v>
          </cell>
          <cell r="I449" t="str">
            <v>Jam</v>
          </cell>
          <cell r="J449" t="str">
            <v xml:space="preserve"> Alat Baru</v>
          </cell>
          <cell r="L449" t="str">
            <v>SATUAN PEMBAYARAN</v>
          </cell>
          <cell r="O449" t="str">
            <v>:  JAM</v>
          </cell>
          <cell r="Q449" t="str">
            <v>(E10)</v>
          </cell>
        </row>
        <row r="450">
          <cell r="A450" t="str">
            <v xml:space="preserve">6. </v>
          </cell>
          <cell r="C450" t="str">
            <v>Harga Alat</v>
          </cell>
          <cell r="G450" t="str">
            <v>B</v>
          </cell>
          <cell r="H450">
            <v>850000000</v>
          </cell>
          <cell r="I450" t="str">
            <v>Rupiah</v>
          </cell>
          <cell r="J450" t="str">
            <v xml:space="preserve"> Alat Baru</v>
          </cell>
        </row>
        <row r="452">
          <cell r="R452" t="str">
            <v>PERKIRAAN</v>
          </cell>
          <cell r="S452" t="str">
            <v>HARGA</v>
          </cell>
          <cell r="T452" t="str">
            <v>JUMLAH</v>
          </cell>
        </row>
        <row r="453">
          <cell r="A453" t="str">
            <v>B.</v>
          </cell>
          <cell r="C453" t="str">
            <v>BIAYA PASTI PER JAM KERJA</v>
          </cell>
          <cell r="L453" t="str">
            <v>NO.</v>
          </cell>
          <cell r="N453" t="str">
            <v>KOMPONEN</v>
          </cell>
          <cell r="Q453" t="str">
            <v>SATUAN</v>
          </cell>
          <cell r="R453" t="str">
            <v>KUANTITAS</v>
          </cell>
          <cell r="S453" t="str">
            <v>SATUAN</v>
          </cell>
          <cell r="T453" t="str">
            <v>HARGA</v>
          </cell>
        </row>
        <row r="454">
          <cell r="S454" t="str">
            <v>(Rp.)</v>
          </cell>
          <cell r="T454" t="str">
            <v>(Rp.)</v>
          </cell>
        </row>
        <row r="455">
          <cell r="A455" t="str">
            <v xml:space="preserve">1. </v>
          </cell>
          <cell r="C455" t="str">
            <v>Nilai Sisa Alat</v>
          </cell>
          <cell r="D455" t="str">
            <v>=  10 % x Harga Alat Baru</v>
          </cell>
          <cell r="G455" t="str">
            <v>C</v>
          </cell>
          <cell r="H455">
            <v>85000000</v>
          </cell>
          <cell r="I455" t="str">
            <v>Rupiah</v>
          </cell>
        </row>
        <row r="457">
          <cell r="A457" t="str">
            <v xml:space="preserve">2. </v>
          </cell>
          <cell r="C457" t="str">
            <v>Faktor Angsuran Modal    =</v>
          </cell>
          <cell r="E457" t="str">
            <v>i x (1 + i)^A</v>
          </cell>
          <cell r="G457" t="str">
            <v>D</v>
          </cell>
          <cell r="H457">
            <v>0.33437970328961514</v>
          </cell>
          <cell r="I457" t="str">
            <v>-</v>
          </cell>
          <cell r="L457" t="str">
            <v>A.</v>
          </cell>
          <cell r="N457" t="str">
            <v>PEKERJA</v>
          </cell>
        </row>
        <row r="458">
          <cell r="E458" t="str">
            <v>(1 + i)^A - 1</v>
          </cell>
        </row>
        <row r="459">
          <cell r="A459" t="str">
            <v xml:space="preserve">3. </v>
          </cell>
          <cell r="C459" t="str">
            <v>Biaya Pasti per Jam  :</v>
          </cell>
          <cell r="L459" t="str">
            <v>1.</v>
          </cell>
          <cell r="N459" t="str">
            <v>-</v>
          </cell>
          <cell r="R459" t="str">
            <v xml:space="preserve">-  </v>
          </cell>
          <cell r="S459" t="str">
            <v xml:space="preserve">-   </v>
          </cell>
          <cell r="V459" t="str">
            <v>-</v>
          </cell>
        </row>
        <row r="460">
          <cell r="C460" t="str">
            <v>a.  Biaya Pengembalian Modal  =</v>
          </cell>
          <cell r="E460" t="str">
            <v>( B - C ) x D</v>
          </cell>
          <cell r="G460" t="str">
            <v>E</v>
          </cell>
          <cell r="H460">
            <v>127900.23650827778</v>
          </cell>
          <cell r="I460" t="str">
            <v>Rupiah</v>
          </cell>
          <cell r="L460" t="str">
            <v>2.</v>
          </cell>
          <cell r="N460" t="str">
            <v>-</v>
          </cell>
          <cell r="R460" t="str">
            <v xml:space="preserve">-  </v>
          </cell>
          <cell r="S460" t="str">
            <v xml:space="preserve">-   </v>
          </cell>
          <cell r="V460" t="str">
            <v>-</v>
          </cell>
        </row>
        <row r="461">
          <cell r="E461" t="str">
            <v>W</v>
          </cell>
        </row>
        <row r="463">
          <cell r="C463" t="str">
            <v>b.  Asuransi, dll =</v>
          </cell>
          <cell r="D463">
            <v>2E-3</v>
          </cell>
          <cell r="E463" t="str">
            <v xml:space="preserve">  x   B</v>
          </cell>
          <cell r="G463" t="str">
            <v>F</v>
          </cell>
          <cell r="H463">
            <v>850</v>
          </cell>
          <cell r="I463" t="str">
            <v>Rupiah</v>
          </cell>
        </row>
        <row r="464">
          <cell r="E464" t="str">
            <v>W</v>
          </cell>
        </row>
        <row r="465">
          <cell r="L465" t="str">
            <v>B.</v>
          </cell>
          <cell r="N465" t="str">
            <v>BAHAN</v>
          </cell>
        </row>
        <row r="466">
          <cell r="C466" t="str">
            <v>Biaya Pasti per Jam             =</v>
          </cell>
          <cell r="E466" t="str">
            <v>( E + F )</v>
          </cell>
          <cell r="G466" t="str">
            <v>G</v>
          </cell>
          <cell r="H466">
            <v>128750.23650827778</v>
          </cell>
          <cell r="I466" t="str">
            <v>Rupiah</v>
          </cell>
        </row>
        <row r="467">
          <cell r="L467" t="str">
            <v>1.</v>
          </cell>
          <cell r="N467" t="str">
            <v>-</v>
          </cell>
          <cell r="R467" t="str">
            <v xml:space="preserve">-  </v>
          </cell>
          <cell r="S467" t="str">
            <v xml:space="preserve">-   </v>
          </cell>
          <cell r="V467" t="str">
            <v>-</v>
          </cell>
        </row>
        <row r="468">
          <cell r="A468" t="str">
            <v>C.</v>
          </cell>
          <cell r="C468" t="str">
            <v>BIAYA OPERASI PER JAM KERJA</v>
          </cell>
          <cell r="L468" t="str">
            <v>2.</v>
          </cell>
          <cell r="N468" t="str">
            <v>-</v>
          </cell>
          <cell r="R468" t="str">
            <v xml:space="preserve">-  </v>
          </cell>
          <cell r="S468" t="str">
            <v xml:space="preserve">-   </v>
          </cell>
          <cell r="V468" t="str">
            <v>-</v>
          </cell>
        </row>
        <row r="470">
          <cell r="A470" t="str">
            <v xml:space="preserve">1. </v>
          </cell>
          <cell r="C470" t="str">
            <v xml:space="preserve">Bahan Bakar  =  (0.125-0.175 Ltr/HP/Jam)   x Pw x Ms </v>
          </cell>
          <cell r="G470" t="str">
            <v>H</v>
          </cell>
          <cell r="H470">
            <v>22500</v>
          </cell>
          <cell r="I470" t="str">
            <v>Rupiah</v>
          </cell>
        </row>
        <row r="472">
          <cell r="A472" t="str">
            <v xml:space="preserve">2. </v>
          </cell>
          <cell r="C472" t="str">
            <v>Pelumas         =  (0.01-0.02 Ltr/HP/Jam) x Pw x Mp</v>
          </cell>
          <cell r="G472" t="str">
            <v>I</v>
          </cell>
          <cell r="H472">
            <v>15840</v>
          </cell>
          <cell r="I472" t="str">
            <v>Rupiah</v>
          </cell>
        </row>
        <row r="474">
          <cell r="A474" t="str">
            <v xml:space="preserve">3. </v>
          </cell>
          <cell r="C474" t="str">
            <v>Perawatan dan</v>
          </cell>
          <cell r="D474" t="str">
            <v>(12,5 % - 17,5 %)  x  B</v>
          </cell>
          <cell r="G474" t="str">
            <v>K</v>
          </cell>
          <cell r="H474">
            <v>53125</v>
          </cell>
          <cell r="I474" t="str">
            <v>Rupiah</v>
          </cell>
        </row>
        <row r="475">
          <cell r="C475" t="str">
            <v xml:space="preserve">        perbaikan    =</v>
          </cell>
          <cell r="D475" t="str">
            <v>W</v>
          </cell>
        </row>
        <row r="476">
          <cell r="L476" t="str">
            <v>C.</v>
          </cell>
          <cell r="N476" t="str">
            <v>ALAT</v>
          </cell>
        </row>
        <row r="477">
          <cell r="A477" t="str">
            <v xml:space="preserve">4. </v>
          </cell>
          <cell r="C477" t="str">
            <v>Operator</v>
          </cell>
          <cell r="D477" t="str">
            <v>=   ( 1  Orang / Jam )  x  U1</v>
          </cell>
          <cell r="G477" t="str">
            <v>L</v>
          </cell>
          <cell r="H477">
            <v>0</v>
          </cell>
          <cell r="I477" t="str">
            <v>Rupiah</v>
          </cell>
        </row>
        <row r="478">
          <cell r="A478" t="str">
            <v xml:space="preserve">5. </v>
          </cell>
          <cell r="C478" t="str">
            <v>Pembantu Operator</v>
          </cell>
          <cell r="D478" t="str">
            <v>=   ( 1  Orang / Jam )  x  U2</v>
          </cell>
          <cell r="G478" t="str">
            <v>M</v>
          </cell>
          <cell r="H478">
            <v>0</v>
          </cell>
          <cell r="I478" t="str">
            <v>Rupiah</v>
          </cell>
          <cell r="L478" t="str">
            <v>1.</v>
          </cell>
          <cell r="N478" t="str">
            <v>EXCAVATOR 80-140 HP</v>
          </cell>
          <cell r="Q478" t="str">
            <v>jam</v>
          </cell>
          <cell r="R478">
            <v>1</v>
          </cell>
          <cell r="S478">
            <v>220215.23650827777</v>
          </cell>
          <cell r="V478">
            <v>220215.23650827777</v>
          </cell>
        </row>
        <row r="479">
          <cell r="L479" t="str">
            <v>2.</v>
          </cell>
          <cell r="N479" t="str">
            <v>-</v>
          </cell>
          <cell r="Q479" t="str">
            <v>jam</v>
          </cell>
          <cell r="R479" t="str">
            <v xml:space="preserve">-  </v>
          </cell>
          <cell r="S479" t="str">
            <v xml:space="preserve">-   </v>
          </cell>
          <cell r="V479" t="str">
            <v>-</v>
          </cell>
        </row>
        <row r="480">
          <cell r="C480" t="str">
            <v>Biaya Operasi per Jam        =</v>
          </cell>
          <cell r="E480" t="str">
            <v>(H+I+K+L+M)</v>
          </cell>
          <cell r="G480" t="str">
            <v>P</v>
          </cell>
          <cell r="H480">
            <v>91465</v>
          </cell>
          <cell r="I480" t="str">
            <v>Rupiah</v>
          </cell>
        </row>
        <row r="482">
          <cell r="A482" t="str">
            <v>D.</v>
          </cell>
          <cell r="C482" t="str">
            <v>TOTAL BIAYA SEWA ALAT / JAM   =   ( G + P )</v>
          </cell>
          <cell r="G482" t="str">
            <v>S</v>
          </cell>
          <cell r="H482">
            <v>220215.23650827777</v>
          </cell>
          <cell r="I482" t="str">
            <v>Rupiah</v>
          </cell>
        </row>
        <row r="486">
          <cell r="A486" t="str">
            <v>E.</v>
          </cell>
          <cell r="C486" t="str">
            <v>LAIN - LAIN</v>
          </cell>
        </row>
        <row r="487">
          <cell r="L487" t="str">
            <v>D.</v>
          </cell>
          <cell r="N487" t="str">
            <v>JUMLAH HARGA TENAGA, BAHAN DAN ALAT  ( A + B + C )</v>
          </cell>
          <cell r="V487">
            <v>220215.23650827777</v>
          </cell>
        </row>
        <row r="488">
          <cell r="A488" t="str">
            <v xml:space="preserve">1. </v>
          </cell>
          <cell r="C488" t="str">
            <v>Tingkat Suku Bunga</v>
          </cell>
          <cell r="G488" t="str">
            <v>i</v>
          </cell>
          <cell r="H488">
            <v>20</v>
          </cell>
          <cell r="I488" t="str">
            <v>% / Tahun</v>
          </cell>
          <cell r="L488" t="str">
            <v>E.</v>
          </cell>
          <cell r="N488" t="str">
            <v>OVERHEAD &amp; PROFIT</v>
          </cell>
          <cell r="Q488">
            <v>10</v>
          </cell>
          <cell r="R488" t="str">
            <v>%  x  D</v>
          </cell>
          <cell r="V488">
            <v>22021.523650827778</v>
          </cell>
        </row>
        <row r="489">
          <cell r="A489" t="str">
            <v xml:space="preserve">2. </v>
          </cell>
          <cell r="C489" t="str">
            <v>Upah Operator / Sopir</v>
          </cell>
          <cell r="G489" t="str">
            <v>U1</v>
          </cell>
          <cell r="H489">
            <v>0</v>
          </cell>
          <cell r="I489" t="str">
            <v>Rp./Jam</v>
          </cell>
          <cell r="L489" t="str">
            <v>F.</v>
          </cell>
          <cell r="N489" t="str">
            <v>HARGA SATUAN PEKERJAAN  ( D + E )</v>
          </cell>
          <cell r="V489">
            <v>242236.76015910556</v>
          </cell>
        </row>
        <row r="490">
          <cell r="A490" t="str">
            <v xml:space="preserve">3. </v>
          </cell>
          <cell r="C490" t="str">
            <v>Upah Pembantu Operator / Pmb.Sopir</v>
          </cell>
          <cell r="G490" t="str">
            <v>U2</v>
          </cell>
          <cell r="H490">
            <v>0</v>
          </cell>
          <cell r="I490" t="str">
            <v>Rp./Jam</v>
          </cell>
          <cell r="L490" t="str">
            <v>Note: 1</v>
          </cell>
          <cell r="N490" t="str">
            <v>SATUAN dapat berdasarkan atas jam operasi untuk Tenaga Kerja dan Peralatan, volume dan/atau ukuran</v>
          </cell>
        </row>
        <row r="491">
          <cell r="A491" t="str">
            <v xml:space="preserve">4. </v>
          </cell>
          <cell r="C491" t="str">
            <v>Bahan Bakar Bensin</v>
          </cell>
          <cell r="G491" t="str">
            <v>Mb</v>
          </cell>
          <cell r="H491">
            <v>2450</v>
          </cell>
          <cell r="I491" t="str">
            <v>Liter</v>
          </cell>
          <cell r="N491" t="str">
            <v>berat untuk bahan-bahan.</v>
          </cell>
        </row>
        <row r="492">
          <cell r="A492" t="str">
            <v xml:space="preserve">5. </v>
          </cell>
          <cell r="C492" t="str">
            <v>Bahan Bakar Solar</v>
          </cell>
          <cell r="G492" t="str">
            <v>Ms</v>
          </cell>
          <cell r="H492">
            <v>2250</v>
          </cell>
          <cell r="I492" t="str">
            <v>Liter</v>
          </cell>
          <cell r="L492">
            <v>2</v>
          </cell>
          <cell r="N492" t="str">
            <v>Kuantitas satuan adalah kuantitas setiap komponen untuk menyelesaikan satu satuan pekerjaan dari nomor</v>
          </cell>
        </row>
        <row r="493">
          <cell r="A493" t="str">
            <v xml:space="preserve">6. </v>
          </cell>
          <cell r="C493" t="str">
            <v>Minyak Pelumas</v>
          </cell>
          <cell r="G493" t="str">
            <v>Mp</v>
          </cell>
          <cell r="H493">
            <v>19800</v>
          </cell>
          <cell r="I493" t="str">
            <v>Liter</v>
          </cell>
          <cell r="N493" t="str">
            <v>mata pembayaran.</v>
          </cell>
        </row>
        <row r="494">
          <cell r="L494">
            <v>3</v>
          </cell>
          <cell r="N494" t="str">
            <v>Biaya satuan untuk peralatan sudah termasuk bahan bakar, bahan habis dipakai dan operator.</v>
          </cell>
        </row>
        <row r="495">
          <cell r="L495">
            <v>4</v>
          </cell>
          <cell r="N495" t="str">
            <v>Biaya satuan sudah termasuk pengeluaran untuk seluruh pajak yang berkaitan (tetapi tidak termasuk PPN</v>
          </cell>
        </row>
        <row r="496">
          <cell r="N496" t="str">
            <v>yang dibayar dari kontrak) dan biaya-biaya lainnya.</v>
          </cell>
        </row>
        <row r="497">
          <cell r="A497" t="str">
            <v>ITEM PEMBAYARAN No.</v>
          </cell>
          <cell r="D497" t="str">
            <v>:  9.12</v>
          </cell>
          <cell r="U497" t="str">
            <v>Analisa EI-912</v>
          </cell>
        </row>
        <row r="498">
          <cell r="A498" t="str">
            <v>JENIS PEKERJAAN</v>
          </cell>
          <cell r="D498" t="str">
            <v>:  PEKERJAAN HARIAN</v>
          </cell>
        </row>
        <row r="499">
          <cell r="A499" t="str">
            <v>SATUAN PEMBAYARAN</v>
          </cell>
          <cell r="D499" t="str">
            <v>:  JAM</v>
          </cell>
          <cell r="J499" t="str">
            <v xml:space="preserve">         URAIAN ANALISA HARGA SATUAN</v>
          </cell>
          <cell r="L499" t="str">
            <v>FORMULIR STANDAR UNTUK</v>
          </cell>
        </row>
        <row r="500">
          <cell r="L500" t="str">
            <v>PEREKAMAN ANALISA MASING-MASING HARGA SATUAN</v>
          </cell>
        </row>
        <row r="501">
          <cell r="L501" t="str">
            <v xml:space="preserve">                                                                                                            </v>
          </cell>
        </row>
        <row r="502">
          <cell r="A502" t="str">
            <v>No.</v>
          </cell>
          <cell r="C502" t="str">
            <v>U R A I A N</v>
          </cell>
          <cell r="G502" t="str">
            <v>KODE</v>
          </cell>
          <cell r="H502" t="str">
            <v>KOEF.</v>
          </cell>
          <cell r="I502" t="str">
            <v>SATUAN</v>
          </cell>
          <cell r="J502" t="str">
            <v>KETERANGAN</v>
          </cell>
        </row>
        <row r="504">
          <cell r="L504" t="str">
            <v>Proyek / Bagpro</v>
          </cell>
          <cell r="O504" t="str">
            <v xml:space="preserve">:  Peningkatan Jalan Dan Jembatan Prop. NTT </v>
          </cell>
        </row>
        <row r="505">
          <cell r="A505" t="str">
            <v>A.</v>
          </cell>
          <cell r="C505" t="str">
            <v>URAIAN PERALATAN</v>
          </cell>
          <cell r="L505" t="str">
            <v>No. Paket Kontrak</v>
          </cell>
          <cell r="O505" t="str">
            <v xml:space="preserve">:  </v>
          </cell>
        </row>
        <row r="506">
          <cell r="L506" t="str">
            <v>Nama Paket</v>
          </cell>
          <cell r="O506" t="str">
            <v>:  Pembangunan Jalan Resetlement Pengungsi Mauritzu</v>
          </cell>
        </row>
        <row r="507">
          <cell r="A507" t="str">
            <v xml:space="preserve">1. </v>
          </cell>
          <cell r="C507" t="str">
            <v>Jenis Peralatan</v>
          </cell>
          <cell r="G507" t="str">
            <v>CRANE 10-15 TON</v>
          </cell>
          <cell r="J507" t="str">
            <v>(E07)</v>
          </cell>
          <cell r="L507" t="str">
            <v>Prop / Kab / Kodya</v>
          </cell>
          <cell r="O507" t="str">
            <v>:  Nusa Tenggara Timur / TTU</v>
          </cell>
        </row>
        <row r="508">
          <cell r="A508" t="str">
            <v xml:space="preserve">2. </v>
          </cell>
          <cell r="C508" t="str">
            <v>Tenaga</v>
          </cell>
          <cell r="G508" t="str">
            <v>Pw</v>
          </cell>
          <cell r="H508">
            <v>150</v>
          </cell>
          <cell r="I508" t="str">
            <v>HP</v>
          </cell>
          <cell r="L508" t="str">
            <v>ITEM PEMBAYARAN NO.</v>
          </cell>
          <cell r="O508" t="str">
            <v>:  9.12</v>
          </cell>
          <cell r="S508" t="str">
            <v>PERKIRAAN VOL. PEK.</v>
          </cell>
          <cell r="U508" t="str">
            <v>:</v>
          </cell>
          <cell r="V508">
            <v>0</v>
          </cell>
        </row>
        <row r="509">
          <cell r="A509" t="str">
            <v xml:space="preserve">3. </v>
          </cell>
          <cell r="C509" t="str">
            <v>Kapasitas</v>
          </cell>
          <cell r="G509" t="str">
            <v>Cp</v>
          </cell>
          <cell r="H509">
            <v>25</v>
          </cell>
          <cell r="I509" t="str">
            <v>Ton</v>
          </cell>
          <cell r="L509" t="str">
            <v>JENIS PEKERJAAN</v>
          </cell>
          <cell r="O509" t="str">
            <v>:  PEKERJAAN HARIAN</v>
          </cell>
          <cell r="S509" t="str">
            <v>TOTAL HARGA (Rp.)</v>
          </cell>
          <cell r="U509" t="str">
            <v>:</v>
          </cell>
          <cell r="V509">
            <v>0</v>
          </cell>
        </row>
        <row r="510">
          <cell r="A510" t="str">
            <v xml:space="preserve">4. </v>
          </cell>
          <cell r="C510" t="str">
            <v>Umur Ekonomis</v>
          </cell>
          <cell r="G510" t="str">
            <v>A</v>
          </cell>
          <cell r="H510">
            <v>5</v>
          </cell>
          <cell r="I510" t="str">
            <v>Tahun</v>
          </cell>
          <cell r="J510" t="str">
            <v xml:space="preserve"> Alat Baru</v>
          </cell>
          <cell r="P510" t="str">
            <v>CRANE 10-15 TON</v>
          </cell>
          <cell r="S510" t="str">
            <v>% THD. BIAYA PROYEK</v>
          </cell>
          <cell r="U510" t="str">
            <v>:</v>
          </cell>
          <cell r="V510">
            <v>0</v>
          </cell>
        </row>
        <row r="511">
          <cell r="A511" t="str">
            <v xml:space="preserve">5. </v>
          </cell>
          <cell r="C511" t="str">
            <v>Jam Operasi Dalam 1 Tahun</v>
          </cell>
          <cell r="G511" t="str">
            <v>W</v>
          </cell>
          <cell r="H511">
            <v>2000</v>
          </cell>
          <cell r="I511" t="str">
            <v>Jam</v>
          </cell>
          <cell r="J511" t="str">
            <v xml:space="preserve"> Alat Baru</v>
          </cell>
          <cell r="L511" t="str">
            <v>SATUAN PEMBAYARAN</v>
          </cell>
          <cell r="O511" t="str">
            <v>:  JAM</v>
          </cell>
          <cell r="Q511" t="str">
            <v>(E07)</v>
          </cell>
        </row>
        <row r="512">
          <cell r="A512" t="str">
            <v xml:space="preserve">6. </v>
          </cell>
          <cell r="C512" t="str">
            <v>Harga Alat</v>
          </cell>
          <cell r="G512" t="str">
            <v>B</v>
          </cell>
          <cell r="H512">
            <v>750000000</v>
          </cell>
          <cell r="I512" t="str">
            <v>Rupiah</v>
          </cell>
          <cell r="J512" t="str">
            <v xml:space="preserve"> Alat Baru</v>
          </cell>
        </row>
        <row r="514">
          <cell r="R514" t="str">
            <v>PERKIRAAN</v>
          </cell>
          <cell r="S514" t="str">
            <v>HARGA</v>
          </cell>
          <cell r="T514" t="str">
            <v>JUMLAH</v>
          </cell>
        </row>
        <row r="515">
          <cell r="A515" t="str">
            <v>B.</v>
          </cell>
          <cell r="C515" t="str">
            <v>BIAYA PASTI PER JAM KERJA</v>
          </cell>
          <cell r="L515" t="str">
            <v>NO.</v>
          </cell>
          <cell r="N515" t="str">
            <v>KOMPONEN</v>
          </cell>
          <cell r="Q515" t="str">
            <v>SATUAN</v>
          </cell>
          <cell r="R515" t="str">
            <v>KUANTITAS</v>
          </cell>
          <cell r="S515" t="str">
            <v>SATUAN</v>
          </cell>
          <cell r="T515" t="str">
            <v>HARGA</v>
          </cell>
        </row>
        <row r="516">
          <cell r="S516" t="str">
            <v>(Rp.)</v>
          </cell>
          <cell r="T516" t="str">
            <v>(Rp.)</v>
          </cell>
        </row>
        <row r="517">
          <cell r="A517" t="str">
            <v xml:space="preserve">1. </v>
          </cell>
          <cell r="C517" t="str">
            <v>Nilai Sisa Alat</v>
          </cell>
          <cell r="D517" t="str">
            <v>=  10 % x Harga Alat Baru</v>
          </cell>
          <cell r="G517" t="str">
            <v>C</v>
          </cell>
          <cell r="H517">
            <v>75000000</v>
          </cell>
          <cell r="I517" t="str">
            <v>Rupiah</v>
          </cell>
        </row>
        <row r="519">
          <cell r="A519" t="str">
            <v xml:space="preserve">2. </v>
          </cell>
          <cell r="C519" t="str">
            <v>Faktor Angsuran Modal    =</v>
          </cell>
          <cell r="E519" t="str">
            <v>i x (1 + i)^A</v>
          </cell>
          <cell r="G519" t="str">
            <v>D</v>
          </cell>
          <cell r="H519">
            <v>0.33437970328961514</v>
          </cell>
          <cell r="I519" t="str">
            <v>-</v>
          </cell>
          <cell r="L519" t="str">
            <v>A.</v>
          </cell>
          <cell r="N519" t="str">
            <v>PEKERJA</v>
          </cell>
        </row>
        <row r="520">
          <cell r="E520" t="str">
            <v>(1 + i)^A - 1</v>
          </cell>
        </row>
        <row r="521">
          <cell r="A521" t="str">
            <v xml:space="preserve">3. </v>
          </cell>
          <cell r="C521" t="str">
            <v>Biaya Pasti per Jam  :</v>
          </cell>
          <cell r="L521" t="str">
            <v>1.</v>
          </cell>
          <cell r="N521" t="str">
            <v>-</v>
          </cell>
          <cell r="R521" t="str">
            <v xml:space="preserve">-  </v>
          </cell>
          <cell r="S521" t="str">
            <v xml:space="preserve">-   </v>
          </cell>
          <cell r="V521" t="str">
            <v>-</v>
          </cell>
        </row>
        <row r="522">
          <cell r="C522" t="str">
            <v>a.  Biaya Pengembalian Modal  =</v>
          </cell>
          <cell r="E522" t="str">
            <v>( B - C ) x D</v>
          </cell>
          <cell r="G522" t="str">
            <v>E</v>
          </cell>
          <cell r="H522">
            <v>112853.1498602451</v>
          </cell>
          <cell r="I522" t="str">
            <v>Rupiah</v>
          </cell>
          <cell r="L522" t="str">
            <v>2.</v>
          </cell>
          <cell r="N522" t="str">
            <v>-</v>
          </cell>
          <cell r="R522" t="str">
            <v xml:space="preserve">-  </v>
          </cell>
          <cell r="S522" t="str">
            <v xml:space="preserve">-   </v>
          </cell>
          <cell r="V522" t="str">
            <v>-</v>
          </cell>
        </row>
        <row r="523">
          <cell r="E523" t="str">
            <v>W</v>
          </cell>
        </row>
        <row r="525">
          <cell r="C525" t="str">
            <v>b.  Asuransi, dll =</v>
          </cell>
          <cell r="D525">
            <v>2E-3</v>
          </cell>
          <cell r="E525" t="str">
            <v xml:space="preserve">  x   B</v>
          </cell>
          <cell r="G525" t="str">
            <v>F</v>
          </cell>
          <cell r="H525">
            <v>750</v>
          </cell>
          <cell r="I525" t="str">
            <v>Rupiah</v>
          </cell>
        </row>
        <row r="526">
          <cell r="E526" t="str">
            <v>W</v>
          </cell>
        </row>
        <row r="527">
          <cell r="L527" t="str">
            <v>B.</v>
          </cell>
          <cell r="N527" t="str">
            <v>BAHAN</v>
          </cell>
        </row>
        <row r="528">
          <cell r="C528" t="str">
            <v>Biaya Pasti per Jam             =</v>
          </cell>
          <cell r="E528" t="str">
            <v>( E + F )</v>
          </cell>
          <cell r="G528" t="str">
            <v>G</v>
          </cell>
          <cell r="H528">
            <v>113603.1498602451</v>
          </cell>
          <cell r="I528" t="str">
            <v>Rupiah</v>
          </cell>
        </row>
        <row r="529">
          <cell r="L529" t="str">
            <v>1.</v>
          </cell>
          <cell r="N529" t="str">
            <v>-</v>
          </cell>
          <cell r="R529" t="str">
            <v xml:space="preserve">-  </v>
          </cell>
          <cell r="S529" t="str">
            <v xml:space="preserve">-   </v>
          </cell>
          <cell r="V529" t="str">
            <v>-</v>
          </cell>
        </row>
        <row r="530">
          <cell r="A530" t="str">
            <v>C.</v>
          </cell>
          <cell r="C530" t="str">
            <v>BIAYA OPERASI PER JAM KERJA</v>
          </cell>
          <cell r="L530" t="str">
            <v>2.</v>
          </cell>
          <cell r="N530" t="str">
            <v>-</v>
          </cell>
          <cell r="R530" t="str">
            <v xml:space="preserve">-  </v>
          </cell>
          <cell r="S530" t="str">
            <v xml:space="preserve">-   </v>
          </cell>
          <cell r="V530" t="str">
            <v>-</v>
          </cell>
        </row>
        <row r="532">
          <cell r="A532" t="str">
            <v xml:space="preserve">1. </v>
          </cell>
          <cell r="C532" t="str">
            <v xml:space="preserve">Bahan Bakar  =  (0.125-0.175 Ltr/HP/Jam)   x Pw x Ms </v>
          </cell>
          <cell r="G532" t="str">
            <v>H</v>
          </cell>
          <cell r="H532">
            <v>42187.5</v>
          </cell>
          <cell r="I532" t="str">
            <v>Rupiah</v>
          </cell>
        </row>
        <row r="534">
          <cell r="A534" t="str">
            <v xml:space="preserve">2. </v>
          </cell>
          <cell r="C534" t="str">
            <v>Pelumas         =  (0.01-0.02 Ltr/HP/Jam) x Pw x Mp</v>
          </cell>
          <cell r="G534" t="str">
            <v>I</v>
          </cell>
          <cell r="H534">
            <v>29700</v>
          </cell>
          <cell r="I534" t="str">
            <v>Rupiah</v>
          </cell>
        </row>
        <row r="536">
          <cell r="A536" t="str">
            <v xml:space="preserve">3. </v>
          </cell>
          <cell r="C536" t="str">
            <v>Perawatan dan</v>
          </cell>
          <cell r="D536" t="str">
            <v>(12,5 % - 17,5 %)  x  B</v>
          </cell>
          <cell r="G536" t="str">
            <v>K</v>
          </cell>
          <cell r="H536">
            <v>46875</v>
          </cell>
          <cell r="I536" t="str">
            <v>Rupiah</v>
          </cell>
        </row>
        <row r="537">
          <cell r="C537" t="str">
            <v xml:space="preserve">        perbaikan    =</v>
          </cell>
          <cell r="D537" t="str">
            <v>W</v>
          </cell>
        </row>
        <row r="538">
          <cell r="L538" t="str">
            <v>C.</v>
          </cell>
          <cell r="N538" t="str">
            <v>ALAT</v>
          </cell>
        </row>
        <row r="539">
          <cell r="A539" t="str">
            <v xml:space="preserve">4. </v>
          </cell>
          <cell r="C539" t="str">
            <v>Operator</v>
          </cell>
          <cell r="D539" t="str">
            <v>=   ( 1  Orang / Jam )  x  U1</v>
          </cell>
          <cell r="G539" t="str">
            <v>L</v>
          </cell>
          <cell r="H539">
            <v>0</v>
          </cell>
          <cell r="I539" t="str">
            <v>Rupiah</v>
          </cell>
        </row>
        <row r="540">
          <cell r="A540" t="str">
            <v xml:space="preserve">5. </v>
          </cell>
          <cell r="C540" t="str">
            <v>Pembantu Operator</v>
          </cell>
          <cell r="D540" t="str">
            <v>=   ( 1  Orang / Jam )  x  U2</v>
          </cell>
          <cell r="G540" t="str">
            <v>M</v>
          </cell>
          <cell r="H540">
            <v>0</v>
          </cell>
          <cell r="I540" t="str">
            <v>Rupiah</v>
          </cell>
          <cell r="L540" t="str">
            <v>1.</v>
          </cell>
          <cell r="N540" t="str">
            <v>CRANE 10-15 TON</v>
          </cell>
          <cell r="Q540" t="str">
            <v>jam</v>
          </cell>
          <cell r="R540">
            <v>1</v>
          </cell>
          <cell r="S540">
            <v>232365.64986024512</v>
          </cell>
          <cell r="V540">
            <v>232365.64986024512</v>
          </cell>
        </row>
        <row r="541">
          <cell r="L541" t="str">
            <v>2.</v>
          </cell>
          <cell r="N541" t="str">
            <v>-</v>
          </cell>
          <cell r="Q541" t="str">
            <v>jam</v>
          </cell>
          <cell r="R541" t="str">
            <v xml:space="preserve">-  </v>
          </cell>
          <cell r="S541" t="str">
            <v xml:space="preserve">-   </v>
          </cell>
          <cell r="V541" t="str">
            <v>-</v>
          </cell>
        </row>
        <row r="542">
          <cell r="C542" t="str">
            <v>Biaya Operasi per Jam        =</v>
          </cell>
          <cell r="E542" t="str">
            <v>(H+I+K+L+M)</v>
          </cell>
          <cell r="G542" t="str">
            <v>P</v>
          </cell>
          <cell r="H542">
            <v>118762.5</v>
          </cell>
          <cell r="I542" t="str">
            <v>Rupiah</v>
          </cell>
        </row>
        <row r="544">
          <cell r="A544" t="str">
            <v>D.</v>
          </cell>
          <cell r="C544" t="str">
            <v>TOTAL BIAYA SEWA ALAT / JAM   =   ( G + P )</v>
          </cell>
          <cell r="G544" t="str">
            <v>S</v>
          </cell>
          <cell r="H544">
            <v>232365.64986024512</v>
          </cell>
          <cell r="I544" t="str">
            <v>Rupiah</v>
          </cell>
        </row>
        <row r="548">
          <cell r="A548" t="str">
            <v>E.</v>
          </cell>
          <cell r="C548" t="str">
            <v>LAIN - LAIN</v>
          </cell>
        </row>
        <row r="549">
          <cell r="L549" t="str">
            <v>D.</v>
          </cell>
          <cell r="N549" t="str">
            <v>JUMLAH HARGA TENAGA, BAHAN DAN ALAT  ( A + B + C )</v>
          </cell>
          <cell r="V549">
            <v>232365.64986024512</v>
          </cell>
        </row>
        <row r="550">
          <cell r="A550" t="str">
            <v xml:space="preserve">1. </v>
          </cell>
          <cell r="C550" t="str">
            <v>Tingkat Suku Bunga</v>
          </cell>
          <cell r="G550" t="str">
            <v>i</v>
          </cell>
          <cell r="H550">
            <v>20</v>
          </cell>
          <cell r="I550" t="str">
            <v>% / Tahun</v>
          </cell>
          <cell r="L550" t="str">
            <v>E.</v>
          </cell>
          <cell r="N550" t="str">
            <v>OVERHEAD &amp; PROFIT</v>
          </cell>
          <cell r="Q550">
            <v>10</v>
          </cell>
          <cell r="R550" t="str">
            <v>%  x  D</v>
          </cell>
          <cell r="V550">
            <v>23236.564986024514</v>
          </cell>
        </row>
        <row r="551">
          <cell r="A551" t="str">
            <v xml:space="preserve">2. </v>
          </cell>
          <cell r="C551" t="str">
            <v>Upah Operator / Sopir</v>
          </cell>
          <cell r="G551" t="str">
            <v>U1</v>
          </cell>
          <cell r="H551">
            <v>0</v>
          </cell>
          <cell r="I551" t="str">
            <v>Rp./Jam</v>
          </cell>
          <cell r="L551" t="str">
            <v>F.</v>
          </cell>
          <cell r="N551" t="str">
            <v>HARGA SATUAN PEKERJAAN  ( D + E )</v>
          </cell>
          <cell r="V551">
            <v>255602.21484626964</v>
          </cell>
        </row>
        <row r="552">
          <cell r="A552" t="str">
            <v xml:space="preserve">3. </v>
          </cell>
          <cell r="C552" t="str">
            <v>Upah Pembantu Operator / Pmb.Sopir</v>
          </cell>
          <cell r="G552" t="str">
            <v>U2</v>
          </cell>
          <cell r="H552">
            <v>0</v>
          </cell>
          <cell r="I552" t="str">
            <v>Rp./Jam</v>
          </cell>
          <cell r="L552" t="str">
            <v>Note: 1</v>
          </cell>
          <cell r="N552" t="str">
            <v>SATUAN dapat berdasarkan atas jam operasi untuk Tenaga Kerja dan Peralatan, volume dan/atau ukuran</v>
          </cell>
        </row>
        <row r="553">
          <cell r="A553" t="str">
            <v xml:space="preserve">4. </v>
          </cell>
          <cell r="C553" t="str">
            <v>Bahan Bakar Bensin</v>
          </cell>
          <cell r="G553" t="str">
            <v>Mb</v>
          </cell>
          <cell r="H553">
            <v>2450</v>
          </cell>
          <cell r="I553" t="str">
            <v>Liter</v>
          </cell>
          <cell r="N553" t="str">
            <v>berat untuk bahan-bahan.</v>
          </cell>
        </row>
        <row r="554">
          <cell r="A554" t="str">
            <v xml:space="preserve">5. </v>
          </cell>
          <cell r="C554" t="str">
            <v>Bahan Bakar Solar</v>
          </cell>
          <cell r="G554" t="str">
            <v>Ms</v>
          </cell>
          <cell r="H554">
            <v>2250</v>
          </cell>
          <cell r="I554" t="str">
            <v>Liter</v>
          </cell>
          <cell r="L554">
            <v>2</v>
          </cell>
          <cell r="N554" t="str">
            <v>Kuantitas satuan adalah kuantitas setiap komponen untuk menyelesaikan satu satuan pekerjaan dari nomor</v>
          </cell>
        </row>
        <row r="555">
          <cell r="A555" t="str">
            <v xml:space="preserve">6. </v>
          </cell>
          <cell r="C555" t="str">
            <v>Minyak Pelumas</v>
          </cell>
          <cell r="G555" t="str">
            <v>Mp</v>
          </cell>
          <cell r="H555">
            <v>19800</v>
          </cell>
          <cell r="I555" t="str">
            <v>Liter</v>
          </cell>
          <cell r="N555" t="str">
            <v>mata pembayaran.</v>
          </cell>
        </row>
        <row r="556">
          <cell r="L556">
            <v>3</v>
          </cell>
          <cell r="N556" t="str">
            <v>Biaya satuan untuk peralatan sudah termasuk bahan bakar, bahan habis dipakai dan operator.</v>
          </cell>
        </row>
        <row r="557">
          <cell r="L557">
            <v>4</v>
          </cell>
          <cell r="N557" t="str">
            <v>Biaya satuan sudah termasuk pengeluaran untuk seluruh pajak yang berkaitan (tetapi tidak termasuk PPN</v>
          </cell>
        </row>
        <row r="558">
          <cell r="N558" t="str">
            <v>yang dibayar dari kontrak) dan biaya-biaya lainnya.</v>
          </cell>
        </row>
        <row r="559">
          <cell r="A559" t="str">
            <v>ITEM PEMBAYARAN No.</v>
          </cell>
          <cell r="D559" t="str">
            <v>:  9.13</v>
          </cell>
          <cell r="U559" t="str">
            <v>Analisa EI-913</v>
          </cell>
        </row>
        <row r="560">
          <cell r="A560" t="str">
            <v>JENIS PEKERJAAN</v>
          </cell>
          <cell r="D560" t="str">
            <v>:  PEKERJAAN HARIAN</v>
          </cell>
        </row>
        <row r="561">
          <cell r="A561" t="str">
            <v>SATUAN PEMBAYARAN</v>
          </cell>
          <cell r="D561" t="str">
            <v>:  JAM</v>
          </cell>
          <cell r="J561" t="str">
            <v xml:space="preserve">         URAIAN ANALISA HARGA SATUAN</v>
          </cell>
          <cell r="L561" t="str">
            <v>FORMULIR STANDAR UNTUK</v>
          </cell>
        </row>
        <row r="562">
          <cell r="L562" t="str">
            <v>PEREKAMAN ANALISA MASING-MASING HARGA SATUAN</v>
          </cell>
        </row>
        <row r="563">
          <cell r="L563" t="str">
            <v xml:space="preserve">                                                                                                            </v>
          </cell>
        </row>
        <row r="564">
          <cell r="A564" t="str">
            <v>No.</v>
          </cell>
          <cell r="C564" t="str">
            <v>U R A I A N</v>
          </cell>
          <cell r="G564" t="str">
            <v>KODE</v>
          </cell>
          <cell r="H564" t="str">
            <v>KOEF.</v>
          </cell>
          <cell r="I564" t="str">
            <v>SATUAN</v>
          </cell>
          <cell r="J564" t="str">
            <v>KETERANGAN</v>
          </cell>
        </row>
        <row r="566">
          <cell r="L566" t="str">
            <v>Proyek / Bagpro</v>
          </cell>
          <cell r="O566" t="str">
            <v xml:space="preserve">:  Peningkatan Jalan Dan Jembatan Prop. NTT </v>
          </cell>
        </row>
        <row r="567">
          <cell r="A567" t="str">
            <v>A.</v>
          </cell>
          <cell r="C567" t="str">
            <v>URAIAN PERALATAN</v>
          </cell>
          <cell r="L567" t="str">
            <v>No. Paket Kontrak</v>
          </cell>
          <cell r="O567" t="str">
            <v xml:space="preserve">:  </v>
          </cell>
        </row>
        <row r="568">
          <cell r="L568" t="str">
            <v>Nama Paket</v>
          </cell>
          <cell r="O568" t="str">
            <v>:  Pembangunan Jalan Resetlement Pengungsi Mauritzu</v>
          </cell>
        </row>
        <row r="569">
          <cell r="A569" t="str">
            <v xml:space="preserve">1. </v>
          </cell>
          <cell r="C569" t="str">
            <v>Jenis Peralatan</v>
          </cell>
          <cell r="G569" t="str">
            <v>STEEL WHEEL ROLLER 6-9 T.</v>
          </cell>
          <cell r="J569" t="str">
            <v>(E16)</v>
          </cell>
          <cell r="L569" t="str">
            <v>Prop / Kab / Kodya</v>
          </cell>
          <cell r="O569" t="str">
            <v>:  Nusa Tenggara Timur / TTU</v>
          </cell>
        </row>
        <row r="570">
          <cell r="A570" t="str">
            <v xml:space="preserve">2. </v>
          </cell>
          <cell r="C570" t="str">
            <v>Tenaga</v>
          </cell>
          <cell r="G570" t="str">
            <v>Pw</v>
          </cell>
          <cell r="H570">
            <v>60</v>
          </cell>
          <cell r="I570" t="str">
            <v>HP</v>
          </cell>
          <cell r="L570" t="str">
            <v>ITEM PEMBAYARAN NO.</v>
          </cell>
          <cell r="O570" t="str">
            <v>:  9.13</v>
          </cell>
          <cell r="S570" t="str">
            <v>PERKIRAAN VOL. PEK.</v>
          </cell>
          <cell r="U570" t="str">
            <v>:</v>
          </cell>
          <cell r="V570">
            <v>0</v>
          </cell>
        </row>
        <row r="571">
          <cell r="A571" t="str">
            <v xml:space="preserve">3. </v>
          </cell>
          <cell r="C571" t="str">
            <v>Kapasitas</v>
          </cell>
          <cell r="G571" t="str">
            <v>Cp</v>
          </cell>
          <cell r="H571">
            <v>8</v>
          </cell>
          <cell r="I571" t="str">
            <v>Ton</v>
          </cell>
          <cell r="L571" t="str">
            <v>JENIS PEKERJAAN</v>
          </cell>
          <cell r="O571" t="str">
            <v>:  PEKERJAAN HARIAN</v>
          </cell>
          <cell r="S571" t="str">
            <v>TOTAL HARGA (Rp.)</v>
          </cell>
          <cell r="U571" t="str">
            <v>:</v>
          </cell>
          <cell r="V571">
            <v>0</v>
          </cell>
        </row>
        <row r="572">
          <cell r="A572" t="str">
            <v xml:space="preserve">4. </v>
          </cell>
          <cell r="C572" t="str">
            <v>Umur Ekonomis</v>
          </cell>
          <cell r="G572" t="str">
            <v>A</v>
          </cell>
          <cell r="H572">
            <v>5</v>
          </cell>
          <cell r="I572" t="str">
            <v>Tahun</v>
          </cell>
          <cell r="J572" t="str">
            <v xml:space="preserve"> Alat Baru</v>
          </cell>
          <cell r="P572" t="str">
            <v>STEEL WHEEL ROLLER 6-9 T.</v>
          </cell>
          <cell r="S572" t="str">
            <v>% THD. BIAYA PROYEK</v>
          </cell>
          <cell r="U572" t="str">
            <v>:</v>
          </cell>
          <cell r="V572">
            <v>0</v>
          </cell>
        </row>
        <row r="573">
          <cell r="A573" t="str">
            <v xml:space="preserve">5. </v>
          </cell>
          <cell r="C573" t="str">
            <v>Jam Operasi Dalam 1 Tahun</v>
          </cell>
          <cell r="G573" t="str">
            <v>W</v>
          </cell>
          <cell r="H573">
            <v>2000</v>
          </cell>
          <cell r="I573" t="str">
            <v>Jam</v>
          </cell>
          <cell r="J573" t="str">
            <v xml:space="preserve"> Alat Baru</v>
          </cell>
          <cell r="L573" t="str">
            <v>SATUAN PEMBAYARAN</v>
          </cell>
          <cell r="O573" t="str">
            <v>:  JAM</v>
          </cell>
          <cell r="Q573" t="str">
            <v>(E16)</v>
          </cell>
        </row>
        <row r="574">
          <cell r="A574" t="str">
            <v xml:space="preserve">6. </v>
          </cell>
          <cell r="C574" t="str">
            <v>Harga Alat</v>
          </cell>
          <cell r="G574" t="str">
            <v>B</v>
          </cell>
          <cell r="H574">
            <v>390000000</v>
          </cell>
          <cell r="I574" t="str">
            <v>Rupiah</v>
          </cell>
          <cell r="J574" t="str">
            <v xml:space="preserve"> Alat Baru</v>
          </cell>
        </row>
        <row r="576">
          <cell r="R576" t="str">
            <v>PERKIRAAN</v>
          </cell>
          <cell r="S576" t="str">
            <v>HARGA</v>
          </cell>
          <cell r="T576" t="str">
            <v>JUMLAH</v>
          </cell>
        </row>
        <row r="577">
          <cell r="A577" t="str">
            <v>B.</v>
          </cell>
          <cell r="C577" t="str">
            <v>BIAYA PASTI PER JAM KERJA</v>
          </cell>
          <cell r="L577" t="str">
            <v>NO.</v>
          </cell>
          <cell r="N577" t="str">
            <v>KOMPONEN</v>
          </cell>
          <cell r="Q577" t="str">
            <v>SATUAN</v>
          </cell>
          <cell r="R577" t="str">
            <v>KUANTITAS</v>
          </cell>
          <cell r="S577" t="str">
            <v>SATUAN</v>
          </cell>
          <cell r="T577" t="str">
            <v>HARGA</v>
          </cell>
        </row>
        <row r="578">
          <cell r="S578" t="str">
            <v>(Rp.)</v>
          </cell>
          <cell r="T578" t="str">
            <v>(Rp.)</v>
          </cell>
        </row>
        <row r="579">
          <cell r="A579" t="str">
            <v xml:space="preserve">1. </v>
          </cell>
          <cell r="C579" t="str">
            <v>Nilai Sisa Alat</v>
          </cell>
          <cell r="D579" t="str">
            <v>=  10 % x Harga Alat Baru</v>
          </cell>
          <cell r="G579" t="str">
            <v>C</v>
          </cell>
          <cell r="H579">
            <v>39000000</v>
          </cell>
          <cell r="I579" t="str">
            <v>Rupiah</v>
          </cell>
        </row>
        <row r="581">
          <cell r="A581" t="str">
            <v xml:space="preserve">2. </v>
          </cell>
          <cell r="C581" t="str">
            <v>Faktor Angsuran Modal    =</v>
          </cell>
          <cell r="E581" t="str">
            <v>i x (1 + i)^A</v>
          </cell>
          <cell r="G581" t="str">
            <v>D</v>
          </cell>
          <cell r="H581">
            <v>0.33437970328961514</v>
          </cell>
          <cell r="I581" t="str">
            <v>-</v>
          </cell>
          <cell r="L581" t="str">
            <v>A.</v>
          </cell>
          <cell r="N581" t="str">
            <v>PEKERJA</v>
          </cell>
        </row>
        <row r="582">
          <cell r="E582" t="str">
            <v>(1 + i)^A - 1</v>
          </cell>
        </row>
        <row r="583">
          <cell r="A583" t="str">
            <v xml:space="preserve">3. </v>
          </cell>
          <cell r="C583" t="str">
            <v>Biaya Pasti per Jam  :</v>
          </cell>
          <cell r="L583" t="str">
            <v>1.</v>
          </cell>
          <cell r="N583" t="str">
            <v>-</v>
          </cell>
          <cell r="R583" t="str">
            <v xml:space="preserve">-  </v>
          </cell>
          <cell r="S583" t="str">
            <v xml:space="preserve">-   </v>
          </cell>
          <cell r="V583" t="str">
            <v>-</v>
          </cell>
        </row>
        <row r="584">
          <cell r="C584" t="str">
            <v>a.  Biaya Pengembalian Modal  =</v>
          </cell>
          <cell r="E584" t="str">
            <v>( B - C ) x D</v>
          </cell>
          <cell r="G584" t="str">
            <v>E</v>
          </cell>
          <cell r="H584">
            <v>58683.637927327451</v>
          </cell>
          <cell r="I584" t="str">
            <v>Rupiah</v>
          </cell>
          <cell r="L584" t="str">
            <v>2.</v>
          </cell>
          <cell r="N584" t="str">
            <v>-</v>
          </cell>
          <cell r="R584" t="str">
            <v xml:space="preserve">-  </v>
          </cell>
          <cell r="S584" t="str">
            <v xml:space="preserve">-   </v>
          </cell>
          <cell r="V584" t="str">
            <v>-</v>
          </cell>
        </row>
        <row r="585">
          <cell r="E585" t="str">
            <v>W</v>
          </cell>
        </row>
        <row r="587">
          <cell r="C587" t="str">
            <v>b.  Asuransi, dll =</v>
          </cell>
          <cell r="D587">
            <v>2E-3</v>
          </cell>
          <cell r="E587" t="str">
            <v xml:space="preserve">  x   B</v>
          </cell>
          <cell r="G587" t="str">
            <v>F</v>
          </cell>
          <cell r="H587">
            <v>390</v>
          </cell>
          <cell r="I587" t="str">
            <v>Rupiah</v>
          </cell>
        </row>
        <row r="588">
          <cell r="E588" t="str">
            <v>W</v>
          </cell>
        </row>
        <row r="589">
          <cell r="L589" t="str">
            <v>B.</v>
          </cell>
          <cell r="N589" t="str">
            <v>BAHAN</v>
          </cell>
        </row>
        <row r="590">
          <cell r="C590" t="str">
            <v>Biaya Pasti per Jam             =</v>
          </cell>
          <cell r="E590" t="str">
            <v>( E + F )</v>
          </cell>
          <cell r="G590" t="str">
            <v>G</v>
          </cell>
          <cell r="H590">
            <v>59073.637927327451</v>
          </cell>
          <cell r="I590" t="str">
            <v>Rupiah</v>
          </cell>
        </row>
        <row r="591">
          <cell r="L591" t="str">
            <v>1.</v>
          </cell>
          <cell r="N591" t="str">
            <v>-</v>
          </cell>
          <cell r="R591" t="str">
            <v xml:space="preserve">-  </v>
          </cell>
          <cell r="S591" t="str">
            <v xml:space="preserve">-   </v>
          </cell>
          <cell r="V591" t="str">
            <v>-</v>
          </cell>
        </row>
        <row r="592">
          <cell r="A592" t="str">
            <v>C.</v>
          </cell>
          <cell r="C592" t="str">
            <v>BIAYA OPERASI PER JAM KERJA</v>
          </cell>
          <cell r="L592" t="str">
            <v>2.</v>
          </cell>
          <cell r="N592" t="str">
            <v>-</v>
          </cell>
          <cell r="R592" t="str">
            <v xml:space="preserve">-  </v>
          </cell>
          <cell r="S592" t="str">
            <v xml:space="preserve">-   </v>
          </cell>
          <cell r="V592" t="str">
            <v>-</v>
          </cell>
        </row>
        <row r="594">
          <cell r="A594" t="str">
            <v xml:space="preserve">1. </v>
          </cell>
          <cell r="C594" t="str">
            <v xml:space="preserve">Bahan Bakar  =  (0.125-0.175 Ltr/HP/Jam)   x Pw x Ms </v>
          </cell>
          <cell r="G594" t="str">
            <v>H</v>
          </cell>
          <cell r="H594">
            <v>16875</v>
          </cell>
          <cell r="I594" t="str">
            <v>Rupiah</v>
          </cell>
        </row>
        <row r="596">
          <cell r="A596" t="str">
            <v xml:space="preserve">2. </v>
          </cell>
          <cell r="C596" t="str">
            <v>Pelumas         =  (0.01-0.02 Ltr/HP/Jam) x Pw x Mp</v>
          </cell>
          <cell r="G596" t="str">
            <v>I</v>
          </cell>
          <cell r="H596">
            <v>11880</v>
          </cell>
          <cell r="I596" t="str">
            <v>Rupiah</v>
          </cell>
        </row>
        <row r="598">
          <cell r="A598" t="str">
            <v xml:space="preserve">3. </v>
          </cell>
          <cell r="C598" t="str">
            <v>Perawatan dan</v>
          </cell>
          <cell r="D598" t="str">
            <v>(12,5 % - 17,5 %)  x  B</v>
          </cell>
          <cell r="G598" t="str">
            <v>K</v>
          </cell>
          <cell r="H598">
            <v>24375</v>
          </cell>
          <cell r="I598" t="str">
            <v>Rupiah</v>
          </cell>
        </row>
        <row r="599">
          <cell r="C599" t="str">
            <v xml:space="preserve">        perbaikan    =</v>
          </cell>
          <cell r="D599" t="str">
            <v>W</v>
          </cell>
        </row>
        <row r="600">
          <cell r="L600" t="str">
            <v>C.</v>
          </cell>
          <cell r="N600" t="str">
            <v>ALAT</v>
          </cell>
        </row>
        <row r="601">
          <cell r="A601" t="str">
            <v xml:space="preserve">4. </v>
          </cell>
          <cell r="C601" t="str">
            <v>Operator</v>
          </cell>
          <cell r="D601" t="str">
            <v>=   ( 1  Orang / Jam )  x  U1</v>
          </cell>
          <cell r="G601" t="str">
            <v>L</v>
          </cell>
          <cell r="H601">
            <v>0</v>
          </cell>
          <cell r="I601" t="str">
            <v>Rupiah</v>
          </cell>
        </row>
        <row r="602">
          <cell r="A602" t="str">
            <v xml:space="preserve">5. </v>
          </cell>
          <cell r="C602" t="str">
            <v>Pembantu Operator</v>
          </cell>
          <cell r="D602" t="str">
            <v>=   ( 1  Orang / Jam )  x  U2</v>
          </cell>
          <cell r="G602" t="str">
            <v>M</v>
          </cell>
          <cell r="H602">
            <v>0</v>
          </cell>
          <cell r="I602" t="str">
            <v>Rupiah</v>
          </cell>
          <cell r="L602" t="str">
            <v>1.</v>
          </cell>
          <cell r="N602" t="str">
            <v>STEEL WHEEL ROLLER 6-9 T.</v>
          </cell>
          <cell r="Q602" t="str">
            <v>jam</v>
          </cell>
          <cell r="R602">
            <v>1</v>
          </cell>
          <cell r="S602">
            <v>112203.63792732745</v>
          </cell>
          <cell r="V602">
            <v>112203.63792732745</v>
          </cell>
        </row>
        <row r="603">
          <cell r="L603" t="str">
            <v>2.</v>
          </cell>
          <cell r="N603" t="str">
            <v>-</v>
          </cell>
          <cell r="Q603" t="str">
            <v>jam</v>
          </cell>
          <cell r="R603" t="str">
            <v xml:space="preserve">-  </v>
          </cell>
          <cell r="S603" t="str">
            <v xml:space="preserve">-   </v>
          </cell>
          <cell r="V603" t="str">
            <v>-</v>
          </cell>
        </row>
        <row r="604">
          <cell r="C604" t="str">
            <v>Biaya Operasi per Jam        =</v>
          </cell>
          <cell r="E604" t="str">
            <v>(H+I+K+L+M)</v>
          </cell>
          <cell r="G604" t="str">
            <v>P</v>
          </cell>
          <cell r="H604">
            <v>53130</v>
          </cell>
          <cell r="I604" t="str">
            <v>Rupiah</v>
          </cell>
        </row>
        <row r="606">
          <cell r="A606" t="str">
            <v>D.</v>
          </cell>
          <cell r="C606" t="str">
            <v>TOTAL BIAYA SEWA ALAT / JAM   =   ( G + P )</v>
          </cell>
          <cell r="G606" t="str">
            <v>S</v>
          </cell>
          <cell r="H606">
            <v>112203.63792732745</v>
          </cell>
          <cell r="I606" t="str">
            <v>Rupiah</v>
          </cell>
        </row>
        <row r="610">
          <cell r="A610" t="str">
            <v>E.</v>
          </cell>
          <cell r="C610" t="str">
            <v>LAIN - LAIN</v>
          </cell>
        </row>
        <row r="611">
          <cell r="L611" t="str">
            <v>D.</v>
          </cell>
          <cell r="N611" t="str">
            <v>JUMLAH HARGA TENAGA, BAHAN DAN ALAT  ( A + B + C )</v>
          </cell>
          <cell r="V611">
            <v>112203.63792732745</v>
          </cell>
        </row>
        <row r="612">
          <cell r="A612" t="str">
            <v xml:space="preserve">1. </v>
          </cell>
          <cell r="C612" t="str">
            <v>Tingkat Suku Bunga</v>
          </cell>
          <cell r="G612" t="str">
            <v>i</v>
          </cell>
          <cell r="H612">
            <v>20</v>
          </cell>
          <cell r="I612" t="str">
            <v>% / Tahun</v>
          </cell>
          <cell r="L612" t="str">
            <v>E.</v>
          </cell>
          <cell r="N612" t="str">
            <v>OVERHEAD &amp; PROFIT</v>
          </cell>
          <cell r="Q612">
            <v>10</v>
          </cell>
          <cell r="R612" t="str">
            <v>%  x  D</v>
          </cell>
          <cell r="V612">
            <v>11220.363792732745</v>
          </cell>
        </row>
        <row r="613">
          <cell r="A613" t="str">
            <v xml:space="preserve">2. </v>
          </cell>
          <cell r="C613" t="str">
            <v>Upah Operator / Sopir</v>
          </cell>
          <cell r="G613" t="str">
            <v>U1</v>
          </cell>
          <cell r="H613">
            <v>0</v>
          </cell>
          <cell r="I613" t="str">
            <v>Rp./Jam</v>
          </cell>
          <cell r="L613" t="str">
            <v>F.</v>
          </cell>
          <cell r="N613" t="str">
            <v>HARGA SATUAN PEKERJAAN  ( D + E )</v>
          </cell>
          <cell r="V613">
            <v>123424.0017200602</v>
          </cell>
        </row>
        <row r="614">
          <cell r="A614" t="str">
            <v xml:space="preserve">3. </v>
          </cell>
          <cell r="C614" t="str">
            <v>Upah Pembantu Operator / Pmb.Sopir</v>
          </cell>
          <cell r="G614" t="str">
            <v>U2</v>
          </cell>
          <cell r="H614">
            <v>0</v>
          </cell>
          <cell r="I614" t="str">
            <v>Rp./Jam</v>
          </cell>
          <cell r="L614" t="str">
            <v>Note: 1</v>
          </cell>
          <cell r="N614" t="str">
            <v>SATUAN dapat berdasarkan atas jam operasi untuk Tenaga Kerja dan Peralatan, volume dan/atau ukuran</v>
          </cell>
        </row>
        <row r="615">
          <cell r="A615" t="str">
            <v xml:space="preserve">4. </v>
          </cell>
          <cell r="C615" t="str">
            <v>Bahan Bakar Bensin</v>
          </cell>
          <cell r="G615" t="str">
            <v>Mb</v>
          </cell>
          <cell r="H615">
            <v>2450</v>
          </cell>
          <cell r="I615" t="str">
            <v>Liter</v>
          </cell>
          <cell r="N615" t="str">
            <v>berat untuk bahan-bahan.</v>
          </cell>
        </row>
        <row r="616">
          <cell r="A616" t="str">
            <v xml:space="preserve">5. </v>
          </cell>
          <cell r="C616" t="str">
            <v>Bahan Bakar Solar</v>
          </cell>
          <cell r="G616" t="str">
            <v>Ms</v>
          </cell>
          <cell r="H616">
            <v>2250</v>
          </cell>
          <cell r="I616" t="str">
            <v>Liter</v>
          </cell>
          <cell r="L616">
            <v>2</v>
          </cell>
          <cell r="N616" t="str">
            <v>Kuantitas satuan adalah kuantitas setiap komponen untuk menyelesaikan satu satuan pekerjaan dari nomor</v>
          </cell>
        </row>
        <row r="617">
          <cell r="A617" t="str">
            <v xml:space="preserve">6. </v>
          </cell>
          <cell r="C617" t="str">
            <v>Minyak Pelumas</v>
          </cell>
          <cell r="G617" t="str">
            <v>Mp</v>
          </cell>
          <cell r="H617">
            <v>19800</v>
          </cell>
          <cell r="I617" t="str">
            <v>Liter</v>
          </cell>
          <cell r="N617" t="str">
            <v>mata pembayaran.</v>
          </cell>
        </row>
        <row r="618">
          <cell r="L618">
            <v>3</v>
          </cell>
          <cell r="N618" t="str">
            <v>Biaya satuan untuk peralatan sudah termasuk bahan bakar, bahan habis dipakai dan operator.</v>
          </cell>
        </row>
        <row r="619">
          <cell r="L619">
            <v>4</v>
          </cell>
          <cell r="N619" t="str">
            <v>Biaya satuan sudah termasuk pengeluaran untuk seluruh pajak yang berkaitan (tetapi tidak termasuk PPN</v>
          </cell>
        </row>
        <row r="620">
          <cell r="N620" t="str">
            <v>yang dibayar dari kontrak) dan biaya-biaya lainnya.</v>
          </cell>
        </row>
        <row r="621">
          <cell r="A621" t="str">
            <v>ITEM PEMBAYARAN No.</v>
          </cell>
          <cell r="D621" t="str">
            <v>:  9.14</v>
          </cell>
          <cell r="U621" t="str">
            <v>Analisa EI-914</v>
          </cell>
        </row>
        <row r="622">
          <cell r="A622" t="str">
            <v>JENIS PEKERJAAN</v>
          </cell>
          <cell r="D622" t="str">
            <v>:  PEKERJAAN HARIAN</v>
          </cell>
        </row>
        <row r="623">
          <cell r="A623" t="str">
            <v>SATUAN PEMBAYARAN</v>
          </cell>
          <cell r="D623" t="str">
            <v>:  JAM</v>
          </cell>
          <cell r="J623" t="str">
            <v xml:space="preserve">         URAIAN ANALISA HARGA SATUAN</v>
          </cell>
          <cell r="L623" t="str">
            <v>FORMULIR STANDAR UNTUK</v>
          </cell>
        </row>
        <row r="624">
          <cell r="L624" t="str">
            <v>PEREKAMAN ANALISA MASING-MASING HARGA SATUAN</v>
          </cell>
        </row>
        <row r="625">
          <cell r="L625" t="str">
            <v xml:space="preserve">                                                                                                            </v>
          </cell>
        </row>
        <row r="626">
          <cell r="A626" t="str">
            <v>No.</v>
          </cell>
          <cell r="C626" t="str">
            <v>U R A I A N</v>
          </cell>
          <cell r="G626" t="str">
            <v>KODE</v>
          </cell>
          <cell r="H626" t="str">
            <v>KOEF.</v>
          </cell>
          <cell r="I626" t="str">
            <v>SATUAN</v>
          </cell>
          <cell r="J626" t="str">
            <v>KETERANGAN</v>
          </cell>
        </row>
        <row r="628">
          <cell r="L628" t="str">
            <v>Proyek / Bagpro</v>
          </cell>
          <cell r="O628" t="str">
            <v xml:space="preserve">:  Peningkatan Jalan Dan Jembatan Prop. NTT </v>
          </cell>
        </row>
        <row r="629">
          <cell r="A629" t="str">
            <v>A.</v>
          </cell>
          <cell r="C629" t="str">
            <v>URAIAN PERALATAN</v>
          </cell>
          <cell r="L629" t="str">
            <v>No. Paket Kontrak</v>
          </cell>
          <cell r="O629" t="str">
            <v xml:space="preserve">:  </v>
          </cell>
        </row>
        <row r="630">
          <cell r="L630" t="str">
            <v>Nama Paket</v>
          </cell>
          <cell r="O630" t="str">
            <v>:  Pembangunan Jalan Resetlement Pengungsi Mauritzu</v>
          </cell>
        </row>
        <row r="631">
          <cell r="A631" t="str">
            <v xml:space="preserve">1. </v>
          </cell>
          <cell r="C631" t="str">
            <v>Jenis Peralatan</v>
          </cell>
          <cell r="G631" t="str">
            <v>VIBRATORY ROLLER 5-8 T.</v>
          </cell>
          <cell r="J631" t="str">
            <v>(E19)</v>
          </cell>
          <cell r="L631" t="str">
            <v>Prop / Kab / Kodya</v>
          </cell>
          <cell r="O631" t="str">
            <v>:  Nusa Tenggara Timur / TTU</v>
          </cell>
        </row>
        <row r="632">
          <cell r="A632" t="str">
            <v xml:space="preserve">2. </v>
          </cell>
          <cell r="C632" t="str">
            <v>Tenaga</v>
          </cell>
          <cell r="G632" t="str">
            <v>Pw</v>
          </cell>
          <cell r="H632">
            <v>60</v>
          </cell>
          <cell r="I632" t="str">
            <v>HP</v>
          </cell>
          <cell r="L632" t="str">
            <v>ITEM PEMBAYARAN NO.</v>
          </cell>
          <cell r="O632" t="str">
            <v>:  9.14</v>
          </cell>
          <cell r="S632" t="str">
            <v>PERKIRAAN VOL. PEK.</v>
          </cell>
          <cell r="U632" t="str">
            <v>:</v>
          </cell>
          <cell r="V632">
            <v>0</v>
          </cell>
        </row>
        <row r="633">
          <cell r="A633" t="str">
            <v xml:space="preserve">3. </v>
          </cell>
          <cell r="C633" t="str">
            <v>Kapasitas</v>
          </cell>
          <cell r="G633" t="str">
            <v>Cp</v>
          </cell>
          <cell r="H633">
            <v>8</v>
          </cell>
          <cell r="I633" t="str">
            <v>Ton</v>
          </cell>
          <cell r="L633" t="str">
            <v>JENIS PEKERJAAN</v>
          </cell>
          <cell r="O633" t="str">
            <v>:  PEKERJAAN HARIAN</v>
          </cell>
          <cell r="S633" t="str">
            <v>TOTAL HARGA (Rp.)</v>
          </cell>
          <cell r="U633" t="str">
            <v>:</v>
          </cell>
          <cell r="V633">
            <v>0</v>
          </cell>
        </row>
        <row r="634">
          <cell r="A634" t="str">
            <v xml:space="preserve">4. </v>
          </cell>
          <cell r="C634" t="str">
            <v>Umur Ekonomis</v>
          </cell>
          <cell r="G634" t="str">
            <v>A</v>
          </cell>
          <cell r="H634">
            <v>4</v>
          </cell>
          <cell r="I634" t="str">
            <v>Tahun</v>
          </cell>
          <cell r="J634" t="str">
            <v xml:space="preserve"> Alat Baru</v>
          </cell>
          <cell r="P634" t="str">
            <v>VIBRATORY ROLLER 5-8 T.</v>
          </cell>
          <cell r="S634" t="str">
            <v>% THD. BIAYA PROYEK</v>
          </cell>
          <cell r="U634" t="str">
            <v>:</v>
          </cell>
          <cell r="V634">
            <v>0</v>
          </cell>
        </row>
        <row r="635">
          <cell r="A635" t="str">
            <v xml:space="preserve">5. </v>
          </cell>
          <cell r="C635" t="str">
            <v>Jam Operasi Dalam 1 Tahun</v>
          </cell>
          <cell r="G635" t="str">
            <v>W</v>
          </cell>
          <cell r="H635">
            <v>2000</v>
          </cell>
          <cell r="I635" t="str">
            <v>Jam</v>
          </cell>
          <cell r="J635" t="str">
            <v xml:space="preserve"> Alat Baru</v>
          </cell>
          <cell r="L635" t="str">
            <v>SATUAN PEMBAYARAN</v>
          </cell>
          <cell r="O635" t="str">
            <v>:  JAM</v>
          </cell>
          <cell r="Q635" t="str">
            <v>(E19)</v>
          </cell>
        </row>
        <row r="636">
          <cell r="A636" t="str">
            <v xml:space="preserve">6. </v>
          </cell>
          <cell r="C636" t="str">
            <v>Harga Alat</v>
          </cell>
          <cell r="G636" t="str">
            <v>B</v>
          </cell>
          <cell r="H636">
            <v>450000000</v>
          </cell>
          <cell r="I636" t="str">
            <v>Rupiah</v>
          </cell>
          <cell r="J636" t="str">
            <v xml:space="preserve"> Alat Baru</v>
          </cell>
        </row>
        <row r="638">
          <cell r="R638" t="str">
            <v>PERKIRAAN</v>
          </cell>
          <cell r="S638" t="str">
            <v>HARGA</v>
          </cell>
          <cell r="T638" t="str">
            <v>JUMLAH</v>
          </cell>
        </row>
        <row r="639">
          <cell r="A639" t="str">
            <v>B.</v>
          </cell>
          <cell r="C639" t="str">
            <v>BIAYA PASTI PER JAM KERJA</v>
          </cell>
          <cell r="L639" t="str">
            <v>NO.</v>
          </cell>
          <cell r="N639" t="str">
            <v>KOMPONEN</v>
          </cell>
          <cell r="Q639" t="str">
            <v>SATUAN</v>
          </cell>
          <cell r="R639" t="str">
            <v>KUANTITAS</v>
          </cell>
          <cell r="S639" t="str">
            <v>SATUAN</v>
          </cell>
          <cell r="T639" t="str">
            <v>HARGA</v>
          </cell>
        </row>
        <row r="640">
          <cell r="S640" t="str">
            <v>(Rp.)</v>
          </cell>
          <cell r="T640" t="str">
            <v>(Rp.)</v>
          </cell>
        </row>
        <row r="641">
          <cell r="A641" t="str">
            <v xml:space="preserve">1. </v>
          </cell>
          <cell r="C641" t="str">
            <v>Nilai Sisa Alat</v>
          </cell>
          <cell r="D641" t="str">
            <v>=  10 % x Harga Alat Baru</v>
          </cell>
          <cell r="G641" t="str">
            <v>C</v>
          </cell>
          <cell r="H641">
            <v>45000000</v>
          </cell>
          <cell r="I641" t="str">
            <v>Rupiah</v>
          </cell>
        </row>
        <row r="643">
          <cell r="A643" t="str">
            <v xml:space="preserve">2. </v>
          </cell>
          <cell r="C643" t="str">
            <v>Faktor Angsuran Modal    =</v>
          </cell>
          <cell r="E643" t="str">
            <v>i x (1 + i)^A</v>
          </cell>
          <cell r="G643" t="str">
            <v>D</v>
          </cell>
          <cell r="H643">
            <v>0.38628912071535026</v>
          </cell>
          <cell r="I643" t="str">
            <v>-</v>
          </cell>
          <cell r="L643" t="str">
            <v>A.</v>
          </cell>
          <cell r="N643" t="str">
            <v>PEKERJA</v>
          </cell>
        </row>
        <row r="644">
          <cell r="E644" t="str">
            <v>(1 + i)^A - 1</v>
          </cell>
        </row>
        <row r="645">
          <cell r="A645" t="str">
            <v xml:space="preserve">3. </v>
          </cell>
          <cell r="C645" t="str">
            <v>Biaya Pasti per Jam  :</v>
          </cell>
          <cell r="L645" t="str">
            <v>1.</v>
          </cell>
          <cell r="N645" t="str">
            <v>-</v>
          </cell>
          <cell r="R645" t="str">
            <v xml:space="preserve">-  </v>
          </cell>
          <cell r="S645" t="str">
            <v xml:space="preserve">-   </v>
          </cell>
          <cell r="V645" t="str">
            <v>-</v>
          </cell>
        </row>
        <row r="646">
          <cell r="C646" t="str">
            <v>a.  Biaya Pengembalian Modal  =</v>
          </cell>
          <cell r="E646" t="str">
            <v>( B - C ) x D</v>
          </cell>
          <cell r="G646" t="str">
            <v>E</v>
          </cell>
          <cell r="H646">
            <v>78223.546944858434</v>
          </cell>
          <cell r="I646" t="str">
            <v>Rupiah</v>
          </cell>
          <cell r="L646" t="str">
            <v>2.</v>
          </cell>
          <cell r="N646" t="str">
            <v>-</v>
          </cell>
          <cell r="R646" t="str">
            <v xml:space="preserve">-  </v>
          </cell>
          <cell r="S646" t="str">
            <v xml:space="preserve">-   </v>
          </cell>
          <cell r="V646" t="str">
            <v>-</v>
          </cell>
        </row>
        <row r="647">
          <cell r="E647" t="str">
            <v>W</v>
          </cell>
        </row>
        <row r="649">
          <cell r="C649" t="str">
            <v>b.  Asuransi, dll =</v>
          </cell>
          <cell r="D649">
            <v>2E-3</v>
          </cell>
          <cell r="E649" t="str">
            <v xml:space="preserve">  x   B</v>
          </cell>
          <cell r="G649" t="str">
            <v>F</v>
          </cell>
          <cell r="H649">
            <v>450</v>
          </cell>
          <cell r="I649" t="str">
            <v>Rupiah</v>
          </cell>
        </row>
        <row r="650">
          <cell r="E650" t="str">
            <v>W</v>
          </cell>
        </row>
        <row r="651">
          <cell r="L651" t="str">
            <v>B.</v>
          </cell>
          <cell r="N651" t="str">
            <v>BAHAN</v>
          </cell>
        </row>
        <row r="652">
          <cell r="C652" t="str">
            <v>Biaya Pasti per Jam             =</v>
          </cell>
          <cell r="E652" t="str">
            <v>( E + F )</v>
          </cell>
          <cell r="G652" t="str">
            <v>G</v>
          </cell>
          <cell r="H652">
            <v>78673.546944858434</v>
          </cell>
          <cell r="I652" t="str">
            <v>Rupiah</v>
          </cell>
        </row>
        <row r="653">
          <cell r="L653" t="str">
            <v>1.</v>
          </cell>
          <cell r="N653" t="str">
            <v>-</v>
          </cell>
          <cell r="R653" t="str">
            <v xml:space="preserve">-  </v>
          </cell>
          <cell r="S653" t="str">
            <v xml:space="preserve">-   </v>
          </cell>
          <cell r="V653" t="str">
            <v>-</v>
          </cell>
        </row>
        <row r="654">
          <cell r="A654" t="str">
            <v>C.</v>
          </cell>
          <cell r="C654" t="str">
            <v>BIAYA OPERASI PER JAM KERJA</v>
          </cell>
          <cell r="L654" t="str">
            <v>2.</v>
          </cell>
          <cell r="N654" t="str">
            <v>-</v>
          </cell>
          <cell r="R654" t="str">
            <v xml:space="preserve">-  </v>
          </cell>
          <cell r="S654" t="str">
            <v xml:space="preserve">-   </v>
          </cell>
          <cell r="V654" t="str">
            <v>-</v>
          </cell>
        </row>
        <row r="656">
          <cell r="A656" t="str">
            <v xml:space="preserve">1. </v>
          </cell>
          <cell r="C656" t="str">
            <v xml:space="preserve">Bahan Bakar  =  (0.125-0.175 Ltr/HP/Jam)   x Pw x Ms </v>
          </cell>
          <cell r="G656" t="str">
            <v>H</v>
          </cell>
          <cell r="H656">
            <v>16875</v>
          </cell>
          <cell r="I656" t="str">
            <v>Rupiah</v>
          </cell>
        </row>
        <row r="658">
          <cell r="A658" t="str">
            <v xml:space="preserve">2. </v>
          </cell>
          <cell r="C658" t="str">
            <v>Pelumas         =  (0.01-0.02 Ltr/HP/Jam) x Pw x Mp</v>
          </cell>
          <cell r="G658" t="str">
            <v>I</v>
          </cell>
          <cell r="H658">
            <v>11880</v>
          </cell>
          <cell r="I658" t="str">
            <v>Rupiah</v>
          </cell>
        </row>
        <row r="660">
          <cell r="A660" t="str">
            <v xml:space="preserve">3. </v>
          </cell>
          <cell r="C660" t="str">
            <v>Perawatan dan</v>
          </cell>
          <cell r="D660" t="str">
            <v>(12,5 % - 17,5 %)  x  B</v>
          </cell>
          <cell r="G660" t="str">
            <v>K</v>
          </cell>
          <cell r="H660">
            <v>28125</v>
          </cell>
          <cell r="I660" t="str">
            <v>Rupiah</v>
          </cell>
        </row>
        <row r="661">
          <cell r="C661" t="str">
            <v xml:space="preserve">        perbaikan    =</v>
          </cell>
          <cell r="D661" t="str">
            <v>W</v>
          </cell>
        </row>
        <row r="662">
          <cell r="L662" t="str">
            <v>C.</v>
          </cell>
          <cell r="N662" t="str">
            <v>ALAT</v>
          </cell>
        </row>
        <row r="663">
          <cell r="A663" t="str">
            <v xml:space="preserve">4. </v>
          </cell>
          <cell r="C663" t="str">
            <v>Operator</v>
          </cell>
          <cell r="D663" t="str">
            <v>=   ( 1  Orang / Jam )  x  U1</v>
          </cell>
          <cell r="G663" t="str">
            <v>L</v>
          </cell>
          <cell r="H663">
            <v>0</v>
          </cell>
          <cell r="I663" t="str">
            <v>Rupiah</v>
          </cell>
        </row>
        <row r="664">
          <cell r="A664" t="str">
            <v xml:space="preserve">5. </v>
          </cell>
          <cell r="C664" t="str">
            <v>Pembantu Operator</v>
          </cell>
          <cell r="D664" t="str">
            <v>=   ( 1  Orang / Jam )  x  U2</v>
          </cell>
          <cell r="G664" t="str">
            <v>M</v>
          </cell>
          <cell r="H664">
            <v>0</v>
          </cell>
          <cell r="I664" t="str">
            <v>Rupiah</v>
          </cell>
          <cell r="L664" t="str">
            <v>1.</v>
          </cell>
          <cell r="N664" t="str">
            <v>VIBRATORY ROLLER 5-8 T.</v>
          </cell>
          <cell r="Q664" t="str">
            <v>jam</v>
          </cell>
          <cell r="R664">
            <v>1</v>
          </cell>
          <cell r="S664">
            <v>135553.54694485845</v>
          </cell>
          <cell r="V664">
            <v>135553.54694485845</v>
          </cell>
        </row>
        <row r="665">
          <cell r="L665" t="str">
            <v>2.</v>
          </cell>
          <cell r="N665" t="str">
            <v>-</v>
          </cell>
          <cell r="Q665" t="str">
            <v>jam</v>
          </cell>
          <cell r="R665" t="str">
            <v xml:space="preserve">-  </v>
          </cell>
          <cell r="S665" t="str">
            <v xml:space="preserve">-   </v>
          </cell>
          <cell r="V665" t="str">
            <v>-</v>
          </cell>
        </row>
        <row r="666">
          <cell r="C666" t="str">
            <v>Biaya Operasi per Jam        =</v>
          </cell>
          <cell r="E666" t="str">
            <v>(H+I+K+L+M)</v>
          </cell>
          <cell r="G666" t="str">
            <v>P</v>
          </cell>
          <cell r="H666">
            <v>56880</v>
          </cell>
          <cell r="I666" t="str">
            <v>Rupiah</v>
          </cell>
        </row>
        <row r="668">
          <cell r="A668" t="str">
            <v>D.</v>
          </cell>
          <cell r="C668" t="str">
            <v>TOTAL BIAYA SEWA ALAT / JAM   =   ( G + P )</v>
          </cell>
          <cell r="G668" t="str">
            <v>S</v>
          </cell>
          <cell r="H668">
            <v>135553.54694485845</v>
          </cell>
          <cell r="I668" t="str">
            <v>Rupiah</v>
          </cell>
        </row>
        <row r="672">
          <cell r="A672" t="str">
            <v>E.</v>
          </cell>
          <cell r="C672" t="str">
            <v>LAIN - LAIN</v>
          </cell>
        </row>
        <row r="673">
          <cell r="L673" t="str">
            <v>D.</v>
          </cell>
          <cell r="N673" t="str">
            <v>JUMLAH HARGA TENAGA, BAHAN DAN ALAT  ( A + B + C )</v>
          </cell>
          <cell r="V673">
            <v>135553.54694485845</v>
          </cell>
        </row>
        <row r="674">
          <cell r="A674" t="str">
            <v xml:space="preserve">1. </v>
          </cell>
          <cell r="C674" t="str">
            <v>Tingkat Suku Bunga</v>
          </cell>
          <cell r="G674" t="str">
            <v>i</v>
          </cell>
          <cell r="H674">
            <v>20</v>
          </cell>
          <cell r="I674" t="str">
            <v>% / Tahun</v>
          </cell>
          <cell r="L674" t="str">
            <v>E.</v>
          </cell>
          <cell r="N674" t="str">
            <v>OVERHEAD &amp; PROFIT</v>
          </cell>
          <cell r="Q674">
            <v>10</v>
          </cell>
          <cell r="R674" t="str">
            <v>%  x  D</v>
          </cell>
          <cell r="V674">
            <v>13555.354694485846</v>
          </cell>
        </row>
        <row r="675">
          <cell r="A675" t="str">
            <v xml:space="preserve">2. </v>
          </cell>
          <cell r="C675" t="str">
            <v>Upah Operator / Sopir</v>
          </cell>
          <cell r="G675" t="str">
            <v>U1</v>
          </cell>
          <cell r="H675">
            <v>0</v>
          </cell>
          <cell r="I675" t="str">
            <v>Rp./Jam</v>
          </cell>
          <cell r="L675" t="str">
            <v>F.</v>
          </cell>
          <cell r="N675" t="str">
            <v>HARGA SATUAN PEKERJAAN  ( D + E )</v>
          </cell>
          <cell r="V675">
            <v>149108.90163934429</v>
          </cell>
        </row>
        <row r="676">
          <cell r="A676" t="str">
            <v xml:space="preserve">3. </v>
          </cell>
          <cell r="C676" t="str">
            <v>Upah Pembantu Operator / Pmb.Sopir</v>
          </cell>
          <cell r="G676" t="str">
            <v>U2</v>
          </cell>
          <cell r="H676">
            <v>0</v>
          </cell>
          <cell r="I676" t="str">
            <v>Rp./Jam</v>
          </cell>
          <cell r="L676" t="str">
            <v>Note: 1</v>
          </cell>
          <cell r="N676" t="str">
            <v>SATUAN dapat berdasarkan atas jam operasi untuk Tenaga Kerja dan Peralatan, volume dan/atau ukuran</v>
          </cell>
        </row>
        <row r="677">
          <cell r="A677" t="str">
            <v xml:space="preserve">4. </v>
          </cell>
          <cell r="C677" t="str">
            <v>Bahan Bakar Bensin</v>
          </cell>
          <cell r="G677" t="str">
            <v>Mb</v>
          </cell>
          <cell r="H677">
            <v>2450</v>
          </cell>
          <cell r="I677" t="str">
            <v>Liter</v>
          </cell>
          <cell r="N677" t="str">
            <v>berat untuk bahan-bahan.</v>
          </cell>
        </row>
        <row r="678">
          <cell r="A678" t="str">
            <v xml:space="preserve">5. </v>
          </cell>
          <cell r="C678" t="str">
            <v>Bahan Bakar Solar</v>
          </cell>
          <cell r="G678" t="str">
            <v>Ms</v>
          </cell>
          <cell r="H678">
            <v>2250</v>
          </cell>
          <cell r="I678" t="str">
            <v>Liter</v>
          </cell>
          <cell r="L678">
            <v>2</v>
          </cell>
          <cell r="N678" t="str">
            <v>Kuantitas satuan adalah kuantitas setiap komponen untuk menyelesaikan satu satuan pekerjaan dari nomor</v>
          </cell>
        </row>
        <row r="679">
          <cell r="A679" t="str">
            <v xml:space="preserve">6. </v>
          </cell>
          <cell r="C679" t="str">
            <v>Minyak Pelumas</v>
          </cell>
          <cell r="G679" t="str">
            <v>Mp</v>
          </cell>
          <cell r="H679">
            <v>19800</v>
          </cell>
          <cell r="I679" t="str">
            <v>Liter</v>
          </cell>
          <cell r="N679" t="str">
            <v>mata pembayaran.</v>
          </cell>
        </row>
        <row r="680">
          <cell r="L680">
            <v>3</v>
          </cell>
          <cell r="N680" t="str">
            <v>Biaya satuan untuk peralatan sudah termasuk bahan bakar, bahan habis dipakai dan operator.</v>
          </cell>
        </row>
        <row r="681">
          <cell r="L681">
            <v>4</v>
          </cell>
          <cell r="N681" t="str">
            <v>Biaya satuan sudah termasuk pengeluaran untuk seluruh pajak yang berkaitan (tetapi tidak termasuk PPN</v>
          </cell>
        </row>
        <row r="682">
          <cell r="N682" t="str">
            <v>yang dibayar dari kontrak) dan biaya-biaya lainnya.</v>
          </cell>
        </row>
        <row r="683">
          <cell r="A683" t="str">
            <v>ITEM PEMBAYARAN No.</v>
          </cell>
          <cell r="D683" t="str">
            <v>:  9.15</v>
          </cell>
          <cell r="U683" t="str">
            <v>Analisa EI-915</v>
          </cell>
        </row>
        <row r="684">
          <cell r="A684" t="str">
            <v>JENIS PEKERJAAN</v>
          </cell>
          <cell r="D684" t="str">
            <v>:  PEKERJAAN HARIAN</v>
          </cell>
        </row>
        <row r="685">
          <cell r="A685" t="str">
            <v>SATUAN PEMBAYARAN</v>
          </cell>
          <cell r="D685" t="str">
            <v>:  JAM</v>
          </cell>
          <cell r="J685" t="str">
            <v xml:space="preserve">         URAIAN ANALISA HARGA SATUAN</v>
          </cell>
          <cell r="L685" t="str">
            <v>FORMULIR STANDAR UNTUK</v>
          </cell>
        </row>
        <row r="686">
          <cell r="L686" t="str">
            <v>PEREKAMAN ANALISA MASING-MASING HARGA SATUAN</v>
          </cell>
        </row>
        <row r="687">
          <cell r="L687" t="str">
            <v xml:space="preserve">                                                                                                            </v>
          </cell>
        </row>
        <row r="688">
          <cell r="A688" t="str">
            <v>No.</v>
          </cell>
          <cell r="C688" t="str">
            <v>U R A I A N</v>
          </cell>
          <cell r="G688" t="str">
            <v>KODE</v>
          </cell>
          <cell r="H688" t="str">
            <v>KOEF.</v>
          </cell>
          <cell r="I688" t="str">
            <v>SATUAN</v>
          </cell>
          <cell r="J688" t="str">
            <v>KETERANGAN</v>
          </cell>
        </row>
        <row r="690">
          <cell r="L690" t="str">
            <v>Proyek / Bagpro</v>
          </cell>
          <cell r="O690" t="str">
            <v xml:space="preserve">:  Peningkatan Jalan Dan Jembatan Prop. NTT </v>
          </cell>
        </row>
        <row r="691">
          <cell r="A691" t="str">
            <v>A.</v>
          </cell>
          <cell r="C691" t="str">
            <v>URAIAN PERALATAN</v>
          </cell>
          <cell r="L691" t="str">
            <v>No. Paket Kontrak</v>
          </cell>
          <cell r="O691" t="str">
            <v xml:space="preserve">:  </v>
          </cell>
        </row>
        <row r="692">
          <cell r="L692" t="str">
            <v>Nama Paket</v>
          </cell>
          <cell r="O692" t="str">
            <v>:  Pembangunan Jalan Resetlement Pengungsi Mauritzu</v>
          </cell>
        </row>
        <row r="693">
          <cell r="A693" t="str">
            <v xml:space="preserve">1. </v>
          </cell>
          <cell r="C693" t="str">
            <v>Jenis Peralatan</v>
          </cell>
          <cell r="G693" t="str">
            <v>VIBRATORY COMPACTOR</v>
          </cell>
          <cell r="J693" t="str">
            <v>(E25)</v>
          </cell>
          <cell r="L693" t="str">
            <v>Prop / Kab / Kodya</v>
          </cell>
          <cell r="O693" t="str">
            <v>:  Nusa Tenggara Timur / TTU</v>
          </cell>
        </row>
        <row r="694">
          <cell r="A694" t="str">
            <v xml:space="preserve">2. </v>
          </cell>
          <cell r="C694" t="str">
            <v>Tenaga</v>
          </cell>
          <cell r="G694" t="str">
            <v>Pw</v>
          </cell>
          <cell r="H694">
            <v>5</v>
          </cell>
          <cell r="I694" t="str">
            <v>HP</v>
          </cell>
          <cell r="L694" t="str">
            <v>ITEM PEMBAYARAN NO.</v>
          </cell>
          <cell r="O694" t="str">
            <v>:  9.15</v>
          </cell>
          <cell r="S694" t="str">
            <v>PERKIRAAN VOL. PEK.</v>
          </cell>
          <cell r="U694" t="str">
            <v>:</v>
          </cell>
          <cell r="V694">
            <v>0</v>
          </cell>
        </row>
        <row r="695">
          <cell r="A695" t="str">
            <v xml:space="preserve">3. </v>
          </cell>
          <cell r="C695" t="str">
            <v>Kapasitas</v>
          </cell>
          <cell r="G695" t="str">
            <v>Cp</v>
          </cell>
          <cell r="H695">
            <v>0.2</v>
          </cell>
          <cell r="I695" t="str">
            <v>Ton</v>
          </cell>
          <cell r="L695" t="str">
            <v>JENIS PEKERJAAN</v>
          </cell>
          <cell r="O695" t="str">
            <v>:  PEKERJAAN HARIAN</v>
          </cell>
          <cell r="S695" t="str">
            <v>TOTAL HARGA (Rp.)</v>
          </cell>
          <cell r="U695" t="str">
            <v>:</v>
          </cell>
          <cell r="V695">
            <v>0</v>
          </cell>
        </row>
        <row r="696">
          <cell r="A696" t="str">
            <v xml:space="preserve">4. </v>
          </cell>
          <cell r="C696" t="str">
            <v>Umur Ekonomis</v>
          </cell>
          <cell r="G696" t="str">
            <v>A</v>
          </cell>
          <cell r="H696">
            <v>4</v>
          </cell>
          <cell r="I696" t="str">
            <v>Tahun</v>
          </cell>
          <cell r="J696" t="str">
            <v xml:space="preserve"> Alat Baru</v>
          </cell>
          <cell r="P696" t="str">
            <v>VIBRATORY COMPACTOR</v>
          </cell>
          <cell r="S696" t="str">
            <v>% THD. BIAYA PROYEK</v>
          </cell>
          <cell r="U696" t="str">
            <v>:</v>
          </cell>
          <cell r="V696">
            <v>0</v>
          </cell>
        </row>
        <row r="697">
          <cell r="A697" t="str">
            <v xml:space="preserve">5. </v>
          </cell>
          <cell r="C697" t="str">
            <v>Jam Operasi Dalam 1 Tahun</v>
          </cell>
          <cell r="G697" t="str">
            <v>W</v>
          </cell>
          <cell r="H697">
            <v>1000</v>
          </cell>
          <cell r="I697" t="str">
            <v>Jam</v>
          </cell>
          <cell r="J697" t="str">
            <v xml:space="preserve"> Alat Baru</v>
          </cell>
          <cell r="L697" t="str">
            <v>SATUAN PEMBAYARAN</v>
          </cell>
          <cell r="O697" t="str">
            <v>:  JAM</v>
          </cell>
          <cell r="Q697" t="str">
            <v>(E25)</v>
          </cell>
        </row>
        <row r="698">
          <cell r="A698" t="str">
            <v xml:space="preserve">6. </v>
          </cell>
          <cell r="C698" t="str">
            <v>Harga Alat</v>
          </cell>
          <cell r="G698" t="str">
            <v>B</v>
          </cell>
          <cell r="H698">
            <v>10500000</v>
          </cell>
          <cell r="I698" t="str">
            <v>Rupiah</v>
          </cell>
          <cell r="J698" t="str">
            <v xml:space="preserve"> Alat Baru</v>
          </cell>
        </row>
        <row r="700">
          <cell r="R700" t="str">
            <v>PERKIRAAN</v>
          </cell>
          <cell r="S700" t="str">
            <v>HARGA</v>
          </cell>
          <cell r="T700" t="str">
            <v>JUMLAH</v>
          </cell>
        </row>
        <row r="701">
          <cell r="A701" t="str">
            <v>B.</v>
          </cell>
          <cell r="C701" t="str">
            <v>BIAYA PASTI PER JAM KERJA</v>
          </cell>
          <cell r="L701" t="str">
            <v>NO.</v>
          </cell>
          <cell r="N701" t="str">
            <v>KOMPONEN</v>
          </cell>
          <cell r="Q701" t="str">
            <v>SATUAN</v>
          </cell>
          <cell r="R701" t="str">
            <v>KUANTITAS</v>
          </cell>
          <cell r="S701" t="str">
            <v>SATUAN</v>
          </cell>
          <cell r="T701" t="str">
            <v>HARGA</v>
          </cell>
        </row>
        <row r="702">
          <cell r="S702" t="str">
            <v>(Rp.)</v>
          </cell>
          <cell r="T702" t="str">
            <v>(Rp.)</v>
          </cell>
        </row>
        <row r="703">
          <cell r="A703" t="str">
            <v xml:space="preserve">1. </v>
          </cell>
          <cell r="C703" t="str">
            <v>Nilai Sisa Alat</v>
          </cell>
          <cell r="D703" t="str">
            <v>=  10 % x Harga Alat Baru</v>
          </cell>
          <cell r="G703" t="str">
            <v>C</v>
          </cell>
          <cell r="H703">
            <v>1050000</v>
          </cell>
          <cell r="I703" t="str">
            <v>Rupiah</v>
          </cell>
        </row>
        <row r="705">
          <cell r="A705" t="str">
            <v xml:space="preserve">2. </v>
          </cell>
          <cell r="C705" t="str">
            <v>Faktor Angsuran Modal    =</v>
          </cell>
          <cell r="E705" t="str">
            <v>i x (1 + i)^A</v>
          </cell>
          <cell r="G705" t="str">
            <v>D</v>
          </cell>
          <cell r="H705">
            <v>0.38628912071535026</v>
          </cell>
          <cell r="I705" t="str">
            <v>-</v>
          </cell>
          <cell r="L705" t="str">
            <v>A.</v>
          </cell>
          <cell r="N705" t="str">
            <v>PEKERJA</v>
          </cell>
        </row>
        <row r="706">
          <cell r="E706" t="str">
            <v>(1 + i)^A - 1</v>
          </cell>
        </row>
        <row r="707">
          <cell r="A707" t="str">
            <v xml:space="preserve">3. </v>
          </cell>
          <cell r="C707" t="str">
            <v>Biaya Pasti per Jam  :</v>
          </cell>
          <cell r="L707" t="str">
            <v>1.</v>
          </cell>
          <cell r="N707" t="str">
            <v>-</v>
          </cell>
          <cell r="R707" t="str">
            <v xml:space="preserve">-  </v>
          </cell>
          <cell r="S707" t="str">
            <v xml:space="preserve">-   </v>
          </cell>
          <cell r="V707" t="str">
            <v>-</v>
          </cell>
        </row>
        <row r="708">
          <cell r="C708" t="str">
            <v>a.  Biaya Pengembalian Modal  =</v>
          </cell>
          <cell r="E708" t="str">
            <v>( B - C ) x D</v>
          </cell>
          <cell r="G708" t="str">
            <v>E</v>
          </cell>
          <cell r="H708">
            <v>3650.4321907600602</v>
          </cell>
          <cell r="I708" t="str">
            <v>Rupiah</v>
          </cell>
          <cell r="L708" t="str">
            <v>2.</v>
          </cell>
          <cell r="N708" t="str">
            <v>-</v>
          </cell>
          <cell r="R708" t="str">
            <v xml:space="preserve">-  </v>
          </cell>
          <cell r="S708" t="str">
            <v xml:space="preserve">-   </v>
          </cell>
          <cell r="V708" t="str">
            <v>-</v>
          </cell>
        </row>
        <row r="709">
          <cell r="E709" t="str">
            <v>W</v>
          </cell>
        </row>
        <row r="711">
          <cell r="C711" t="str">
            <v>b.  Asuransi, dll =</v>
          </cell>
          <cell r="D711">
            <v>2E-3</v>
          </cell>
          <cell r="E711" t="str">
            <v xml:space="preserve">  x   B</v>
          </cell>
          <cell r="G711" t="str">
            <v>F</v>
          </cell>
          <cell r="H711">
            <v>21</v>
          </cell>
          <cell r="I711" t="str">
            <v>Rupiah</v>
          </cell>
        </row>
        <row r="712">
          <cell r="E712" t="str">
            <v>W</v>
          </cell>
        </row>
        <row r="713">
          <cell r="L713" t="str">
            <v>B.</v>
          </cell>
          <cell r="N713" t="str">
            <v>BAHAN</v>
          </cell>
        </row>
        <row r="714">
          <cell r="C714" t="str">
            <v>Biaya Pasti per Jam             =</v>
          </cell>
          <cell r="E714" t="str">
            <v>( E + F )</v>
          </cell>
          <cell r="G714" t="str">
            <v>G</v>
          </cell>
          <cell r="H714">
            <v>3671.4321907600602</v>
          </cell>
          <cell r="I714" t="str">
            <v>Rupiah</v>
          </cell>
        </row>
        <row r="715">
          <cell r="L715" t="str">
            <v>1.</v>
          </cell>
          <cell r="N715" t="str">
            <v>-</v>
          </cell>
          <cell r="R715" t="str">
            <v xml:space="preserve">-  </v>
          </cell>
          <cell r="S715" t="str">
            <v xml:space="preserve">-   </v>
          </cell>
          <cell r="V715" t="str">
            <v>-</v>
          </cell>
        </row>
        <row r="716">
          <cell r="A716" t="str">
            <v>C.</v>
          </cell>
          <cell r="C716" t="str">
            <v>BIAYA OPERASI PER JAM KERJA</v>
          </cell>
          <cell r="L716" t="str">
            <v>2.</v>
          </cell>
          <cell r="N716" t="str">
            <v>-</v>
          </cell>
          <cell r="R716" t="str">
            <v xml:space="preserve">-  </v>
          </cell>
          <cell r="S716" t="str">
            <v xml:space="preserve">-   </v>
          </cell>
          <cell r="V716" t="str">
            <v>-</v>
          </cell>
        </row>
        <row r="718">
          <cell r="A718" t="str">
            <v xml:space="preserve">1. </v>
          </cell>
          <cell r="C718" t="str">
            <v xml:space="preserve">Bahan Bakar  =  (0.125-0.175 Ltr/HP/Jam)   x Pw x Ms </v>
          </cell>
          <cell r="G718" t="str">
            <v>H</v>
          </cell>
          <cell r="H718">
            <v>1406.25</v>
          </cell>
          <cell r="I718" t="str">
            <v>Rupiah</v>
          </cell>
        </row>
        <row r="720">
          <cell r="A720" t="str">
            <v xml:space="preserve">2. </v>
          </cell>
          <cell r="C720" t="str">
            <v>Pelumas         =  (0.01-0.02 Ltr/HP/Jam) x Pw x Mp</v>
          </cell>
          <cell r="G720" t="str">
            <v>I</v>
          </cell>
          <cell r="H720">
            <v>990</v>
          </cell>
          <cell r="I720" t="str">
            <v>Rupiah</v>
          </cell>
        </row>
        <row r="722">
          <cell r="A722" t="str">
            <v xml:space="preserve">3. </v>
          </cell>
          <cell r="C722" t="str">
            <v>Perawatan dan</v>
          </cell>
          <cell r="D722" t="str">
            <v>(12,5 % - 17,5 %)  x  B</v>
          </cell>
          <cell r="G722" t="str">
            <v>K</v>
          </cell>
          <cell r="H722">
            <v>1312.5</v>
          </cell>
          <cell r="I722" t="str">
            <v>Rupiah</v>
          </cell>
        </row>
        <row r="723">
          <cell r="C723" t="str">
            <v xml:space="preserve">        perbaikan    =</v>
          </cell>
          <cell r="D723" t="str">
            <v>W</v>
          </cell>
        </row>
        <row r="724">
          <cell r="L724" t="str">
            <v>C.</v>
          </cell>
          <cell r="N724" t="str">
            <v>ALAT</v>
          </cell>
        </row>
        <row r="725">
          <cell r="A725" t="str">
            <v xml:space="preserve">4. </v>
          </cell>
          <cell r="C725" t="str">
            <v>Operator</v>
          </cell>
          <cell r="D725" t="str">
            <v>=   ( 1  Orang / Jam )  x  U1</v>
          </cell>
          <cell r="G725" t="str">
            <v>L</v>
          </cell>
          <cell r="H725">
            <v>0</v>
          </cell>
          <cell r="I725" t="str">
            <v>Rupiah</v>
          </cell>
        </row>
        <row r="726">
          <cell r="A726" t="str">
            <v xml:space="preserve">5. </v>
          </cell>
          <cell r="C726" t="str">
            <v>Pembantu Operator</v>
          </cell>
          <cell r="D726" t="str">
            <v>=   ( 1  Orang / Jam )  x  U2</v>
          </cell>
          <cell r="G726" t="str">
            <v>M</v>
          </cell>
          <cell r="H726">
            <v>0</v>
          </cell>
          <cell r="I726" t="str">
            <v>Rupiah</v>
          </cell>
          <cell r="L726" t="str">
            <v>1.</v>
          </cell>
          <cell r="N726" t="str">
            <v>VIBRATORY COMPACTOR</v>
          </cell>
          <cell r="Q726" t="str">
            <v>jam</v>
          </cell>
          <cell r="R726">
            <v>1</v>
          </cell>
          <cell r="S726">
            <v>7380.1821907600606</v>
          </cell>
          <cell r="V726">
            <v>7380.1821907600606</v>
          </cell>
        </row>
        <row r="727">
          <cell r="L727" t="str">
            <v>2.</v>
          </cell>
          <cell r="N727" t="str">
            <v>-</v>
          </cell>
          <cell r="Q727" t="str">
            <v>jam</v>
          </cell>
          <cell r="R727" t="str">
            <v xml:space="preserve">-  </v>
          </cell>
          <cell r="S727" t="str">
            <v xml:space="preserve">-   </v>
          </cell>
          <cell r="V727" t="str">
            <v>-</v>
          </cell>
        </row>
        <row r="728">
          <cell r="C728" t="str">
            <v>Biaya Operasi per Jam        =</v>
          </cell>
          <cell r="E728" t="str">
            <v>(H+I+K+L+M)</v>
          </cell>
          <cell r="G728" t="str">
            <v>P</v>
          </cell>
          <cell r="H728">
            <v>3708.75</v>
          </cell>
          <cell r="I728" t="str">
            <v>Rupiah</v>
          </cell>
        </row>
        <row r="730">
          <cell r="A730" t="str">
            <v>D.</v>
          </cell>
          <cell r="C730" t="str">
            <v>TOTAL BIAYA SEWA ALAT / JAM   =   ( G + P )</v>
          </cell>
          <cell r="G730" t="str">
            <v>S</v>
          </cell>
          <cell r="H730">
            <v>7380.1821907600606</v>
          </cell>
          <cell r="I730" t="str">
            <v>Rupiah</v>
          </cell>
        </row>
        <row r="734">
          <cell r="A734" t="str">
            <v>E.</v>
          </cell>
          <cell r="C734" t="str">
            <v>LAIN - LAIN</v>
          </cell>
        </row>
        <row r="735">
          <cell r="L735" t="str">
            <v>D.</v>
          </cell>
          <cell r="N735" t="str">
            <v>JUMLAH HARGA TENAGA, BAHAN DAN ALAT  ( A + B + C )</v>
          </cell>
          <cell r="V735">
            <v>7380.1821907600606</v>
          </cell>
        </row>
        <row r="736">
          <cell r="A736" t="str">
            <v xml:space="preserve">1. </v>
          </cell>
          <cell r="C736" t="str">
            <v>Tingkat Suku Bunga</v>
          </cell>
          <cell r="G736" t="str">
            <v>i</v>
          </cell>
          <cell r="H736">
            <v>20</v>
          </cell>
          <cell r="I736" t="str">
            <v>% / Tahun</v>
          </cell>
          <cell r="L736" t="str">
            <v>E.</v>
          </cell>
          <cell r="N736" t="str">
            <v>OVERHEAD &amp; PROFIT</v>
          </cell>
          <cell r="Q736">
            <v>10</v>
          </cell>
          <cell r="R736" t="str">
            <v>%  x  D</v>
          </cell>
          <cell r="V736">
            <v>738.01821907600606</v>
          </cell>
        </row>
        <row r="737">
          <cell r="A737" t="str">
            <v xml:space="preserve">2. </v>
          </cell>
          <cell r="C737" t="str">
            <v>Upah Operator / Sopir</v>
          </cell>
          <cell r="G737" t="str">
            <v>U1</v>
          </cell>
          <cell r="H737">
            <v>0</v>
          </cell>
          <cell r="I737" t="str">
            <v>Rp./Jam</v>
          </cell>
          <cell r="L737" t="str">
            <v>F.</v>
          </cell>
          <cell r="N737" t="str">
            <v>HARGA SATUAN PEKERJAAN  ( D + E )</v>
          </cell>
          <cell r="V737">
            <v>8118.2004098360667</v>
          </cell>
        </row>
        <row r="738">
          <cell r="A738" t="str">
            <v xml:space="preserve">3. </v>
          </cell>
          <cell r="C738" t="str">
            <v>Upah Pembantu Operator / Pmb.Sopir</v>
          </cell>
          <cell r="G738" t="str">
            <v>U2</v>
          </cell>
          <cell r="H738">
            <v>0</v>
          </cell>
          <cell r="I738" t="str">
            <v>Rp./Jam</v>
          </cell>
          <cell r="L738" t="str">
            <v>Note: 1</v>
          </cell>
          <cell r="N738" t="str">
            <v>SATUAN dapat berdasarkan atas jam operasi untuk Tenaga Kerja dan Peralatan, volume dan/atau ukuran</v>
          </cell>
        </row>
        <row r="739">
          <cell r="A739" t="str">
            <v xml:space="preserve">4. </v>
          </cell>
          <cell r="C739" t="str">
            <v>Bahan Bakar Bensin</v>
          </cell>
          <cell r="G739" t="str">
            <v>Mb</v>
          </cell>
          <cell r="H739">
            <v>2450</v>
          </cell>
          <cell r="I739" t="str">
            <v>Liter</v>
          </cell>
          <cell r="N739" t="str">
            <v>berat untuk bahan-bahan.</v>
          </cell>
        </row>
        <row r="740">
          <cell r="A740" t="str">
            <v xml:space="preserve">5. </v>
          </cell>
          <cell r="C740" t="str">
            <v>Bahan Bakar Solar</v>
          </cell>
          <cell r="G740" t="str">
            <v>Ms</v>
          </cell>
          <cell r="H740">
            <v>2250</v>
          </cell>
          <cell r="I740" t="str">
            <v>Liter</v>
          </cell>
          <cell r="L740">
            <v>2</v>
          </cell>
          <cell r="N740" t="str">
            <v>Kuantitas satuan adalah kuantitas setiap komponen untuk menyelesaikan satu satuan pekerjaan dari nomor</v>
          </cell>
        </row>
        <row r="741">
          <cell r="A741" t="str">
            <v xml:space="preserve">6. </v>
          </cell>
          <cell r="C741" t="str">
            <v>Minyak Pelumas</v>
          </cell>
          <cell r="G741" t="str">
            <v>Mp</v>
          </cell>
          <cell r="H741">
            <v>19800</v>
          </cell>
          <cell r="I741" t="str">
            <v>Liter</v>
          </cell>
          <cell r="N741" t="str">
            <v>mata pembayaran.</v>
          </cell>
        </row>
        <row r="742">
          <cell r="L742">
            <v>3</v>
          </cell>
          <cell r="N742" t="str">
            <v>Biaya satuan untuk peralatan sudah termasuk bahan bakar, bahan habis dipakai dan operator.</v>
          </cell>
        </row>
        <row r="743">
          <cell r="L743">
            <v>4</v>
          </cell>
          <cell r="N743" t="str">
            <v>Biaya satuan sudah termasuk pengeluaran untuk seluruh pajak yang berkaitan (tetapi tidak termasuk PPN</v>
          </cell>
        </row>
        <row r="744">
          <cell r="N744" t="str">
            <v>yang dibayar dari kontrak) dan biaya-biaya lainnya.</v>
          </cell>
        </row>
        <row r="745">
          <cell r="A745" t="str">
            <v>ITEM PEMBAYARAN No.</v>
          </cell>
          <cell r="D745" t="str">
            <v>:  9.16</v>
          </cell>
          <cell r="U745" t="str">
            <v>Analisa EI-916</v>
          </cell>
        </row>
        <row r="746">
          <cell r="A746" t="str">
            <v>JENIS PEKERJAAN</v>
          </cell>
          <cell r="D746" t="str">
            <v>:  PEKERJAAN HARIAN</v>
          </cell>
        </row>
        <row r="747">
          <cell r="A747" t="str">
            <v>SATUAN PEMBAYARAN</v>
          </cell>
          <cell r="D747" t="str">
            <v>:  JAM</v>
          </cell>
          <cell r="J747" t="str">
            <v xml:space="preserve">         URAIAN ANALISA HARGA SATUAN</v>
          </cell>
          <cell r="L747" t="str">
            <v>FORMULIR STANDAR UNTUK</v>
          </cell>
        </row>
        <row r="748">
          <cell r="L748" t="str">
            <v>PEREKAMAN ANALISA MASING-MASING HARGA SATUAN</v>
          </cell>
        </row>
        <row r="749">
          <cell r="L749" t="str">
            <v xml:space="preserve">                                                                                                            </v>
          </cell>
        </row>
        <row r="750">
          <cell r="A750" t="str">
            <v>No.</v>
          </cell>
          <cell r="C750" t="str">
            <v>U R A I A N</v>
          </cell>
          <cell r="G750" t="str">
            <v>KODE</v>
          </cell>
          <cell r="H750" t="str">
            <v>KOEF.</v>
          </cell>
          <cell r="I750" t="str">
            <v>SATUAN</v>
          </cell>
          <cell r="J750" t="str">
            <v>KETERANGAN</v>
          </cell>
        </row>
        <row r="752">
          <cell r="L752" t="str">
            <v>Proyek / Bagpro</v>
          </cell>
          <cell r="O752" t="str">
            <v xml:space="preserve">:  Peningkatan Jalan Dan Jembatan Prop. NTT </v>
          </cell>
        </row>
        <row r="753">
          <cell r="A753" t="str">
            <v>A.</v>
          </cell>
          <cell r="C753" t="str">
            <v>URAIAN PERALATAN</v>
          </cell>
          <cell r="L753" t="str">
            <v>No. Paket Kontrak</v>
          </cell>
          <cell r="O753" t="str">
            <v xml:space="preserve">:  </v>
          </cell>
        </row>
        <row r="754">
          <cell r="L754" t="str">
            <v>Nama Paket</v>
          </cell>
          <cell r="O754" t="str">
            <v>:  Pembangunan Jalan Resetlement Pengungsi Mauritzu</v>
          </cell>
        </row>
        <row r="755">
          <cell r="A755" t="str">
            <v xml:space="preserve">1. </v>
          </cell>
          <cell r="C755" t="str">
            <v>Jenis Peralatan</v>
          </cell>
          <cell r="G755" t="str">
            <v>TIRE ROLLER 8-10 T.</v>
          </cell>
          <cell r="J755" t="str">
            <v>(E18)</v>
          </cell>
          <cell r="L755" t="str">
            <v>Prop / Kab / Kodya</v>
          </cell>
          <cell r="O755" t="str">
            <v>:  Nusa Tenggara Timur / TTU</v>
          </cell>
        </row>
        <row r="756">
          <cell r="A756" t="str">
            <v xml:space="preserve">2. </v>
          </cell>
          <cell r="C756" t="str">
            <v>Tenaga</v>
          </cell>
          <cell r="G756" t="str">
            <v>Pw</v>
          </cell>
          <cell r="H756">
            <v>60</v>
          </cell>
          <cell r="I756" t="str">
            <v>HP</v>
          </cell>
          <cell r="L756" t="str">
            <v>ITEM PEMBAYARAN NO.</v>
          </cell>
          <cell r="O756" t="str">
            <v>:  9.16</v>
          </cell>
          <cell r="S756" t="str">
            <v>PERKIRAAN VOL. PEK.</v>
          </cell>
          <cell r="U756" t="str">
            <v>:</v>
          </cell>
          <cell r="V756">
            <v>0</v>
          </cell>
        </row>
        <row r="757">
          <cell r="A757" t="str">
            <v xml:space="preserve">3. </v>
          </cell>
          <cell r="C757" t="str">
            <v>Kapasitas</v>
          </cell>
          <cell r="G757" t="str">
            <v>Cp</v>
          </cell>
          <cell r="H757">
            <v>10</v>
          </cell>
          <cell r="I757" t="str">
            <v>Ton</v>
          </cell>
          <cell r="L757" t="str">
            <v>JENIS PEKERJAAN</v>
          </cell>
          <cell r="O757" t="str">
            <v>:  PEKERJAAN HARIAN</v>
          </cell>
          <cell r="S757" t="str">
            <v>TOTAL HARGA (Rp.)</v>
          </cell>
          <cell r="U757" t="str">
            <v>:</v>
          </cell>
          <cell r="V757">
            <v>0</v>
          </cell>
        </row>
        <row r="758">
          <cell r="A758" t="str">
            <v xml:space="preserve">4. </v>
          </cell>
          <cell r="C758" t="str">
            <v>Umur Ekonomis</v>
          </cell>
          <cell r="G758" t="str">
            <v>A</v>
          </cell>
          <cell r="H758">
            <v>5</v>
          </cell>
          <cell r="I758" t="str">
            <v>Tahun</v>
          </cell>
          <cell r="J758" t="str">
            <v xml:space="preserve"> Alat Baru</v>
          </cell>
          <cell r="P758" t="str">
            <v>TIRE ROLLER 8-10 T.</v>
          </cell>
          <cell r="S758" t="str">
            <v>% THD. BIAYA PROYEK</v>
          </cell>
          <cell r="U758" t="str">
            <v>:</v>
          </cell>
          <cell r="V758">
            <v>0</v>
          </cell>
        </row>
        <row r="759">
          <cell r="A759" t="str">
            <v xml:space="preserve">5. </v>
          </cell>
          <cell r="C759" t="str">
            <v>Jam Operasi Dalam 1 Tahun</v>
          </cell>
          <cell r="G759" t="str">
            <v>W</v>
          </cell>
          <cell r="H759">
            <v>1800</v>
          </cell>
          <cell r="I759" t="str">
            <v>Jam</v>
          </cell>
          <cell r="J759" t="str">
            <v xml:space="preserve"> Alat Baru</v>
          </cell>
          <cell r="L759" t="str">
            <v>SATUAN PEMBAYARAN</v>
          </cell>
          <cell r="O759" t="str">
            <v>:  JAM</v>
          </cell>
          <cell r="Q759" t="str">
            <v>(E18)</v>
          </cell>
        </row>
        <row r="760">
          <cell r="A760" t="str">
            <v xml:space="preserve">6. </v>
          </cell>
          <cell r="C760" t="str">
            <v>Harga Alat</v>
          </cell>
          <cell r="G760" t="str">
            <v>B</v>
          </cell>
          <cell r="H760">
            <v>525000000</v>
          </cell>
          <cell r="I760" t="str">
            <v>Rupiah</v>
          </cell>
          <cell r="J760" t="str">
            <v xml:space="preserve"> Alat Baru</v>
          </cell>
        </row>
        <row r="762">
          <cell r="R762" t="str">
            <v>PERKIRAAN</v>
          </cell>
          <cell r="S762" t="str">
            <v>HARGA</v>
          </cell>
          <cell r="T762" t="str">
            <v>JUMLAH</v>
          </cell>
        </row>
        <row r="763">
          <cell r="A763" t="str">
            <v>B.</v>
          </cell>
          <cell r="C763" t="str">
            <v>BIAYA PASTI PER JAM KERJA</v>
          </cell>
          <cell r="L763" t="str">
            <v>NO.</v>
          </cell>
          <cell r="N763" t="str">
            <v>KOMPONEN</v>
          </cell>
          <cell r="Q763" t="str">
            <v>SATUAN</v>
          </cell>
          <cell r="R763" t="str">
            <v>KUANTITAS</v>
          </cell>
          <cell r="S763" t="str">
            <v>SATUAN</v>
          </cell>
          <cell r="T763" t="str">
            <v>HARGA</v>
          </cell>
        </row>
        <row r="764">
          <cell r="S764" t="str">
            <v>(Rp.)</v>
          </cell>
          <cell r="T764" t="str">
            <v>(Rp.)</v>
          </cell>
        </row>
        <row r="765">
          <cell r="A765" t="str">
            <v xml:space="preserve">1. </v>
          </cell>
          <cell r="C765" t="str">
            <v>Nilai Sisa Alat</v>
          </cell>
          <cell r="D765" t="str">
            <v>=  10 % x Harga Alat Baru</v>
          </cell>
          <cell r="G765" t="str">
            <v>C</v>
          </cell>
          <cell r="H765">
            <v>52500000</v>
          </cell>
          <cell r="I765" t="str">
            <v>Rupiah</v>
          </cell>
        </row>
        <row r="767">
          <cell r="A767" t="str">
            <v xml:space="preserve">2. </v>
          </cell>
          <cell r="C767" t="str">
            <v>Faktor Angsuran Modal    =</v>
          </cell>
          <cell r="E767" t="str">
            <v>i x (1 + i)^A</v>
          </cell>
          <cell r="G767" t="str">
            <v>D</v>
          </cell>
          <cell r="H767">
            <v>0.33437970328961514</v>
          </cell>
          <cell r="I767" t="str">
            <v>-</v>
          </cell>
          <cell r="L767" t="str">
            <v>A.</v>
          </cell>
          <cell r="N767" t="str">
            <v>PEKERJA</v>
          </cell>
        </row>
        <row r="768">
          <cell r="E768" t="str">
            <v>(1 + i)^A - 1</v>
          </cell>
        </row>
        <row r="769">
          <cell r="A769" t="str">
            <v xml:space="preserve">3. </v>
          </cell>
          <cell r="C769" t="str">
            <v>Biaya Pasti per Jam  :</v>
          </cell>
          <cell r="L769" t="str">
            <v>1.</v>
          </cell>
          <cell r="N769" t="str">
            <v>-</v>
          </cell>
          <cell r="R769" t="str">
            <v xml:space="preserve">-  </v>
          </cell>
          <cell r="S769" t="str">
            <v xml:space="preserve">-   </v>
          </cell>
          <cell r="V769" t="str">
            <v>-</v>
          </cell>
        </row>
        <row r="770">
          <cell r="C770" t="str">
            <v>a.  Biaya Pengembalian Modal  =</v>
          </cell>
          <cell r="E770" t="str">
            <v>( B - C ) x D</v>
          </cell>
          <cell r="G770" t="str">
            <v>E</v>
          </cell>
          <cell r="H770">
            <v>87774.672113523979</v>
          </cell>
          <cell r="I770" t="str">
            <v>Rupiah</v>
          </cell>
          <cell r="L770" t="str">
            <v>2.</v>
          </cell>
          <cell r="N770" t="str">
            <v>-</v>
          </cell>
          <cell r="R770" t="str">
            <v xml:space="preserve">-  </v>
          </cell>
          <cell r="S770" t="str">
            <v xml:space="preserve">-   </v>
          </cell>
          <cell r="V770" t="str">
            <v>-</v>
          </cell>
        </row>
        <row r="771">
          <cell r="E771" t="str">
            <v>W</v>
          </cell>
        </row>
        <row r="773">
          <cell r="C773" t="str">
            <v>b.  Asuransi, dll =</v>
          </cell>
          <cell r="D773">
            <v>2E-3</v>
          </cell>
          <cell r="E773" t="str">
            <v xml:space="preserve">  x   B</v>
          </cell>
          <cell r="G773" t="str">
            <v>F</v>
          </cell>
          <cell r="H773">
            <v>583.33333333333337</v>
          </cell>
          <cell r="I773" t="str">
            <v>Rupiah</v>
          </cell>
        </row>
        <row r="774">
          <cell r="E774" t="str">
            <v>W</v>
          </cell>
        </row>
        <row r="775">
          <cell r="L775" t="str">
            <v>B.</v>
          </cell>
          <cell r="N775" t="str">
            <v>BAHAN</v>
          </cell>
        </row>
        <row r="776">
          <cell r="C776" t="str">
            <v>Biaya Pasti per Jam             =</v>
          </cell>
          <cell r="E776" t="str">
            <v>( E + F )</v>
          </cell>
          <cell r="G776" t="str">
            <v>G</v>
          </cell>
          <cell r="H776">
            <v>88358.005446857307</v>
          </cell>
          <cell r="I776" t="str">
            <v>Rupiah</v>
          </cell>
        </row>
        <row r="777">
          <cell r="L777" t="str">
            <v>1.</v>
          </cell>
          <cell r="N777" t="str">
            <v>-</v>
          </cell>
          <cell r="R777" t="str">
            <v xml:space="preserve">-  </v>
          </cell>
          <cell r="S777" t="str">
            <v xml:space="preserve">-   </v>
          </cell>
          <cell r="V777" t="str">
            <v>-</v>
          </cell>
        </row>
        <row r="778">
          <cell r="A778" t="str">
            <v>C.</v>
          </cell>
          <cell r="C778" t="str">
            <v>BIAYA OPERASI PER JAM KERJA</v>
          </cell>
          <cell r="L778" t="str">
            <v>2.</v>
          </cell>
          <cell r="N778" t="str">
            <v>-</v>
          </cell>
          <cell r="R778" t="str">
            <v xml:space="preserve">-  </v>
          </cell>
          <cell r="S778" t="str">
            <v xml:space="preserve">-   </v>
          </cell>
          <cell r="V778" t="str">
            <v>-</v>
          </cell>
        </row>
        <row r="780">
          <cell r="A780" t="str">
            <v xml:space="preserve">1. </v>
          </cell>
          <cell r="C780" t="str">
            <v xml:space="preserve">Bahan Bakar  =  (0.125-0.175 Ltr/HP/Jam)   x Pw x Ms </v>
          </cell>
          <cell r="G780" t="str">
            <v>H</v>
          </cell>
          <cell r="H780">
            <v>16875</v>
          </cell>
          <cell r="I780" t="str">
            <v>Rupiah</v>
          </cell>
        </row>
        <row r="782">
          <cell r="A782" t="str">
            <v xml:space="preserve">2. </v>
          </cell>
          <cell r="C782" t="str">
            <v>Pelumas         =  (0.01-0.02 Ltr/HP/Jam) x Pw x Mp</v>
          </cell>
          <cell r="G782" t="str">
            <v>I</v>
          </cell>
          <cell r="H782">
            <v>11880</v>
          </cell>
          <cell r="I782" t="str">
            <v>Rupiah</v>
          </cell>
        </row>
        <row r="784">
          <cell r="A784" t="str">
            <v xml:space="preserve">3. </v>
          </cell>
          <cell r="C784" t="str">
            <v>Perawatan dan</v>
          </cell>
          <cell r="D784" t="str">
            <v>(12,5 % - 17,5 %)  x  B</v>
          </cell>
          <cell r="G784" t="str">
            <v>K</v>
          </cell>
          <cell r="H784">
            <v>36458.333333333336</v>
          </cell>
          <cell r="I784" t="str">
            <v>Rupiah</v>
          </cell>
        </row>
        <row r="785">
          <cell r="C785" t="str">
            <v xml:space="preserve">        perbaikan    =</v>
          </cell>
          <cell r="D785" t="str">
            <v>W</v>
          </cell>
        </row>
        <row r="786">
          <cell r="L786" t="str">
            <v>C.</v>
          </cell>
          <cell r="N786" t="str">
            <v>ALAT</v>
          </cell>
        </row>
        <row r="787">
          <cell r="A787" t="str">
            <v xml:space="preserve">4. </v>
          </cell>
          <cell r="C787" t="str">
            <v>Operator</v>
          </cell>
          <cell r="D787" t="str">
            <v>=   ( 1  Orang / Jam )  x  U1</v>
          </cell>
          <cell r="G787" t="str">
            <v>L</v>
          </cell>
          <cell r="H787">
            <v>0</v>
          </cell>
          <cell r="I787" t="str">
            <v>Rupiah</v>
          </cell>
        </row>
        <row r="788">
          <cell r="A788" t="str">
            <v xml:space="preserve">5. </v>
          </cell>
          <cell r="C788" t="str">
            <v>Pembantu Operator</v>
          </cell>
          <cell r="D788" t="str">
            <v>=   ( 1  Orang / Jam )  x  U2</v>
          </cell>
          <cell r="G788" t="str">
            <v>M</v>
          </cell>
          <cell r="H788">
            <v>0</v>
          </cell>
          <cell r="I788" t="str">
            <v>Rupiah</v>
          </cell>
          <cell r="L788" t="str">
            <v>1.</v>
          </cell>
          <cell r="N788" t="str">
            <v>TIRE ROLLER 8-10 T.</v>
          </cell>
          <cell r="Q788" t="str">
            <v>jam</v>
          </cell>
          <cell r="R788">
            <v>1</v>
          </cell>
          <cell r="S788">
            <v>153571.33878019065</v>
          </cell>
          <cell r="V788">
            <v>153571.33878019065</v>
          </cell>
        </row>
        <row r="789">
          <cell r="L789" t="str">
            <v>2.</v>
          </cell>
          <cell r="N789" t="str">
            <v>-</v>
          </cell>
          <cell r="Q789" t="str">
            <v>jam</v>
          </cell>
          <cell r="R789" t="str">
            <v xml:space="preserve">-  </v>
          </cell>
          <cell r="S789" t="str">
            <v xml:space="preserve">-   </v>
          </cell>
          <cell r="V789" t="str">
            <v>-</v>
          </cell>
        </row>
        <row r="790">
          <cell r="C790" t="str">
            <v>Biaya Operasi per Jam        =</v>
          </cell>
          <cell r="E790" t="str">
            <v>(H+I+K+L+M)</v>
          </cell>
          <cell r="G790" t="str">
            <v>P</v>
          </cell>
          <cell r="H790">
            <v>65213.333333333336</v>
          </cell>
          <cell r="I790" t="str">
            <v>Rupiah</v>
          </cell>
        </row>
        <row r="792">
          <cell r="A792" t="str">
            <v>D.</v>
          </cell>
          <cell r="C792" t="str">
            <v>TOTAL BIAYA SEWA ALAT / JAM   =   ( G + P )</v>
          </cell>
          <cell r="G792" t="str">
            <v>S</v>
          </cell>
          <cell r="H792">
            <v>153571.33878019065</v>
          </cell>
          <cell r="I792" t="str">
            <v>Rupiah</v>
          </cell>
        </row>
        <row r="796">
          <cell r="A796" t="str">
            <v>E.</v>
          </cell>
          <cell r="C796" t="str">
            <v>LAIN - LAIN</v>
          </cell>
        </row>
        <row r="797">
          <cell r="L797" t="str">
            <v>D.</v>
          </cell>
          <cell r="N797" t="str">
            <v>JUMLAH HARGA TENAGA, BAHAN DAN ALAT  ( A + B + C )</v>
          </cell>
          <cell r="V797">
            <v>153571.33878019065</v>
          </cell>
        </row>
        <row r="798">
          <cell r="A798" t="str">
            <v xml:space="preserve">1. </v>
          </cell>
          <cell r="C798" t="str">
            <v>Tingkat Suku Bunga</v>
          </cell>
          <cell r="G798" t="str">
            <v>i</v>
          </cell>
          <cell r="H798">
            <v>20</v>
          </cell>
          <cell r="I798" t="str">
            <v>% / Tahun</v>
          </cell>
          <cell r="L798" t="str">
            <v>E.</v>
          </cell>
          <cell r="N798" t="str">
            <v>OVERHEAD &amp; PROFIT</v>
          </cell>
          <cell r="Q798">
            <v>10</v>
          </cell>
          <cell r="R798" t="str">
            <v>%  x  D</v>
          </cell>
          <cell r="V798">
            <v>15357.133878019065</v>
          </cell>
        </row>
        <row r="799">
          <cell r="A799" t="str">
            <v xml:space="preserve">2. </v>
          </cell>
          <cell r="C799" t="str">
            <v>Upah Operator / Sopir</v>
          </cell>
          <cell r="G799" t="str">
            <v>U1</v>
          </cell>
          <cell r="H799">
            <v>0</v>
          </cell>
          <cell r="I799" t="str">
            <v>Rp./Jam</v>
          </cell>
          <cell r="L799" t="str">
            <v>F.</v>
          </cell>
          <cell r="N799" t="str">
            <v>HARGA SATUAN PEKERJAAN  ( D + E )</v>
          </cell>
          <cell r="V799">
            <v>168928.47265820971</v>
          </cell>
        </row>
        <row r="800">
          <cell r="A800" t="str">
            <v xml:space="preserve">3. </v>
          </cell>
          <cell r="C800" t="str">
            <v>Upah Pembantu Operator / Pmb.Sopir</v>
          </cell>
          <cell r="G800" t="str">
            <v>U2</v>
          </cell>
          <cell r="H800">
            <v>0</v>
          </cell>
          <cell r="I800" t="str">
            <v>Rp./Jam</v>
          </cell>
          <cell r="L800" t="str">
            <v>Note: 1</v>
          </cell>
          <cell r="N800" t="str">
            <v>SATUAN dapat berdasarkan atas jam operasi untuk Tenaga Kerja dan Peralatan, volume dan/atau ukuran</v>
          </cell>
        </row>
        <row r="801">
          <cell r="A801" t="str">
            <v xml:space="preserve">4. </v>
          </cell>
          <cell r="C801" t="str">
            <v>Bahan Bakar Bensin</v>
          </cell>
          <cell r="G801" t="str">
            <v>Mb</v>
          </cell>
          <cell r="H801">
            <v>2450</v>
          </cell>
          <cell r="I801" t="str">
            <v>Liter</v>
          </cell>
          <cell r="N801" t="str">
            <v>berat untuk bahan-bahan.</v>
          </cell>
        </row>
        <row r="802">
          <cell r="A802" t="str">
            <v xml:space="preserve">5. </v>
          </cell>
          <cell r="C802" t="str">
            <v>Bahan Bakar Solar</v>
          </cell>
          <cell r="G802" t="str">
            <v>Ms</v>
          </cell>
          <cell r="H802">
            <v>2250</v>
          </cell>
          <cell r="I802" t="str">
            <v>Liter</v>
          </cell>
          <cell r="L802">
            <v>2</v>
          </cell>
          <cell r="N802" t="str">
            <v>Kuantitas satuan adalah kuantitas setiap komponen untuk menyelesaikan satu satuan pekerjaan dari nomor</v>
          </cell>
        </row>
        <row r="803">
          <cell r="A803" t="str">
            <v xml:space="preserve">6. </v>
          </cell>
          <cell r="C803" t="str">
            <v>Minyak Pelumas</v>
          </cell>
          <cell r="G803" t="str">
            <v>Mp</v>
          </cell>
          <cell r="H803">
            <v>19800</v>
          </cell>
          <cell r="I803" t="str">
            <v>Liter</v>
          </cell>
          <cell r="N803" t="str">
            <v>mata pembayaran.</v>
          </cell>
        </row>
        <row r="804">
          <cell r="L804">
            <v>3</v>
          </cell>
          <cell r="N804" t="str">
            <v>Biaya satuan untuk peralatan sudah termasuk bahan bakar, bahan habis dipakai dan operator.</v>
          </cell>
        </row>
        <row r="805">
          <cell r="L805">
            <v>4</v>
          </cell>
          <cell r="N805" t="str">
            <v>Biaya satuan sudah termasuk pengeluaran untuk seluruh pajak yang berkaitan (tetapi tidak termasuk PPN</v>
          </cell>
        </row>
        <row r="806">
          <cell r="N806" t="str">
            <v>yang dibayar dari kontrak) dan biaya-biaya lainnya.</v>
          </cell>
        </row>
        <row r="807">
          <cell r="A807" t="str">
            <v>ITEM PEMBAYARAN No.</v>
          </cell>
          <cell r="D807" t="str">
            <v>:  9.17</v>
          </cell>
          <cell r="U807" t="str">
            <v>Analisa EI-917</v>
          </cell>
        </row>
        <row r="808">
          <cell r="A808" t="str">
            <v>JENIS PEKERJAAN</v>
          </cell>
          <cell r="D808" t="str">
            <v>:  PEKERJAAN HARIAN</v>
          </cell>
        </row>
        <row r="809">
          <cell r="A809" t="str">
            <v>SATUAN PEMBAYARAN</v>
          </cell>
          <cell r="D809" t="str">
            <v>:  JAM</v>
          </cell>
          <cell r="J809" t="str">
            <v xml:space="preserve">         URAIAN ANALISA HARGA SATUAN</v>
          </cell>
          <cell r="L809" t="str">
            <v>FORMULIR STANDAR UNTUK</v>
          </cell>
        </row>
        <row r="810">
          <cell r="L810" t="str">
            <v>PEREKAMAN ANALISA MASING-MASING HARGA SATUAN</v>
          </cell>
        </row>
        <row r="811">
          <cell r="L811" t="str">
            <v xml:space="preserve">                                                                                                            </v>
          </cell>
        </row>
        <row r="812">
          <cell r="A812" t="str">
            <v>No.</v>
          </cell>
          <cell r="C812" t="str">
            <v>U R A I A N</v>
          </cell>
          <cell r="G812" t="str">
            <v>KODE</v>
          </cell>
          <cell r="H812" t="str">
            <v>KOEF.</v>
          </cell>
          <cell r="I812" t="str">
            <v>SATUAN</v>
          </cell>
          <cell r="J812" t="str">
            <v>KETERANGAN</v>
          </cell>
        </row>
        <row r="814">
          <cell r="L814" t="str">
            <v>Proyek / Bagpro</v>
          </cell>
          <cell r="O814" t="str">
            <v xml:space="preserve">:  Peningkatan Jalan Dan Jembatan Prop. NTT </v>
          </cell>
        </row>
        <row r="815">
          <cell r="A815" t="str">
            <v>A.</v>
          </cell>
          <cell r="C815" t="str">
            <v>URAIAN PERALATAN</v>
          </cell>
          <cell r="L815" t="str">
            <v>No. Paket Kontrak</v>
          </cell>
          <cell r="O815" t="str">
            <v xml:space="preserve">:  </v>
          </cell>
        </row>
        <row r="816">
          <cell r="L816" t="str">
            <v>Nama Paket</v>
          </cell>
          <cell r="O816" t="str">
            <v>:  Pembangunan Jalan Resetlement Pengungsi Mauritzu</v>
          </cell>
        </row>
        <row r="817">
          <cell r="A817" t="str">
            <v xml:space="preserve">1. </v>
          </cell>
          <cell r="C817" t="str">
            <v>Jenis Peralatan</v>
          </cell>
          <cell r="G817" t="str">
            <v>COMPRESSOR 4000-6500 L\M</v>
          </cell>
          <cell r="J817" t="str">
            <v>(E05)</v>
          </cell>
          <cell r="L817" t="str">
            <v>Prop / Kab / Kodya</v>
          </cell>
          <cell r="O817" t="str">
            <v>:  Nusa Tenggara Timur / TTU</v>
          </cell>
        </row>
        <row r="818">
          <cell r="A818" t="str">
            <v xml:space="preserve">2. </v>
          </cell>
          <cell r="C818" t="str">
            <v>Tenaga</v>
          </cell>
          <cell r="G818" t="str">
            <v>Pw</v>
          </cell>
          <cell r="H818">
            <v>80</v>
          </cell>
          <cell r="I818" t="str">
            <v>HP</v>
          </cell>
          <cell r="L818" t="str">
            <v>ITEM PEMBAYARAN NO.</v>
          </cell>
          <cell r="O818" t="str">
            <v>:  9.17</v>
          </cell>
          <cell r="S818" t="str">
            <v>PERKIRAAN VOL. PEK.</v>
          </cell>
          <cell r="U818" t="str">
            <v>:</v>
          </cell>
          <cell r="V818">
            <v>0</v>
          </cell>
        </row>
        <row r="819">
          <cell r="A819" t="str">
            <v xml:space="preserve">3. </v>
          </cell>
          <cell r="C819" t="str">
            <v>Kapasitas</v>
          </cell>
          <cell r="G819" t="str">
            <v>Cp</v>
          </cell>
          <cell r="H819" t="str">
            <v xml:space="preserve">-  </v>
          </cell>
          <cell r="I819" t="str">
            <v>-</v>
          </cell>
          <cell r="L819" t="str">
            <v>JENIS PEKERJAAN</v>
          </cell>
          <cell r="O819" t="str">
            <v>:  PEKERJAAN HARIAN</v>
          </cell>
          <cell r="S819" t="str">
            <v>TOTAL HARGA (Rp.)</v>
          </cell>
          <cell r="U819" t="str">
            <v>:</v>
          </cell>
          <cell r="V819">
            <v>0</v>
          </cell>
        </row>
        <row r="820">
          <cell r="A820" t="str">
            <v xml:space="preserve">4. </v>
          </cell>
          <cell r="C820" t="str">
            <v>Umur Ekonomis</v>
          </cell>
          <cell r="G820" t="str">
            <v>A</v>
          </cell>
          <cell r="H820">
            <v>5</v>
          </cell>
          <cell r="I820" t="str">
            <v>Tahun</v>
          </cell>
          <cell r="J820" t="str">
            <v xml:space="preserve"> Alat Baru</v>
          </cell>
          <cell r="P820" t="str">
            <v>COMPRESSOR 4000-6500 L\M</v>
          </cell>
          <cell r="S820" t="str">
            <v>% THD. BIAYA PROYEK</v>
          </cell>
          <cell r="U820" t="str">
            <v>:</v>
          </cell>
          <cell r="V820">
            <v>0</v>
          </cell>
        </row>
        <row r="821">
          <cell r="A821" t="str">
            <v xml:space="preserve">5. </v>
          </cell>
          <cell r="C821" t="str">
            <v>Jam Operasi Dalam 1 Tahun</v>
          </cell>
          <cell r="G821" t="str">
            <v>W</v>
          </cell>
          <cell r="H821">
            <v>2000</v>
          </cell>
          <cell r="I821" t="str">
            <v>Jam</v>
          </cell>
          <cell r="J821" t="str">
            <v xml:space="preserve"> Alat Baru</v>
          </cell>
          <cell r="L821" t="str">
            <v>SATUAN PEMBAYARAN</v>
          </cell>
          <cell r="O821" t="str">
            <v>:  JAM</v>
          </cell>
          <cell r="Q821" t="str">
            <v>(E05)</v>
          </cell>
        </row>
        <row r="822">
          <cell r="A822" t="str">
            <v xml:space="preserve">6. </v>
          </cell>
          <cell r="C822" t="str">
            <v>Harga Alat</v>
          </cell>
          <cell r="G822" t="str">
            <v>B</v>
          </cell>
          <cell r="H822">
            <v>80000000</v>
          </cell>
          <cell r="I822" t="str">
            <v>Rupiah</v>
          </cell>
          <cell r="J822" t="str">
            <v xml:space="preserve"> Alat Baru</v>
          </cell>
        </row>
        <row r="824">
          <cell r="R824" t="str">
            <v>PERKIRAAN</v>
          </cell>
          <cell r="S824" t="str">
            <v>HARGA</v>
          </cell>
          <cell r="T824" t="str">
            <v>JUMLAH</v>
          </cell>
        </row>
        <row r="825">
          <cell r="A825" t="str">
            <v>B.</v>
          </cell>
          <cell r="C825" t="str">
            <v>BIAYA PASTI PER JAM KERJA</v>
          </cell>
          <cell r="L825" t="str">
            <v>NO.</v>
          </cell>
          <cell r="N825" t="str">
            <v>KOMPONEN</v>
          </cell>
          <cell r="Q825" t="str">
            <v>SATUAN</v>
          </cell>
          <cell r="R825" t="str">
            <v>KUANTITAS</v>
          </cell>
          <cell r="S825" t="str">
            <v>SATUAN</v>
          </cell>
          <cell r="T825" t="str">
            <v>HARGA</v>
          </cell>
        </row>
        <row r="826">
          <cell r="S826" t="str">
            <v>(Rp.)</v>
          </cell>
          <cell r="T826" t="str">
            <v>(Rp.)</v>
          </cell>
        </row>
        <row r="827">
          <cell r="A827" t="str">
            <v xml:space="preserve">1. </v>
          </cell>
          <cell r="C827" t="str">
            <v>Nilai Sisa Alat</v>
          </cell>
          <cell r="D827" t="str">
            <v>=  10 % x Harga Alat Baru</v>
          </cell>
          <cell r="G827" t="str">
            <v>C</v>
          </cell>
          <cell r="H827">
            <v>8000000</v>
          </cell>
          <cell r="I827" t="str">
            <v>Rupiah</v>
          </cell>
        </row>
        <row r="829">
          <cell r="A829" t="str">
            <v xml:space="preserve">2. </v>
          </cell>
          <cell r="C829" t="str">
            <v>Faktor Angsuran Modal    =</v>
          </cell>
          <cell r="E829" t="str">
            <v>i x (1 + i)^A</v>
          </cell>
          <cell r="G829" t="str">
            <v>D</v>
          </cell>
          <cell r="H829">
            <v>0.33437970328961514</v>
          </cell>
          <cell r="I829" t="str">
            <v>-</v>
          </cell>
          <cell r="L829" t="str">
            <v>A.</v>
          </cell>
          <cell r="N829" t="str">
            <v>PEKERJA</v>
          </cell>
        </row>
        <row r="830">
          <cell r="E830" t="str">
            <v>(1 + i)^A - 1</v>
          </cell>
        </row>
        <row r="831">
          <cell r="A831" t="str">
            <v xml:space="preserve">3. </v>
          </cell>
          <cell r="C831" t="str">
            <v>Biaya Pasti per Jam  :</v>
          </cell>
          <cell r="L831" t="str">
            <v>1.</v>
          </cell>
          <cell r="N831" t="str">
            <v>-</v>
          </cell>
          <cell r="R831" t="str">
            <v xml:space="preserve">-  </v>
          </cell>
          <cell r="S831" t="str">
            <v xml:space="preserve">-   </v>
          </cell>
          <cell r="V831" t="str">
            <v>-</v>
          </cell>
        </row>
        <row r="832">
          <cell r="C832" t="str">
            <v>a.  Biaya Pengembalian Modal  =</v>
          </cell>
          <cell r="E832" t="str">
            <v>( B - C ) x D</v>
          </cell>
          <cell r="G832" t="str">
            <v>E</v>
          </cell>
          <cell r="H832">
            <v>12037.669318426146</v>
          </cell>
          <cell r="I832" t="str">
            <v>Rupiah</v>
          </cell>
          <cell r="L832" t="str">
            <v>2.</v>
          </cell>
          <cell r="N832" t="str">
            <v>-</v>
          </cell>
          <cell r="R832" t="str">
            <v xml:space="preserve">-  </v>
          </cell>
          <cell r="S832" t="str">
            <v xml:space="preserve">-   </v>
          </cell>
          <cell r="V832" t="str">
            <v>-</v>
          </cell>
        </row>
        <row r="833">
          <cell r="E833" t="str">
            <v>W</v>
          </cell>
        </row>
        <row r="835">
          <cell r="C835" t="str">
            <v>b.  Asuransi, dll =</v>
          </cell>
          <cell r="D835">
            <v>2E-3</v>
          </cell>
          <cell r="E835" t="str">
            <v xml:space="preserve">  x   B</v>
          </cell>
          <cell r="G835" t="str">
            <v>F</v>
          </cell>
          <cell r="H835">
            <v>80</v>
          </cell>
          <cell r="I835" t="str">
            <v>Rupiah</v>
          </cell>
        </row>
        <row r="836">
          <cell r="E836" t="str">
            <v>W</v>
          </cell>
        </row>
        <row r="837">
          <cell r="L837" t="str">
            <v>B.</v>
          </cell>
          <cell r="N837" t="str">
            <v>BAHAN</v>
          </cell>
        </row>
        <row r="838">
          <cell r="C838" t="str">
            <v>Biaya Pasti per Jam             =</v>
          </cell>
          <cell r="E838" t="str">
            <v>( E + F )</v>
          </cell>
          <cell r="G838" t="str">
            <v>G</v>
          </cell>
          <cell r="H838">
            <v>12117.669318426146</v>
          </cell>
          <cell r="I838" t="str">
            <v>Rupiah</v>
          </cell>
        </row>
        <row r="839">
          <cell r="L839" t="str">
            <v>1.</v>
          </cell>
          <cell r="N839" t="str">
            <v>-</v>
          </cell>
          <cell r="R839" t="str">
            <v xml:space="preserve">-  </v>
          </cell>
          <cell r="S839" t="str">
            <v xml:space="preserve">-   </v>
          </cell>
          <cell r="V839" t="str">
            <v>-</v>
          </cell>
        </row>
        <row r="840">
          <cell r="A840" t="str">
            <v>C.</v>
          </cell>
          <cell r="C840" t="str">
            <v>BIAYA OPERASI PER JAM KERJA</v>
          </cell>
          <cell r="L840" t="str">
            <v>2.</v>
          </cell>
          <cell r="N840" t="str">
            <v>-</v>
          </cell>
          <cell r="R840" t="str">
            <v xml:space="preserve">-  </v>
          </cell>
          <cell r="S840" t="str">
            <v xml:space="preserve">-   </v>
          </cell>
          <cell r="V840" t="str">
            <v>-</v>
          </cell>
        </row>
        <row r="842">
          <cell r="A842" t="str">
            <v xml:space="preserve">1. </v>
          </cell>
          <cell r="C842" t="str">
            <v xml:space="preserve">Bahan Bakar  =  (0.125-0.175 Ltr/HP/Jam)   x Pw x Ms </v>
          </cell>
          <cell r="G842" t="str">
            <v>H</v>
          </cell>
          <cell r="H842">
            <v>22500</v>
          </cell>
          <cell r="I842" t="str">
            <v>Rupiah</v>
          </cell>
        </row>
        <row r="844">
          <cell r="A844" t="str">
            <v xml:space="preserve">2. </v>
          </cell>
          <cell r="C844" t="str">
            <v>Pelumas         =  (0.01-0.02 Ltr/HP/Jam) x Pw x Mp</v>
          </cell>
          <cell r="G844" t="str">
            <v>I</v>
          </cell>
          <cell r="H844">
            <v>15840</v>
          </cell>
          <cell r="I844" t="str">
            <v>Rupiah</v>
          </cell>
        </row>
        <row r="846">
          <cell r="A846" t="str">
            <v xml:space="preserve">3. </v>
          </cell>
          <cell r="C846" t="str">
            <v>Perawatan dan</v>
          </cell>
          <cell r="D846" t="str">
            <v>(12,5 % - 17,5 %)  x  B</v>
          </cell>
          <cell r="G846" t="str">
            <v>K</v>
          </cell>
          <cell r="H846">
            <v>5000</v>
          </cell>
          <cell r="I846" t="str">
            <v>Rupiah</v>
          </cell>
        </row>
        <row r="847">
          <cell r="C847" t="str">
            <v xml:space="preserve">        perbaikan    =</v>
          </cell>
          <cell r="D847" t="str">
            <v>W</v>
          </cell>
        </row>
        <row r="848">
          <cell r="L848" t="str">
            <v>C.</v>
          </cell>
          <cell r="N848" t="str">
            <v>ALAT</v>
          </cell>
        </row>
        <row r="849">
          <cell r="A849" t="str">
            <v xml:space="preserve">4. </v>
          </cell>
          <cell r="C849" t="str">
            <v>Operator</v>
          </cell>
          <cell r="D849" t="str">
            <v>=   ( 1  Orang / Jam )  x  U1</v>
          </cell>
          <cell r="G849" t="str">
            <v>L</v>
          </cell>
          <cell r="H849">
            <v>0</v>
          </cell>
          <cell r="I849" t="str">
            <v>Rupiah</v>
          </cell>
        </row>
        <row r="850">
          <cell r="A850" t="str">
            <v xml:space="preserve">5. </v>
          </cell>
          <cell r="C850" t="str">
            <v>Pembantu Operator</v>
          </cell>
          <cell r="D850" t="str">
            <v>=   ( 1  Orang / Jam )  x  U2</v>
          </cell>
          <cell r="G850" t="str">
            <v>M</v>
          </cell>
          <cell r="H850">
            <v>0</v>
          </cell>
          <cell r="I850" t="str">
            <v>Rupiah</v>
          </cell>
          <cell r="L850" t="str">
            <v>1.</v>
          </cell>
          <cell r="N850" t="str">
            <v>COMPRESSOR 4000-6500 L\M</v>
          </cell>
          <cell r="Q850" t="str">
            <v>jam</v>
          </cell>
          <cell r="R850">
            <v>1</v>
          </cell>
          <cell r="S850">
            <v>55457.669318426146</v>
          </cell>
          <cell r="V850">
            <v>55457.669318426146</v>
          </cell>
        </row>
        <row r="851">
          <cell r="L851" t="str">
            <v>2.</v>
          </cell>
          <cell r="N851" t="str">
            <v>-</v>
          </cell>
          <cell r="Q851" t="str">
            <v>jam</v>
          </cell>
          <cell r="R851" t="str">
            <v xml:space="preserve">-  </v>
          </cell>
          <cell r="S851" t="str">
            <v xml:space="preserve">-   </v>
          </cell>
          <cell r="V851" t="str">
            <v>-</v>
          </cell>
        </row>
        <row r="852">
          <cell r="C852" t="str">
            <v>Biaya Operasi per Jam        =</v>
          </cell>
          <cell r="E852" t="str">
            <v>(H+I+K+L+M)</v>
          </cell>
          <cell r="G852" t="str">
            <v>P</v>
          </cell>
          <cell r="H852">
            <v>43340</v>
          </cell>
          <cell r="I852" t="str">
            <v>Rupiah</v>
          </cell>
        </row>
        <row r="854">
          <cell r="A854" t="str">
            <v>D.</v>
          </cell>
          <cell r="C854" t="str">
            <v>TOTAL BIAYA SEWA ALAT / JAM   =   ( G + P )</v>
          </cell>
          <cell r="G854" t="str">
            <v>S</v>
          </cell>
          <cell r="H854">
            <v>55457.669318426146</v>
          </cell>
          <cell r="I854" t="str">
            <v>Rupiah</v>
          </cell>
        </row>
        <row r="858">
          <cell r="A858" t="str">
            <v>E.</v>
          </cell>
          <cell r="C858" t="str">
            <v>LAIN - LAIN</v>
          </cell>
        </row>
        <row r="859">
          <cell r="L859" t="str">
            <v>D.</v>
          </cell>
          <cell r="N859" t="str">
            <v>JUMLAH HARGA TENAGA, BAHAN DAN ALAT  ( A + B + C )</v>
          </cell>
          <cell r="V859">
            <v>55457.669318426146</v>
          </cell>
        </row>
        <row r="860">
          <cell r="A860" t="str">
            <v xml:space="preserve">1. </v>
          </cell>
          <cell r="C860" t="str">
            <v>Tingkat Suku Bunga</v>
          </cell>
          <cell r="G860" t="str">
            <v>i</v>
          </cell>
          <cell r="H860">
            <v>20</v>
          </cell>
          <cell r="I860" t="str">
            <v>% / Tahun</v>
          </cell>
          <cell r="L860" t="str">
            <v>E.</v>
          </cell>
          <cell r="N860" t="str">
            <v>OVERHEAD &amp; PROFIT</v>
          </cell>
          <cell r="Q860">
            <v>10</v>
          </cell>
          <cell r="R860" t="str">
            <v>%  x  D</v>
          </cell>
          <cell r="V860">
            <v>5545.7669318426151</v>
          </cell>
        </row>
        <row r="861">
          <cell r="A861" t="str">
            <v xml:space="preserve">2. </v>
          </cell>
          <cell r="C861" t="str">
            <v>Upah Operator / Sopir</v>
          </cell>
          <cell r="G861" t="str">
            <v>U1</v>
          </cell>
          <cell r="H861">
            <v>0</v>
          </cell>
          <cell r="I861" t="str">
            <v>Rp./Jam</v>
          </cell>
          <cell r="L861" t="str">
            <v>F.</v>
          </cell>
          <cell r="N861" t="str">
            <v>HARGA SATUAN PEKERJAAN  ( D + E )</v>
          </cell>
          <cell r="V861">
            <v>61003.436250268758</v>
          </cell>
        </row>
        <row r="862">
          <cell r="A862" t="str">
            <v xml:space="preserve">3. </v>
          </cell>
          <cell r="C862" t="str">
            <v>Upah Pembantu Operator / Pmb.Sopir</v>
          </cell>
          <cell r="G862" t="str">
            <v>U2</v>
          </cell>
          <cell r="H862">
            <v>0</v>
          </cell>
          <cell r="I862" t="str">
            <v>Rp./Jam</v>
          </cell>
          <cell r="L862" t="str">
            <v>Note: 1</v>
          </cell>
          <cell r="N862" t="str">
            <v>SATUAN dapat berdasarkan atas jam operasi untuk Tenaga Kerja dan Peralatan, volume dan/atau ukuran</v>
          </cell>
        </row>
        <row r="863">
          <cell r="A863" t="str">
            <v xml:space="preserve">4. </v>
          </cell>
          <cell r="C863" t="str">
            <v>Bahan Bakar Bensin</v>
          </cell>
          <cell r="G863" t="str">
            <v>Mb</v>
          </cell>
          <cell r="H863">
            <v>2450</v>
          </cell>
          <cell r="I863" t="str">
            <v>Liter</v>
          </cell>
          <cell r="N863" t="str">
            <v>berat untuk bahan-bahan.</v>
          </cell>
        </row>
        <row r="864">
          <cell r="A864" t="str">
            <v xml:space="preserve">5. </v>
          </cell>
          <cell r="C864" t="str">
            <v>Bahan Bakar Solar</v>
          </cell>
          <cell r="G864" t="str">
            <v>Ms</v>
          </cell>
          <cell r="H864">
            <v>2250</v>
          </cell>
          <cell r="I864" t="str">
            <v>Liter</v>
          </cell>
          <cell r="L864">
            <v>2</v>
          </cell>
          <cell r="N864" t="str">
            <v>Kuantitas satuan adalah kuantitas setiap komponen untuk menyelesaikan satu satuan pekerjaan dari nomor</v>
          </cell>
        </row>
        <row r="865">
          <cell r="A865" t="str">
            <v xml:space="preserve">6. </v>
          </cell>
          <cell r="C865" t="str">
            <v>Minyak Pelumas</v>
          </cell>
          <cell r="G865" t="str">
            <v>Mp</v>
          </cell>
          <cell r="H865">
            <v>19800</v>
          </cell>
          <cell r="I865" t="str">
            <v>Liter</v>
          </cell>
          <cell r="N865" t="str">
            <v>mata pembayaran.</v>
          </cell>
        </row>
        <row r="866">
          <cell r="L866">
            <v>3</v>
          </cell>
          <cell r="N866" t="str">
            <v>Biaya satuan untuk peralatan sudah termasuk bahan bakar, bahan habis dipakai dan operator.</v>
          </cell>
        </row>
        <row r="867">
          <cell r="L867">
            <v>4</v>
          </cell>
          <cell r="N867" t="str">
            <v>Biaya satuan sudah termasuk pengeluaran untuk seluruh pajak yang berkaitan (tetapi tidak termasuk PPN</v>
          </cell>
        </row>
        <row r="868">
          <cell r="N868" t="str">
            <v>yang dibayar dari kontrak) dan biaya-biaya lainnya.</v>
          </cell>
        </row>
        <row r="869">
          <cell r="A869" t="str">
            <v>ITEM PEMBAYARAN No.</v>
          </cell>
          <cell r="D869" t="str">
            <v>:  9.18</v>
          </cell>
          <cell r="U869" t="str">
            <v>Analisa EI-918</v>
          </cell>
        </row>
        <row r="870">
          <cell r="A870" t="str">
            <v>JENIS PEKERJAAN</v>
          </cell>
          <cell r="D870" t="str">
            <v>:  PEKERJAAN HARIAN</v>
          </cell>
        </row>
        <row r="871">
          <cell r="A871" t="str">
            <v>SATUAN PEMBAYARAN</v>
          </cell>
          <cell r="D871" t="str">
            <v>:  JAM</v>
          </cell>
          <cell r="J871" t="str">
            <v xml:space="preserve">         URAIAN ANALISA HARGA SATUAN</v>
          </cell>
          <cell r="L871" t="str">
            <v>FORMULIR STANDAR UNTUK</v>
          </cell>
        </row>
        <row r="872">
          <cell r="L872" t="str">
            <v>PEREKAMAN ANALISA MASING-MASING HARGA SATUAN</v>
          </cell>
        </row>
        <row r="873">
          <cell r="L873" t="str">
            <v xml:space="preserve">                                                                                                            </v>
          </cell>
        </row>
        <row r="874">
          <cell r="A874" t="str">
            <v>No.</v>
          </cell>
          <cell r="C874" t="str">
            <v>U R A I A N</v>
          </cell>
          <cell r="G874" t="str">
            <v>KODE</v>
          </cell>
          <cell r="H874" t="str">
            <v>KOEF.</v>
          </cell>
          <cell r="I874" t="str">
            <v>SATUAN</v>
          </cell>
          <cell r="J874" t="str">
            <v>KETERANGAN</v>
          </cell>
        </row>
        <row r="876">
          <cell r="L876" t="str">
            <v>Proyek / Bagpro</v>
          </cell>
          <cell r="O876" t="str">
            <v xml:space="preserve">:  Peningkatan Jalan Dan Jembatan Prop. NTT </v>
          </cell>
        </row>
        <row r="877">
          <cell r="A877" t="str">
            <v>A.</v>
          </cell>
          <cell r="C877" t="str">
            <v>URAIAN PERALATAN</v>
          </cell>
          <cell r="L877" t="str">
            <v>No. Paket Kontrak</v>
          </cell>
          <cell r="O877" t="str">
            <v xml:space="preserve">:  </v>
          </cell>
        </row>
        <row r="878">
          <cell r="L878" t="str">
            <v>Nama Paket</v>
          </cell>
          <cell r="O878" t="str">
            <v>:  Pembangunan Jalan Resetlement Pengungsi Mauritzu</v>
          </cell>
        </row>
        <row r="879">
          <cell r="A879" t="str">
            <v xml:space="preserve">1. </v>
          </cell>
          <cell r="C879" t="str">
            <v>Jenis Peralatan</v>
          </cell>
          <cell r="G879" t="str">
            <v>CONCRETE MIXER 0.3-0.6 M3</v>
          </cell>
          <cell r="J879" t="str">
            <v>(E06)</v>
          </cell>
          <cell r="L879" t="str">
            <v>Prop / Kab / Kodya</v>
          </cell>
          <cell r="O879" t="str">
            <v>:  Nusa Tenggara Timur / TTU</v>
          </cell>
        </row>
        <row r="880">
          <cell r="A880" t="str">
            <v xml:space="preserve">2. </v>
          </cell>
          <cell r="C880" t="str">
            <v>Tenaga</v>
          </cell>
          <cell r="G880" t="str">
            <v>Pw</v>
          </cell>
          <cell r="H880">
            <v>15</v>
          </cell>
          <cell r="I880" t="str">
            <v>HP</v>
          </cell>
          <cell r="L880" t="str">
            <v>ITEM PEMBAYARAN NO.</v>
          </cell>
          <cell r="O880" t="str">
            <v>:  9.18</v>
          </cell>
          <cell r="S880" t="str">
            <v>PERKIRAAN VOL. PEK.</v>
          </cell>
          <cell r="U880" t="str">
            <v>:</v>
          </cell>
          <cell r="V880">
            <v>0</v>
          </cell>
        </row>
        <row r="881">
          <cell r="A881" t="str">
            <v xml:space="preserve">3. </v>
          </cell>
          <cell r="C881" t="str">
            <v>Kapasitas</v>
          </cell>
          <cell r="G881" t="str">
            <v>Cp</v>
          </cell>
          <cell r="H881">
            <v>500</v>
          </cell>
          <cell r="I881" t="str">
            <v>Liter</v>
          </cell>
          <cell r="L881" t="str">
            <v>JENIS PEKERJAAN</v>
          </cell>
          <cell r="O881" t="str">
            <v>:  PEKERJAAN HARIAN</v>
          </cell>
          <cell r="S881" t="str">
            <v>TOTAL HARGA (Rp.)</v>
          </cell>
          <cell r="U881" t="str">
            <v>:</v>
          </cell>
          <cell r="V881">
            <v>0</v>
          </cell>
        </row>
        <row r="882">
          <cell r="A882" t="str">
            <v xml:space="preserve">4. </v>
          </cell>
          <cell r="C882" t="str">
            <v>Umur Ekonomis</v>
          </cell>
          <cell r="G882" t="str">
            <v>A</v>
          </cell>
          <cell r="H882">
            <v>4</v>
          </cell>
          <cell r="I882" t="str">
            <v>Tahun</v>
          </cell>
          <cell r="J882" t="str">
            <v xml:space="preserve"> Alat Baru</v>
          </cell>
          <cell r="P882" t="str">
            <v>CONCRETE MIXER 0.3-0.6 M3</v>
          </cell>
          <cell r="S882" t="str">
            <v>% THD. BIAYA PROYEK</v>
          </cell>
          <cell r="U882" t="str">
            <v>:</v>
          </cell>
          <cell r="V882">
            <v>0</v>
          </cell>
        </row>
        <row r="883">
          <cell r="A883" t="str">
            <v xml:space="preserve">5. </v>
          </cell>
          <cell r="C883" t="str">
            <v>Jam Operasi Dalam 1 Tahun</v>
          </cell>
          <cell r="G883" t="str">
            <v>W</v>
          </cell>
          <cell r="H883">
            <v>2000</v>
          </cell>
          <cell r="I883" t="str">
            <v>Jam</v>
          </cell>
          <cell r="J883" t="str">
            <v xml:space="preserve"> Alat Baru</v>
          </cell>
          <cell r="L883" t="str">
            <v>SATUAN PEMBAYARAN</v>
          </cell>
          <cell r="O883" t="str">
            <v>:  JAM</v>
          </cell>
          <cell r="Q883" t="str">
            <v>(E06)</v>
          </cell>
        </row>
        <row r="884">
          <cell r="A884" t="str">
            <v xml:space="preserve">6. </v>
          </cell>
          <cell r="C884" t="str">
            <v>Harga Alat</v>
          </cell>
          <cell r="G884" t="str">
            <v>B</v>
          </cell>
          <cell r="H884">
            <v>75000000</v>
          </cell>
          <cell r="I884" t="str">
            <v>Rupiah</v>
          </cell>
          <cell r="J884" t="str">
            <v xml:space="preserve"> Alat Baru</v>
          </cell>
        </row>
        <row r="886">
          <cell r="R886" t="str">
            <v>PERKIRAAN</v>
          </cell>
          <cell r="S886" t="str">
            <v>HARGA</v>
          </cell>
          <cell r="T886" t="str">
            <v>JUMLAH</v>
          </cell>
        </row>
        <row r="887">
          <cell r="A887" t="str">
            <v>B.</v>
          </cell>
          <cell r="C887" t="str">
            <v>BIAYA PASTI PER JAM KERJA</v>
          </cell>
          <cell r="L887" t="str">
            <v>NO.</v>
          </cell>
          <cell r="N887" t="str">
            <v>KOMPONEN</v>
          </cell>
          <cell r="Q887" t="str">
            <v>SATUAN</v>
          </cell>
          <cell r="R887" t="str">
            <v>KUANTITAS</v>
          </cell>
          <cell r="S887" t="str">
            <v>SATUAN</v>
          </cell>
          <cell r="T887" t="str">
            <v>HARGA</v>
          </cell>
        </row>
        <row r="888">
          <cell r="S888" t="str">
            <v>(Rp.)</v>
          </cell>
          <cell r="T888" t="str">
            <v>(Rp.)</v>
          </cell>
        </row>
        <row r="889">
          <cell r="A889" t="str">
            <v xml:space="preserve">1. </v>
          </cell>
          <cell r="C889" t="str">
            <v>Nilai Sisa Alat</v>
          </cell>
          <cell r="D889" t="str">
            <v>=  10 % x Harga Alat Baru</v>
          </cell>
          <cell r="G889" t="str">
            <v>C</v>
          </cell>
          <cell r="H889">
            <v>7500000</v>
          </cell>
          <cell r="I889" t="str">
            <v>Rupiah</v>
          </cell>
        </row>
        <row r="891">
          <cell r="A891" t="str">
            <v xml:space="preserve">2. </v>
          </cell>
          <cell r="C891" t="str">
            <v>Faktor Angsuran Modal    =</v>
          </cell>
          <cell r="E891" t="str">
            <v>i x (1 + i)^A</v>
          </cell>
          <cell r="G891" t="str">
            <v>D</v>
          </cell>
          <cell r="H891">
            <v>0.38628912071535026</v>
          </cell>
          <cell r="I891" t="str">
            <v>-</v>
          </cell>
          <cell r="L891" t="str">
            <v>A.</v>
          </cell>
          <cell r="N891" t="str">
            <v>PEKERJA</v>
          </cell>
        </row>
        <row r="892">
          <cell r="E892" t="str">
            <v>(1 + i)^A - 1</v>
          </cell>
        </row>
        <row r="893">
          <cell r="A893" t="str">
            <v xml:space="preserve">3. </v>
          </cell>
          <cell r="C893" t="str">
            <v>Biaya Pasti per Jam  :</v>
          </cell>
          <cell r="L893" t="str">
            <v>1.</v>
          </cell>
          <cell r="N893" t="str">
            <v>-</v>
          </cell>
          <cell r="R893" t="str">
            <v xml:space="preserve">-  </v>
          </cell>
          <cell r="S893" t="str">
            <v xml:space="preserve">-   </v>
          </cell>
          <cell r="V893" t="str">
            <v>-</v>
          </cell>
        </row>
        <row r="894">
          <cell r="C894" t="str">
            <v>a.  Biaya Pengembalian Modal  =</v>
          </cell>
          <cell r="E894" t="str">
            <v>( B - C ) x D</v>
          </cell>
          <cell r="G894" t="str">
            <v>E</v>
          </cell>
          <cell r="H894">
            <v>13037.257824143071</v>
          </cell>
          <cell r="I894" t="str">
            <v>Rupiah</v>
          </cell>
          <cell r="L894" t="str">
            <v>2.</v>
          </cell>
          <cell r="N894" t="str">
            <v>-</v>
          </cell>
          <cell r="R894" t="str">
            <v xml:space="preserve">-  </v>
          </cell>
          <cell r="S894" t="str">
            <v xml:space="preserve">-   </v>
          </cell>
          <cell r="V894" t="str">
            <v>-</v>
          </cell>
        </row>
        <row r="895">
          <cell r="E895" t="str">
            <v>W</v>
          </cell>
        </row>
        <row r="897">
          <cell r="C897" t="str">
            <v>b.  Asuransi, dll =</v>
          </cell>
          <cell r="D897">
            <v>2E-3</v>
          </cell>
          <cell r="E897" t="str">
            <v xml:space="preserve">  x   B</v>
          </cell>
          <cell r="G897" t="str">
            <v>F</v>
          </cell>
          <cell r="H897">
            <v>75</v>
          </cell>
          <cell r="I897" t="str">
            <v>Rupiah</v>
          </cell>
        </row>
        <row r="898">
          <cell r="E898" t="str">
            <v>W</v>
          </cell>
        </row>
        <row r="899">
          <cell r="L899" t="str">
            <v>B.</v>
          </cell>
          <cell r="N899" t="str">
            <v>BAHAN</v>
          </cell>
        </row>
        <row r="900">
          <cell r="C900" t="str">
            <v>Biaya Pasti per Jam             =</v>
          </cell>
          <cell r="E900" t="str">
            <v>( E + F )</v>
          </cell>
          <cell r="G900" t="str">
            <v>G</v>
          </cell>
          <cell r="H900">
            <v>13112.257824143071</v>
          </cell>
          <cell r="I900" t="str">
            <v>Rupiah</v>
          </cell>
        </row>
        <row r="901">
          <cell r="L901" t="str">
            <v>1.</v>
          </cell>
          <cell r="N901" t="str">
            <v>-</v>
          </cell>
          <cell r="R901" t="str">
            <v xml:space="preserve">-  </v>
          </cell>
          <cell r="S901" t="str">
            <v xml:space="preserve">-   </v>
          </cell>
          <cell r="V901" t="str">
            <v>-</v>
          </cell>
        </row>
        <row r="902">
          <cell r="A902" t="str">
            <v>C.</v>
          </cell>
          <cell r="C902" t="str">
            <v>BIAYA OPERASI PER JAM KERJA</v>
          </cell>
          <cell r="L902" t="str">
            <v>2.</v>
          </cell>
          <cell r="N902" t="str">
            <v>-</v>
          </cell>
          <cell r="R902" t="str">
            <v xml:space="preserve">-  </v>
          </cell>
          <cell r="S902" t="str">
            <v xml:space="preserve">-   </v>
          </cell>
          <cell r="V902" t="str">
            <v>-</v>
          </cell>
        </row>
        <row r="904">
          <cell r="A904" t="str">
            <v xml:space="preserve">1. </v>
          </cell>
          <cell r="C904" t="str">
            <v xml:space="preserve">Bahan Bakar  =  (0.125-0.175 Ltr/HP/Jam)   x Pw x Ms </v>
          </cell>
          <cell r="G904" t="str">
            <v>H</v>
          </cell>
          <cell r="H904">
            <v>4218.75</v>
          </cell>
          <cell r="I904" t="str">
            <v>Rupiah</v>
          </cell>
        </row>
        <row r="906">
          <cell r="A906" t="str">
            <v xml:space="preserve">2. </v>
          </cell>
          <cell r="C906" t="str">
            <v>Pelumas         =  (0.01-0.02 Ltr/HP/Jam) x Pw x Mp</v>
          </cell>
          <cell r="G906" t="str">
            <v>I</v>
          </cell>
          <cell r="H906">
            <v>2970</v>
          </cell>
          <cell r="I906" t="str">
            <v>Rupiah</v>
          </cell>
        </row>
        <row r="908">
          <cell r="A908" t="str">
            <v xml:space="preserve">3. </v>
          </cell>
          <cell r="C908" t="str">
            <v>Perawatan dan</v>
          </cell>
          <cell r="D908" t="str">
            <v>(12,5 % - 17,5 %)  x  B</v>
          </cell>
          <cell r="G908" t="str">
            <v>K</v>
          </cell>
          <cell r="H908">
            <v>4687.5</v>
          </cell>
          <cell r="I908" t="str">
            <v>Rupiah</v>
          </cell>
        </row>
        <row r="909">
          <cell r="C909" t="str">
            <v xml:space="preserve">        perbaikan    =</v>
          </cell>
          <cell r="D909" t="str">
            <v>W</v>
          </cell>
        </row>
        <row r="910">
          <cell r="L910" t="str">
            <v>C.</v>
          </cell>
          <cell r="N910" t="str">
            <v>ALAT</v>
          </cell>
        </row>
        <row r="911">
          <cell r="A911" t="str">
            <v xml:space="preserve">4. </v>
          </cell>
          <cell r="C911" t="str">
            <v>Operator</v>
          </cell>
          <cell r="D911" t="str">
            <v>=   ( 1  Orang / Jam )  x  U1</v>
          </cell>
          <cell r="G911" t="str">
            <v>L</v>
          </cell>
          <cell r="H911">
            <v>0</v>
          </cell>
          <cell r="I911" t="str">
            <v>Rupiah</v>
          </cell>
        </row>
        <row r="912">
          <cell r="A912" t="str">
            <v xml:space="preserve">5. </v>
          </cell>
          <cell r="C912" t="str">
            <v>Pembantu Operator</v>
          </cell>
          <cell r="D912" t="str">
            <v>=   ( 1  Orang / Jam )  x  U2</v>
          </cell>
          <cell r="G912" t="str">
            <v>M</v>
          </cell>
          <cell r="H912">
            <v>0</v>
          </cell>
          <cell r="I912" t="str">
            <v>Rupiah</v>
          </cell>
          <cell r="L912" t="str">
            <v>1.</v>
          </cell>
          <cell r="N912" t="str">
            <v>CONCRETE MIXER 0.3-0.6 M3</v>
          </cell>
          <cell r="Q912" t="str">
            <v>jam</v>
          </cell>
          <cell r="R912">
            <v>1</v>
          </cell>
          <cell r="S912">
            <v>24988.507824143071</v>
          </cell>
          <cell r="V912">
            <v>24988.507824143071</v>
          </cell>
        </row>
        <row r="913">
          <cell r="L913" t="str">
            <v>2.</v>
          </cell>
          <cell r="N913" t="str">
            <v>-</v>
          </cell>
          <cell r="Q913" t="str">
            <v>jam</v>
          </cell>
          <cell r="R913" t="str">
            <v xml:space="preserve">-  </v>
          </cell>
          <cell r="S913" t="str">
            <v xml:space="preserve">-   </v>
          </cell>
          <cell r="V913" t="str">
            <v>-</v>
          </cell>
        </row>
        <row r="914">
          <cell r="C914" t="str">
            <v>Biaya Operasi per Jam        =</v>
          </cell>
          <cell r="E914" t="str">
            <v>(H+I+K+L+M)</v>
          </cell>
          <cell r="G914" t="str">
            <v>P</v>
          </cell>
          <cell r="H914">
            <v>11876.25</v>
          </cell>
          <cell r="I914" t="str">
            <v>Rupiah</v>
          </cell>
        </row>
        <row r="916">
          <cell r="A916" t="str">
            <v>D.</v>
          </cell>
          <cell r="C916" t="str">
            <v>TOTAL BIAYA SEWA ALAT / JAM   =   ( G + P )</v>
          </cell>
          <cell r="G916" t="str">
            <v>S</v>
          </cell>
          <cell r="H916">
            <v>24988.507824143071</v>
          </cell>
          <cell r="I916" t="str">
            <v>Rupiah</v>
          </cell>
        </row>
        <row r="920">
          <cell r="A920" t="str">
            <v>E.</v>
          </cell>
          <cell r="C920" t="str">
            <v>LAIN - LAIN</v>
          </cell>
        </row>
        <row r="921">
          <cell r="L921" t="str">
            <v>D.</v>
          </cell>
          <cell r="N921" t="str">
            <v>JUMLAH HARGA TENAGA, BAHAN DAN ALAT  ( A + B + C )</v>
          </cell>
          <cell r="V921">
            <v>24988.507824143071</v>
          </cell>
        </row>
        <row r="922">
          <cell r="A922" t="str">
            <v xml:space="preserve">1. </v>
          </cell>
          <cell r="C922" t="str">
            <v>Tingkat Suku Bunga</v>
          </cell>
          <cell r="G922" t="str">
            <v>i</v>
          </cell>
          <cell r="H922">
            <v>20</v>
          </cell>
          <cell r="I922" t="str">
            <v>% / Tahun</v>
          </cell>
          <cell r="L922" t="str">
            <v>E.</v>
          </cell>
          <cell r="N922" t="str">
            <v>OVERHEAD &amp; PROFIT</v>
          </cell>
          <cell r="Q922">
            <v>10</v>
          </cell>
          <cell r="R922" t="str">
            <v>%  x  D</v>
          </cell>
          <cell r="V922">
            <v>2498.8507824143071</v>
          </cell>
        </row>
        <row r="923">
          <cell r="A923" t="str">
            <v xml:space="preserve">2. </v>
          </cell>
          <cell r="C923" t="str">
            <v>Upah Operator / Sopir</v>
          </cell>
          <cell r="G923" t="str">
            <v>U1</v>
          </cell>
          <cell r="H923">
            <v>0</v>
          </cell>
          <cell r="I923" t="str">
            <v>Rp./Jam</v>
          </cell>
          <cell r="L923" t="str">
            <v>F.</v>
          </cell>
          <cell r="N923" t="str">
            <v>HARGA SATUAN PEKERJAAN  ( D + E )</v>
          </cell>
          <cell r="V923">
            <v>27487.358606557376</v>
          </cell>
        </row>
        <row r="924">
          <cell r="A924" t="str">
            <v xml:space="preserve">3. </v>
          </cell>
          <cell r="C924" t="str">
            <v>Upah Pembantu Operator / Pmb.Sopir</v>
          </cell>
          <cell r="G924" t="str">
            <v>U2</v>
          </cell>
          <cell r="H924">
            <v>0</v>
          </cell>
          <cell r="I924" t="str">
            <v>Rp./Jam</v>
          </cell>
          <cell r="L924" t="str">
            <v>Note: 1</v>
          </cell>
          <cell r="N924" t="str">
            <v>SATUAN dapat berdasarkan atas jam operasi untuk Tenaga Kerja dan Peralatan, volume dan/atau ukuran</v>
          </cell>
        </row>
        <row r="925">
          <cell r="A925" t="str">
            <v xml:space="preserve">4. </v>
          </cell>
          <cell r="C925" t="str">
            <v>Bahan Bakar Bensin</v>
          </cell>
          <cell r="G925" t="str">
            <v>Mb</v>
          </cell>
          <cell r="H925">
            <v>2450</v>
          </cell>
          <cell r="I925" t="str">
            <v>Liter</v>
          </cell>
          <cell r="N925" t="str">
            <v>berat untuk bahan-bahan.</v>
          </cell>
        </row>
        <row r="926">
          <cell r="A926" t="str">
            <v xml:space="preserve">5. </v>
          </cell>
          <cell r="C926" t="str">
            <v>Bahan Bakar Solar</v>
          </cell>
          <cell r="G926" t="str">
            <v>Ms</v>
          </cell>
          <cell r="H926">
            <v>2250</v>
          </cell>
          <cell r="I926" t="str">
            <v>Liter</v>
          </cell>
          <cell r="L926">
            <v>2</v>
          </cell>
          <cell r="N926" t="str">
            <v>Kuantitas satuan adalah kuantitas setiap komponen untuk menyelesaikan satu satuan pekerjaan dari nomor</v>
          </cell>
        </row>
        <row r="927">
          <cell r="A927" t="str">
            <v xml:space="preserve">6. </v>
          </cell>
          <cell r="C927" t="str">
            <v>Minyak Pelumas</v>
          </cell>
          <cell r="G927" t="str">
            <v>Mp</v>
          </cell>
          <cell r="H927">
            <v>19800</v>
          </cell>
          <cell r="I927" t="str">
            <v>Liter</v>
          </cell>
          <cell r="N927" t="str">
            <v>mata pembayaran.</v>
          </cell>
        </row>
        <row r="928">
          <cell r="L928">
            <v>3</v>
          </cell>
          <cell r="N928" t="str">
            <v>Biaya satuan untuk peralatan sudah termasuk bahan bakar, bahan habis dipakai dan operator.</v>
          </cell>
        </row>
        <row r="929">
          <cell r="L929">
            <v>4</v>
          </cell>
          <cell r="N929" t="str">
            <v>Biaya satuan sudah termasuk pengeluaran untuk seluruh pajak yang berkaitan (tetapi tidak termasuk PPN</v>
          </cell>
        </row>
        <row r="930">
          <cell r="N930" t="str">
            <v>yang dibayar dari kontrak) dan biaya-biaya lainnya.</v>
          </cell>
        </row>
        <row r="931">
          <cell r="A931" t="str">
            <v>ITEM PEMBAYARAN No.</v>
          </cell>
          <cell r="D931" t="str">
            <v>:  9.19</v>
          </cell>
          <cell r="U931" t="str">
            <v>Analisa EI-919</v>
          </cell>
        </row>
        <row r="932">
          <cell r="A932" t="str">
            <v>JENIS PEKERJAAN</v>
          </cell>
          <cell r="D932" t="str">
            <v>:  PEKERJAAN HARIAN</v>
          </cell>
        </row>
        <row r="933">
          <cell r="A933" t="str">
            <v>SATUAN PEMBAYARAN</v>
          </cell>
          <cell r="D933" t="str">
            <v>:  JAM</v>
          </cell>
          <cell r="J933" t="str">
            <v xml:space="preserve">         URAIAN ANALISA HARGA SATUAN</v>
          </cell>
          <cell r="L933" t="str">
            <v>FORMULIR STANDAR UNTUK</v>
          </cell>
        </row>
        <row r="934">
          <cell r="L934" t="str">
            <v>PEREKAMAN ANALISA MASING-MASING HARGA SATUAN</v>
          </cell>
        </row>
        <row r="935">
          <cell r="L935" t="str">
            <v xml:space="preserve">                                                                                                            </v>
          </cell>
        </row>
        <row r="936">
          <cell r="A936" t="str">
            <v>No.</v>
          </cell>
          <cell r="C936" t="str">
            <v>U R A I A N</v>
          </cell>
          <cell r="G936" t="str">
            <v>KODE</v>
          </cell>
          <cell r="H936" t="str">
            <v>KOEF.</v>
          </cell>
          <cell r="I936" t="str">
            <v>SATUAN</v>
          </cell>
          <cell r="J936" t="str">
            <v>KETERANGAN</v>
          </cell>
        </row>
        <row r="938">
          <cell r="L938" t="str">
            <v>Proyek / Bagpro</v>
          </cell>
          <cell r="O938" t="str">
            <v xml:space="preserve">:  Peningkatan Jalan Dan Jembatan Prop. NTT </v>
          </cell>
        </row>
        <row r="939">
          <cell r="A939" t="str">
            <v>A.</v>
          </cell>
          <cell r="C939" t="str">
            <v>URAIAN PERALATAN</v>
          </cell>
          <cell r="L939" t="str">
            <v>No. Paket Kontrak</v>
          </cell>
          <cell r="O939" t="str">
            <v xml:space="preserve">:  </v>
          </cell>
        </row>
        <row r="940">
          <cell r="L940" t="str">
            <v>Nama Paket</v>
          </cell>
          <cell r="O940" t="str">
            <v>:  Pembangunan Jalan Resetlement Pengungsi Mauritzu</v>
          </cell>
        </row>
        <row r="941">
          <cell r="A941" t="str">
            <v xml:space="preserve">1. </v>
          </cell>
          <cell r="C941" t="str">
            <v>Jenis Peralatan</v>
          </cell>
          <cell r="G941" t="str">
            <v>WATER PUMP 70-100 mm</v>
          </cell>
          <cell r="J941" t="str">
            <v>(E22)</v>
          </cell>
          <cell r="L941" t="str">
            <v>Prop / Kab / Kodya</v>
          </cell>
          <cell r="O941" t="str">
            <v>:  Nusa Tenggara Timur / TTU</v>
          </cell>
        </row>
        <row r="942">
          <cell r="A942" t="str">
            <v xml:space="preserve">2. </v>
          </cell>
          <cell r="C942" t="str">
            <v>Tenaga</v>
          </cell>
          <cell r="G942" t="str">
            <v>Pw</v>
          </cell>
          <cell r="H942">
            <v>6</v>
          </cell>
          <cell r="I942" t="str">
            <v>HP</v>
          </cell>
          <cell r="L942" t="str">
            <v>ITEM PEMBAYARAN NO.</v>
          </cell>
          <cell r="O942" t="str">
            <v>:  9.19</v>
          </cell>
          <cell r="S942" t="str">
            <v>PERKIRAAN VOL. PEK.</v>
          </cell>
          <cell r="U942" t="str">
            <v>:</v>
          </cell>
          <cell r="V942">
            <v>0</v>
          </cell>
        </row>
        <row r="943">
          <cell r="A943" t="str">
            <v xml:space="preserve">3. </v>
          </cell>
          <cell r="C943" t="str">
            <v>Kapasitas</v>
          </cell>
          <cell r="G943" t="str">
            <v>Cp</v>
          </cell>
          <cell r="H943" t="str">
            <v xml:space="preserve">-  </v>
          </cell>
          <cell r="I943" t="str">
            <v>-</v>
          </cell>
          <cell r="L943" t="str">
            <v>JENIS PEKERJAAN</v>
          </cell>
          <cell r="O943" t="str">
            <v>:  PEKERJAAN HARIAN</v>
          </cell>
          <cell r="S943" t="str">
            <v>TOTAL HARGA (Rp.)</v>
          </cell>
          <cell r="U943" t="str">
            <v>:</v>
          </cell>
          <cell r="V943">
            <v>0</v>
          </cell>
        </row>
        <row r="944">
          <cell r="A944" t="str">
            <v xml:space="preserve">4. </v>
          </cell>
          <cell r="C944" t="str">
            <v>Umur Ekonomis</v>
          </cell>
          <cell r="G944" t="str">
            <v>A</v>
          </cell>
          <cell r="H944">
            <v>2</v>
          </cell>
          <cell r="I944" t="str">
            <v>Tahun</v>
          </cell>
          <cell r="J944" t="str">
            <v xml:space="preserve"> Alat Baru</v>
          </cell>
          <cell r="P944" t="str">
            <v>WATER PUMP 70-100 mm</v>
          </cell>
          <cell r="S944" t="str">
            <v>% THD. BIAYA PROYEK</v>
          </cell>
          <cell r="U944" t="str">
            <v>:</v>
          </cell>
          <cell r="V944">
            <v>0</v>
          </cell>
        </row>
        <row r="945">
          <cell r="A945" t="str">
            <v xml:space="preserve">5. </v>
          </cell>
          <cell r="C945" t="str">
            <v>Jam Operasi Dalam 1 Tahun</v>
          </cell>
          <cell r="G945" t="str">
            <v>W</v>
          </cell>
          <cell r="H945">
            <v>2000</v>
          </cell>
          <cell r="I945" t="str">
            <v>Jam</v>
          </cell>
          <cell r="J945" t="str">
            <v xml:space="preserve"> Alat Baru</v>
          </cell>
          <cell r="L945" t="str">
            <v>SATUAN PEMBAYARAN</v>
          </cell>
          <cell r="O945" t="str">
            <v>:  JAM</v>
          </cell>
          <cell r="Q945" t="str">
            <v>(E22)</v>
          </cell>
        </row>
        <row r="946">
          <cell r="A946" t="str">
            <v xml:space="preserve">6. </v>
          </cell>
          <cell r="C946" t="str">
            <v>Harga Alat</v>
          </cell>
          <cell r="G946" t="str">
            <v>B</v>
          </cell>
          <cell r="H946">
            <v>3500000</v>
          </cell>
          <cell r="I946" t="str">
            <v>Rupiah</v>
          </cell>
          <cell r="J946" t="str">
            <v xml:space="preserve"> Alat Baru</v>
          </cell>
        </row>
        <row r="948">
          <cell r="R948" t="str">
            <v>PERKIRAAN</v>
          </cell>
          <cell r="S948" t="str">
            <v>HARGA</v>
          </cell>
          <cell r="T948" t="str">
            <v>JUMLAH</v>
          </cell>
        </row>
        <row r="949">
          <cell r="A949" t="str">
            <v>B.</v>
          </cell>
          <cell r="C949" t="str">
            <v>BIAYA PASTI PER JAM KERJA</v>
          </cell>
          <cell r="L949" t="str">
            <v>NO.</v>
          </cell>
          <cell r="N949" t="str">
            <v>KOMPONEN</v>
          </cell>
          <cell r="Q949" t="str">
            <v>SATUAN</v>
          </cell>
          <cell r="R949" t="str">
            <v>KUANTITAS</v>
          </cell>
          <cell r="S949" t="str">
            <v>SATUAN</v>
          </cell>
          <cell r="T949" t="str">
            <v>HARGA</v>
          </cell>
        </row>
        <row r="950">
          <cell r="S950" t="str">
            <v>(Rp.)</v>
          </cell>
          <cell r="T950" t="str">
            <v>(Rp.)</v>
          </cell>
        </row>
        <row r="951">
          <cell r="A951" t="str">
            <v xml:space="preserve">1. </v>
          </cell>
          <cell r="C951" t="str">
            <v>Nilai Sisa Alat</v>
          </cell>
          <cell r="D951" t="str">
            <v>=  10 % x Harga Alat Baru</v>
          </cell>
          <cell r="G951" t="str">
            <v>C</v>
          </cell>
          <cell r="H951">
            <v>350000</v>
          </cell>
          <cell r="I951" t="str">
            <v>Rupiah</v>
          </cell>
        </row>
        <row r="953">
          <cell r="A953" t="str">
            <v xml:space="preserve">2. </v>
          </cell>
          <cell r="C953" t="str">
            <v>Faktor Angsuran Modal    =</v>
          </cell>
          <cell r="E953" t="str">
            <v>i x (1 + i)^A</v>
          </cell>
          <cell r="G953" t="str">
            <v>D</v>
          </cell>
          <cell r="H953">
            <v>0.65454545454545454</v>
          </cell>
          <cell r="I953" t="str">
            <v>-</v>
          </cell>
          <cell r="L953" t="str">
            <v>A.</v>
          </cell>
          <cell r="N953" t="str">
            <v>PEKERJA</v>
          </cell>
        </row>
        <row r="954">
          <cell r="E954" t="str">
            <v>(1 + i)^A - 1</v>
          </cell>
        </row>
        <row r="955">
          <cell r="A955" t="str">
            <v xml:space="preserve">3. </v>
          </cell>
          <cell r="C955" t="str">
            <v>Biaya Pasti per Jam  :</v>
          </cell>
          <cell r="L955" t="str">
            <v>1.</v>
          </cell>
          <cell r="N955" t="str">
            <v>-</v>
          </cell>
          <cell r="R955" t="str">
            <v xml:space="preserve">-  </v>
          </cell>
          <cell r="S955" t="str">
            <v xml:space="preserve">-   </v>
          </cell>
          <cell r="V955" t="str">
            <v>-</v>
          </cell>
        </row>
        <row r="956">
          <cell r="C956" t="str">
            <v>a.  Biaya Pengembalian Modal  =</v>
          </cell>
          <cell r="E956" t="str">
            <v>( B - C ) x D</v>
          </cell>
          <cell r="G956" t="str">
            <v>E</v>
          </cell>
          <cell r="H956">
            <v>1030.909090909091</v>
          </cell>
          <cell r="I956" t="str">
            <v>Rupiah</v>
          </cell>
          <cell r="L956" t="str">
            <v>2.</v>
          </cell>
          <cell r="N956" t="str">
            <v>-</v>
          </cell>
          <cell r="R956" t="str">
            <v xml:space="preserve">-  </v>
          </cell>
          <cell r="S956" t="str">
            <v xml:space="preserve">-   </v>
          </cell>
          <cell r="V956" t="str">
            <v>-</v>
          </cell>
        </row>
        <row r="957">
          <cell r="E957" t="str">
            <v>W</v>
          </cell>
        </row>
        <row r="959">
          <cell r="C959" t="str">
            <v>b.  Asuransi, dll =</v>
          </cell>
          <cell r="D959">
            <v>2E-3</v>
          </cell>
          <cell r="E959" t="str">
            <v xml:space="preserve">  x   B</v>
          </cell>
          <cell r="G959" t="str">
            <v>F</v>
          </cell>
          <cell r="H959">
            <v>3.5</v>
          </cell>
          <cell r="I959" t="str">
            <v>Rupiah</v>
          </cell>
        </row>
        <row r="960">
          <cell r="E960" t="str">
            <v>W</v>
          </cell>
        </row>
        <row r="961">
          <cell r="L961" t="str">
            <v>B.</v>
          </cell>
          <cell r="N961" t="str">
            <v>BAHAN</v>
          </cell>
        </row>
        <row r="962">
          <cell r="C962" t="str">
            <v>Biaya Pasti per Jam             =</v>
          </cell>
          <cell r="E962" t="str">
            <v>( E + F )</v>
          </cell>
          <cell r="G962" t="str">
            <v>G</v>
          </cell>
          <cell r="H962">
            <v>1034.409090909091</v>
          </cell>
          <cell r="I962" t="str">
            <v>Rupiah</v>
          </cell>
        </row>
        <row r="963">
          <cell r="L963" t="str">
            <v>1.</v>
          </cell>
          <cell r="N963" t="str">
            <v>-</v>
          </cell>
          <cell r="R963" t="str">
            <v xml:space="preserve">-  </v>
          </cell>
          <cell r="S963" t="str">
            <v xml:space="preserve">-   </v>
          </cell>
          <cell r="V963" t="str">
            <v>-</v>
          </cell>
        </row>
        <row r="964">
          <cell r="A964" t="str">
            <v>C.</v>
          </cell>
          <cell r="C964" t="str">
            <v>BIAYA OPERASI PER JAM KERJA</v>
          </cell>
          <cell r="L964" t="str">
            <v>2.</v>
          </cell>
          <cell r="N964" t="str">
            <v>-</v>
          </cell>
          <cell r="R964" t="str">
            <v xml:space="preserve">-  </v>
          </cell>
          <cell r="S964" t="str">
            <v xml:space="preserve">-   </v>
          </cell>
          <cell r="V964" t="str">
            <v>-</v>
          </cell>
        </row>
        <row r="966">
          <cell r="A966" t="str">
            <v xml:space="preserve">1. </v>
          </cell>
          <cell r="C966" t="str">
            <v xml:space="preserve">Bahan Bakar  =  (0.125-0.175 Ltr/HP/Jam)   x Pw x Ms </v>
          </cell>
          <cell r="G966" t="str">
            <v>H</v>
          </cell>
          <cell r="H966">
            <v>1687.5</v>
          </cell>
          <cell r="I966" t="str">
            <v>Rupiah</v>
          </cell>
        </row>
        <row r="968">
          <cell r="A968" t="str">
            <v xml:space="preserve">2. </v>
          </cell>
          <cell r="C968" t="str">
            <v>Pelumas         =  (0.01-0.02 Ltr/HP/Jam) x Pw x Mp</v>
          </cell>
          <cell r="G968" t="str">
            <v>I</v>
          </cell>
          <cell r="H968">
            <v>1188</v>
          </cell>
          <cell r="I968" t="str">
            <v>Rupiah</v>
          </cell>
        </row>
        <row r="970">
          <cell r="A970" t="str">
            <v xml:space="preserve">3. </v>
          </cell>
          <cell r="C970" t="str">
            <v>Perawatan dan</v>
          </cell>
          <cell r="D970" t="str">
            <v>(12,5 % - 17,5 %)  x  B</v>
          </cell>
          <cell r="G970" t="str">
            <v>K</v>
          </cell>
          <cell r="H970">
            <v>218.75</v>
          </cell>
          <cell r="I970" t="str">
            <v>Rupiah</v>
          </cell>
        </row>
        <row r="971">
          <cell r="C971" t="str">
            <v xml:space="preserve">        perbaikan    =</v>
          </cell>
          <cell r="D971" t="str">
            <v>W</v>
          </cell>
        </row>
        <row r="972">
          <cell r="L972" t="str">
            <v>C.</v>
          </cell>
          <cell r="N972" t="str">
            <v>ALAT</v>
          </cell>
        </row>
        <row r="973">
          <cell r="A973" t="str">
            <v xml:space="preserve">4. </v>
          </cell>
          <cell r="C973" t="str">
            <v>Operator</v>
          </cell>
          <cell r="D973" t="str">
            <v>=   ( 1  Orang / Jam )  x  U1</v>
          </cell>
          <cell r="G973" t="str">
            <v>L</v>
          </cell>
          <cell r="H973">
            <v>0</v>
          </cell>
          <cell r="I973" t="str">
            <v>Rupiah</v>
          </cell>
        </row>
        <row r="974">
          <cell r="A974" t="str">
            <v xml:space="preserve">5. </v>
          </cell>
          <cell r="C974" t="str">
            <v>Pembantu Operator</v>
          </cell>
          <cell r="D974" t="str">
            <v>=   ( 1  Orang / Jam )  x  U2</v>
          </cell>
          <cell r="G974" t="str">
            <v>M</v>
          </cell>
          <cell r="H974">
            <v>0</v>
          </cell>
          <cell r="I974" t="str">
            <v>Rupiah</v>
          </cell>
          <cell r="L974" t="str">
            <v>1.</v>
          </cell>
          <cell r="N974" t="str">
            <v>WATER PUMP 70-100 mm</v>
          </cell>
          <cell r="Q974" t="str">
            <v>jam</v>
          </cell>
          <cell r="R974">
            <v>1</v>
          </cell>
          <cell r="S974">
            <v>4128.659090909091</v>
          </cell>
          <cell r="V974">
            <v>4128.659090909091</v>
          </cell>
        </row>
        <row r="975">
          <cell r="L975" t="str">
            <v>2.</v>
          </cell>
          <cell r="N975" t="str">
            <v>-</v>
          </cell>
          <cell r="Q975" t="str">
            <v>jam</v>
          </cell>
          <cell r="R975" t="str">
            <v xml:space="preserve">-  </v>
          </cell>
          <cell r="S975" t="str">
            <v xml:space="preserve">-   </v>
          </cell>
          <cell r="V975" t="str">
            <v>-</v>
          </cell>
        </row>
        <row r="976">
          <cell r="C976" t="str">
            <v>Biaya Operasi per Jam        =</v>
          </cell>
          <cell r="E976" t="str">
            <v>(H+I+K+L+M)</v>
          </cell>
          <cell r="G976" t="str">
            <v>P</v>
          </cell>
          <cell r="H976">
            <v>3094.25</v>
          </cell>
          <cell r="I976" t="str">
            <v>Rupiah</v>
          </cell>
        </row>
        <row r="978">
          <cell r="A978" t="str">
            <v>D.</v>
          </cell>
          <cell r="C978" t="str">
            <v>TOTAL BIAYA SEWA ALAT / JAM   =   ( G + P )</v>
          </cell>
          <cell r="G978" t="str">
            <v>S</v>
          </cell>
          <cell r="H978">
            <v>4128.659090909091</v>
          </cell>
          <cell r="I978" t="str">
            <v>Rupiah</v>
          </cell>
        </row>
        <row r="982">
          <cell r="A982" t="str">
            <v>E.</v>
          </cell>
          <cell r="C982" t="str">
            <v>LAIN - LAIN</v>
          </cell>
        </row>
        <row r="983">
          <cell r="L983" t="str">
            <v>D.</v>
          </cell>
          <cell r="N983" t="str">
            <v>JUMLAH HARGA TENAGA, BAHAN DAN ALAT  ( A + B + C )</v>
          </cell>
          <cell r="V983">
            <v>4128.659090909091</v>
          </cell>
        </row>
        <row r="984">
          <cell r="A984" t="str">
            <v xml:space="preserve">1. </v>
          </cell>
          <cell r="C984" t="str">
            <v>Tingkat Suku Bunga</v>
          </cell>
          <cell r="G984" t="str">
            <v>i</v>
          </cell>
          <cell r="H984">
            <v>20</v>
          </cell>
          <cell r="I984" t="str">
            <v>% / Tahun</v>
          </cell>
          <cell r="L984" t="str">
            <v>E.</v>
          </cell>
          <cell r="N984" t="str">
            <v>OVERHEAD &amp; PROFIT</v>
          </cell>
          <cell r="Q984">
            <v>10</v>
          </cell>
          <cell r="R984" t="str">
            <v>%  x  D</v>
          </cell>
          <cell r="V984">
            <v>412.8659090909091</v>
          </cell>
        </row>
        <row r="985">
          <cell r="A985" t="str">
            <v xml:space="preserve">2. </v>
          </cell>
          <cell r="C985" t="str">
            <v>Upah Operator / Sopir</v>
          </cell>
          <cell r="G985" t="str">
            <v>U1</v>
          </cell>
          <cell r="H985">
            <v>0</v>
          </cell>
          <cell r="I985" t="str">
            <v>Rp./Jam</v>
          </cell>
          <cell r="L985" t="str">
            <v>F.</v>
          </cell>
          <cell r="N985" t="str">
            <v>HARGA SATUAN PEKERJAAN  ( D + E )</v>
          </cell>
          <cell r="V985">
            <v>4541.5249999999996</v>
          </cell>
        </row>
        <row r="986">
          <cell r="A986" t="str">
            <v xml:space="preserve">3. </v>
          </cell>
          <cell r="C986" t="str">
            <v>Upah Pembantu Operator / Pmb.Sopir</v>
          </cell>
          <cell r="G986" t="str">
            <v>U2</v>
          </cell>
          <cell r="H986">
            <v>0</v>
          </cell>
          <cell r="I986" t="str">
            <v>Rp./Jam</v>
          </cell>
          <cell r="L986" t="str">
            <v>Note: 1</v>
          </cell>
          <cell r="N986" t="str">
            <v>SATUAN dapat berdasarkan atas jam operasi untuk Tenaga Kerja dan Peralatan, volume dan/atau ukuran</v>
          </cell>
        </row>
        <row r="987">
          <cell r="A987" t="str">
            <v xml:space="preserve">4. </v>
          </cell>
          <cell r="C987" t="str">
            <v>Bahan Bakar Bensin</v>
          </cell>
          <cell r="G987" t="str">
            <v>Mb</v>
          </cell>
          <cell r="H987">
            <v>2450</v>
          </cell>
          <cell r="I987" t="str">
            <v>Liter</v>
          </cell>
          <cell r="N987" t="str">
            <v>berat untuk bahan-bahan.</v>
          </cell>
        </row>
        <row r="988">
          <cell r="A988" t="str">
            <v xml:space="preserve">5. </v>
          </cell>
          <cell r="C988" t="str">
            <v>Bahan Bakar Solar</v>
          </cell>
          <cell r="G988" t="str">
            <v>Ms</v>
          </cell>
          <cell r="H988">
            <v>2250</v>
          </cell>
          <cell r="I988" t="str">
            <v>Liter</v>
          </cell>
          <cell r="L988">
            <v>2</v>
          </cell>
          <cell r="N988" t="str">
            <v>Kuantitas satuan adalah kuantitas setiap komponen untuk menyelesaikan satu satuan pekerjaan dari nomor</v>
          </cell>
        </row>
        <row r="989">
          <cell r="A989" t="str">
            <v xml:space="preserve">6. </v>
          </cell>
          <cell r="C989" t="str">
            <v>Minyak Pelumas</v>
          </cell>
          <cell r="G989" t="str">
            <v>Mp</v>
          </cell>
          <cell r="H989">
            <v>19800</v>
          </cell>
          <cell r="I989" t="str">
            <v>Liter</v>
          </cell>
          <cell r="N989" t="str">
            <v>mata pembayaran.</v>
          </cell>
        </row>
        <row r="990">
          <cell r="L990">
            <v>3</v>
          </cell>
          <cell r="N990" t="str">
            <v>Biaya satuan untuk peralatan sudah termasuk bahan bakar, bahan habis dipakai dan operator.</v>
          </cell>
        </row>
        <row r="991">
          <cell r="L991">
            <v>4</v>
          </cell>
          <cell r="N991" t="str">
            <v>Biaya satuan sudah termasuk pengeluaran untuk seluruh pajak yang berkaitan (tetapi tidak termasuk PPN</v>
          </cell>
        </row>
        <row r="992">
          <cell r="N992" t="str">
            <v>yang dibayar dari kontrak) dan biaya-biaya lainnya.</v>
          </cell>
        </row>
        <row r="993">
          <cell r="A993" t="str">
            <v>ITEM PEMBAYARAN No.</v>
          </cell>
          <cell r="D993" t="str">
            <v>:  9.20</v>
          </cell>
          <cell r="U993" t="str">
            <v>Analisa EI-920</v>
          </cell>
        </row>
        <row r="994">
          <cell r="A994" t="str">
            <v>JENIS PEKERJAAN</v>
          </cell>
          <cell r="D994" t="str">
            <v>:  PEKERJAAN HARIAN</v>
          </cell>
        </row>
        <row r="995">
          <cell r="A995" t="str">
            <v>SATUAN PEMBAYARAN</v>
          </cell>
          <cell r="D995" t="str">
            <v>:  JAM</v>
          </cell>
          <cell r="J995" t="str">
            <v xml:space="preserve">         URAIAN ANALISA HARGA SATUAN</v>
          </cell>
          <cell r="L995" t="str">
            <v>FORMULIR STANDAR UNTUK</v>
          </cell>
        </row>
        <row r="996">
          <cell r="L996" t="str">
            <v>PEREKAMAN ANALISA MASING-MASING HARGA SATUAN</v>
          </cell>
        </row>
        <row r="997">
          <cell r="L997" t="str">
            <v xml:space="preserve">                                                                                                            </v>
          </cell>
        </row>
        <row r="998">
          <cell r="A998" t="str">
            <v>No.</v>
          </cell>
          <cell r="C998" t="str">
            <v>U R A I A N</v>
          </cell>
          <cell r="G998" t="str">
            <v>KODE</v>
          </cell>
          <cell r="H998" t="str">
            <v>KOEF.</v>
          </cell>
          <cell r="I998" t="str">
            <v>SATUAN</v>
          </cell>
          <cell r="J998" t="str">
            <v>KETERANGAN</v>
          </cell>
        </row>
        <row r="1000">
          <cell r="L1000" t="str">
            <v>Proyek / Bagpro</v>
          </cell>
          <cell r="O1000" t="str">
            <v xml:space="preserve">:  Peningkatan Jalan Dan Jembatan Prop. NTT </v>
          </cell>
        </row>
        <row r="1001">
          <cell r="A1001" t="str">
            <v>A.</v>
          </cell>
          <cell r="C1001" t="str">
            <v>URAIAN PERALATAN</v>
          </cell>
          <cell r="L1001" t="str">
            <v>No. Paket Kontrak</v>
          </cell>
          <cell r="O1001" t="str">
            <v xml:space="preserve">:  </v>
          </cell>
        </row>
        <row r="1002">
          <cell r="L1002" t="str">
            <v>Nama Paket</v>
          </cell>
          <cell r="O1002" t="str">
            <v>:  Pembangunan Jalan Resetlement Pengungsi Mauritzu</v>
          </cell>
        </row>
        <row r="1003">
          <cell r="A1003" t="str">
            <v xml:space="preserve">1. </v>
          </cell>
          <cell r="C1003" t="str">
            <v>Jenis Peralatan</v>
          </cell>
          <cell r="G1003" t="str">
            <v>JACK HAMMER</v>
          </cell>
          <cell r="J1003" t="str">
            <v>E26</v>
          </cell>
          <cell r="L1003" t="str">
            <v>Prop / Kab / Kodya</v>
          </cell>
          <cell r="O1003" t="str">
            <v>:  Nusa Tenggara Timur / TTU</v>
          </cell>
        </row>
        <row r="1004">
          <cell r="A1004" t="str">
            <v xml:space="preserve">2. </v>
          </cell>
          <cell r="C1004" t="str">
            <v>Tenaga</v>
          </cell>
          <cell r="G1004" t="str">
            <v>Pw</v>
          </cell>
          <cell r="H1004">
            <v>3</v>
          </cell>
          <cell r="I1004" t="str">
            <v>HP</v>
          </cell>
          <cell r="L1004" t="str">
            <v>ITEM PEMBAYARAN NO.</v>
          </cell>
          <cell r="O1004" t="str">
            <v>:  9.20</v>
          </cell>
          <cell r="S1004" t="str">
            <v>PERKIRAAN VOL. PEK.</v>
          </cell>
          <cell r="U1004" t="str">
            <v>:</v>
          </cell>
          <cell r="V1004" t="e">
            <v>#REF!</v>
          </cell>
        </row>
        <row r="1005">
          <cell r="A1005" t="str">
            <v xml:space="preserve">3. </v>
          </cell>
          <cell r="C1005" t="str">
            <v>Kapasitas</v>
          </cell>
          <cell r="G1005" t="str">
            <v>Cp</v>
          </cell>
          <cell r="H1005" t="str">
            <v xml:space="preserve">-  </v>
          </cell>
          <cell r="I1005" t="str">
            <v>-</v>
          </cell>
          <cell r="L1005" t="str">
            <v>JENIS PEKERJAAN</v>
          </cell>
          <cell r="O1005" t="str">
            <v>:  PEKERJAAN HARIAN</v>
          </cell>
          <cell r="S1005" t="str">
            <v>TOTAL HARGA (Rp.)</v>
          </cell>
          <cell r="U1005" t="str">
            <v>:</v>
          </cell>
          <cell r="V1005">
            <v>0</v>
          </cell>
        </row>
        <row r="1006">
          <cell r="A1006" t="str">
            <v xml:space="preserve">4. </v>
          </cell>
          <cell r="C1006" t="str">
            <v>Umur Ekonomis</v>
          </cell>
          <cell r="G1006" t="str">
            <v>A</v>
          </cell>
          <cell r="H1006">
            <v>4</v>
          </cell>
          <cell r="I1006" t="str">
            <v>Tahun</v>
          </cell>
          <cell r="J1006" t="str">
            <v xml:space="preserve"> Alat Baru</v>
          </cell>
          <cell r="P1006" t="str">
            <v>JACK HAMMER</v>
          </cell>
          <cell r="S1006" t="str">
            <v>% THD. BIAYA PROYEK</v>
          </cell>
          <cell r="U1006" t="str">
            <v>:</v>
          </cell>
          <cell r="V1006">
            <v>0</v>
          </cell>
        </row>
        <row r="1007">
          <cell r="A1007" t="str">
            <v xml:space="preserve">5. </v>
          </cell>
          <cell r="C1007" t="str">
            <v>Jam Operasi Dalam 1 Tahun</v>
          </cell>
          <cell r="G1007" t="str">
            <v>W</v>
          </cell>
          <cell r="H1007">
            <v>1000</v>
          </cell>
          <cell r="I1007" t="str">
            <v>Jam</v>
          </cell>
          <cell r="J1007" t="str">
            <v xml:space="preserve"> Alat Baru</v>
          </cell>
          <cell r="L1007" t="str">
            <v>SATUAN PEMBAYARAN</v>
          </cell>
          <cell r="O1007" t="str">
            <v>:  JAM</v>
          </cell>
          <cell r="Q1007" t="str">
            <v>E26</v>
          </cell>
        </row>
        <row r="1008">
          <cell r="A1008" t="str">
            <v xml:space="preserve">6. </v>
          </cell>
          <cell r="C1008" t="str">
            <v>Harga Alat</v>
          </cell>
          <cell r="G1008" t="str">
            <v>B</v>
          </cell>
          <cell r="H1008">
            <v>55000000</v>
          </cell>
          <cell r="I1008" t="str">
            <v>Rupiah</v>
          </cell>
          <cell r="J1008" t="str">
            <v xml:space="preserve"> Alat Baru</v>
          </cell>
        </row>
        <row r="1010">
          <cell r="R1010" t="str">
            <v>PERKIRAAN</v>
          </cell>
          <cell r="S1010" t="str">
            <v>HARGA</v>
          </cell>
          <cell r="T1010" t="str">
            <v>JUMLAH</v>
          </cell>
        </row>
        <row r="1011">
          <cell r="A1011" t="str">
            <v>B.</v>
          </cell>
          <cell r="C1011" t="str">
            <v>BIAYA PASTI PER JAM KERJA</v>
          </cell>
          <cell r="L1011" t="str">
            <v>NO.</v>
          </cell>
          <cell r="N1011" t="str">
            <v>KOMPONEN</v>
          </cell>
          <cell r="Q1011" t="str">
            <v>SATUAN</v>
          </cell>
          <cell r="R1011" t="str">
            <v>KUANTITAS</v>
          </cell>
          <cell r="S1011" t="str">
            <v>SATUAN</v>
          </cell>
          <cell r="T1011" t="str">
            <v>HARGA</v>
          </cell>
        </row>
        <row r="1012">
          <cell r="S1012" t="str">
            <v>(Rp.)</v>
          </cell>
          <cell r="T1012" t="str">
            <v>(Rp.)</v>
          </cell>
        </row>
        <row r="1013">
          <cell r="A1013" t="str">
            <v xml:space="preserve">1. </v>
          </cell>
          <cell r="C1013" t="str">
            <v>Nilai Sisa Alat</v>
          </cell>
          <cell r="D1013" t="str">
            <v>=  10 % x Harga Alat Baru</v>
          </cell>
          <cell r="G1013" t="str">
            <v>C</v>
          </cell>
          <cell r="H1013">
            <v>5500000</v>
          </cell>
          <cell r="I1013" t="str">
            <v>Rupiah</v>
          </cell>
        </row>
        <row r="1015">
          <cell r="A1015" t="str">
            <v xml:space="preserve">2. </v>
          </cell>
          <cell r="C1015" t="str">
            <v>Faktor Angsuran Modal    =</v>
          </cell>
          <cell r="E1015" t="str">
            <v>i x (1 + i)^A</v>
          </cell>
          <cell r="G1015" t="str">
            <v>D</v>
          </cell>
          <cell r="H1015">
            <v>0.38628912071535026</v>
          </cell>
          <cell r="I1015" t="str">
            <v>-</v>
          </cell>
          <cell r="L1015" t="str">
            <v>A.</v>
          </cell>
          <cell r="N1015" t="str">
            <v>PEKERJA</v>
          </cell>
        </row>
        <row r="1016">
          <cell r="E1016" t="str">
            <v>(1 + i)^A - 1</v>
          </cell>
        </row>
        <row r="1017">
          <cell r="A1017" t="str">
            <v xml:space="preserve">3. </v>
          </cell>
          <cell r="C1017" t="str">
            <v>Biaya Pasti per Jam  :</v>
          </cell>
          <cell r="L1017" t="str">
            <v>1.</v>
          </cell>
          <cell r="N1017" t="str">
            <v>-</v>
          </cell>
          <cell r="R1017" t="str">
            <v xml:space="preserve">-  </v>
          </cell>
          <cell r="S1017" t="str">
            <v xml:space="preserve">-   </v>
          </cell>
          <cell r="V1017" t="str">
            <v>-</v>
          </cell>
        </row>
        <row r="1018">
          <cell r="C1018" t="str">
            <v>a.  Biaya Pengembalian Modal  =</v>
          </cell>
          <cell r="E1018" t="str">
            <v>( B - C ) x D</v>
          </cell>
          <cell r="G1018" t="str">
            <v>E</v>
          </cell>
          <cell r="H1018">
            <v>19121.311475409839</v>
          </cell>
          <cell r="I1018" t="str">
            <v>Rupiah</v>
          </cell>
          <cell r="L1018" t="str">
            <v>2.</v>
          </cell>
          <cell r="N1018" t="str">
            <v>-</v>
          </cell>
          <cell r="R1018" t="str">
            <v xml:space="preserve">-  </v>
          </cell>
          <cell r="S1018" t="str">
            <v xml:space="preserve">-   </v>
          </cell>
          <cell r="V1018" t="str">
            <v>-</v>
          </cell>
        </row>
        <row r="1019">
          <cell r="E1019" t="str">
            <v>W</v>
          </cell>
        </row>
        <row r="1021">
          <cell r="C1021" t="str">
            <v>b.  Asuransi, dll =</v>
          </cell>
          <cell r="D1021">
            <v>2E-3</v>
          </cell>
          <cell r="E1021" t="str">
            <v xml:space="preserve">  x   B</v>
          </cell>
          <cell r="G1021" t="str">
            <v>F</v>
          </cell>
          <cell r="H1021">
            <v>110</v>
          </cell>
          <cell r="I1021" t="str">
            <v>Rupiah</v>
          </cell>
        </row>
        <row r="1022">
          <cell r="E1022" t="str">
            <v>W</v>
          </cell>
        </row>
        <row r="1023">
          <cell r="L1023" t="str">
            <v>B.</v>
          </cell>
          <cell r="N1023" t="str">
            <v>BAHAN</v>
          </cell>
        </row>
        <row r="1024">
          <cell r="C1024" t="str">
            <v>Biaya Pasti per Jam             =</v>
          </cell>
          <cell r="E1024" t="str">
            <v>( E + F )</v>
          </cell>
          <cell r="G1024" t="str">
            <v>G</v>
          </cell>
          <cell r="H1024">
            <v>19231.311475409839</v>
          </cell>
          <cell r="I1024" t="str">
            <v>Rupiah</v>
          </cell>
        </row>
        <row r="1025">
          <cell r="L1025" t="str">
            <v>1.</v>
          </cell>
          <cell r="N1025" t="str">
            <v>-</v>
          </cell>
          <cell r="R1025" t="str">
            <v xml:space="preserve">-  </v>
          </cell>
          <cell r="S1025" t="str">
            <v xml:space="preserve">-   </v>
          </cell>
          <cell r="V1025" t="str">
            <v>-</v>
          </cell>
        </row>
        <row r="1026">
          <cell r="A1026" t="str">
            <v>C.</v>
          </cell>
          <cell r="C1026" t="str">
            <v>BIAYA OPERASI PER JAM KERJA</v>
          </cell>
          <cell r="L1026" t="str">
            <v>2.</v>
          </cell>
          <cell r="N1026" t="str">
            <v>-</v>
          </cell>
          <cell r="R1026" t="str">
            <v xml:space="preserve">-  </v>
          </cell>
          <cell r="S1026" t="str">
            <v xml:space="preserve">-   </v>
          </cell>
          <cell r="V1026" t="str">
            <v>-</v>
          </cell>
        </row>
        <row r="1028">
          <cell r="A1028" t="str">
            <v xml:space="preserve">1. </v>
          </cell>
          <cell r="C1028" t="str">
            <v xml:space="preserve">Bahan Bakar  =  (0.125-0.175 Ltr/HP/Jam)   x Pw x Ms </v>
          </cell>
          <cell r="G1028" t="str">
            <v>H</v>
          </cell>
          <cell r="H1028">
            <v>843.75</v>
          </cell>
          <cell r="I1028" t="str">
            <v>Rupiah</v>
          </cell>
        </row>
        <row r="1030">
          <cell r="A1030" t="str">
            <v xml:space="preserve">2. </v>
          </cell>
          <cell r="C1030" t="str">
            <v>Pelumas         =  (0.01-0.02 Ltr/HP/Jam) x Pw x Mp</v>
          </cell>
          <cell r="G1030" t="str">
            <v>I</v>
          </cell>
          <cell r="H1030">
            <v>594</v>
          </cell>
          <cell r="I1030" t="str">
            <v>Rupiah</v>
          </cell>
        </row>
        <row r="1032">
          <cell r="A1032" t="str">
            <v xml:space="preserve">3. </v>
          </cell>
          <cell r="C1032" t="str">
            <v>Perawatan dan</v>
          </cell>
          <cell r="D1032" t="str">
            <v>(12,5 % - 17,5 %)  x  B</v>
          </cell>
          <cell r="G1032" t="str">
            <v>K</v>
          </cell>
          <cell r="H1032">
            <v>6875</v>
          </cell>
          <cell r="I1032" t="str">
            <v>Rupiah</v>
          </cell>
        </row>
        <row r="1033">
          <cell r="C1033" t="str">
            <v xml:space="preserve">        perbaikan    =</v>
          </cell>
          <cell r="D1033" t="str">
            <v>W</v>
          </cell>
        </row>
        <row r="1034">
          <cell r="L1034" t="str">
            <v>C.</v>
          </cell>
          <cell r="N1034" t="str">
            <v>ALAT</v>
          </cell>
        </row>
        <row r="1035">
          <cell r="A1035" t="str">
            <v xml:space="preserve">4. </v>
          </cell>
          <cell r="C1035" t="str">
            <v>Operator</v>
          </cell>
          <cell r="D1035" t="str">
            <v>=   ( 1  Orang / Jam )  x  U1</v>
          </cell>
          <cell r="G1035" t="str">
            <v>L</v>
          </cell>
          <cell r="H1035">
            <v>0</v>
          </cell>
          <cell r="I1035" t="str">
            <v>Rupiah</v>
          </cell>
        </row>
        <row r="1036">
          <cell r="A1036" t="str">
            <v xml:space="preserve">5. </v>
          </cell>
          <cell r="C1036" t="str">
            <v>Pembantu Operator</v>
          </cell>
          <cell r="D1036" t="str">
            <v>=   ( 1  Orang / Jam )  x  U2</v>
          </cell>
          <cell r="G1036" t="str">
            <v>M</v>
          </cell>
          <cell r="H1036">
            <v>0</v>
          </cell>
          <cell r="I1036" t="str">
            <v>Rupiah</v>
          </cell>
          <cell r="L1036" t="str">
            <v>1.</v>
          </cell>
          <cell r="N1036" t="str">
            <v>JACK HAMMER</v>
          </cell>
          <cell r="Q1036" t="str">
            <v>jam</v>
          </cell>
          <cell r="R1036">
            <v>1</v>
          </cell>
          <cell r="S1036">
            <v>27544.061475409839</v>
          </cell>
          <cell r="V1036">
            <v>27544.061475409839</v>
          </cell>
        </row>
        <row r="1037">
          <cell r="L1037" t="str">
            <v>2.</v>
          </cell>
          <cell r="N1037" t="str">
            <v>-</v>
          </cell>
          <cell r="Q1037" t="str">
            <v>jam</v>
          </cell>
          <cell r="R1037" t="str">
            <v xml:space="preserve">-  </v>
          </cell>
          <cell r="S1037" t="str">
            <v xml:space="preserve">-   </v>
          </cell>
          <cell r="V1037" t="str">
            <v>-</v>
          </cell>
        </row>
        <row r="1038">
          <cell r="C1038" t="str">
            <v>Biaya Operasi per Jam        =</v>
          </cell>
          <cell r="E1038" t="str">
            <v>(H+I+K+L+M)</v>
          </cell>
          <cell r="G1038" t="str">
            <v>P</v>
          </cell>
          <cell r="H1038">
            <v>8312.75</v>
          </cell>
          <cell r="I1038" t="str">
            <v>Rupiah</v>
          </cell>
        </row>
        <row r="1040">
          <cell r="A1040" t="str">
            <v>D.</v>
          </cell>
          <cell r="C1040" t="str">
            <v>TOTAL BIAYA SEWA ALAT / JAM   =   ( G + P )</v>
          </cell>
          <cell r="G1040" t="str">
            <v>S</v>
          </cell>
          <cell r="H1040">
            <v>27544.061475409839</v>
          </cell>
          <cell r="I1040" t="str">
            <v>Rupiah</v>
          </cell>
        </row>
        <row r="1044">
          <cell r="A1044" t="str">
            <v>E.</v>
          </cell>
          <cell r="C1044" t="str">
            <v>LAIN - LAIN</v>
          </cell>
        </row>
        <row r="1045">
          <cell r="L1045" t="str">
            <v>D.</v>
          </cell>
          <cell r="N1045" t="str">
            <v>JUMLAH HARGA TENAGA, BAHAN DAN ALAT  ( A + B + C )</v>
          </cell>
          <cell r="V1045">
            <v>27544.061475409839</v>
          </cell>
        </row>
        <row r="1046">
          <cell r="A1046" t="str">
            <v xml:space="preserve">1. </v>
          </cell>
          <cell r="C1046" t="str">
            <v>Tingkat Suku Bunga</v>
          </cell>
          <cell r="G1046" t="str">
            <v>i</v>
          </cell>
          <cell r="H1046">
            <v>20</v>
          </cell>
          <cell r="I1046" t="str">
            <v>% / Tahun</v>
          </cell>
          <cell r="L1046" t="str">
            <v>E.</v>
          </cell>
          <cell r="N1046" t="str">
            <v>OVERHEAD &amp; PROFIT</v>
          </cell>
          <cell r="Q1046">
            <v>10</v>
          </cell>
          <cell r="R1046" t="str">
            <v>%  x  D</v>
          </cell>
          <cell r="V1046">
            <v>2754.406147540984</v>
          </cell>
        </row>
        <row r="1047">
          <cell r="A1047" t="str">
            <v xml:space="preserve">2. </v>
          </cell>
          <cell r="C1047" t="str">
            <v>Upah Operator / Sopir</v>
          </cell>
          <cell r="G1047" t="str">
            <v>U1</v>
          </cell>
          <cell r="H1047">
            <v>0</v>
          </cell>
          <cell r="I1047" t="str">
            <v>Rp./Jam</v>
          </cell>
          <cell r="L1047" t="str">
            <v>F.</v>
          </cell>
          <cell r="N1047" t="str">
            <v>HARGA SATUAN PEKERJAAN  ( D + E )</v>
          </cell>
          <cell r="V1047">
            <v>30298.467622950822</v>
          </cell>
        </row>
        <row r="1048">
          <cell r="A1048" t="str">
            <v xml:space="preserve">3. </v>
          </cell>
          <cell r="C1048" t="str">
            <v>Upah Pembantu Operator / Pmb.Sopir</v>
          </cell>
          <cell r="G1048" t="str">
            <v>U2</v>
          </cell>
          <cell r="H1048">
            <v>0</v>
          </cell>
          <cell r="I1048" t="str">
            <v>Rp./Jam</v>
          </cell>
          <cell r="L1048" t="str">
            <v>Note: 1</v>
          </cell>
          <cell r="N1048" t="str">
            <v>SATUAN dapat berdasarkan atas jam operasi untuk Tenaga Kerja dan Peralatan, volume dan/atau ukuran</v>
          </cell>
        </row>
        <row r="1049">
          <cell r="A1049" t="str">
            <v xml:space="preserve">4. </v>
          </cell>
          <cell r="C1049" t="str">
            <v>Bahan Bakar Bensin</v>
          </cell>
          <cell r="G1049" t="str">
            <v>Mb</v>
          </cell>
          <cell r="H1049">
            <v>2450</v>
          </cell>
          <cell r="I1049" t="str">
            <v>Liter</v>
          </cell>
          <cell r="N1049" t="str">
            <v>berat untuk bahan-bahan.</v>
          </cell>
        </row>
        <row r="1050">
          <cell r="A1050" t="str">
            <v xml:space="preserve">5. </v>
          </cell>
          <cell r="C1050" t="str">
            <v>Bahan Bakar Solar</v>
          </cell>
          <cell r="G1050" t="str">
            <v>Ms</v>
          </cell>
          <cell r="H1050">
            <v>2250</v>
          </cell>
          <cell r="I1050" t="str">
            <v>Liter</v>
          </cell>
          <cell r="L1050">
            <v>2</v>
          </cell>
          <cell r="N1050" t="str">
            <v>Kuantitas satuan adalah kuantitas setiap komponen untuk menyelesaikan satu satuan pekerjaan dari nomor</v>
          </cell>
        </row>
        <row r="1051">
          <cell r="A1051" t="str">
            <v xml:space="preserve">6. </v>
          </cell>
          <cell r="C1051" t="str">
            <v>Minyak Pelumas</v>
          </cell>
          <cell r="G1051" t="str">
            <v>Mp</v>
          </cell>
          <cell r="H1051">
            <v>19800</v>
          </cell>
          <cell r="I1051" t="str">
            <v>Liter</v>
          </cell>
          <cell r="N1051" t="str">
            <v>mata pembayaran.</v>
          </cell>
        </row>
        <row r="1052">
          <cell r="L1052">
            <v>3</v>
          </cell>
          <cell r="N1052" t="str">
            <v>Biaya satuan untuk peralatan sudah termasuk bahan bakar, bahan habis dipakai dan operator.</v>
          </cell>
        </row>
        <row r="1053">
          <cell r="L1053">
            <v>4</v>
          </cell>
          <cell r="N1053" t="str">
            <v>Biaya satuan sudah termasuk pengeluaran untuk seluruh pajak yang berkaitan (tetapi tidak termasuk PPN</v>
          </cell>
        </row>
        <row r="1054">
          <cell r="N1054" t="str">
            <v>yang dibayar dari kontrak) dan biaya-biaya lainnya.</v>
          </cell>
        </row>
      </sheetData>
      <sheetData sheetId="32" refreshError="1">
        <row r="1">
          <cell r="I1" t="str">
            <v>Analisa EI-1011</v>
          </cell>
        </row>
        <row r="3">
          <cell r="A3" t="str">
            <v>FORMULIR STANDAR UNTUK</v>
          </cell>
        </row>
        <row r="4">
          <cell r="A4" t="str">
            <v>PEREKAMAN ANALISA MASING-MASING HARGA SATUAN</v>
          </cell>
        </row>
        <row r="5">
          <cell r="A5" t="str">
            <v xml:space="preserve">                                                                                                            </v>
          </cell>
        </row>
        <row r="8">
          <cell r="A8" t="str">
            <v>Proyek / Bagpro</v>
          </cell>
          <cell r="D8" t="str">
            <v xml:space="preserve">:  Peningkatan Jalan Dan Jembatan Prop. NTT </v>
          </cell>
        </row>
        <row r="9">
          <cell r="A9" t="str">
            <v>No. Paket Kontrak</v>
          </cell>
          <cell r="D9" t="str">
            <v xml:space="preserve">:  </v>
          </cell>
        </row>
        <row r="10">
          <cell r="A10" t="str">
            <v>Nama Paket</v>
          </cell>
          <cell r="D10" t="str">
            <v>:  Pembangunan Jalan Resetlement Pengungsi Mauritzu</v>
          </cell>
        </row>
        <row r="11">
          <cell r="A11" t="str">
            <v>Prop / Kab / Kodya</v>
          </cell>
          <cell r="D11" t="str">
            <v>:  Nusa Tenggara Timur / TTU</v>
          </cell>
        </row>
        <row r="12">
          <cell r="A12" t="str">
            <v>ITEM PEMBAYARAN NO.</v>
          </cell>
          <cell r="D12" t="str">
            <v>: 10.1 (1)</v>
          </cell>
        </row>
        <row r="13">
          <cell r="A13" t="str">
            <v>JENIS PEKERJAAN</v>
          </cell>
          <cell r="D13" t="str">
            <v>: Pemeliharaan Rutin Perkerasan</v>
          </cell>
        </row>
        <row r="14">
          <cell r="A14" t="str">
            <v>SATUAN PEMBAYARAN</v>
          </cell>
          <cell r="D14" t="str">
            <v>: Lump Sum / Bulan</v>
          </cell>
          <cell r="G14" t="str">
            <v>% THD. BIAYA PROYEK</v>
          </cell>
          <cell r="I14" t="str">
            <v>:</v>
          </cell>
          <cell r="J14">
            <v>4.2075196207937484</v>
          </cell>
        </row>
        <row r="17">
          <cell r="F17" t="str">
            <v>PERKIRAAN</v>
          </cell>
          <cell r="G17" t="str">
            <v>HARGA</v>
          </cell>
          <cell r="H17" t="str">
            <v>JUMLAH</v>
          </cell>
        </row>
        <row r="18">
          <cell r="A18" t="str">
            <v>NO.</v>
          </cell>
          <cell r="C18" t="str">
            <v>KOMPONEN</v>
          </cell>
          <cell r="E18" t="str">
            <v>SATUAN</v>
          </cell>
          <cell r="F18" t="str">
            <v>KUANTITAS</v>
          </cell>
          <cell r="G18" t="str">
            <v>SATUAN</v>
          </cell>
          <cell r="H18" t="str">
            <v>HARGA</v>
          </cell>
        </row>
        <row r="19">
          <cell r="G19" t="str">
            <v>(Rp.)</v>
          </cell>
          <cell r="H19" t="str">
            <v>(Rp.)</v>
          </cell>
        </row>
        <row r="22">
          <cell r="A22" t="str">
            <v>A.</v>
          </cell>
          <cell r="C22" t="str">
            <v>TENAGA</v>
          </cell>
        </row>
        <row r="24">
          <cell r="A24" t="str">
            <v>1.</v>
          </cell>
          <cell r="C24" t="str">
            <v>Pekerja</v>
          </cell>
          <cell r="D24" t="str">
            <v>(L01)</v>
          </cell>
          <cell r="E24" t="str">
            <v>Jam</v>
          </cell>
          <cell r="F24">
            <v>173.25</v>
          </cell>
          <cell r="G24">
            <v>0</v>
          </cell>
          <cell r="J24">
            <v>0</v>
          </cell>
        </row>
        <row r="25">
          <cell r="A25" t="str">
            <v>2.</v>
          </cell>
          <cell r="C25" t="str">
            <v>Mandor</v>
          </cell>
          <cell r="D25" t="str">
            <v>(L03)</v>
          </cell>
          <cell r="E25" t="str">
            <v>Jam</v>
          </cell>
          <cell r="F25">
            <v>34.65</v>
          </cell>
          <cell r="G25">
            <v>0</v>
          </cell>
          <cell r="J25">
            <v>0</v>
          </cell>
        </row>
        <row r="28">
          <cell r="F28" t="str">
            <v xml:space="preserve">JUMLAH HARGA TENAGA   </v>
          </cell>
          <cell r="J28">
            <v>0</v>
          </cell>
        </row>
        <row r="30">
          <cell r="A30" t="str">
            <v>B.</v>
          </cell>
          <cell r="C30" t="str">
            <v>BAHAN</v>
          </cell>
        </row>
        <row r="32">
          <cell r="A32" t="str">
            <v>1.</v>
          </cell>
          <cell r="C32" t="str">
            <v>Camp. Aspal Panas</v>
          </cell>
          <cell r="E32" t="str">
            <v>M3</v>
          </cell>
          <cell r="F32">
            <v>7.200000000000002</v>
          </cell>
          <cell r="G32">
            <v>110178.14284896571</v>
          </cell>
          <cell r="J32">
            <v>793282.62851255329</v>
          </cell>
        </row>
        <row r="33">
          <cell r="A33" t="str">
            <v>2.</v>
          </cell>
          <cell r="C33" t="str">
            <v>Camp. Aspal Dingin</v>
          </cell>
          <cell r="E33" t="str">
            <v>M3</v>
          </cell>
          <cell r="F33">
            <v>7.200000000000002</v>
          </cell>
          <cell r="G33">
            <v>420760.20471637649</v>
          </cell>
          <cell r="J33">
            <v>3029473.4739579116</v>
          </cell>
        </row>
        <row r="34">
          <cell r="A34" t="str">
            <v>3.</v>
          </cell>
          <cell r="C34" t="str">
            <v>Aspal Pengisian Retak</v>
          </cell>
          <cell r="E34" t="str">
            <v>Liter</v>
          </cell>
          <cell r="F34">
            <v>675</v>
          </cell>
          <cell r="G34">
            <v>792.17293936010662</v>
          </cell>
          <cell r="J34">
            <v>534716.73406807194</v>
          </cell>
        </row>
        <row r="35">
          <cell r="A35" t="str">
            <v>4.</v>
          </cell>
          <cell r="C35" t="str">
            <v>Bahan-bahan lainnya</v>
          </cell>
          <cell r="E35" t="str">
            <v>LS</v>
          </cell>
          <cell r="F35">
            <v>1</v>
          </cell>
          <cell r="G35">
            <v>1045000</v>
          </cell>
          <cell r="J35">
            <v>1045000</v>
          </cell>
        </row>
        <row r="38">
          <cell r="F38" t="str">
            <v xml:space="preserve">JUMLAH HARGA BAHAN   </v>
          </cell>
          <cell r="J38">
            <v>5402472.8365385365</v>
          </cell>
        </row>
        <row r="40">
          <cell r="A40" t="str">
            <v>C.</v>
          </cell>
          <cell r="C40" t="str">
            <v>PERALATAN</v>
          </cell>
        </row>
        <row r="42">
          <cell r="A42" t="str">
            <v>1.</v>
          </cell>
          <cell r="C42" t="str">
            <v>Motor Grader</v>
          </cell>
          <cell r="D42" t="str">
            <v>(E13)</v>
          </cell>
          <cell r="E42" t="str">
            <v>Jam</v>
          </cell>
          <cell r="F42">
            <v>11.55</v>
          </cell>
          <cell r="G42">
            <v>159814.65114175383</v>
          </cell>
          <cell r="J42">
            <v>1845859.2206872569</v>
          </cell>
        </row>
        <row r="43">
          <cell r="A43" t="str">
            <v>2.</v>
          </cell>
          <cell r="C43" t="str">
            <v>Flat Bed Truck    (E11)</v>
          </cell>
          <cell r="E43" t="str">
            <v>Jam</v>
          </cell>
          <cell r="F43">
            <v>11.55</v>
          </cell>
          <cell r="G43">
            <v>91511.794856134482</v>
          </cell>
          <cell r="J43">
            <v>1056961.2305883532</v>
          </cell>
        </row>
        <row r="44">
          <cell r="A44" t="str">
            <v>3.</v>
          </cell>
          <cell r="C44" t="str">
            <v>Air Compressor   (E05)</v>
          </cell>
          <cell r="E44" t="str">
            <v>Jam</v>
          </cell>
          <cell r="F44">
            <v>11.55</v>
          </cell>
          <cell r="G44">
            <v>59003.38339366061</v>
          </cell>
          <cell r="J44">
            <v>681489.07819678006</v>
          </cell>
        </row>
        <row r="50">
          <cell r="F50" t="str">
            <v xml:space="preserve">JUMLAH HARGA PERALATAN </v>
          </cell>
          <cell r="J50">
            <v>3584309.5294723902</v>
          </cell>
        </row>
        <row r="52">
          <cell r="A52" t="str">
            <v>D.</v>
          </cell>
          <cell r="C52" t="str">
            <v>Jumlah harga Tenaga, Bahan dan Peralatan  :  ( A + B + C )</v>
          </cell>
          <cell r="J52">
            <v>8986782.3660109267</v>
          </cell>
        </row>
        <row r="53">
          <cell r="A53" t="str">
            <v>E.</v>
          </cell>
          <cell r="C53" t="str">
            <v>Over Head and Profit  :</v>
          </cell>
          <cell r="E53">
            <v>10</v>
          </cell>
          <cell r="F53" t="str">
            <v>%  x  D</v>
          </cell>
          <cell r="J53">
            <v>898678.23660109274</v>
          </cell>
        </row>
        <row r="54">
          <cell r="A54" t="str">
            <v>F.</v>
          </cell>
          <cell r="C54" t="str">
            <v>Harga Lump Sum  :  ( D + E )</v>
          </cell>
          <cell r="J54">
            <v>9885460.6026120186</v>
          </cell>
        </row>
        <row r="55">
          <cell r="A55" t="str">
            <v>G.</v>
          </cell>
          <cell r="C55" t="str">
            <v>Harga Lump Sum / bulan untuk 3 bulan pertama  :  F / 8</v>
          </cell>
          <cell r="J55">
            <v>1235682.5753265023</v>
          </cell>
        </row>
        <row r="56">
          <cell r="A56" t="str">
            <v>H.</v>
          </cell>
          <cell r="C56" t="str">
            <v>Harga Lump Sum / bulan untuk sisanya selama Periode Pelaksanaan</v>
          </cell>
          <cell r="J56">
            <v>2471365.1506530046</v>
          </cell>
        </row>
        <row r="57">
          <cell r="C57" t="str">
            <v>=  5/8 x { F / (Periode Pelaksanaan - 3) }</v>
          </cell>
        </row>
        <row r="58">
          <cell r="A58" t="str">
            <v>Note: 1</v>
          </cell>
          <cell r="C58" t="str">
            <v>Perkiraan kuantitas yang dicantumkan harus diperkirakan mendekati kondisi sebenarnya.</v>
          </cell>
        </row>
        <row r="59">
          <cell r="A59">
            <v>2</v>
          </cell>
          <cell r="C59" t="str">
            <v>Harga Lump Sum harus mencakup seluruh pajak yang berkaitan (tapi tidak termasuk PPN yang dibayarkan</v>
          </cell>
        </row>
        <row r="60">
          <cell r="C60" t="str">
            <v>dari Kontrak), bahan-bahan tambahan, tenaga kerja atau peralatan yang mungkin diperlukan.</v>
          </cell>
        </row>
        <row r="61">
          <cell r="A61">
            <v>3</v>
          </cell>
          <cell r="C61" t="str">
            <v>Pekerjaan dan kuantitas yang ditunjukkan di atas adalah perkiraan semata yang menjadi dasar penetapan Mata</v>
          </cell>
        </row>
        <row r="62">
          <cell r="C62" t="str">
            <v>Pembayaran Pekerjaan Pemeliharaan Rutin ini. Pelaksanaan pemeliharaan kondisi jalan dilakukan sesuai</v>
          </cell>
        </row>
        <row r="63">
          <cell r="C63" t="str">
            <v>ketentuan dalam Spesifikasi yang tidak perlu dikaitkan dengan kuantitas yang ditunjukkan dalam Analisa ini.</v>
          </cell>
        </row>
        <row r="66">
          <cell r="I66" t="str">
            <v>Analisa EI-1012</v>
          </cell>
        </row>
        <row r="68">
          <cell r="A68" t="str">
            <v>FORMULIR STANDAR UNTUK</v>
          </cell>
        </row>
        <row r="69">
          <cell r="A69" t="str">
            <v>PEREKAMAN ANALISA MASING-MASING HARGA SATUAN</v>
          </cell>
        </row>
        <row r="70">
          <cell r="A70" t="str">
            <v xml:space="preserve">                                                                                                            </v>
          </cell>
        </row>
        <row r="73">
          <cell r="A73" t="str">
            <v>Proyek / Bagpro</v>
          </cell>
          <cell r="D73" t="str">
            <v xml:space="preserve">:  Peningkatan Jalan Dan Jembatan Prop. NTT </v>
          </cell>
        </row>
        <row r="74">
          <cell r="A74" t="str">
            <v>No. Paket Kontrak</v>
          </cell>
          <cell r="D74" t="str">
            <v xml:space="preserve">:  </v>
          </cell>
        </row>
        <row r="75">
          <cell r="A75" t="str">
            <v>Nama Paket</v>
          </cell>
          <cell r="D75" t="str">
            <v>:  Pembangunan Jalan Resetlement Pengungsi Mauritzu</v>
          </cell>
        </row>
        <row r="76">
          <cell r="A76" t="str">
            <v>Prop / Kab / Kodya</v>
          </cell>
          <cell r="D76" t="str">
            <v>:  Nusa Tenggara Timur / TTU</v>
          </cell>
        </row>
        <row r="77">
          <cell r="A77" t="str">
            <v>ITEM PEMBAYARAN NO.</v>
          </cell>
          <cell r="D77" t="str">
            <v>: 10.1 (2)</v>
          </cell>
        </row>
        <row r="78">
          <cell r="A78" t="str">
            <v>JENIS PEKERJAAN</v>
          </cell>
          <cell r="D78" t="str">
            <v>: Pemeliharaan Rutin Bahu Jalan</v>
          </cell>
        </row>
        <row r="79">
          <cell r="A79" t="str">
            <v>SATUAN PEMBAYARAN</v>
          </cell>
          <cell r="D79" t="str">
            <v>: Lump Sum / Bulan</v>
          </cell>
          <cell r="G79" t="str">
            <v>% THD. BIAYA PROYEK</v>
          </cell>
          <cell r="I79" t="str">
            <v>:</v>
          </cell>
          <cell r="J79">
            <v>3.5288276566684984</v>
          </cell>
        </row>
        <row r="82">
          <cell r="F82" t="str">
            <v>PERKIRAAN</v>
          </cell>
          <cell r="G82" t="str">
            <v>HARGA</v>
          </cell>
          <cell r="H82" t="str">
            <v>JUMLAH</v>
          </cell>
        </row>
        <row r="83">
          <cell r="A83" t="str">
            <v>NO.</v>
          </cell>
          <cell r="C83" t="str">
            <v>KOMPONEN</v>
          </cell>
          <cell r="E83" t="str">
            <v>SATUAN</v>
          </cell>
          <cell r="F83" t="str">
            <v>KUANTITAS</v>
          </cell>
          <cell r="G83" t="str">
            <v>SATUAN</v>
          </cell>
          <cell r="H83" t="str">
            <v>HARGA</v>
          </cell>
        </row>
        <row r="84">
          <cell r="G84" t="str">
            <v>(Rp.)</v>
          </cell>
          <cell r="H84" t="str">
            <v>(Rp.)</v>
          </cell>
        </row>
        <row r="87">
          <cell r="A87" t="str">
            <v>A.</v>
          </cell>
          <cell r="C87" t="str">
            <v>TENAGA</v>
          </cell>
        </row>
        <row r="89">
          <cell r="A89" t="str">
            <v>1.</v>
          </cell>
          <cell r="C89" t="str">
            <v>Pekerja</v>
          </cell>
          <cell r="D89" t="str">
            <v>(L01)</v>
          </cell>
          <cell r="E89" t="str">
            <v>Jam</v>
          </cell>
          <cell r="F89">
            <v>57.75</v>
          </cell>
          <cell r="G89">
            <v>0</v>
          </cell>
          <cell r="J89">
            <v>0</v>
          </cell>
        </row>
        <row r="90">
          <cell r="A90" t="str">
            <v>2.</v>
          </cell>
          <cell r="C90" t="str">
            <v>Mandor</v>
          </cell>
          <cell r="D90" t="str">
            <v>(L03)</v>
          </cell>
          <cell r="E90" t="str">
            <v>Jam</v>
          </cell>
          <cell r="F90">
            <v>11.55</v>
          </cell>
          <cell r="G90">
            <v>0</v>
          </cell>
          <cell r="J90">
            <v>0</v>
          </cell>
        </row>
        <row r="93">
          <cell r="F93" t="str">
            <v xml:space="preserve">JUMLAH HARGA TENAGA   </v>
          </cell>
          <cell r="J93">
            <v>0</v>
          </cell>
        </row>
        <row r="95">
          <cell r="A95" t="str">
            <v>B.</v>
          </cell>
          <cell r="C95" t="str">
            <v>BAHAN</v>
          </cell>
        </row>
        <row r="97">
          <cell r="A97" t="str">
            <v>1.</v>
          </cell>
          <cell r="C97" t="str">
            <v>Lap.Pond.Agg.Kelas B</v>
          </cell>
          <cell r="E97" t="str">
            <v>M3</v>
          </cell>
          <cell r="F97">
            <v>60</v>
          </cell>
          <cell r="G97">
            <v>86003.561727177657</v>
          </cell>
          <cell r="J97">
            <v>5160213.7036306597</v>
          </cell>
        </row>
        <row r="98">
          <cell r="A98" t="str">
            <v>2.</v>
          </cell>
          <cell r="C98" t="str">
            <v>Bahan-bahan lainnya</v>
          </cell>
          <cell r="E98" t="str">
            <v>LS</v>
          </cell>
          <cell r="F98">
            <v>1</v>
          </cell>
          <cell r="G98">
            <v>516000</v>
          </cell>
          <cell r="J98">
            <v>516000</v>
          </cell>
        </row>
        <row r="103">
          <cell r="F103" t="str">
            <v xml:space="preserve">JUMLAH HARGA BAHAN   </v>
          </cell>
          <cell r="J103">
            <v>5676213.7036306597</v>
          </cell>
        </row>
        <row r="105">
          <cell r="A105" t="str">
            <v>C.</v>
          </cell>
          <cell r="C105" t="str">
            <v>PERALATAN</v>
          </cell>
        </row>
        <row r="107">
          <cell r="A107" t="str">
            <v>1.</v>
          </cell>
          <cell r="C107" t="str">
            <v>Motor Grader</v>
          </cell>
          <cell r="D107" t="str">
            <v>(E13)</v>
          </cell>
          <cell r="E107" t="str">
            <v>Jam</v>
          </cell>
          <cell r="F107">
            <v>5.7750000000000004</v>
          </cell>
          <cell r="G107">
            <v>159814.65114175383</v>
          </cell>
          <cell r="J107">
            <v>922929.61034362845</v>
          </cell>
        </row>
        <row r="108">
          <cell r="A108" t="str">
            <v>2.</v>
          </cell>
          <cell r="C108" t="str">
            <v>Flat Bed Truck    (E11)</v>
          </cell>
          <cell r="E108" t="str">
            <v>Jam</v>
          </cell>
          <cell r="F108">
            <v>5.7750000000000004</v>
          </cell>
          <cell r="G108">
            <v>91511.794856134482</v>
          </cell>
          <cell r="J108">
            <v>528480.61529417662</v>
          </cell>
        </row>
        <row r="109">
          <cell r="A109" t="str">
            <v>3.</v>
          </cell>
          <cell r="C109" t="str">
            <v>Roller                 (E16)</v>
          </cell>
          <cell r="E109" t="str">
            <v>Jam</v>
          </cell>
          <cell r="F109">
            <v>5.7750000000000004</v>
          </cell>
          <cell r="G109">
            <v>70917.706318608369</v>
          </cell>
          <cell r="J109">
            <v>409549.75398996333</v>
          </cell>
        </row>
        <row r="115">
          <cell r="F115" t="str">
            <v xml:space="preserve">JUMLAH HARGA PERALATAN </v>
          </cell>
          <cell r="J115">
            <v>1860959.9796277685</v>
          </cell>
        </row>
        <row r="117">
          <cell r="A117" t="str">
            <v>D.</v>
          </cell>
          <cell r="C117" t="str">
            <v>Jumlah harga Tenaga, Bahan dan Peralatan  :  ( A + B + C )</v>
          </cell>
          <cell r="J117">
            <v>7537173.6832584282</v>
          </cell>
        </row>
        <row r="118">
          <cell r="A118" t="str">
            <v>E.</v>
          </cell>
          <cell r="C118" t="str">
            <v>Over Head and Profit  :</v>
          </cell>
          <cell r="E118">
            <v>10</v>
          </cell>
          <cell r="F118" t="str">
            <v>%  x  D</v>
          </cell>
          <cell r="J118">
            <v>753717.36832584289</v>
          </cell>
        </row>
        <row r="119">
          <cell r="A119" t="str">
            <v>F.</v>
          </cell>
          <cell r="C119" t="str">
            <v>Harga Lump Sum  :  ( D + E )</v>
          </cell>
          <cell r="J119">
            <v>8290891.0515842708</v>
          </cell>
        </row>
        <row r="120">
          <cell r="A120" t="str">
            <v>G.</v>
          </cell>
          <cell r="C120" t="str">
            <v>Harga Lump Sum / bulan untuk 3 bulan pertama  :  F / 8</v>
          </cell>
          <cell r="J120">
            <v>1036361.3814480338</v>
          </cell>
        </row>
        <row r="121">
          <cell r="A121" t="str">
            <v>H.</v>
          </cell>
          <cell r="C121" t="str">
            <v>Harga Lump Sum / bulan untuk sisanya selama Periode Pelaksanaan</v>
          </cell>
          <cell r="J121">
            <v>2072722.7628960675</v>
          </cell>
        </row>
        <row r="122">
          <cell r="C122" t="str">
            <v>=  5/8 x { F / (Periode Pelaksanaan - 3) }</v>
          </cell>
        </row>
        <row r="123">
          <cell r="A123" t="str">
            <v>Note: 1</v>
          </cell>
          <cell r="C123" t="str">
            <v>Perkiraan kuantitas yang dicantumkan harus diperkirakan mendekati kondisi sebenarnya.</v>
          </cell>
        </row>
        <row r="124">
          <cell r="A124">
            <v>2</v>
          </cell>
          <cell r="C124" t="str">
            <v>Harga Lump Sum harus mencakup seluruh pajak yang berkaitan (tapi tidak termasuk PPN yang dibayarkan</v>
          </cell>
        </row>
        <row r="125">
          <cell r="C125" t="str">
            <v>dari Kontrak), bahan-bahan tambahan, tenaga kerja atau peralatan yang mungkin diperlukan.</v>
          </cell>
        </row>
        <row r="126">
          <cell r="A126">
            <v>3</v>
          </cell>
          <cell r="C126" t="str">
            <v>Pekerjaan dan kuantitas yang ditunjukkan di atas adalah perkiraan semata yang menjadi dasar penetapan Mata</v>
          </cell>
        </row>
        <row r="127">
          <cell r="C127" t="str">
            <v>Pembayaran Pekerjaan Pemeliharaan Rutin ini. Pelaksanaan pemeliharaan kondisi jalan dilakukan sesuai</v>
          </cell>
        </row>
        <row r="128">
          <cell r="C128" t="str">
            <v>ketentuan dalam Spesifikasi yang tidak perlu dikaitkan dengan kuantitas yang ditunjukkan dalam Analisa ini.</v>
          </cell>
        </row>
        <row r="131">
          <cell r="I131" t="str">
            <v>Analisa EI-1013</v>
          </cell>
        </row>
        <row r="133">
          <cell r="A133" t="str">
            <v>FORMULIR STANDAR UNTUK</v>
          </cell>
        </row>
        <row r="134">
          <cell r="A134" t="str">
            <v>PEREKAMAN ANALISA MASING-MASING HARGA SATUAN</v>
          </cell>
        </row>
        <row r="135">
          <cell r="A135" t="str">
            <v xml:space="preserve">                                                                                                            </v>
          </cell>
        </row>
        <row r="138">
          <cell r="A138" t="str">
            <v>Proyek / Bagpro</v>
          </cell>
          <cell r="D138" t="str">
            <v xml:space="preserve">:  Peningkatan Jalan Dan Jembatan Prop. NTT </v>
          </cell>
        </row>
        <row r="139">
          <cell r="A139" t="str">
            <v>No. Paket Kontrak</v>
          </cell>
          <cell r="D139" t="str">
            <v xml:space="preserve">:  </v>
          </cell>
        </row>
        <row r="140">
          <cell r="A140" t="str">
            <v>Nama Paket</v>
          </cell>
          <cell r="D140" t="str">
            <v>:  Pembangunan Jalan Resetlement Pengungsi Mauritzu</v>
          </cell>
        </row>
        <row r="141">
          <cell r="A141" t="str">
            <v>Prop / Kab / Kodya</v>
          </cell>
          <cell r="D141" t="str">
            <v>:  Nusa Tenggara Timur / TTU</v>
          </cell>
        </row>
        <row r="142">
          <cell r="A142" t="str">
            <v>ITEM PEMBAYARAN NO.</v>
          </cell>
          <cell r="D142" t="str">
            <v>: 10.1 (3)</v>
          </cell>
        </row>
        <row r="143">
          <cell r="A143" t="str">
            <v>JENIS PEKERJAAN</v>
          </cell>
          <cell r="D143" t="str">
            <v>: Pemeliharaan Rutin Selokan, Saluran Air, Galian &amp; Timbunan</v>
          </cell>
        </row>
        <row r="144">
          <cell r="A144" t="str">
            <v>SATUAN PEMBAYARAN</v>
          </cell>
          <cell r="D144" t="str">
            <v>: Lump Sum / Bulan</v>
          </cell>
          <cell r="G144" t="str">
            <v>% THD. BIAYA PROYEK</v>
          </cell>
          <cell r="I144" t="str">
            <v>:</v>
          </cell>
          <cell r="J144">
            <v>3.2492138017492471</v>
          </cell>
        </row>
        <row r="147">
          <cell r="F147" t="str">
            <v>PERKIRAAN</v>
          </cell>
          <cell r="G147" t="str">
            <v>HARGA</v>
          </cell>
          <cell r="H147" t="str">
            <v>JUMLAH</v>
          </cell>
        </row>
        <row r="148">
          <cell r="A148" t="str">
            <v>NO.</v>
          </cell>
          <cell r="C148" t="str">
            <v>KOMPONEN</v>
          </cell>
          <cell r="E148" t="str">
            <v>SATUAN</v>
          </cell>
          <cell r="F148" t="str">
            <v>KUANTITAS</v>
          </cell>
          <cell r="G148" t="str">
            <v>SATUAN</v>
          </cell>
          <cell r="H148" t="str">
            <v>HARGA</v>
          </cell>
        </row>
        <row r="149">
          <cell r="G149" t="str">
            <v>(Rp.)</v>
          </cell>
          <cell r="H149" t="str">
            <v>(Rp.)</v>
          </cell>
        </row>
        <row r="152">
          <cell r="A152" t="str">
            <v>A.</v>
          </cell>
          <cell r="C152" t="str">
            <v>TENAGA</v>
          </cell>
        </row>
        <row r="154">
          <cell r="A154" t="str">
            <v>1.</v>
          </cell>
          <cell r="C154" t="str">
            <v>Pekerja</v>
          </cell>
          <cell r="D154" t="str">
            <v>(L01)</v>
          </cell>
          <cell r="E154" t="str">
            <v>Jam</v>
          </cell>
          <cell r="F154">
            <v>115.5</v>
          </cell>
          <cell r="G154">
            <v>0</v>
          </cell>
          <cell r="J154">
            <v>0</v>
          </cell>
        </row>
        <row r="155">
          <cell r="A155" t="str">
            <v>2.</v>
          </cell>
          <cell r="C155" t="str">
            <v>Mandor</v>
          </cell>
          <cell r="D155" t="str">
            <v>(L03)</v>
          </cell>
          <cell r="E155" t="str">
            <v>Jam</v>
          </cell>
          <cell r="F155">
            <v>23.1</v>
          </cell>
          <cell r="G155">
            <v>0</v>
          </cell>
          <cell r="J155">
            <v>0</v>
          </cell>
        </row>
        <row r="158">
          <cell r="F158" t="str">
            <v xml:space="preserve">JUMLAH HARGA TENAGA   </v>
          </cell>
          <cell r="J158">
            <v>0</v>
          </cell>
        </row>
        <row r="160">
          <cell r="A160" t="str">
            <v>B.</v>
          </cell>
          <cell r="C160" t="str">
            <v>BAHAN</v>
          </cell>
        </row>
        <row r="162">
          <cell r="A162" t="str">
            <v>1.</v>
          </cell>
          <cell r="C162" t="str">
            <v>Umum</v>
          </cell>
          <cell r="E162" t="str">
            <v>LS</v>
          </cell>
          <cell r="F162">
            <v>1</v>
          </cell>
          <cell r="G162">
            <v>1475379</v>
          </cell>
          <cell r="J162">
            <v>1475379</v>
          </cell>
        </row>
        <row r="168">
          <cell r="F168" t="str">
            <v xml:space="preserve">JUMLAH HARGA BAHAN   </v>
          </cell>
          <cell r="J168">
            <v>1475379</v>
          </cell>
        </row>
        <row r="170">
          <cell r="A170" t="str">
            <v>C.</v>
          </cell>
          <cell r="C170" t="str">
            <v>PERALATAN</v>
          </cell>
        </row>
        <row r="172">
          <cell r="A172" t="str">
            <v>1.</v>
          </cell>
          <cell r="C172" t="str">
            <v>Motor Grader</v>
          </cell>
          <cell r="D172" t="str">
            <v>(E13)</v>
          </cell>
          <cell r="E172" t="str">
            <v>Jam</v>
          </cell>
          <cell r="F172">
            <v>23.1</v>
          </cell>
          <cell r="G172">
            <v>159814.65114175383</v>
          </cell>
          <cell r="J172">
            <v>3691718.4413745138</v>
          </cell>
        </row>
        <row r="173">
          <cell r="A173" t="str">
            <v>2.</v>
          </cell>
          <cell r="C173" t="str">
            <v>Dump Truck</v>
          </cell>
          <cell r="D173" t="str">
            <v>(E08)</v>
          </cell>
          <cell r="E173" t="str">
            <v>Jam</v>
          </cell>
          <cell r="F173">
            <v>23.1</v>
          </cell>
          <cell r="G173">
            <v>76746.879490516018</v>
          </cell>
          <cell r="J173">
            <v>1772852.91623092</v>
          </cell>
        </row>
        <row r="180">
          <cell r="F180" t="str">
            <v xml:space="preserve">JUMLAH HARGA PERALATAN </v>
          </cell>
          <cell r="J180">
            <v>5464571.357605434</v>
          </cell>
        </row>
        <row r="182">
          <cell r="A182" t="str">
            <v>D.</v>
          </cell>
          <cell r="C182" t="str">
            <v>Jumlah harga Tenaga, Bahan dan Peralatan  :  ( A + B + C )</v>
          </cell>
          <cell r="J182">
            <v>6939950.357605434</v>
          </cell>
        </row>
        <row r="183">
          <cell r="A183" t="str">
            <v>E.</v>
          </cell>
          <cell r="C183" t="str">
            <v>Over Head and Profit  :</v>
          </cell>
          <cell r="E183">
            <v>10</v>
          </cell>
          <cell r="F183" t="str">
            <v>%  x  D</v>
          </cell>
          <cell r="J183">
            <v>693995.03576054343</v>
          </cell>
        </row>
        <row r="184">
          <cell r="A184" t="str">
            <v>F.</v>
          </cell>
          <cell r="C184" t="str">
            <v>Harga Lump Sum  :  ( D + E )</v>
          </cell>
          <cell r="J184">
            <v>7633945.3933659773</v>
          </cell>
        </row>
        <row r="185">
          <cell r="A185" t="str">
            <v>G.</v>
          </cell>
          <cell r="C185" t="str">
            <v>Harga Lump Sum / bulan untuk 3 bulan pertama  :  F / 8</v>
          </cell>
          <cell r="J185">
            <v>954243.17417074717</v>
          </cell>
        </row>
        <row r="186">
          <cell r="A186" t="str">
            <v>H.</v>
          </cell>
          <cell r="C186" t="str">
            <v>Harga Lump Sum / bulan untuk sisanya selama Periode Pelaksanaan</v>
          </cell>
          <cell r="J186">
            <v>1908486.3483414943</v>
          </cell>
        </row>
        <row r="187">
          <cell r="C187" t="str">
            <v>=  5/8 x { F / (Periode Pelaksanaan - 3) }</v>
          </cell>
        </row>
        <row r="188">
          <cell r="A188" t="str">
            <v>Note: 1</v>
          </cell>
          <cell r="C188" t="str">
            <v>Perkiraan kuantitas yang dicantumkan harus diperkirakan mendekati kondisi sebenarnya.</v>
          </cell>
        </row>
        <row r="189">
          <cell r="A189">
            <v>2</v>
          </cell>
          <cell r="C189" t="str">
            <v>Harga Lump Sum harus mencakup seluruh pajak yang berkaitan (tapi tidak termasuk PPN yang dibayarkan</v>
          </cell>
        </row>
        <row r="190">
          <cell r="C190" t="str">
            <v>dari Kontrak), bahan-bahan tambahan, tenaga kerja atau peralatan yang mungkin diperlukan.</v>
          </cell>
        </row>
        <row r="191">
          <cell r="A191">
            <v>3</v>
          </cell>
          <cell r="C191" t="str">
            <v>Pekerjaan dan kuantitas yang ditunjukkan di atas adalah perkiraan semata yang menjadi dasar penetapan Mata</v>
          </cell>
        </row>
        <row r="192">
          <cell r="C192" t="str">
            <v>Pembayaran Pekerjaan Pemeliharaan Rutin ini. Pelaksanaan pemeliharaan kondisi jalan dilakukan sesuai</v>
          </cell>
        </row>
        <row r="193">
          <cell r="C193" t="str">
            <v>ketentuan dalam Spesifikasi yang tidak perlu dikaitkan dengan kuantitas yang ditunjukkan dalam Analisa ini.</v>
          </cell>
        </row>
        <row r="196">
          <cell r="I196" t="str">
            <v>Analisa EI-1014</v>
          </cell>
        </row>
        <row r="198">
          <cell r="A198" t="str">
            <v>FORMULIR STANDAR UNTUK</v>
          </cell>
        </row>
        <row r="199">
          <cell r="A199" t="str">
            <v>PEREKAMAN ANALISA MASING-MASING HARGA SATUAN</v>
          </cell>
        </row>
        <row r="200">
          <cell r="A200" t="str">
            <v xml:space="preserve">                                                                                                            </v>
          </cell>
        </row>
        <row r="203">
          <cell r="A203" t="str">
            <v>Proyek / Bagpro</v>
          </cell>
          <cell r="D203" t="str">
            <v xml:space="preserve">:  Peningkatan Jalan Dan Jembatan Prop. NTT </v>
          </cell>
        </row>
        <row r="204">
          <cell r="A204" t="str">
            <v>No. Paket Kontrak</v>
          </cell>
          <cell r="D204" t="str">
            <v xml:space="preserve">:  </v>
          </cell>
        </row>
        <row r="205">
          <cell r="A205" t="str">
            <v>Nama Paket</v>
          </cell>
          <cell r="D205" t="str">
            <v>:  Pembangunan Jalan Resetlement Pengungsi Mauritzu</v>
          </cell>
        </row>
        <row r="206">
          <cell r="A206" t="str">
            <v>Prop / Kab / Kodya</v>
          </cell>
          <cell r="D206" t="str">
            <v>:  Nusa Tenggara Timur / TTU</v>
          </cell>
        </row>
        <row r="207">
          <cell r="A207" t="str">
            <v>ITEM PEMBAYARAN NO.</v>
          </cell>
          <cell r="D207" t="str">
            <v>: 10.1 (4)</v>
          </cell>
        </row>
        <row r="208">
          <cell r="A208" t="str">
            <v>JENIS PEKERJAAN</v>
          </cell>
          <cell r="D208" t="str">
            <v>: Pemeliharaan Rutin Perlengkapan Jalan</v>
          </cell>
        </row>
        <row r="209">
          <cell r="A209" t="str">
            <v>SATUAN PEMBAYARAN</v>
          </cell>
          <cell r="D209" t="str">
            <v>: Lump Sum / Bulan</v>
          </cell>
          <cell r="G209" t="str">
            <v>% THD. BIAYA PROYEK</v>
          </cell>
          <cell r="I209" t="str">
            <v>:</v>
          </cell>
          <cell r="J209">
            <v>0.80738419258609884</v>
          </cell>
        </row>
        <row r="212">
          <cell r="F212" t="str">
            <v>PERKIRAAN</v>
          </cell>
          <cell r="G212" t="str">
            <v>HARGA</v>
          </cell>
          <cell r="H212" t="str">
            <v>JUMLAH</v>
          </cell>
        </row>
        <row r="213">
          <cell r="A213" t="str">
            <v>NO.</v>
          </cell>
          <cell r="C213" t="str">
            <v>KOMPONEN</v>
          </cell>
          <cell r="E213" t="str">
            <v>SATUAN</v>
          </cell>
          <cell r="F213" t="str">
            <v>KUANTITAS</v>
          </cell>
          <cell r="G213" t="str">
            <v>SATUAN</v>
          </cell>
          <cell r="H213" t="str">
            <v>HARGA</v>
          </cell>
        </row>
        <row r="214">
          <cell r="G214" t="str">
            <v>(Rp.)</v>
          </cell>
          <cell r="H214" t="str">
            <v>(Rp.)</v>
          </cell>
        </row>
        <row r="217">
          <cell r="A217" t="str">
            <v>A.</v>
          </cell>
          <cell r="C217" t="str">
            <v>TENAGA</v>
          </cell>
        </row>
        <row r="219">
          <cell r="A219" t="str">
            <v>1.</v>
          </cell>
          <cell r="C219" t="str">
            <v>Pekerja</v>
          </cell>
          <cell r="D219" t="str">
            <v>(L01)</v>
          </cell>
          <cell r="E219" t="str">
            <v>Jam</v>
          </cell>
          <cell r="F219">
            <v>28.875</v>
          </cell>
          <cell r="G219">
            <v>0</v>
          </cell>
          <cell r="J219">
            <v>0</v>
          </cell>
        </row>
        <row r="220">
          <cell r="A220" t="str">
            <v>2.</v>
          </cell>
          <cell r="C220" t="str">
            <v>Mandor</v>
          </cell>
          <cell r="D220" t="str">
            <v>(L03)</v>
          </cell>
          <cell r="E220" t="str">
            <v>Jam</v>
          </cell>
          <cell r="F220">
            <v>2.8875000000000002</v>
          </cell>
          <cell r="G220">
            <v>0</v>
          </cell>
          <cell r="J220">
            <v>0</v>
          </cell>
        </row>
        <row r="223">
          <cell r="F223" t="str">
            <v xml:space="preserve">JUMLAH HARGA TENAGA   </v>
          </cell>
          <cell r="J223">
            <v>0</v>
          </cell>
        </row>
        <row r="225">
          <cell r="A225" t="str">
            <v>B.</v>
          </cell>
          <cell r="C225" t="str">
            <v>BAHAN</v>
          </cell>
        </row>
        <row r="227">
          <cell r="A227" t="str">
            <v>1.</v>
          </cell>
          <cell r="C227" t="str">
            <v>Umum</v>
          </cell>
          <cell r="E227" t="str">
            <v>LS</v>
          </cell>
          <cell r="F227">
            <v>1</v>
          </cell>
          <cell r="G227">
            <v>1196000</v>
          </cell>
          <cell r="J227">
            <v>1196000</v>
          </cell>
        </row>
        <row r="233">
          <cell r="F233" t="str">
            <v xml:space="preserve">JUMLAH HARGA BAHAN   </v>
          </cell>
          <cell r="J233">
            <v>1196000</v>
          </cell>
        </row>
        <row r="235">
          <cell r="A235" t="str">
            <v>C.</v>
          </cell>
          <cell r="C235" t="str">
            <v>PERALATAN</v>
          </cell>
        </row>
        <row r="237">
          <cell r="A237" t="str">
            <v>1.</v>
          </cell>
          <cell r="C237" t="str">
            <v>Flat Bed Truck    (E11)</v>
          </cell>
          <cell r="E237" t="str">
            <v>Jam</v>
          </cell>
          <cell r="F237">
            <v>5.7750000000000004</v>
          </cell>
          <cell r="G237">
            <v>91511.794856134482</v>
          </cell>
          <cell r="J237">
            <v>528480.61529417662</v>
          </cell>
        </row>
        <row r="245">
          <cell r="F245" t="str">
            <v xml:space="preserve">JUMLAH HARGA PERALATAN </v>
          </cell>
          <cell r="J245">
            <v>528480.61529417662</v>
          </cell>
        </row>
        <row r="247">
          <cell r="A247" t="str">
            <v>D.</v>
          </cell>
          <cell r="C247" t="str">
            <v>Jumlah harga Tenaga, Bahan dan Peralatan  :  ( A + B + C )</v>
          </cell>
          <cell r="J247">
            <v>1724480.6152941766</v>
          </cell>
        </row>
        <row r="248">
          <cell r="A248" t="str">
            <v>E.</v>
          </cell>
          <cell r="C248" t="str">
            <v>Over Head and Profit  :</v>
          </cell>
          <cell r="E248">
            <v>10</v>
          </cell>
          <cell r="F248" t="str">
            <v>%  x  D</v>
          </cell>
          <cell r="J248">
            <v>172448.06152941767</v>
          </cell>
        </row>
        <row r="249">
          <cell r="A249" t="str">
            <v>F.</v>
          </cell>
          <cell r="C249" t="str">
            <v>Harga Lump Sum  :  ( D + E )</v>
          </cell>
          <cell r="J249">
            <v>1896928.6768235944</v>
          </cell>
        </row>
        <row r="250">
          <cell r="A250" t="str">
            <v>G.</v>
          </cell>
          <cell r="C250" t="str">
            <v>Harga Lump Sum / bulan untuk 3 bulan pertama  :  F / 8</v>
          </cell>
          <cell r="J250">
            <v>237116.0846029493</v>
          </cell>
        </row>
        <row r="251">
          <cell r="A251" t="str">
            <v>H.</v>
          </cell>
          <cell r="C251" t="str">
            <v>Harga Lump Sum / bulan untuk sisanya selama Periode Pelaksanaan</v>
          </cell>
          <cell r="J251">
            <v>474232.16920589859</v>
          </cell>
        </row>
        <row r="252">
          <cell r="C252" t="str">
            <v>=  5/8 x { F / (Periode Pelaksanaan - 3) }</v>
          </cell>
        </row>
        <row r="253">
          <cell r="A253" t="str">
            <v>Note: 1</v>
          </cell>
          <cell r="C253" t="str">
            <v>Perkiraan kuantitas yang dicantumkan harus diperkirakan mendekati kondisi sebenarnya.</v>
          </cell>
        </row>
        <row r="254">
          <cell r="A254">
            <v>2</v>
          </cell>
          <cell r="C254" t="str">
            <v>Harga Lump Sum harus mencakup seluruh pajak yang berkaitan (tapi tidak termasuk PPN yang dibayarkan</v>
          </cell>
        </row>
        <row r="255">
          <cell r="C255" t="str">
            <v>dari Kontrak), bahan-bahan tambahan, tenaga kerja atau peralatan yang mungkin diperlukan.</v>
          </cell>
        </row>
        <row r="256">
          <cell r="A256">
            <v>3</v>
          </cell>
          <cell r="C256" t="str">
            <v>Pekerjaan dan kuantitas yang ditunjukkan di atas adalah perkiraan semata yang menjadi dasar penetapan Mata</v>
          </cell>
        </row>
        <row r="257">
          <cell r="C257" t="str">
            <v>Pembayaran Pekerjaan Pemeliharaan Rutin ini. Pelaksanaan pemeliharaan kondisi jalan dilakukan sesuai</v>
          </cell>
        </row>
        <row r="258">
          <cell r="C258" t="str">
            <v>ketentuan dalam Spesifikasi yang tidak perlu dikaitkan dengan kuantitas yang ditunjukkan dalam Analisa ini.</v>
          </cell>
        </row>
        <row r="261">
          <cell r="I261" t="str">
            <v>Analisa EI-1015</v>
          </cell>
        </row>
        <row r="263">
          <cell r="A263" t="str">
            <v>FORMULIR STANDAR UNTUK</v>
          </cell>
        </row>
        <row r="264">
          <cell r="A264" t="str">
            <v>PEREKAMAN ANALISA MASING-MASING HARGA SATUAN</v>
          </cell>
        </row>
        <row r="265">
          <cell r="A265" t="str">
            <v xml:space="preserve">                                                                                                            </v>
          </cell>
        </row>
        <row r="268">
          <cell r="A268" t="str">
            <v>Proyek / Bagpro</v>
          </cell>
          <cell r="D268" t="str">
            <v xml:space="preserve">:  Peningkatan Jalan Dan Jembatan Prop. NTT </v>
          </cell>
        </row>
        <row r="269">
          <cell r="A269" t="str">
            <v>No. Paket Kontrak</v>
          </cell>
          <cell r="D269" t="str">
            <v xml:space="preserve">:  </v>
          </cell>
        </row>
        <row r="270">
          <cell r="A270" t="str">
            <v>Nama Paket</v>
          </cell>
          <cell r="D270" t="str">
            <v>:  Pembangunan Jalan Resetlement Pengungsi Mauritzu</v>
          </cell>
        </row>
        <row r="271">
          <cell r="A271" t="str">
            <v>Prop / Kab / Kodya</v>
          </cell>
          <cell r="D271" t="str">
            <v>:  Nusa Tenggara Timur / TTU</v>
          </cell>
        </row>
        <row r="272">
          <cell r="A272" t="str">
            <v>ITEM PEMBAYARAN NO.</v>
          </cell>
          <cell r="D272" t="str">
            <v>: 10.1 (5)</v>
          </cell>
        </row>
        <row r="273">
          <cell r="A273" t="str">
            <v>JENIS PEKERJAAN</v>
          </cell>
          <cell r="D273" t="str">
            <v>: Pemeliharaan Rutin Jembatan</v>
          </cell>
        </row>
        <row r="274">
          <cell r="A274" t="str">
            <v>SATUAN PEMBAYARAN</v>
          </cell>
          <cell r="D274" t="str">
            <v>: Lump Sum / Bulan</v>
          </cell>
          <cell r="G274" t="str">
            <v>% THD. BIAYA PROYEK</v>
          </cell>
          <cell r="I274" t="str">
            <v>:</v>
          </cell>
          <cell r="J274">
            <v>4.494579859903971</v>
          </cell>
        </row>
        <row r="277">
          <cell r="F277" t="str">
            <v>PERKIRAAN</v>
          </cell>
          <cell r="G277" t="str">
            <v>HARGA</v>
          </cell>
          <cell r="H277" t="str">
            <v>JUMLAH</v>
          </cell>
        </row>
        <row r="278">
          <cell r="A278" t="str">
            <v>NO.</v>
          </cell>
          <cell r="C278" t="str">
            <v>KOMPONEN</v>
          </cell>
          <cell r="E278" t="str">
            <v>SATUAN</v>
          </cell>
          <cell r="F278" t="str">
            <v>KUANTITAS</v>
          </cell>
          <cell r="G278" t="str">
            <v>SATUAN</v>
          </cell>
          <cell r="H278" t="str">
            <v>HARGA</v>
          </cell>
        </row>
        <row r="279">
          <cell r="G279" t="str">
            <v>(Rp.)</v>
          </cell>
          <cell r="H279" t="str">
            <v>(Rp.)</v>
          </cell>
        </row>
        <row r="282">
          <cell r="A282" t="str">
            <v>A.</v>
          </cell>
          <cell r="C282" t="str">
            <v>TENAGA</v>
          </cell>
        </row>
        <row r="284">
          <cell r="A284" t="str">
            <v>1.</v>
          </cell>
          <cell r="C284" t="str">
            <v>Pekerja</v>
          </cell>
          <cell r="D284" t="str">
            <v>(L01)</v>
          </cell>
          <cell r="E284" t="str">
            <v>Jam</v>
          </cell>
          <cell r="F284">
            <v>346.5</v>
          </cell>
          <cell r="G284">
            <v>0</v>
          </cell>
          <cell r="J284">
            <v>0</v>
          </cell>
        </row>
        <row r="285">
          <cell r="A285" t="str">
            <v>2.</v>
          </cell>
          <cell r="C285" t="str">
            <v>Mandor</v>
          </cell>
          <cell r="D285" t="str">
            <v>(L03)</v>
          </cell>
          <cell r="E285" t="str">
            <v>Jam</v>
          </cell>
          <cell r="F285">
            <v>69.3</v>
          </cell>
          <cell r="G285">
            <v>0</v>
          </cell>
          <cell r="J285">
            <v>0</v>
          </cell>
        </row>
        <row r="288">
          <cell r="F288" t="str">
            <v xml:space="preserve">JUMLAH HARGA TENAGA   </v>
          </cell>
          <cell r="J288">
            <v>0</v>
          </cell>
        </row>
        <row r="290">
          <cell r="A290" t="str">
            <v>B.</v>
          </cell>
          <cell r="C290" t="str">
            <v>BAHAN</v>
          </cell>
        </row>
        <row r="292">
          <cell r="A292" t="str">
            <v>1.</v>
          </cell>
          <cell r="C292" t="str">
            <v>Umum</v>
          </cell>
          <cell r="E292" t="str">
            <v>LS</v>
          </cell>
          <cell r="F292">
            <v>1</v>
          </cell>
          <cell r="G292">
            <v>4315104.166666667</v>
          </cell>
          <cell r="J292">
            <v>4315104.166666667</v>
          </cell>
        </row>
        <row r="298">
          <cell r="F298" t="str">
            <v xml:space="preserve">JUMLAH HARGA BAHAN   </v>
          </cell>
          <cell r="J298">
            <v>4315104.166666667</v>
          </cell>
        </row>
        <row r="300">
          <cell r="A300" t="str">
            <v>C.</v>
          </cell>
          <cell r="C300" t="str">
            <v>PERALATAN</v>
          </cell>
        </row>
        <row r="302">
          <cell r="A302" t="str">
            <v>1.</v>
          </cell>
          <cell r="C302" t="str">
            <v>Flat Bed Truck    (E11)</v>
          </cell>
          <cell r="E302" t="str">
            <v>Jam</v>
          </cell>
          <cell r="F302">
            <v>57.75</v>
          </cell>
          <cell r="G302">
            <v>91511.794856134482</v>
          </cell>
          <cell r="J302">
            <v>5284806.1529417662</v>
          </cell>
        </row>
        <row r="310">
          <cell r="F310" t="str">
            <v xml:space="preserve">JUMLAH HARGA PERALATAN </v>
          </cell>
          <cell r="J310">
            <v>5284806.1529417662</v>
          </cell>
        </row>
        <row r="312">
          <cell r="A312" t="str">
            <v>D.</v>
          </cell>
          <cell r="C312" t="str">
            <v>Jumlah harga Tenaga, Bahan dan Peralatan  :  ( A + B + C )</v>
          </cell>
          <cell r="J312">
            <v>9599910.3196084332</v>
          </cell>
        </row>
        <row r="313">
          <cell r="A313" t="str">
            <v>E.</v>
          </cell>
          <cell r="C313" t="str">
            <v>Over Head and Profit  :</v>
          </cell>
          <cell r="E313">
            <v>10</v>
          </cell>
          <cell r="F313" t="str">
            <v>%  x  D</v>
          </cell>
          <cell r="J313">
            <v>959991.03196084336</v>
          </cell>
        </row>
        <row r="314">
          <cell r="A314" t="str">
            <v>F.</v>
          </cell>
          <cell r="C314" t="str">
            <v>Harga Lump Sum  :  ( D + E )</v>
          </cell>
          <cell r="J314">
            <v>10559901.351569276</v>
          </cell>
        </row>
        <row r="315">
          <cell r="A315" t="str">
            <v>G.</v>
          </cell>
          <cell r="C315" t="str">
            <v>Harga Lump Sum / bulan untuk 3 bulan pertama  :  F / 8</v>
          </cell>
          <cell r="J315">
            <v>1319987.6689461595</v>
          </cell>
        </row>
        <row r="316">
          <cell r="A316" t="str">
            <v>H.</v>
          </cell>
          <cell r="C316" t="str">
            <v>Harga Lump Sum / bulan untuk sisanya selama Periode Pelaksanaan</v>
          </cell>
          <cell r="J316">
            <v>2639975.3378923191</v>
          </cell>
        </row>
        <row r="317">
          <cell r="C317" t="str">
            <v>=  5/8 x { F / (Periode Pelaksanaan - 3) }</v>
          </cell>
        </row>
        <row r="318">
          <cell r="A318" t="str">
            <v>Note: 1</v>
          </cell>
          <cell r="C318" t="str">
            <v>Perkiraan kuantitas yang dicantumkan harus diperkirakan mendekati kondisi sebenarnya.</v>
          </cell>
        </row>
        <row r="319">
          <cell r="A319">
            <v>2</v>
          </cell>
          <cell r="C319" t="str">
            <v>Harga Lump Sum harus mencakup seluruh pajak yang berkaitan (tapi tidak termasuk PPN yang dibayarkan</v>
          </cell>
        </row>
        <row r="320">
          <cell r="C320" t="str">
            <v>dari Kontrak), bahan-bahan tambahan, tenaga kerja atau peralatan yang mungkin diperlukan.</v>
          </cell>
        </row>
        <row r="321">
          <cell r="A321">
            <v>3</v>
          </cell>
          <cell r="C321" t="str">
            <v>Pekerjaan dan kuantitas yang ditunjukkan di atas adalah perkiraan semata yang menjadi dasar penetapan Mata</v>
          </cell>
        </row>
        <row r="322">
          <cell r="C322" t="str">
            <v>Pembayaran Pekerjaan Pemeliharaan Rutin ini. Pelaksanaan pemeliharaan kondisi jalan dilakukan sesuai</v>
          </cell>
        </row>
        <row r="323">
          <cell r="C323" t="str">
            <v>ketentuan dalam Spesifikasi yang tidak perlu dikaitkan dengan kuantitas yang ditunjukkan dalam Analisa ini.</v>
          </cell>
        </row>
      </sheetData>
      <sheetData sheetId="33" refreshError="1"/>
      <sheetData sheetId="34" refreshError="1">
        <row r="51">
          <cell r="U51">
            <v>86003.561727177657</v>
          </cell>
        </row>
        <row r="231">
          <cell r="U231">
            <v>110178.14284896571</v>
          </cell>
        </row>
        <row r="410">
          <cell r="U410">
            <v>111810.92215417291</v>
          </cell>
        </row>
        <row r="589">
          <cell r="U589">
            <v>420760.20471637649</v>
          </cell>
        </row>
        <row r="768">
          <cell r="U768">
            <v>792.17293936010662</v>
          </cell>
        </row>
      </sheetData>
      <sheetData sheetId="35" refreshError="1">
        <row r="1">
          <cell r="A1" t="str">
            <v>DAFTAR</v>
          </cell>
        </row>
        <row r="2">
          <cell r="A2" t="str">
            <v>HARGA DASAR SATUAN UPAH</v>
          </cell>
        </row>
        <row r="4">
          <cell r="F4" t="str">
            <v>HARGA</v>
          </cell>
        </row>
        <row r="5">
          <cell r="A5" t="str">
            <v>No.</v>
          </cell>
          <cell r="B5" t="str">
            <v>U R A I A N</v>
          </cell>
          <cell r="D5" t="str">
            <v>KODE</v>
          </cell>
          <cell r="E5" t="str">
            <v>SATUAN</v>
          </cell>
          <cell r="F5" t="str">
            <v>SATUAN</v>
          </cell>
          <cell r="G5" t="str">
            <v>KETERANGAN</v>
          </cell>
        </row>
        <row r="6">
          <cell r="F6" t="str">
            <v>( Rp.)</v>
          </cell>
        </row>
        <row r="8">
          <cell r="A8" t="str">
            <v>1.</v>
          </cell>
          <cell r="C8" t="str">
            <v>Pekerja</v>
          </cell>
          <cell r="D8" t="str">
            <v>L01</v>
          </cell>
          <cell r="E8" t="str">
            <v>Jam</v>
          </cell>
          <cell r="G8" t="str">
            <v>0,00  / Hari</v>
          </cell>
        </row>
        <row r="10">
          <cell r="A10" t="str">
            <v>2.</v>
          </cell>
          <cell r="C10" t="str">
            <v>Tukang</v>
          </cell>
          <cell r="D10" t="str">
            <v>L02</v>
          </cell>
          <cell r="E10" t="str">
            <v>Jam</v>
          </cell>
          <cell r="G10" t="str">
            <v>0,00  / Hari</v>
          </cell>
        </row>
        <row r="12">
          <cell r="A12" t="str">
            <v>3.</v>
          </cell>
          <cell r="C12" t="str">
            <v>M a n d o r</v>
          </cell>
          <cell r="D12" t="str">
            <v>L03</v>
          </cell>
          <cell r="E12" t="str">
            <v>Jam</v>
          </cell>
          <cell r="G12" t="str">
            <v>0,00  / Hari</v>
          </cell>
        </row>
        <row r="14">
          <cell r="A14" t="str">
            <v>4.</v>
          </cell>
          <cell r="C14" t="str">
            <v>Operator</v>
          </cell>
          <cell r="D14" t="str">
            <v>L04</v>
          </cell>
          <cell r="E14" t="str">
            <v>Jam</v>
          </cell>
        </row>
        <row r="15">
          <cell r="C15" t="str">
            <v>a. AMP + Genset</v>
          </cell>
          <cell r="D15" t="str">
            <v>L04-a</v>
          </cell>
          <cell r="E15" t="str">
            <v>Jam</v>
          </cell>
          <cell r="G15" t="str">
            <v>0,00  / Hari</v>
          </cell>
        </row>
        <row r="16">
          <cell r="C16" t="str">
            <v>b. Asphalt Finisher</v>
          </cell>
          <cell r="D16" t="str">
            <v>L04-b</v>
          </cell>
          <cell r="E16" t="str">
            <v>Jam</v>
          </cell>
          <cell r="G16" t="str">
            <v>0,00  / Hari</v>
          </cell>
        </row>
        <row r="17">
          <cell r="C17" t="str">
            <v>c. Tandem Roller</v>
          </cell>
          <cell r="D17" t="str">
            <v>L04-c</v>
          </cell>
          <cell r="E17" t="str">
            <v>Jam</v>
          </cell>
          <cell r="G17" t="str">
            <v>0,00  / Hari</v>
          </cell>
        </row>
        <row r="18">
          <cell r="C18" t="str">
            <v>d. P. TyreRoller</v>
          </cell>
          <cell r="D18" t="str">
            <v>L04-d</v>
          </cell>
          <cell r="E18" t="str">
            <v>Jam</v>
          </cell>
          <cell r="G18" t="str">
            <v>0,00  / Hari</v>
          </cell>
        </row>
        <row r="19">
          <cell r="C19" t="str">
            <v>e. Asphalt Sprayer</v>
          </cell>
          <cell r="D19" t="str">
            <v>L04-e</v>
          </cell>
          <cell r="E19" t="str">
            <v>Jam</v>
          </cell>
          <cell r="G19" t="str">
            <v>0,00  / Hari</v>
          </cell>
        </row>
        <row r="20">
          <cell r="C20" t="str">
            <v>f. Air Compressor</v>
          </cell>
          <cell r="D20" t="str">
            <v>L04-f</v>
          </cell>
          <cell r="E20" t="str">
            <v>Jam</v>
          </cell>
          <cell r="G20" t="str">
            <v>0,00  / Hari</v>
          </cell>
        </row>
        <row r="21">
          <cell r="C21" t="str">
            <v>g. Motor Grader</v>
          </cell>
          <cell r="D21" t="str">
            <v>L04-g</v>
          </cell>
          <cell r="E21" t="str">
            <v>Jam</v>
          </cell>
          <cell r="G21" t="str">
            <v>0,00  / Hari</v>
          </cell>
        </row>
        <row r="22">
          <cell r="C22" t="str">
            <v>h. Wheel Loader</v>
          </cell>
          <cell r="D22" t="str">
            <v>L04-h</v>
          </cell>
          <cell r="E22" t="str">
            <v>Jam</v>
          </cell>
          <cell r="G22" t="str">
            <v>0,00  / Hari</v>
          </cell>
        </row>
        <row r="23">
          <cell r="C23" t="str">
            <v>i. Excavator</v>
          </cell>
          <cell r="D23" t="str">
            <v>L04-i</v>
          </cell>
          <cell r="E23" t="str">
            <v>Jam</v>
          </cell>
          <cell r="G23" t="str">
            <v>0,00  / Hari</v>
          </cell>
        </row>
        <row r="24">
          <cell r="C24" t="str">
            <v>j. Vibro Roller</v>
          </cell>
          <cell r="D24" t="str">
            <v>L04-j</v>
          </cell>
          <cell r="E24" t="str">
            <v>Jam</v>
          </cell>
          <cell r="G24" t="str">
            <v>0,00  / Hari</v>
          </cell>
        </row>
        <row r="25">
          <cell r="C25" t="str">
            <v>k. Water Tank Truck</v>
          </cell>
          <cell r="D25" t="str">
            <v>L04-k</v>
          </cell>
          <cell r="E25" t="str">
            <v>Jam</v>
          </cell>
          <cell r="G25" t="str">
            <v>0,00  / Hari</v>
          </cell>
        </row>
        <row r="26">
          <cell r="C26" t="str">
            <v>l. Stone Crusher</v>
          </cell>
          <cell r="D26" t="str">
            <v>L04-l</v>
          </cell>
          <cell r="E26" t="str">
            <v>Jam</v>
          </cell>
          <cell r="G26" t="str">
            <v>0,00  / Hari</v>
          </cell>
        </row>
        <row r="28">
          <cell r="A28" t="str">
            <v>5.</v>
          </cell>
          <cell r="C28" t="str">
            <v>Pembantu Operator</v>
          </cell>
          <cell r="D28" t="str">
            <v>L05</v>
          </cell>
          <cell r="E28" t="str">
            <v>Jam</v>
          </cell>
          <cell r="G28" t="str">
            <v>0,00  / Hari</v>
          </cell>
        </row>
        <row r="30">
          <cell r="A30" t="str">
            <v>6.</v>
          </cell>
          <cell r="C30" t="str">
            <v>Sopir / Driver</v>
          </cell>
          <cell r="D30" t="str">
            <v>L06</v>
          </cell>
          <cell r="E30" t="str">
            <v>Jam</v>
          </cell>
          <cell r="G30" t="str">
            <v>0,00  / Hari</v>
          </cell>
        </row>
        <row r="32">
          <cell r="A32" t="str">
            <v>7.</v>
          </cell>
          <cell r="C32" t="str">
            <v>Pembantu Sopir / Driver</v>
          </cell>
          <cell r="D32" t="str">
            <v>L07</v>
          </cell>
          <cell r="E32" t="str">
            <v>Jam</v>
          </cell>
          <cell r="G32" t="str">
            <v>0,00  / Hari</v>
          </cell>
        </row>
        <row r="34">
          <cell r="A34" t="str">
            <v>8.</v>
          </cell>
          <cell r="C34" t="str">
            <v>Mekanik</v>
          </cell>
          <cell r="D34" t="str">
            <v>L08</v>
          </cell>
          <cell r="E34" t="str">
            <v>Jam</v>
          </cell>
          <cell r="G34" t="str">
            <v>0,00  / Hari</v>
          </cell>
        </row>
        <row r="36">
          <cell r="A36" t="str">
            <v>9.</v>
          </cell>
          <cell r="C36" t="str">
            <v>Pembantu Mekanik</v>
          </cell>
          <cell r="D36" t="str">
            <v>L09</v>
          </cell>
          <cell r="E36" t="str">
            <v>Jam</v>
          </cell>
          <cell r="G36" t="str">
            <v>0,00  / Hari</v>
          </cell>
        </row>
        <row r="38">
          <cell r="A38" t="str">
            <v>10.</v>
          </cell>
          <cell r="C38" t="str">
            <v>Kepala Tukang</v>
          </cell>
          <cell r="D38" t="str">
            <v>L10</v>
          </cell>
          <cell r="E38" t="str">
            <v>Jam</v>
          </cell>
          <cell r="G38" t="str">
            <v>0,00  / Hari</v>
          </cell>
        </row>
        <row r="40">
          <cell r="A40" t="str">
            <v>11.</v>
          </cell>
        </row>
        <row r="42">
          <cell r="A42" t="str">
            <v>12.</v>
          </cell>
        </row>
        <row r="45">
          <cell r="A45" t="str">
            <v>DAFTAR</v>
          </cell>
        </row>
        <row r="46">
          <cell r="A46" t="str">
            <v>HARGA DASAR SATUAN BAHAN</v>
          </cell>
        </row>
        <row r="48">
          <cell r="F48" t="str">
            <v>HARGA</v>
          </cell>
        </row>
        <row r="49">
          <cell r="A49" t="str">
            <v>No.</v>
          </cell>
          <cell r="B49" t="str">
            <v>U R A I A N</v>
          </cell>
          <cell r="D49" t="str">
            <v>KODE</v>
          </cell>
          <cell r="E49" t="str">
            <v>SATUAN</v>
          </cell>
          <cell r="F49" t="str">
            <v>SATUAN</v>
          </cell>
          <cell r="G49" t="str">
            <v>KETERANGAN</v>
          </cell>
        </row>
        <row r="50">
          <cell r="F50" t="str">
            <v>( Rp.)</v>
          </cell>
        </row>
        <row r="52">
          <cell r="A52" t="str">
            <v>1.</v>
          </cell>
          <cell r="C52" t="str">
            <v>P a s i r</v>
          </cell>
          <cell r="D52" t="str">
            <v>M01</v>
          </cell>
          <cell r="E52" t="str">
            <v>M3</v>
          </cell>
          <cell r="F52">
            <v>14800</v>
          </cell>
          <cell r="G52" t="str">
            <v xml:space="preserve"> Base Camp</v>
          </cell>
        </row>
        <row r="53">
          <cell r="C53" t="str">
            <v>P a s i r</v>
          </cell>
          <cell r="D53" t="str">
            <v>M01a</v>
          </cell>
          <cell r="E53" t="str">
            <v>M3</v>
          </cell>
          <cell r="F53">
            <v>22300</v>
          </cell>
          <cell r="G53" t="str">
            <v>Lokasi Pekerjaan</v>
          </cell>
        </row>
        <row r="55">
          <cell r="A55" t="str">
            <v>2.</v>
          </cell>
          <cell r="C55" t="str">
            <v>Batu Kali</v>
          </cell>
          <cell r="D55" t="str">
            <v>M02</v>
          </cell>
          <cell r="E55" t="str">
            <v>M3</v>
          </cell>
          <cell r="F55">
            <v>16100</v>
          </cell>
          <cell r="G55" t="str">
            <v xml:space="preserve"> Lokasi Pekerjaan</v>
          </cell>
        </row>
        <row r="57">
          <cell r="A57" t="str">
            <v>3.</v>
          </cell>
          <cell r="C57" t="str">
            <v>Agregat Kasar</v>
          </cell>
          <cell r="D57" t="str">
            <v>M03</v>
          </cell>
          <cell r="E57" t="str">
            <v>M3</v>
          </cell>
          <cell r="F57">
            <v>32852.921470565663</v>
          </cell>
          <cell r="G57" t="str">
            <v xml:space="preserve"> Base Camp</v>
          </cell>
        </row>
        <row r="59">
          <cell r="A59" t="str">
            <v>4.</v>
          </cell>
          <cell r="C59" t="str">
            <v>Agregat Halus</v>
          </cell>
          <cell r="D59" t="str">
            <v>M04</v>
          </cell>
          <cell r="E59" t="str">
            <v>M3</v>
          </cell>
          <cell r="F59">
            <v>31756.453225945177</v>
          </cell>
          <cell r="G59" t="str">
            <v xml:space="preserve"> Base Camp</v>
          </cell>
        </row>
        <row r="61">
          <cell r="A61" t="str">
            <v>5.</v>
          </cell>
          <cell r="C61" t="str">
            <v>F i l l e r</v>
          </cell>
          <cell r="D61" t="str">
            <v>M05</v>
          </cell>
          <cell r="E61" t="str">
            <v>Kg</v>
          </cell>
          <cell r="F61">
            <v>750</v>
          </cell>
          <cell r="G61" t="str">
            <v xml:space="preserve"> Proses/Base Camp</v>
          </cell>
        </row>
        <row r="63">
          <cell r="A63" t="str">
            <v>6.</v>
          </cell>
          <cell r="C63" t="str">
            <v>Batu Belah / Kerakal</v>
          </cell>
          <cell r="D63" t="str">
            <v>M06</v>
          </cell>
          <cell r="E63" t="str">
            <v>M3</v>
          </cell>
          <cell r="F63">
            <v>22300</v>
          </cell>
          <cell r="G63" t="str">
            <v xml:space="preserve"> Lokasi Pekerjaan</v>
          </cell>
        </row>
        <row r="65">
          <cell r="A65" t="str">
            <v>7.</v>
          </cell>
          <cell r="C65" t="str">
            <v>G r a v e l</v>
          </cell>
          <cell r="D65" t="str">
            <v>M07</v>
          </cell>
          <cell r="E65" t="str">
            <v>M3</v>
          </cell>
          <cell r="F65">
            <v>22100</v>
          </cell>
          <cell r="G65" t="str">
            <v xml:space="preserve"> Base Camp</v>
          </cell>
        </row>
        <row r="67">
          <cell r="A67" t="str">
            <v>8.</v>
          </cell>
          <cell r="C67" t="str">
            <v>Bahan Timbunan Biasa</v>
          </cell>
          <cell r="D67" t="str">
            <v>M08</v>
          </cell>
          <cell r="E67" t="str">
            <v>M3</v>
          </cell>
          <cell r="F67">
            <v>18750</v>
          </cell>
          <cell r="G67" t="str">
            <v xml:space="preserve"> Borrow Pit/quarry</v>
          </cell>
        </row>
        <row r="69">
          <cell r="A69" t="str">
            <v>9.</v>
          </cell>
          <cell r="C69" t="str">
            <v>Bahan Timbunan Pilihan</v>
          </cell>
          <cell r="D69" t="str">
            <v>M09</v>
          </cell>
          <cell r="E69" t="str">
            <v>M3</v>
          </cell>
          <cell r="F69">
            <v>47500</v>
          </cell>
          <cell r="G69" t="str">
            <v xml:space="preserve"> Quarry</v>
          </cell>
        </row>
        <row r="71">
          <cell r="A71" t="str">
            <v>10.</v>
          </cell>
          <cell r="C71" t="str">
            <v xml:space="preserve">Aspal </v>
          </cell>
          <cell r="D71" t="str">
            <v>M10</v>
          </cell>
          <cell r="E71" t="str">
            <v>KG</v>
          </cell>
          <cell r="F71">
            <v>0</v>
          </cell>
          <cell r="G71" t="str">
            <v xml:space="preserve"> Base Camp</v>
          </cell>
        </row>
        <row r="73">
          <cell r="A73" t="str">
            <v>11.</v>
          </cell>
          <cell r="C73" t="str">
            <v>Kerosen / Minyak Tanah</v>
          </cell>
          <cell r="D73" t="str">
            <v>M11</v>
          </cell>
          <cell r="E73" t="str">
            <v>LITER</v>
          </cell>
          <cell r="F73">
            <v>1950</v>
          </cell>
          <cell r="G73" t="str">
            <v xml:space="preserve"> Base Camp</v>
          </cell>
        </row>
        <row r="75">
          <cell r="A75" t="str">
            <v>12.</v>
          </cell>
          <cell r="C75" t="str">
            <v>Semen / PC  (40kg)</v>
          </cell>
          <cell r="D75" t="str">
            <v>M12</v>
          </cell>
          <cell r="E75" t="str">
            <v>Zak</v>
          </cell>
          <cell r="F75">
            <v>0</v>
          </cell>
          <cell r="G75" t="str">
            <v xml:space="preserve"> Base Camp</v>
          </cell>
        </row>
        <row r="76">
          <cell r="D76" t="str">
            <v>M12</v>
          </cell>
          <cell r="E76" t="str">
            <v>Kg</v>
          </cell>
          <cell r="F76">
            <v>0</v>
          </cell>
          <cell r="G76" t="str">
            <v xml:space="preserve"> Base Camp</v>
          </cell>
        </row>
        <row r="77">
          <cell r="A77" t="str">
            <v>13.</v>
          </cell>
          <cell r="C77" t="str">
            <v>Besi Beton</v>
          </cell>
          <cell r="D77" t="str">
            <v>M13</v>
          </cell>
          <cell r="E77" t="str">
            <v>Kg</v>
          </cell>
          <cell r="F77">
            <v>9400</v>
          </cell>
          <cell r="G77" t="str">
            <v xml:space="preserve"> Lokasi Pekerjaan</v>
          </cell>
        </row>
        <row r="79">
          <cell r="A79">
            <v>13</v>
          </cell>
          <cell r="C79" t="str">
            <v>Kawat Beton</v>
          </cell>
          <cell r="D79" t="str">
            <v>M14</v>
          </cell>
          <cell r="E79" t="str">
            <v>Kg</v>
          </cell>
          <cell r="F79">
            <v>9400</v>
          </cell>
          <cell r="G79" t="str">
            <v xml:space="preserve"> Lokasi Pekerjaan</v>
          </cell>
        </row>
        <row r="81">
          <cell r="A81" t="str">
            <v>15.</v>
          </cell>
          <cell r="C81" t="str">
            <v>Kawat Bronjong</v>
          </cell>
          <cell r="D81" t="str">
            <v>M15</v>
          </cell>
          <cell r="E81" t="str">
            <v>Kg</v>
          </cell>
          <cell r="F81">
            <v>10500</v>
          </cell>
          <cell r="G81" t="str">
            <v xml:space="preserve"> Lokasi Pekerjaan</v>
          </cell>
        </row>
        <row r="83">
          <cell r="A83">
            <v>14</v>
          </cell>
          <cell r="C83" t="str">
            <v>S i r t u</v>
          </cell>
          <cell r="D83" t="str">
            <v>M16</v>
          </cell>
          <cell r="E83" t="str">
            <v>M3</v>
          </cell>
          <cell r="F83">
            <v>14600</v>
          </cell>
          <cell r="G83" t="str">
            <v xml:space="preserve"> Lokasi Pekerjaan</v>
          </cell>
        </row>
        <row r="85">
          <cell r="A85">
            <v>15</v>
          </cell>
          <cell r="C85" t="str">
            <v>Cat Marka (Non Thermoplas)</v>
          </cell>
          <cell r="D85" t="str">
            <v>M17a</v>
          </cell>
          <cell r="E85" t="str">
            <v>Kg</v>
          </cell>
          <cell r="F85">
            <v>22500</v>
          </cell>
          <cell r="G85" t="str">
            <v xml:space="preserve"> Lokasi Pekerjaan</v>
          </cell>
        </row>
        <row r="86">
          <cell r="C86" t="str">
            <v>Cat Marka (Thermoplastic)</v>
          </cell>
          <cell r="D86" t="str">
            <v>M17b</v>
          </cell>
          <cell r="E86" t="str">
            <v>Kg</v>
          </cell>
          <cell r="F86">
            <v>27500</v>
          </cell>
          <cell r="G86" t="str">
            <v xml:space="preserve"> Lokasi Pekerjaan</v>
          </cell>
        </row>
        <row r="88">
          <cell r="A88">
            <v>16</v>
          </cell>
          <cell r="C88" t="str">
            <v>P a k u</v>
          </cell>
          <cell r="D88" t="str">
            <v>M18</v>
          </cell>
          <cell r="E88" t="str">
            <v>Kg</v>
          </cell>
          <cell r="F88">
            <v>10800</v>
          </cell>
          <cell r="G88" t="str">
            <v xml:space="preserve"> Lokasi Pekerjaan</v>
          </cell>
        </row>
        <row r="90">
          <cell r="G90" t="str">
            <v xml:space="preserve">Berlanjut ke halaman berikut  </v>
          </cell>
        </row>
        <row r="91">
          <cell r="A91" t="str">
            <v>DAFTAR</v>
          </cell>
        </row>
        <row r="92">
          <cell r="A92" t="str">
            <v>HARGA DASAR SATUAN BAHAN</v>
          </cell>
        </row>
        <row r="93">
          <cell r="G93" t="str">
            <v xml:space="preserve">Lanjutan </v>
          </cell>
        </row>
        <row r="94">
          <cell r="F94" t="str">
            <v>HARGA</v>
          </cell>
        </row>
        <row r="95">
          <cell r="A95" t="str">
            <v>No.</v>
          </cell>
          <cell r="B95" t="str">
            <v>U R A I A N</v>
          </cell>
          <cell r="D95" t="str">
            <v>KODE</v>
          </cell>
          <cell r="E95" t="str">
            <v>SATUAN</v>
          </cell>
          <cell r="F95" t="str">
            <v>SATUAN</v>
          </cell>
          <cell r="G95" t="str">
            <v>KETERANGAN</v>
          </cell>
        </row>
        <row r="96">
          <cell r="F96" t="str">
            <v>( Rp.)</v>
          </cell>
        </row>
        <row r="98">
          <cell r="A98">
            <v>17</v>
          </cell>
          <cell r="C98" t="str">
            <v>Kayu Perancah</v>
          </cell>
          <cell r="D98" t="str">
            <v>M19</v>
          </cell>
          <cell r="E98" t="str">
            <v>M3</v>
          </cell>
          <cell r="F98">
            <v>950000</v>
          </cell>
          <cell r="G98" t="str">
            <v xml:space="preserve"> Lokasi Pekerjaan</v>
          </cell>
        </row>
        <row r="100">
          <cell r="A100">
            <v>18</v>
          </cell>
          <cell r="C100" t="str">
            <v>B e n s i n</v>
          </cell>
          <cell r="D100" t="str">
            <v>M20</v>
          </cell>
          <cell r="E100" t="str">
            <v>LITER</v>
          </cell>
          <cell r="F100">
            <v>2450</v>
          </cell>
          <cell r="G100" t="str">
            <v xml:space="preserve"> Lokasi Pekerjaan</v>
          </cell>
        </row>
        <row r="102">
          <cell r="A102">
            <v>19</v>
          </cell>
          <cell r="C102" t="str">
            <v xml:space="preserve">S o l a r </v>
          </cell>
          <cell r="D102" t="str">
            <v>M21</v>
          </cell>
          <cell r="E102" t="str">
            <v>LITER</v>
          </cell>
          <cell r="F102">
            <v>2250</v>
          </cell>
          <cell r="G102" t="str">
            <v xml:space="preserve"> Lokasi Pekerjaan</v>
          </cell>
        </row>
        <row r="104">
          <cell r="A104">
            <v>20</v>
          </cell>
          <cell r="C104" t="str">
            <v>Minyak Pelumas / Olie</v>
          </cell>
          <cell r="D104" t="str">
            <v>M22</v>
          </cell>
          <cell r="E104" t="str">
            <v>LITER</v>
          </cell>
          <cell r="F104">
            <v>19800</v>
          </cell>
          <cell r="G104" t="str">
            <v xml:space="preserve"> Lokasi Pekerjaan</v>
          </cell>
        </row>
        <row r="106">
          <cell r="C106" t="str">
            <v>Plastik Filter</v>
          </cell>
          <cell r="D106" t="str">
            <v>M23</v>
          </cell>
          <cell r="E106" t="str">
            <v>M2</v>
          </cell>
          <cell r="F106">
            <v>10500</v>
          </cell>
          <cell r="G106" t="str">
            <v xml:space="preserve"> Lokasi Pekerjaan</v>
          </cell>
        </row>
        <row r="108">
          <cell r="A108">
            <v>1</v>
          </cell>
          <cell r="C108" t="str">
            <v>Pipa Galvanis Dia. 3"</v>
          </cell>
          <cell r="D108" t="str">
            <v>M24</v>
          </cell>
          <cell r="E108" t="str">
            <v>M'</v>
          </cell>
          <cell r="F108">
            <v>41500</v>
          </cell>
          <cell r="G108" t="str">
            <v xml:space="preserve"> Lokasi Pekerjaan</v>
          </cell>
        </row>
        <row r="110">
          <cell r="A110">
            <v>2</v>
          </cell>
          <cell r="C110" t="str">
            <v>Pipa Porus</v>
          </cell>
          <cell r="D110" t="str">
            <v>M25</v>
          </cell>
          <cell r="E110" t="str">
            <v>M'</v>
          </cell>
          <cell r="F110">
            <v>15250</v>
          </cell>
          <cell r="G110" t="str">
            <v xml:space="preserve"> Lokasi Pekerjaan</v>
          </cell>
        </row>
        <row r="112">
          <cell r="A112">
            <v>21</v>
          </cell>
          <cell r="C112" t="str">
            <v>Bahan Agr.Base Kelas A</v>
          </cell>
          <cell r="D112" t="str">
            <v>M26</v>
          </cell>
          <cell r="E112" t="str">
            <v>M3</v>
          </cell>
          <cell r="F112">
            <v>41374.13118097734</v>
          </cell>
          <cell r="G112" t="str">
            <v xml:space="preserve"> Base Camp</v>
          </cell>
        </row>
        <row r="114">
          <cell r="A114">
            <v>22</v>
          </cell>
          <cell r="C114" t="str">
            <v>Bahan Agr.Base Kelas B</v>
          </cell>
          <cell r="D114" t="str">
            <v>M27</v>
          </cell>
          <cell r="E114" t="str">
            <v>M3</v>
          </cell>
          <cell r="F114">
            <v>36540.682876285158</v>
          </cell>
          <cell r="G114" t="str">
            <v xml:space="preserve"> Base Camp</v>
          </cell>
        </row>
        <row r="116">
          <cell r="A116">
            <v>23</v>
          </cell>
          <cell r="C116" t="str">
            <v>Bahan Agr.Base Kelas C</v>
          </cell>
          <cell r="D116" t="str">
            <v>M28</v>
          </cell>
          <cell r="E116" t="str">
            <v>M3</v>
          </cell>
          <cell r="F116">
            <v>38615.324384161155</v>
          </cell>
          <cell r="G116" t="str">
            <v xml:space="preserve"> Base Camp</v>
          </cell>
        </row>
        <row r="118">
          <cell r="A118">
            <v>24</v>
          </cell>
          <cell r="C118" t="str">
            <v>Bahan Agr.Base Kelas C2</v>
          </cell>
          <cell r="D118" t="str">
            <v>M29</v>
          </cell>
          <cell r="E118" t="str">
            <v>M3</v>
          </cell>
          <cell r="F118" t="str">
            <v xml:space="preserve">-  </v>
          </cell>
          <cell r="G118" t="str">
            <v xml:space="preserve"> Tidak tersedia</v>
          </cell>
        </row>
        <row r="120">
          <cell r="A120">
            <v>25</v>
          </cell>
          <cell r="C120" t="str">
            <v>Geotextile</v>
          </cell>
          <cell r="D120" t="str">
            <v>M30</v>
          </cell>
          <cell r="E120" t="str">
            <v>M2</v>
          </cell>
          <cell r="F120">
            <v>10320</v>
          </cell>
          <cell r="G120" t="str">
            <v xml:space="preserve"> Lokasi Pekerjaan</v>
          </cell>
        </row>
        <row r="122">
          <cell r="A122">
            <v>26</v>
          </cell>
          <cell r="C122" t="str">
            <v>Aspal Emulsi</v>
          </cell>
          <cell r="D122" t="str">
            <v>M31</v>
          </cell>
          <cell r="E122" t="str">
            <v>Kg</v>
          </cell>
          <cell r="F122">
            <v>1750</v>
          </cell>
          <cell r="G122" t="str">
            <v xml:space="preserve"> Base Camp</v>
          </cell>
        </row>
        <row r="124">
          <cell r="A124">
            <v>27</v>
          </cell>
          <cell r="C124" t="str">
            <v>Gebalan Rumput</v>
          </cell>
          <cell r="D124" t="str">
            <v>M32</v>
          </cell>
          <cell r="E124" t="str">
            <v>M2</v>
          </cell>
          <cell r="F124">
            <v>5500</v>
          </cell>
          <cell r="G124" t="str">
            <v xml:space="preserve"> Lokasi Pekerjaan</v>
          </cell>
        </row>
        <row r="126">
          <cell r="A126">
            <v>28</v>
          </cell>
          <cell r="C126" t="str">
            <v>Thinner</v>
          </cell>
          <cell r="D126" t="str">
            <v>M33</v>
          </cell>
          <cell r="E126" t="str">
            <v>LITER</v>
          </cell>
          <cell r="F126">
            <v>19000</v>
          </cell>
          <cell r="G126" t="str">
            <v xml:space="preserve"> Lokasi Pekerjaan</v>
          </cell>
        </row>
        <row r="128">
          <cell r="A128">
            <v>29</v>
          </cell>
          <cell r="C128" t="str">
            <v>Glass Bead</v>
          </cell>
          <cell r="D128" t="str">
            <v>M34</v>
          </cell>
          <cell r="E128" t="str">
            <v>Kg</v>
          </cell>
          <cell r="F128">
            <v>40000</v>
          </cell>
          <cell r="G128" t="str">
            <v xml:space="preserve"> Lokasi Pekerjaan</v>
          </cell>
        </row>
        <row r="130">
          <cell r="A130">
            <v>30</v>
          </cell>
          <cell r="C130" t="str">
            <v>Pelat Rambu (Eng. Grade)</v>
          </cell>
          <cell r="D130" t="str">
            <v>M35a</v>
          </cell>
          <cell r="E130" t="str">
            <v>BH</v>
          </cell>
          <cell r="F130">
            <v>75000</v>
          </cell>
          <cell r="G130" t="str">
            <v xml:space="preserve"> Lokasi Pekerjaan</v>
          </cell>
        </row>
        <row r="131">
          <cell r="C131" t="str">
            <v>Pelat Rambu (High I. Grade)</v>
          </cell>
          <cell r="D131" t="str">
            <v>M35b</v>
          </cell>
          <cell r="E131" t="str">
            <v>BH</v>
          </cell>
          <cell r="F131">
            <v>100000</v>
          </cell>
          <cell r="G131" t="str">
            <v xml:space="preserve"> Lokasi Pekerjaan</v>
          </cell>
        </row>
        <row r="132">
          <cell r="A132">
            <v>31</v>
          </cell>
          <cell r="C132" t="str">
            <v>Rel Pengaman</v>
          </cell>
          <cell r="D132" t="str">
            <v>M36</v>
          </cell>
          <cell r="E132" t="str">
            <v>M'</v>
          </cell>
          <cell r="F132">
            <v>55000</v>
          </cell>
          <cell r="G132" t="str">
            <v xml:space="preserve"> Lokasi Pekerjaan</v>
          </cell>
        </row>
        <row r="134">
          <cell r="A134">
            <v>24</v>
          </cell>
          <cell r="C134" t="str">
            <v>Baja Tulangan (Polos) U24</v>
          </cell>
          <cell r="D134" t="str">
            <v>M39a</v>
          </cell>
          <cell r="E134" t="str">
            <v>Kg</v>
          </cell>
          <cell r="F134">
            <v>12000</v>
          </cell>
          <cell r="G134" t="str">
            <v xml:space="preserve"> Lokasi Pekerjaan</v>
          </cell>
        </row>
        <row r="136">
          <cell r="G136" t="str">
            <v xml:space="preserve">Berlanjut ke halaman berikut  </v>
          </cell>
        </row>
        <row r="137">
          <cell r="A137" t="str">
            <v>DAFTAR</v>
          </cell>
        </row>
        <row r="138">
          <cell r="A138" t="str">
            <v>HARGA DASAR SATUAN BAHAN</v>
          </cell>
        </row>
        <row r="139">
          <cell r="G139" t="str">
            <v xml:space="preserve">Lanjutan </v>
          </cell>
        </row>
        <row r="140">
          <cell r="F140" t="str">
            <v>HARGA</v>
          </cell>
        </row>
        <row r="141">
          <cell r="A141" t="str">
            <v>No.</v>
          </cell>
          <cell r="B141" t="str">
            <v>U R A I A N</v>
          </cell>
          <cell r="D141" t="str">
            <v>KODE</v>
          </cell>
          <cell r="E141" t="str">
            <v>SATUAN</v>
          </cell>
          <cell r="F141" t="str">
            <v>SATUAN</v>
          </cell>
          <cell r="G141" t="str">
            <v>KETERANGAN</v>
          </cell>
        </row>
        <row r="142">
          <cell r="F142" t="str">
            <v>( Rp.)</v>
          </cell>
        </row>
        <row r="144">
          <cell r="A144">
            <v>25</v>
          </cell>
          <cell r="C144" t="str">
            <v>Beton K-250</v>
          </cell>
          <cell r="D144" t="str">
            <v>M37</v>
          </cell>
          <cell r="E144" t="str">
            <v>M3</v>
          </cell>
          <cell r="F144">
            <v>151821.71639568391</v>
          </cell>
          <cell r="G144" t="str">
            <v xml:space="preserve"> Lokasi Pekerjaan</v>
          </cell>
        </row>
        <row r="146">
          <cell r="A146">
            <v>26</v>
          </cell>
          <cell r="C146" t="str">
            <v>Beton K-225</v>
          </cell>
          <cell r="D146" t="str">
            <v>M38</v>
          </cell>
          <cell r="E146" t="str">
            <v>M3</v>
          </cell>
          <cell r="F146">
            <v>137414.42059079578</v>
          </cell>
          <cell r="G146" t="str">
            <v xml:space="preserve"> Lokasi Pekerjaan</v>
          </cell>
        </row>
        <row r="148">
          <cell r="A148">
            <v>27</v>
          </cell>
          <cell r="C148" t="str">
            <v>Baja Tulangan (Polos) U24</v>
          </cell>
          <cell r="D148" t="str">
            <v>M39a</v>
          </cell>
          <cell r="E148" t="str">
            <v>Kg</v>
          </cell>
          <cell r="F148">
            <v>12000</v>
          </cell>
          <cell r="G148" t="str">
            <v xml:space="preserve"> Lokasi Pekerjaan</v>
          </cell>
        </row>
        <row r="149">
          <cell r="C149" t="str">
            <v>Baja Tulangan (Ulir) D32</v>
          </cell>
          <cell r="D149" t="str">
            <v>M39b</v>
          </cell>
          <cell r="E149" t="str">
            <v>Kg</v>
          </cell>
          <cell r="F149">
            <v>12750</v>
          </cell>
          <cell r="G149" t="str">
            <v xml:space="preserve"> Lokasi Pekerjaan</v>
          </cell>
        </row>
        <row r="150">
          <cell r="A150">
            <v>28</v>
          </cell>
          <cell r="C150" t="str">
            <v>Kapur</v>
          </cell>
          <cell r="D150" t="str">
            <v>M40</v>
          </cell>
          <cell r="E150" t="str">
            <v>M3</v>
          </cell>
          <cell r="F150">
            <v>125000</v>
          </cell>
          <cell r="G150" t="str">
            <v xml:space="preserve"> Hasil Proses</v>
          </cell>
        </row>
        <row r="152">
          <cell r="A152">
            <v>29</v>
          </cell>
          <cell r="C152" t="str">
            <v>Chipping</v>
          </cell>
          <cell r="D152" t="str">
            <v>M41</v>
          </cell>
          <cell r="E152" t="str">
            <v>M3</v>
          </cell>
          <cell r="F152">
            <v>32852.921470565663</v>
          </cell>
          <cell r="G152" t="str">
            <v xml:space="preserve"> Base Camp</v>
          </cell>
        </row>
        <row r="153">
          <cell r="E153" t="str">
            <v>Kg</v>
          </cell>
          <cell r="F153">
            <v>17.430454939816247</v>
          </cell>
          <cell r="G153" t="str">
            <v xml:space="preserve"> Base Camp</v>
          </cell>
        </row>
        <row r="155">
          <cell r="A155">
            <v>30</v>
          </cell>
          <cell r="C155" t="str">
            <v>Cat</v>
          </cell>
          <cell r="D155" t="str">
            <v>M42</v>
          </cell>
          <cell r="E155" t="str">
            <v>Kg</v>
          </cell>
          <cell r="F155">
            <v>22500</v>
          </cell>
          <cell r="G155" t="str">
            <v xml:space="preserve"> Base Camp</v>
          </cell>
        </row>
        <row r="157">
          <cell r="A157">
            <v>31</v>
          </cell>
          <cell r="C157" t="str">
            <v>Pemantul Cahaya (Reflector)</v>
          </cell>
          <cell r="D157" t="str">
            <v>M43</v>
          </cell>
          <cell r="E157" t="str">
            <v>Bh.</v>
          </cell>
          <cell r="F157">
            <v>5250</v>
          </cell>
          <cell r="G157" t="str">
            <v xml:space="preserve"> Base Camp</v>
          </cell>
        </row>
        <row r="159">
          <cell r="A159">
            <v>25</v>
          </cell>
          <cell r="C159" t="str">
            <v>Pasir Urug</v>
          </cell>
          <cell r="D159" t="str">
            <v>M44</v>
          </cell>
          <cell r="E159" t="str">
            <v>M3</v>
          </cell>
          <cell r="F159">
            <v>14800</v>
          </cell>
          <cell r="G159" t="str">
            <v xml:space="preserve"> Base Camp</v>
          </cell>
        </row>
        <row r="161">
          <cell r="A161">
            <v>26</v>
          </cell>
          <cell r="C161" t="str">
            <v>Arbocell</v>
          </cell>
          <cell r="D161" t="str">
            <v>M45</v>
          </cell>
          <cell r="E161" t="str">
            <v>Kg.</v>
          </cell>
          <cell r="F161">
            <v>25000</v>
          </cell>
          <cell r="G161" t="str">
            <v xml:space="preserve"> Base Camp</v>
          </cell>
        </row>
        <row r="163">
          <cell r="A163">
            <v>27</v>
          </cell>
          <cell r="C163" t="str">
            <v>Baja Bergelombang</v>
          </cell>
          <cell r="D163" t="str">
            <v>M46</v>
          </cell>
          <cell r="E163" t="str">
            <v>Kg</v>
          </cell>
          <cell r="F163">
            <v>7500</v>
          </cell>
          <cell r="G163" t="str">
            <v xml:space="preserve"> Lokasi Pekerjaan</v>
          </cell>
        </row>
        <row r="165">
          <cell r="A165">
            <v>26</v>
          </cell>
          <cell r="C165" t="str">
            <v>Beton K-175</v>
          </cell>
          <cell r="D165" t="str">
            <v>M47</v>
          </cell>
          <cell r="E165" t="str">
            <v>M3</v>
          </cell>
          <cell r="F165">
            <v>137414.42059079578</v>
          </cell>
          <cell r="G165" t="str">
            <v xml:space="preserve"> Lokasi Pekerjaan</v>
          </cell>
        </row>
        <row r="167">
          <cell r="A167">
            <v>27</v>
          </cell>
          <cell r="C167" t="str">
            <v>Baja Struktur</v>
          </cell>
          <cell r="D167" t="str">
            <v>M48</v>
          </cell>
          <cell r="E167" t="str">
            <v>Kg</v>
          </cell>
          <cell r="F167">
            <v>5600</v>
          </cell>
          <cell r="G167" t="str">
            <v xml:space="preserve"> Pelabuhan terdekat</v>
          </cell>
        </row>
        <row r="169">
          <cell r="A169">
            <v>28</v>
          </cell>
          <cell r="C169" t="str">
            <v>Tiang Pancang Baja</v>
          </cell>
          <cell r="D169" t="str">
            <v>M49</v>
          </cell>
          <cell r="E169" t="str">
            <v>M'</v>
          </cell>
          <cell r="F169">
            <v>1836029.5499760408</v>
          </cell>
          <cell r="G169" t="str">
            <v xml:space="preserve"> Lokasi Pekerjaan</v>
          </cell>
        </row>
        <row r="171">
          <cell r="A171">
            <v>29</v>
          </cell>
          <cell r="C171" t="str">
            <v>T. Pancang Beton Pratekan</v>
          </cell>
          <cell r="D171" t="str">
            <v>M50</v>
          </cell>
          <cell r="E171" t="str">
            <v>M3</v>
          </cell>
          <cell r="F171">
            <v>1492500</v>
          </cell>
          <cell r="G171" t="str">
            <v xml:space="preserve"> Pelabuhan terdekat</v>
          </cell>
        </row>
        <row r="173">
          <cell r="A173">
            <v>30</v>
          </cell>
          <cell r="C173" t="str">
            <v>Kawat Las</v>
          </cell>
          <cell r="D173" t="str">
            <v>M51</v>
          </cell>
          <cell r="E173" t="str">
            <v>Dos</v>
          </cell>
          <cell r="F173">
            <v>55000</v>
          </cell>
          <cell r="G173" t="str">
            <v xml:space="preserve"> Lokasi Pekerjaan</v>
          </cell>
        </row>
        <row r="175">
          <cell r="A175">
            <v>31</v>
          </cell>
          <cell r="C175" t="str">
            <v>Pipa Baja</v>
          </cell>
          <cell r="D175" t="str">
            <v>M52</v>
          </cell>
          <cell r="E175" t="str">
            <v>Kg</v>
          </cell>
          <cell r="F175">
            <v>5500</v>
          </cell>
          <cell r="G175" t="str">
            <v xml:space="preserve"> Pelabuhan terdekat</v>
          </cell>
        </row>
        <row r="177">
          <cell r="A177">
            <v>32</v>
          </cell>
          <cell r="C177" t="str">
            <v>Minyak Fluks</v>
          </cell>
          <cell r="D177" t="str">
            <v>M53</v>
          </cell>
          <cell r="E177" t="str">
            <v>Liter</v>
          </cell>
          <cell r="F177">
            <v>550</v>
          </cell>
          <cell r="G177" t="str">
            <v xml:space="preserve"> Base Camp</v>
          </cell>
        </row>
        <row r="180">
          <cell r="G180" t="str">
            <v xml:space="preserve">Berlanjut ke halaman berikut  </v>
          </cell>
        </row>
        <row r="190">
          <cell r="F190">
            <v>315000</v>
          </cell>
        </row>
      </sheetData>
      <sheetData sheetId="36" refreshError="1"/>
      <sheetData sheetId="37" refreshError="1">
        <row r="60">
          <cell r="A60" t="str">
            <v>ANALISA HARGA DASAR SATUAN BAHAN</v>
          </cell>
        </row>
        <row r="62">
          <cell r="A62" t="str">
            <v>Jenis</v>
          </cell>
          <cell r="B62" t="str">
            <v>:</v>
          </cell>
          <cell r="C62" t="str">
            <v>M01 -  Pasir</v>
          </cell>
        </row>
        <row r="63">
          <cell r="A63" t="str">
            <v>Lokasi</v>
          </cell>
          <cell r="B63" t="str">
            <v>:</v>
          </cell>
          <cell r="C63" t="str">
            <v>Quarry</v>
          </cell>
        </row>
        <row r="64">
          <cell r="A64" t="str">
            <v>Tujuan</v>
          </cell>
          <cell r="B64" t="str">
            <v>:</v>
          </cell>
          <cell r="C64" t="str">
            <v>Base Camp</v>
          </cell>
        </row>
        <row r="67">
          <cell r="H67" t="str">
            <v>HARGA</v>
          </cell>
        </row>
        <row r="68">
          <cell r="A68" t="str">
            <v>No.</v>
          </cell>
          <cell r="B68" t="str">
            <v>URAIAN</v>
          </cell>
          <cell r="E68" t="str">
            <v>KODE</v>
          </cell>
          <cell r="F68" t="str">
            <v>KOEF.</v>
          </cell>
          <cell r="G68" t="str">
            <v>SATUAN</v>
          </cell>
          <cell r="H68" t="str">
            <v>SATUAN</v>
          </cell>
        </row>
        <row r="69">
          <cell r="H69" t="str">
            <v>(Rp.)</v>
          </cell>
        </row>
        <row r="71">
          <cell r="A71" t="str">
            <v>I.</v>
          </cell>
          <cell r="C71" t="str">
            <v>ASUMSI</v>
          </cell>
        </row>
        <row r="72">
          <cell r="A72">
            <v>1</v>
          </cell>
          <cell r="C72" t="str">
            <v>Menggunakan alat berat</v>
          </cell>
        </row>
        <row r="73">
          <cell r="A73">
            <v>2</v>
          </cell>
          <cell r="C73" t="str">
            <v>Kondisi Jalan   :  sedang / baik</v>
          </cell>
        </row>
        <row r="74">
          <cell r="A74">
            <v>3</v>
          </cell>
          <cell r="C74" t="str">
            <v>Jarak Quarry ke lokasi Base Camp</v>
          </cell>
          <cell r="E74" t="str">
            <v>L</v>
          </cell>
          <cell r="F74">
            <v>0</v>
          </cell>
          <cell r="G74" t="str">
            <v>Km</v>
          </cell>
        </row>
        <row r="75">
          <cell r="A75">
            <v>4</v>
          </cell>
          <cell r="C75" t="str">
            <v>Harga satuan pasir di Quarry</v>
          </cell>
          <cell r="E75" t="str">
            <v>RpM01</v>
          </cell>
          <cell r="F75">
            <v>1</v>
          </cell>
          <cell r="G75" t="str">
            <v>M3</v>
          </cell>
          <cell r="H75">
            <v>0</v>
          </cell>
        </row>
        <row r="76">
          <cell r="A76">
            <v>5</v>
          </cell>
          <cell r="C76" t="str">
            <v>Harga Satuan Dasar Excavator</v>
          </cell>
          <cell r="E76" t="str">
            <v>RpE10</v>
          </cell>
          <cell r="F76">
            <v>1</v>
          </cell>
          <cell r="G76" t="str">
            <v>Jam</v>
          </cell>
          <cell r="H76">
            <v>220215.23650827777</v>
          </cell>
        </row>
        <row r="77">
          <cell r="A77">
            <v>6</v>
          </cell>
          <cell r="C77" t="str">
            <v>Harga Satuan Dasar Dump Truck</v>
          </cell>
          <cell r="E77" t="str">
            <v>RpE08</v>
          </cell>
          <cell r="F77">
            <v>1</v>
          </cell>
          <cell r="G77" t="str">
            <v>Jam</v>
          </cell>
          <cell r="H77">
            <v>85369.901634057198</v>
          </cell>
        </row>
        <row r="79">
          <cell r="A79" t="str">
            <v>II.</v>
          </cell>
          <cell r="C79" t="str">
            <v>URUTAN KERJA</v>
          </cell>
        </row>
        <row r="80">
          <cell r="A80">
            <v>1</v>
          </cell>
          <cell r="C80" t="str">
            <v>Pasir digali dengan Excavator</v>
          </cell>
        </row>
        <row r="81">
          <cell r="A81">
            <v>2</v>
          </cell>
          <cell r="C81" t="str">
            <v>Excavator sekaligus memuat pasir hasil</v>
          </cell>
        </row>
        <row r="82">
          <cell r="C82" t="str">
            <v>galian ke dalam Dump Truck</v>
          </cell>
        </row>
        <row r="83">
          <cell r="A83">
            <v>3</v>
          </cell>
          <cell r="C83" t="str">
            <v>Dump Truck mengangkut pasir ke lokasi</v>
          </cell>
        </row>
        <row r="84">
          <cell r="C84" t="str">
            <v>Base Camp</v>
          </cell>
        </row>
        <row r="86">
          <cell r="A86" t="str">
            <v>III.</v>
          </cell>
          <cell r="C86" t="str">
            <v>PERHITUNGAN</v>
          </cell>
        </row>
        <row r="88">
          <cell r="C88" t="str">
            <v>EXCAVATOR</v>
          </cell>
          <cell r="E88" t="str">
            <v>(E10)</v>
          </cell>
        </row>
        <row r="89">
          <cell r="C89" t="str">
            <v>Kapasitas Bucket</v>
          </cell>
          <cell r="E89" t="str">
            <v>V</v>
          </cell>
          <cell r="F89">
            <v>0.5</v>
          </cell>
          <cell r="G89" t="str">
            <v>M3</v>
          </cell>
        </row>
        <row r="90">
          <cell r="C90" t="str">
            <v>Faktor Bucket</v>
          </cell>
          <cell r="E90" t="str">
            <v>Fb</v>
          </cell>
          <cell r="F90">
            <v>0.9</v>
          </cell>
          <cell r="G90" t="str">
            <v>-</v>
          </cell>
        </row>
        <row r="91">
          <cell r="C91" t="str">
            <v>Faktor  Efisiensi alat</v>
          </cell>
          <cell r="E91" t="str">
            <v>Fa</v>
          </cell>
          <cell r="F91">
            <v>0.83</v>
          </cell>
          <cell r="G91" t="str">
            <v>-</v>
          </cell>
        </row>
        <row r="92">
          <cell r="C92" t="str">
            <v>Waktu siklus</v>
          </cell>
          <cell r="E92" t="str">
            <v>Ts1</v>
          </cell>
        </row>
        <row r="93">
          <cell r="C93" t="str">
            <v>- Menggali / memuat</v>
          </cell>
          <cell r="E93" t="str">
            <v>T1</v>
          </cell>
          <cell r="F93">
            <v>0.5</v>
          </cell>
          <cell r="G93" t="str">
            <v>menit</v>
          </cell>
        </row>
        <row r="94">
          <cell r="C94" t="str">
            <v>- Lain-lain</v>
          </cell>
          <cell r="E94" t="str">
            <v>T2</v>
          </cell>
          <cell r="F94">
            <v>0.5</v>
          </cell>
          <cell r="G94" t="str">
            <v>menit</v>
          </cell>
        </row>
        <row r="95">
          <cell r="E95" t="str">
            <v>Ts1</v>
          </cell>
          <cell r="F95">
            <v>1</v>
          </cell>
          <cell r="G95" t="str">
            <v>menit</v>
          </cell>
        </row>
        <row r="96">
          <cell r="C96" t="str">
            <v>Kap. Prod. / jam =</v>
          </cell>
        </row>
        <row r="97">
          <cell r="C97" t="str">
            <v>V  x Fb x Fa x 60</v>
          </cell>
          <cell r="E97" t="str">
            <v>Q1</v>
          </cell>
          <cell r="F97">
            <v>22.41</v>
          </cell>
          <cell r="G97" t="str">
            <v>M3 / Jam</v>
          </cell>
        </row>
        <row r="98">
          <cell r="C98" t="str">
            <v>Ts1</v>
          </cell>
        </row>
        <row r="100">
          <cell r="C100" t="str">
            <v>Biaya Excavator / M3  =  (1 : Q1) x RpE10</v>
          </cell>
          <cell r="E100" t="str">
            <v>Rp1</v>
          </cell>
          <cell r="F100">
            <v>9826.65044659874</v>
          </cell>
          <cell r="G100" t="str">
            <v>Rupiah</v>
          </cell>
        </row>
        <row r="103">
          <cell r="C103" t="str">
            <v>DUMP TRUCK</v>
          </cell>
          <cell r="E103" t="str">
            <v>(E08)</v>
          </cell>
        </row>
        <row r="104">
          <cell r="C104" t="str">
            <v>Kapasitas bak</v>
          </cell>
          <cell r="E104" t="str">
            <v>V</v>
          </cell>
          <cell r="F104">
            <v>4</v>
          </cell>
          <cell r="G104" t="str">
            <v>M3</v>
          </cell>
        </row>
        <row r="105">
          <cell r="C105" t="str">
            <v>Faktor  efisiensi alat</v>
          </cell>
          <cell r="E105" t="str">
            <v>Fa</v>
          </cell>
          <cell r="F105">
            <v>0.83</v>
          </cell>
          <cell r="G105" t="str">
            <v>-</v>
          </cell>
        </row>
        <row r="106">
          <cell r="C106" t="str">
            <v>Kecepatan rata-rata bermuatan</v>
          </cell>
          <cell r="E106" t="str">
            <v>v1</v>
          </cell>
          <cell r="F106">
            <v>40</v>
          </cell>
          <cell r="G106" t="str">
            <v>KM/Jam</v>
          </cell>
        </row>
        <row r="107">
          <cell r="C107" t="str">
            <v>Kecepatan rata-rata kosong</v>
          </cell>
          <cell r="E107" t="str">
            <v>v2</v>
          </cell>
          <cell r="F107">
            <v>50</v>
          </cell>
          <cell r="G107" t="str">
            <v>KM/Jam</v>
          </cell>
        </row>
        <row r="108">
          <cell r="C108" t="str">
            <v>Waktu  siklus</v>
          </cell>
          <cell r="E108" t="str">
            <v>Ts2</v>
          </cell>
        </row>
        <row r="109">
          <cell r="C109" t="str">
            <v>- Waktu tempuh isi  =  (L/v1) x 60</v>
          </cell>
          <cell r="E109" t="str">
            <v>T1</v>
          </cell>
          <cell r="F109">
            <v>0</v>
          </cell>
          <cell r="G109" t="str">
            <v>menit</v>
          </cell>
        </row>
        <row r="110">
          <cell r="C110" t="str">
            <v>- Waktu tempuh kosong  =  (L/v2) x 60</v>
          </cell>
          <cell r="E110" t="str">
            <v>T2</v>
          </cell>
          <cell r="F110">
            <v>0</v>
          </cell>
          <cell r="G110" t="str">
            <v>menit</v>
          </cell>
        </row>
        <row r="111">
          <cell r="C111" t="str">
            <v>- Muat   =  (V/Q1) x 60</v>
          </cell>
          <cell r="E111" t="str">
            <v>T3</v>
          </cell>
          <cell r="F111">
            <v>10.7095046854083</v>
          </cell>
          <cell r="G111" t="str">
            <v>menit</v>
          </cell>
        </row>
        <row r="112">
          <cell r="C112" t="str">
            <v>- Lain-lain</v>
          </cell>
          <cell r="E112" t="str">
            <v>T4</v>
          </cell>
          <cell r="F112">
            <v>1</v>
          </cell>
          <cell r="G112" t="str">
            <v>menit</v>
          </cell>
        </row>
        <row r="113">
          <cell r="E113" t="str">
            <v>Ts2</v>
          </cell>
          <cell r="F113">
            <v>11.7095046854083</v>
          </cell>
          <cell r="G113" t="str">
            <v>menit</v>
          </cell>
        </row>
        <row r="115">
          <cell r="H115" t="str">
            <v xml:space="preserve">Bersambung  </v>
          </cell>
        </row>
        <row r="116">
          <cell r="A116" t="str">
            <v>ANALISA HARGA DASAR SATUAN BAHAN</v>
          </cell>
        </row>
        <row r="118">
          <cell r="A118" t="str">
            <v>Jenis</v>
          </cell>
          <cell r="B118" t="str">
            <v>:</v>
          </cell>
          <cell r="C118" t="str">
            <v>M01 -  Pasir</v>
          </cell>
        </row>
        <row r="119">
          <cell r="A119" t="str">
            <v>Lokasi</v>
          </cell>
          <cell r="B119" t="str">
            <v>:</v>
          </cell>
          <cell r="C119" t="str">
            <v>Quarry</v>
          </cell>
        </row>
        <row r="120">
          <cell r="A120" t="str">
            <v>Tujuan</v>
          </cell>
          <cell r="B120" t="str">
            <v>:</v>
          </cell>
          <cell r="C120" t="str">
            <v>Base Camp</v>
          </cell>
        </row>
        <row r="122">
          <cell r="H122" t="str">
            <v xml:space="preserve">Lanjutan  </v>
          </cell>
        </row>
        <row r="123">
          <cell r="H123" t="str">
            <v>HARGA</v>
          </cell>
        </row>
        <row r="124">
          <cell r="A124" t="str">
            <v>No.</v>
          </cell>
          <cell r="B124" t="str">
            <v>URAIAN</v>
          </cell>
          <cell r="E124" t="str">
            <v>KODE</v>
          </cell>
          <cell r="F124" t="str">
            <v>KOEF.</v>
          </cell>
          <cell r="G124" t="str">
            <v>SATUAN</v>
          </cell>
          <cell r="H124" t="str">
            <v>SATUAN</v>
          </cell>
        </row>
        <row r="125">
          <cell r="H125" t="str">
            <v>(Rp.)</v>
          </cell>
        </row>
        <row r="127">
          <cell r="C127" t="str">
            <v>Kapasitas Produksi / Jam   =</v>
          </cell>
        </row>
        <row r="128">
          <cell r="C128" t="str">
            <v>V x Fa x 60</v>
          </cell>
          <cell r="E128" t="str">
            <v>Q2</v>
          </cell>
          <cell r="F128">
            <v>17.011821195838571</v>
          </cell>
          <cell r="G128" t="str">
            <v>M3 / Jam</v>
          </cell>
        </row>
        <row r="129">
          <cell r="C129" t="str">
            <v>Ts2</v>
          </cell>
        </row>
        <row r="131">
          <cell r="C131" t="str">
            <v>Biaya Dump Truck / M3  =  (1 : Q2) x RpE08</v>
          </cell>
          <cell r="E131" t="str">
            <v>Rp2</v>
          </cell>
          <cell r="F131">
            <v>5018.2693934580248</v>
          </cell>
          <cell r="G131" t="str">
            <v>Rupiah</v>
          </cell>
        </row>
        <row r="134">
          <cell r="A134" t="str">
            <v>IV.</v>
          </cell>
          <cell r="C134" t="str">
            <v>HARGA SATUAN DASAR BAHAN</v>
          </cell>
        </row>
        <row r="135">
          <cell r="C135" t="str">
            <v>DI LOKASI BASE CAMP</v>
          </cell>
        </row>
        <row r="137">
          <cell r="C137" t="str">
            <v>Harga Satuan Dasar Pasir   =</v>
          </cell>
        </row>
        <row r="139">
          <cell r="C139" t="str">
            <v>(  RpM01  +  Rp1  +  Rp2  )</v>
          </cell>
          <cell r="E139" t="str">
            <v>M01</v>
          </cell>
          <cell r="F139">
            <v>14844.919840056766</v>
          </cell>
          <cell r="G139" t="str">
            <v>Rupiah</v>
          </cell>
        </row>
        <row r="141">
          <cell r="C141" t="str">
            <v>Dibulatkan   :</v>
          </cell>
          <cell r="E141" t="str">
            <v>M01</v>
          </cell>
          <cell r="F141">
            <v>14800</v>
          </cell>
          <cell r="G141" t="str">
            <v>Rupiah</v>
          </cell>
        </row>
        <row r="172">
          <cell r="A172" t="str">
            <v>ANALISA HARGA DASAR SATUAN BAHAN</v>
          </cell>
        </row>
        <row r="174">
          <cell r="A174" t="str">
            <v>Jenis</v>
          </cell>
          <cell r="B174" t="str">
            <v>:</v>
          </cell>
          <cell r="C174" t="str">
            <v>M02  -  Batu Kali</v>
          </cell>
        </row>
        <row r="175">
          <cell r="A175" t="str">
            <v>Lokasi</v>
          </cell>
          <cell r="B175" t="str">
            <v>:</v>
          </cell>
          <cell r="C175" t="str">
            <v>Quarry</v>
          </cell>
        </row>
        <row r="176">
          <cell r="A176" t="str">
            <v>Tujuan</v>
          </cell>
          <cell r="B176" t="str">
            <v>:</v>
          </cell>
          <cell r="C176" t="str">
            <v>Lokasi Pekerjaan</v>
          </cell>
        </row>
        <row r="179">
          <cell r="H179" t="str">
            <v>HARGA</v>
          </cell>
        </row>
        <row r="180">
          <cell r="A180" t="str">
            <v>No.</v>
          </cell>
          <cell r="B180" t="str">
            <v>URAIAN</v>
          </cell>
          <cell r="E180" t="str">
            <v>KODE</v>
          </cell>
          <cell r="F180" t="str">
            <v>KOEF.</v>
          </cell>
          <cell r="G180" t="str">
            <v>SATUAN</v>
          </cell>
          <cell r="H180" t="str">
            <v>SATUAN</v>
          </cell>
        </row>
        <row r="181">
          <cell r="H181" t="str">
            <v>(Rp.)</v>
          </cell>
        </row>
        <row r="183">
          <cell r="A183" t="str">
            <v>I.</v>
          </cell>
          <cell r="C183" t="str">
            <v>ASUMSI</v>
          </cell>
        </row>
        <row r="184">
          <cell r="A184">
            <v>1</v>
          </cell>
          <cell r="C184" t="str">
            <v>Menggunakan alat berat</v>
          </cell>
        </row>
        <row r="185">
          <cell r="A185">
            <v>2</v>
          </cell>
          <cell r="C185" t="str">
            <v>Kondisi Jalan   :  sedang / baik</v>
          </cell>
        </row>
        <row r="186">
          <cell r="A186">
            <v>3</v>
          </cell>
          <cell r="C186" t="str">
            <v>Jarak Quarry ke Lokasi Pekerjaan</v>
          </cell>
          <cell r="E186" t="str">
            <v>L</v>
          </cell>
          <cell r="F186">
            <v>0</v>
          </cell>
          <cell r="G186" t="str">
            <v>Km</v>
          </cell>
        </row>
        <row r="187">
          <cell r="A187">
            <v>4</v>
          </cell>
          <cell r="C187" t="str">
            <v>Harga satuan batu kali di Quarry</v>
          </cell>
          <cell r="E187" t="str">
            <v>RpM02</v>
          </cell>
          <cell r="F187">
            <v>1</v>
          </cell>
          <cell r="G187" t="str">
            <v>M3</v>
          </cell>
          <cell r="H187">
            <v>0</v>
          </cell>
        </row>
        <row r="188">
          <cell r="A188">
            <v>5</v>
          </cell>
          <cell r="C188" t="str">
            <v>Harga Satuan Dasar Excavator</v>
          </cell>
          <cell r="E188" t="str">
            <v>RpE10</v>
          </cell>
          <cell r="F188">
            <v>1</v>
          </cell>
          <cell r="G188" t="str">
            <v>Jam</v>
          </cell>
          <cell r="H188">
            <v>220215.23650827777</v>
          </cell>
        </row>
        <row r="189">
          <cell r="A189">
            <v>6</v>
          </cell>
          <cell r="C189" t="str">
            <v>Harga Satuan Dasar Dump Truck</v>
          </cell>
          <cell r="E189" t="str">
            <v>RpE08</v>
          </cell>
          <cell r="F189">
            <v>1</v>
          </cell>
          <cell r="G189" t="str">
            <v>Jam</v>
          </cell>
          <cell r="H189">
            <v>85369.901634057198</v>
          </cell>
        </row>
        <row r="191">
          <cell r="A191" t="str">
            <v>II.</v>
          </cell>
          <cell r="C191" t="str">
            <v>URUTAN KERJA</v>
          </cell>
        </row>
        <row r="192">
          <cell r="A192">
            <v>1</v>
          </cell>
          <cell r="C192" t="str">
            <v>Batu kali digali dengan Excavator</v>
          </cell>
        </row>
        <row r="193">
          <cell r="A193">
            <v>2</v>
          </cell>
          <cell r="C193" t="str">
            <v>Excavator sekaligus memuat batu kali</v>
          </cell>
        </row>
        <row r="194">
          <cell r="C194" t="str">
            <v>hasil galian ke dalam Dump Truck</v>
          </cell>
        </row>
        <row r="195">
          <cell r="A195">
            <v>3</v>
          </cell>
          <cell r="C195" t="str">
            <v>Dump Truck mengangkut batu kali ke</v>
          </cell>
        </row>
        <row r="196">
          <cell r="C196" t="str">
            <v>lokasi pekerjaan</v>
          </cell>
        </row>
        <row r="198">
          <cell r="A198" t="str">
            <v>III.</v>
          </cell>
          <cell r="C198" t="str">
            <v>PERHITUNGAN</v>
          </cell>
        </row>
        <row r="200">
          <cell r="C200" t="str">
            <v>EXCAVATOR</v>
          </cell>
          <cell r="E200" t="str">
            <v>(E10)</v>
          </cell>
        </row>
        <row r="201">
          <cell r="C201" t="str">
            <v>Kapasitas Bucket</v>
          </cell>
          <cell r="E201" t="str">
            <v>V</v>
          </cell>
          <cell r="F201">
            <v>0.5</v>
          </cell>
          <cell r="G201" t="str">
            <v>M3</v>
          </cell>
        </row>
        <row r="202">
          <cell r="C202" t="str">
            <v>Faktor Bucket</v>
          </cell>
          <cell r="E202" t="str">
            <v>Fb</v>
          </cell>
          <cell r="F202">
            <v>0.83</v>
          </cell>
          <cell r="G202" t="str">
            <v>-</v>
          </cell>
        </row>
        <row r="203">
          <cell r="C203" t="str">
            <v>Faktor  Efisiensi alat</v>
          </cell>
          <cell r="E203" t="str">
            <v>Fa</v>
          </cell>
          <cell r="F203">
            <v>0.83</v>
          </cell>
          <cell r="G203" t="str">
            <v>-</v>
          </cell>
        </row>
        <row r="204">
          <cell r="C204" t="str">
            <v>Waktu siklus</v>
          </cell>
          <cell r="E204" t="str">
            <v>Ts1</v>
          </cell>
        </row>
        <row r="205">
          <cell r="C205" t="str">
            <v>- Menggali / memuat</v>
          </cell>
          <cell r="E205" t="str">
            <v>T1</v>
          </cell>
          <cell r="F205">
            <v>0.5</v>
          </cell>
          <cell r="G205" t="str">
            <v>menit</v>
          </cell>
        </row>
        <row r="206">
          <cell r="C206" t="str">
            <v>- Lain-lain</v>
          </cell>
          <cell r="E206" t="str">
            <v>T2</v>
          </cell>
          <cell r="F206">
            <v>0.5</v>
          </cell>
          <cell r="G206" t="str">
            <v>menit</v>
          </cell>
        </row>
        <row r="207">
          <cell r="E207" t="str">
            <v>Ts1</v>
          </cell>
          <cell r="F207">
            <v>1</v>
          </cell>
          <cell r="G207" t="str">
            <v>menit</v>
          </cell>
        </row>
        <row r="208">
          <cell r="C208" t="str">
            <v>Kap. Prod. / jam =</v>
          </cell>
        </row>
        <row r="209">
          <cell r="C209" t="str">
            <v>V  x Fb x Fa x 60</v>
          </cell>
          <cell r="E209" t="str">
            <v>Q1</v>
          </cell>
          <cell r="F209">
            <v>20.666999999999998</v>
          </cell>
          <cell r="G209" t="str">
            <v>M3 / Jam</v>
          </cell>
        </row>
        <row r="210">
          <cell r="C210" t="str">
            <v>Ts1</v>
          </cell>
        </row>
        <row r="212">
          <cell r="C212" t="str">
            <v>Biaya Excavator / M3  =  (1 : Q1) x RpE10</v>
          </cell>
          <cell r="E212" t="str">
            <v>Rp1</v>
          </cell>
          <cell r="F212">
            <v>10655.404098721527</v>
          </cell>
          <cell r="G212" t="str">
            <v>Rupiah</v>
          </cell>
        </row>
        <row r="215">
          <cell r="C215" t="str">
            <v>DUMP TRUCK</v>
          </cell>
          <cell r="E215" t="str">
            <v>(E08)</v>
          </cell>
        </row>
        <row r="216">
          <cell r="C216" t="str">
            <v>Kapasitas bak</v>
          </cell>
          <cell r="E216" t="str">
            <v>V</v>
          </cell>
          <cell r="F216">
            <v>3.333333333333333</v>
          </cell>
          <cell r="G216" t="str">
            <v>M3</v>
          </cell>
        </row>
        <row r="217">
          <cell r="C217" t="str">
            <v>Faktor  efisiensi alat</v>
          </cell>
          <cell r="E217" t="str">
            <v>Fa</v>
          </cell>
          <cell r="F217">
            <v>0.83</v>
          </cell>
          <cell r="G217" t="str">
            <v>-</v>
          </cell>
        </row>
        <row r="218">
          <cell r="C218" t="str">
            <v>Kecepatan rata-rata bermuatan</v>
          </cell>
          <cell r="E218" t="str">
            <v>v1</v>
          </cell>
          <cell r="F218">
            <v>40</v>
          </cell>
          <cell r="G218" t="str">
            <v>KM/Jam</v>
          </cell>
        </row>
        <row r="219">
          <cell r="C219" t="str">
            <v>Kecepatan rata-rata kosong</v>
          </cell>
          <cell r="E219" t="str">
            <v>v2</v>
          </cell>
          <cell r="F219">
            <v>50</v>
          </cell>
          <cell r="G219" t="str">
            <v>KM/Jam</v>
          </cell>
        </row>
        <row r="220">
          <cell r="C220" t="str">
            <v>Waktu  siklus</v>
          </cell>
          <cell r="E220" t="str">
            <v>Ts2</v>
          </cell>
        </row>
        <row r="221">
          <cell r="C221" t="str">
            <v>- Waktu tempuh isi  =  (L/v1) x 60</v>
          </cell>
          <cell r="E221" t="str">
            <v>T1</v>
          </cell>
          <cell r="F221">
            <v>0</v>
          </cell>
          <cell r="G221" t="str">
            <v>menit</v>
          </cell>
        </row>
        <row r="222">
          <cell r="C222" t="str">
            <v>- Waktu tempuh kosong  =  (L/v2) x 60</v>
          </cell>
          <cell r="E222" t="str">
            <v>T2</v>
          </cell>
          <cell r="F222">
            <v>0</v>
          </cell>
          <cell r="G222" t="str">
            <v>menit</v>
          </cell>
        </row>
        <row r="223">
          <cell r="C223" t="str">
            <v>- Muat   =  (V/Q1) x 60</v>
          </cell>
          <cell r="E223" t="str">
            <v>T3</v>
          </cell>
          <cell r="F223">
            <v>9.6772632699472592</v>
          </cell>
          <cell r="G223" t="str">
            <v>menit</v>
          </cell>
        </row>
        <row r="224">
          <cell r="C224" t="str">
            <v>- Lain-lain</v>
          </cell>
          <cell r="E224" t="str">
            <v>T4</v>
          </cell>
          <cell r="F224">
            <v>1</v>
          </cell>
          <cell r="G224" t="str">
            <v>menit</v>
          </cell>
        </row>
        <row r="225">
          <cell r="E225" t="str">
            <v>Ts2</v>
          </cell>
          <cell r="F225">
            <v>10.677263269947259</v>
          </cell>
          <cell r="G225" t="str">
            <v>menit</v>
          </cell>
        </row>
        <row r="227">
          <cell r="H227" t="str">
            <v xml:space="preserve">Bersambung  </v>
          </cell>
        </row>
        <row r="228">
          <cell r="A228" t="str">
            <v>ANALISA HARGA DASAR SATUAN BAHAN</v>
          </cell>
        </row>
        <row r="230">
          <cell r="A230" t="str">
            <v>Jenis</v>
          </cell>
          <cell r="B230" t="str">
            <v>:</v>
          </cell>
          <cell r="C230" t="str">
            <v>M02  -  Batu Kali</v>
          </cell>
        </row>
        <row r="231">
          <cell r="A231" t="str">
            <v>Lokasi</v>
          </cell>
          <cell r="B231" t="str">
            <v>:</v>
          </cell>
          <cell r="C231" t="str">
            <v>Quarry</v>
          </cell>
        </row>
        <row r="232">
          <cell r="A232" t="str">
            <v>Tujuan</v>
          </cell>
          <cell r="B232" t="str">
            <v>:</v>
          </cell>
          <cell r="C232" t="str">
            <v>Lokasi Pekerjaan</v>
          </cell>
        </row>
        <row r="234">
          <cell r="H234" t="str">
            <v xml:space="preserve">Lanjutan  </v>
          </cell>
        </row>
        <row r="235">
          <cell r="H235" t="str">
            <v>HARGA</v>
          </cell>
        </row>
        <row r="236">
          <cell r="A236" t="str">
            <v>No.</v>
          </cell>
          <cell r="B236" t="str">
            <v>URAIAN</v>
          </cell>
          <cell r="E236" t="str">
            <v>KODE</v>
          </cell>
          <cell r="F236" t="str">
            <v>KOEF.</v>
          </cell>
          <cell r="G236" t="str">
            <v>SATUAN</v>
          </cell>
          <cell r="H236" t="str">
            <v>SATUAN</v>
          </cell>
        </row>
        <row r="237">
          <cell r="H237" t="str">
            <v>(Rp.)</v>
          </cell>
        </row>
        <row r="239">
          <cell r="C239" t="str">
            <v>Kapasitas Produksi / Jam   =</v>
          </cell>
        </row>
        <row r="240">
          <cell r="C240" t="str">
            <v>V x Fa x 60</v>
          </cell>
          <cell r="E240" t="str">
            <v>Q2</v>
          </cell>
          <cell r="F240">
            <v>15.5470550648715</v>
          </cell>
          <cell r="G240" t="str">
            <v>M3 / Jam</v>
          </cell>
        </row>
        <row r="241">
          <cell r="C241" t="str">
            <v>Ts2</v>
          </cell>
        </row>
        <row r="243">
          <cell r="C243" t="str">
            <v>Biaya Dump Truck / M3  =  (1 : Q2) x RpE08</v>
          </cell>
          <cell r="E243" t="str">
            <v>Rp2</v>
          </cell>
          <cell r="F243">
            <v>5491.0657534718648</v>
          </cell>
          <cell r="G243" t="str">
            <v>Rupiah</v>
          </cell>
        </row>
        <row r="246">
          <cell r="A246" t="str">
            <v>IV.</v>
          </cell>
          <cell r="C246" t="str">
            <v>HARGA SATUAN DASAR BAHAN</v>
          </cell>
        </row>
        <row r="247">
          <cell r="C247" t="str">
            <v>DI LOKASI PEKERJAAN</v>
          </cell>
        </row>
        <row r="249">
          <cell r="C249" t="str">
            <v>Harga Satuan Dasar Batu kali   =</v>
          </cell>
        </row>
        <row r="251">
          <cell r="C251" t="str">
            <v>(  RpM02  +  Rp1  +  Rp2  )</v>
          </cell>
          <cell r="E251" t="str">
            <v>M02</v>
          </cell>
          <cell r="F251">
            <v>16146.469852193391</v>
          </cell>
          <cell r="G251" t="str">
            <v>Rupiah</v>
          </cell>
        </row>
        <row r="253">
          <cell r="C253" t="str">
            <v>Dibulatkan   :</v>
          </cell>
          <cell r="E253" t="str">
            <v>M02</v>
          </cell>
          <cell r="F253">
            <v>16100</v>
          </cell>
          <cell r="G253" t="str">
            <v>Rupiah</v>
          </cell>
        </row>
        <row r="284">
          <cell r="A284" t="str">
            <v>ANALISA HARGA DASAR SATUAN BAHAN</v>
          </cell>
        </row>
        <row r="286">
          <cell r="A286" t="str">
            <v>Jenis</v>
          </cell>
          <cell r="B286" t="str">
            <v>:</v>
          </cell>
          <cell r="C286" t="str">
            <v>M06  -  Batu Belah</v>
          </cell>
        </row>
        <row r="287">
          <cell r="A287" t="str">
            <v>Lokasi</v>
          </cell>
          <cell r="B287" t="str">
            <v>:</v>
          </cell>
          <cell r="C287" t="str">
            <v>Quarry</v>
          </cell>
        </row>
        <row r="288">
          <cell r="A288" t="str">
            <v>Tujuan</v>
          </cell>
          <cell r="B288" t="str">
            <v>:</v>
          </cell>
          <cell r="C288" t="str">
            <v>Lokasi Pekerjaan</v>
          </cell>
        </row>
        <row r="291">
          <cell r="H291" t="str">
            <v>HARGA</v>
          </cell>
        </row>
        <row r="292">
          <cell r="A292" t="str">
            <v>No.</v>
          </cell>
          <cell r="B292" t="str">
            <v>URAIAN</v>
          </cell>
          <cell r="E292" t="str">
            <v>KODE</v>
          </cell>
          <cell r="F292" t="str">
            <v>KOEF.</v>
          </cell>
          <cell r="G292" t="str">
            <v>SATUAN</v>
          </cell>
          <cell r="H292" t="str">
            <v>SATUAN</v>
          </cell>
        </row>
        <row r="293">
          <cell r="H293" t="str">
            <v>(Rp.)</v>
          </cell>
        </row>
        <row r="295">
          <cell r="A295" t="str">
            <v>I.</v>
          </cell>
          <cell r="C295" t="str">
            <v>ASUMSI</v>
          </cell>
        </row>
        <row r="296">
          <cell r="A296">
            <v>1</v>
          </cell>
          <cell r="C296" t="str">
            <v>Menggunakan alat berat</v>
          </cell>
        </row>
        <row r="297">
          <cell r="A297">
            <v>2</v>
          </cell>
          <cell r="C297" t="str">
            <v>Kondisi Jalan   :  sedang / baik</v>
          </cell>
        </row>
        <row r="298">
          <cell r="A298">
            <v>3</v>
          </cell>
          <cell r="C298" t="str">
            <v>Jarak Quarry ke Lokasi Pekerjaan</v>
          </cell>
          <cell r="E298" t="str">
            <v>L</v>
          </cell>
          <cell r="F298">
            <v>0</v>
          </cell>
          <cell r="G298" t="str">
            <v>Km</v>
          </cell>
        </row>
        <row r="299">
          <cell r="A299">
            <v>4</v>
          </cell>
          <cell r="C299" t="str">
            <v>Harga satuan batu kali di Quarry</v>
          </cell>
          <cell r="E299" t="str">
            <v>RpM06</v>
          </cell>
          <cell r="F299">
            <v>1</v>
          </cell>
          <cell r="G299" t="str">
            <v>M3</v>
          </cell>
          <cell r="H299">
            <v>0</v>
          </cell>
        </row>
        <row r="300">
          <cell r="A300">
            <v>5</v>
          </cell>
          <cell r="C300" t="str">
            <v>Harga Satuan Dasar Excavator</v>
          </cell>
          <cell r="E300" t="str">
            <v>RpE10</v>
          </cell>
          <cell r="F300">
            <v>1</v>
          </cell>
          <cell r="G300" t="str">
            <v>Jam</v>
          </cell>
          <cell r="H300">
            <v>220215.23650827777</v>
          </cell>
        </row>
        <row r="301">
          <cell r="A301">
            <v>6</v>
          </cell>
          <cell r="C301" t="str">
            <v>Harga Satuan Dasar Dump Truck</v>
          </cell>
          <cell r="E301" t="str">
            <v>RpE08</v>
          </cell>
          <cell r="F301">
            <v>1</v>
          </cell>
          <cell r="G301" t="str">
            <v>Jam</v>
          </cell>
          <cell r="H301">
            <v>85369.901634057198</v>
          </cell>
        </row>
        <row r="302">
          <cell r="A302">
            <v>7</v>
          </cell>
          <cell r="C302" t="str">
            <v>Harga Satuan Dasar Wheel Loader</v>
          </cell>
          <cell r="E302" t="str">
            <v>RpE15</v>
          </cell>
          <cell r="F302">
            <v>1</v>
          </cell>
          <cell r="G302" t="str">
            <v>Jam</v>
          </cell>
          <cell r="H302">
            <v>215035.12819823693</v>
          </cell>
        </row>
        <row r="303">
          <cell r="A303">
            <v>8</v>
          </cell>
          <cell r="C303" t="str">
            <v>Harga Satuan Upah Pekerja</v>
          </cell>
          <cell r="E303" t="str">
            <v>RpL01</v>
          </cell>
          <cell r="F303">
            <v>1</v>
          </cell>
          <cell r="G303" t="str">
            <v>Jam</v>
          </cell>
          <cell r="H303">
            <v>0</v>
          </cell>
        </row>
        <row r="304">
          <cell r="A304" t="str">
            <v>II.</v>
          </cell>
          <cell r="C304" t="str">
            <v>URUTAN KERJA</v>
          </cell>
        </row>
        <row r="305">
          <cell r="A305">
            <v>1</v>
          </cell>
          <cell r="C305" t="str">
            <v>Batu kali digali dengan Excavator</v>
          </cell>
        </row>
        <row r="306">
          <cell r="A306">
            <v>2</v>
          </cell>
          <cell r="C306" t="str">
            <v>Batu kali dibelah oleh Pekerja</v>
          </cell>
        </row>
        <row r="307">
          <cell r="A307">
            <v>3</v>
          </cell>
          <cell r="C307" t="str">
            <v>Dengan Wheel Loader batu belah dimuat</v>
          </cell>
        </row>
        <row r="308">
          <cell r="C308" t="str">
            <v>ke Dump Truck yang mengangkut batu</v>
          </cell>
        </row>
        <row r="309">
          <cell r="C309" t="str">
            <v>belah ke lokasi pekerjaan</v>
          </cell>
        </row>
        <row r="310">
          <cell r="A310" t="str">
            <v>III.</v>
          </cell>
          <cell r="C310" t="str">
            <v>PERHITUNGAN</v>
          </cell>
        </row>
        <row r="312">
          <cell r="A312" t="str">
            <v xml:space="preserve">3.a  </v>
          </cell>
          <cell r="C312" t="str">
            <v>EXCAVATOR</v>
          </cell>
          <cell r="E312" t="str">
            <v>(E10)</v>
          </cell>
        </row>
        <row r="313">
          <cell r="C313" t="str">
            <v>Kapasitas Bucket</v>
          </cell>
          <cell r="E313" t="str">
            <v>V</v>
          </cell>
          <cell r="F313">
            <v>0.5</v>
          </cell>
          <cell r="G313" t="str">
            <v>M3</v>
          </cell>
        </row>
        <row r="314">
          <cell r="C314" t="str">
            <v>Faktor Bucket</v>
          </cell>
          <cell r="E314" t="str">
            <v>Fb</v>
          </cell>
          <cell r="F314">
            <v>0.75</v>
          </cell>
          <cell r="G314" t="str">
            <v>-</v>
          </cell>
        </row>
        <row r="315">
          <cell r="C315" t="str">
            <v>Faktor  Efisiensi alat</v>
          </cell>
          <cell r="E315" t="str">
            <v>Fa</v>
          </cell>
          <cell r="F315">
            <v>0.83</v>
          </cell>
          <cell r="G315" t="str">
            <v>-</v>
          </cell>
        </row>
        <row r="316">
          <cell r="C316" t="str">
            <v>Waktu siklus</v>
          </cell>
          <cell r="E316" t="str">
            <v>Ts1</v>
          </cell>
        </row>
        <row r="317">
          <cell r="C317" t="str">
            <v>- Menggali / memuat</v>
          </cell>
          <cell r="E317" t="str">
            <v>T1</v>
          </cell>
          <cell r="F317">
            <v>0.75</v>
          </cell>
          <cell r="G317" t="str">
            <v>menit</v>
          </cell>
        </row>
        <row r="318">
          <cell r="C318" t="str">
            <v>- Lain-lain</v>
          </cell>
          <cell r="E318" t="str">
            <v>T2</v>
          </cell>
          <cell r="F318">
            <v>0.5</v>
          </cell>
          <cell r="G318" t="str">
            <v>menit</v>
          </cell>
        </row>
        <row r="319">
          <cell r="E319" t="str">
            <v>Ts1</v>
          </cell>
          <cell r="F319">
            <v>1.25</v>
          </cell>
          <cell r="G319" t="str">
            <v>menit</v>
          </cell>
        </row>
        <row r="320">
          <cell r="C320" t="str">
            <v>Kap. Prod. / jam =</v>
          </cell>
        </row>
        <row r="321">
          <cell r="C321" t="str">
            <v>V  x Fb x Fa x 60</v>
          </cell>
          <cell r="E321" t="str">
            <v>Q1</v>
          </cell>
          <cell r="F321">
            <v>14.939999999999998</v>
          </cell>
          <cell r="G321" t="str">
            <v>M3 / Jam</v>
          </cell>
        </row>
        <row r="322">
          <cell r="C322" t="str">
            <v>Ts1</v>
          </cell>
        </row>
        <row r="324">
          <cell r="C324" t="str">
            <v>Biaya Excavator / M3  =  (1 : Q1) x RpE10</v>
          </cell>
          <cell r="E324" t="str">
            <v>Rp1</v>
          </cell>
          <cell r="F324">
            <v>14739.975669898113</v>
          </cell>
          <cell r="G324" t="str">
            <v>Rupiah</v>
          </cell>
        </row>
        <row r="326">
          <cell r="A326" t="str">
            <v xml:space="preserve">3.b  </v>
          </cell>
          <cell r="C326" t="str">
            <v>WHEEL  LOADER</v>
          </cell>
          <cell r="E326" t="str">
            <v>(E15)</v>
          </cell>
        </row>
        <row r="327">
          <cell r="C327" t="str">
            <v>Kapasitas  Bucket</v>
          </cell>
          <cell r="E327" t="str">
            <v>V</v>
          </cell>
          <cell r="F327">
            <v>1.5</v>
          </cell>
          <cell r="G327" t="str">
            <v>M3</v>
          </cell>
        </row>
        <row r="328">
          <cell r="C328" t="str">
            <v>Faktor Bucket</v>
          </cell>
          <cell r="E328" t="str">
            <v>Fb</v>
          </cell>
          <cell r="F328">
            <v>0.75</v>
          </cell>
          <cell r="G328" t="str">
            <v>-</v>
          </cell>
        </row>
        <row r="329">
          <cell r="C329" t="str">
            <v>Faktor Efisiensi Alat</v>
          </cell>
          <cell r="E329" t="str">
            <v>Fa</v>
          </cell>
          <cell r="F329">
            <v>0.83</v>
          </cell>
          <cell r="G329" t="str">
            <v>-</v>
          </cell>
        </row>
        <row r="330">
          <cell r="C330" t="str">
            <v>Waktu sklus</v>
          </cell>
          <cell r="E330" t="str">
            <v>Ts1</v>
          </cell>
        </row>
        <row r="331">
          <cell r="C331" t="str">
            <v>- Muat</v>
          </cell>
          <cell r="E331" t="str">
            <v>T1</v>
          </cell>
          <cell r="F331">
            <v>0.75</v>
          </cell>
          <cell r="G331" t="str">
            <v>menit</v>
          </cell>
        </row>
        <row r="332">
          <cell r="C332" t="str">
            <v>- Lain-lain</v>
          </cell>
          <cell r="E332" t="str">
            <v>T2</v>
          </cell>
          <cell r="F332">
            <v>0.5</v>
          </cell>
          <cell r="G332" t="str">
            <v>menit</v>
          </cell>
        </row>
        <row r="333">
          <cell r="E333" t="str">
            <v>Ts1</v>
          </cell>
          <cell r="F333">
            <v>1.25</v>
          </cell>
          <cell r="G333" t="str">
            <v>menit</v>
          </cell>
        </row>
        <row r="334">
          <cell r="C334" t="str">
            <v>Kapasitas Produksi / Jam =</v>
          </cell>
        </row>
        <row r="335">
          <cell r="C335" t="str">
            <v>V  x  Fb x Fa x 60</v>
          </cell>
          <cell r="E335" t="str">
            <v>Q2</v>
          </cell>
          <cell r="F335">
            <v>44.82</v>
          </cell>
          <cell r="G335" t="str">
            <v>M3 / Jam</v>
          </cell>
        </row>
        <row r="336">
          <cell r="C336" t="str">
            <v>Ts1</v>
          </cell>
        </row>
        <row r="337">
          <cell r="C337" t="str">
            <v>Biaya Excavator / M3  =  (1 : Q2) x RpE15</v>
          </cell>
          <cell r="E337" t="str">
            <v>Rp2</v>
          </cell>
          <cell r="F337">
            <v>4797.7494020133181</v>
          </cell>
          <cell r="G337" t="str">
            <v>Rupiah</v>
          </cell>
        </row>
        <row r="339">
          <cell r="H339" t="str">
            <v xml:space="preserve">Bersambung  </v>
          </cell>
        </row>
        <row r="340">
          <cell r="A340" t="str">
            <v>ANALISA HARGA DASAR SATUAN BAHAN</v>
          </cell>
        </row>
        <row r="342">
          <cell r="A342" t="str">
            <v>Jenis</v>
          </cell>
          <cell r="B342" t="str">
            <v>:</v>
          </cell>
          <cell r="C342" t="str">
            <v>M06  -  Batu Belah</v>
          </cell>
        </row>
        <row r="343">
          <cell r="A343" t="str">
            <v>Lokasi</v>
          </cell>
          <cell r="B343" t="str">
            <v>:</v>
          </cell>
          <cell r="C343" t="str">
            <v>Quarry</v>
          </cell>
        </row>
        <row r="344">
          <cell r="A344" t="str">
            <v>Tujuan</v>
          </cell>
          <cell r="B344" t="str">
            <v>:</v>
          </cell>
          <cell r="C344" t="str">
            <v>Lokasi Pekerjaan</v>
          </cell>
        </row>
        <row r="346">
          <cell r="H346" t="str">
            <v xml:space="preserve">Lanjutan  </v>
          </cell>
        </row>
        <row r="347">
          <cell r="H347" t="str">
            <v>HARGA</v>
          </cell>
        </row>
        <row r="348">
          <cell r="A348" t="str">
            <v>No.</v>
          </cell>
          <cell r="B348" t="str">
            <v>URAIAN</v>
          </cell>
          <cell r="E348" t="str">
            <v>KODE</v>
          </cell>
          <cell r="F348" t="str">
            <v>KOEF.</v>
          </cell>
          <cell r="G348" t="str">
            <v>SATUAN</v>
          </cell>
          <cell r="H348" t="str">
            <v>SATUAN</v>
          </cell>
        </row>
        <row r="349">
          <cell r="H349" t="str">
            <v>(Rp.)</v>
          </cell>
        </row>
        <row r="351">
          <cell r="A351" t="str">
            <v xml:space="preserve">3.c  </v>
          </cell>
          <cell r="C351" t="str">
            <v>DUMP TRUCK</v>
          </cell>
          <cell r="E351" t="str">
            <v>(E08)</v>
          </cell>
        </row>
        <row r="352">
          <cell r="C352" t="str">
            <v>Kapasitas bak</v>
          </cell>
          <cell r="E352" t="str">
            <v>V</v>
          </cell>
          <cell r="F352">
            <v>3.333333333333333</v>
          </cell>
          <cell r="G352" t="str">
            <v>M3</v>
          </cell>
        </row>
        <row r="353">
          <cell r="C353" t="str">
            <v>Faktor  efisiensi alat</v>
          </cell>
          <cell r="E353" t="str">
            <v>Fa</v>
          </cell>
          <cell r="F353">
            <v>0.83</v>
          </cell>
          <cell r="G353" t="str">
            <v>-</v>
          </cell>
        </row>
        <row r="354">
          <cell r="C354" t="str">
            <v>Kecepatan rata-rata bermuatan</v>
          </cell>
          <cell r="E354" t="str">
            <v>v1</v>
          </cell>
          <cell r="F354">
            <v>40</v>
          </cell>
          <cell r="G354" t="str">
            <v>KM/Jam</v>
          </cell>
        </row>
        <row r="355">
          <cell r="C355" t="str">
            <v>Kecepatan rata-rata kosong</v>
          </cell>
          <cell r="E355" t="str">
            <v>v2</v>
          </cell>
          <cell r="F355">
            <v>50</v>
          </cell>
          <cell r="G355" t="str">
            <v>KM/Jam</v>
          </cell>
        </row>
        <row r="356">
          <cell r="C356" t="str">
            <v>Waktu  siklus</v>
          </cell>
          <cell r="E356" t="str">
            <v>Ts2</v>
          </cell>
        </row>
        <row r="357">
          <cell r="C357" t="str">
            <v>- Waktu tempuh isi  =  (L/v1) x 60</v>
          </cell>
          <cell r="E357" t="str">
            <v>T1</v>
          </cell>
          <cell r="F357">
            <v>0</v>
          </cell>
          <cell r="G357" t="str">
            <v>menit</v>
          </cell>
        </row>
        <row r="358">
          <cell r="C358" t="str">
            <v>- Waktu tempuh kosong  =  (L/v2) x 60</v>
          </cell>
          <cell r="E358" t="str">
            <v>T2</v>
          </cell>
          <cell r="F358">
            <v>0</v>
          </cell>
          <cell r="G358" t="str">
            <v>menit</v>
          </cell>
        </row>
        <row r="359">
          <cell r="C359" t="str">
            <v>- Muat   =  (V/Q2) x 60</v>
          </cell>
          <cell r="E359" t="str">
            <v>T3</v>
          </cell>
          <cell r="F359">
            <v>4.4622936189201248</v>
          </cell>
          <cell r="G359" t="str">
            <v>menit</v>
          </cell>
        </row>
        <row r="360">
          <cell r="C360" t="str">
            <v>- Lain-lain</v>
          </cell>
          <cell r="E360" t="str">
            <v>T4</v>
          </cell>
          <cell r="F360">
            <v>1</v>
          </cell>
          <cell r="G360" t="str">
            <v>menit</v>
          </cell>
        </row>
        <row r="361">
          <cell r="E361" t="str">
            <v>Ts2</v>
          </cell>
          <cell r="F361">
            <v>5.4622936189201248</v>
          </cell>
          <cell r="G361" t="str">
            <v>menit</v>
          </cell>
        </row>
        <row r="363">
          <cell r="C363" t="str">
            <v>Kapasitas Produksi / Jam   =</v>
          </cell>
        </row>
        <row r="364">
          <cell r="C364" t="str">
            <v>V x Fa x 60</v>
          </cell>
          <cell r="E364" t="str">
            <v>Q3</v>
          </cell>
          <cell r="F364">
            <v>30.390164202271052</v>
          </cell>
          <cell r="G364" t="str">
            <v>M3 / Jam</v>
          </cell>
        </row>
        <row r="365">
          <cell r="C365" t="str">
            <v>Ts2</v>
          </cell>
        </row>
        <row r="367">
          <cell r="C367" t="str">
            <v>Biaya Dump Truck / M3  =  (1 : Q3) x RpE08</v>
          </cell>
          <cell r="E367" t="str">
            <v>Rp3</v>
          </cell>
          <cell r="F367">
            <v>2809.1293309852376</v>
          </cell>
          <cell r="G367" t="str">
            <v>Rupiah</v>
          </cell>
        </row>
        <row r="369">
          <cell r="A369" t="str">
            <v xml:space="preserve">3.d  </v>
          </cell>
          <cell r="C369" t="str">
            <v>PEKERJA</v>
          </cell>
        </row>
        <row r="371">
          <cell r="C371" t="str">
            <v>Produksi menentukan : Excavator</v>
          </cell>
          <cell r="E371" t="str">
            <v>Q1</v>
          </cell>
          <cell r="F371">
            <v>14.939999999999998</v>
          </cell>
          <cell r="G371" t="str">
            <v>M3 / Jam</v>
          </cell>
        </row>
        <row r="372">
          <cell r="C372" t="str">
            <v>Hasil galian batu / hari  =  Q1 x 7 Jam</v>
          </cell>
          <cell r="E372" t="str">
            <v>Qt</v>
          </cell>
          <cell r="F372">
            <v>104.57999999999998</v>
          </cell>
          <cell r="G372" t="str">
            <v>M3 / 7 jam</v>
          </cell>
        </row>
        <row r="373">
          <cell r="C373" t="str">
            <v>Kebutuhan Pekerja</v>
          </cell>
          <cell r="E373" t="str">
            <v>P</v>
          </cell>
          <cell r="F373">
            <v>15</v>
          </cell>
          <cell r="G373" t="str">
            <v>Orang</v>
          </cell>
        </row>
        <row r="375">
          <cell r="C375" t="str">
            <v xml:space="preserve">Biaya Pekerja / M3  = </v>
          </cell>
        </row>
        <row r="376">
          <cell r="C376" t="str">
            <v>{ (7 Jam x P) : Qt } x RpL01</v>
          </cell>
          <cell r="E376" t="str">
            <v>Rp4</v>
          </cell>
          <cell r="F376">
            <v>0</v>
          </cell>
          <cell r="G376" t="str">
            <v>Rupiah</v>
          </cell>
        </row>
        <row r="379">
          <cell r="A379" t="str">
            <v>IV.</v>
          </cell>
          <cell r="C379" t="str">
            <v>HARGA SATUAN DASAR BAHAN</v>
          </cell>
        </row>
        <row r="380">
          <cell r="C380" t="str">
            <v>DI LOKASI PEKERJAAN</v>
          </cell>
        </row>
        <row r="382">
          <cell r="C382" t="str">
            <v>Harga Satuan Dasar Batu belah   =</v>
          </cell>
        </row>
        <row r="384">
          <cell r="C384" t="str">
            <v>( RpM06 + Rp1 + Rp2 + Rp3 + Rp4 )</v>
          </cell>
          <cell r="E384" t="str">
            <v>M06</v>
          </cell>
          <cell r="F384">
            <v>22346.854402896668</v>
          </cell>
          <cell r="G384" t="str">
            <v>Rupiah</v>
          </cell>
        </row>
        <row r="386">
          <cell r="C386" t="str">
            <v>Dibulatkan   :</v>
          </cell>
          <cell r="E386" t="str">
            <v>M06</v>
          </cell>
          <cell r="F386">
            <v>22300</v>
          </cell>
          <cell r="G386" t="str">
            <v>Rupiah</v>
          </cell>
        </row>
        <row r="396">
          <cell r="A396" t="str">
            <v>ANALISA HARGA DASAR SATUAN BAHAN</v>
          </cell>
        </row>
        <row r="398">
          <cell r="A398" t="str">
            <v>Jenis</v>
          </cell>
          <cell r="B398" t="str">
            <v>:</v>
          </cell>
          <cell r="C398" t="str">
            <v>M07  -  Gravel</v>
          </cell>
        </row>
        <row r="399">
          <cell r="A399" t="str">
            <v>Lokasi</v>
          </cell>
          <cell r="B399" t="str">
            <v>:</v>
          </cell>
          <cell r="C399" t="str">
            <v>Quarry</v>
          </cell>
        </row>
        <row r="400">
          <cell r="A400" t="str">
            <v>Tujuan</v>
          </cell>
          <cell r="B400" t="str">
            <v>:</v>
          </cell>
          <cell r="C400" t="str">
            <v>Base Camp</v>
          </cell>
        </row>
        <row r="403">
          <cell r="H403" t="str">
            <v>HARGA</v>
          </cell>
        </row>
        <row r="404">
          <cell r="A404" t="str">
            <v>No.</v>
          </cell>
          <cell r="B404" t="str">
            <v>URAIAN</v>
          </cell>
          <cell r="E404" t="str">
            <v>KODE</v>
          </cell>
          <cell r="F404" t="str">
            <v>KOEF.</v>
          </cell>
          <cell r="G404" t="str">
            <v>SATUAN</v>
          </cell>
          <cell r="H404" t="str">
            <v>SATUAN</v>
          </cell>
        </row>
        <row r="405">
          <cell r="H405" t="str">
            <v>(Rp.)</v>
          </cell>
        </row>
        <row r="407">
          <cell r="A407" t="str">
            <v>I.</v>
          </cell>
          <cell r="C407" t="str">
            <v>ASUMSI</v>
          </cell>
        </row>
        <row r="408">
          <cell r="A408">
            <v>1</v>
          </cell>
          <cell r="C408" t="str">
            <v>Menggunakan alat berat</v>
          </cell>
        </row>
        <row r="409">
          <cell r="A409">
            <v>2</v>
          </cell>
          <cell r="C409" t="str">
            <v>Kondisi Jalan   :  sedang / baik</v>
          </cell>
        </row>
        <row r="410">
          <cell r="A410">
            <v>3</v>
          </cell>
          <cell r="C410" t="str">
            <v>Jarak Quarry ke Lokasi Pekerjaan</v>
          </cell>
          <cell r="E410" t="str">
            <v>L</v>
          </cell>
          <cell r="F410">
            <v>0</v>
          </cell>
          <cell r="G410" t="str">
            <v>Km</v>
          </cell>
        </row>
        <row r="411">
          <cell r="A411">
            <v>4</v>
          </cell>
          <cell r="C411" t="str">
            <v>Harga satuan Gravel di Quarry</v>
          </cell>
          <cell r="E411" t="str">
            <v>RpM07</v>
          </cell>
          <cell r="F411">
            <v>1</v>
          </cell>
          <cell r="G411" t="str">
            <v>M3</v>
          </cell>
          <cell r="H411">
            <v>0</v>
          </cell>
        </row>
        <row r="412">
          <cell r="A412">
            <v>5</v>
          </cell>
          <cell r="C412" t="str">
            <v>Harga Satuan Dasar Excavator</v>
          </cell>
          <cell r="E412" t="str">
            <v>RpE10</v>
          </cell>
          <cell r="F412">
            <v>1</v>
          </cell>
          <cell r="G412" t="str">
            <v>Jam</v>
          </cell>
          <cell r="H412">
            <v>220215.23650827777</v>
          </cell>
        </row>
        <row r="413">
          <cell r="A413">
            <v>6</v>
          </cell>
          <cell r="C413" t="str">
            <v>Harga Satuan Dasar Dump Truck</v>
          </cell>
          <cell r="E413" t="str">
            <v>RpE08</v>
          </cell>
          <cell r="F413">
            <v>1</v>
          </cell>
          <cell r="G413" t="str">
            <v>Jam</v>
          </cell>
          <cell r="H413">
            <v>85369.901634057198</v>
          </cell>
        </row>
        <row r="415">
          <cell r="A415" t="str">
            <v>II.</v>
          </cell>
          <cell r="C415" t="str">
            <v>URUTAN KERJA</v>
          </cell>
        </row>
        <row r="416">
          <cell r="A416">
            <v>1</v>
          </cell>
          <cell r="C416" t="str">
            <v>Gravel digali dengan Excavator</v>
          </cell>
        </row>
        <row r="417">
          <cell r="A417">
            <v>2</v>
          </cell>
          <cell r="C417" t="str">
            <v>Excavator sekaligus memuat gravel</v>
          </cell>
        </row>
        <row r="418">
          <cell r="C418" t="str">
            <v>hasil galian ke dalam Dump Truck</v>
          </cell>
        </row>
        <row r="419">
          <cell r="A419">
            <v>3</v>
          </cell>
          <cell r="C419" t="str">
            <v>Dump Truck mengangkut gravel ke</v>
          </cell>
        </row>
        <row r="420">
          <cell r="C420" t="str">
            <v>lokasi pekerjaan</v>
          </cell>
        </row>
        <row r="422">
          <cell r="A422" t="str">
            <v>III.</v>
          </cell>
          <cell r="C422" t="str">
            <v>PERHITUNGAN</v>
          </cell>
        </row>
        <row r="424">
          <cell r="C424" t="str">
            <v>EXCAVATOR</v>
          </cell>
          <cell r="E424" t="str">
            <v>(E10)</v>
          </cell>
        </row>
        <row r="425">
          <cell r="C425" t="str">
            <v>Kapasitas Bucket</v>
          </cell>
          <cell r="E425" t="str">
            <v>V</v>
          </cell>
          <cell r="F425">
            <v>0.5</v>
          </cell>
          <cell r="G425" t="str">
            <v>M3</v>
          </cell>
        </row>
        <row r="426">
          <cell r="C426" t="str">
            <v>Faktor Bucket</v>
          </cell>
          <cell r="E426" t="str">
            <v>Fb</v>
          </cell>
          <cell r="F426">
            <v>0.75</v>
          </cell>
          <cell r="G426" t="str">
            <v>-</v>
          </cell>
        </row>
        <row r="427">
          <cell r="C427" t="str">
            <v>Faktor  Efisiensi alat</v>
          </cell>
          <cell r="E427" t="str">
            <v>Fa</v>
          </cell>
          <cell r="F427">
            <v>0.83</v>
          </cell>
          <cell r="G427" t="str">
            <v>-</v>
          </cell>
        </row>
        <row r="428">
          <cell r="C428" t="str">
            <v>Waktu siklus</v>
          </cell>
          <cell r="E428" t="str">
            <v>Ts1</v>
          </cell>
        </row>
        <row r="429">
          <cell r="C429" t="str">
            <v>- Menggali / memuat</v>
          </cell>
          <cell r="E429" t="str">
            <v>T1</v>
          </cell>
          <cell r="F429">
            <v>0.75</v>
          </cell>
          <cell r="G429" t="str">
            <v>menit</v>
          </cell>
        </row>
        <row r="430">
          <cell r="C430" t="str">
            <v>- Lain-lain</v>
          </cell>
          <cell r="E430" t="str">
            <v>T2</v>
          </cell>
          <cell r="F430">
            <v>0.5</v>
          </cell>
          <cell r="G430" t="str">
            <v>menit</v>
          </cell>
        </row>
        <row r="431">
          <cell r="E431" t="str">
            <v>Ts1</v>
          </cell>
          <cell r="F431">
            <v>1.25</v>
          </cell>
          <cell r="G431" t="str">
            <v>menit</v>
          </cell>
        </row>
        <row r="432">
          <cell r="C432" t="str">
            <v>Kap. Prod. / jam =</v>
          </cell>
        </row>
        <row r="433">
          <cell r="C433" t="str">
            <v>V  x Fb x Fa x 60</v>
          </cell>
          <cell r="E433" t="str">
            <v>Q1</v>
          </cell>
          <cell r="F433">
            <v>14.939999999999998</v>
          </cell>
          <cell r="G433" t="str">
            <v>M3 / Jam</v>
          </cell>
        </row>
        <row r="434">
          <cell r="C434" t="str">
            <v>Ts1</v>
          </cell>
        </row>
        <row r="436">
          <cell r="C436" t="str">
            <v>Biaya Excavator / M3  =  (1 : Q1) x RpE10</v>
          </cell>
          <cell r="E436" t="str">
            <v>Rp1</v>
          </cell>
          <cell r="F436">
            <v>14739.975669898113</v>
          </cell>
          <cell r="G436" t="str">
            <v>Rupiah</v>
          </cell>
        </row>
        <row r="439">
          <cell r="C439" t="str">
            <v>DUMP TRUCK</v>
          </cell>
          <cell r="E439" t="str">
            <v>(E08)</v>
          </cell>
        </row>
        <row r="440">
          <cell r="C440" t="str">
            <v>Kapasitas bak</v>
          </cell>
          <cell r="E440" t="str">
            <v>V</v>
          </cell>
          <cell r="F440">
            <v>3.333333333333333</v>
          </cell>
          <cell r="G440" t="str">
            <v>M3</v>
          </cell>
        </row>
        <row r="441">
          <cell r="C441" t="str">
            <v>Faktor  efisiensi alat</v>
          </cell>
          <cell r="E441" t="str">
            <v>Fa</v>
          </cell>
          <cell r="F441">
            <v>0.83</v>
          </cell>
          <cell r="G441" t="str">
            <v>-</v>
          </cell>
        </row>
        <row r="442">
          <cell r="C442" t="str">
            <v>Kecepatan rata-rata bermuatan</v>
          </cell>
          <cell r="E442" t="str">
            <v>v1</v>
          </cell>
          <cell r="F442">
            <v>40</v>
          </cell>
          <cell r="G442" t="str">
            <v>KM/Jam</v>
          </cell>
        </row>
        <row r="443">
          <cell r="C443" t="str">
            <v>Kecepatan rata-rata kosong</v>
          </cell>
          <cell r="E443" t="str">
            <v>v2</v>
          </cell>
          <cell r="F443">
            <v>50</v>
          </cell>
          <cell r="G443" t="str">
            <v>KM/Jam</v>
          </cell>
        </row>
        <row r="444">
          <cell r="C444" t="str">
            <v>Waktu  siklus</v>
          </cell>
          <cell r="E444" t="str">
            <v>Ts2</v>
          </cell>
        </row>
        <row r="445">
          <cell r="C445" t="str">
            <v>- Waktu tempuh isi  =  (L/v1) x 60</v>
          </cell>
          <cell r="E445" t="str">
            <v>T1</v>
          </cell>
          <cell r="F445">
            <v>0</v>
          </cell>
          <cell r="G445" t="str">
            <v>menit</v>
          </cell>
        </row>
        <row r="446">
          <cell r="C446" t="str">
            <v>- Waktu tempuh kosong  =  (L/v2) x 60</v>
          </cell>
          <cell r="E446" t="str">
            <v>T2</v>
          </cell>
          <cell r="F446">
            <v>0</v>
          </cell>
          <cell r="G446" t="str">
            <v>menit</v>
          </cell>
        </row>
        <row r="447">
          <cell r="C447" t="str">
            <v>- Muat   =  (V/Q1) x 60</v>
          </cell>
          <cell r="E447" t="str">
            <v>T3</v>
          </cell>
          <cell r="F447">
            <v>13.386880856760376</v>
          </cell>
          <cell r="G447" t="str">
            <v>menit</v>
          </cell>
        </row>
        <row r="448">
          <cell r="C448" t="str">
            <v>- Lain-lain</v>
          </cell>
          <cell r="E448" t="str">
            <v>T4</v>
          </cell>
          <cell r="F448">
            <v>1</v>
          </cell>
          <cell r="G448" t="str">
            <v>menit</v>
          </cell>
        </row>
        <row r="449">
          <cell r="E449" t="str">
            <v>Ts2</v>
          </cell>
          <cell r="F449">
            <v>14.386880856760376</v>
          </cell>
          <cell r="G449" t="str">
            <v>menit</v>
          </cell>
        </row>
        <row r="451">
          <cell r="H451" t="str">
            <v xml:space="preserve">Bersambung  </v>
          </cell>
        </row>
        <row r="452">
          <cell r="A452" t="str">
            <v>ANALISA HARGA DASAR SATUAN BAHAN</v>
          </cell>
        </row>
        <row r="454">
          <cell r="A454" t="str">
            <v>Jenis</v>
          </cell>
          <cell r="B454" t="str">
            <v>:</v>
          </cell>
          <cell r="C454" t="str">
            <v>M07  -  Gravel</v>
          </cell>
        </row>
        <row r="455">
          <cell r="A455" t="str">
            <v>Lokasi</v>
          </cell>
          <cell r="B455" t="str">
            <v>:</v>
          </cell>
          <cell r="C455" t="str">
            <v>Quarry</v>
          </cell>
        </row>
        <row r="456">
          <cell r="A456" t="str">
            <v>Tujuan</v>
          </cell>
          <cell r="B456" t="str">
            <v>:</v>
          </cell>
          <cell r="C456" t="str">
            <v>Base Camp</v>
          </cell>
        </row>
        <row r="458">
          <cell r="H458" t="str">
            <v xml:space="preserve">Lanjutan  </v>
          </cell>
        </row>
        <row r="459">
          <cell r="H459" t="str">
            <v>HARGA</v>
          </cell>
        </row>
        <row r="460">
          <cell r="A460" t="str">
            <v>No.</v>
          </cell>
          <cell r="B460" t="str">
            <v>URAIAN</v>
          </cell>
          <cell r="E460" t="str">
            <v>KODE</v>
          </cell>
          <cell r="F460" t="str">
            <v>KOEF.</v>
          </cell>
          <cell r="G460" t="str">
            <v>SATUAN</v>
          </cell>
          <cell r="H460" t="str">
            <v>SATUAN</v>
          </cell>
        </row>
        <row r="461">
          <cell r="H461" t="str">
            <v>(Rp.)</v>
          </cell>
        </row>
        <row r="463">
          <cell r="C463" t="str">
            <v>Kapasitas Produksi / Jam   =</v>
          </cell>
        </row>
        <row r="464">
          <cell r="C464" t="str">
            <v>V x Fa x 60</v>
          </cell>
          <cell r="E464" t="str">
            <v>Q2</v>
          </cell>
          <cell r="F464">
            <v>11.538289755280541</v>
          </cell>
          <cell r="G464" t="str">
            <v>M3 / Jam</v>
          </cell>
        </row>
        <row r="465">
          <cell r="C465" t="str">
            <v>Ts2</v>
          </cell>
        </row>
        <row r="467">
          <cell r="C467" t="str">
            <v>Biaya Dump Truck / M3  =  (1 : Q2) x RpE08</v>
          </cell>
          <cell r="E467" t="str">
            <v>Rp2</v>
          </cell>
          <cell r="F467">
            <v>7398.8349612200846</v>
          </cell>
          <cell r="G467" t="str">
            <v>Rupiah</v>
          </cell>
        </row>
        <row r="470">
          <cell r="A470" t="str">
            <v>IV.</v>
          </cell>
          <cell r="C470" t="str">
            <v>HARGA SATUAN DASAR BAHAN</v>
          </cell>
        </row>
        <row r="471">
          <cell r="C471" t="str">
            <v>DI LOKASI BASE CAMP</v>
          </cell>
        </row>
        <row r="473">
          <cell r="C473" t="str">
            <v>Harga Satuan Dasar Gravel   =</v>
          </cell>
        </row>
        <row r="475">
          <cell r="C475" t="str">
            <v>(  RpM07  +  Rp1  +  Rp2  )</v>
          </cell>
          <cell r="E475" t="str">
            <v>M07</v>
          </cell>
          <cell r="F475">
            <v>22138.810631118198</v>
          </cell>
          <cell r="G475" t="str">
            <v>Rupiah</v>
          </cell>
        </row>
        <row r="477">
          <cell r="C477" t="str">
            <v>Dibulatkan   :</v>
          </cell>
          <cell r="E477" t="str">
            <v>M07</v>
          </cell>
          <cell r="F477">
            <v>22100</v>
          </cell>
          <cell r="G477" t="str">
            <v>Rupiah</v>
          </cell>
        </row>
        <row r="620">
          <cell r="A620" t="str">
            <v>ANALISA HARGA DASAR SATUAN BAHAN</v>
          </cell>
        </row>
        <row r="622">
          <cell r="A622" t="str">
            <v>Jenis</v>
          </cell>
          <cell r="B622" t="str">
            <v>:</v>
          </cell>
          <cell r="C622" t="str">
            <v>M44 -  Pasir Urug</v>
          </cell>
        </row>
        <row r="623">
          <cell r="A623" t="str">
            <v>Lokasi</v>
          </cell>
          <cell r="B623" t="str">
            <v>:</v>
          </cell>
          <cell r="C623" t="str">
            <v>Quarry</v>
          </cell>
        </row>
        <row r="624">
          <cell r="A624" t="str">
            <v>Tujuan</v>
          </cell>
          <cell r="B624" t="str">
            <v>:</v>
          </cell>
          <cell r="C624" t="str">
            <v>Lokasi Pekerjaan</v>
          </cell>
        </row>
        <row r="627">
          <cell r="H627" t="str">
            <v>HARGA</v>
          </cell>
        </row>
        <row r="628">
          <cell r="A628" t="str">
            <v>No.</v>
          </cell>
          <cell r="B628" t="str">
            <v>URAIAN</v>
          </cell>
          <cell r="E628" t="str">
            <v>KODE</v>
          </cell>
          <cell r="F628" t="str">
            <v>KOEF.</v>
          </cell>
          <cell r="G628" t="str">
            <v>SATUAN</v>
          </cell>
          <cell r="H628" t="str">
            <v>SATUAN</v>
          </cell>
        </row>
        <row r="629">
          <cell r="H629" t="str">
            <v>(Rp.)</v>
          </cell>
        </row>
        <row r="631">
          <cell r="A631" t="str">
            <v>I.</v>
          </cell>
          <cell r="C631" t="str">
            <v>ASUMSI</v>
          </cell>
        </row>
        <row r="632">
          <cell r="A632">
            <v>1</v>
          </cell>
          <cell r="C632" t="str">
            <v>Menggunakan alat berat</v>
          </cell>
        </row>
        <row r="633">
          <cell r="A633">
            <v>2</v>
          </cell>
          <cell r="C633" t="str">
            <v>Kondisi Jalan   :  sedang / baik</v>
          </cell>
        </row>
        <row r="634">
          <cell r="A634">
            <v>3</v>
          </cell>
          <cell r="C634" t="str">
            <v>Jarak Quarry ke lokasi pekerjaan</v>
          </cell>
          <cell r="E634" t="str">
            <v>L</v>
          </cell>
          <cell r="F634">
            <v>0</v>
          </cell>
          <cell r="G634" t="str">
            <v>Km</v>
          </cell>
        </row>
        <row r="635">
          <cell r="A635">
            <v>4</v>
          </cell>
          <cell r="C635" t="str">
            <v>Harga satuan pasir urug di Quarry</v>
          </cell>
          <cell r="E635" t="str">
            <v>RpM44</v>
          </cell>
          <cell r="F635">
            <v>1</v>
          </cell>
          <cell r="G635" t="str">
            <v>M3</v>
          </cell>
          <cell r="H635">
            <v>0</v>
          </cell>
        </row>
        <row r="636">
          <cell r="A636">
            <v>5</v>
          </cell>
          <cell r="C636" t="str">
            <v>Harga Satuan Dasar Excavator</v>
          </cell>
          <cell r="E636" t="str">
            <v>RpE10</v>
          </cell>
          <cell r="F636">
            <v>1</v>
          </cell>
          <cell r="G636" t="str">
            <v>Jam</v>
          </cell>
          <cell r="H636">
            <v>220215.23650827777</v>
          </cell>
        </row>
        <row r="637">
          <cell r="A637">
            <v>6</v>
          </cell>
          <cell r="C637" t="str">
            <v>Harga Satuan Dasar Dump Truck</v>
          </cell>
          <cell r="E637" t="str">
            <v>RpE08</v>
          </cell>
          <cell r="F637">
            <v>1</v>
          </cell>
          <cell r="G637" t="str">
            <v>Jam</v>
          </cell>
          <cell r="H637">
            <v>85369.901634057198</v>
          </cell>
        </row>
        <row r="639">
          <cell r="A639" t="str">
            <v>II.</v>
          </cell>
          <cell r="C639" t="str">
            <v>URUTAN KERJA</v>
          </cell>
        </row>
        <row r="640">
          <cell r="A640">
            <v>1</v>
          </cell>
          <cell r="C640" t="str">
            <v>pasir urug digali dengan Excavator</v>
          </cell>
        </row>
        <row r="641">
          <cell r="A641">
            <v>2</v>
          </cell>
          <cell r="C641" t="str">
            <v>Excavator sekaligus memuat pasir urug</v>
          </cell>
        </row>
        <row r="642">
          <cell r="C642" t="str">
            <v>hasil galian ke dalam Dump Truck</v>
          </cell>
        </row>
        <row r="643">
          <cell r="A643">
            <v>3</v>
          </cell>
          <cell r="C643" t="str">
            <v>Dump Truck mengangkut pasir urug</v>
          </cell>
        </row>
        <row r="644">
          <cell r="C644" t="str">
            <v>ke lokasi pekerjaan</v>
          </cell>
        </row>
        <row r="646">
          <cell r="A646" t="str">
            <v>III.</v>
          </cell>
          <cell r="C646" t="str">
            <v>PERHITUNGAN</v>
          </cell>
        </row>
        <row r="648">
          <cell r="C648" t="str">
            <v>EXCAVATOR</v>
          </cell>
          <cell r="E648" t="str">
            <v>(E10)</v>
          </cell>
        </row>
        <row r="649">
          <cell r="C649" t="str">
            <v>Kapasitas Bucket</v>
          </cell>
          <cell r="E649" t="str">
            <v>V</v>
          </cell>
          <cell r="F649">
            <v>0.5</v>
          </cell>
          <cell r="G649" t="str">
            <v>M3</v>
          </cell>
        </row>
        <row r="650">
          <cell r="C650" t="str">
            <v>Faktor Bucket</v>
          </cell>
          <cell r="E650" t="str">
            <v>Fb</v>
          </cell>
          <cell r="F650">
            <v>0.9</v>
          </cell>
          <cell r="G650" t="str">
            <v>-</v>
          </cell>
        </row>
        <row r="651">
          <cell r="C651" t="str">
            <v>Faktor  Efisiensi alat</v>
          </cell>
          <cell r="E651" t="str">
            <v>Fa</v>
          </cell>
          <cell r="F651">
            <v>0.83</v>
          </cell>
          <cell r="G651" t="str">
            <v>-</v>
          </cell>
        </row>
        <row r="652">
          <cell r="C652" t="str">
            <v>Waktu siklus</v>
          </cell>
          <cell r="E652" t="str">
            <v>Ts1</v>
          </cell>
        </row>
        <row r="653">
          <cell r="C653" t="str">
            <v>- Menggali / memuat</v>
          </cell>
          <cell r="E653" t="str">
            <v>T1</v>
          </cell>
          <cell r="F653">
            <v>0.5</v>
          </cell>
          <cell r="G653" t="str">
            <v>menit</v>
          </cell>
        </row>
        <row r="654">
          <cell r="C654" t="str">
            <v>- Lain-lain</v>
          </cell>
          <cell r="E654" t="str">
            <v>T2</v>
          </cell>
          <cell r="F654">
            <v>0.5</v>
          </cell>
          <cell r="G654" t="str">
            <v>menit</v>
          </cell>
        </row>
        <row r="655">
          <cell r="E655" t="str">
            <v>Ts1</v>
          </cell>
          <cell r="F655">
            <v>1</v>
          </cell>
          <cell r="G655" t="str">
            <v>menit</v>
          </cell>
        </row>
        <row r="656">
          <cell r="C656" t="str">
            <v>Kap. Prod. / jam =</v>
          </cell>
        </row>
        <row r="657">
          <cell r="C657" t="str">
            <v>V  x Fb x Fa x 60</v>
          </cell>
          <cell r="E657" t="str">
            <v>Q1</v>
          </cell>
          <cell r="F657">
            <v>22.41</v>
          </cell>
          <cell r="G657" t="str">
            <v>M3 / Jam</v>
          </cell>
        </row>
        <row r="658">
          <cell r="C658" t="str">
            <v>Ts1</v>
          </cell>
        </row>
        <row r="660">
          <cell r="C660" t="str">
            <v>Biaya Excavator / M3  =  (1 : Q1) x RpE10</v>
          </cell>
          <cell r="E660" t="str">
            <v>Rp1</v>
          </cell>
          <cell r="F660">
            <v>9826.65044659874</v>
          </cell>
          <cell r="G660" t="str">
            <v>Rupiah</v>
          </cell>
        </row>
        <row r="663">
          <cell r="C663" t="str">
            <v>DUMP TRUCK</v>
          </cell>
          <cell r="E663" t="str">
            <v>(E08)</v>
          </cell>
        </row>
        <row r="664">
          <cell r="C664" t="str">
            <v>Kapasitas bak</v>
          </cell>
          <cell r="E664" t="str">
            <v>V</v>
          </cell>
          <cell r="F664">
            <v>4</v>
          </cell>
          <cell r="G664" t="str">
            <v>M3</v>
          </cell>
        </row>
        <row r="665">
          <cell r="C665" t="str">
            <v>Faktor  efisiensi alat</v>
          </cell>
          <cell r="E665" t="str">
            <v>Fa</v>
          </cell>
          <cell r="F665">
            <v>0.83</v>
          </cell>
          <cell r="G665" t="str">
            <v>-</v>
          </cell>
        </row>
        <row r="666">
          <cell r="C666" t="str">
            <v>Kecepatan rata-rata bermuatan</v>
          </cell>
          <cell r="E666" t="str">
            <v>v1</v>
          </cell>
          <cell r="F666">
            <v>40</v>
          </cell>
          <cell r="G666" t="str">
            <v>KM/Jam</v>
          </cell>
        </row>
        <row r="667">
          <cell r="C667" t="str">
            <v>Kecepatan rata-rata kosong</v>
          </cell>
          <cell r="E667" t="str">
            <v>v2</v>
          </cell>
          <cell r="F667">
            <v>50</v>
          </cell>
          <cell r="G667" t="str">
            <v>KM/Jam</v>
          </cell>
        </row>
        <row r="668">
          <cell r="C668" t="str">
            <v>Waktu  siklus</v>
          </cell>
          <cell r="E668" t="str">
            <v>Ts2</v>
          </cell>
        </row>
        <row r="669">
          <cell r="C669" t="str">
            <v>- Waktu tempuh isi  =  (L/v1) x 60</v>
          </cell>
          <cell r="E669" t="str">
            <v>T1</v>
          </cell>
          <cell r="F669">
            <v>0</v>
          </cell>
          <cell r="G669" t="str">
            <v>menit</v>
          </cell>
        </row>
        <row r="670">
          <cell r="C670" t="str">
            <v>- Waktu tempuh kosong  =  (L/v2) x 60</v>
          </cell>
          <cell r="E670" t="str">
            <v>T2</v>
          </cell>
          <cell r="F670">
            <v>0</v>
          </cell>
          <cell r="G670" t="str">
            <v>menit</v>
          </cell>
        </row>
        <row r="671">
          <cell r="C671" t="str">
            <v>- Muat   =  (V/Q1) x 60</v>
          </cell>
          <cell r="E671" t="str">
            <v>T3</v>
          </cell>
          <cell r="F671">
            <v>10.7095046854083</v>
          </cell>
          <cell r="G671" t="str">
            <v>menit</v>
          </cell>
        </row>
        <row r="672">
          <cell r="C672" t="str">
            <v>- Lain-lain</v>
          </cell>
          <cell r="E672" t="str">
            <v>T4</v>
          </cell>
          <cell r="F672">
            <v>1</v>
          </cell>
          <cell r="G672" t="str">
            <v>menit</v>
          </cell>
        </row>
        <row r="673">
          <cell r="E673" t="str">
            <v>Ts2</v>
          </cell>
          <cell r="F673">
            <v>11.7095046854083</v>
          </cell>
          <cell r="G673" t="str">
            <v>menit</v>
          </cell>
        </row>
        <row r="675">
          <cell r="H675" t="str">
            <v xml:space="preserve">Bersambung  </v>
          </cell>
        </row>
        <row r="676">
          <cell r="A676" t="str">
            <v>ANALISA HARGA DASAR SATUAN BAHAN</v>
          </cell>
        </row>
        <row r="678">
          <cell r="A678" t="str">
            <v>Jenis</v>
          </cell>
          <cell r="B678" t="str">
            <v>:</v>
          </cell>
          <cell r="C678" t="str">
            <v>M44 -  Pasir Urug</v>
          </cell>
        </row>
        <row r="679">
          <cell r="A679" t="str">
            <v>Lokasi</v>
          </cell>
          <cell r="B679" t="str">
            <v>:</v>
          </cell>
          <cell r="C679" t="str">
            <v>Quarry</v>
          </cell>
        </row>
        <row r="680">
          <cell r="A680" t="str">
            <v>Tujuan</v>
          </cell>
          <cell r="B680" t="str">
            <v>:</v>
          </cell>
          <cell r="C680" t="str">
            <v>Lokasi Pekerjaan</v>
          </cell>
        </row>
        <row r="682">
          <cell r="H682" t="str">
            <v xml:space="preserve">Lanjutan  </v>
          </cell>
        </row>
        <row r="683">
          <cell r="H683" t="str">
            <v>HARGA</v>
          </cell>
        </row>
        <row r="684">
          <cell r="A684" t="str">
            <v>No.</v>
          </cell>
          <cell r="B684" t="str">
            <v>URAIAN</v>
          </cell>
          <cell r="E684" t="str">
            <v>KODE</v>
          </cell>
          <cell r="F684" t="str">
            <v>KOEF.</v>
          </cell>
          <cell r="G684" t="str">
            <v>SATUAN</v>
          </cell>
          <cell r="H684" t="str">
            <v>SATUAN</v>
          </cell>
        </row>
        <row r="685">
          <cell r="H685" t="str">
            <v>(Rp.)</v>
          </cell>
        </row>
        <row r="687">
          <cell r="C687" t="str">
            <v>Kapasitas Produksi / Jam   =</v>
          </cell>
        </row>
        <row r="688">
          <cell r="C688" t="str">
            <v>V x Fa x 60</v>
          </cell>
          <cell r="E688" t="str">
            <v>Q2</v>
          </cell>
          <cell r="F688">
            <v>17.011821195838571</v>
          </cell>
          <cell r="G688" t="str">
            <v>M3 / Jam</v>
          </cell>
        </row>
        <row r="689">
          <cell r="C689" t="str">
            <v>Ts2</v>
          </cell>
        </row>
        <row r="691">
          <cell r="C691" t="str">
            <v>Biaya Dump Truck / M3  =  (1 : Q2) x RpE08</v>
          </cell>
          <cell r="E691" t="str">
            <v>Rp2</v>
          </cell>
          <cell r="F691">
            <v>5018.2693934580248</v>
          </cell>
          <cell r="G691" t="str">
            <v>Rupiah</v>
          </cell>
        </row>
        <row r="694">
          <cell r="A694" t="str">
            <v>IV.</v>
          </cell>
          <cell r="C694" t="str">
            <v>HARGA SATUAN DASAR BAHAN</v>
          </cell>
        </row>
        <row r="695">
          <cell r="C695" t="str">
            <v>DI LOKASI PEKERJAAN</v>
          </cell>
        </row>
        <row r="697">
          <cell r="C697" t="str">
            <v>Harga Satuan Dasar pasir urug   =</v>
          </cell>
        </row>
        <row r="699">
          <cell r="C699" t="str">
            <v>(  RpM44  +  Rp1  +  Rp2  )</v>
          </cell>
          <cell r="E699" t="str">
            <v>M44</v>
          </cell>
          <cell r="F699">
            <v>14844.919840056766</v>
          </cell>
          <cell r="G699" t="str">
            <v>Rupiah</v>
          </cell>
        </row>
        <row r="701">
          <cell r="C701" t="str">
            <v>Dibulatkan   :</v>
          </cell>
          <cell r="E701" t="str">
            <v>M44</v>
          </cell>
          <cell r="F701">
            <v>14800</v>
          </cell>
          <cell r="G701" t="str">
            <v>Rupiah</v>
          </cell>
        </row>
      </sheetData>
      <sheetData sheetId="38" refreshError="1">
        <row r="1">
          <cell r="A1" t="str">
            <v>ITEM PEMBAYARAN</v>
          </cell>
          <cell r="D1" t="str">
            <v>:  AGREGAT KELAS A</v>
          </cell>
        </row>
        <row r="2">
          <cell r="A2" t="str">
            <v>JENIS PEKERJAAN</v>
          </cell>
          <cell r="D2" t="str">
            <v>:  PENGADAAN AGREGAT KELAS A</v>
          </cell>
        </row>
        <row r="3">
          <cell r="A3" t="str">
            <v>SATUAN PEMBAYARAN</v>
          </cell>
          <cell r="D3" t="str">
            <v>:  M3</v>
          </cell>
          <cell r="J3" t="str">
            <v xml:space="preserve">            URAIAN ANALISA HARGA SATUAN</v>
          </cell>
        </row>
        <row r="6">
          <cell r="A6" t="str">
            <v>No.</v>
          </cell>
          <cell r="C6" t="str">
            <v>U R A I A N</v>
          </cell>
          <cell r="G6" t="str">
            <v>KODE</v>
          </cell>
          <cell r="H6" t="str">
            <v>KOEFISIEN</v>
          </cell>
          <cell r="I6" t="str">
            <v>SATUAN</v>
          </cell>
          <cell r="J6" t="str">
            <v>KETERANGAN</v>
          </cell>
        </row>
        <row r="9">
          <cell r="A9" t="str">
            <v>I</v>
          </cell>
          <cell r="C9" t="str">
            <v>ASUMSI</v>
          </cell>
        </row>
        <row r="10">
          <cell r="A10">
            <v>1</v>
          </cell>
          <cell r="C10" t="str">
            <v>Bahan dasar (Batu dan Pasir) diterima di lokasi Alat</v>
          </cell>
        </row>
        <row r="11">
          <cell r="C11" t="str">
            <v>Pemecah Batu (di Base Camp)</v>
          </cell>
        </row>
        <row r="12">
          <cell r="A12">
            <v>2</v>
          </cell>
          <cell r="C12" t="str">
            <v>Kegiatan dilakukan di dalam lokasi Base Camp</v>
          </cell>
        </row>
        <row r="13">
          <cell r="A13">
            <v>3</v>
          </cell>
          <cell r="C13" t="str">
            <v>Proporsi campuran (Spesifikasi) :</v>
          </cell>
          <cell r="E13" t="str">
            <v>- Agregat Halus</v>
          </cell>
          <cell r="G13" t="str">
            <v>Ah</v>
          </cell>
          <cell r="H13">
            <v>45</v>
          </cell>
          <cell r="I13" t="str">
            <v>%</v>
          </cell>
        </row>
        <row r="14">
          <cell r="E14" t="str">
            <v>- Agregat Kasar</v>
          </cell>
          <cell r="G14" t="str">
            <v>Ak</v>
          </cell>
          <cell r="H14">
            <v>55</v>
          </cell>
          <cell r="I14" t="str">
            <v>%</v>
          </cell>
        </row>
        <row r="15">
          <cell r="A15">
            <v>4</v>
          </cell>
          <cell r="C15" t="str">
            <v>Hasil produksi Alat Pemecah Batu :</v>
          </cell>
          <cell r="E15" t="str">
            <v>- Agregat Halus</v>
          </cell>
          <cell r="G15" t="str">
            <v>H</v>
          </cell>
          <cell r="H15">
            <v>30</v>
          </cell>
          <cell r="I15" t="str">
            <v>%</v>
          </cell>
        </row>
        <row r="16">
          <cell r="E16" t="str">
            <v>- Agregat Kasar</v>
          </cell>
          <cell r="G16" t="str">
            <v>K</v>
          </cell>
          <cell r="H16">
            <v>70</v>
          </cell>
          <cell r="I16" t="str">
            <v>%</v>
          </cell>
        </row>
        <row r="17">
          <cell r="A17">
            <v>5</v>
          </cell>
          <cell r="C17" t="str">
            <v>Berat Jenis Bahan :</v>
          </cell>
          <cell r="D17" t="str">
            <v>- Batu / Gravel</v>
          </cell>
          <cell r="G17" t="str">
            <v>D1</v>
          </cell>
          <cell r="H17">
            <v>1.8</v>
          </cell>
          <cell r="I17" t="str">
            <v>Ton/M3</v>
          </cell>
        </row>
        <row r="18">
          <cell r="D18" t="str">
            <v>- Pasir</v>
          </cell>
          <cell r="G18" t="str">
            <v>D2</v>
          </cell>
          <cell r="H18">
            <v>1.67</v>
          </cell>
          <cell r="I18" t="str">
            <v>Ton/M3</v>
          </cell>
        </row>
        <row r="19">
          <cell r="D19" t="str">
            <v>- Batu Pecah</v>
          </cell>
          <cell r="G19" t="str">
            <v>D3</v>
          </cell>
          <cell r="H19">
            <v>1.8</v>
          </cell>
          <cell r="I19" t="str">
            <v>Ton/M3</v>
          </cell>
        </row>
        <row r="20">
          <cell r="A20">
            <v>6</v>
          </cell>
          <cell r="C20" t="str">
            <v>Harga Satuan Bahan Dasar    :</v>
          </cell>
          <cell r="E20" t="str">
            <v>- Batu Kali</v>
          </cell>
          <cell r="G20" t="str">
            <v>Rp1</v>
          </cell>
          <cell r="H20">
            <v>16100</v>
          </cell>
          <cell r="I20" t="str">
            <v>Rp./M3</v>
          </cell>
        </row>
        <row r="21">
          <cell r="E21" t="str">
            <v>- Pasir</v>
          </cell>
          <cell r="G21" t="str">
            <v>Rp2</v>
          </cell>
          <cell r="H21">
            <v>14800</v>
          </cell>
          <cell r="I21" t="str">
            <v>Rp./M3</v>
          </cell>
        </row>
        <row r="22">
          <cell r="A22">
            <v>7</v>
          </cell>
          <cell r="C22" t="str">
            <v>Biaya Operasi Alat :</v>
          </cell>
          <cell r="D22" t="str">
            <v>- Pemecah Batu (Stone Crusher)</v>
          </cell>
          <cell r="G22" t="str">
            <v>Rp3</v>
          </cell>
          <cell r="H22">
            <v>372898.58310040855</v>
          </cell>
          <cell r="I22" t="str">
            <v>Rp./Jam</v>
          </cell>
        </row>
        <row r="23">
          <cell r="D23" t="str">
            <v>- Wheel Loader</v>
          </cell>
          <cell r="G23" t="str">
            <v>Rp4</v>
          </cell>
          <cell r="H23">
            <v>215035.12819823693</v>
          </cell>
          <cell r="I23" t="str">
            <v>Rp./Jam</v>
          </cell>
        </row>
        <row r="24">
          <cell r="A24">
            <v>8</v>
          </cell>
          <cell r="C24" t="str">
            <v>Kapasitas Alat :</v>
          </cell>
          <cell r="D24" t="str">
            <v>- Pemecah Batu (Stone Crusher)</v>
          </cell>
          <cell r="G24" t="str">
            <v>Cp1</v>
          </cell>
          <cell r="H24">
            <v>50</v>
          </cell>
          <cell r="I24" t="str">
            <v>Ton/Jam</v>
          </cell>
        </row>
        <row r="25">
          <cell r="D25" t="str">
            <v>- Wheel Loader</v>
          </cell>
          <cell r="G25" t="str">
            <v>Cp2</v>
          </cell>
          <cell r="H25">
            <v>1.5</v>
          </cell>
          <cell r="I25" t="str">
            <v>M3</v>
          </cell>
          <cell r="J25" t="str">
            <v xml:space="preserve"> Kap. Bucket</v>
          </cell>
        </row>
        <row r="26">
          <cell r="A26">
            <v>9</v>
          </cell>
          <cell r="C26" t="str">
            <v>Faktor Efisiensi Alat :</v>
          </cell>
          <cell r="D26" t="str">
            <v>- Pemecah Batu (Stone Crusher)</v>
          </cell>
          <cell r="G26" t="str">
            <v>Fa1</v>
          </cell>
          <cell r="H26">
            <v>0.7</v>
          </cell>
          <cell r="I26" t="str">
            <v>-</v>
          </cell>
        </row>
        <row r="27">
          <cell r="D27" t="str">
            <v>- Wheel Loader</v>
          </cell>
          <cell r="G27" t="str">
            <v>Fa2</v>
          </cell>
          <cell r="H27">
            <v>0.83</v>
          </cell>
          <cell r="I27" t="str">
            <v>-</v>
          </cell>
        </row>
        <row r="28">
          <cell r="A28">
            <v>10</v>
          </cell>
          <cell r="C28" t="str">
            <v>Faktor Kehilangan Material</v>
          </cell>
          <cell r="G28" t="str">
            <v>Fh</v>
          </cell>
          <cell r="H28">
            <v>1.1000000000000001</v>
          </cell>
          <cell r="I28" t="str">
            <v>-</v>
          </cell>
        </row>
        <row r="30">
          <cell r="A30" t="str">
            <v>II</v>
          </cell>
          <cell r="C30" t="str">
            <v>METHODE PELAKSANAAN</v>
          </cell>
        </row>
        <row r="31">
          <cell r="A31">
            <v>1</v>
          </cell>
          <cell r="C31" t="str">
            <v>Wheel Loader mengangkut batu/gravel dari tumpukan</v>
          </cell>
        </row>
        <row r="32">
          <cell r="C32" t="str">
            <v>dan menuangkannya ke Alat Pemecah Batu.</v>
          </cell>
        </row>
        <row r="33">
          <cell r="A33">
            <v>2</v>
          </cell>
          <cell r="C33" t="str">
            <v>Batu/gravel dipecah dengan Alat Pemecah Batu</v>
          </cell>
        </row>
        <row r="34">
          <cell r="C34" t="str">
            <v>(Stone Crusher) sehingga menghasilkan Agregat</v>
          </cell>
        </row>
        <row r="35">
          <cell r="C35" t="str">
            <v>Kasar dan Agregat Halus.</v>
          </cell>
        </row>
        <row r="36">
          <cell r="A36">
            <v>3</v>
          </cell>
          <cell r="C36" t="str">
            <v>Wheel Loader melakukan pencampuran (blending)</v>
          </cell>
        </row>
        <row r="37">
          <cell r="C37" t="str">
            <v>Agregat Kasar, Agregat Halus dan Pasir menjadi</v>
          </cell>
        </row>
        <row r="38">
          <cell r="C38" t="str">
            <v>Agregat Kelas A.</v>
          </cell>
        </row>
        <row r="40">
          <cell r="A40" t="str">
            <v>III</v>
          </cell>
          <cell r="C40" t="str">
            <v>PERHITUNGAN</v>
          </cell>
        </row>
        <row r="42">
          <cell r="A42" t="str">
            <v>III.1.</v>
          </cell>
          <cell r="C42" t="str">
            <v>HARGA SATUAN AGREGAT PRODUKSI ST. CRUSHER</v>
          </cell>
        </row>
        <row r="44">
          <cell r="A44" t="str">
            <v xml:space="preserve">1.a.  </v>
          </cell>
          <cell r="C44" t="str">
            <v>Kerja Stone Crusher memecah gravel  :</v>
          </cell>
        </row>
        <row r="45">
          <cell r="C45" t="str">
            <v xml:space="preserve">    - Waktu kerja Stone Crusher</v>
          </cell>
          <cell r="G45" t="str">
            <v>Tst</v>
          </cell>
          <cell r="H45">
            <v>1</v>
          </cell>
          <cell r="I45" t="str">
            <v>Jam</v>
          </cell>
        </row>
        <row r="46">
          <cell r="C46" t="str">
            <v xml:space="preserve">    - Produksi Stone Crusher  1 jam</v>
          </cell>
          <cell r="E46" t="str">
            <v>=  (Fa1 x Cp1) : D3</v>
          </cell>
          <cell r="G46" t="str">
            <v>Qb</v>
          </cell>
          <cell r="H46">
            <v>19.444444444444443</v>
          </cell>
          <cell r="I46" t="str">
            <v>M3/Jam</v>
          </cell>
          <cell r="J46" t="str">
            <v xml:space="preserve"> Batu pecah</v>
          </cell>
        </row>
        <row r="47">
          <cell r="C47" t="str">
            <v xml:space="preserve">    - Kebutuhan batu/gravel 1 jam</v>
          </cell>
          <cell r="E47" t="str">
            <v>=  (Fa1 x Cp1) : D1</v>
          </cell>
          <cell r="G47" t="str">
            <v>Qg</v>
          </cell>
          <cell r="H47">
            <v>19.444444444444443</v>
          </cell>
          <cell r="I47" t="str">
            <v>M3/Jam</v>
          </cell>
        </row>
        <row r="49">
          <cell r="A49" t="str">
            <v xml:space="preserve">1.b.  </v>
          </cell>
          <cell r="C49" t="str">
            <v>Kerja Wheel Loader melayani Stone Crusher  :</v>
          </cell>
        </row>
        <row r="50">
          <cell r="C50" t="str">
            <v xml:space="preserve">    - Kap. Angkut / rit   =  (Fa2 x Cp2)</v>
          </cell>
          <cell r="G50" t="str">
            <v>Ka</v>
          </cell>
          <cell r="H50">
            <v>1.2449999999999999</v>
          </cell>
          <cell r="I50" t="str">
            <v>M3</v>
          </cell>
        </row>
        <row r="51">
          <cell r="C51" t="str">
            <v xml:space="preserve">    - Waktu Siklus (Muat, Tuang, Tunggu, dll)</v>
          </cell>
          <cell r="G51" t="str">
            <v>Ts</v>
          </cell>
          <cell r="H51">
            <v>2</v>
          </cell>
          <cell r="I51" t="str">
            <v>menit</v>
          </cell>
        </row>
        <row r="52">
          <cell r="C52" t="str">
            <v xml:space="preserve">    - Waktu kerja W.Loader memasok gravel</v>
          </cell>
        </row>
        <row r="53">
          <cell r="D53" t="str">
            <v>=  {(Qg : Ka) x Ts} : 60 menit</v>
          </cell>
          <cell r="G53" t="str">
            <v>Tw</v>
          </cell>
          <cell r="H53">
            <v>0.52060092220734788</v>
          </cell>
          <cell r="I53" t="str">
            <v>Jam</v>
          </cell>
        </row>
        <row r="55">
          <cell r="A55" t="str">
            <v xml:space="preserve">1.c.  </v>
          </cell>
          <cell r="C55" t="str">
            <v>Biaya Produksi Batu Pecah / M3</v>
          </cell>
        </row>
        <row r="56">
          <cell r="D56" t="str">
            <v>=  {(Tst x Rp3) + (Tw x Rp4)} : Qb</v>
          </cell>
          <cell r="G56" t="str">
            <v>Bp</v>
          </cell>
          <cell r="H56">
            <v>24934.940699008421</v>
          </cell>
          <cell r="I56" t="str">
            <v>Rp./M3</v>
          </cell>
        </row>
        <row r="58">
          <cell r="A58" t="str">
            <v xml:space="preserve">1.d.  </v>
          </cell>
          <cell r="C58" t="str">
            <v>Harga Satuan Batu Pecah Produksi St.Crusher / M3</v>
          </cell>
        </row>
        <row r="59">
          <cell r="D59" t="str">
            <v>=  {(Qg : Qb) x Fh x Rp1} + Bp</v>
          </cell>
          <cell r="G59" t="str">
            <v>HSb</v>
          </cell>
          <cell r="H59">
            <v>42644.940699008424</v>
          </cell>
          <cell r="I59" t="str">
            <v>Rp./M3</v>
          </cell>
        </row>
        <row r="61">
          <cell r="J61" t="str">
            <v xml:space="preserve">Berlanjut </v>
          </cell>
        </row>
        <row r="62">
          <cell r="A62" t="str">
            <v>ITEM PEMBAYARAN</v>
          </cell>
          <cell r="D62" t="str">
            <v>:  AGREGAT KELAS A</v>
          </cell>
        </row>
        <row r="63">
          <cell r="A63" t="str">
            <v>JENIS PEKERJAAN</v>
          </cell>
          <cell r="D63" t="str">
            <v>:  PENGADAAN AGREGAT KELAS A</v>
          </cell>
        </row>
        <row r="64">
          <cell r="A64" t="str">
            <v>SATUAN PEMBAYARAN</v>
          </cell>
          <cell r="D64" t="str">
            <v>:  M3</v>
          </cell>
          <cell r="J64" t="str">
            <v xml:space="preserve">            URAIAN ANALISA HARGA SATUAN</v>
          </cell>
        </row>
        <row r="65">
          <cell r="J65" t="str">
            <v xml:space="preserve">Lanjutan 1 </v>
          </cell>
        </row>
        <row r="67">
          <cell r="A67" t="str">
            <v>No.</v>
          </cell>
          <cell r="C67" t="str">
            <v>U R A I A N</v>
          </cell>
          <cell r="G67" t="str">
            <v>KODE</v>
          </cell>
          <cell r="H67" t="str">
            <v>KOEFISIEN</v>
          </cell>
          <cell r="I67" t="str">
            <v>SATUAN</v>
          </cell>
          <cell r="J67" t="str">
            <v>KETERANGAN</v>
          </cell>
        </row>
        <row r="70">
          <cell r="A70" t="str">
            <v>III.2.</v>
          </cell>
          <cell r="C70" t="str">
            <v>HARGA SATUAN AGREGAT KASAR</v>
          </cell>
        </row>
        <row r="72">
          <cell r="C72" t="str">
            <v>Harga Satuan Agregat Kasar diambil sama dengan</v>
          </cell>
        </row>
        <row r="73">
          <cell r="C73" t="str">
            <v>Agregat Batu Pecah Produksi Stone Crusher</v>
          </cell>
        </row>
        <row r="74">
          <cell r="C74" t="str">
            <v>Harga Satuan Agregat Kasar / M3</v>
          </cell>
          <cell r="G74" t="str">
            <v>HSAk</v>
          </cell>
          <cell r="H74">
            <v>42644.940699008424</v>
          </cell>
          <cell r="I74" t="str">
            <v>Rupiah</v>
          </cell>
          <cell r="J74" t="str">
            <v xml:space="preserve"> Di Luar PPN</v>
          </cell>
        </row>
        <row r="76">
          <cell r="A76" t="str">
            <v>III.3.</v>
          </cell>
          <cell r="C76" t="str">
            <v>HARGA SATUAN AGREGAT HALUS</v>
          </cell>
        </row>
        <row r="78">
          <cell r="C78" t="str">
            <v>Dianggap Agregat produksi Stone Crusher yang lolos</v>
          </cell>
        </row>
        <row r="79">
          <cell r="C79" t="str">
            <v>saringan # 4 (4.75 mm) belum memenuhi Spesifikasi</v>
          </cell>
        </row>
        <row r="80">
          <cell r="C80" t="str">
            <v>sehingga perlu dicampur lagi dengan pasir 10 %</v>
          </cell>
        </row>
        <row r="82">
          <cell r="A82" t="str">
            <v>3.a.</v>
          </cell>
          <cell r="C82" t="str">
            <v>Agregat Hasil Stone Crusher</v>
          </cell>
          <cell r="E82" t="str">
            <v>=  90 % x HSb</v>
          </cell>
          <cell r="G82" t="str">
            <v>Hs1</v>
          </cell>
          <cell r="H82">
            <v>40512.693664058002</v>
          </cell>
          <cell r="I82" t="str">
            <v>Rupiah</v>
          </cell>
        </row>
        <row r="83">
          <cell r="A83" t="str">
            <v>3.b.</v>
          </cell>
          <cell r="C83" t="str">
            <v>P a s i r</v>
          </cell>
          <cell r="E83" t="str">
            <v>=  10 % x Rp2</v>
          </cell>
          <cell r="G83" t="str">
            <v>Hs2</v>
          </cell>
          <cell r="H83">
            <v>740</v>
          </cell>
          <cell r="I83" t="str">
            <v>Rupiah</v>
          </cell>
        </row>
        <row r="84">
          <cell r="A84" t="str">
            <v>3.c.</v>
          </cell>
          <cell r="C84" t="str">
            <v>Waktu pencampuran (blending) dengan Wheel Loader</v>
          </cell>
          <cell r="G84" t="str">
            <v>Tc</v>
          </cell>
          <cell r="H84">
            <v>3.3000000000000002E-2</v>
          </cell>
          <cell r="I84" t="str">
            <v>Jam/M3</v>
          </cell>
        </row>
        <row r="85">
          <cell r="A85" t="str">
            <v>3.d.</v>
          </cell>
          <cell r="C85" t="str">
            <v>Biaya Pencampuran</v>
          </cell>
          <cell r="E85" t="str">
            <v>=  Tc x Rp4</v>
          </cell>
          <cell r="G85" t="str">
            <v>Hs3</v>
          </cell>
          <cell r="H85">
            <v>7096.1592305418189</v>
          </cell>
          <cell r="I85" t="str">
            <v>Rupiah</v>
          </cell>
        </row>
        <row r="87">
          <cell r="C87" t="str">
            <v>Harga Satuan Agregat Halus / M3</v>
          </cell>
        </row>
        <row r="88">
          <cell r="D88" t="str">
            <v xml:space="preserve"> =  Hs1 + Hs2 + Hs3</v>
          </cell>
          <cell r="G88" t="str">
            <v>HSAh</v>
          </cell>
          <cell r="H88">
            <v>48348.852894599819</v>
          </cell>
          <cell r="I88" t="str">
            <v>Rupiah</v>
          </cell>
          <cell r="J88" t="str">
            <v xml:space="preserve"> Di luar PPN</v>
          </cell>
        </row>
        <row r="90">
          <cell r="A90" t="str">
            <v>III.4.</v>
          </cell>
          <cell r="C90" t="str">
            <v>PROSES PENCAMPURAN AGREGAT KELAS A</v>
          </cell>
        </row>
        <row r="92">
          <cell r="C92" t="str">
            <v>Untuk setiap 1 M3 Agregat Kelas A, diperlukan :</v>
          </cell>
        </row>
        <row r="94">
          <cell r="A94" t="str">
            <v xml:space="preserve">4.a.  </v>
          </cell>
          <cell r="C94" t="str">
            <v xml:space="preserve">     - Agregat Kasar</v>
          </cell>
          <cell r="D94" t="str">
            <v>=  Ak x 1 M3</v>
          </cell>
          <cell r="G94" t="str">
            <v>Vk</v>
          </cell>
          <cell r="H94">
            <v>0.55000000000000004</v>
          </cell>
          <cell r="I94" t="str">
            <v>M3</v>
          </cell>
        </row>
        <row r="95">
          <cell r="C95" t="str">
            <v xml:space="preserve">     - Agregat Halus</v>
          </cell>
          <cell r="D95" t="str">
            <v>=  Ah x 1 M3</v>
          </cell>
          <cell r="G95" t="str">
            <v>Vh</v>
          </cell>
          <cell r="H95">
            <v>0.45</v>
          </cell>
          <cell r="I95" t="str">
            <v>M3</v>
          </cell>
        </row>
        <row r="96">
          <cell r="C96" t="str">
            <v xml:space="preserve">     - Total volume batu pecah  =  Vk + Vh</v>
          </cell>
          <cell r="G96" t="str">
            <v>Va</v>
          </cell>
          <cell r="H96">
            <v>1</v>
          </cell>
          <cell r="I96" t="str">
            <v>M3</v>
          </cell>
        </row>
        <row r="98">
          <cell r="A98" t="str">
            <v xml:space="preserve">4.c.  </v>
          </cell>
          <cell r="C98" t="str">
            <v>Waktu pencampuran (blending) oleh Wheel Loader</v>
          </cell>
          <cell r="G98" t="str">
            <v>Tc</v>
          </cell>
          <cell r="H98">
            <v>3.3333333333333298E-2</v>
          </cell>
          <cell r="I98" t="str">
            <v>Jam/M3</v>
          </cell>
        </row>
        <row r="100">
          <cell r="A100" t="str">
            <v>III.5.</v>
          </cell>
          <cell r="C100" t="str">
            <v>HARGA SATUAN BAHAN AGREGAT KELAS A</v>
          </cell>
        </row>
        <row r="102">
          <cell r="A102" t="str">
            <v xml:space="preserve">5.a.  </v>
          </cell>
          <cell r="C102" t="str">
            <v>Agregat Kasar</v>
          </cell>
          <cell r="D102" t="str">
            <v xml:space="preserve"> =  Vk x HSAk</v>
          </cell>
          <cell r="G102" t="str">
            <v>Hs1</v>
          </cell>
          <cell r="H102">
            <v>23454.717384454634</v>
          </cell>
          <cell r="I102" t="str">
            <v>Rupiah</v>
          </cell>
        </row>
        <row r="104">
          <cell r="A104" t="str">
            <v xml:space="preserve">5.b.  </v>
          </cell>
          <cell r="C104" t="str">
            <v>Agregat Halus</v>
          </cell>
          <cell r="D104" t="str">
            <v xml:space="preserve"> =  Vh x HSAh</v>
          </cell>
          <cell r="G104" t="str">
            <v>Hs2</v>
          </cell>
          <cell r="H104">
            <v>21756.983802569917</v>
          </cell>
          <cell r="I104" t="str">
            <v>Rupiah</v>
          </cell>
        </row>
        <row r="106">
          <cell r="A106" t="str">
            <v xml:space="preserve">5.c.  </v>
          </cell>
          <cell r="C106" t="str">
            <v>Biaya Pencampuran</v>
          </cell>
          <cell r="D106" t="str">
            <v xml:space="preserve"> =  Tc x Rp4</v>
          </cell>
          <cell r="G106" t="str">
            <v>Hs3</v>
          </cell>
          <cell r="H106">
            <v>7167.8376066078899</v>
          </cell>
          <cell r="I106" t="str">
            <v>Rupiah</v>
          </cell>
        </row>
        <row r="108">
          <cell r="A108" t="str">
            <v xml:space="preserve">5.d.  </v>
          </cell>
          <cell r="C108" t="str">
            <v>Harga Satuan Agregat Kelas A / M3</v>
          </cell>
        </row>
        <row r="109">
          <cell r="D109" t="str">
            <v xml:space="preserve"> =  Hs1 + Hs2 + Hs3</v>
          </cell>
          <cell r="G109" t="str">
            <v>HSAA</v>
          </cell>
          <cell r="H109">
            <v>52379.538793632441</v>
          </cell>
          <cell r="I109" t="str">
            <v>Rupiah</v>
          </cell>
          <cell r="J109" t="str">
            <v xml:space="preserve"> Di luar PPN</v>
          </cell>
        </row>
        <row r="121">
          <cell r="A121" t="str">
            <v>ITEM PEMBAYARAN</v>
          </cell>
          <cell r="D121" t="str">
            <v>:  AGREGAT KELAS B</v>
          </cell>
        </row>
        <row r="122">
          <cell r="A122" t="str">
            <v>JENIS PEKERJAAN</v>
          </cell>
          <cell r="D122" t="str">
            <v>:  PENGADAAN AGREGAT KELAS B</v>
          </cell>
        </row>
        <row r="123">
          <cell r="A123" t="str">
            <v>SATUAN PEMBAYARAN</v>
          </cell>
          <cell r="D123" t="str">
            <v>:  M3</v>
          </cell>
          <cell r="J123" t="str">
            <v xml:space="preserve">            URAIAN ANALISA HARGA SATUAN</v>
          </cell>
        </row>
        <row r="126">
          <cell r="A126" t="str">
            <v>No.</v>
          </cell>
          <cell r="C126" t="str">
            <v>U R A I A N</v>
          </cell>
          <cell r="G126" t="str">
            <v>KODE</v>
          </cell>
          <cell r="H126" t="str">
            <v>KOEFISIEN</v>
          </cell>
          <cell r="I126" t="str">
            <v>SATUAN</v>
          </cell>
          <cell r="J126" t="str">
            <v>KETERANGAN</v>
          </cell>
        </row>
        <row r="129">
          <cell r="A129" t="str">
            <v>I</v>
          </cell>
          <cell r="C129" t="str">
            <v>ASUMSI</v>
          </cell>
        </row>
        <row r="130">
          <cell r="A130">
            <v>1</v>
          </cell>
          <cell r="C130" t="str">
            <v>Bahan dasar (Batu dan Pasir) diterima di lokasi Alat</v>
          </cell>
        </row>
        <row r="131">
          <cell r="C131" t="str">
            <v>Pemecah Batu (di Base Camp)</v>
          </cell>
        </row>
        <row r="132">
          <cell r="A132">
            <v>2</v>
          </cell>
          <cell r="C132" t="str">
            <v>Kegiatan dilakukan di dalam lokasi Base Camp</v>
          </cell>
        </row>
        <row r="133">
          <cell r="A133">
            <v>3</v>
          </cell>
          <cell r="C133" t="str">
            <v>Proporsi campuran (Spesifikasi) :</v>
          </cell>
          <cell r="E133" t="str">
            <v>- Agregat Halus</v>
          </cell>
          <cell r="G133" t="str">
            <v>Ah</v>
          </cell>
          <cell r="H133">
            <v>25</v>
          </cell>
          <cell r="I133" t="str">
            <v>%</v>
          </cell>
        </row>
        <row r="134">
          <cell r="E134" t="str">
            <v>- Agregat Kasar</v>
          </cell>
          <cell r="G134" t="str">
            <v>Ak</v>
          </cell>
          <cell r="H134">
            <v>75</v>
          </cell>
          <cell r="I134" t="str">
            <v>%</v>
          </cell>
        </row>
        <row r="135">
          <cell r="A135">
            <v>4</v>
          </cell>
          <cell r="C135" t="str">
            <v>Hasil produksi Alat Pemecah Batu :</v>
          </cell>
          <cell r="E135" t="str">
            <v>- Agregat Halus</v>
          </cell>
          <cell r="G135" t="str">
            <v>H</v>
          </cell>
          <cell r="H135">
            <v>30</v>
          </cell>
          <cell r="I135" t="str">
            <v>%</v>
          </cell>
        </row>
        <row r="136">
          <cell r="E136" t="str">
            <v>- Agregat Kasar</v>
          </cell>
          <cell r="G136" t="str">
            <v>K</v>
          </cell>
          <cell r="H136">
            <v>70</v>
          </cell>
          <cell r="I136" t="str">
            <v>%</v>
          </cell>
        </row>
        <row r="137">
          <cell r="A137">
            <v>5</v>
          </cell>
          <cell r="C137" t="str">
            <v>Berat Jenis Bahan :</v>
          </cell>
          <cell r="D137" t="str">
            <v>- Batu / Gravel</v>
          </cell>
          <cell r="G137" t="str">
            <v>D1</v>
          </cell>
          <cell r="H137">
            <v>1.8</v>
          </cell>
          <cell r="I137" t="str">
            <v>Ton/M3</v>
          </cell>
        </row>
        <row r="138">
          <cell r="D138" t="str">
            <v>- Pasir</v>
          </cell>
          <cell r="G138" t="str">
            <v>D2</v>
          </cell>
          <cell r="H138">
            <v>1.67</v>
          </cell>
          <cell r="I138" t="str">
            <v>Ton/M3</v>
          </cell>
        </row>
        <row r="139">
          <cell r="D139" t="str">
            <v>- Batu Pecah</v>
          </cell>
          <cell r="G139" t="str">
            <v>D3</v>
          </cell>
          <cell r="H139">
            <v>1.8</v>
          </cell>
          <cell r="I139" t="str">
            <v>Ton/M3</v>
          </cell>
        </row>
        <row r="140">
          <cell r="A140">
            <v>6</v>
          </cell>
          <cell r="C140" t="str">
            <v>Harga Satuan Bahan Dasar    :</v>
          </cell>
          <cell r="E140" t="str">
            <v>- Batu Kali</v>
          </cell>
          <cell r="G140" t="str">
            <v>Rp1</v>
          </cell>
          <cell r="H140">
            <v>16100</v>
          </cell>
          <cell r="I140" t="str">
            <v>Rp./M3</v>
          </cell>
        </row>
        <row r="141">
          <cell r="E141" t="str">
            <v>- Pasir</v>
          </cell>
          <cell r="G141" t="str">
            <v>Rp2</v>
          </cell>
          <cell r="H141">
            <v>14800</v>
          </cell>
          <cell r="I141" t="str">
            <v>Rp./M3</v>
          </cell>
        </row>
        <row r="142">
          <cell r="A142">
            <v>7</v>
          </cell>
          <cell r="C142" t="str">
            <v>Biaya Operasi Alat :</v>
          </cell>
          <cell r="D142" t="str">
            <v>- Pemecah Batu (Stone Crusher)</v>
          </cell>
          <cell r="G142" t="str">
            <v>Rp3</v>
          </cell>
          <cell r="H142">
            <v>372898.58310040855</v>
          </cell>
          <cell r="I142" t="str">
            <v>Rp./Jam</v>
          </cell>
        </row>
        <row r="143">
          <cell r="D143" t="str">
            <v>- Wheel Loader</v>
          </cell>
          <cell r="G143" t="str">
            <v>Rp4</v>
          </cell>
          <cell r="H143">
            <v>215035.12819823693</v>
          </cell>
          <cell r="I143" t="str">
            <v>Rp./Jam</v>
          </cell>
        </row>
        <row r="144">
          <cell r="A144">
            <v>8</v>
          </cell>
          <cell r="C144" t="str">
            <v>Kapasitas Alat :</v>
          </cell>
          <cell r="D144" t="str">
            <v>- Pemecah Batu (Stone Crusher)</v>
          </cell>
          <cell r="G144" t="str">
            <v>Cp1</v>
          </cell>
          <cell r="H144">
            <v>50</v>
          </cell>
          <cell r="I144" t="str">
            <v>Ton/Jam</v>
          </cell>
        </row>
        <row r="145">
          <cell r="D145" t="str">
            <v>- Wheel Loader</v>
          </cell>
          <cell r="G145" t="str">
            <v>Cp2</v>
          </cell>
          <cell r="H145">
            <v>1.5</v>
          </cell>
          <cell r="I145" t="str">
            <v>M3</v>
          </cell>
          <cell r="J145" t="str">
            <v xml:space="preserve"> Kap. Bucket</v>
          </cell>
        </row>
        <row r="146">
          <cell r="A146">
            <v>9</v>
          </cell>
          <cell r="C146" t="str">
            <v>Faktor Efisiensi Alat :</v>
          </cell>
          <cell r="D146" t="str">
            <v>- Pemecah Batu (Stone Crusher)</v>
          </cell>
          <cell r="G146" t="str">
            <v>Fa1</v>
          </cell>
          <cell r="H146">
            <v>0.7</v>
          </cell>
          <cell r="I146" t="str">
            <v>-</v>
          </cell>
        </row>
        <row r="147">
          <cell r="D147" t="str">
            <v>- Wheel Loader</v>
          </cell>
          <cell r="G147" t="str">
            <v>Fa2</v>
          </cell>
          <cell r="H147">
            <v>0.83</v>
          </cell>
          <cell r="I147" t="str">
            <v>-</v>
          </cell>
        </row>
        <row r="148">
          <cell r="A148">
            <v>10</v>
          </cell>
          <cell r="C148" t="str">
            <v>Faktor Kehilangan Material</v>
          </cell>
          <cell r="G148" t="str">
            <v>Fh</v>
          </cell>
          <cell r="H148">
            <v>1.1000000000000001</v>
          </cell>
          <cell r="I148" t="str">
            <v>-</v>
          </cell>
        </row>
        <row r="150">
          <cell r="A150" t="str">
            <v>II</v>
          </cell>
          <cell r="C150" t="str">
            <v>METHODE PELAKSANAAN</v>
          </cell>
        </row>
        <row r="151">
          <cell r="A151">
            <v>1</v>
          </cell>
          <cell r="C151" t="str">
            <v>Wheel Loader mengangkut batu/gravel dari tumpukan</v>
          </cell>
        </row>
        <row r="152">
          <cell r="C152" t="str">
            <v>dan menuangkannya ke Alat Pemecah Batu.</v>
          </cell>
        </row>
        <row r="153">
          <cell r="A153">
            <v>2</v>
          </cell>
          <cell r="C153" t="str">
            <v>Batu/gravel dipecah dengan Alat Pemecah Batu</v>
          </cell>
        </row>
        <row r="154">
          <cell r="C154" t="str">
            <v>(Stone Crusher) sehingga menghasilkan Agregat</v>
          </cell>
        </row>
        <row r="155">
          <cell r="C155" t="str">
            <v>Kasar dan Agregat Halus.</v>
          </cell>
        </row>
        <row r="156">
          <cell r="A156">
            <v>3</v>
          </cell>
          <cell r="C156" t="str">
            <v>Wheel Loader melakukan pencampuran (blending)</v>
          </cell>
        </row>
        <row r="157">
          <cell r="C157" t="str">
            <v>Agregat Kasar, Agregat Halus dan Pasir menjadi</v>
          </cell>
        </row>
        <row r="158">
          <cell r="C158" t="str">
            <v>Agregat Kelas B.</v>
          </cell>
        </row>
        <row r="160">
          <cell r="A160" t="str">
            <v>III</v>
          </cell>
          <cell r="C160" t="str">
            <v>PERHITUNGAN</v>
          </cell>
        </row>
        <row r="162">
          <cell r="A162" t="str">
            <v>III.1.</v>
          </cell>
          <cell r="C162" t="str">
            <v>HARGA SATUAN AGREGAT PRODUKSI ST. CRUSHER</v>
          </cell>
        </row>
        <row r="164">
          <cell r="A164" t="str">
            <v xml:space="preserve">1.a.  </v>
          </cell>
          <cell r="C164" t="str">
            <v>Kerja Stone Crusher memecah gravel  :</v>
          </cell>
        </row>
        <row r="165">
          <cell r="C165" t="str">
            <v xml:space="preserve">    - Waktu kerja Stone Crusher</v>
          </cell>
          <cell r="G165" t="str">
            <v>Tst</v>
          </cell>
          <cell r="H165">
            <v>1</v>
          </cell>
          <cell r="I165" t="str">
            <v>Jam</v>
          </cell>
        </row>
        <row r="166">
          <cell r="C166" t="str">
            <v xml:space="preserve">    - Produksi Stone Crusher  1 jam</v>
          </cell>
          <cell r="E166" t="str">
            <v>=  (Fa1 x Cp1) : D3</v>
          </cell>
          <cell r="G166" t="str">
            <v>Qb</v>
          </cell>
          <cell r="H166">
            <v>19.444444444444443</v>
          </cell>
          <cell r="I166" t="str">
            <v>M3/Jam</v>
          </cell>
          <cell r="J166" t="str">
            <v xml:space="preserve"> Batu pecah</v>
          </cell>
        </row>
        <row r="167">
          <cell r="C167" t="str">
            <v xml:space="preserve">    - Kebutuhan batu/gravel 1 jam</v>
          </cell>
          <cell r="E167" t="str">
            <v>=  (Fa1 x Cp1) : D1</v>
          </cell>
          <cell r="G167" t="str">
            <v>Qg</v>
          </cell>
          <cell r="H167">
            <v>19.444444444444443</v>
          </cell>
          <cell r="I167" t="str">
            <v>M3/Jam</v>
          </cell>
        </row>
        <row r="169">
          <cell r="A169" t="str">
            <v xml:space="preserve">1.b.  </v>
          </cell>
          <cell r="C169" t="str">
            <v>Kerja Wheel Loader melayani Stone Crusher  :</v>
          </cell>
        </row>
        <row r="170">
          <cell r="C170" t="str">
            <v xml:space="preserve">    - Kap. Angkut / rit   =  (Fa2 x Cp2)</v>
          </cell>
          <cell r="G170" t="str">
            <v>Ka</v>
          </cell>
          <cell r="H170">
            <v>1.2449999999999999</v>
          </cell>
          <cell r="I170" t="str">
            <v>M3</v>
          </cell>
        </row>
        <row r="171">
          <cell r="C171" t="str">
            <v xml:space="preserve">    - Waktu Siklus (Muat, Tuang, Tunggu, dll)</v>
          </cell>
          <cell r="G171" t="str">
            <v>Ts</v>
          </cell>
          <cell r="H171">
            <v>2</v>
          </cell>
          <cell r="I171" t="str">
            <v>menit</v>
          </cell>
        </row>
        <row r="172">
          <cell r="C172" t="str">
            <v xml:space="preserve">    - Waktu kerja W.Loader memasok gravel</v>
          </cell>
        </row>
        <row r="173">
          <cell r="D173" t="str">
            <v>=  {(Qg : Ka) x Ts} : 60 menit</v>
          </cell>
          <cell r="G173" t="str">
            <v>Tw</v>
          </cell>
          <cell r="H173">
            <v>0.52060092220734788</v>
          </cell>
          <cell r="I173" t="str">
            <v>Jam</v>
          </cell>
        </row>
        <row r="175">
          <cell r="A175" t="str">
            <v xml:space="preserve">1.c.  </v>
          </cell>
          <cell r="C175" t="str">
            <v>Biaya Produksi Batu Pecah / M3</v>
          </cell>
        </row>
        <row r="176">
          <cell r="D176" t="str">
            <v>=  {(Tst x Rp3) + (Tw x Rp4)} : Qb</v>
          </cell>
          <cell r="G176" t="str">
            <v>Bp</v>
          </cell>
          <cell r="H176">
            <v>24934.940699008421</v>
          </cell>
          <cell r="I176" t="str">
            <v>Rp./M3</v>
          </cell>
        </row>
        <row r="178">
          <cell r="A178" t="str">
            <v xml:space="preserve">1.d.  </v>
          </cell>
          <cell r="C178" t="str">
            <v>Harga Satuan Batu Pecah Produksi St.Crusher / M3</v>
          </cell>
        </row>
        <row r="179">
          <cell r="D179" t="str">
            <v>=  {(Qg : Qb) x Fh x Rp1} + Bp</v>
          </cell>
          <cell r="G179" t="str">
            <v>HSb</v>
          </cell>
          <cell r="H179">
            <v>42644.940699008424</v>
          </cell>
          <cell r="I179" t="str">
            <v>Rp./M3</v>
          </cell>
        </row>
        <row r="181">
          <cell r="J181" t="str">
            <v xml:space="preserve">Berlanjut </v>
          </cell>
        </row>
        <row r="182">
          <cell r="A182" t="str">
            <v>ITEM PEMBAYARAN</v>
          </cell>
          <cell r="D182" t="str">
            <v>:  AGREGAT KELAS B</v>
          </cell>
        </row>
        <row r="183">
          <cell r="A183" t="str">
            <v>JENIS PEKERJAAN</v>
          </cell>
          <cell r="D183" t="str">
            <v>:  PENGADAAN AGREGAT KELAS B</v>
          </cell>
        </row>
        <row r="184">
          <cell r="A184" t="str">
            <v>SATUAN PEMBAYARAN</v>
          </cell>
          <cell r="D184" t="str">
            <v>:  M3</v>
          </cell>
          <cell r="J184" t="str">
            <v xml:space="preserve">            URAIAN ANALISA HARGA SATUAN</v>
          </cell>
        </row>
        <row r="185">
          <cell r="J185" t="str">
            <v xml:space="preserve">Lanjutan 1 </v>
          </cell>
        </row>
        <row r="187">
          <cell r="A187" t="str">
            <v>No.</v>
          </cell>
          <cell r="C187" t="str">
            <v>U R A I A N</v>
          </cell>
          <cell r="G187" t="str">
            <v>KODE</v>
          </cell>
          <cell r="H187" t="str">
            <v>KOEFISIEN</v>
          </cell>
          <cell r="I187" t="str">
            <v>SATUAN</v>
          </cell>
          <cell r="J187" t="str">
            <v>KETERANGAN</v>
          </cell>
        </row>
        <row r="190">
          <cell r="A190" t="str">
            <v>III.2.</v>
          </cell>
          <cell r="C190" t="str">
            <v>HARGA SATUAN AGREGAT KASAR</v>
          </cell>
        </row>
        <row r="192">
          <cell r="C192" t="str">
            <v>Harga Satuan Agregat Kasar diambil sama dengan</v>
          </cell>
        </row>
        <row r="193">
          <cell r="C193" t="str">
            <v>Agregat Batu Pecah Produksi Stone Crusher</v>
          </cell>
        </row>
        <row r="194">
          <cell r="C194" t="str">
            <v>Harga Satuan Agregat Kasar / M3</v>
          </cell>
          <cell r="G194" t="str">
            <v>HSAk</v>
          </cell>
          <cell r="H194">
            <v>42644.940699008424</v>
          </cell>
          <cell r="I194" t="str">
            <v>Rupiah</v>
          </cell>
          <cell r="J194" t="str">
            <v xml:space="preserve"> Di Luar PPN</v>
          </cell>
        </row>
        <row r="196">
          <cell r="A196" t="str">
            <v>III.3.</v>
          </cell>
          <cell r="C196" t="str">
            <v>HARGA SATUAN AGREGAT HALUS</v>
          </cell>
        </row>
        <row r="198">
          <cell r="C198" t="str">
            <v>Dianggap Agregat produksi Stone Crusher yang lolos</v>
          </cell>
        </row>
        <row r="199">
          <cell r="C199" t="str">
            <v>saringan # 4 (4.75 mm) belum memenuhi Spesifikasi</v>
          </cell>
        </row>
        <row r="200">
          <cell r="C200" t="str">
            <v>sehingga perlu dicampur lagi dengan pasir 10 %</v>
          </cell>
        </row>
        <row r="202">
          <cell r="A202" t="str">
            <v>3.a.</v>
          </cell>
          <cell r="C202" t="str">
            <v>Agregat Hasil Stone Crusher</v>
          </cell>
          <cell r="E202" t="str">
            <v>=  90 % x HSb</v>
          </cell>
          <cell r="G202" t="str">
            <v>Hs1</v>
          </cell>
          <cell r="H202">
            <v>40512.693664058002</v>
          </cell>
          <cell r="I202" t="str">
            <v>Rupiah</v>
          </cell>
        </row>
        <row r="203">
          <cell r="A203" t="str">
            <v>3.b.</v>
          </cell>
          <cell r="C203" t="str">
            <v>P a s i r</v>
          </cell>
          <cell r="E203" t="str">
            <v>=  10 % x Rp2</v>
          </cell>
          <cell r="G203" t="str">
            <v>Hs2</v>
          </cell>
          <cell r="H203">
            <v>740</v>
          </cell>
          <cell r="I203" t="str">
            <v>Rupiah</v>
          </cell>
        </row>
        <row r="204">
          <cell r="A204" t="str">
            <v>3.c.</v>
          </cell>
          <cell r="C204" t="str">
            <v>Waktu pencampuran (blending) dengan Wheel Loader</v>
          </cell>
          <cell r="G204" t="str">
            <v>Tc</v>
          </cell>
          <cell r="H204">
            <v>3.3000000000000002E-2</v>
          </cell>
          <cell r="I204" t="str">
            <v>Jam/M3</v>
          </cell>
        </row>
        <row r="205">
          <cell r="A205" t="str">
            <v>3.d.</v>
          </cell>
          <cell r="C205" t="str">
            <v>Biaya Pencampuran</v>
          </cell>
          <cell r="E205" t="str">
            <v>=  Tc x Rp4</v>
          </cell>
          <cell r="G205" t="str">
            <v>Hs3</v>
          </cell>
          <cell r="H205">
            <v>7096.1592305418189</v>
          </cell>
          <cell r="I205" t="str">
            <v>Rupiah</v>
          </cell>
        </row>
        <row r="207">
          <cell r="C207" t="str">
            <v>Harga Satuan Agregat Halus / M3</v>
          </cell>
        </row>
        <row r="208">
          <cell r="D208" t="str">
            <v xml:space="preserve"> =  Hs1 + Hs2 + Hs3</v>
          </cell>
          <cell r="G208" t="str">
            <v>HSAh</v>
          </cell>
          <cell r="H208">
            <v>48348.852894599819</v>
          </cell>
          <cell r="I208" t="str">
            <v>Rupiah</v>
          </cell>
          <cell r="J208" t="str">
            <v xml:space="preserve"> Di luar PPN</v>
          </cell>
        </row>
        <row r="210">
          <cell r="A210" t="str">
            <v>III.4.</v>
          </cell>
          <cell r="C210" t="str">
            <v>PROSES PENCAMPURAN AGREGAT KELAS B</v>
          </cell>
        </row>
        <row r="212">
          <cell r="C212" t="str">
            <v>Untuk setiap 1 M3 Agregat Kelas B, diperlukan :</v>
          </cell>
        </row>
        <row r="214">
          <cell r="A214" t="str">
            <v xml:space="preserve">4.a.  </v>
          </cell>
          <cell r="C214" t="str">
            <v xml:space="preserve">     - Agregat Kasar</v>
          </cell>
          <cell r="D214" t="str">
            <v>=  Ak x 1 M3</v>
          </cell>
          <cell r="G214" t="str">
            <v>Vk</v>
          </cell>
          <cell r="H214">
            <v>0.75</v>
          </cell>
          <cell r="I214" t="str">
            <v>M3</v>
          </cell>
        </row>
        <row r="215">
          <cell r="C215" t="str">
            <v xml:space="preserve">     - Agregat Halus</v>
          </cell>
          <cell r="D215" t="str">
            <v>=  Ah x 1 M3</v>
          </cell>
          <cell r="G215" t="str">
            <v>Vh</v>
          </cell>
          <cell r="H215">
            <v>0.25</v>
          </cell>
          <cell r="I215" t="str">
            <v>M3</v>
          </cell>
        </row>
        <row r="216">
          <cell r="C216" t="str">
            <v xml:space="preserve">     - Total volume batu pecah  =  Vk + Vh</v>
          </cell>
          <cell r="G216" t="str">
            <v>Va</v>
          </cell>
          <cell r="H216">
            <v>1</v>
          </cell>
          <cell r="I216" t="str">
            <v>M3</v>
          </cell>
        </row>
        <row r="218">
          <cell r="A218" t="str">
            <v xml:space="preserve">4.c.  </v>
          </cell>
          <cell r="C218" t="str">
            <v>Waktu pencampuran (blending) oleh Wheel Loader</v>
          </cell>
          <cell r="G218" t="str">
            <v>Tc</v>
          </cell>
          <cell r="H218">
            <v>3.3333333333333298E-2</v>
          </cell>
          <cell r="I218" t="str">
            <v>Jam/M3</v>
          </cell>
        </row>
        <row r="220">
          <cell r="A220" t="str">
            <v>III.5.</v>
          </cell>
          <cell r="C220" t="str">
            <v>HARGA SATUAN BAHAN AGREGAT KELAS B</v>
          </cell>
        </row>
        <row r="222">
          <cell r="A222" t="str">
            <v xml:space="preserve">5.a.  </v>
          </cell>
          <cell r="C222" t="str">
            <v>Agregat Kasar</v>
          </cell>
          <cell r="D222" t="str">
            <v xml:space="preserve"> =  Vk x HSAk</v>
          </cell>
          <cell r="G222" t="str">
            <v>Hs1</v>
          </cell>
          <cell r="H222">
            <v>31983.705524256318</v>
          </cell>
          <cell r="I222" t="str">
            <v>Rupiah</v>
          </cell>
        </row>
        <row r="224">
          <cell r="A224" t="str">
            <v xml:space="preserve">5.b.  </v>
          </cell>
          <cell r="C224" t="str">
            <v>Agregat Halus</v>
          </cell>
          <cell r="D224" t="str">
            <v xml:space="preserve"> =  Vh x HSAh</v>
          </cell>
          <cell r="G224" t="str">
            <v>Hs2</v>
          </cell>
          <cell r="H224">
            <v>12087.213223649955</v>
          </cell>
          <cell r="I224" t="str">
            <v>Rupiah</v>
          </cell>
        </row>
        <row r="226">
          <cell r="A226" t="str">
            <v xml:space="preserve">5.c.  </v>
          </cell>
          <cell r="C226" t="str">
            <v>Biaya Pencampuran</v>
          </cell>
          <cell r="D226" t="str">
            <v xml:space="preserve"> =  Tc x Rp4</v>
          </cell>
          <cell r="G226" t="str">
            <v>Hs3</v>
          </cell>
          <cell r="H226">
            <v>7167.8376066078899</v>
          </cell>
          <cell r="I226" t="str">
            <v>Rupiah</v>
          </cell>
        </row>
        <row r="228">
          <cell r="A228" t="str">
            <v xml:space="preserve">5.d.  </v>
          </cell>
          <cell r="C228" t="str">
            <v>Harga Satuan Agregat Kelas B / M3</v>
          </cell>
        </row>
        <row r="229">
          <cell r="D229" t="str">
            <v xml:space="preserve"> =  Hs1 + Hs2 + Hs3</v>
          </cell>
          <cell r="G229" t="str">
            <v>HSAA</v>
          </cell>
          <cell r="H229">
            <v>51238.756354514167</v>
          </cell>
          <cell r="I229" t="str">
            <v>Rupiah</v>
          </cell>
          <cell r="J229" t="str">
            <v xml:space="preserve"> Di luar PPN</v>
          </cell>
        </row>
        <row r="241">
          <cell r="A241" t="str">
            <v>ITEM PEMBAYARAN</v>
          </cell>
          <cell r="D241" t="str">
            <v>:  AGREGAT KASAR &amp; HALUS</v>
          </cell>
        </row>
        <row r="242">
          <cell r="A242" t="str">
            <v>JENIS PEKERJAAN</v>
          </cell>
          <cell r="D242" t="str">
            <v>:  PENGADAAN AGREGAT KASAR &amp; HALUS</v>
          </cell>
        </row>
        <row r="243">
          <cell r="A243" t="str">
            <v>SATUAN PEMBAYARAN</v>
          </cell>
          <cell r="D243" t="str">
            <v>:  M3</v>
          </cell>
          <cell r="J243" t="str">
            <v xml:space="preserve">            URAIAN ANALISA HARGA SATUAN</v>
          </cell>
        </row>
        <row r="246">
          <cell r="A246" t="str">
            <v>No.</v>
          </cell>
          <cell r="C246" t="str">
            <v>U R A I A N</v>
          </cell>
          <cell r="G246" t="str">
            <v>KODE</v>
          </cell>
          <cell r="H246" t="str">
            <v>KOEFISIEN</v>
          </cell>
          <cell r="I246" t="str">
            <v>SATUAN</v>
          </cell>
          <cell r="J246" t="str">
            <v>KETERANGAN</v>
          </cell>
        </row>
        <row r="249">
          <cell r="A249" t="str">
            <v>I</v>
          </cell>
          <cell r="C249" t="str">
            <v>ASUMSI</v>
          </cell>
        </row>
        <row r="250">
          <cell r="A250">
            <v>1</v>
          </cell>
          <cell r="C250" t="str">
            <v>Bahan dasar (Batu dan Pasir) diterima di lokasi Alat</v>
          </cell>
        </row>
        <row r="251">
          <cell r="C251" t="str">
            <v>Pemecah Batu (di Base Camp)</v>
          </cell>
        </row>
        <row r="252">
          <cell r="A252">
            <v>2</v>
          </cell>
          <cell r="C252" t="str">
            <v>Kegiatan dilakukan di dalam lokasi Base Camp</v>
          </cell>
        </row>
        <row r="253">
          <cell r="A253">
            <v>3</v>
          </cell>
          <cell r="C253" t="str">
            <v>Hasil produksi Alat Pemecah Batu :</v>
          </cell>
          <cell r="E253" t="str">
            <v>- Agregat Halus</v>
          </cell>
          <cell r="G253" t="str">
            <v>H</v>
          </cell>
          <cell r="H253">
            <v>30</v>
          </cell>
          <cell r="I253" t="str">
            <v>%</v>
          </cell>
        </row>
        <row r="254">
          <cell r="E254" t="str">
            <v>- Agregat Kasar</v>
          </cell>
          <cell r="G254" t="str">
            <v>K</v>
          </cell>
          <cell r="H254">
            <v>70</v>
          </cell>
          <cell r="I254" t="str">
            <v>%</v>
          </cell>
        </row>
        <row r="255">
          <cell r="A255">
            <v>4</v>
          </cell>
          <cell r="C255" t="str">
            <v>Berat Isi Bahan :</v>
          </cell>
          <cell r="D255" t="str">
            <v>- Batu / Gravel</v>
          </cell>
          <cell r="G255" t="str">
            <v>D1</v>
          </cell>
          <cell r="H255">
            <v>1.2</v>
          </cell>
          <cell r="I255" t="str">
            <v>Ton/M3</v>
          </cell>
          <cell r="J255" t="str">
            <v xml:space="preserve"> Berongga</v>
          </cell>
        </row>
        <row r="256">
          <cell r="D256" t="str">
            <v>- Pasir</v>
          </cell>
          <cell r="G256" t="str">
            <v>D2</v>
          </cell>
          <cell r="H256">
            <v>1.4</v>
          </cell>
          <cell r="I256" t="str">
            <v>Ton/M3</v>
          </cell>
          <cell r="J256" t="str">
            <v xml:space="preserve"> Berongga</v>
          </cell>
        </row>
        <row r="257">
          <cell r="D257" t="str">
            <v>- Batu Pecah</v>
          </cell>
          <cell r="G257" t="str">
            <v>D3</v>
          </cell>
          <cell r="H257">
            <v>1.35</v>
          </cell>
          <cell r="I257" t="str">
            <v>Ton/M3</v>
          </cell>
          <cell r="J257" t="str">
            <v xml:space="preserve"> Berongga</v>
          </cell>
        </row>
        <row r="258">
          <cell r="A258">
            <v>5</v>
          </cell>
          <cell r="C258" t="str">
            <v>Harga Satuan Bahan Dasar    :</v>
          </cell>
          <cell r="E258" t="str">
            <v>- Batu Kali</v>
          </cell>
          <cell r="G258" t="str">
            <v>Rp1</v>
          </cell>
          <cell r="H258">
            <v>16100</v>
          </cell>
          <cell r="I258" t="str">
            <v>Rp./M3</v>
          </cell>
        </row>
        <row r="259">
          <cell r="E259" t="str">
            <v>- Pasir</v>
          </cell>
          <cell r="G259" t="str">
            <v>Rp2</v>
          </cell>
          <cell r="H259">
            <v>14800</v>
          </cell>
          <cell r="I259" t="str">
            <v>Rp./M3</v>
          </cell>
        </row>
        <row r="260">
          <cell r="A260">
            <v>6</v>
          </cell>
          <cell r="C260" t="str">
            <v>Biaya Operasi Alat :</v>
          </cell>
          <cell r="D260" t="str">
            <v>- Pemecah Batu (Stone Crusher)</v>
          </cell>
          <cell r="G260" t="str">
            <v>Rp3</v>
          </cell>
          <cell r="H260">
            <v>372898.58310040855</v>
          </cell>
          <cell r="I260" t="str">
            <v>Rp./Jam</v>
          </cell>
        </row>
        <row r="261">
          <cell r="D261" t="str">
            <v>- Wheel Loader</v>
          </cell>
          <cell r="G261" t="str">
            <v>Rp4</v>
          </cell>
          <cell r="H261">
            <v>215035.12819823693</v>
          </cell>
          <cell r="I261" t="str">
            <v>Rp./Jam</v>
          </cell>
        </row>
        <row r="262">
          <cell r="A262">
            <v>7</v>
          </cell>
          <cell r="C262" t="str">
            <v>Kapasitas Alat :</v>
          </cell>
          <cell r="D262" t="str">
            <v>- Pemecah Batu (Stone Crusher)</v>
          </cell>
          <cell r="G262" t="str">
            <v>Cp1</v>
          </cell>
          <cell r="H262">
            <v>50</v>
          </cell>
          <cell r="I262" t="str">
            <v>Ton/Jam</v>
          </cell>
        </row>
        <row r="263">
          <cell r="D263" t="str">
            <v>- Wheel Loader</v>
          </cell>
          <cell r="G263" t="str">
            <v>Cp2</v>
          </cell>
          <cell r="H263">
            <v>1.5</v>
          </cell>
          <cell r="I263" t="str">
            <v>M3</v>
          </cell>
          <cell r="J263" t="str">
            <v xml:space="preserve"> Kap. Bucket</v>
          </cell>
        </row>
        <row r="264">
          <cell r="A264">
            <v>8</v>
          </cell>
          <cell r="C264" t="str">
            <v>Faktor Efisiensi Alat :</v>
          </cell>
          <cell r="D264" t="str">
            <v>- Pemecah Batu (Stone Crusher)</v>
          </cell>
          <cell r="G264" t="str">
            <v>Fa1</v>
          </cell>
          <cell r="H264">
            <v>0.83</v>
          </cell>
          <cell r="I264" t="str">
            <v>-</v>
          </cell>
        </row>
        <row r="265">
          <cell r="D265" t="str">
            <v>- Wheel Loader</v>
          </cell>
          <cell r="G265" t="str">
            <v>Fa2</v>
          </cell>
          <cell r="H265">
            <v>0.83</v>
          </cell>
          <cell r="I265" t="str">
            <v>-</v>
          </cell>
        </row>
        <row r="266">
          <cell r="A266">
            <v>9</v>
          </cell>
          <cell r="C266" t="str">
            <v>Faktor Kehilangan Material</v>
          </cell>
          <cell r="G266" t="str">
            <v>Fh</v>
          </cell>
          <cell r="H266">
            <v>1.01</v>
          </cell>
          <cell r="I266" t="str">
            <v>-</v>
          </cell>
        </row>
        <row r="267">
          <cell r="A267">
            <v>10</v>
          </cell>
          <cell r="C267" t="str">
            <v>Agregat Halus masih perlu dicampur dengan pasir</v>
          </cell>
        </row>
        <row r="269">
          <cell r="A269" t="str">
            <v>II</v>
          </cell>
          <cell r="C269" t="str">
            <v>METHODE PELAKSANAAN</v>
          </cell>
        </row>
        <row r="271">
          <cell r="A271">
            <v>1</v>
          </cell>
          <cell r="C271" t="str">
            <v>Wheel Loader mengangkut batu/gravel dari tumpukan</v>
          </cell>
        </row>
        <row r="272">
          <cell r="C272" t="str">
            <v>dan menuangkannya ke Alat Pemecah Batu.</v>
          </cell>
        </row>
        <row r="274">
          <cell r="A274">
            <v>2</v>
          </cell>
          <cell r="C274" t="str">
            <v>Batu/gravel dipecah dengan Alat Pemecah Batu</v>
          </cell>
        </row>
        <row r="275">
          <cell r="C275" t="str">
            <v>(Stone Crusher) sehingga menghasilkan Agregat Batu</v>
          </cell>
        </row>
        <row r="276">
          <cell r="C276" t="str">
            <v>Pecah Kasar dan Halus.</v>
          </cell>
        </row>
        <row r="278">
          <cell r="A278">
            <v>3</v>
          </cell>
          <cell r="C278" t="str">
            <v>Agregat Halus dicampur dengan pasir menggunakan Loader</v>
          </cell>
        </row>
        <row r="280">
          <cell r="A280" t="str">
            <v>III</v>
          </cell>
          <cell r="C280" t="str">
            <v>PERHITUNGAN</v>
          </cell>
        </row>
        <row r="282">
          <cell r="A282" t="str">
            <v>III.1.</v>
          </cell>
          <cell r="C282" t="str">
            <v>HARGA SATUAN AGREGAT PRODUKSI ST. CRUSHER</v>
          </cell>
        </row>
        <row r="284">
          <cell r="A284" t="str">
            <v xml:space="preserve">1.a.  </v>
          </cell>
          <cell r="C284" t="str">
            <v>Kerja Stone Crusher memecah gravel  :</v>
          </cell>
        </row>
        <row r="285">
          <cell r="C285" t="str">
            <v xml:space="preserve">    - Waktu kerja Stone Crusher</v>
          </cell>
          <cell r="G285" t="str">
            <v>Tst</v>
          </cell>
          <cell r="H285">
            <v>1</v>
          </cell>
          <cell r="I285" t="str">
            <v>Jam</v>
          </cell>
        </row>
        <row r="286">
          <cell r="C286" t="str">
            <v xml:space="preserve">    - Produksi Stone Crusher  1 jam</v>
          </cell>
          <cell r="E286" t="str">
            <v>=  (Fa1 x Cp1) : D3</v>
          </cell>
          <cell r="G286" t="str">
            <v>Qb</v>
          </cell>
          <cell r="H286">
            <v>30.74074074074074</v>
          </cell>
          <cell r="I286" t="str">
            <v>M3/Jam</v>
          </cell>
          <cell r="J286" t="str">
            <v xml:space="preserve"> Batu pecah</v>
          </cell>
        </row>
        <row r="287">
          <cell r="C287" t="str">
            <v xml:space="preserve">    - Kebutuhan batu/gravel 1 jam</v>
          </cell>
          <cell r="E287" t="str">
            <v>=  (Fa1 x Cp1) : D1</v>
          </cell>
          <cell r="G287" t="str">
            <v>Qg</v>
          </cell>
          <cell r="H287">
            <v>34.583333333333336</v>
          </cell>
          <cell r="I287" t="str">
            <v>M3/Jam</v>
          </cell>
        </row>
        <row r="289">
          <cell r="A289" t="str">
            <v xml:space="preserve">1.b.  </v>
          </cell>
          <cell r="C289" t="str">
            <v>Kerja Wheel Loader melayani Stone Crusher  :</v>
          </cell>
        </row>
        <row r="290">
          <cell r="C290" t="str">
            <v xml:space="preserve">    - Kap. Angkut / rit   =  (Fa2 x Cp2)</v>
          </cell>
          <cell r="G290" t="str">
            <v>Ka</v>
          </cell>
          <cell r="H290">
            <v>1.2449999999999999</v>
          </cell>
          <cell r="I290" t="str">
            <v>M3</v>
          </cell>
        </row>
        <row r="291">
          <cell r="C291" t="str">
            <v xml:space="preserve">    - Waktu Siklus (Muat, Tuang, Tunggu, dll)</v>
          </cell>
          <cell r="G291" t="str">
            <v>Ts</v>
          </cell>
          <cell r="H291">
            <v>0.75</v>
          </cell>
          <cell r="I291" t="str">
            <v>menit</v>
          </cell>
        </row>
        <row r="292">
          <cell r="C292" t="str">
            <v xml:space="preserve">    - Waktu kerja W.Loader memasok gravel</v>
          </cell>
        </row>
        <row r="293">
          <cell r="D293" t="str">
            <v>=  {(Qg : Ka) x Ts} : 60 menit</v>
          </cell>
          <cell r="G293" t="str">
            <v>Tw</v>
          </cell>
          <cell r="H293">
            <v>0.34722222222222227</v>
          </cell>
          <cell r="I293" t="str">
            <v>Jam</v>
          </cell>
        </row>
        <row r="295">
          <cell r="A295" t="str">
            <v xml:space="preserve">1.c.  </v>
          </cell>
          <cell r="C295" t="str">
            <v>Biaya Produksi Batu Pecah / M3</v>
          </cell>
        </row>
        <row r="296">
          <cell r="D296" t="str">
            <v>=  {(Tst x Rp3) + (Tw x Rp4)} : Qb</v>
          </cell>
          <cell r="G296" t="str">
            <v>Bp</v>
          </cell>
          <cell r="H296">
            <v>14559.296470565665</v>
          </cell>
          <cell r="I296" t="str">
            <v>Rp./M3</v>
          </cell>
        </row>
        <row r="298">
          <cell r="A298" t="str">
            <v xml:space="preserve">1.d.  </v>
          </cell>
          <cell r="C298" t="str">
            <v>Harga Satuan Batu Pecah Produksi St.Crusher / M3</v>
          </cell>
        </row>
        <row r="299">
          <cell r="D299" t="str">
            <v>=  {(Qg : Qb) x Fh x Rp1} + Bp</v>
          </cell>
          <cell r="G299" t="str">
            <v>HSb</v>
          </cell>
          <cell r="H299">
            <v>32852.921470565663</v>
          </cell>
          <cell r="I299" t="str">
            <v>Rp./M3</v>
          </cell>
        </row>
        <row r="301">
          <cell r="J301" t="str">
            <v xml:space="preserve">Berlanjut </v>
          </cell>
        </row>
        <row r="302">
          <cell r="A302" t="str">
            <v>ITEM PEMBAYARAN</v>
          </cell>
          <cell r="D302" t="str">
            <v>:  AGREGAT KASAR &amp; HALUS</v>
          </cell>
        </row>
        <row r="303">
          <cell r="A303" t="str">
            <v>JENIS PEKERJAAN</v>
          </cell>
          <cell r="D303" t="str">
            <v>:  PENGADAAN AGREGAT KASAR &amp; HALUS</v>
          </cell>
        </row>
        <row r="304">
          <cell r="A304" t="str">
            <v>SATUAN PEMBAYARAN</v>
          </cell>
          <cell r="D304" t="str">
            <v>:  M3</v>
          </cell>
          <cell r="J304" t="str">
            <v xml:space="preserve">            URAIAN ANALISA HARGA SATUAN</v>
          </cell>
        </row>
        <row r="305">
          <cell r="J305" t="str">
            <v xml:space="preserve">Lanjutan 1 </v>
          </cell>
        </row>
        <row r="307">
          <cell r="A307" t="str">
            <v>No.</v>
          </cell>
          <cell r="C307" t="str">
            <v>U R A I A N</v>
          </cell>
          <cell r="G307" t="str">
            <v>KODE</v>
          </cell>
          <cell r="H307" t="str">
            <v>KOEFISIEN</v>
          </cell>
          <cell r="I307" t="str">
            <v>SATUAN</v>
          </cell>
          <cell r="J307" t="str">
            <v>KETERANGAN</v>
          </cell>
        </row>
        <row r="310">
          <cell r="A310" t="str">
            <v>III.2.</v>
          </cell>
          <cell r="C310" t="str">
            <v>HARGA SATUAN AGREGAT KASAR</v>
          </cell>
        </row>
        <row r="312">
          <cell r="C312" t="str">
            <v>Agregat Kasar Produksi Stone Crusher =</v>
          </cell>
          <cell r="E312">
            <v>0.7</v>
          </cell>
          <cell r="G312" t="str">
            <v>K</v>
          </cell>
          <cell r="H312">
            <v>70</v>
          </cell>
          <cell r="I312" t="str">
            <v>%</v>
          </cell>
        </row>
        <row r="313">
          <cell r="C313" t="str">
            <v>(Tertahan saringan # 4 = 4,75mm)</v>
          </cell>
        </row>
        <row r="314">
          <cell r="C314" t="str">
            <v>Harga Satuan Agregat Kasar / M3   =</v>
          </cell>
          <cell r="E314" t="str">
            <v>(K x HSb) / K</v>
          </cell>
          <cell r="G314" t="str">
            <v>HSAk</v>
          </cell>
          <cell r="H314">
            <v>32852.921470565663</v>
          </cell>
          <cell r="I314" t="str">
            <v>Rupiah</v>
          </cell>
          <cell r="J314" t="str">
            <v xml:space="preserve"> Di Luar PPN</v>
          </cell>
        </row>
        <row r="316">
          <cell r="A316" t="str">
            <v>III.3.</v>
          </cell>
          <cell r="C316" t="str">
            <v>HARGA SATUAN AGREGAT HALUS</v>
          </cell>
        </row>
        <row r="318">
          <cell r="C318" t="str">
            <v>Dianggap Agregat produksi Stone Crusher yang lolos</v>
          </cell>
        </row>
        <row r="319">
          <cell r="C319" t="str">
            <v>saringan # 4 (4,75 mm) belum memenuhi Spesifikasi</v>
          </cell>
        </row>
        <row r="320">
          <cell r="C320" t="str">
            <v>sehingga perlu dicampur lagi dengan pasir sebanyak =</v>
          </cell>
          <cell r="G320" t="str">
            <v>Pst</v>
          </cell>
          <cell r="H320">
            <v>35</v>
          </cell>
          <cell r="I320" t="str">
            <v>%</v>
          </cell>
        </row>
        <row r="322">
          <cell r="A322" t="str">
            <v>3.a.</v>
          </cell>
          <cell r="C322" t="str">
            <v>Agregat Halus Produksi Stone Crusher =</v>
          </cell>
          <cell r="E322">
            <v>0.3</v>
          </cell>
          <cell r="G322" t="str">
            <v>H</v>
          </cell>
          <cell r="H322">
            <v>30</v>
          </cell>
          <cell r="I322" t="str">
            <v>%</v>
          </cell>
        </row>
        <row r="323">
          <cell r="C323" t="str">
            <v>Harga Agregat Halus Prod. Stone Crsh.=</v>
          </cell>
          <cell r="E323" t="str">
            <v>(H x HSb) / H</v>
          </cell>
          <cell r="G323" t="str">
            <v>Hs1</v>
          </cell>
          <cell r="H323">
            <v>32852.921470565663</v>
          </cell>
          <cell r="I323" t="str">
            <v>Rupiah</v>
          </cell>
          <cell r="J323" t="str">
            <v xml:space="preserve"> per 1 M3</v>
          </cell>
        </row>
        <row r="324">
          <cell r="A324" t="str">
            <v>3.b.</v>
          </cell>
          <cell r="C324" t="str">
            <v>Pasir tambahan</v>
          </cell>
          <cell r="E324" t="str">
            <v>=  Pst x Rp2</v>
          </cell>
          <cell r="G324" t="str">
            <v>Hs2</v>
          </cell>
          <cell r="H324">
            <v>5180</v>
          </cell>
          <cell r="I324" t="str">
            <v>Rupiah</v>
          </cell>
          <cell r="J324" t="str">
            <v xml:space="preserve"> per (Pst) M3</v>
          </cell>
        </row>
        <row r="325">
          <cell r="A325" t="str">
            <v>3.c.</v>
          </cell>
          <cell r="C325" t="str">
            <v>Waktu pencampuran (blending) dengan Wheel Loader</v>
          </cell>
          <cell r="G325" t="str">
            <v>Tc</v>
          </cell>
          <cell r="H325">
            <v>1.6666666666666666E-2</v>
          </cell>
          <cell r="I325" t="str">
            <v>Jam/M3</v>
          </cell>
        </row>
        <row r="326">
          <cell r="A326" t="str">
            <v>3.d.</v>
          </cell>
          <cell r="C326" t="str">
            <v>Biaya Pencampuran</v>
          </cell>
          <cell r="D326" t="str">
            <v>=  ( 1 + Pst) M3 x Tc x Rp4</v>
          </cell>
          <cell r="G326" t="str">
            <v>Hs3</v>
          </cell>
          <cell r="H326">
            <v>4838.2903844603316</v>
          </cell>
          <cell r="I326" t="str">
            <v>Rupiah</v>
          </cell>
        </row>
        <row r="328">
          <cell r="C328" t="str">
            <v>Harga Satuan Agregat Halus / M3</v>
          </cell>
        </row>
        <row r="329">
          <cell r="D329" t="str">
            <v xml:space="preserve"> =  ( Hs1 + Hs2 + Hs3 ) / ( 1 + Pst )</v>
          </cell>
          <cell r="G329" t="str">
            <v>HSAh</v>
          </cell>
          <cell r="H329">
            <v>31756.453225945177</v>
          </cell>
          <cell r="I329" t="str">
            <v>Rupiah</v>
          </cell>
          <cell r="J329" t="str">
            <v xml:space="preserve"> Di luar PPN</v>
          </cell>
        </row>
        <row r="352">
          <cell r="A352" t="str">
            <v>ITEM PEMBAYARAN</v>
          </cell>
          <cell r="D352" t="str">
            <v>:  AGREGAT KELAS C</v>
          </cell>
        </row>
        <row r="353">
          <cell r="A353" t="str">
            <v>JENIS PEKERJAAN</v>
          </cell>
          <cell r="D353" t="str">
            <v>:  PENGADAAN AGREGAT KELAS C</v>
          </cell>
        </row>
        <row r="354">
          <cell r="A354" t="str">
            <v>SATUAN PEMBAYARAN</v>
          </cell>
          <cell r="D354" t="str">
            <v>:  M3</v>
          </cell>
          <cell r="J354" t="str">
            <v xml:space="preserve">            URAIAN ANALISA HARGA SATUAN</v>
          </cell>
        </row>
        <row r="357">
          <cell r="A357" t="str">
            <v>No.</v>
          </cell>
          <cell r="C357" t="str">
            <v>U R A I A N</v>
          </cell>
          <cell r="G357" t="str">
            <v>KODE</v>
          </cell>
          <cell r="H357" t="str">
            <v>KOEFISIEN</v>
          </cell>
          <cell r="I357" t="str">
            <v>SATUAN</v>
          </cell>
          <cell r="J357" t="str">
            <v>KETERANGAN</v>
          </cell>
        </row>
        <row r="360">
          <cell r="A360" t="str">
            <v>I</v>
          </cell>
          <cell r="C360" t="str">
            <v>ASUMSI</v>
          </cell>
        </row>
        <row r="361">
          <cell r="A361">
            <v>1</v>
          </cell>
          <cell r="C361" t="str">
            <v>Bahan dasar (Batu dan Pasir) diterima di lokasi Alat</v>
          </cell>
        </row>
        <row r="362">
          <cell r="C362" t="str">
            <v>Pemecah Batu (di Base Camp)</v>
          </cell>
        </row>
        <row r="363">
          <cell r="A363">
            <v>2</v>
          </cell>
          <cell r="C363" t="str">
            <v>Kegiatan dilakukan di dalam lokasi Base Camp</v>
          </cell>
        </row>
        <row r="364">
          <cell r="A364">
            <v>3</v>
          </cell>
          <cell r="C364" t="str">
            <v>Komposisi campuran  :</v>
          </cell>
          <cell r="E364" t="str">
            <v>- Batu Pecah</v>
          </cell>
          <cell r="G364" t="str">
            <v>Ab</v>
          </cell>
          <cell r="H364">
            <v>60</v>
          </cell>
          <cell r="I364" t="str">
            <v>%</v>
          </cell>
        </row>
        <row r="365">
          <cell r="E365" t="str">
            <v>- Sirtu</v>
          </cell>
          <cell r="G365" t="str">
            <v>As</v>
          </cell>
          <cell r="H365">
            <v>40</v>
          </cell>
          <cell r="I365" t="str">
            <v>%</v>
          </cell>
        </row>
        <row r="366">
          <cell r="A366">
            <v>4</v>
          </cell>
          <cell r="C366" t="str">
            <v>Hasil produksi Alat Pemecah Batu :</v>
          </cell>
          <cell r="E366" t="str">
            <v>- Agregat Halus</v>
          </cell>
          <cell r="G366" t="str">
            <v>H</v>
          </cell>
          <cell r="H366">
            <v>30</v>
          </cell>
          <cell r="I366" t="str">
            <v>%</v>
          </cell>
        </row>
        <row r="367">
          <cell r="E367" t="str">
            <v>- Agregat Kasar</v>
          </cell>
          <cell r="G367" t="str">
            <v>K</v>
          </cell>
          <cell r="H367">
            <v>70</v>
          </cell>
          <cell r="I367" t="str">
            <v>%</v>
          </cell>
        </row>
        <row r="368">
          <cell r="A368">
            <v>5</v>
          </cell>
          <cell r="C368" t="str">
            <v>Berat Jenis Bahan :</v>
          </cell>
          <cell r="D368" t="str">
            <v>- Batu / Gravel</v>
          </cell>
          <cell r="G368" t="str">
            <v>D1</v>
          </cell>
          <cell r="H368">
            <v>1.8</v>
          </cell>
          <cell r="I368" t="str">
            <v>Ton/M3</v>
          </cell>
        </row>
        <row r="369">
          <cell r="D369" t="str">
            <v>- Sirtu</v>
          </cell>
          <cell r="G369" t="str">
            <v>D2</v>
          </cell>
          <cell r="H369">
            <v>1.67</v>
          </cell>
          <cell r="I369" t="str">
            <v>Ton/M3</v>
          </cell>
        </row>
        <row r="370">
          <cell r="D370" t="str">
            <v>- Batu Pecah</v>
          </cell>
          <cell r="G370" t="str">
            <v>D3</v>
          </cell>
          <cell r="H370">
            <v>1.8</v>
          </cell>
          <cell r="I370" t="str">
            <v>Ton/M3</v>
          </cell>
        </row>
        <row r="371">
          <cell r="A371">
            <v>6</v>
          </cell>
          <cell r="C371" t="str">
            <v>Harga Satuan Bahan Dasar    :</v>
          </cell>
          <cell r="E371" t="str">
            <v>- Batu / Gravel</v>
          </cell>
          <cell r="G371" t="str">
            <v>Rp1</v>
          </cell>
          <cell r="H371">
            <v>22100</v>
          </cell>
          <cell r="I371" t="str">
            <v>Rp./M3</v>
          </cell>
        </row>
        <row r="372">
          <cell r="E372" t="str">
            <v>- Sirtu</v>
          </cell>
          <cell r="G372" t="str">
            <v>Rp2</v>
          </cell>
          <cell r="H372">
            <v>14800</v>
          </cell>
          <cell r="I372" t="str">
            <v>Rp./M3</v>
          </cell>
        </row>
        <row r="373">
          <cell r="A373">
            <v>7</v>
          </cell>
          <cell r="C373" t="str">
            <v>Biaya Operasi Alat :</v>
          </cell>
          <cell r="D373" t="str">
            <v>- Pemecah Batu (Stone Crusher)</v>
          </cell>
          <cell r="G373" t="str">
            <v>Rp3</v>
          </cell>
          <cell r="H373">
            <v>372898.58310040855</v>
          </cell>
          <cell r="I373" t="str">
            <v>Rp./Jam</v>
          </cell>
        </row>
        <row r="374">
          <cell r="D374" t="str">
            <v>- Wheel Loader</v>
          </cell>
          <cell r="G374" t="str">
            <v>Rp4</v>
          </cell>
          <cell r="H374">
            <v>215035.12819823693</v>
          </cell>
          <cell r="I374" t="str">
            <v>Rp./Jam</v>
          </cell>
        </row>
        <row r="375">
          <cell r="A375">
            <v>8</v>
          </cell>
          <cell r="C375" t="str">
            <v>Kapasitas Alat :</v>
          </cell>
          <cell r="D375" t="str">
            <v>- Pemecah Batu (Stone Crusher)</v>
          </cell>
          <cell r="G375" t="str">
            <v>Cp1</v>
          </cell>
          <cell r="H375">
            <v>50</v>
          </cell>
          <cell r="I375" t="str">
            <v>Ton/Jam</v>
          </cell>
        </row>
        <row r="376">
          <cell r="D376" t="str">
            <v>- Wheel Loader</v>
          </cell>
          <cell r="G376" t="str">
            <v>Cp2</v>
          </cell>
          <cell r="H376">
            <v>1.5</v>
          </cell>
          <cell r="I376" t="str">
            <v>M3</v>
          </cell>
          <cell r="J376" t="str">
            <v xml:space="preserve"> Kap. Bucket</v>
          </cell>
        </row>
        <row r="377">
          <cell r="A377">
            <v>9</v>
          </cell>
          <cell r="C377" t="str">
            <v>Faktor Efisiensi Alat :</v>
          </cell>
          <cell r="D377" t="str">
            <v>- Pemecah Batu (Stone Crusher)</v>
          </cell>
          <cell r="G377" t="str">
            <v>Fa1</v>
          </cell>
          <cell r="H377">
            <v>0.7</v>
          </cell>
          <cell r="I377" t="str">
            <v>-</v>
          </cell>
        </row>
        <row r="378">
          <cell r="D378" t="str">
            <v>- Wheel Loader</v>
          </cell>
          <cell r="G378" t="str">
            <v>Fa2</v>
          </cell>
          <cell r="H378">
            <v>0.83</v>
          </cell>
          <cell r="I378" t="str">
            <v>-</v>
          </cell>
        </row>
        <row r="379">
          <cell r="A379">
            <v>10</v>
          </cell>
          <cell r="C379" t="str">
            <v>Faktor Kehilangan Material</v>
          </cell>
          <cell r="G379" t="str">
            <v>Fh</v>
          </cell>
          <cell r="H379">
            <v>1.1000000000000001</v>
          </cell>
          <cell r="I379" t="str">
            <v>-</v>
          </cell>
        </row>
        <row r="381">
          <cell r="A381" t="str">
            <v>II</v>
          </cell>
          <cell r="C381" t="str">
            <v>METHODE PELAKSANAAN</v>
          </cell>
        </row>
        <row r="382">
          <cell r="A382">
            <v>1</v>
          </cell>
          <cell r="C382" t="str">
            <v>Wheel Loader mengangkut batu/gravel dari tumpukan</v>
          </cell>
        </row>
        <row r="383">
          <cell r="C383" t="str">
            <v>dan menuangkannya ke Alat Pemecah Batu.</v>
          </cell>
        </row>
        <row r="384">
          <cell r="A384">
            <v>2</v>
          </cell>
          <cell r="C384" t="str">
            <v>Batu/gravel dipecah dengan Alat Pemecah Batu</v>
          </cell>
        </row>
        <row r="385">
          <cell r="C385" t="str">
            <v>(Stone Crusher) sehingga menghasilkan Agregat</v>
          </cell>
        </row>
        <row r="386">
          <cell r="C386" t="str">
            <v>Kasar dan Agregat Halus.</v>
          </cell>
        </row>
        <row r="387">
          <cell r="A387">
            <v>3</v>
          </cell>
          <cell r="C387" t="str">
            <v>Wheel Loader melakukan pencampuran (blending)</v>
          </cell>
        </row>
        <row r="388">
          <cell r="C388" t="str">
            <v>Agregat Batu Pecah dan Sirtu menjadi Agregat</v>
          </cell>
        </row>
        <row r="389">
          <cell r="C389" t="str">
            <v>Kelas C.</v>
          </cell>
        </row>
        <row r="391">
          <cell r="A391" t="str">
            <v>III</v>
          </cell>
          <cell r="C391" t="str">
            <v>PERHITUNGAN</v>
          </cell>
        </row>
        <row r="393">
          <cell r="A393" t="str">
            <v>III.1.</v>
          </cell>
          <cell r="C393" t="str">
            <v>HARGA SATUAN AGREGAT PRODUKSI ST. CRUSHER</v>
          </cell>
        </row>
        <row r="395">
          <cell r="A395" t="str">
            <v xml:space="preserve">1.a.  </v>
          </cell>
          <cell r="C395" t="str">
            <v>Kerja Stone Crusher memecah gravel  :</v>
          </cell>
        </row>
        <row r="396">
          <cell r="C396" t="str">
            <v xml:space="preserve">    - Waktu kerja Stone Crusher</v>
          </cell>
          <cell r="G396" t="str">
            <v>Tst</v>
          </cell>
          <cell r="H396">
            <v>1</v>
          </cell>
          <cell r="I396" t="str">
            <v>Jam</v>
          </cell>
        </row>
        <row r="397">
          <cell r="C397" t="str">
            <v xml:space="preserve">    - Produksi Stone Crusher  1 jam</v>
          </cell>
          <cell r="E397" t="str">
            <v>=  (Fa1 x Cp1) : D3</v>
          </cell>
          <cell r="G397" t="str">
            <v>Qb</v>
          </cell>
          <cell r="H397">
            <v>19.444444444444443</v>
          </cell>
          <cell r="I397" t="str">
            <v>M3/Jam</v>
          </cell>
          <cell r="J397" t="str">
            <v xml:space="preserve"> Batu pecah</v>
          </cell>
        </row>
        <row r="398">
          <cell r="C398" t="str">
            <v xml:space="preserve">    - Kebutuhan batu/gravel 1 jam</v>
          </cell>
          <cell r="E398" t="str">
            <v>=  (Fa1 x Cp1) : D1</v>
          </cell>
          <cell r="G398" t="str">
            <v>Qg</v>
          </cell>
          <cell r="H398">
            <v>19.444444444444443</v>
          </cell>
          <cell r="I398" t="str">
            <v>M3/Jam</v>
          </cell>
        </row>
        <row r="400">
          <cell r="A400" t="str">
            <v xml:space="preserve">1.b.  </v>
          </cell>
          <cell r="C400" t="str">
            <v>Kerja Wheel Loader melayani Stone Crusher  :</v>
          </cell>
        </row>
        <row r="401">
          <cell r="C401" t="str">
            <v xml:space="preserve">    - Kap. Angkut / rit   =  (Fa2 x Cp2)</v>
          </cell>
          <cell r="G401" t="str">
            <v>Ka</v>
          </cell>
          <cell r="H401">
            <v>1.2449999999999999</v>
          </cell>
          <cell r="I401" t="str">
            <v>M3</v>
          </cell>
        </row>
        <row r="402">
          <cell r="C402" t="str">
            <v xml:space="preserve">    - Waktu Siklus (Muat, Tuang, Tunggu, dll)</v>
          </cell>
          <cell r="G402" t="str">
            <v>Ts</v>
          </cell>
          <cell r="H402">
            <v>2</v>
          </cell>
          <cell r="I402" t="str">
            <v>menit</v>
          </cell>
        </row>
        <row r="403">
          <cell r="C403" t="str">
            <v xml:space="preserve">    - Waktu kerja W.Loader memasok gravel</v>
          </cell>
        </row>
        <row r="404">
          <cell r="D404" t="str">
            <v>=  {(Qg : Ka) x Ts} : 60 menit</v>
          </cell>
          <cell r="G404" t="str">
            <v>Tw</v>
          </cell>
          <cell r="H404">
            <v>0.52060092220734788</v>
          </cell>
          <cell r="I404" t="str">
            <v>Jam</v>
          </cell>
        </row>
        <row r="406">
          <cell r="A406" t="str">
            <v xml:space="preserve">1.c.  </v>
          </cell>
          <cell r="C406" t="str">
            <v>Biaya Produksi Batu Pecah / M3</v>
          </cell>
        </row>
        <row r="407">
          <cell r="D407" t="str">
            <v>=  {(Tst x Rp3) + (Tw x Rp4)} : Qb</v>
          </cell>
          <cell r="G407" t="str">
            <v>Bp</v>
          </cell>
          <cell r="H407">
            <v>24934.940699008421</v>
          </cell>
          <cell r="I407" t="str">
            <v>Rp./M3</v>
          </cell>
        </row>
        <row r="409">
          <cell r="A409" t="str">
            <v xml:space="preserve">1.d.  </v>
          </cell>
          <cell r="C409" t="str">
            <v>Harga Satuan Batu Pecah Produksi St.Crusher / M3</v>
          </cell>
        </row>
        <row r="410">
          <cell r="D410" t="str">
            <v>=  {(Qg : Qb) x Fh x Rp1} + Bp</v>
          </cell>
          <cell r="G410" t="str">
            <v>HSb</v>
          </cell>
          <cell r="H410">
            <v>49244.940699008424</v>
          </cell>
          <cell r="I410" t="str">
            <v>Rp./M3</v>
          </cell>
        </row>
        <row r="412">
          <cell r="J412" t="str">
            <v xml:space="preserve">Berlanjut </v>
          </cell>
        </row>
        <row r="413">
          <cell r="A413" t="str">
            <v>ITEM PEMBAYARAN</v>
          </cell>
          <cell r="D413" t="str">
            <v>:  AGREGAT KELAS C</v>
          </cell>
        </row>
        <row r="414">
          <cell r="A414" t="str">
            <v>JENIS PEKERJAAN</v>
          </cell>
          <cell r="D414" t="str">
            <v>:  PENGADAAN AGREGAT KELAS C</v>
          </cell>
        </row>
        <row r="415">
          <cell r="A415" t="str">
            <v>SATUAN PEMBAYARAN</v>
          </cell>
          <cell r="D415" t="str">
            <v>:  M3</v>
          </cell>
          <cell r="J415" t="str">
            <v xml:space="preserve">            URAIAN ANALISA HARGA SATUAN</v>
          </cell>
        </row>
        <row r="416">
          <cell r="J416" t="str">
            <v xml:space="preserve">Lanjutan 1 </v>
          </cell>
        </row>
        <row r="418">
          <cell r="A418" t="str">
            <v>No.</v>
          </cell>
          <cell r="C418" t="str">
            <v>U R A I A N</v>
          </cell>
          <cell r="G418" t="str">
            <v>KODE</v>
          </cell>
          <cell r="H418" t="str">
            <v>KOEFISIEN</v>
          </cell>
          <cell r="I418" t="str">
            <v>SATUAN</v>
          </cell>
          <cell r="J418" t="str">
            <v>KETERANGAN</v>
          </cell>
        </row>
        <row r="421">
          <cell r="A421" t="str">
            <v>III.2.</v>
          </cell>
          <cell r="C421" t="str">
            <v>PROSES PENCAMPURAN AGREGAT KELAS C</v>
          </cell>
        </row>
        <row r="423">
          <cell r="C423" t="str">
            <v>Untuk setiap 1 M3 Agregat Kelas C, diperlukan :</v>
          </cell>
        </row>
        <row r="425">
          <cell r="A425" t="str">
            <v xml:space="preserve">2.a.  </v>
          </cell>
          <cell r="C425" t="str">
            <v>Volume batu pecah produksi Stone Crusher</v>
          </cell>
        </row>
        <row r="427">
          <cell r="D427" t="str">
            <v>( Ab X 1 M3 )</v>
          </cell>
          <cell r="G427" t="str">
            <v>Vp</v>
          </cell>
          <cell r="H427">
            <v>0.6</v>
          </cell>
          <cell r="I427" t="str">
            <v>M3</v>
          </cell>
        </row>
        <row r="430">
          <cell r="A430" t="str">
            <v xml:space="preserve">2.b.  </v>
          </cell>
          <cell r="C430" t="str">
            <v>Volume sirtu</v>
          </cell>
          <cell r="D430" t="str">
            <v>( As X 1 M3 )</v>
          </cell>
          <cell r="G430" t="str">
            <v>Vs</v>
          </cell>
          <cell r="H430">
            <v>0.4</v>
          </cell>
          <cell r="I430" t="str">
            <v>M3</v>
          </cell>
        </row>
        <row r="433">
          <cell r="A433" t="str">
            <v xml:space="preserve">2.c.  </v>
          </cell>
          <cell r="C433" t="str">
            <v>Waktu pencampuran (blending) oleh Wheel Loader</v>
          </cell>
          <cell r="G433" t="str">
            <v>Tc</v>
          </cell>
          <cell r="H433">
            <v>3.3333333333333298E-2</v>
          </cell>
          <cell r="I433" t="str">
            <v>Jam/M3</v>
          </cell>
        </row>
        <row r="435">
          <cell r="A435" t="str">
            <v>III.3.</v>
          </cell>
          <cell r="C435" t="str">
            <v>HARGA SATUAN BAHAN AGREGAT KELAS C</v>
          </cell>
        </row>
        <row r="437">
          <cell r="A437" t="str">
            <v xml:space="preserve">3.a.  </v>
          </cell>
          <cell r="C437" t="str">
            <v>Batu Pecah</v>
          </cell>
          <cell r="D437" t="str">
            <v xml:space="preserve"> =  Vp x HSb</v>
          </cell>
          <cell r="G437" t="str">
            <v>Hs1</v>
          </cell>
          <cell r="H437">
            <v>29546.964419405052</v>
          </cell>
          <cell r="I437" t="str">
            <v>Rupiah</v>
          </cell>
        </row>
        <row r="439">
          <cell r="A439" t="str">
            <v xml:space="preserve">3.b.  </v>
          </cell>
          <cell r="C439" t="str">
            <v>Pasir</v>
          </cell>
          <cell r="D439" t="str">
            <v xml:space="preserve"> =  Vs x Rp2</v>
          </cell>
          <cell r="G439" t="str">
            <v>Hs2</v>
          </cell>
          <cell r="H439">
            <v>5920</v>
          </cell>
          <cell r="I439" t="str">
            <v>Rupiah</v>
          </cell>
        </row>
        <row r="441">
          <cell r="A441" t="str">
            <v xml:space="preserve">3.c.  </v>
          </cell>
          <cell r="C441" t="str">
            <v>Biaya Pencampuran</v>
          </cell>
          <cell r="D441" t="str">
            <v xml:space="preserve"> =  Tc x Rp4</v>
          </cell>
          <cell r="G441" t="str">
            <v>Hs3</v>
          </cell>
          <cell r="H441">
            <v>7167.8376066078899</v>
          </cell>
          <cell r="I441" t="str">
            <v>Rupiah</v>
          </cell>
        </row>
        <row r="443">
          <cell r="A443" t="str">
            <v xml:space="preserve">3.d.  </v>
          </cell>
          <cell r="C443" t="str">
            <v>Harga Satuan Agregat Kelas C / M3</v>
          </cell>
        </row>
        <row r="444">
          <cell r="D444" t="str">
            <v xml:space="preserve"> =  Hs1 + Hs2 + Hs3</v>
          </cell>
          <cell r="G444" t="str">
            <v>HSAA</v>
          </cell>
          <cell r="H444">
            <v>42634.802026012941</v>
          </cell>
          <cell r="I444" t="str">
            <v>Rupiah</v>
          </cell>
          <cell r="J444" t="str">
            <v xml:space="preserve"> Di luar PPN</v>
          </cell>
        </row>
        <row r="445">
          <cell r="G445" t="str">
            <v>PPN</v>
          </cell>
          <cell r="H445">
            <v>4263.480202601294</v>
          </cell>
          <cell r="I445" t="str">
            <v>Rupiah</v>
          </cell>
          <cell r="J445" t="str">
            <v xml:space="preserve"> PPN = 10 %</v>
          </cell>
        </row>
        <row r="446">
          <cell r="G446" t="str">
            <v>HSAA</v>
          </cell>
          <cell r="H446">
            <v>46898.282228614233</v>
          </cell>
          <cell r="I446" t="str">
            <v>Rupiah</v>
          </cell>
          <cell r="J446" t="str">
            <v xml:space="preserve"> Termasuk PPN</v>
          </cell>
        </row>
      </sheetData>
      <sheetData sheetId="39" refreshError="1"/>
      <sheetData sheetId="4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si"/>
      <sheetName val="REKAP"/>
      <sheetName val="RAB"/>
      <sheetName val="WP"/>
      <sheetName val="KONFIRM  AU"/>
      <sheetName val="TS"/>
      <sheetName val="JAD MAT"/>
      <sheetName val="MPU_02"/>
      <sheetName val="MPU"/>
      <sheetName val="JAD ALAT"/>
      <sheetName val="%"/>
      <sheetName val="JAD TENAGA"/>
      <sheetName val="USUL TENAGA"/>
      <sheetName val="USUL ALAT"/>
      <sheetName val="DIV_1A"/>
      <sheetName val="ALAT_1"/>
      <sheetName val="ALAT_2"/>
      <sheetName val="DIV_IB"/>
      <sheetName val="DIV_1C"/>
      <sheetName val="DIV_1D"/>
      <sheetName val="DIV_2"/>
      <sheetName val="DIV_3A"/>
      <sheetName val="DIV_3B"/>
      <sheetName val="DIV_3C"/>
      <sheetName val="DIV_4"/>
      <sheetName val="DIV_5"/>
      <sheetName val="DIV_6A"/>
      <sheetName val="DIV_6B"/>
      <sheetName val="DIV_7A"/>
      <sheetName val="DIV_7B"/>
      <sheetName val="DIV_8"/>
      <sheetName val="DIV_9"/>
      <sheetName val="DIV_10A"/>
      <sheetName val="DIV_10B"/>
      <sheetName val="DIV_10C"/>
      <sheetName val="Basic Price"/>
      <sheetName val="MOS"/>
      <sheetName val="Analisa Quarry"/>
      <sheetName val="Agr Hls &amp; Ksr"/>
      <sheetName val="Agr Klas ABC"/>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URAIAN ANALISA ALAT</v>
          </cell>
        </row>
        <row r="46">
          <cell r="R46" t="str">
            <v xml:space="preserve"> ??</v>
          </cell>
        </row>
        <row r="47">
          <cell r="R47" t="str">
            <v xml:space="preserve"> A&gt;15th ??</v>
          </cell>
        </row>
        <row r="124">
          <cell r="R124" t="str">
            <v xml:space="preserve"> Habis Umur</v>
          </cell>
        </row>
        <row r="125">
          <cell r="R125" t="str">
            <v xml:space="preserve"> A&gt;15th ??</v>
          </cell>
        </row>
        <row r="144">
          <cell r="R144" t="str">
            <v xml:space="preserve"> Habis Umur</v>
          </cell>
        </row>
        <row r="145">
          <cell r="R145" t="str">
            <v xml:space="preserve"> A&gt;15th ??</v>
          </cell>
        </row>
        <row r="164">
          <cell r="R164" t="str">
            <v xml:space="preserve"> Habis Umur</v>
          </cell>
        </row>
        <row r="165">
          <cell r="R165" t="str">
            <v xml:space="preserve"> A&gt;15th ??</v>
          </cell>
        </row>
        <row r="184">
          <cell r="R184" t="str">
            <v xml:space="preserve"> Habis Umur</v>
          </cell>
        </row>
        <row r="185">
          <cell r="R185" t="str">
            <v xml:space="preserve"> A&gt;15th ??</v>
          </cell>
        </row>
        <row r="204">
          <cell r="R204" t="str">
            <v xml:space="preserve"> Habis Umur</v>
          </cell>
        </row>
        <row r="205">
          <cell r="R205" t="str">
            <v xml:space="preserve"> A&gt;15th ??</v>
          </cell>
        </row>
        <row r="224">
          <cell r="R224" t="str">
            <v xml:space="preserve"> Habis Umur</v>
          </cell>
        </row>
        <row r="225">
          <cell r="R225" t="str">
            <v xml:space="preserve"> A&gt;15th ??</v>
          </cell>
        </row>
        <row r="244">
          <cell r="R244" t="str">
            <v xml:space="preserve"> Habis Umur</v>
          </cell>
        </row>
        <row r="245">
          <cell r="R245" t="str">
            <v xml:space="preserve"> A&gt;15th ??</v>
          </cell>
        </row>
        <row r="264">
          <cell r="R264" t="str">
            <v xml:space="preserve"> Habis Umur</v>
          </cell>
        </row>
        <row r="265">
          <cell r="R265" t="str">
            <v xml:space="preserve"> A&gt;15th ??</v>
          </cell>
        </row>
        <row r="284">
          <cell r="R284" t="str">
            <v xml:space="preserve"> Habis Umur</v>
          </cell>
        </row>
        <row r="285">
          <cell r="R285" t="str">
            <v xml:space="preserve"> A&gt;15th ??</v>
          </cell>
        </row>
        <row r="304">
          <cell r="R304" t="str">
            <v xml:space="preserve"> Habis Umur</v>
          </cell>
        </row>
        <row r="305">
          <cell r="R305" t="str">
            <v xml:space="preserve"> A&gt;15th ??</v>
          </cell>
        </row>
        <row r="324">
          <cell r="R324" t="str">
            <v xml:space="preserve"> Habis Umur</v>
          </cell>
        </row>
        <row r="325">
          <cell r="R325" t="str">
            <v xml:space="preserve"> A&gt;15th ??</v>
          </cell>
        </row>
        <row r="344">
          <cell r="R344" t="str">
            <v xml:space="preserve"> Habis Umur</v>
          </cell>
        </row>
        <row r="345">
          <cell r="R345" t="str">
            <v xml:space="preserve"> A&gt;15th ??</v>
          </cell>
        </row>
        <row r="364">
          <cell r="R364" t="str">
            <v xml:space="preserve"> Habis Umur</v>
          </cell>
        </row>
        <row r="365">
          <cell r="R365" t="str">
            <v xml:space="preserve"> A&gt;15th ??</v>
          </cell>
        </row>
        <row r="384">
          <cell r="R384" t="str">
            <v xml:space="preserve"> Habis Umur</v>
          </cell>
        </row>
        <row r="385">
          <cell r="R385" t="str">
            <v xml:space="preserve"> A&gt;15th ??</v>
          </cell>
        </row>
        <row r="404">
          <cell r="R404" t="str">
            <v xml:space="preserve"> Habis Umur</v>
          </cell>
        </row>
        <row r="405">
          <cell r="R405" t="str">
            <v xml:space="preserve"> A&gt;15th ??</v>
          </cell>
        </row>
        <row r="424">
          <cell r="R424" t="str">
            <v xml:space="preserve"> Habis Umur</v>
          </cell>
        </row>
        <row r="425">
          <cell r="R425" t="str">
            <v xml:space="preserve"> A&gt;15th ??</v>
          </cell>
        </row>
        <row r="444">
          <cell r="R444" t="str">
            <v xml:space="preserve"> Habis Umur</v>
          </cell>
        </row>
        <row r="445">
          <cell r="R445" t="str">
            <v xml:space="preserve"> A&gt;15th ??</v>
          </cell>
        </row>
        <row r="464">
          <cell r="R464" t="str">
            <v xml:space="preserve"> Habis Umur</v>
          </cell>
        </row>
        <row r="465">
          <cell r="R465" t="str">
            <v xml:space="preserve"> A&gt;15th ??</v>
          </cell>
        </row>
        <row r="484">
          <cell r="R484" t="str">
            <v xml:space="preserve"> Habis Umur</v>
          </cell>
        </row>
        <row r="485">
          <cell r="R485" t="str">
            <v xml:space="preserve"> A&gt;15th ??</v>
          </cell>
        </row>
        <row r="504">
          <cell r="R504" t="str">
            <v xml:space="preserve"> Habis Umur</v>
          </cell>
        </row>
        <row r="505">
          <cell r="R505" t="str">
            <v xml:space="preserve"> A&gt;15th ??</v>
          </cell>
        </row>
        <row r="524">
          <cell r="R524" t="str">
            <v xml:space="preserve"> Habis Umur</v>
          </cell>
        </row>
        <row r="525">
          <cell r="R525" t="str">
            <v xml:space="preserve"> A&gt;15th ??</v>
          </cell>
        </row>
        <row r="544">
          <cell r="R544" t="str">
            <v xml:space="preserve"> Habis Umur</v>
          </cell>
        </row>
        <row r="545">
          <cell r="R545" t="str">
            <v xml:space="preserve"> A&gt;15th ??</v>
          </cell>
        </row>
        <row r="564">
          <cell r="R564" t="str">
            <v xml:space="preserve"> Habis Umur</v>
          </cell>
        </row>
        <row r="565">
          <cell r="R565" t="str">
            <v xml:space="preserve"> A&gt;15th ??</v>
          </cell>
        </row>
        <row r="584">
          <cell r="R584" t="str">
            <v xml:space="preserve"> Habis Umur</v>
          </cell>
        </row>
        <row r="585">
          <cell r="R585" t="str">
            <v xml:space="preserve"> A&gt;15th ??</v>
          </cell>
        </row>
        <row r="604">
          <cell r="R604" t="str">
            <v xml:space="preserve"> Habis Umur</v>
          </cell>
        </row>
        <row r="605">
          <cell r="R605" t="str">
            <v xml:space="preserve"> A&gt;15th ??</v>
          </cell>
        </row>
        <row r="624">
          <cell r="R624" t="str">
            <v xml:space="preserve"> Habis Umur</v>
          </cell>
        </row>
        <row r="625">
          <cell r="R625" t="str">
            <v xml:space="preserve"> A&gt;15th ??</v>
          </cell>
        </row>
        <row r="644">
          <cell r="R644" t="str">
            <v xml:space="preserve"> Habis Umur</v>
          </cell>
        </row>
        <row r="645">
          <cell r="R645" t="str">
            <v xml:space="preserve"> A&gt;15th ??</v>
          </cell>
        </row>
        <row r="664">
          <cell r="R664" t="str">
            <v xml:space="preserve"> Habis Umur</v>
          </cell>
        </row>
        <row r="665">
          <cell r="R665" t="str">
            <v xml:space="preserve"> A&gt;15th ??</v>
          </cell>
        </row>
        <row r="684">
          <cell r="R684" t="str">
            <v xml:space="preserve"> Habis Umur</v>
          </cell>
        </row>
        <row r="685">
          <cell r="R685" t="str">
            <v xml:space="preserve"> A&gt;15th ??</v>
          </cell>
        </row>
        <row r="704">
          <cell r="R704" t="str">
            <v xml:space="preserve"> Habis Umur</v>
          </cell>
        </row>
        <row r="705">
          <cell r="R705" t="str">
            <v xml:space="preserve"> A&gt;15th ??</v>
          </cell>
        </row>
        <row r="724">
          <cell r="R724" t="str">
            <v xml:space="preserve"> Habis Umur</v>
          </cell>
        </row>
        <row r="725">
          <cell r="R725" t="str">
            <v xml:space="preserve"> A&gt;15th ??</v>
          </cell>
        </row>
        <row r="755">
          <cell r="R755" t="str">
            <v xml:space="preserve"> Habis Umur</v>
          </cell>
        </row>
        <row r="756">
          <cell r="R756" t="str">
            <v xml:space="preserve"> A&gt;15th ??</v>
          </cell>
        </row>
      </sheetData>
      <sheetData sheetId="17" refreshError="1"/>
      <sheetData sheetId="18" refreshError="1"/>
      <sheetData sheetId="19" refreshError="1"/>
      <sheetData sheetId="20" refreshError="1">
        <row r="1">
          <cell r="A1" t="str">
            <v>ITEM PEMBAYARAN NO.</v>
          </cell>
          <cell r="D1" t="str">
            <v>:  2.1</v>
          </cell>
          <cell r="J1" t="str">
            <v xml:space="preserve">Analisa EI-21 </v>
          </cell>
          <cell r="T1" t="str">
            <v xml:space="preserve">Analisa EI-21 </v>
          </cell>
        </row>
        <row r="2">
          <cell r="A2" t="str">
            <v>JENIS PEKERJAAN</v>
          </cell>
          <cell r="D2" t="str">
            <v>:  Galian Utk Drainase, Saluran,</v>
          </cell>
          <cell r="G2" t="str">
            <v>&amp; Saluran Air</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Kondisi Jalan   :  sedang / baik</v>
          </cell>
          <cell r="L12" t="str">
            <v>ITEM PEMBAYARAN NO.</v>
          </cell>
          <cell r="O12" t="str">
            <v>:  2.1</v>
          </cell>
          <cell r="R12" t="str">
            <v>PERKIRAAN VOL. PEK.</v>
          </cell>
          <cell r="T12" t="str">
            <v>:</v>
          </cell>
          <cell r="U12">
            <v>83.26</v>
          </cell>
        </row>
        <row r="13">
          <cell r="A13">
            <v>4</v>
          </cell>
          <cell r="C13" t="str">
            <v>Jam kerja efektif per-hari</v>
          </cell>
          <cell r="G13" t="str">
            <v>Tk</v>
          </cell>
          <cell r="H13">
            <v>7</v>
          </cell>
          <cell r="I13" t="str">
            <v>jam</v>
          </cell>
          <cell r="L13" t="str">
            <v>JENIS PEKERJAAN</v>
          </cell>
          <cell r="O13" t="str">
            <v>:  Galian Utk Drainase, Saluran,</v>
          </cell>
          <cell r="R13" t="str">
            <v>TOTAL HARGA (Rp.)</v>
          </cell>
          <cell r="T13" t="str">
            <v>:</v>
          </cell>
          <cell r="U13">
            <v>1833458.4688000001</v>
          </cell>
        </row>
        <row r="14">
          <cell r="A14">
            <v>5</v>
          </cell>
          <cell r="C14" t="str">
            <v>Faktor pengembangan bahan</v>
          </cell>
          <cell r="G14" t="str">
            <v>Fk</v>
          </cell>
          <cell r="H14">
            <v>1.2</v>
          </cell>
          <cell r="I14" t="str">
            <v>-</v>
          </cell>
          <cell r="L14" t="str">
            <v>SATUAN PEMBAYARAN</v>
          </cell>
          <cell r="O14" t="str">
            <v>:  M3</v>
          </cell>
          <cell r="Q14" t="str">
            <v>&amp; Saluran Air</v>
          </cell>
          <cell r="R14" t="str">
            <v>% THD. BIAYA PROYEK</v>
          </cell>
          <cell r="T14" t="str">
            <v>:</v>
          </cell>
          <cell r="U14">
            <v>0.85840650938236851</v>
          </cell>
        </row>
        <row r="17">
          <cell r="A17" t="str">
            <v>II.</v>
          </cell>
          <cell r="C17" t="str">
            <v>URUTAN  KERJA</v>
          </cell>
          <cell r="Q17" t="str">
            <v>PERKIRAAN</v>
          </cell>
          <cell r="R17" t="str">
            <v>HARGA</v>
          </cell>
          <cell r="S17" t="str">
            <v>JUMLAH</v>
          </cell>
        </row>
        <row r="18">
          <cell r="A18">
            <v>1</v>
          </cell>
          <cell r="C18" t="str">
            <v>Penggalian dilakukan dengan menggunakan Excavator</v>
          </cell>
          <cell r="L18" t="str">
            <v>NO.</v>
          </cell>
          <cell r="N18" t="str">
            <v>KOMPONEN</v>
          </cell>
          <cell r="P18" t="str">
            <v>SATUAN</v>
          </cell>
          <cell r="Q18" t="str">
            <v>KUANTITAS</v>
          </cell>
          <cell r="R18" t="str">
            <v>SATUAN</v>
          </cell>
          <cell r="S18" t="str">
            <v>HARGA</v>
          </cell>
        </row>
        <row r="19">
          <cell r="A19">
            <v>2</v>
          </cell>
          <cell r="C19" t="str">
            <v>Selanjutnya Excavator menuangkan material hasil</v>
          </cell>
          <cell r="R19" t="str">
            <v>(Rp.)</v>
          </cell>
          <cell r="S19" t="str">
            <v>(Rp.)</v>
          </cell>
        </row>
        <row r="20">
          <cell r="C20" t="str">
            <v>galian kedalam Dump Truck</v>
          </cell>
        </row>
        <row r="21">
          <cell r="A21">
            <v>3</v>
          </cell>
          <cell r="C21" t="str">
            <v>Dump Truck membuang material hasil galian keluar</v>
          </cell>
        </row>
        <row r="22">
          <cell r="C22" t="str">
            <v>lokasi jalan sejauh</v>
          </cell>
          <cell r="G22" t="str">
            <v>L</v>
          </cell>
          <cell r="H22">
            <v>1</v>
          </cell>
          <cell r="I22" t="str">
            <v>Km</v>
          </cell>
          <cell r="L22" t="str">
            <v>A.</v>
          </cell>
          <cell r="N22" t="str">
            <v>TENAGA</v>
          </cell>
        </row>
        <row r="23">
          <cell r="A23">
            <v>4</v>
          </cell>
          <cell r="C23" t="str">
            <v>Sekelompok pekerja akan merapikan hasil galian</v>
          </cell>
        </row>
        <row r="24">
          <cell r="L24" t="str">
            <v>1.</v>
          </cell>
          <cell r="N24" t="str">
            <v>Pekerja</v>
          </cell>
          <cell r="O24" t="str">
            <v>(L01)</v>
          </cell>
          <cell r="P24" t="str">
            <v>jam</v>
          </cell>
          <cell r="Q24">
            <v>0.214190093708166</v>
          </cell>
          <cell r="R24">
            <v>0</v>
          </cell>
          <cell r="U24">
            <v>0</v>
          </cell>
        </row>
        <row r="25">
          <cell r="L25" t="str">
            <v>2.</v>
          </cell>
          <cell r="N25" t="str">
            <v>Mandor</v>
          </cell>
          <cell r="O25" t="str">
            <v>(L03)</v>
          </cell>
          <cell r="P25" t="str">
            <v>jam</v>
          </cell>
          <cell r="Q25">
            <v>5.3547523427041499E-2</v>
          </cell>
          <cell r="R25">
            <v>0</v>
          </cell>
          <cell r="U25">
            <v>0</v>
          </cell>
        </row>
        <row r="26">
          <cell r="A26" t="str">
            <v>III.</v>
          </cell>
          <cell r="C26" t="str">
            <v>PEMAKAIAN BAHAN, ALAT DAN TENAGA</v>
          </cell>
        </row>
        <row r="28">
          <cell r="A28" t="str">
            <v xml:space="preserve">   1.</v>
          </cell>
          <cell r="C28" t="str">
            <v>BAHAN</v>
          </cell>
          <cell r="R28" t="str">
            <v xml:space="preserve">JUMLAH HARGA TENAGA   </v>
          </cell>
          <cell r="U28">
            <v>0</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0.5</v>
          </cell>
          <cell r="I34" t="str">
            <v>M3</v>
          </cell>
        </row>
        <row r="35">
          <cell r="C35" t="str">
            <v>Faktor Bucket</v>
          </cell>
          <cell r="G35" t="str">
            <v>Fb</v>
          </cell>
          <cell r="H35">
            <v>0.9</v>
          </cell>
          <cell r="I35" t="str">
            <v>-</v>
          </cell>
        </row>
        <row r="36">
          <cell r="C36" t="str">
            <v>Faktor  Efisiensi alat</v>
          </cell>
          <cell r="G36" t="str">
            <v>Fa</v>
          </cell>
          <cell r="H36">
            <v>0.83</v>
          </cell>
          <cell r="I36" t="str">
            <v>-</v>
          </cell>
        </row>
        <row r="38">
          <cell r="C38" t="str">
            <v>Waktu siklus</v>
          </cell>
          <cell r="G38" t="str">
            <v>Ts1</v>
          </cell>
          <cell r="I38" t="str">
            <v>menit</v>
          </cell>
        </row>
        <row r="39">
          <cell r="C39" t="str">
            <v>- Menggali / memuat</v>
          </cell>
          <cell r="G39" t="str">
            <v>T1</v>
          </cell>
          <cell r="H39">
            <v>0.5</v>
          </cell>
          <cell r="I39" t="str">
            <v>menit</v>
          </cell>
          <cell r="R39" t="str">
            <v xml:space="preserve">JUMLAH HARGA BAHAN   </v>
          </cell>
          <cell r="U39">
            <v>0</v>
          </cell>
        </row>
        <row r="40">
          <cell r="C40" t="str">
            <v>- Lain-lain</v>
          </cell>
          <cell r="G40" t="str">
            <v>T2</v>
          </cell>
          <cell r="H40">
            <v>0.5</v>
          </cell>
          <cell r="I40" t="str">
            <v>menit</v>
          </cell>
        </row>
        <row r="41">
          <cell r="G41" t="str">
            <v>Ts1</v>
          </cell>
          <cell r="H41">
            <v>1</v>
          </cell>
          <cell r="I41" t="str">
            <v>menit</v>
          </cell>
          <cell r="L41" t="str">
            <v>C.</v>
          </cell>
          <cell r="N41" t="str">
            <v>PERALATAN</v>
          </cell>
        </row>
        <row r="43">
          <cell r="C43" t="str">
            <v>Kap. Prod. / jam =</v>
          </cell>
          <cell r="D43" t="str">
            <v>V  x Fb x Fa x 60</v>
          </cell>
          <cell r="G43" t="str">
            <v>Q1</v>
          </cell>
          <cell r="H43">
            <v>18.675000000000001</v>
          </cell>
          <cell r="I43" t="str">
            <v>M3  / jam</v>
          </cell>
          <cell r="L43" t="str">
            <v>1.</v>
          </cell>
          <cell r="N43" t="str">
            <v>Excavator</v>
          </cell>
          <cell r="O43" t="str">
            <v>(E10)</v>
          </cell>
          <cell r="P43" t="str">
            <v>jam</v>
          </cell>
          <cell r="Q43">
            <v>5.3547523427041499E-2</v>
          </cell>
          <cell r="R43">
            <v>220215.23650827777</v>
          </cell>
          <cell r="U43">
            <v>11791.980535918488</v>
          </cell>
        </row>
        <row r="44">
          <cell r="D44" t="str">
            <v>Ts1 x Fh</v>
          </cell>
          <cell r="L44" t="str">
            <v>2.</v>
          </cell>
          <cell r="N44" t="str">
            <v>Dump Truck</v>
          </cell>
          <cell r="O44" t="str">
            <v>(E08)</v>
          </cell>
          <cell r="P44" t="str">
            <v>jam</v>
          </cell>
          <cell r="Q44">
            <v>9.5490395316204582E-2</v>
          </cell>
          <cell r="R44">
            <v>85369.901634057198</v>
          </cell>
          <cell r="U44">
            <v>8152.005655141621</v>
          </cell>
        </row>
        <row r="45">
          <cell r="L45" t="str">
            <v>3.</v>
          </cell>
          <cell r="N45" t="str">
            <v>Alat Bantu</v>
          </cell>
          <cell r="P45" t="str">
            <v>Ls</v>
          </cell>
          <cell r="Q45">
            <v>1</v>
          </cell>
          <cell r="R45">
            <v>75</v>
          </cell>
          <cell r="U45">
            <v>75</v>
          </cell>
        </row>
        <row r="46">
          <cell r="C46" t="str">
            <v>Koefisien Alat / M3</v>
          </cell>
          <cell r="D46" t="str">
            <v xml:space="preserve"> =  1  :  Q1</v>
          </cell>
          <cell r="G46" t="str">
            <v>-</v>
          </cell>
          <cell r="H46">
            <v>5.3547523427041499E-2</v>
          </cell>
          <cell r="I46" t="str">
            <v>Jam</v>
          </cell>
        </row>
        <row r="50">
          <cell r="A50" t="str">
            <v xml:space="preserve">   2.b.</v>
          </cell>
          <cell r="C50" t="str">
            <v>DUMP TRUCK</v>
          </cell>
          <cell r="G50" t="str">
            <v>(E08)</v>
          </cell>
          <cell r="R50" t="str">
            <v xml:space="preserve">JUMLAH HARGA PERALATAN   </v>
          </cell>
          <cell r="U50">
            <v>20018.98619106011</v>
          </cell>
        </row>
        <row r="51">
          <cell r="C51" t="str">
            <v>Kaasitas bak</v>
          </cell>
          <cell r="G51" t="str">
            <v>V</v>
          </cell>
          <cell r="H51">
            <v>4</v>
          </cell>
          <cell r="I51" t="str">
            <v>M3</v>
          </cell>
        </row>
        <row r="52">
          <cell r="C52" t="str">
            <v>Faktor  efisiensi alat</v>
          </cell>
          <cell r="G52" t="str">
            <v>Fa</v>
          </cell>
          <cell r="H52">
            <v>0.83</v>
          </cell>
          <cell r="I52" t="str">
            <v>-</v>
          </cell>
          <cell r="L52" t="str">
            <v>D.</v>
          </cell>
          <cell r="N52" t="str">
            <v>JUMLAH HARGA TENAGA, BAHAN DAN PERALATAN  ( A + B + C )</v>
          </cell>
          <cell r="U52">
            <v>20018.98619106011</v>
          </cell>
        </row>
        <row r="53">
          <cell r="C53" t="str">
            <v>Kecepatan rata-rata bermuatan</v>
          </cell>
          <cell r="G53" t="str">
            <v>v1</v>
          </cell>
          <cell r="H53">
            <v>40</v>
          </cell>
          <cell r="I53" t="str">
            <v>Km/Jam</v>
          </cell>
          <cell r="L53" t="str">
            <v>E.</v>
          </cell>
          <cell r="N53" t="str">
            <v>OVERHEAD &amp; PROFIT</v>
          </cell>
          <cell r="P53">
            <v>10</v>
          </cell>
          <cell r="Q53" t="str">
            <v>%  x  D</v>
          </cell>
          <cell r="U53">
            <v>2001.8986191060112</v>
          </cell>
        </row>
        <row r="54">
          <cell r="C54" t="str">
            <v>Kecepatan rata-rata kosong</v>
          </cell>
          <cell r="G54" t="str">
            <v>v2</v>
          </cell>
          <cell r="H54">
            <v>60</v>
          </cell>
          <cell r="I54" t="str">
            <v>Km/Jam</v>
          </cell>
          <cell r="L54" t="str">
            <v>F.</v>
          </cell>
          <cell r="N54" t="str">
            <v>HARGA SATUAN PEKERJAAN  ( D + E )</v>
          </cell>
          <cell r="U54">
            <v>22020.884810166121</v>
          </cell>
        </row>
        <row r="55">
          <cell r="C55" t="str">
            <v>Waktu  siklus  :</v>
          </cell>
          <cell r="G55" t="str">
            <v>Ts2</v>
          </cell>
          <cell r="L55" t="str">
            <v>Note: 1</v>
          </cell>
          <cell r="N55" t="str">
            <v>SATUAN dapat berdasarkan atas jam operasi untuk Tenaga Kerja dan Peralatan, volume dan/atau ukuran</v>
          </cell>
        </row>
        <row r="56">
          <cell r="C56" t="str">
            <v>- Waktu tempuh isi</v>
          </cell>
          <cell r="E56" t="str">
            <v>=   (L  :  v1)  x  60</v>
          </cell>
          <cell r="G56" t="str">
            <v>T1</v>
          </cell>
          <cell r="H56">
            <v>1.5</v>
          </cell>
          <cell r="I56" t="str">
            <v>menit</v>
          </cell>
          <cell r="N56" t="str">
            <v>berat untuk bahan-bahan.</v>
          </cell>
        </row>
        <row r="57">
          <cell r="C57" t="str">
            <v>- Waktu tempuh kosong</v>
          </cell>
          <cell r="E57" t="str">
            <v>=   (L  :  v2)  x  60</v>
          </cell>
          <cell r="G57" t="str">
            <v>T2</v>
          </cell>
          <cell r="H57">
            <v>1</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12.85140562248996</v>
          </cell>
          <cell r="I58" t="str">
            <v>menit</v>
          </cell>
          <cell r="N58" t="str">
            <v>mata pembayaran.</v>
          </cell>
        </row>
        <row r="59">
          <cell r="C59" t="str">
            <v>- Lain-lain</v>
          </cell>
          <cell r="G59" t="str">
            <v>T4</v>
          </cell>
          <cell r="H59">
            <v>0.5</v>
          </cell>
          <cell r="I59" t="str">
            <v>menit</v>
          </cell>
          <cell r="L59">
            <v>3</v>
          </cell>
          <cell r="N59" t="str">
            <v>Biaya satuan untuk peralatan sudah termasuk bahan bakar, bahan habis dipakai dan operator.</v>
          </cell>
        </row>
        <row r="60">
          <cell r="G60" t="str">
            <v>Ts2</v>
          </cell>
          <cell r="H60">
            <v>15.85140562248996</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2.1</v>
          </cell>
          <cell r="J62" t="str">
            <v xml:space="preserve">Analisa EI-21 </v>
          </cell>
        </row>
        <row r="63">
          <cell r="A63" t="str">
            <v>JENIS PEKERJAAN</v>
          </cell>
          <cell r="D63" t="str">
            <v>:  Galian Utk Drainase, Saluran,</v>
          </cell>
        </row>
        <row r="64">
          <cell r="A64" t="str">
            <v>SATUAN PEMBAYARAN</v>
          </cell>
          <cell r="D64" t="str">
            <v>:  M3</v>
          </cell>
          <cell r="J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10.472257410691665</v>
          </cell>
          <cell r="I70" t="str">
            <v xml:space="preserve">M3 / Jam </v>
          </cell>
        </row>
        <row r="71">
          <cell r="E71" t="str">
            <v xml:space="preserve">    Fk x Ts2</v>
          </cell>
        </row>
        <row r="74">
          <cell r="C74" t="str">
            <v>Koefisien Alat / M3</v>
          </cell>
          <cell r="D74" t="str">
            <v xml:space="preserve"> =  1  :  Q2</v>
          </cell>
          <cell r="G74" t="str">
            <v>-</v>
          </cell>
          <cell r="H74">
            <v>9.5490395316204582E-2</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 + Sapu</v>
          </cell>
        </row>
        <row r="82">
          <cell r="A82" t="str">
            <v xml:space="preserve">   3.</v>
          </cell>
          <cell r="C82" t="str">
            <v>TENAGA</v>
          </cell>
        </row>
        <row r="83">
          <cell r="C83" t="str">
            <v>Produksi menentukan : EXCAVATOR</v>
          </cell>
          <cell r="G83" t="str">
            <v>Q1</v>
          </cell>
          <cell r="H83">
            <v>18.675000000000001</v>
          </cell>
          <cell r="I83" t="str">
            <v>M3/Jam</v>
          </cell>
        </row>
        <row r="84">
          <cell r="C84" t="str">
            <v>Produksi Galian / hari  =  Tk x Q1</v>
          </cell>
          <cell r="G84" t="str">
            <v>Qt</v>
          </cell>
          <cell r="H84">
            <v>130.72499999999999</v>
          </cell>
          <cell r="I84" t="str">
            <v>M3</v>
          </cell>
        </row>
        <row r="85">
          <cell r="C85" t="str">
            <v>Kebutuhan tenaga :</v>
          </cell>
        </row>
        <row r="86">
          <cell r="D86" t="str">
            <v>- Pekerja</v>
          </cell>
          <cell r="G86" t="str">
            <v>P</v>
          </cell>
          <cell r="H86">
            <v>4</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0.214190093708166</v>
          </cell>
          <cell r="I90" t="str">
            <v>Jam</v>
          </cell>
        </row>
        <row r="91">
          <cell r="D91" t="str">
            <v>- Mandor</v>
          </cell>
          <cell r="E91" t="str">
            <v>= (Tk x M) : Qt</v>
          </cell>
          <cell r="G91" t="str">
            <v>(L03)</v>
          </cell>
          <cell r="H91">
            <v>5.3547523427041499E-2</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 xml:space="preserve">Rp.  </v>
          </cell>
          <cell r="D102">
            <v>22020.884810166121</v>
          </cell>
          <cell r="E102" t="str">
            <v xml:space="preserve"> /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83.26</v>
          </cell>
          <cell r="E109" t="str">
            <v>M3</v>
          </cell>
        </row>
        <row r="121">
          <cell r="A121" t="str">
            <v>ITEM PEMBAYARAN NO.</v>
          </cell>
          <cell r="D121" t="str">
            <v>:  2.2</v>
          </cell>
          <cell r="J121" t="str">
            <v xml:space="preserve">Analisa LI-22 </v>
          </cell>
          <cell r="T121" t="str">
            <v xml:space="preserve">Analisa LI-22 </v>
          </cell>
        </row>
        <row r="122">
          <cell r="A122" t="str">
            <v>JENIS PEKERJAAN</v>
          </cell>
          <cell r="D122" t="str">
            <v>:  Pasangan Batu Dengan Mortar</v>
          </cell>
        </row>
        <row r="123">
          <cell r="A123" t="str">
            <v>SATUAN PEMBAYARAN</v>
          </cell>
          <cell r="D123" t="str">
            <v>:  M3</v>
          </cell>
          <cell r="J123" t="str">
            <v xml:space="preserve">         URAIAN ANALISA HARGA SATUAN</v>
          </cell>
          <cell r="L123" t="str">
            <v>FORMULIR STANDAR UNTUK</v>
          </cell>
        </row>
        <row r="124">
          <cell r="L124" t="str">
            <v>PEREKAMAN ANALISA MASING-MASING HARGA SATUAN</v>
          </cell>
        </row>
        <row r="125">
          <cell r="L125" t="str">
            <v/>
          </cell>
        </row>
        <row r="126">
          <cell r="A126" t="str">
            <v>No.</v>
          </cell>
          <cell r="C126" t="str">
            <v>U R A I A N</v>
          </cell>
          <cell r="G126" t="str">
            <v>KODE</v>
          </cell>
          <cell r="H126" t="str">
            <v>KOEF.</v>
          </cell>
          <cell r="I126" t="str">
            <v>SATUAN</v>
          </cell>
          <cell r="J126" t="str">
            <v>KETERANGAN</v>
          </cell>
        </row>
        <row r="128">
          <cell r="L128" t="str">
            <v>Proyek / Bagpro</v>
          </cell>
          <cell r="O128" t="str">
            <v xml:space="preserve">:  Peningkatan Jalan Dan Jembatan Prop. NTT </v>
          </cell>
        </row>
        <row r="129">
          <cell r="A129" t="str">
            <v>I.</v>
          </cell>
          <cell r="C129" t="str">
            <v>ASUMSI</v>
          </cell>
          <cell r="L129" t="str">
            <v>No. Paket Kontrak</v>
          </cell>
          <cell r="O129" t="str">
            <v xml:space="preserve">:  </v>
          </cell>
        </row>
        <row r="130">
          <cell r="A130">
            <v>1</v>
          </cell>
          <cell r="C130" t="str">
            <v>Menggunakan buruh (cara manual)</v>
          </cell>
          <cell r="L130" t="str">
            <v>Nama Paket</v>
          </cell>
          <cell r="O130" t="str">
            <v>:  Pembangunan Jalan Resetlement Pengungsi Mauritzu</v>
          </cell>
        </row>
        <row r="131">
          <cell r="A131">
            <v>2</v>
          </cell>
          <cell r="C131" t="str">
            <v>Lokasi pekerjaan : sepanjang jalan</v>
          </cell>
          <cell r="L131" t="str">
            <v>Prop / Kab / Kodya</v>
          </cell>
          <cell r="O131" t="str">
            <v>:  Nusa Tenggara Timur / TTU</v>
          </cell>
        </row>
        <row r="132">
          <cell r="A132">
            <v>3</v>
          </cell>
          <cell r="C132" t="str">
            <v>Bahan dasar (batu, pasir dan semen) diterima</v>
          </cell>
          <cell r="L132" t="str">
            <v>ITEM PEMBAYARAN NO.</v>
          </cell>
          <cell r="O132" t="str">
            <v>:  2.2</v>
          </cell>
          <cell r="R132" t="str">
            <v>PERKIRAAN VOL. PEK.</v>
          </cell>
          <cell r="T132" t="str">
            <v>:</v>
          </cell>
          <cell r="U132">
            <v>41.86</v>
          </cell>
        </row>
        <row r="133">
          <cell r="C133" t="str">
            <v>seluruhnya di lokasi pekerjaan</v>
          </cell>
          <cell r="L133" t="str">
            <v>JENIS PEKERJAAN</v>
          </cell>
          <cell r="O133" t="str">
            <v>:  Pasangan Batu Dengan Mortar</v>
          </cell>
          <cell r="R133" t="str">
            <v>TOTAL HARGA (Rp.)</v>
          </cell>
          <cell r="T133" t="str">
            <v>:</v>
          </cell>
          <cell r="U133">
            <v>1085942.585</v>
          </cell>
        </row>
        <row r="134">
          <cell r="A134">
            <v>4</v>
          </cell>
          <cell r="C134" t="str">
            <v>Jarak rata-rata Base camp ke lokasi pekerjaan</v>
          </cell>
          <cell r="G134" t="str">
            <v>L</v>
          </cell>
          <cell r="H134">
            <v>17.5</v>
          </cell>
          <cell r="I134" t="str">
            <v>KM</v>
          </cell>
          <cell r="L134" t="str">
            <v>SATUAN PEMBAYARAN</v>
          </cell>
          <cell r="O134" t="str">
            <v>:  M3</v>
          </cell>
          <cell r="R134" t="str">
            <v>% THD. BIAYA PROYEK</v>
          </cell>
          <cell r="T134" t="str">
            <v>:</v>
          </cell>
          <cell r="U134">
            <v>0.50842721536508462</v>
          </cell>
        </row>
        <row r="135">
          <cell r="A135">
            <v>5</v>
          </cell>
          <cell r="C135" t="str">
            <v>Jam kerja efektif per-hari</v>
          </cell>
          <cell r="G135" t="str">
            <v>Tk</v>
          </cell>
          <cell r="H135">
            <v>7</v>
          </cell>
          <cell r="I135" t="str">
            <v>jam</v>
          </cell>
        </row>
        <row r="136">
          <cell r="A136">
            <v>6</v>
          </cell>
          <cell r="C136" t="str">
            <v>Perbandingan Pasir &amp; Semen</v>
          </cell>
          <cell r="E136" t="str">
            <v>: - Volume Semen</v>
          </cell>
          <cell r="G136" t="str">
            <v>Sm</v>
          </cell>
          <cell r="H136">
            <v>25</v>
          </cell>
          <cell r="I136" t="str">
            <v>%</v>
          </cell>
        </row>
        <row r="137">
          <cell r="E137" t="str">
            <v>: - Volume Pasir</v>
          </cell>
          <cell r="G137" t="str">
            <v>Ps</v>
          </cell>
          <cell r="H137">
            <v>75</v>
          </cell>
          <cell r="I137" t="str">
            <v>%</v>
          </cell>
          <cell r="Q137" t="str">
            <v>PERKIRAAN</v>
          </cell>
          <cell r="R137" t="str">
            <v>HARGA</v>
          </cell>
          <cell r="S137" t="str">
            <v>JUMLAH</v>
          </cell>
        </row>
        <row r="138">
          <cell r="A138">
            <v>7</v>
          </cell>
          <cell r="C138" t="str">
            <v>Perbandingan Batu &amp; Mortar  :</v>
          </cell>
          <cell r="L138" t="str">
            <v>NO.</v>
          </cell>
          <cell r="N138" t="str">
            <v>KOMPONEN</v>
          </cell>
          <cell r="P138" t="str">
            <v>SATUAN</v>
          </cell>
          <cell r="Q138" t="str">
            <v>KUANTITAS</v>
          </cell>
          <cell r="R138" t="str">
            <v>SATUAN</v>
          </cell>
          <cell r="S138" t="str">
            <v>HARGA</v>
          </cell>
        </row>
        <row r="139">
          <cell r="C139" t="str">
            <v>- Batu</v>
          </cell>
          <cell r="G139" t="str">
            <v>Bt</v>
          </cell>
          <cell r="H139">
            <v>65</v>
          </cell>
          <cell r="I139" t="str">
            <v>%</v>
          </cell>
          <cell r="R139" t="str">
            <v>(Rp.)</v>
          </cell>
          <cell r="S139" t="str">
            <v>(Rp.)</v>
          </cell>
        </row>
        <row r="140">
          <cell r="C140" t="str">
            <v>- Mortar (campuran semen &amp; pasir)</v>
          </cell>
          <cell r="G140" t="str">
            <v>Mr</v>
          </cell>
          <cell r="H140">
            <v>35</v>
          </cell>
          <cell r="I140" t="str">
            <v>%</v>
          </cell>
        </row>
        <row r="141">
          <cell r="A141">
            <v>8</v>
          </cell>
          <cell r="C141" t="str">
            <v>Berat Jenis Bahan  :</v>
          </cell>
        </row>
        <row r="142">
          <cell r="C142" t="str">
            <v>- Pasangan Batu Dengan Mortar</v>
          </cell>
          <cell r="G142" t="str">
            <v>D1</v>
          </cell>
          <cell r="H142">
            <v>2.2000000000000002</v>
          </cell>
          <cell r="I142" t="str">
            <v>ton/M3</v>
          </cell>
          <cell r="L142" t="str">
            <v>A.</v>
          </cell>
          <cell r="N142" t="str">
            <v>TENAGA</v>
          </cell>
        </row>
        <row r="143">
          <cell r="C143" t="str">
            <v>- Batu</v>
          </cell>
          <cell r="G143" t="str">
            <v>D2</v>
          </cell>
          <cell r="H143">
            <v>1.6</v>
          </cell>
          <cell r="I143" t="str">
            <v>ton/M3</v>
          </cell>
        </row>
        <row r="144">
          <cell r="C144" t="str">
            <v>- Adukan (mortar)</v>
          </cell>
          <cell r="G144" t="str">
            <v>D3</v>
          </cell>
          <cell r="H144">
            <v>1.8</v>
          </cell>
          <cell r="I144" t="str">
            <v>ton/M3</v>
          </cell>
          <cell r="L144" t="str">
            <v>1.</v>
          </cell>
          <cell r="N144" t="str">
            <v>Pekerja</v>
          </cell>
          <cell r="O144" t="str">
            <v>(L01)</v>
          </cell>
          <cell r="P144" t="str">
            <v>jam</v>
          </cell>
          <cell r="Q144">
            <v>6.1538461538461542</v>
          </cell>
          <cell r="R144">
            <v>0</v>
          </cell>
          <cell r="U144">
            <v>0</v>
          </cell>
        </row>
        <row r="145">
          <cell r="C145" t="str">
            <v>- Pasir</v>
          </cell>
          <cell r="G145" t="str">
            <v>D4</v>
          </cell>
          <cell r="H145">
            <v>1.67</v>
          </cell>
          <cell r="I145" t="str">
            <v>ton/M3</v>
          </cell>
          <cell r="L145" t="str">
            <v>2.</v>
          </cell>
          <cell r="N145" t="str">
            <v>Tukang</v>
          </cell>
          <cell r="O145" t="str">
            <v>(L02)</v>
          </cell>
          <cell r="P145" t="str">
            <v>jam</v>
          </cell>
          <cell r="Q145">
            <v>1.5384615384615385</v>
          </cell>
          <cell r="R145">
            <v>0</v>
          </cell>
          <cell r="U145">
            <v>0</v>
          </cell>
        </row>
        <row r="146">
          <cell r="C146" t="str">
            <v>- Semen Portland</v>
          </cell>
          <cell r="G146" t="str">
            <v>D5</v>
          </cell>
          <cell r="H146">
            <v>1.44</v>
          </cell>
          <cell r="I146" t="str">
            <v>ton/M3</v>
          </cell>
          <cell r="L146" t="str">
            <v>3.</v>
          </cell>
          <cell r="N146" t="str">
            <v>Mandor</v>
          </cell>
          <cell r="O146" t="str">
            <v>(L03)</v>
          </cell>
          <cell r="P146" t="str">
            <v>jam</v>
          </cell>
          <cell r="Q146">
            <v>0.76923076923076927</v>
          </cell>
          <cell r="R146">
            <v>0</v>
          </cell>
          <cell r="U146">
            <v>0</v>
          </cell>
        </row>
        <row r="147">
          <cell r="A147">
            <v>9</v>
          </cell>
          <cell r="C147" t="str">
            <v>Faktor kehilangan bahan   :</v>
          </cell>
          <cell r="E147" t="str">
            <v>- Batu</v>
          </cell>
          <cell r="G147" t="str">
            <v>Fh1</v>
          </cell>
          <cell r="H147">
            <v>1.2</v>
          </cell>
          <cell r="I147" t="str">
            <v>-</v>
          </cell>
        </row>
        <row r="148">
          <cell r="E148" t="str">
            <v>- Pasir / Semen</v>
          </cell>
          <cell r="G148" t="str">
            <v>Fh2</v>
          </cell>
          <cell r="H148">
            <v>1.05</v>
          </cell>
          <cell r="I148" t="str">
            <v>-</v>
          </cell>
          <cell r="Q148" t="str">
            <v xml:space="preserve">JUMLAH HARGA TENAGA   </v>
          </cell>
          <cell r="U148">
            <v>0</v>
          </cell>
        </row>
        <row r="150">
          <cell r="A150" t="str">
            <v>II.</v>
          </cell>
          <cell r="C150" t="str">
            <v>URUTAN KERJA</v>
          </cell>
          <cell r="L150" t="str">
            <v>B.</v>
          </cell>
          <cell r="N150" t="str">
            <v>BAHAN</v>
          </cell>
        </row>
        <row r="151">
          <cell r="A151">
            <v>1</v>
          </cell>
          <cell r="C151" t="str">
            <v>Semen, pasir dan air dicampur dan diaduk menjadi</v>
          </cell>
        </row>
        <row r="152">
          <cell r="C152" t="str">
            <v>mortar dengan menggunakan alat bantu</v>
          </cell>
          <cell r="L152" t="str">
            <v>1.</v>
          </cell>
          <cell r="N152" t="str">
            <v>Batu</v>
          </cell>
          <cell r="O152" t="str">
            <v>(M02)</v>
          </cell>
          <cell r="P152" t="str">
            <v>M3</v>
          </cell>
          <cell r="Q152">
            <v>1.1000000000000001</v>
          </cell>
          <cell r="R152">
            <v>16100</v>
          </cell>
          <cell r="U152">
            <v>17710</v>
          </cell>
        </row>
        <row r="153">
          <cell r="A153">
            <v>2</v>
          </cell>
          <cell r="C153" t="str">
            <v>Batu dibersihkan dan dibasahi seluruh permukaannya</v>
          </cell>
          <cell r="L153" t="str">
            <v>2.</v>
          </cell>
          <cell r="N153" t="str">
            <v>Semen (PC)</v>
          </cell>
          <cell r="O153" t="str">
            <v>(M12)</v>
          </cell>
          <cell r="P153" t="str">
            <v>Kg</v>
          </cell>
          <cell r="Q153">
            <v>162</v>
          </cell>
          <cell r="R153">
            <v>0</v>
          </cell>
          <cell r="U153">
            <v>0</v>
          </cell>
        </row>
        <row r="154">
          <cell r="C154" t="str">
            <v>sebelum dipasang</v>
          </cell>
          <cell r="L154" t="str">
            <v>3.</v>
          </cell>
          <cell r="N154" t="str">
            <v>Pasir</v>
          </cell>
          <cell r="O154" t="str">
            <v>(M01)</v>
          </cell>
          <cell r="P154" t="str">
            <v>M3</v>
          </cell>
          <cell r="Q154">
            <v>0.36309880239520964</v>
          </cell>
          <cell r="R154">
            <v>14800</v>
          </cell>
          <cell r="U154">
            <v>5373.8622754491025</v>
          </cell>
        </row>
        <row r="155">
          <cell r="A155">
            <v>3</v>
          </cell>
          <cell r="C155" t="str">
            <v>Penyelesaian dan perapihan setelah pemasangan</v>
          </cell>
        </row>
        <row r="157">
          <cell r="A157" t="str">
            <v>III.</v>
          </cell>
          <cell r="C157" t="str">
            <v>PEMAKAIAN BAHAN, ALAT DAN TENAGA</v>
          </cell>
        </row>
        <row r="159">
          <cell r="A159" t="str">
            <v xml:space="preserve">   1.</v>
          </cell>
          <cell r="C159" t="str">
            <v>BAHAN</v>
          </cell>
          <cell r="Q159" t="str">
            <v xml:space="preserve">JUMLAH HARGA BAHAN   </v>
          </cell>
          <cell r="U159">
            <v>23083.862275449101</v>
          </cell>
        </row>
        <row r="160">
          <cell r="A160" t="str">
            <v>1.a.</v>
          </cell>
          <cell r="C160" t="str">
            <v>Batu     -----&gt;</v>
          </cell>
          <cell r="D160" t="str">
            <v>{(Bt x D1 x 1 M3) : D2} x Fh1</v>
          </cell>
          <cell r="G160" t="str">
            <v>(M02)</v>
          </cell>
          <cell r="H160">
            <v>1.1000000000000001</v>
          </cell>
          <cell r="I160" t="str">
            <v>M3</v>
          </cell>
        </row>
        <row r="161">
          <cell r="A161" t="str">
            <v>1.b.</v>
          </cell>
          <cell r="C161" t="str">
            <v>Semen    ----&gt;</v>
          </cell>
          <cell r="D161" t="str">
            <v>Sm x {(Mr x D1 x 1 M3} : D3} x Fh2</v>
          </cell>
          <cell r="G161" t="str">
            <v>(M12)</v>
          </cell>
          <cell r="H161">
            <v>0.11229166666666666</v>
          </cell>
          <cell r="I161" t="str">
            <v>M3</v>
          </cell>
          <cell r="L161" t="str">
            <v>C.</v>
          </cell>
          <cell r="N161" t="str">
            <v>PERALATAN</v>
          </cell>
        </row>
        <row r="162">
          <cell r="D162" t="str">
            <v>x {D5 x (1000)}</v>
          </cell>
          <cell r="G162" t="str">
            <v>(M12)</v>
          </cell>
          <cell r="H162">
            <v>162</v>
          </cell>
          <cell r="I162" t="str">
            <v>Kg</v>
          </cell>
        </row>
        <row r="163">
          <cell r="A163" t="str">
            <v>1.c.</v>
          </cell>
          <cell r="C163" t="str">
            <v>Pasir    -----&gt;</v>
          </cell>
          <cell r="D163" t="str">
            <v>Ps x {(Mr x D1 x 1 M3) : D4} x Fh2</v>
          </cell>
          <cell r="G163" t="str">
            <v>(M01)</v>
          </cell>
          <cell r="H163">
            <v>0.36309880239520964</v>
          </cell>
          <cell r="I163" t="str">
            <v>M3</v>
          </cell>
          <cell r="L163" t="str">
            <v>1.</v>
          </cell>
          <cell r="N163" t="str">
            <v>Alat Bantu</v>
          </cell>
          <cell r="P163" t="str">
            <v>Ls</v>
          </cell>
          <cell r="Q163">
            <v>1</v>
          </cell>
          <cell r="R163">
            <v>500</v>
          </cell>
          <cell r="U163">
            <v>500</v>
          </cell>
        </row>
        <row r="165">
          <cell r="A165" t="str">
            <v>2.</v>
          </cell>
          <cell r="C165" t="str">
            <v>ALAT</v>
          </cell>
        </row>
        <row r="166">
          <cell r="A166" t="str">
            <v>2.a.</v>
          </cell>
          <cell r="C166" t="str">
            <v>ALAT BANTU</v>
          </cell>
        </row>
        <row r="167">
          <cell r="C167" t="str">
            <v>Diperlukan  :</v>
          </cell>
        </row>
        <row r="168">
          <cell r="C168" t="str">
            <v>- Sekop</v>
          </cell>
          <cell r="D168" t="str">
            <v>=  2  buah</v>
          </cell>
        </row>
        <row r="169">
          <cell r="C169" t="str">
            <v>- Pacul</v>
          </cell>
          <cell r="D169" t="str">
            <v>=  2  buah</v>
          </cell>
        </row>
        <row r="170">
          <cell r="C170" t="str">
            <v>- Sendok Semen</v>
          </cell>
          <cell r="D170" t="str">
            <v>=  2  buah</v>
          </cell>
          <cell r="Q170" t="str">
            <v xml:space="preserve">JUMLAH HARGA PERALATAN   </v>
          </cell>
          <cell r="U170">
            <v>500</v>
          </cell>
        </row>
        <row r="171">
          <cell r="C171" t="str">
            <v>- Ember Cor</v>
          </cell>
          <cell r="D171" t="str">
            <v>=  4  buah</v>
          </cell>
        </row>
        <row r="172">
          <cell r="C172" t="str">
            <v>- Gerobak Dorong</v>
          </cell>
          <cell r="D172" t="str">
            <v>=  1  buah</v>
          </cell>
          <cell r="L172" t="str">
            <v>D.</v>
          </cell>
          <cell r="N172" t="str">
            <v>JUMLAH HARGA TENAGA, BAHAN DAN PERALATAN  ( A + B + C )</v>
          </cell>
          <cell r="U172">
            <v>23583.862275449101</v>
          </cell>
        </row>
        <row r="173">
          <cell r="L173" t="str">
            <v>E.</v>
          </cell>
          <cell r="N173" t="str">
            <v>OVERHEAD &amp; PROFIT</v>
          </cell>
          <cell r="P173">
            <v>10</v>
          </cell>
          <cell r="Q173" t="str">
            <v>%  x  D</v>
          </cell>
          <cell r="U173">
            <v>2358.3862275449101</v>
          </cell>
        </row>
        <row r="174">
          <cell r="A174" t="str">
            <v>3.</v>
          </cell>
          <cell r="C174" t="str">
            <v>TENAGA</v>
          </cell>
          <cell r="L174" t="str">
            <v>F.</v>
          </cell>
          <cell r="N174" t="str">
            <v>HARGA SATUAN PEKERJAAN  ( D + E )</v>
          </cell>
          <cell r="U174">
            <v>25942.248502994011</v>
          </cell>
        </row>
        <row r="175">
          <cell r="C175" t="str">
            <v>Produksi Pasangan Batu dengan Mortar dalam 1 hari</v>
          </cell>
          <cell r="G175" t="str">
            <v>Qt</v>
          </cell>
          <cell r="H175">
            <v>9.1</v>
          </cell>
          <cell r="I175" t="str">
            <v>M3</v>
          </cell>
          <cell r="L175" t="str">
            <v>Note: 1</v>
          </cell>
          <cell r="N175" t="str">
            <v>SATUAN dapat berdasarkan atas jam operasi untuk Tenaga Kerja dan Peralatan, volume dan/atau ukuran</v>
          </cell>
        </row>
        <row r="176">
          <cell r="N176" t="str">
            <v>berat untuk bahan-bahan.</v>
          </cell>
        </row>
        <row r="177">
          <cell r="C177" t="str">
            <v>Kebutuhan tenaga :</v>
          </cell>
          <cell r="D177" t="str">
            <v>- Mandor</v>
          </cell>
          <cell r="G177" t="str">
            <v>M</v>
          </cell>
          <cell r="H177">
            <v>1</v>
          </cell>
          <cell r="I177" t="str">
            <v>orang</v>
          </cell>
          <cell r="L177">
            <v>2</v>
          </cell>
          <cell r="N177" t="str">
            <v>Kuantitas satuan adalah kuantitas setiap komponen untuk menyelesaikan satu satuan pekerjaan dari nomor</v>
          </cell>
        </row>
        <row r="178">
          <cell r="D178" t="str">
            <v>- Tukang Batu</v>
          </cell>
          <cell r="G178" t="str">
            <v>Tb</v>
          </cell>
          <cell r="H178">
            <v>2</v>
          </cell>
          <cell r="I178" t="str">
            <v>orang</v>
          </cell>
          <cell r="N178" t="str">
            <v>mata pembayaran.</v>
          </cell>
        </row>
        <row r="179">
          <cell r="D179" t="str">
            <v>- Pekerja</v>
          </cell>
          <cell r="G179" t="str">
            <v>P</v>
          </cell>
          <cell r="H179">
            <v>8</v>
          </cell>
          <cell r="I179" t="str">
            <v>orang</v>
          </cell>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halaman berikut</v>
          </cell>
          <cell r="N181" t="str">
            <v>yang dibayar dari kontrak) dan biaya-biaya lainnya.</v>
          </cell>
        </row>
        <row r="182">
          <cell r="A182" t="str">
            <v>ITEM PEMBAYARAN NO.</v>
          </cell>
          <cell r="D182" t="str">
            <v>:  2.2</v>
          </cell>
          <cell r="J182" t="str">
            <v xml:space="preserve">Analisa LI-22 </v>
          </cell>
        </row>
        <row r="183">
          <cell r="A183" t="str">
            <v>JENIS PEKERJAAN</v>
          </cell>
          <cell r="D183" t="str">
            <v>:  Pasangan Batu Dengan Mortar</v>
          </cell>
        </row>
        <row r="184">
          <cell r="A184" t="str">
            <v>SATUAN PEMBAYARAN</v>
          </cell>
          <cell r="D184" t="str">
            <v>:  M3</v>
          </cell>
          <cell r="J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1">
          <cell r="C191" t="str">
            <v>Koefisien Tenaga / M3   :</v>
          </cell>
        </row>
        <row r="192">
          <cell r="D192" t="str">
            <v>-  Mandor</v>
          </cell>
          <cell r="E192" t="str">
            <v>= (Tk x M) : Qt</v>
          </cell>
          <cell r="G192" t="str">
            <v>(L03)</v>
          </cell>
          <cell r="H192">
            <v>0.76923076923076927</v>
          </cell>
          <cell r="I192" t="str">
            <v>jam</v>
          </cell>
        </row>
        <row r="193">
          <cell r="D193" t="str">
            <v>-  Tukang</v>
          </cell>
          <cell r="E193" t="str">
            <v>= (Tk x Tb) : Qt</v>
          </cell>
          <cell r="G193" t="str">
            <v>(L02)</v>
          </cell>
          <cell r="H193">
            <v>1.5384615384615385</v>
          </cell>
          <cell r="I193" t="str">
            <v>jam</v>
          </cell>
        </row>
        <row r="194">
          <cell r="D194" t="str">
            <v>-  Pekerja</v>
          </cell>
          <cell r="E194" t="str">
            <v>= (Tk x P) : Qt</v>
          </cell>
          <cell r="G194" t="str">
            <v>(L01)</v>
          </cell>
          <cell r="H194">
            <v>6.1538461538461542</v>
          </cell>
          <cell r="I194" t="str">
            <v>jam</v>
          </cell>
        </row>
        <row r="196">
          <cell r="A196" t="str">
            <v>4.</v>
          </cell>
          <cell r="C196" t="str">
            <v>HARGA DASAR SATUAN UPAH, BAHAN DAN ALAT</v>
          </cell>
        </row>
        <row r="197">
          <cell r="C197" t="str">
            <v>Lihat lampiran.</v>
          </cell>
        </row>
        <row r="199">
          <cell r="A199" t="str">
            <v>5.</v>
          </cell>
          <cell r="C199" t="str">
            <v>ANALISA HARGA SATUAN PEKERJAAN</v>
          </cell>
        </row>
        <row r="200">
          <cell r="C200" t="str">
            <v>Lihat perhitungan dalam FORMULIR STANDAR UNTUK</v>
          </cell>
        </row>
        <row r="201">
          <cell r="C201" t="str">
            <v>PEREKEMAN ANALISA MASING-MASING HARGA</v>
          </cell>
        </row>
        <row r="202">
          <cell r="C202" t="str">
            <v>SATUAN.</v>
          </cell>
        </row>
        <row r="203">
          <cell r="C203" t="str">
            <v>Didapat Harga Satuan Pekerjaan :</v>
          </cell>
        </row>
        <row r="205">
          <cell r="C205" t="str">
            <v xml:space="preserve">Rp.  </v>
          </cell>
          <cell r="D205">
            <v>25942.248502994011</v>
          </cell>
          <cell r="E205" t="str">
            <v xml:space="preserve"> / M3</v>
          </cell>
        </row>
        <row r="208">
          <cell r="A208" t="str">
            <v>6.</v>
          </cell>
          <cell r="C208" t="str">
            <v>WAKTU PELAKSANAAN YANG DIPERLUKAN</v>
          </cell>
        </row>
        <row r="209">
          <cell r="C209" t="str">
            <v>Masa Pelaksanaan :</v>
          </cell>
          <cell r="D209" t="str">
            <v>. . . . . . . . . . . .</v>
          </cell>
          <cell r="E209" t="str">
            <v>bulan</v>
          </cell>
        </row>
        <row r="211">
          <cell r="A211" t="str">
            <v>7.</v>
          </cell>
          <cell r="C211" t="str">
            <v>VOLUME PEKERJAAN YANG DIPERLUKAN</v>
          </cell>
        </row>
        <row r="212">
          <cell r="C212" t="str">
            <v>Volume pekerjaan  :</v>
          </cell>
          <cell r="D212">
            <v>41.86</v>
          </cell>
          <cell r="E212" t="str">
            <v>M3</v>
          </cell>
        </row>
        <row r="241">
          <cell r="A241" t="str">
            <v>ITEM PEMBAYARAN NO.</v>
          </cell>
          <cell r="D241" t="str">
            <v>:  2.2</v>
          </cell>
          <cell r="J241" t="str">
            <v xml:space="preserve">Analisa EI-22 </v>
          </cell>
          <cell r="T241" t="str">
            <v xml:space="preserve">Analisa EI-22 </v>
          </cell>
        </row>
        <row r="242">
          <cell r="A242" t="str">
            <v>JENIS PEKERJAAN</v>
          </cell>
          <cell r="D242" t="str">
            <v>:  Pasangan Batu Dengan Mortar</v>
          </cell>
        </row>
        <row r="243">
          <cell r="A243" t="str">
            <v>SATUAN PEMBAYARAN</v>
          </cell>
          <cell r="D243" t="str">
            <v>:  M3</v>
          </cell>
          <cell r="J243" t="str">
            <v xml:space="preserve">         URAIAN ANALISA HARGA SATUAN</v>
          </cell>
          <cell r="L243" t="str">
            <v>FORMULIR STANDAR UNTUK</v>
          </cell>
        </row>
        <row r="244">
          <cell r="L244" t="str">
            <v>PEREKAMAN ANALISA MASING-MASING HARGA SATUAN</v>
          </cell>
        </row>
        <row r="245">
          <cell r="L245" t="str">
            <v/>
          </cell>
        </row>
        <row r="246">
          <cell r="A246" t="str">
            <v>No.</v>
          </cell>
          <cell r="C246" t="str">
            <v>U R A I A N</v>
          </cell>
          <cell r="G246" t="str">
            <v>KODE</v>
          </cell>
          <cell r="H246" t="str">
            <v>KOEF.</v>
          </cell>
          <cell r="I246" t="str">
            <v>SATUAN</v>
          </cell>
          <cell r="J246" t="str">
            <v>KETERANGAN</v>
          </cell>
        </row>
        <row r="248">
          <cell r="L248" t="str">
            <v>Proyek / Bagpro</v>
          </cell>
          <cell r="O248" t="str">
            <v xml:space="preserve">:  Peningkatan Jalan Dan Jembatan Prop. NTT </v>
          </cell>
        </row>
        <row r="249">
          <cell r="A249" t="str">
            <v>I.</v>
          </cell>
          <cell r="C249" t="str">
            <v>ASUMSI</v>
          </cell>
          <cell r="L249" t="str">
            <v>No. Paket Kontrak</v>
          </cell>
          <cell r="O249" t="str">
            <v xml:space="preserve">:  </v>
          </cell>
        </row>
        <row r="250">
          <cell r="A250">
            <v>1</v>
          </cell>
          <cell r="C250" t="str">
            <v>Menggunakan alat (cara mekanik)</v>
          </cell>
          <cell r="L250" t="str">
            <v>Nama Paket</v>
          </cell>
          <cell r="O250" t="str">
            <v>:  Pembangunan Jalan Resetlement Pengungsi Mauritzu</v>
          </cell>
        </row>
        <row r="251">
          <cell r="A251">
            <v>2</v>
          </cell>
          <cell r="C251" t="str">
            <v>Lokasi pekerjaan : sepanjang jalan</v>
          </cell>
          <cell r="L251" t="str">
            <v>Prop / Kab / Kodya</v>
          </cell>
          <cell r="O251" t="str">
            <v>:  Nusa Tenggara Timur / TTU</v>
          </cell>
        </row>
        <row r="252">
          <cell r="A252">
            <v>3</v>
          </cell>
          <cell r="C252" t="str">
            <v>Bahan dasar (batu, pasir dan semen) diterima</v>
          </cell>
          <cell r="L252" t="str">
            <v>ITEM PEMBAYARAN NO.</v>
          </cell>
          <cell r="O252" t="str">
            <v>:  2.2</v>
          </cell>
          <cell r="R252" t="str">
            <v>PERKIRAAN VOL. PEK.</v>
          </cell>
          <cell r="T252" t="str">
            <v>:</v>
          </cell>
          <cell r="U252">
            <v>41.86</v>
          </cell>
        </row>
        <row r="253">
          <cell r="C253" t="str">
            <v>seluruhnya di lokasi pekerjaan</v>
          </cell>
          <cell r="L253" t="str">
            <v>JENIS PEKERJAAN</v>
          </cell>
          <cell r="O253" t="str">
            <v>:  Pasangan Batu Dengan Mortar</v>
          </cell>
          <cell r="R253" t="str">
            <v>TOTAL HARGA (Rp.)</v>
          </cell>
          <cell r="T253" t="str">
            <v>:</v>
          </cell>
          <cell r="U253">
            <v>1085942.585</v>
          </cell>
        </row>
        <row r="254">
          <cell r="A254">
            <v>4</v>
          </cell>
          <cell r="C254" t="str">
            <v>Jarak rata-rata Base camp ke lokasi pekerjaan</v>
          </cell>
          <cell r="G254" t="str">
            <v>L</v>
          </cell>
          <cell r="H254">
            <v>17.5</v>
          </cell>
          <cell r="I254" t="str">
            <v>KM</v>
          </cell>
          <cell r="L254" t="str">
            <v>SATUAN PEMBAYARAN</v>
          </cell>
          <cell r="O254" t="str">
            <v>:  M3</v>
          </cell>
          <cell r="R254" t="str">
            <v>% THD. BIAYA PROYEK</v>
          </cell>
          <cell r="T254" t="str">
            <v>:</v>
          </cell>
          <cell r="U254">
            <v>0.50842721536508462</v>
          </cell>
        </row>
        <row r="255">
          <cell r="A255">
            <v>5</v>
          </cell>
          <cell r="C255" t="str">
            <v>Jam kerja efektif per-hari</v>
          </cell>
          <cell r="G255" t="str">
            <v>Tk</v>
          </cell>
          <cell r="H255">
            <v>7</v>
          </cell>
          <cell r="I255" t="str">
            <v>jam</v>
          </cell>
        </row>
        <row r="256">
          <cell r="A256">
            <v>6</v>
          </cell>
          <cell r="C256" t="str">
            <v>Perbandingan Pasir &amp; Semen</v>
          </cell>
          <cell r="E256" t="str">
            <v>: - Volume Semen</v>
          </cell>
          <cell r="G256" t="str">
            <v>Sm</v>
          </cell>
          <cell r="H256">
            <v>20</v>
          </cell>
          <cell r="I256" t="str">
            <v>%</v>
          </cell>
          <cell r="J256" t="str">
            <v xml:space="preserve"> Kuat Tekan min.</v>
          </cell>
        </row>
        <row r="257">
          <cell r="E257" t="str">
            <v>: - Volume Pasir</v>
          </cell>
          <cell r="G257" t="str">
            <v>Ps</v>
          </cell>
          <cell r="H257">
            <v>80</v>
          </cell>
          <cell r="I257" t="str">
            <v>%</v>
          </cell>
          <cell r="J257" t="str">
            <v xml:space="preserve"> 50 kg/cm2</v>
          </cell>
          <cell r="Q257" t="str">
            <v>PERKIRAAN</v>
          </cell>
          <cell r="R257" t="str">
            <v>HARGA</v>
          </cell>
          <cell r="S257" t="str">
            <v>JUMLAH</v>
          </cell>
        </row>
        <row r="258">
          <cell r="A258">
            <v>7</v>
          </cell>
          <cell r="C258" t="str">
            <v>Perbandingan Batu &amp; Mortar  :</v>
          </cell>
          <cell r="L258" t="str">
            <v>NO.</v>
          </cell>
          <cell r="N258" t="str">
            <v>KOMPONEN</v>
          </cell>
          <cell r="P258" t="str">
            <v>SATUAN</v>
          </cell>
          <cell r="Q258" t="str">
            <v>KUANTITAS</v>
          </cell>
          <cell r="R258" t="str">
            <v>SATUAN</v>
          </cell>
          <cell r="S258" t="str">
            <v>HARGA</v>
          </cell>
        </row>
        <row r="259">
          <cell r="C259" t="str">
            <v>- Batu</v>
          </cell>
          <cell r="G259" t="str">
            <v>Bt</v>
          </cell>
          <cell r="H259">
            <v>60</v>
          </cell>
          <cell r="I259" t="str">
            <v>%</v>
          </cell>
          <cell r="R259" t="str">
            <v>(Rp.)</v>
          </cell>
          <cell r="S259" t="str">
            <v>(Rp.)</v>
          </cell>
        </row>
        <row r="260">
          <cell r="C260" t="str">
            <v>- Mortar (campuran semen &amp; pasir)</v>
          </cell>
          <cell r="G260" t="str">
            <v>Mr</v>
          </cell>
          <cell r="H260">
            <v>40</v>
          </cell>
          <cell r="I260" t="str">
            <v>%</v>
          </cell>
        </row>
        <row r="261">
          <cell r="A261">
            <v>8</v>
          </cell>
          <cell r="C261" t="str">
            <v>Berat Jenis Bahan  :</v>
          </cell>
        </row>
        <row r="262">
          <cell r="C262" t="str">
            <v>- Pasangan Batu Dengan Mortar</v>
          </cell>
          <cell r="G262" t="str">
            <v>D1</v>
          </cell>
          <cell r="H262">
            <v>2.4</v>
          </cell>
          <cell r="I262" t="str">
            <v>ton/M3</v>
          </cell>
          <cell r="L262" t="str">
            <v>A.</v>
          </cell>
          <cell r="N262" t="str">
            <v>TENAGA</v>
          </cell>
        </row>
        <row r="263">
          <cell r="C263" t="str">
            <v>- Batu</v>
          </cell>
          <cell r="G263" t="str">
            <v>D2</v>
          </cell>
          <cell r="H263">
            <v>1.6</v>
          </cell>
          <cell r="I263" t="str">
            <v>ton/M3</v>
          </cell>
        </row>
        <row r="264">
          <cell r="C264" t="str">
            <v>- Adukan (mortar)</v>
          </cell>
          <cell r="G264" t="str">
            <v>D3</v>
          </cell>
          <cell r="H264">
            <v>1.8</v>
          </cell>
          <cell r="I264" t="str">
            <v>ton/M3</v>
          </cell>
          <cell r="L264" t="str">
            <v>1.</v>
          </cell>
          <cell r="N264" t="str">
            <v>Pekerja</v>
          </cell>
          <cell r="O264" t="str">
            <v>(L01)</v>
          </cell>
          <cell r="P264" t="str">
            <v>jam</v>
          </cell>
          <cell r="Q264">
            <v>4.0160642570281126</v>
          </cell>
          <cell r="R264">
            <v>0</v>
          </cell>
          <cell r="U264">
            <v>0</v>
          </cell>
        </row>
        <row r="265">
          <cell r="C265" t="str">
            <v>- Pasir</v>
          </cell>
          <cell r="G265" t="str">
            <v>D4</v>
          </cell>
          <cell r="H265">
            <v>1.67</v>
          </cell>
          <cell r="I265" t="str">
            <v>ton/M3</v>
          </cell>
          <cell r="L265" t="str">
            <v>2.</v>
          </cell>
          <cell r="N265" t="str">
            <v>Tukang Batu</v>
          </cell>
          <cell r="O265" t="str">
            <v>(L02)</v>
          </cell>
          <cell r="P265" t="str">
            <v>jam</v>
          </cell>
          <cell r="Q265">
            <v>1.2048192771084338</v>
          </cell>
          <cell r="R265">
            <v>0</v>
          </cell>
          <cell r="U265">
            <v>0</v>
          </cell>
        </row>
        <row r="266">
          <cell r="C266" t="str">
            <v>- Semen Portland</v>
          </cell>
          <cell r="G266" t="str">
            <v>D5</v>
          </cell>
          <cell r="H266">
            <v>1.44</v>
          </cell>
          <cell r="I266" t="str">
            <v>ton/M3</v>
          </cell>
          <cell r="L266" t="str">
            <v>3.</v>
          </cell>
          <cell r="N266" t="str">
            <v>Mandor</v>
          </cell>
          <cell r="O266" t="str">
            <v>(L03)</v>
          </cell>
          <cell r="P266" t="str">
            <v>jam</v>
          </cell>
          <cell r="Q266">
            <v>0.40160642570281124</v>
          </cell>
          <cell r="R266">
            <v>0</v>
          </cell>
          <cell r="U266">
            <v>0</v>
          </cell>
        </row>
        <row r="268">
          <cell r="A268" t="str">
            <v>II.</v>
          </cell>
          <cell r="C268" t="str">
            <v>URUTAN KERJA</v>
          </cell>
          <cell r="Q268" t="str">
            <v xml:space="preserve">JUMLAH HARGA TENAGA   </v>
          </cell>
          <cell r="U268">
            <v>0</v>
          </cell>
        </row>
        <row r="269">
          <cell r="A269">
            <v>1</v>
          </cell>
          <cell r="C269" t="str">
            <v>Semen, pasir dan air dicampur dan diaduk menjadi</v>
          </cell>
        </row>
        <row r="270">
          <cell r="C270" t="str">
            <v>mortar dengan menggunakan alat bantu</v>
          </cell>
          <cell r="L270" t="str">
            <v>B.</v>
          </cell>
          <cell r="N270" t="str">
            <v>BAHAN</v>
          </cell>
        </row>
        <row r="271">
          <cell r="A271">
            <v>2</v>
          </cell>
          <cell r="C271" t="str">
            <v>Batu dibersihkan dan dibasahi seluruh permukaannya</v>
          </cell>
        </row>
        <row r="272">
          <cell r="C272" t="str">
            <v>sebelum dipasang</v>
          </cell>
          <cell r="L272" t="str">
            <v>1.</v>
          </cell>
          <cell r="N272" t="str">
            <v>Batu</v>
          </cell>
          <cell r="O272" t="str">
            <v>(M02)</v>
          </cell>
          <cell r="P272" t="str">
            <v>M3</v>
          </cell>
          <cell r="Q272">
            <v>1.1000000000000001</v>
          </cell>
          <cell r="R272">
            <v>16100</v>
          </cell>
          <cell r="U272">
            <v>17710</v>
          </cell>
        </row>
        <row r="273">
          <cell r="A273">
            <v>3</v>
          </cell>
          <cell r="C273" t="str">
            <v>Penyelesaian dan perapihan setelah pemasangan</v>
          </cell>
          <cell r="L273" t="str">
            <v>2.</v>
          </cell>
          <cell r="N273" t="str">
            <v>Semen (PC)</v>
          </cell>
          <cell r="O273" t="str">
            <v>(M12)</v>
          </cell>
          <cell r="P273" t="str">
            <v>zak</v>
          </cell>
          <cell r="Q273">
            <v>161</v>
          </cell>
          <cell r="R273">
            <v>0</v>
          </cell>
          <cell r="U273">
            <v>0</v>
          </cell>
        </row>
        <row r="274">
          <cell r="L274" t="str">
            <v>3.</v>
          </cell>
          <cell r="N274" t="str">
            <v>Pasir</v>
          </cell>
          <cell r="O274" t="str">
            <v>(M01)</v>
          </cell>
          <cell r="P274" t="str">
            <v>M3</v>
          </cell>
          <cell r="Q274">
            <v>0.48287425149700602</v>
          </cell>
          <cell r="R274">
            <v>14800</v>
          </cell>
          <cell r="U274">
            <v>7146.5389221556889</v>
          </cell>
        </row>
        <row r="275">
          <cell r="A275" t="str">
            <v>III.</v>
          </cell>
          <cell r="C275" t="str">
            <v>PEMAKAIAN BAHAN, ALAT DAN TENAGA</v>
          </cell>
        </row>
        <row r="277">
          <cell r="A277" t="str">
            <v xml:space="preserve">   1.</v>
          </cell>
          <cell r="C277" t="str">
            <v>BAHAN</v>
          </cell>
        </row>
        <row r="278">
          <cell r="A278" t="str">
            <v>1.a.</v>
          </cell>
          <cell r="C278" t="str">
            <v>Batu     -----&gt;</v>
          </cell>
          <cell r="D278" t="str">
            <v>{(Bt x D1 x 1 M3) : D2} x 1.20</v>
          </cell>
          <cell r="G278" t="str">
            <v>(M02)</v>
          </cell>
          <cell r="H278">
            <v>1.1000000000000001</v>
          </cell>
          <cell r="I278" t="str">
            <v>M3</v>
          </cell>
          <cell r="J278" t="str">
            <v xml:space="preserve"> Lepas</v>
          </cell>
        </row>
        <row r="279">
          <cell r="A279" t="str">
            <v>1.b.</v>
          </cell>
          <cell r="C279" t="str">
            <v>Semen    ----&gt;</v>
          </cell>
          <cell r="D279" t="str">
            <v>Sm x {(Mr x D1 x 1 M3} : D3} x 1.05</v>
          </cell>
          <cell r="G279" t="str">
            <v>(M12)</v>
          </cell>
          <cell r="H279">
            <v>0.11200000000000002</v>
          </cell>
          <cell r="I279" t="str">
            <v>M3</v>
          </cell>
          <cell r="Q279" t="str">
            <v xml:space="preserve">JUMLAH HARGA BAHAN   </v>
          </cell>
          <cell r="U279">
            <v>24856.538922155691</v>
          </cell>
        </row>
        <row r="280">
          <cell r="D280" t="str">
            <v>x {D5 x (1000)}</v>
          </cell>
          <cell r="G280" t="str">
            <v>(M12)</v>
          </cell>
          <cell r="H280">
            <v>161</v>
          </cell>
          <cell r="I280" t="str">
            <v>Kg</v>
          </cell>
        </row>
        <row r="281">
          <cell r="A281" t="str">
            <v>1.c.</v>
          </cell>
          <cell r="C281" t="str">
            <v>Pasir    -----&gt;</v>
          </cell>
          <cell r="D281" t="str">
            <v>Ps x {(Mr x D1 x 1 M3) : D4} x 1.05</v>
          </cell>
          <cell r="G281" t="str">
            <v>(M01)</v>
          </cell>
          <cell r="H281">
            <v>0.48287425149700602</v>
          </cell>
          <cell r="I281" t="str">
            <v>M3</v>
          </cell>
          <cell r="L281" t="str">
            <v>C.</v>
          </cell>
          <cell r="N281" t="str">
            <v>PERALATAN</v>
          </cell>
        </row>
        <row r="283">
          <cell r="A283" t="str">
            <v>2.</v>
          </cell>
          <cell r="C283" t="str">
            <v>ALAT</v>
          </cell>
          <cell r="L283" t="str">
            <v>1.</v>
          </cell>
          <cell r="N283" t="str">
            <v>Conc. Mixer</v>
          </cell>
          <cell r="O283" t="str">
            <v>(E06)</v>
          </cell>
          <cell r="P283" t="str">
            <v>jam</v>
          </cell>
          <cell r="Q283">
            <v>0.40160642570281119</v>
          </cell>
          <cell r="R283">
            <v>24988.507824143071</v>
          </cell>
          <cell r="U283">
            <v>10035.54531090083</v>
          </cell>
        </row>
        <row r="284">
          <cell r="A284" t="str">
            <v>2.a.</v>
          </cell>
          <cell r="C284" t="str">
            <v>CONCRETE MIXER</v>
          </cell>
          <cell r="G284" t="str">
            <v>(E06)</v>
          </cell>
          <cell r="L284" t="str">
            <v>2.</v>
          </cell>
          <cell r="N284" t="str">
            <v>Alat Bantu</v>
          </cell>
          <cell r="P284" t="str">
            <v>Ls</v>
          </cell>
          <cell r="Q284">
            <v>1</v>
          </cell>
          <cell r="R284">
            <v>900</v>
          </cell>
          <cell r="U284">
            <v>900</v>
          </cell>
        </row>
        <row r="285">
          <cell r="C285" t="str">
            <v>Kapasitas Alat</v>
          </cell>
          <cell r="G285" t="str">
            <v>V</v>
          </cell>
          <cell r="H285">
            <v>500</v>
          </cell>
          <cell r="I285" t="str">
            <v>Liter</v>
          </cell>
        </row>
        <row r="286">
          <cell r="C286" t="str">
            <v>Faktor Efisiensi Alat</v>
          </cell>
          <cell r="G286" t="str">
            <v>Fa</v>
          </cell>
          <cell r="H286">
            <v>0.83</v>
          </cell>
          <cell r="I286" t="str">
            <v>-</v>
          </cell>
        </row>
        <row r="287">
          <cell r="C287" t="str">
            <v>Waktu siklus   :</v>
          </cell>
          <cell r="D287" t="str">
            <v>(T1 + T2 + T3 + T4)</v>
          </cell>
        </row>
        <row r="288">
          <cell r="C288" t="str">
            <v>-  Memuat</v>
          </cell>
          <cell r="G288" t="str">
            <v>T1</v>
          </cell>
          <cell r="H288">
            <v>3</v>
          </cell>
          <cell r="I288" t="str">
            <v>menit</v>
          </cell>
        </row>
        <row r="289">
          <cell r="C289" t="str">
            <v>-  Mengaduk</v>
          </cell>
          <cell r="G289" t="str">
            <v>T2</v>
          </cell>
          <cell r="H289">
            <v>4</v>
          </cell>
          <cell r="I289" t="str">
            <v>menit</v>
          </cell>
        </row>
        <row r="290">
          <cell r="C290" t="str">
            <v>-  Menuang</v>
          </cell>
          <cell r="G290" t="str">
            <v>T3</v>
          </cell>
          <cell r="H290">
            <v>1</v>
          </cell>
          <cell r="I290" t="str">
            <v>menit</v>
          </cell>
          <cell r="Q290" t="str">
            <v xml:space="preserve">JUMLAH HARGA PERALATAN   </v>
          </cell>
          <cell r="U290">
            <v>10935.54531090083</v>
          </cell>
        </row>
        <row r="291">
          <cell r="C291" t="str">
            <v>-  Tunggu, dll.</v>
          </cell>
          <cell r="G291" t="str">
            <v>T4</v>
          </cell>
          <cell r="H291">
            <v>2</v>
          </cell>
          <cell r="I291" t="str">
            <v>menit</v>
          </cell>
        </row>
        <row r="292">
          <cell r="G292" t="str">
            <v>Ts1</v>
          </cell>
          <cell r="H292">
            <v>10</v>
          </cell>
          <cell r="I292" t="str">
            <v>menit</v>
          </cell>
          <cell r="L292" t="str">
            <v>D.</v>
          </cell>
          <cell r="N292" t="str">
            <v>JUMLAH HARGA TENAGA, BAHAN DAN PERALATAN  ( A + B + C )</v>
          </cell>
          <cell r="U292">
            <v>35792.084233056521</v>
          </cell>
        </row>
        <row r="293">
          <cell r="L293" t="str">
            <v>E.</v>
          </cell>
          <cell r="N293" t="str">
            <v>OVERHEAD &amp; PROFIT</v>
          </cell>
          <cell r="P293">
            <v>10</v>
          </cell>
          <cell r="Q293" t="str">
            <v>%  x  D</v>
          </cell>
          <cell r="U293">
            <v>3579.2084233056521</v>
          </cell>
        </row>
        <row r="294">
          <cell r="C294" t="str">
            <v>Kap. Prod. / jam  =</v>
          </cell>
          <cell r="D294" t="str">
            <v>V x Fa x 60</v>
          </cell>
          <cell r="G294" t="str">
            <v>Q1</v>
          </cell>
          <cell r="H294">
            <v>2.4900000000000002</v>
          </cell>
          <cell r="I294" t="str">
            <v>M3</v>
          </cell>
          <cell r="L294" t="str">
            <v>F.</v>
          </cell>
          <cell r="N294" t="str">
            <v>HARGA SATUAN PEKERJAAN  ( D + E )</v>
          </cell>
          <cell r="U294">
            <v>39371.292656362173</v>
          </cell>
        </row>
        <row r="295">
          <cell r="D295" t="str">
            <v>1000 x Ts1</v>
          </cell>
          <cell r="L295" t="str">
            <v>Note: 1</v>
          </cell>
          <cell r="N295" t="str">
            <v>SATUAN dapat berdasarkan atas jam operasi untuk Tenaga Kerja dan Peralatan, volume dan/atau ukuran</v>
          </cell>
        </row>
        <row r="296">
          <cell r="N296" t="str">
            <v>berat untuk bahan-bahan.</v>
          </cell>
        </row>
        <row r="297">
          <cell r="C297" t="str">
            <v>Koefisien Alat / M3</v>
          </cell>
          <cell r="D297" t="str">
            <v xml:space="preserve">  =   1  :  Q1</v>
          </cell>
          <cell r="G297" t="str">
            <v>(E06)</v>
          </cell>
          <cell r="H297">
            <v>0.40160642570281119</v>
          </cell>
          <cell r="I297" t="str">
            <v>jam</v>
          </cell>
          <cell r="L297">
            <v>2</v>
          </cell>
          <cell r="N297" t="str">
            <v>Kuantitas satuan adalah kuantitas setiap komponen untuk menyelesaikan satu satuan pekerjaan dari nomor</v>
          </cell>
        </row>
        <row r="298">
          <cell r="N298" t="str">
            <v>mata pembayaran.</v>
          </cell>
        </row>
        <row r="299">
          <cell r="L299">
            <v>3</v>
          </cell>
          <cell r="N299" t="str">
            <v>Biaya satuan untuk peralatan sudah termasuk bahan bakar, bahan habis dipakai dan operator.</v>
          </cell>
        </row>
        <row r="300">
          <cell r="L300">
            <v>4</v>
          </cell>
          <cell r="N300" t="str">
            <v>Biaya satuan sudah termasuk pengeluaran untuk seluruh pajak yang berkaitan (tetapi tidak termasuk PPN</v>
          </cell>
        </row>
        <row r="301">
          <cell r="J301" t="str">
            <v>Berlanjut ke halaman berikut</v>
          </cell>
          <cell r="N301" t="str">
            <v>yang dibayar dari kontrak) dan biaya-biaya lainnya.</v>
          </cell>
        </row>
        <row r="302">
          <cell r="A302" t="str">
            <v>ITEM PEMBAYARAN NO.</v>
          </cell>
          <cell r="D302" t="str">
            <v>:  2.2</v>
          </cell>
          <cell r="J302" t="str">
            <v xml:space="preserve">Analisa EI-22 </v>
          </cell>
        </row>
        <row r="303">
          <cell r="A303" t="str">
            <v>JENIS PEKERJAAN</v>
          </cell>
          <cell r="D303" t="str">
            <v>:  Pasangan Batu Dengan Mortar</v>
          </cell>
        </row>
        <row r="304">
          <cell r="A304" t="str">
            <v>SATUAN PEMBAYARAN</v>
          </cell>
          <cell r="D304" t="str">
            <v>:  M3</v>
          </cell>
          <cell r="J304" t="str">
            <v xml:space="preserve">         URAIAN ANALISA HARGA SATUAN</v>
          </cell>
        </row>
        <row r="305">
          <cell r="J305" t="str">
            <v>Lanjutan</v>
          </cell>
        </row>
        <row r="307">
          <cell r="A307" t="str">
            <v>No.</v>
          </cell>
          <cell r="C307" t="str">
            <v>U R A I A N</v>
          </cell>
          <cell r="G307" t="str">
            <v>KODE</v>
          </cell>
          <cell r="H307" t="str">
            <v>KOEF.</v>
          </cell>
          <cell r="I307" t="str">
            <v>SATUAN</v>
          </cell>
          <cell r="J307" t="str">
            <v>KETERANGAN</v>
          </cell>
        </row>
        <row r="311">
          <cell r="A311" t="str">
            <v>2.a.</v>
          </cell>
          <cell r="C311" t="str">
            <v>ALAT BANTU</v>
          </cell>
          <cell r="I311" t="str">
            <v>Lump Sum</v>
          </cell>
        </row>
        <row r="312">
          <cell r="C312" t="str">
            <v>Diperlukan  :</v>
          </cell>
        </row>
        <row r="313">
          <cell r="C313" t="str">
            <v>- Sekop</v>
          </cell>
          <cell r="D313" t="str">
            <v>=  4  buah</v>
          </cell>
        </row>
        <row r="314">
          <cell r="C314" t="str">
            <v>- Pacul</v>
          </cell>
          <cell r="D314" t="str">
            <v>=  4  buah</v>
          </cell>
        </row>
        <row r="315">
          <cell r="C315" t="str">
            <v>- Sendok Semen</v>
          </cell>
          <cell r="D315" t="str">
            <v>=  4  buah</v>
          </cell>
        </row>
        <row r="316">
          <cell r="C316" t="str">
            <v>- Ember Cor</v>
          </cell>
          <cell r="D316" t="str">
            <v>=  8  buah</v>
          </cell>
        </row>
        <row r="317">
          <cell r="C317" t="str">
            <v>- Gerobak Dorong</v>
          </cell>
          <cell r="D317" t="str">
            <v>=  3  buah</v>
          </cell>
        </row>
        <row r="321">
          <cell r="A321" t="str">
            <v>3.</v>
          </cell>
          <cell r="C321" t="str">
            <v>TENAGA</v>
          </cell>
        </row>
        <row r="322">
          <cell r="C322" t="str">
            <v>Produksi Pas. Batu yang menentukan</v>
          </cell>
          <cell r="E322" t="str">
            <v>( Prod. C. Mixer )</v>
          </cell>
          <cell r="G322" t="str">
            <v>Q1</v>
          </cell>
          <cell r="H322">
            <v>2.4900000000000002</v>
          </cell>
          <cell r="I322" t="str">
            <v>M3/Jam</v>
          </cell>
        </row>
        <row r="323">
          <cell r="C323" t="str">
            <v>Produksi Pasangan Batu dalam 1 hari  =  Tk x Q1</v>
          </cell>
          <cell r="G323" t="str">
            <v>Qt</v>
          </cell>
          <cell r="H323">
            <v>17.43</v>
          </cell>
          <cell r="I323" t="str">
            <v>M3</v>
          </cell>
        </row>
        <row r="325">
          <cell r="C325" t="str">
            <v>Kebutuhan tenaga :</v>
          </cell>
          <cell r="D325" t="str">
            <v>- Mandor</v>
          </cell>
          <cell r="G325" t="str">
            <v>M</v>
          </cell>
          <cell r="H325">
            <v>1</v>
          </cell>
          <cell r="I325" t="str">
            <v>orang</v>
          </cell>
        </row>
        <row r="326">
          <cell r="D326" t="str">
            <v>- Tukang Batu</v>
          </cell>
          <cell r="G326" t="str">
            <v>Tb</v>
          </cell>
          <cell r="H326">
            <v>3</v>
          </cell>
          <cell r="I326" t="str">
            <v>orang</v>
          </cell>
        </row>
        <row r="327">
          <cell r="D327" t="str">
            <v>- Pekerja</v>
          </cell>
          <cell r="G327" t="str">
            <v>P</v>
          </cell>
          <cell r="H327">
            <v>10</v>
          </cell>
          <cell r="I327" t="str">
            <v>orang</v>
          </cell>
        </row>
        <row r="329">
          <cell r="C329" t="str">
            <v>Koefisien Tenaga / M3   :</v>
          </cell>
        </row>
        <row r="330">
          <cell r="D330" t="str">
            <v>-  Mandor</v>
          </cell>
          <cell r="E330" t="str">
            <v>= (Tk x M) : Qt</v>
          </cell>
          <cell r="G330" t="str">
            <v>(L03)</v>
          </cell>
          <cell r="H330">
            <v>0.40160642570281124</v>
          </cell>
          <cell r="I330" t="str">
            <v>jam</v>
          </cell>
        </row>
        <row r="331">
          <cell r="D331" t="str">
            <v>-  Tukang</v>
          </cell>
          <cell r="E331" t="str">
            <v>= (Tk x Tb) : Qt</v>
          </cell>
          <cell r="G331" t="str">
            <v>(L02)</v>
          </cell>
          <cell r="H331">
            <v>1.2048192771084338</v>
          </cell>
          <cell r="I331" t="str">
            <v>jam</v>
          </cell>
        </row>
        <row r="332">
          <cell r="D332" t="str">
            <v>-  Pekerja</v>
          </cell>
          <cell r="E332" t="str">
            <v>= (Tk x P) : Qt</v>
          </cell>
          <cell r="G332" t="str">
            <v>(L01)</v>
          </cell>
          <cell r="H332">
            <v>4.0160642570281126</v>
          </cell>
          <cell r="I332" t="str">
            <v>jam</v>
          </cell>
        </row>
        <row r="334">
          <cell r="A334" t="str">
            <v>4.</v>
          </cell>
          <cell r="C334" t="str">
            <v>HARGA DASAR SATUAN UPAH, BAHAN DAN ALAT</v>
          </cell>
        </row>
        <row r="335">
          <cell r="C335" t="str">
            <v>Lihat lampiran.</v>
          </cell>
        </row>
        <row r="337">
          <cell r="A337" t="str">
            <v>5.</v>
          </cell>
          <cell r="C337" t="str">
            <v>ANALISA HARGA SATUAN PEKERJAAN</v>
          </cell>
        </row>
        <row r="338">
          <cell r="C338" t="str">
            <v>Lihat perhitungan dalam FORMULIR STANDAR UNTUK</v>
          </cell>
        </row>
        <row r="339">
          <cell r="C339" t="str">
            <v>PEREKEMAN ANALISA MASING-MASING HARGA</v>
          </cell>
        </row>
        <row r="340">
          <cell r="C340" t="str">
            <v>SATUAN.</v>
          </cell>
        </row>
        <row r="341">
          <cell r="C341" t="str">
            <v>Didapat Harga Satuan Pekerjaan :</v>
          </cell>
        </row>
        <row r="343">
          <cell r="C343" t="str">
            <v xml:space="preserve">Rp.  </v>
          </cell>
          <cell r="D343">
            <v>39371.292656362173</v>
          </cell>
          <cell r="E343" t="str">
            <v xml:space="preserve"> / M3</v>
          </cell>
        </row>
        <row r="346">
          <cell r="A346" t="str">
            <v>6.</v>
          </cell>
          <cell r="C346" t="str">
            <v>WAKTU PELAKSANAAN YANG DIPERLUKAN</v>
          </cell>
        </row>
        <row r="347">
          <cell r="C347" t="str">
            <v>Masa Pelaksanaan :</v>
          </cell>
          <cell r="D347" t="str">
            <v>. . . . . . . . . . . .</v>
          </cell>
          <cell r="E347" t="str">
            <v>bulan</v>
          </cell>
        </row>
        <row r="349">
          <cell r="A349" t="str">
            <v>7.</v>
          </cell>
          <cell r="C349" t="str">
            <v>VOLUME PEKERJAAN YANG DIPERLUKAN</v>
          </cell>
        </row>
        <row r="350">
          <cell r="C350" t="str">
            <v>Volume pekerjaan  :</v>
          </cell>
          <cell r="D350">
            <v>41.86</v>
          </cell>
          <cell r="E350" t="str">
            <v>M3</v>
          </cell>
        </row>
        <row r="361">
          <cell r="A361" t="str">
            <v>ITEM PEMBAYARAN NO.</v>
          </cell>
          <cell r="D361" t="str">
            <v>:  2.3 (1)</v>
          </cell>
          <cell r="J361" t="str">
            <v xml:space="preserve">Analisa EI-231 </v>
          </cell>
          <cell r="T361" t="str">
            <v xml:space="preserve">Analisa EI-231 </v>
          </cell>
        </row>
        <row r="362">
          <cell r="A362" t="str">
            <v>JENIS PEKERJAAN</v>
          </cell>
          <cell r="D362" t="str">
            <v>:  Gorong2 Pipa Beton Bertulang,</v>
          </cell>
        </row>
        <row r="363">
          <cell r="A363" t="str">
            <v>SATUAN PEMBAYARAN</v>
          </cell>
          <cell r="D363" t="str">
            <v>:  M1</v>
          </cell>
          <cell r="E363" t="str">
            <v>Ø&lt;45cm</v>
          </cell>
          <cell r="J363" t="str">
            <v xml:space="preserve">         URAIAN ANALISA HARGA SATUAN</v>
          </cell>
          <cell r="L363" t="str">
            <v>FORMULIR STANDAR UNTUK</v>
          </cell>
        </row>
        <row r="364">
          <cell r="L364" t="str">
            <v>PEREKAMAN ANALISA MASING-MASING HARGA SATUAN</v>
          </cell>
        </row>
        <row r="365">
          <cell r="L365" t="str">
            <v/>
          </cell>
        </row>
        <row r="366">
          <cell r="A366" t="str">
            <v>No.</v>
          </cell>
          <cell r="C366" t="str">
            <v>U R A I A N</v>
          </cell>
          <cell r="G366" t="str">
            <v>KODE</v>
          </cell>
          <cell r="H366" t="str">
            <v>KOEF.</v>
          </cell>
          <cell r="I366" t="str">
            <v>SATUAN</v>
          </cell>
          <cell r="J366" t="str">
            <v>KETERANGAN</v>
          </cell>
        </row>
        <row r="368">
          <cell r="L368" t="str">
            <v>Proyek / Bagpro</v>
          </cell>
          <cell r="O368" t="str">
            <v xml:space="preserve">:  Peningkatan Jalan Dan Jembatan Prop. NTT </v>
          </cell>
        </row>
        <row r="369">
          <cell r="A369" t="str">
            <v>I.</v>
          </cell>
          <cell r="C369" t="str">
            <v>ASUMSI</v>
          </cell>
          <cell r="L369" t="str">
            <v>No. Paket Kontrak</v>
          </cell>
          <cell r="O369" t="str">
            <v xml:space="preserve">:  </v>
          </cell>
        </row>
        <row r="370">
          <cell r="A370">
            <v>1</v>
          </cell>
          <cell r="C370" t="str">
            <v>Pekerjaan dilakukan secara mekanik/manual</v>
          </cell>
          <cell r="L370" t="str">
            <v>Nama Paket</v>
          </cell>
          <cell r="O370" t="str">
            <v>:  Pembangunan Jalan Resetlement Pengungsi Mauritzu</v>
          </cell>
        </row>
        <row r="371">
          <cell r="A371">
            <v>2</v>
          </cell>
          <cell r="C371" t="str">
            <v>Lokasi pekerjaan : sepanjang jalan</v>
          </cell>
          <cell r="L371" t="str">
            <v>Prop / Kab / Kodya</v>
          </cell>
          <cell r="O371" t="str">
            <v>:  Nusa Tenggara Timur / TTU</v>
          </cell>
        </row>
        <row r="372">
          <cell r="A372">
            <v>3</v>
          </cell>
          <cell r="C372" t="str">
            <v>Diameter bagian dalam gorong-gorong</v>
          </cell>
          <cell r="G372" t="str">
            <v>d</v>
          </cell>
          <cell r="H372">
            <v>0.4</v>
          </cell>
          <cell r="I372" t="str">
            <v>m</v>
          </cell>
          <cell r="L372" t="str">
            <v>ITEM PEMBAYARAN NO.</v>
          </cell>
          <cell r="O372" t="str">
            <v>:  2.3 (1)</v>
          </cell>
          <cell r="R372" t="str">
            <v>PERKIRAAN VOL. PEK.</v>
          </cell>
          <cell r="T372" t="str">
            <v>:</v>
          </cell>
          <cell r="U372">
            <v>0</v>
          </cell>
        </row>
        <row r="373">
          <cell r="A373">
            <v>4</v>
          </cell>
          <cell r="C373" t="str">
            <v>Jarak rata-rata Base Camp ke lokasi pekerjaan</v>
          </cell>
          <cell r="G373" t="str">
            <v>L</v>
          </cell>
          <cell r="H373">
            <v>17.5</v>
          </cell>
          <cell r="I373" t="str">
            <v>Km</v>
          </cell>
          <cell r="L373" t="str">
            <v>JENIS PEKERJAAN</v>
          </cell>
          <cell r="O373" t="str">
            <v>:  Gorong2 Pipa Beton Bertulang,</v>
          </cell>
          <cell r="R373" t="str">
            <v>TOTAL HARGA (Rp.)</v>
          </cell>
          <cell r="T373" t="str">
            <v>:</v>
          </cell>
          <cell r="U373">
            <v>0</v>
          </cell>
        </row>
        <row r="374">
          <cell r="A374">
            <v>5</v>
          </cell>
          <cell r="C374" t="str">
            <v>Jam kerja efektif per-hari</v>
          </cell>
          <cell r="G374" t="str">
            <v>Tk</v>
          </cell>
          <cell r="H374">
            <v>7</v>
          </cell>
          <cell r="I374" t="str">
            <v>jam</v>
          </cell>
          <cell r="L374" t="str">
            <v>SATUAN PEMBAYARAN</v>
          </cell>
          <cell r="O374" t="str">
            <v>:  M1</v>
          </cell>
          <cell r="Q374" t="str">
            <v>Ø&lt;45cm</v>
          </cell>
          <cell r="R374" t="str">
            <v>% THD. BIAYA PROYEK</v>
          </cell>
          <cell r="T374" t="str">
            <v>:</v>
          </cell>
          <cell r="U374">
            <v>0</v>
          </cell>
        </row>
        <row r="375">
          <cell r="A375">
            <v>6</v>
          </cell>
          <cell r="C375" t="str">
            <v>Tebal gorong-gorong</v>
          </cell>
          <cell r="G375" t="str">
            <v>tg</v>
          </cell>
          <cell r="H375">
            <v>6.5</v>
          </cell>
          <cell r="I375" t="str">
            <v>Cm</v>
          </cell>
        </row>
        <row r="377">
          <cell r="A377" t="str">
            <v>II.</v>
          </cell>
          <cell r="C377" t="str">
            <v>URUTAN KERJA</v>
          </cell>
          <cell r="Q377" t="str">
            <v>PERKIRAAN</v>
          </cell>
          <cell r="R377" t="str">
            <v>HARGA</v>
          </cell>
          <cell r="S377" t="str">
            <v>JUMLAH</v>
          </cell>
        </row>
        <row r="378">
          <cell r="A378">
            <v>1</v>
          </cell>
          <cell r="C378" t="str">
            <v>Gorong-gorong dicetak di Base Camp</v>
          </cell>
          <cell r="L378" t="str">
            <v>NO.</v>
          </cell>
          <cell r="N378" t="str">
            <v>KOMPONEN</v>
          </cell>
          <cell r="P378" t="str">
            <v>SATUAN</v>
          </cell>
          <cell r="Q378" t="str">
            <v>KUANTITAS</v>
          </cell>
          <cell r="R378" t="str">
            <v>SATUAN</v>
          </cell>
          <cell r="S378" t="str">
            <v>HARGA</v>
          </cell>
        </row>
        <row r="379">
          <cell r="A379">
            <v>2</v>
          </cell>
          <cell r="C379" t="str">
            <v>Dump Truck mengangkut gorong-gorong jadi</v>
          </cell>
          <cell r="R379" t="str">
            <v>(Rp.)</v>
          </cell>
          <cell r="S379" t="str">
            <v>(Rp.)</v>
          </cell>
        </row>
        <row r="380">
          <cell r="C380" t="str">
            <v>ke lapangan</v>
          </cell>
        </row>
        <row r="381">
          <cell r="A381">
            <v>3</v>
          </cell>
          <cell r="C381" t="str">
            <v>Dasar gorong-gorong digali sesuai kebutuhan dan ma-</v>
          </cell>
        </row>
        <row r="382">
          <cell r="C382" t="str">
            <v>terial backfill dipadatkan dengan Tamper</v>
          </cell>
          <cell r="L382" t="str">
            <v>A.</v>
          </cell>
          <cell r="N382" t="str">
            <v>TENAGA</v>
          </cell>
        </row>
        <row r="383">
          <cell r="A383">
            <v>4</v>
          </cell>
          <cell r="C383" t="str">
            <v>Tebal lapis porus pada dasar gorong-gorong pipa</v>
          </cell>
          <cell r="G383" t="str">
            <v>tp</v>
          </cell>
          <cell r="H383">
            <v>0.1</v>
          </cell>
          <cell r="I383" t="str">
            <v>M</v>
          </cell>
          <cell r="J383" t="str">
            <v xml:space="preserve"> Sand bedding</v>
          </cell>
        </row>
        <row r="384">
          <cell r="A384">
            <v>5</v>
          </cell>
          <cell r="C384" t="str">
            <v>Material pilihan untuk penimbunan kembali (padat)</v>
          </cell>
          <cell r="L384" t="str">
            <v>1.</v>
          </cell>
          <cell r="N384" t="str">
            <v>Pekerja</v>
          </cell>
          <cell r="O384" t="str">
            <v>(L01)</v>
          </cell>
          <cell r="P384" t="str">
            <v>jam</v>
          </cell>
          <cell r="Q384">
            <v>2.3333333333333335</v>
          </cell>
          <cell r="R384">
            <v>0</v>
          </cell>
          <cell r="U384">
            <v>0</v>
          </cell>
        </row>
        <row r="385">
          <cell r="A385">
            <v>6</v>
          </cell>
          <cell r="C385" t="str">
            <v>Sekelompok pekerja akan melaksanakan pekerjaan</v>
          </cell>
          <cell r="L385" t="str">
            <v>2.</v>
          </cell>
          <cell r="N385" t="str">
            <v>Tukang</v>
          </cell>
          <cell r="O385" t="str">
            <v>(L02)</v>
          </cell>
          <cell r="P385" t="str">
            <v>jam</v>
          </cell>
          <cell r="Q385">
            <v>0.93333333333333335</v>
          </cell>
          <cell r="R385">
            <v>0</v>
          </cell>
          <cell r="U385">
            <v>0</v>
          </cell>
        </row>
        <row r="386">
          <cell r="C386" t="str">
            <v>dengan cara manual dengan menggunakan alat bantu</v>
          </cell>
          <cell r="L386" t="str">
            <v>3.</v>
          </cell>
          <cell r="N386" t="str">
            <v>Mandor</v>
          </cell>
          <cell r="O386" t="str">
            <v>(L03)</v>
          </cell>
          <cell r="P386" t="str">
            <v>jam</v>
          </cell>
          <cell r="Q386">
            <v>0.46666666666666667</v>
          </cell>
          <cell r="R386">
            <v>0</v>
          </cell>
          <cell r="U386">
            <v>0</v>
          </cell>
        </row>
        <row r="388">
          <cell r="Q388" t="str">
            <v xml:space="preserve">JUMLAH HARGA TENAGA   </v>
          </cell>
          <cell r="U388">
            <v>0</v>
          </cell>
        </row>
        <row r="389">
          <cell r="A389" t="str">
            <v>III.</v>
          </cell>
          <cell r="C389" t="str">
            <v>PEMAKAIAN BAHAN, ALAT DAN TENAGA</v>
          </cell>
        </row>
        <row r="390">
          <cell r="A390" t="str">
            <v xml:space="preserve">   1.</v>
          </cell>
          <cell r="C390" t="str">
            <v>BAHAN</v>
          </cell>
          <cell r="L390" t="str">
            <v>B.</v>
          </cell>
          <cell r="N390" t="str">
            <v>BAHAN</v>
          </cell>
        </row>
        <row r="391">
          <cell r="C391" t="str">
            <v>Untuk mendapatkan 1 M' gorong-gorong diperlukan</v>
          </cell>
        </row>
        <row r="392">
          <cell r="C392" t="str">
            <v>- Beton K-300 = (22/7*((2*tg/100+d)/2)^2)-(22/7*(d/2)^2))*1</v>
          </cell>
          <cell r="G392" t="str">
            <v>(EI-714)</v>
          </cell>
          <cell r="H392">
            <v>9.4954637954751508E-2</v>
          </cell>
          <cell r="I392" t="str">
            <v>M3</v>
          </cell>
          <cell r="L392" t="str">
            <v>1.</v>
          </cell>
          <cell r="N392" t="str">
            <v>Beton K-300</v>
          </cell>
          <cell r="O392" t="str">
            <v>(EI-714)</v>
          </cell>
          <cell r="P392" t="str">
            <v>M3</v>
          </cell>
          <cell r="Q392">
            <v>9.4954637954751508E-2</v>
          </cell>
          <cell r="R392">
            <v>199161.48366821613</v>
          </cell>
          <cell r="U392">
            <v>18911.306576246618</v>
          </cell>
        </row>
        <row r="393">
          <cell r="C393" t="str">
            <v>- Baja Tulangan (asumsi 100kg/m3)</v>
          </cell>
          <cell r="G393" t="str">
            <v>(M39)</v>
          </cell>
          <cell r="H393">
            <v>10.445010175022668</v>
          </cell>
          <cell r="I393" t="str">
            <v>Kg</v>
          </cell>
          <cell r="L393" t="str">
            <v>2.</v>
          </cell>
          <cell r="N393" t="str">
            <v>Baja Tulangan</v>
          </cell>
          <cell r="O393" t="str">
            <v>(M39)</v>
          </cell>
          <cell r="P393" t="str">
            <v>Kg</v>
          </cell>
          <cell r="Q393">
            <v>10.445010175022668</v>
          </cell>
          <cell r="R393">
            <v>12000</v>
          </cell>
          <cell r="U393">
            <v>125340.12210027201</v>
          </cell>
        </row>
        <row r="394">
          <cell r="C394" t="str">
            <v>- Timbunan Porus      = {(tp*(0.3+2*tg/100+d+0.3)*1)*1.05}</v>
          </cell>
          <cell r="G394" t="str">
            <v>(EI-241)</v>
          </cell>
          <cell r="H394">
            <v>0.11865000000000002</v>
          </cell>
          <cell r="I394" t="str">
            <v>M3</v>
          </cell>
          <cell r="L394" t="str">
            <v>3.</v>
          </cell>
          <cell r="N394" t="str">
            <v>Urugan Porus</v>
          </cell>
          <cell r="O394" t="str">
            <v>(EI-241)</v>
          </cell>
          <cell r="P394" t="str">
            <v>M3</v>
          </cell>
          <cell r="Q394">
            <v>0.11865000000000002</v>
          </cell>
          <cell r="R394">
            <v>36193.678298944527</v>
          </cell>
          <cell r="U394">
            <v>4294.3799301697691</v>
          </cell>
        </row>
        <row r="395">
          <cell r="C395" t="str">
            <v>- Material Pilihan</v>
          </cell>
          <cell r="D395" t="str">
            <v>= ((2*tg/100+d+0.3)*(0.3+2*tg/100+d+0.3)</v>
          </cell>
          <cell r="G395" t="str">
            <v>(M09)</v>
          </cell>
          <cell r="H395">
            <v>0.75305250000000024</v>
          </cell>
          <cell r="I395" t="str">
            <v>M3</v>
          </cell>
          <cell r="J395" t="str">
            <v xml:space="preserve"> = Vp</v>
          </cell>
          <cell r="L395" t="str">
            <v>4.</v>
          </cell>
          <cell r="N395" t="str">
            <v>Mat. Pilihan</v>
          </cell>
          <cell r="O395" t="str">
            <v>(M09)</v>
          </cell>
          <cell r="P395" t="str">
            <v>M3</v>
          </cell>
          <cell r="Q395">
            <v>0.75305250000000024</v>
          </cell>
          <cell r="R395">
            <v>47500</v>
          </cell>
          <cell r="U395">
            <v>35769.993750000009</v>
          </cell>
        </row>
        <row r="396">
          <cell r="D396" t="str">
            <v xml:space="preserve">   -(22/7*(0.5*(2*tg/100+d))^2))*1*1.05</v>
          </cell>
        </row>
        <row r="397">
          <cell r="A397" t="str">
            <v xml:space="preserve">   2.</v>
          </cell>
          <cell r="C397" t="str">
            <v>ALAT</v>
          </cell>
        </row>
        <row r="398">
          <cell r="A398" t="str">
            <v>2.a.</v>
          </cell>
          <cell r="C398" t="str">
            <v>TAMPER</v>
          </cell>
          <cell r="G398" t="str">
            <v>(E25)</v>
          </cell>
          <cell r="Q398" t="str">
            <v xml:space="preserve">JUMLAH HARGA BAHAN   </v>
          </cell>
          <cell r="U398">
            <v>184315.80235668842</v>
          </cell>
        </row>
        <row r="399">
          <cell r="C399" t="str">
            <v>Kecepatan</v>
          </cell>
          <cell r="G399" t="str">
            <v>v</v>
          </cell>
          <cell r="H399">
            <v>0.5</v>
          </cell>
          <cell r="I399" t="str">
            <v>Km / Jam</v>
          </cell>
        </row>
        <row r="400">
          <cell r="C400" t="str">
            <v>Efisiensi alat</v>
          </cell>
          <cell r="G400" t="str">
            <v>Fa</v>
          </cell>
          <cell r="H400">
            <v>0.83</v>
          </cell>
          <cell r="I400" t="str">
            <v>-</v>
          </cell>
          <cell r="L400" t="str">
            <v>C.</v>
          </cell>
          <cell r="N400" t="str">
            <v>PERALATAN</v>
          </cell>
        </row>
        <row r="401">
          <cell r="C401" t="str">
            <v>Lebar pemadatan</v>
          </cell>
          <cell r="G401" t="str">
            <v>Lb</v>
          </cell>
          <cell r="H401">
            <v>0.4</v>
          </cell>
          <cell r="I401" t="str">
            <v>M</v>
          </cell>
        </row>
        <row r="402">
          <cell r="C402" t="str">
            <v>Banyak lintasan</v>
          </cell>
          <cell r="G402" t="str">
            <v>n</v>
          </cell>
          <cell r="H402">
            <v>10</v>
          </cell>
          <cell r="I402" t="str">
            <v>lintasan</v>
          </cell>
          <cell r="L402" t="str">
            <v>1.</v>
          </cell>
          <cell r="N402" t="str">
            <v>Tamper</v>
          </cell>
          <cell r="O402" t="str">
            <v>(E25)</v>
          </cell>
          <cell r="P402" t="str">
            <v>jam</v>
          </cell>
          <cell r="Q402">
            <v>0.22682304216867474</v>
          </cell>
          <cell r="R402">
            <v>7380.1821907600606</v>
          </cell>
          <cell r="U402">
            <v>1673.9953762672715</v>
          </cell>
        </row>
        <row r="403">
          <cell r="C403" t="str">
            <v>Tebal lapis hamparan</v>
          </cell>
          <cell r="G403" t="str">
            <v>tp</v>
          </cell>
          <cell r="H403">
            <v>0.2</v>
          </cell>
          <cell r="I403" t="str">
            <v>M</v>
          </cell>
          <cell r="L403" t="str">
            <v>2.</v>
          </cell>
          <cell r="N403" t="str">
            <v>Dump Truck</v>
          </cell>
          <cell r="O403" t="str">
            <v>(E08)</v>
          </cell>
          <cell r="P403" t="str">
            <v>jam</v>
          </cell>
          <cell r="Q403">
            <v>0.12550200803212852</v>
          </cell>
          <cell r="R403">
            <v>85369.901634057198</v>
          </cell>
          <cell r="U403">
            <v>10714.094080579469</v>
          </cell>
        </row>
        <row r="404">
          <cell r="L404" t="str">
            <v>3.</v>
          </cell>
          <cell r="N404" t="str">
            <v>Alat  Bantu</v>
          </cell>
          <cell r="P404" t="str">
            <v>Ls</v>
          </cell>
          <cell r="Q404">
            <v>1</v>
          </cell>
          <cell r="R404">
            <v>500</v>
          </cell>
          <cell r="U404">
            <v>500</v>
          </cell>
        </row>
        <row r="406">
          <cell r="C406" t="str">
            <v>Kap. Prod. / Jam   =</v>
          </cell>
          <cell r="D406" t="str">
            <v>v x 1000 x Fa x Lb x 60</v>
          </cell>
          <cell r="G406" t="str">
            <v>Q1</v>
          </cell>
          <cell r="H406">
            <v>3.3200000000000003</v>
          </cell>
          <cell r="I406" t="str">
            <v xml:space="preserve">M3 / Jam </v>
          </cell>
        </row>
        <row r="407">
          <cell r="D407" t="str">
            <v xml:space="preserve">    n x tp</v>
          </cell>
        </row>
        <row r="409">
          <cell r="C409" t="str">
            <v>Koefisien Alat / m'</v>
          </cell>
          <cell r="D409" t="str">
            <v xml:space="preserve"> =  1  :  Q1 x Vp</v>
          </cell>
          <cell r="G409" t="str">
            <v>(E25)</v>
          </cell>
          <cell r="H409">
            <v>0.22682304216867474</v>
          </cell>
          <cell r="I409" t="str">
            <v>jam</v>
          </cell>
        </row>
        <row r="410">
          <cell r="Q410" t="str">
            <v xml:space="preserve">JUMLAH HARGA PERALATAN   </v>
          </cell>
          <cell r="U410">
            <v>12888.089456846741</v>
          </cell>
        </row>
        <row r="411">
          <cell r="A411" t="str">
            <v>2.b.</v>
          </cell>
          <cell r="C411" t="str">
            <v>DUMP TRUCK</v>
          </cell>
          <cell r="G411" t="str">
            <v>(E08)</v>
          </cell>
        </row>
        <row r="412">
          <cell r="C412" t="str">
            <v>Kapasitas bak sekali muat</v>
          </cell>
          <cell r="G412" t="str">
            <v>V</v>
          </cell>
          <cell r="H412">
            <v>15</v>
          </cell>
          <cell r="I412" t="str">
            <v>Buah/M'</v>
          </cell>
          <cell r="L412" t="str">
            <v>D.</v>
          </cell>
          <cell r="N412" t="str">
            <v>JUMLAH HARGA TENAGA, BAHAN DAN PERALATAN  ( A + B + C )</v>
          </cell>
          <cell r="U412">
            <v>197203.89181353516</v>
          </cell>
        </row>
        <row r="413">
          <cell r="C413" t="str">
            <v>Faktor efisiensi alat</v>
          </cell>
          <cell r="G413" t="str">
            <v>Fa</v>
          </cell>
          <cell r="H413">
            <v>0.83</v>
          </cell>
          <cell r="L413" t="str">
            <v>E.</v>
          </cell>
          <cell r="N413" t="str">
            <v>OVERHEAD &amp; PROFIT</v>
          </cell>
          <cell r="P413">
            <v>10</v>
          </cell>
          <cell r="Q413" t="str">
            <v>%  x  D</v>
          </cell>
          <cell r="U413">
            <v>19720.389181353516</v>
          </cell>
        </row>
        <row r="414">
          <cell r="C414" t="str">
            <v>Kecepatanrata-rata bermuatan</v>
          </cell>
          <cell r="G414" t="str">
            <v>v1</v>
          </cell>
          <cell r="H414">
            <v>40</v>
          </cell>
          <cell r="I414" t="str">
            <v>Km/Jam</v>
          </cell>
          <cell r="L414" t="str">
            <v>F.</v>
          </cell>
          <cell r="N414" t="str">
            <v>HARGA SATUAN PEKERJAAN  ( D + E )</v>
          </cell>
          <cell r="U414">
            <v>216924.28099488869</v>
          </cell>
        </row>
        <row r="415">
          <cell r="C415" t="str">
            <v>Kecepatan rata-rata kosong</v>
          </cell>
          <cell r="G415" t="str">
            <v>v2</v>
          </cell>
          <cell r="H415">
            <v>60</v>
          </cell>
          <cell r="I415" t="str">
            <v>Km/Jam</v>
          </cell>
          <cell r="L415" t="str">
            <v>Note: 1</v>
          </cell>
          <cell r="N415" t="str">
            <v>SATUAN dapat berdasarkan atas jam operasi untuk Tenaga Kerja dan Peralatan, volume dan/atau ukuran</v>
          </cell>
        </row>
        <row r="416">
          <cell r="C416" t="str">
            <v>Waktu siklus    :</v>
          </cell>
          <cell r="G416" t="str">
            <v>Ts1</v>
          </cell>
          <cell r="N416" t="str">
            <v>berat untuk bahan-bahan.</v>
          </cell>
        </row>
        <row r="417">
          <cell r="C417" t="str">
            <v>- Waktu  tempuh in  si  = (L : v1 ) x 60</v>
          </cell>
          <cell r="G417" t="str">
            <v>T1</v>
          </cell>
          <cell r="H417">
            <v>26.25</v>
          </cell>
          <cell r="I417" t="str">
            <v>menit</v>
          </cell>
          <cell r="L417">
            <v>2</v>
          </cell>
          <cell r="N417" t="str">
            <v>Kuantitas satuan adalah kuantitas setiap komponen untuk menyelesaikan satu satuan pekerjaan dari nomor</v>
          </cell>
        </row>
        <row r="418">
          <cell r="C418" t="str">
            <v>-  Waktutempuh kosong  = (L : v2)  x  60</v>
          </cell>
          <cell r="G418" t="str">
            <v>T2</v>
          </cell>
          <cell r="H418">
            <v>17.5</v>
          </cell>
          <cell r="I418" t="str">
            <v>menit</v>
          </cell>
          <cell r="N418" t="str">
            <v>mata pembayaran.</v>
          </cell>
        </row>
        <row r="419">
          <cell r="C419" t="str">
            <v>-  Muat, bongkar dan lain-lain</v>
          </cell>
          <cell r="G419" t="str">
            <v>T3</v>
          </cell>
          <cell r="H419">
            <v>50</v>
          </cell>
          <cell r="I419" t="str">
            <v>menit</v>
          </cell>
          <cell r="L419">
            <v>3</v>
          </cell>
          <cell r="N419" t="str">
            <v>Biaya satuan untuk peralatan sudah termasuk bahan bakar, bahan habis dipakai dan operator.</v>
          </cell>
        </row>
        <row r="420">
          <cell r="G420" t="str">
            <v>Ts1</v>
          </cell>
          <cell r="H420">
            <v>93.75</v>
          </cell>
          <cell r="I420" t="str">
            <v>menit</v>
          </cell>
          <cell r="L420">
            <v>4</v>
          </cell>
          <cell r="N420" t="str">
            <v>Biaya satuan sudah termasuk pengeluaran untuk seluruh pajak yang berkaitan (tetapi tidak termasuk PPN</v>
          </cell>
        </row>
        <row r="421">
          <cell r="J421" t="str">
            <v>Berlanjut ke halaman berikut</v>
          </cell>
          <cell r="N421" t="str">
            <v>yang dibayar dari kontrak) dan biaya-biaya lainnya.</v>
          </cell>
        </row>
        <row r="422">
          <cell r="A422" t="str">
            <v>ITEM PEMBAYARAN NO.</v>
          </cell>
          <cell r="D422" t="str">
            <v>:  2.3 (1)</v>
          </cell>
          <cell r="J422" t="str">
            <v xml:space="preserve">Analisa EI-231 </v>
          </cell>
        </row>
        <row r="423">
          <cell r="A423" t="str">
            <v>JENIS PEKERJAAN</v>
          </cell>
          <cell r="D423" t="str">
            <v>:  Gorong2 Pipa Beton Bertulang,</v>
          </cell>
          <cell r="G423" t="str">
            <v>Ø&lt;45cm</v>
          </cell>
        </row>
        <row r="424">
          <cell r="A424" t="str">
            <v>SATUAN PEMBAYARAN</v>
          </cell>
          <cell r="D424" t="str">
            <v>:  M1</v>
          </cell>
          <cell r="J424" t="str">
            <v xml:space="preserve">         URAIAN ANALISA HARGA SATUAN</v>
          </cell>
        </row>
        <row r="425">
          <cell r="J425" t="str">
            <v>Lanjutan</v>
          </cell>
        </row>
        <row r="427">
          <cell r="A427" t="str">
            <v>No.</v>
          </cell>
          <cell r="C427" t="str">
            <v>U R A I A N</v>
          </cell>
          <cell r="G427" t="str">
            <v>KODE</v>
          </cell>
          <cell r="H427" t="str">
            <v>KOEF.</v>
          </cell>
          <cell r="I427" t="str">
            <v>SATUAN</v>
          </cell>
          <cell r="J427" t="str">
            <v>KETERANGAN</v>
          </cell>
        </row>
        <row r="430">
          <cell r="C430" t="str">
            <v>Kapasitas Produksi / Jam   =</v>
          </cell>
          <cell r="E430" t="str">
            <v>V x Fa x 60</v>
          </cell>
          <cell r="G430" t="str">
            <v>Q2</v>
          </cell>
          <cell r="H430">
            <v>7.968</v>
          </cell>
          <cell r="I430" t="str">
            <v xml:space="preserve">M' / Jam </v>
          </cell>
        </row>
        <row r="431">
          <cell r="E431" t="str">
            <v>Ts1</v>
          </cell>
        </row>
        <row r="433">
          <cell r="C433" t="str">
            <v>Koefisien Alat / m'</v>
          </cell>
          <cell r="D433" t="str">
            <v xml:space="preserve"> =  1  :  Q2</v>
          </cell>
          <cell r="G433" t="str">
            <v>(E08)</v>
          </cell>
          <cell r="H433">
            <v>0.12550200803212852</v>
          </cell>
          <cell r="I433" t="str">
            <v>jam</v>
          </cell>
        </row>
        <row r="436">
          <cell r="A436" t="str">
            <v>2.c.</v>
          </cell>
          <cell r="C436" t="str">
            <v>ALAT  BANTU</v>
          </cell>
        </row>
        <row r="437">
          <cell r="C437" t="str">
            <v>Diperlukan alat-alat bantu kecil</v>
          </cell>
          <cell r="J437" t="str">
            <v>Lump Sump</v>
          </cell>
        </row>
        <row r="438">
          <cell r="C438" t="str">
            <v>- Sekop    =         3   buah</v>
          </cell>
        </row>
        <row r="439">
          <cell r="C439" t="str">
            <v>- Pacul     =         3   buah</v>
          </cell>
        </row>
        <row r="440">
          <cell r="C440" t="str">
            <v>- Alat-alat kecil lain</v>
          </cell>
        </row>
        <row r="442">
          <cell r="A442" t="str">
            <v xml:space="preserve">   3.</v>
          </cell>
          <cell r="C442" t="str">
            <v>TENAGA</v>
          </cell>
        </row>
        <row r="443">
          <cell r="C443" t="str">
            <v>Produksi Gorong-gorong / hari</v>
          </cell>
          <cell r="G443" t="str">
            <v>Qt</v>
          </cell>
          <cell r="H443">
            <v>15</v>
          </cell>
          <cell r="I443" t="str">
            <v>M'</v>
          </cell>
        </row>
        <row r="444">
          <cell r="C444" t="str">
            <v>Kebutuhan tenaga :</v>
          </cell>
        </row>
        <row r="445">
          <cell r="D445" t="str">
            <v>- Pekerja</v>
          </cell>
          <cell r="G445" t="str">
            <v>P</v>
          </cell>
          <cell r="H445">
            <v>5</v>
          </cell>
          <cell r="I445" t="str">
            <v>orang</v>
          </cell>
        </row>
        <row r="446">
          <cell r="D446" t="str">
            <v>- Tukang</v>
          </cell>
          <cell r="G446" t="str">
            <v>T</v>
          </cell>
          <cell r="H446">
            <v>2</v>
          </cell>
          <cell r="I446" t="str">
            <v>orang</v>
          </cell>
        </row>
        <row r="447">
          <cell r="D447" t="str">
            <v>- Mandor</v>
          </cell>
          <cell r="G447" t="str">
            <v>M</v>
          </cell>
          <cell r="H447">
            <v>1</v>
          </cell>
          <cell r="I447" t="str">
            <v>orang</v>
          </cell>
        </row>
        <row r="449">
          <cell r="C449" t="str">
            <v>Koefisien tenaga / M1   :</v>
          </cell>
        </row>
        <row r="450">
          <cell r="D450" t="str">
            <v>- Pekerja</v>
          </cell>
          <cell r="E450" t="str">
            <v>= (Tk x P) : Qt</v>
          </cell>
          <cell r="G450" t="str">
            <v>(L01)</v>
          </cell>
          <cell r="H450">
            <v>2.3333333333333335</v>
          </cell>
          <cell r="I450" t="str">
            <v>Jam</v>
          </cell>
        </row>
        <row r="451">
          <cell r="D451" t="str">
            <v>- Tukang</v>
          </cell>
          <cell r="E451" t="str">
            <v>= (Tk x T) : Qt</v>
          </cell>
          <cell r="G451" t="str">
            <v>(L02)</v>
          </cell>
          <cell r="H451">
            <v>0.93333333333333335</v>
          </cell>
          <cell r="I451" t="str">
            <v>Jam</v>
          </cell>
        </row>
        <row r="452">
          <cell r="D452" t="str">
            <v>- Mandor</v>
          </cell>
          <cell r="E452" t="str">
            <v>= (Tk x M) : Qt</v>
          </cell>
          <cell r="G452" t="str">
            <v>(L03)</v>
          </cell>
          <cell r="H452">
            <v>0.46666666666666667</v>
          </cell>
          <cell r="I452" t="str">
            <v>Jam</v>
          </cell>
        </row>
        <row r="454">
          <cell r="A454" t="str">
            <v>4.</v>
          </cell>
          <cell r="C454" t="str">
            <v>HARGA DASAR SATUAN UPAH, BAHAN DAN ALAT</v>
          </cell>
        </row>
        <row r="455">
          <cell r="C455" t="str">
            <v>Lihat lampiran.</v>
          </cell>
        </row>
        <row r="458">
          <cell r="A458" t="str">
            <v>5.</v>
          </cell>
          <cell r="C458" t="str">
            <v>ANALISA HARGA SATUAN PEKERJAAN</v>
          </cell>
        </row>
        <row r="459">
          <cell r="C459" t="str">
            <v>Lihat perhitungan dalam FORMULIR STANDAR UNTUK</v>
          </cell>
        </row>
        <row r="460">
          <cell r="C460" t="str">
            <v>PEREKEMAN ANALISA MASING-MASING HARGA</v>
          </cell>
        </row>
        <row r="461">
          <cell r="C461" t="str">
            <v>SATUAN.</v>
          </cell>
        </row>
        <row r="462">
          <cell r="C462" t="str">
            <v>Didapat Harga Satuan Pekerjaan :</v>
          </cell>
        </row>
        <row r="464">
          <cell r="C464" t="str">
            <v xml:space="preserve">Rp.  </v>
          </cell>
          <cell r="D464">
            <v>216924.28099488869</v>
          </cell>
          <cell r="E464" t="str">
            <v xml:space="preserve"> / M'</v>
          </cell>
        </row>
        <row r="467">
          <cell r="A467" t="str">
            <v>6.</v>
          </cell>
          <cell r="C467" t="str">
            <v>WAKTU PELAKSANAAN YANG DIPERLUKAN</v>
          </cell>
        </row>
        <row r="468">
          <cell r="C468" t="str">
            <v>Masa Pelaksanaan :</v>
          </cell>
          <cell r="D468" t="str">
            <v>. . . . . . . . . . . .</v>
          </cell>
          <cell r="E468" t="str">
            <v>bulan</v>
          </cell>
        </row>
        <row r="470">
          <cell r="A470" t="str">
            <v>7.</v>
          </cell>
          <cell r="C470" t="str">
            <v>VOLUME PEKERJAAN YANG DIPERLUKAN</v>
          </cell>
        </row>
        <row r="471">
          <cell r="C471" t="str">
            <v>Volume pekerjaan  :</v>
          </cell>
          <cell r="D471">
            <v>0</v>
          </cell>
          <cell r="E471" t="str">
            <v>M'</v>
          </cell>
        </row>
        <row r="481">
          <cell r="A481" t="str">
            <v>ITEM PEMBAYARAN NO.</v>
          </cell>
          <cell r="D481" t="str">
            <v>:  2.3 (2)</v>
          </cell>
          <cell r="J481" t="str">
            <v xml:space="preserve">Analisa EI-232 </v>
          </cell>
          <cell r="T481" t="str">
            <v xml:space="preserve">Analisa EI-232 </v>
          </cell>
        </row>
        <row r="482">
          <cell r="A482" t="str">
            <v>JENIS PEKERJAAN</v>
          </cell>
          <cell r="D482" t="str">
            <v>:  Gorong2 Pipa Beton Bertulang,</v>
          </cell>
        </row>
        <row r="483">
          <cell r="A483" t="str">
            <v>SATUAN PEMBAYARAN</v>
          </cell>
          <cell r="D483" t="str">
            <v>:  M1</v>
          </cell>
          <cell r="E483" t="str">
            <v>Ø 45 - &lt;75cm</v>
          </cell>
          <cell r="J483" t="str">
            <v xml:space="preserve">         URAIAN ANALISA HARGA SATUAN</v>
          </cell>
          <cell r="L483" t="str">
            <v>FORMULIR STANDAR UNTUK</v>
          </cell>
        </row>
        <row r="484">
          <cell r="L484" t="str">
            <v>PEREKAMAN ANALISA MASING-MASING HARGA SATUAN</v>
          </cell>
        </row>
        <row r="485">
          <cell r="L485" t="str">
            <v/>
          </cell>
        </row>
        <row r="486">
          <cell r="A486" t="str">
            <v>No.</v>
          </cell>
          <cell r="C486" t="str">
            <v>U R A I A N</v>
          </cell>
          <cell r="G486" t="str">
            <v>KODE</v>
          </cell>
          <cell r="H486" t="str">
            <v>KOEF.</v>
          </cell>
          <cell r="I486" t="str">
            <v>SATUAN</v>
          </cell>
          <cell r="J486" t="str">
            <v>KETERANGAN</v>
          </cell>
        </row>
        <row r="488">
          <cell r="L488" t="str">
            <v>Proyek / Bagpro</v>
          </cell>
          <cell r="O488" t="str">
            <v xml:space="preserve">:  Peningkatan Jalan Dan Jembatan Prop. NTT </v>
          </cell>
        </row>
        <row r="489">
          <cell r="A489" t="str">
            <v>I.</v>
          </cell>
          <cell r="C489" t="str">
            <v>ASUMSI</v>
          </cell>
          <cell r="L489" t="str">
            <v>No. Paket Kontrak</v>
          </cell>
          <cell r="O489" t="str">
            <v xml:space="preserve">:  </v>
          </cell>
        </row>
        <row r="490">
          <cell r="A490">
            <v>1</v>
          </cell>
          <cell r="C490" t="str">
            <v>Pekerjaan dilakukan secara mekanik/manual</v>
          </cell>
          <cell r="L490" t="str">
            <v>Nama Paket</v>
          </cell>
          <cell r="O490" t="str">
            <v>:  Pembangunan Jalan Resetlement Pengungsi Mauritzu</v>
          </cell>
        </row>
        <row r="491">
          <cell r="A491">
            <v>2</v>
          </cell>
          <cell r="C491" t="str">
            <v>Lokasi pekerjaan : sepanjang jalan</v>
          </cell>
          <cell r="L491" t="str">
            <v>Prop / Kab / Kodya</v>
          </cell>
          <cell r="O491" t="str">
            <v>:  Nusa Tenggara Timur / TTU</v>
          </cell>
        </row>
        <row r="492">
          <cell r="A492">
            <v>3</v>
          </cell>
          <cell r="C492" t="str">
            <v>Diameter bagian dalam gorong-gorong</v>
          </cell>
          <cell r="G492" t="str">
            <v>d</v>
          </cell>
          <cell r="H492">
            <v>0.6</v>
          </cell>
          <cell r="I492" t="str">
            <v>m</v>
          </cell>
          <cell r="L492" t="str">
            <v>ITEM PEMBAYARAN NO.</v>
          </cell>
          <cell r="O492" t="str">
            <v>:  2.3 (2)</v>
          </cell>
          <cell r="R492" t="str">
            <v>PERKIRAAN VOL. PEK.</v>
          </cell>
          <cell r="T492" t="str">
            <v>:</v>
          </cell>
          <cell r="U492">
            <v>0</v>
          </cell>
        </row>
        <row r="493">
          <cell r="A493">
            <v>4</v>
          </cell>
          <cell r="C493" t="str">
            <v>Jarak rata-rata Base Camp ke lokasi pekerjaan</v>
          </cell>
          <cell r="G493" t="str">
            <v>L</v>
          </cell>
          <cell r="H493">
            <v>17.5</v>
          </cell>
          <cell r="I493" t="str">
            <v>Km</v>
          </cell>
          <cell r="L493" t="str">
            <v>JENIS PEKERJAAN</v>
          </cell>
          <cell r="O493" t="str">
            <v>:  Gorong2 Pipa Beton Bertulang,</v>
          </cell>
          <cell r="R493" t="str">
            <v>TOTAL HARGA (Rp.)</v>
          </cell>
          <cell r="T493" t="str">
            <v>:</v>
          </cell>
          <cell r="U493">
            <v>0</v>
          </cell>
        </row>
        <row r="494">
          <cell r="A494">
            <v>5</v>
          </cell>
          <cell r="C494" t="str">
            <v>Jam kerja efektif per-hari</v>
          </cell>
          <cell r="G494" t="str">
            <v>Tk</v>
          </cell>
          <cell r="H494">
            <v>7</v>
          </cell>
          <cell r="I494" t="str">
            <v>jam</v>
          </cell>
          <cell r="L494" t="str">
            <v>SATUAN PEMBAYARAN</v>
          </cell>
          <cell r="O494" t="str">
            <v>:  M1</v>
          </cell>
          <cell r="Q494" t="str">
            <v>Ø 45 - &lt;75cm</v>
          </cell>
          <cell r="R494" t="str">
            <v>% THD. BIAYA PROYEK</v>
          </cell>
          <cell r="T494" t="str">
            <v>:</v>
          </cell>
          <cell r="U494">
            <v>0</v>
          </cell>
        </row>
        <row r="495">
          <cell r="A495">
            <v>6</v>
          </cell>
          <cell r="C495" t="str">
            <v>Tebal gorong-gorong</v>
          </cell>
          <cell r="G495" t="str">
            <v>tg</v>
          </cell>
          <cell r="H495">
            <v>6.5</v>
          </cell>
          <cell r="I495" t="str">
            <v>Cm</v>
          </cell>
        </row>
        <row r="497">
          <cell r="A497" t="str">
            <v>II.</v>
          </cell>
          <cell r="C497" t="str">
            <v>URUTAN KERJA</v>
          </cell>
          <cell r="Q497" t="str">
            <v>PERKIRAAN</v>
          </cell>
          <cell r="R497" t="str">
            <v>HARGA</v>
          </cell>
          <cell r="S497" t="str">
            <v>JUMLAH</v>
          </cell>
        </row>
        <row r="498">
          <cell r="A498">
            <v>1</v>
          </cell>
          <cell r="C498" t="str">
            <v>Gorong-gorong dicetak di Base Camp</v>
          </cell>
          <cell r="L498" t="str">
            <v>NO.</v>
          </cell>
          <cell r="N498" t="str">
            <v>KOMPONEN</v>
          </cell>
          <cell r="P498" t="str">
            <v>SATUAN</v>
          </cell>
          <cell r="Q498" t="str">
            <v>KUANTITAS</v>
          </cell>
          <cell r="R498" t="str">
            <v>SATUAN</v>
          </cell>
          <cell r="S498" t="str">
            <v>HARGA</v>
          </cell>
        </row>
        <row r="499">
          <cell r="A499">
            <v>2</v>
          </cell>
          <cell r="C499" t="str">
            <v>Dump Truck mengangkut gorong-gorong jadi</v>
          </cell>
          <cell r="R499" t="str">
            <v>(Rp.)</v>
          </cell>
          <cell r="S499" t="str">
            <v>(Rp.)</v>
          </cell>
        </row>
        <row r="500">
          <cell r="C500" t="str">
            <v>ke lapangan</v>
          </cell>
        </row>
        <row r="501">
          <cell r="A501">
            <v>3</v>
          </cell>
          <cell r="C501" t="str">
            <v>Dasar gorong-gorong digali sesuai kebutuhan dan ma-</v>
          </cell>
        </row>
        <row r="502">
          <cell r="C502" t="str">
            <v>terial backfill dipadatkan dengan Tamper</v>
          </cell>
          <cell r="L502" t="str">
            <v>A.</v>
          </cell>
          <cell r="N502" t="str">
            <v>TENAGA</v>
          </cell>
        </row>
        <row r="503">
          <cell r="A503">
            <v>4</v>
          </cell>
          <cell r="C503" t="str">
            <v>Tebal lapis porus pada dasar gorong-gorong pipa</v>
          </cell>
          <cell r="G503" t="str">
            <v>tp</v>
          </cell>
          <cell r="H503">
            <v>0.1</v>
          </cell>
          <cell r="I503" t="str">
            <v>M</v>
          </cell>
          <cell r="J503" t="str">
            <v xml:space="preserve"> Sand bedding</v>
          </cell>
        </row>
        <row r="504">
          <cell r="A504">
            <v>5</v>
          </cell>
          <cell r="C504" t="str">
            <v>Material pilihan untuk penimbunan kembali (padat)</v>
          </cell>
          <cell r="L504" t="str">
            <v>1.</v>
          </cell>
          <cell r="N504" t="str">
            <v>Pekerja</v>
          </cell>
          <cell r="O504" t="str">
            <v>(L01)</v>
          </cell>
          <cell r="P504" t="str">
            <v>jam</v>
          </cell>
          <cell r="Q504">
            <v>4.9000000000000004</v>
          </cell>
          <cell r="R504">
            <v>0</v>
          </cell>
          <cell r="U504">
            <v>0</v>
          </cell>
        </row>
        <row r="505">
          <cell r="A505">
            <v>6</v>
          </cell>
          <cell r="C505" t="str">
            <v>Sekelompok pekerja akan melaksanakan pekerjaan</v>
          </cell>
          <cell r="L505" t="str">
            <v>2.</v>
          </cell>
          <cell r="N505" t="str">
            <v>Tukang</v>
          </cell>
          <cell r="O505" t="str">
            <v>(L02)</v>
          </cell>
          <cell r="P505" t="str">
            <v>jam</v>
          </cell>
          <cell r="Q505">
            <v>1.4</v>
          </cell>
          <cell r="R505">
            <v>0</v>
          </cell>
          <cell r="U505">
            <v>0</v>
          </cell>
        </row>
        <row r="506">
          <cell r="C506" t="str">
            <v>dengan cara manual dengan menggunakan alat bantu</v>
          </cell>
          <cell r="L506" t="str">
            <v>3.</v>
          </cell>
          <cell r="N506" t="str">
            <v>Mandor</v>
          </cell>
          <cell r="O506" t="str">
            <v>(L03)</v>
          </cell>
          <cell r="P506" t="str">
            <v>jam</v>
          </cell>
          <cell r="Q506">
            <v>0.7</v>
          </cell>
          <cell r="R506">
            <v>0</v>
          </cell>
          <cell r="U506">
            <v>0</v>
          </cell>
        </row>
        <row r="508">
          <cell r="Q508" t="str">
            <v xml:space="preserve">JUMLAH HARGA TENAGA   </v>
          </cell>
          <cell r="U508">
            <v>0</v>
          </cell>
        </row>
        <row r="509">
          <cell r="A509" t="str">
            <v>III.</v>
          </cell>
          <cell r="C509" t="str">
            <v>PEMAKAIAN BAHAN, ALAT DAN TENAGA</v>
          </cell>
        </row>
        <row r="510">
          <cell r="A510" t="str">
            <v xml:space="preserve">   1.</v>
          </cell>
          <cell r="C510" t="str">
            <v>BAHAN</v>
          </cell>
          <cell r="L510" t="str">
            <v>B.</v>
          </cell>
          <cell r="N510" t="str">
            <v>BAHAN</v>
          </cell>
        </row>
        <row r="511">
          <cell r="C511" t="str">
            <v>Untuk mendapatkan 1 M' gorong-gorong diperlukan</v>
          </cell>
        </row>
        <row r="512">
          <cell r="C512" t="str">
            <v>- Beton K-300 = (22/7*((2*tg/100+d)/2)^2)-(22/7*(d/2)^2))*1</v>
          </cell>
          <cell r="G512" t="str">
            <v>(EI-714)</v>
          </cell>
          <cell r="H512">
            <v>0.13579534245141872</v>
          </cell>
          <cell r="I512" t="str">
            <v>M3</v>
          </cell>
          <cell r="L512" t="str">
            <v>1.</v>
          </cell>
          <cell r="N512" t="str">
            <v>Beton K-300</v>
          </cell>
          <cell r="O512" t="str">
            <v>(EI-714)</v>
          </cell>
          <cell r="P512" t="str">
            <v>M3</v>
          </cell>
          <cell r="Q512">
            <v>0.13579534245141872</v>
          </cell>
          <cell r="R512">
            <v>199161.48366821613</v>
          </cell>
          <cell r="U512">
            <v>27045.201877858046</v>
          </cell>
        </row>
        <row r="513">
          <cell r="C513" t="str">
            <v>- Baja Tulangan (asumsi 100kg/m3)</v>
          </cell>
          <cell r="G513" t="str">
            <v>(M39)</v>
          </cell>
          <cell r="H513">
            <v>14.937487669656059</v>
          </cell>
          <cell r="I513" t="str">
            <v>Kg</v>
          </cell>
          <cell r="L513" t="str">
            <v>2.</v>
          </cell>
          <cell r="N513" t="str">
            <v>Baja Tulangan</v>
          </cell>
          <cell r="O513" t="str">
            <v>(M39)</v>
          </cell>
          <cell r="P513" t="str">
            <v>Kg</v>
          </cell>
          <cell r="Q513">
            <v>14.937487669656059</v>
          </cell>
          <cell r="R513">
            <v>12000</v>
          </cell>
          <cell r="U513">
            <v>179249.85203587273</v>
          </cell>
        </row>
        <row r="514">
          <cell r="C514" t="str">
            <v>- Timbunan Porus      = {(tp*(0.3+2*tg/100+d+0.3)*1)*1.05}</v>
          </cell>
          <cell r="G514" t="str">
            <v>(EI-241)</v>
          </cell>
          <cell r="H514">
            <v>0.13965000000000002</v>
          </cell>
          <cell r="I514" t="str">
            <v>M3</v>
          </cell>
          <cell r="L514" t="str">
            <v>3.</v>
          </cell>
          <cell r="N514" t="str">
            <v>Urugan Porus</v>
          </cell>
          <cell r="O514" t="str">
            <v>(EI-241)</v>
          </cell>
          <cell r="P514" t="str">
            <v>M3</v>
          </cell>
          <cell r="Q514">
            <v>0.13965000000000002</v>
          </cell>
          <cell r="R514">
            <v>36193.678298944527</v>
          </cell>
          <cell r="U514">
            <v>5054.4471744476041</v>
          </cell>
        </row>
        <row r="515">
          <cell r="C515" t="str">
            <v>- Material Pilihan</v>
          </cell>
          <cell r="D515" t="str">
            <v>= ((2*tg/100+d+0.3)*(0.3+2*tg/100+d+0.3)</v>
          </cell>
          <cell r="G515" t="str">
            <v>(M09)</v>
          </cell>
          <cell r="H515">
            <v>0.99875250000000027</v>
          </cell>
          <cell r="I515" t="str">
            <v>M3</v>
          </cell>
          <cell r="J515" t="str">
            <v xml:space="preserve"> = Vp</v>
          </cell>
          <cell r="L515" t="str">
            <v>4.</v>
          </cell>
          <cell r="N515" t="str">
            <v>Mat. Pilihan</v>
          </cell>
          <cell r="O515" t="str">
            <v>(M09)</v>
          </cell>
          <cell r="P515" t="str">
            <v>M3</v>
          </cell>
          <cell r="Q515">
            <v>0.99875250000000027</v>
          </cell>
          <cell r="R515">
            <v>47500</v>
          </cell>
          <cell r="U515">
            <v>47440.743750000016</v>
          </cell>
        </row>
        <row r="516">
          <cell r="D516" t="str">
            <v xml:space="preserve">   -(22/7*(0.5*(2*tg/100+d))^2))*1*1.05</v>
          </cell>
        </row>
        <row r="517">
          <cell r="A517" t="str">
            <v xml:space="preserve">   2.</v>
          </cell>
          <cell r="C517" t="str">
            <v>ALAT</v>
          </cell>
        </row>
        <row r="518">
          <cell r="A518" t="str">
            <v>2.a.</v>
          </cell>
          <cell r="C518" t="str">
            <v>TAMPER</v>
          </cell>
          <cell r="G518" t="str">
            <v>(E25)</v>
          </cell>
          <cell r="Q518" t="str">
            <v xml:space="preserve">JUMLAH HARGA BAHAN   </v>
          </cell>
          <cell r="U518">
            <v>258790.24483817842</v>
          </cell>
        </row>
        <row r="519">
          <cell r="C519" t="str">
            <v>Kecepatan</v>
          </cell>
          <cell r="G519" t="str">
            <v>v</v>
          </cell>
          <cell r="H519">
            <v>0.5</v>
          </cell>
          <cell r="I519" t="str">
            <v>Km / Jam</v>
          </cell>
        </row>
        <row r="520">
          <cell r="C520" t="str">
            <v>Efisiensi alat</v>
          </cell>
          <cell r="G520" t="str">
            <v>Fa</v>
          </cell>
          <cell r="H520">
            <v>0.83</v>
          </cell>
          <cell r="I520" t="str">
            <v>-</v>
          </cell>
          <cell r="L520" t="str">
            <v>C.</v>
          </cell>
          <cell r="N520" t="str">
            <v>PERALATAN</v>
          </cell>
        </row>
        <row r="521">
          <cell r="C521" t="str">
            <v>Lebar pemadatan</v>
          </cell>
          <cell r="G521" t="str">
            <v>Lb</v>
          </cell>
          <cell r="H521">
            <v>0.4</v>
          </cell>
          <cell r="I521" t="str">
            <v>M</v>
          </cell>
        </row>
        <row r="522">
          <cell r="C522" t="str">
            <v>Banyak lintasan</v>
          </cell>
          <cell r="G522" t="str">
            <v>n</v>
          </cell>
          <cell r="H522">
            <v>10</v>
          </cell>
          <cell r="I522" t="str">
            <v>lintasan</v>
          </cell>
          <cell r="L522" t="str">
            <v>1.</v>
          </cell>
          <cell r="N522" t="str">
            <v>Tamper</v>
          </cell>
          <cell r="O522" t="str">
            <v>(E25)</v>
          </cell>
          <cell r="P522" t="str">
            <v>Jam</v>
          </cell>
          <cell r="Q522">
            <v>0.30082906626506029</v>
          </cell>
          <cell r="R522">
            <v>7380.1821907600606</v>
          </cell>
          <cell r="U522">
            <v>2220.1733173123762</v>
          </cell>
        </row>
        <row r="523">
          <cell r="C523" t="str">
            <v>Tebal lapis hamparan</v>
          </cell>
          <cell r="G523" t="str">
            <v>tp</v>
          </cell>
          <cell r="H523">
            <v>0.2</v>
          </cell>
          <cell r="I523" t="str">
            <v>M</v>
          </cell>
          <cell r="L523" t="str">
            <v>2.</v>
          </cell>
          <cell r="N523" t="str">
            <v>Dump Truck</v>
          </cell>
          <cell r="O523" t="str">
            <v>(E08)</v>
          </cell>
          <cell r="P523" t="str">
            <v>Jam</v>
          </cell>
          <cell r="Q523">
            <v>0.18825301204819278</v>
          </cell>
          <cell r="R523">
            <v>85369.901634057198</v>
          </cell>
          <cell r="U523">
            <v>16071.141120869202</v>
          </cell>
        </row>
        <row r="524">
          <cell r="L524" t="str">
            <v>3.</v>
          </cell>
          <cell r="N524" t="str">
            <v>Alat  Bantu</v>
          </cell>
          <cell r="P524" t="str">
            <v>Ls</v>
          </cell>
          <cell r="Q524">
            <v>1</v>
          </cell>
          <cell r="R524">
            <v>900</v>
          </cell>
          <cell r="U524">
            <v>900</v>
          </cell>
        </row>
        <row r="526">
          <cell r="C526" t="str">
            <v>Kap. Prod. / Jam   =</v>
          </cell>
          <cell r="D526" t="str">
            <v>v x 1000 x Fa x Lb x 60</v>
          </cell>
          <cell r="G526" t="str">
            <v>Q1</v>
          </cell>
          <cell r="H526">
            <v>3.3200000000000003</v>
          </cell>
          <cell r="I526" t="str">
            <v xml:space="preserve">M3 / Jam </v>
          </cell>
        </row>
        <row r="527">
          <cell r="D527" t="str">
            <v xml:space="preserve">    n x tp</v>
          </cell>
        </row>
        <row r="529">
          <cell r="C529" t="str">
            <v>Koefisien Alat / m'</v>
          </cell>
          <cell r="D529" t="str">
            <v xml:space="preserve"> =  1  :  Q1 x Vp</v>
          </cell>
          <cell r="G529" t="str">
            <v>(E25)</v>
          </cell>
          <cell r="H529">
            <v>0.30082906626506029</v>
          </cell>
          <cell r="I529" t="str">
            <v>jam</v>
          </cell>
        </row>
        <row r="530">
          <cell r="Q530" t="str">
            <v xml:space="preserve">JUMLAH HARGA PERALATAN   </v>
          </cell>
          <cell r="U530">
            <v>19191.31443818158</v>
          </cell>
        </row>
        <row r="531">
          <cell r="A531" t="str">
            <v>2.b.</v>
          </cell>
          <cell r="C531" t="str">
            <v>DUMP TRUCK</v>
          </cell>
          <cell r="G531" t="str">
            <v>(E08)</v>
          </cell>
        </row>
        <row r="532">
          <cell r="C532" t="str">
            <v>Kapasitas bak sekali muat</v>
          </cell>
          <cell r="G532" t="str">
            <v>V</v>
          </cell>
          <cell r="H532">
            <v>10</v>
          </cell>
          <cell r="I532" t="str">
            <v>Buah/M'</v>
          </cell>
          <cell r="L532" t="str">
            <v>D.</v>
          </cell>
          <cell r="N532" t="str">
            <v>JUMLAH HARGA TENAGA, BAHAN DAN PERALATAN  ( A + B + C )</v>
          </cell>
          <cell r="U532">
            <v>277981.55927635997</v>
          </cell>
        </row>
        <row r="533">
          <cell r="C533" t="str">
            <v>Faktor efisiensi alat</v>
          </cell>
          <cell r="G533" t="str">
            <v>Fa</v>
          </cell>
          <cell r="H533">
            <v>0.83</v>
          </cell>
          <cell r="L533" t="str">
            <v>E.</v>
          </cell>
          <cell r="N533" t="str">
            <v>OVERHEAD &amp; PROFIT</v>
          </cell>
          <cell r="P533">
            <v>10</v>
          </cell>
          <cell r="Q533" t="str">
            <v>%  x  D</v>
          </cell>
          <cell r="U533">
            <v>27798.155927635999</v>
          </cell>
        </row>
        <row r="534">
          <cell r="C534" t="str">
            <v>Kecepatanrata-rata bermuatan</v>
          </cell>
          <cell r="G534" t="str">
            <v>v1</v>
          </cell>
          <cell r="H534">
            <v>40</v>
          </cell>
          <cell r="I534" t="str">
            <v>Km/Jam</v>
          </cell>
          <cell r="L534" t="str">
            <v>F.</v>
          </cell>
          <cell r="N534" t="str">
            <v>HARGA SATUAN PEKERJAAN  ( D + E )</v>
          </cell>
          <cell r="U534">
            <v>305779.71520399599</v>
          </cell>
        </row>
        <row r="535">
          <cell r="C535" t="str">
            <v>Kecepatan rata-rata kosong</v>
          </cell>
          <cell r="G535" t="str">
            <v>v2</v>
          </cell>
          <cell r="H535">
            <v>60</v>
          </cell>
          <cell r="I535" t="str">
            <v>Km/Jam</v>
          </cell>
          <cell r="L535" t="str">
            <v>Note: 1</v>
          </cell>
          <cell r="N535" t="str">
            <v>SATUAN dapat berdasarkan atas jam operasi untuk Tenaga Kerja dan Peralatan, volume dan/atau ukuran</v>
          </cell>
        </row>
        <row r="536">
          <cell r="C536" t="str">
            <v>Waktu siklus    :</v>
          </cell>
          <cell r="G536" t="str">
            <v>Ts</v>
          </cell>
          <cell r="N536" t="str">
            <v>berat untuk bahan-bahan.</v>
          </cell>
        </row>
        <row r="537">
          <cell r="C537" t="str">
            <v>- Waktu  tempuh in  si  = (L : v1 ) x 60</v>
          </cell>
          <cell r="G537" t="str">
            <v>T1</v>
          </cell>
          <cell r="H537">
            <v>26.25</v>
          </cell>
          <cell r="I537" t="str">
            <v>menit</v>
          </cell>
          <cell r="L537">
            <v>2</v>
          </cell>
          <cell r="N537" t="str">
            <v>Kuantitas satuan adalah kuantitas setiap komponen untuk menyelesaikan satu satuan pekerjaan dari nomor</v>
          </cell>
        </row>
        <row r="538">
          <cell r="C538" t="str">
            <v>-  Waktutempuh kosong  = (L : v2)  x  60</v>
          </cell>
          <cell r="G538" t="str">
            <v>T2</v>
          </cell>
          <cell r="H538">
            <v>17.5</v>
          </cell>
          <cell r="I538" t="str">
            <v>menit</v>
          </cell>
          <cell r="N538" t="str">
            <v>mata pembayaran.</v>
          </cell>
        </row>
        <row r="539">
          <cell r="C539" t="str">
            <v>-  Muat, bongkar dan lain-lain</v>
          </cell>
          <cell r="G539" t="str">
            <v>T3</v>
          </cell>
          <cell r="H539">
            <v>50</v>
          </cell>
          <cell r="I539" t="str">
            <v>menit</v>
          </cell>
          <cell r="L539">
            <v>3</v>
          </cell>
          <cell r="N539" t="str">
            <v>Biaya satuan untuk peralatan sudah termasuk bahan bakar, bahan habis dipakai dan operator.</v>
          </cell>
        </row>
        <row r="540">
          <cell r="G540" t="str">
            <v>Ts</v>
          </cell>
          <cell r="H540">
            <v>93.75</v>
          </cell>
          <cell r="I540" t="str">
            <v>menit</v>
          </cell>
          <cell r="L540">
            <v>4</v>
          </cell>
          <cell r="N540" t="str">
            <v>Biaya satuan sudah termasuk pengeluaran untuk seluruh pajak yang berkaitan (tetapi tidak termasuk PPN</v>
          </cell>
        </row>
        <row r="541">
          <cell r="J541" t="str">
            <v>Berlanjut ke halaman berikut</v>
          </cell>
          <cell r="N541" t="str">
            <v>yang dibayar dari kontrak) dan biaya-biaya lainnya.</v>
          </cell>
        </row>
        <row r="542">
          <cell r="A542" t="str">
            <v>ITEM PEMBAYARAN NO.</v>
          </cell>
          <cell r="D542" t="str">
            <v>:  2.3 (2)</v>
          </cell>
          <cell r="J542" t="str">
            <v xml:space="preserve">Analisa EI-232 </v>
          </cell>
        </row>
        <row r="543">
          <cell r="A543" t="str">
            <v>JENIS PEKERJAAN</v>
          </cell>
          <cell r="D543" t="str">
            <v>:  Gorong2 Pipa Beton Bertulang,</v>
          </cell>
          <cell r="G543" t="str">
            <v>Ø 45 - &lt;75cm</v>
          </cell>
        </row>
        <row r="544">
          <cell r="A544" t="str">
            <v>SATUAN PEMBAYARAN</v>
          </cell>
          <cell r="D544" t="str">
            <v>:  M1</v>
          </cell>
          <cell r="J544" t="str">
            <v xml:space="preserve">         URAIAN ANALISA HARGA SATUAN</v>
          </cell>
        </row>
        <row r="545">
          <cell r="J545" t="str">
            <v>Lanjutan</v>
          </cell>
        </row>
        <row r="547">
          <cell r="A547" t="str">
            <v>No.</v>
          </cell>
          <cell r="C547" t="str">
            <v>U R A I A N</v>
          </cell>
          <cell r="G547" t="str">
            <v>KODE</v>
          </cell>
          <cell r="H547" t="str">
            <v>KOEF.</v>
          </cell>
          <cell r="I547" t="str">
            <v>SATUAN</v>
          </cell>
          <cell r="J547" t="str">
            <v>KETERANGAN</v>
          </cell>
        </row>
        <row r="550">
          <cell r="C550" t="str">
            <v>Kapasitas Produksi / Jam   =</v>
          </cell>
          <cell r="E550" t="str">
            <v>V x Fa x 60</v>
          </cell>
          <cell r="G550" t="str">
            <v>Q2</v>
          </cell>
          <cell r="H550">
            <v>5.3119999999999994</v>
          </cell>
          <cell r="I550" t="str">
            <v xml:space="preserve">M' / Jam </v>
          </cell>
        </row>
        <row r="551">
          <cell r="E551" t="str">
            <v xml:space="preserve">    Ts</v>
          </cell>
        </row>
        <row r="553">
          <cell r="C553" t="str">
            <v>Koefisien Alat / m'</v>
          </cell>
          <cell r="D553" t="str">
            <v xml:space="preserve"> =  1  :  Q2</v>
          </cell>
          <cell r="G553" t="str">
            <v>(E08)</v>
          </cell>
          <cell r="H553">
            <v>0.18825301204819278</v>
          </cell>
          <cell r="I553" t="str">
            <v>jam</v>
          </cell>
        </row>
        <row r="556">
          <cell r="A556" t="str">
            <v>2.c.</v>
          </cell>
          <cell r="C556" t="str">
            <v>ALAT  BANTU</v>
          </cell>
        </row>
        <row r="557">
          <cell r="C557" t="str">
            <v>Diperlukan alat-alat bantu kecil</v>
          </cell>
          <cell r="J557" t="str">
            <v>Lump Sump</v>
          </cell>
        </row>
        <row r="558">
          <cell r="C558" t="str">
            <v>- Sekop    =         3   buah</v>
          </cell>
        </row>
        <row r="559">
          <cell r="C559" t="str">
            <v>- Pacul     =         3   buah</v>
          </cell>
        </row>
        <row r="560">
          <cell r="C560" t="str">
            <v>- Alat-alat kecil lain</v>
          </cell>
        </row>
        <row r="562">
          <cell r="A562" t="str">
            <v xml:space="preserve">   3.</v>
          </cell>
          <cell r="C562" t="str">
            <v>TENAGA</v>
          </cell>
        </row>
        <row r="563">
          <cell r="C563" t="str">
            <v>Produksi Gorong-gorong / hari</v>
          </cell>
          <cell r="G563" t="str">
            <v>Qt</v>
          </cell>
          <cell r="H563">
            <v>10</v>
          </cell>
          <cell r="I563" t="str">
            <v>M'</v>
          </cell>
        </row>
        <row r="564">
          <cell r="C564" t="str">
            <v>Kebutuhan tenaga :</v>
          </cell>
        </row>
        <row r="565">
          <cell r="D565" t="str">
            <v>- Pekerja</v>
          </cell>
          <cell r="G565" t="str">
            <v>P</v>
          </cell>
          <cell r="H565">
            <v>7</v>
          </cell>
          <cell r="I565" t="str">
            <v>orang</v>
          </cell>
        </row>
        <row r="566">
          <cell r="D566" t="str">
            <v>- Tukang</v>
          </cell>
          <cell r="G566" t="str">
            <v>T</v>
          </cell>
          <cell r="H566">
            <v>2</v>
          </cell>
          <cell r="I566" t="str">
            <v>orang</v>
          </cell>
        </row>
        <row r="567">
          <cell r="D567" t="str">
            <v>- Mandor</v>
          </cell>
          <cell r="G567" t="str">
            <v>M</v>
          </cell>
          <cell r="H567">
            <v>1</v>
          </cell>
          <cell r="I567" t="str">
            <v>orang</v>
          </cell>
        </row>
        <row r="569">
          <cell r="C569" t="str">
            <v>Koefisien tenaga / M'   :</v>
          </cell>
        </row>
        <row r="570">
          <cell r="D570" t="str">
            <v>- Pekerja</v>
          </cell>
          <cell r="E570" t="str">
            <v>= (Tk x P) : Qt</v>
          </cell>
          <cell r="G570" t="str">
            <v>(L01)</v>
          </cell>
          <cell r="H570">
            <v>4.9000000000000004</v>
          </cell>
          <cell r="I570" t="str">
            <v>jam</v>
          </cell>
        </row>
        <row r="571">
          <cell r="D571" t="str">
            <v>- Tukang</v>
          </cell>
          <cell r="E571" t="str">
            <v>= (Tk x T) : Qt</v>
          </cell>
          <cell r="G571" t="str">
            <v>(L02)</v>
          </cell>
          <cell r="H571">
            <v>1.4</v>
          </cell>
          <cell r="I571" t="str">
            <v>jam</v>
          </cell>
        </row>
        <row r="572">
          <cell r="D572" t="str">
            <v>- Mandor</v>
          </cell>
          <cell r="E572" t="str">
            <v>= (Tk x M) : Qt</v>
          </cell>
          <cell r="G572" t="str">
            <v>(L03)</v>
          </cell>
          <cell r="H572">
            <v>0.7</v>
          </cell>
          <cell r="I572" t="str">
            <v>jam</v>
          </cell>
        </row>
        <row r="574">
          <cell r="A574" t="str">
            <v>4.</v>
          </cell>
          <cell r="C574" t="str">
            <v>HARGA DASAR SATUAN UPAH, BAHAN DAN ALAT</v>
          </cell>
        </row>
        <row r="575">
          <cell r="C575" t="str">
            <v>Lihat lampiran.</v>
          </cell>
        </row>
        <row r="578">
          <cell r="A578" t="str">
            <v>5.</v>
          </cell>
          <cell r="C578" t="str">
            <v>ANALISA HARGA SATUAN PEKERJAAN</v>
          </cell>
        </row>
        <row r="579">
          <cell r="C579" t="str">
            <v>Lihat perhitungan dalam FORMULIR STANDAR UNTUK</v>
          </cell>
        </row>
        <row r="580">
          <cell r="C580" t="str">
            <v>PEREKEMAN ANALISA MASING-MASING HARGA</v>
          </cell>
        </row>
        <row r="581">
          <cell r="C581" t="str">
            <v>SATUAN.</v>
          </cell>
        </row>
        <row r="582">
          <cell r="C582" t="str">
            <v>Didapat Harga Satuan Pekerjaan :</v>
          </cell>
        </row>
        <row r="584">
          <cell r="C584" t="str">
            <v xml:space="preserve">Rp.  </v>
          </cell>
          <cell r="D584">
            <v>305779.71520399599</v>
          </cell>
          <cell r="E584" t="str">
            <v xml:space="preserve"> / M'</v>
          </cell>
        </row>
        <row r="587">
          <cell r="A587" t="str">
            <v>6.</v>
          </cell>
          <cell r="C587" t="str">
            <v>WAKTU PELAKSANAAN YANG DIPERLUKAN</v>
          </cell>
        </row>
        <row r="588">
          <cell r="C588" t="str">
            <v>Masa Pelaksanaan :</v>
          </cell>
          <cell r="D588" t="str">
            <v>. . . . . . . . . . . .</v>
          </cell>
          <cell r="E588" t="str">
            <v>bulan</v>
          </cell>
        </row>
        <row r="590">
          <cell r="A590" t="str">
            <v>7.</v>
          </cell>
          <cell r="C590" t="str">
            <v>VOLUME PEKERJAAN YANG DIPERLUKAN</v>
          </cell>
        </row>
        <row r="591">
          <cell r="C591" t="str">
            <v>Volume pekerjaan  :</v>
          </cell>
          <cell r="D591">
            <v>0</v>
          </cell>
          <cell r="E591" t="str">
            <v>M'</v>
          </cell>
        </row>
        <row r="601">
          <cell r="A601" t="str">
            <v>ITEM PEMBAYARAN NO.</v>
          </cell>
          <cell r="D601" t="str">
            <v>:  2.3 (3)</v>
          </cell>
          <cell r="J601" t="str">
            <v xml:space="preserve">Analisa EI-233 </v>
          </cell>
          <cell r="T601" t="str">
            <v xml:space="preserve">Analisa EI-233 </v>
          </cell>
        </row>
        <row r="602">
          <cell r="A602" t="str">
            <v>JENIS PEKERJAAN</v>
          </cell>
          <cell r="D602" t="str">
            <v>:  Gorong2 Pipa Beton Bertulang,</v>
          </cell>
        </row>
        <row r="603">
          <cell r="A603" t="str">
            <v>SATUAN PEMBAYARAN</v>
          </cell>
          <cell r="D603" t="str">
            <v>:  M1</v>
          </cell>
          <cell r="E603" t="str">
            <v>Ø 75 - &lt;95cm</v>
          </cell>
          <cell r="J603" t="str">
            <v xml:space="preserve">         URAIAN ANALISA HARGA SATUAN</v>
          </cell>
          <cell r="L603" t="str">
            <v>FORMULIR STANDAR UNTUK</v>
          </cell>
        </row>
        <row r="604">
          <cell r="L604" t="str">
            <v>PEREKAMAN ANALISA MASING-MASING HARGA SATUAN</v>
          </cell>
        </row>
        <row r="605">
          <cell r="L605" t="str">
            <v/>
          </cell>
        </row>
        <row r="606">
          <cell r="A606" t="str">
            <v>No.</v>
          </cell>
          <cell r="C606" t="str">
            <v>U R A I A N</v>
          </cell>
          <cell r="G606" t="str">
            <v>KODE</v>
          </cell>
          <cell r="H606" t="str">
            <v>KOEF.</v>
          </cell>
          <cell r="I606" t="str">
            <v>SATUAN</v>
          </cell>
          <cell r="J606" t="str">
            <v>KETERANGAN</v>
          </cell>
        </row>
        <row r="608">
          <cell r="L608" t="str">
            <v>Proyek / Bagpro</v>
          </cell>
          <cell r="O608" t="str">
            <v xml:space="preserve">:  Peningkatan Jalan Dan Jembatan Prop. NTT </v>
          </cell>
        </row>
        <row r="609">
          <cell r="A609" t="str">
            <v>I.</v>
          </cell>
          <cell r="C609" t="str">
            <v>ASUMSI</v>
          </cell>
          <cell r="L609" t="str">
            <v>No. Paket Kontrak</v>
          </cell>
          <cell r="O609" t="str">
            <v xml:space="preserve">:  </v>
          </cell>
        </row>
        <row r="610">
          <cell r="A610">
            <v>1</v>
          </cell>
          <cell r="C610" t="str">
            <v>Pekerjaan dilakukan secara mekanik/manual</v>
          </cell>
          <cell r="L610" t="str">
            <v>Nama Paket</v>
          </cell>
          <cell r="O610" t="str">
            <v>:  Pembangunan Jalan Resetlement Pengungsi Mauritzu</v>
          </cell>
        </row>
        <row r="611">
          <cell r="A611">
            <v>2</v>
          </cell>
          <cell r="C611" t="str">
            <v>Lokasi pekerjaan : sepanjang jalan</v>
          </cell>
          <cell r="L611" t="str">
            <v>Prop / Kab / Kodya</v>
          </cell>
          <cell r="O611" t="str">
            <v>:  Nusa Tenggara Timur / TTU</v>
          </cell>
        </row>
        <row r="612">
          <cell r="A612">
            <v>3</v>
          </cell>
          <cell r="C612" t="str">
            <v>Diameter bagian dalam gorong-gorong</v>
          </cell>
          <cell r="G612" t="str">
            <v>d</v>
          </cell>
          <cell r="H612">
            <v>0.8</v>
          </cell>
          <cell r="I612" t="str">
            <v>m</v>
          </cell>
          <cell r="L612" t="str">
            <v>ITEM PEMBAYARAN NO.</v>
          </cell>
          <cell r="O612" t="str">
            <v>:  2.3 (3)</v>
          </cell>
          <cell r="R612" t="str">
            <v>PERKIRAAN VOL. PEK.</v>
          </cell>
          <cell r="T612" t="str">
            <v>:</v>
          </cell>
          <cell r="U612">
            <v>0</v>
          </cell>
        </row>
        <row r="613">
          <cell r="A613">
            <v>4</v>
          </cell>
          <cell r="C613" t="str">
            <v>Jarak rata-rata Base Camp ke lokasi pekerjaan</v>
          </cell>
          <cell r="G613" t="str">
            <v>L</v>
          </cell>
          <cell r="H613">
            <v>17.5</v>
          </cell>
          <cell r="I613" t="str">
            <v>Km</v>
          </cell>
          <cell r="L613" t="str">
            <v>JENIS PEKERJAAN</v>
          </cell>
          <cell r="O613" t="str">
            <v>:  Gorong2 Pipa Beton Bertulang,</v>
          </cell>
          <cell r="R613" t="str">
            <v>TOTAL HARGA (Rp.)</v>
          </cell>
          <cell r="T613" t="str">
            <v>:</v>
          </cell>
          <cell r="U613">
            <v>0</v>
          </cell>
        </row>
        <row r="614">
          <cell r="A614">
            <v>5</v>
          </cell>
          <cell r="C614" t="str">
            <v>Jam kerja efektif per-hari</v>
          </cell>
          <cell r="G614" t="str">
            <v>Tk</v>
          </cell>
          <cell r="H614">
            <v>7</v>
          </cell>
          <cell r="I614" t="str">
            <v>Jam</v>
          </cell>
          <cell r="L614" t="str">
            <v>SATUAN PEMBAYARAN</v>
          </cell>
          <cell r="O614" t="str">
            <v>:  M1</v>
          </cell>
          <cell r="Q614" t="str">
            <v>Ø 75 - &lt;95cm</v>
          </cell>
          <cell r="R614" t="str">
            <v>% THD. BIAYA PROYEK</v>
          </cell>
          <cell r="T614" t="str">
            <v>:</v>
          </cell>
          <cell r="U614">
            <v>0</v>
          </cell>
        </row>
        <row r="615">
          <cell r="A615">
            <v>6</v>
          </cell>
          <cell r="C615" t="str">
            <v>Tebal gorong-gorong</v>
          </cell>
          <cell r="G615" t="str">
            <v>tg</v>
          </cell>
          <cell r="H615">
            <v>7.5</v>
          </cell>
          <cell r="I615" t="str">
            <v>Cm</v>
          </cell>
        </row>
        <row r="617">
          <cell r="A617" t="str">
            <v>II.</v>
          </cell>
          <cell r="C617" t="str">
            <v>URUTAN KERJA</v>
          </cell>
          <cell r="Q617" t="str">
            <v>PERKIRAAN</v>
          </cell>
          <cell r="R617" t="str">
            <v>HARGA</v>
          </cell>
          <cell r="S617" t="str">
            <v>JUMLAH</v>
          </cell>
        </row>
        <row r="618">
          <cell r="A618">
            <v>1</v>
          </cell>
          <cell r="C618" t="str">
            <v>Gorong-gorong dicetak di Base Camp</v>
          </cell>
          <cell r="L618" t="str">
            <v>NO.</v>
          </cell>
          <cell r="N618" t="str">
            <v>KOMPONEN</v>
          </cell>
          <cell r="P618" t="str">
            <v>SATUAN</v>
          </cell>
          <cell r="Q618" t="str">
            <v>KUANTITAS</v>
          </cell>
          <cell r="R618" t="str">
            <v>SATUAN</v>
          </cell>
          <cell r="S618" t="str">
            <v>HARGA</v>
          </cell>
        </row>
        <row r="619">
          <cell r="A619">
            <v>2</v>
          </cell>
          <cell r="C619" t="str">
            <v>Dump Truck mengangkut gorong-gorong jadi</v>
          </cell>
          <cell r="R619" t="str">
            <v>(Rp.)</v>
          </cell>
          <cell r="S619" t="str">
            <v>(Rp.)</v>
          </cell>
        </row>
        <row r="620">
          <cell r="C620" t="str">
            <v>ke lapangan</v>
          </cell>
        </row>
        <row r="621">
          <cell r="A621">
            <v>3</v>
          </cell>
          <cell r="C621" t="str">
            <v>Dasar gorong-gorong digali sesuai kebutuhan dan ma-</v>
          </cell>
        </row>
        <row r="622">
          <cell r="C622" t="str">
            <v>terial backfill dipadatkan dengan Tamper</v>
          </cell>
          <cell r="L622" t="str">
            <v>A.</v>
          </cell>
          <cell r="N622" t="str">
            <v>TENAGA</v>
          </cell>
        </row>
        <row r="623">
          <cell r="A623">
            <v>4</v>
          </cell>
          <cell r="C623" t="str">
            <v>Tebal lapis porus pada dasar gorong-gorong pipa</v>
          </cell>
          <cell r="G623" t="str">
            <v>tp</v>
          </cell>
          <cell r="H623">
            <v>0.12</v>
          </cell>
          <cell r="I623" t="str">
            <v>M</v>
          </cell>
          <cell r="J623" t="str">
            <v xml:space="preserve"> Sand bedding</v>
          </cell>
        </row>
        <row r="624">
          <cell r="A624">
            <v>5</v>
          </cell>
          <cell r="C624" t="str">
            <v>Material pilihan untuk penimbunan kembali (padat)</v>
          </cell>
          <cell r="L624" t="str">
            <v>1.</v>
          </cell>
          <cell r="N624" t="str">
            <v>Pekerja</v>
          </cell>
          <cell r="O624" t="str">
            <v>(L01)</v>
          </cell>
          <cell r="P624" t="str">
            <v>Jam</v>
          </cell>
          <cell r="Q624">
            <v>9.3333333333333339</v>
          </cell>
          <cell r="R624">
            <v>0</v>
          </cell>
          <cell r="U624">
            <v>0</v>
          </cell>
        </row>
        <row r="625">
          <cell r="A625">
            <v>6</v>
          </cell>
          <cell r="C625" t="str">
            <v>Sekelompok pekerja akan melaksanakan pekerjaan</v>
          </cell>
          <cell r="L625" t="str">
            <v>2.</v>
          </cell>
          <cell r="N625" t="str">
            <v>Tukang</v>
          </cell>
          <cell r="O625" t="str">
            <v>(L02)</v>
          </cell>
          <cell r="P625" t="str">
            <v>Jam</v>
          </cell>
          <cell r="Q625">
            <v>1.1666666666666667</v>
          </cell>
          <cell r="R625">
            <v>0</v>
          </cell>
          <cell r="U625">
            <v>0</v>
          </cell>
        </row>
        <row r="626">
          <cell r="C626" t="str">
            <v>dengan cara manual dengan menggunakan alat bantu</v>
          </cell>
          <cell r="L626" t="str">
            <v>3.</v>
          </cell>
          <cell r="N626" t="str">
            <v>Mandor</v>
          </cell>
          <cell r="O626" t="str">
            <v>(L03)</v>
          </cell>
          <cell r="P626" t="str">
            <v>Jam</v>
          </cell>
          <cell r="Q626">
            <v>1.1666666666666667</v>
          </cell>
          <cell r="R626">
            <v>0</v>
          </cell>
          <cell r="U626">
            <v>0</v>
          </cell>
        </row>
        <row r="628">
          <cell r="Q628" t="str">
            <v xml:space="preserve">JUMLAH HARGA TENAGA   </v>
          </cell>
          <cell r="U628">
            <v>0</v>
          </cell>
        </row>
        <row r="629">
          <cell r="A629" t="str">
            <v>III.</v>
          </cell>
          <cell r="C629" t="str">
            <v>PEMAKAIAN BAHAN, ALAT DAN TENAGA</v>
          </cell>
        </row>
        <row r="630">
          <cell r="A630" t="str">
            <v xml:space="preserve">   1.</v>
          </cell>
          <cell r="C630" t="str">
            <v>BAHAN</v>
          </cell>
          <cell r="L630" t="str">
            <v>B.</v>
          </cell>
          <cell r="N630" t="str">
            <v>BAHAN</v>
          </cell>
        </row>
        <row r="631">
          <cell r="C631" t="str">
            <v>Untuk mendapatkan 1 M' gorong-gorong diperlukan</v>
          </cell>
        </row>
        <row r="632">
          <cell r="C632" t="str">
            <v>- Beton K-300 = (22/7*((2*tg/100+d)/2)^2)-(22/7*(d/2)^2))*1</v>
          </cell>
          <cell r="G632" t="str">
            <v>(EI-714)</v>
          </cell>
          <cell r="H632">
            <v>0.20616701789183023</v>
          </cell>
          <cell r="I632" t="str">
            <v>M3</v>
          </cell>
          <cell r="L632" t="str">
            <v>1.</v>
          </cell>
          <cell r="N632" t="str">
            <v>Beton K-300</v>
          </cell>
          <cell r="O632" t="str">
            <v>(EI-714)</v>
          </cell>
          <cell r="P632" t="str">
            <v>M3</v>
          </cell>
          <cell r="Q632">
            <v>0.20616701789183023</v>
          </cell>
          <cell r="R632">
            <v>199161.48366821613</v>
          </cell>
          <cell r="U632">
            <v>41060.529166788569</v>
          </cell>
        </row>
        <row r="633">
          <cell r="C633" t="str">
            <v>- Baja Tulangan (asumsi 100kg/m3)</v>
          </cell>
          <cell r="G633" t="str">
            <v>(M39)</v>
          </cell>
          <cell r="H633">
            <v>22.678371968101327</v>
          </cell>
          <cell r="I633" t="str">
            <v>Kg</v>
          </cell>
          <cell r="L633" t="str">
            <v>2.</v>
          </cell>
          <cell r="N633" t="str">
            <v>Baja Tulangan</v>
          </cell>
          <cell r="O633" t="str">
            <v>(M39)</v>
          </cell>
          <cell r="P633" t="str">
            <v>Kg</v>
          </cell>
          <cell r="Q633">
            <v>22.678371968101327</v>
          </cell>
          <cell r="R633">
            <v>12000</v>
          </cell>
          <cell r="U633">
            <v>272140.46361721592</v>
          </cell>
        </row>
        <row r="634">
          <cell r="C634" t="str">
            <v>- Timbunan Porus      = {(tp*(0.4+2*tg/100+d+0.4)*1)*1.05}</v>
          </cell>
          <cell r="G634" t="str">
            <v>(EI-241)</v>
          </cell>
          <cell r="H634">
            <v>0.2205</v>
          </cell>
          <cell r="I634" t="str">
            <v>M3</v>
          </cell>
          <cell r="L634" t="str">
            <v>3.</v>
          </cell>
          <cell r="N634" t="str">
            <v>Urugan Porus</v>
          </cell>
          <cell r="O634" t="str">
            <v>(EI-241)</v>
          </cell>
          <cell r="P634" t="str">
            <v>M3</v>
          </cell>
          <cell r="Q634">
            <v>0.2205</v>
          </cell>
          <cell r="R634">
            <v>36193.678298944527</v>
          </cell>
          <cell r="U634">
            <v>7980.7060649172681</v>
          </cell>
        </row>
        <row r="635">
          <cell r="C635" t="str">
            <v>- Material Pilihan</v>
          </cell>
          <cell r="D635" t="str">
            <v>= ((2*tg/100+d+0.3)*(0.4+2*tg/100+d+0.4)</v>
          </cell>
          <cell r="G635" t="str">
            <v>(M09)</v>
          </cell>
          <cell r="H635">
            <v>1.5523125</v>
          </cell>
          <cell r="I635" t="str">
            <v>M3</v>
          </cell>
          <cell r="J635" t="str">
            <v xml:space="preserve"> = Vp</v>
          </cell>
          <cell r="L635" t="str">
            <v>4.</v>
          </cell>
          <cell r="N635" t="str">
            <v>Mat. Pilihan</v>
          </cell>
          <cell r="O635" t="str">
            <v>(M09)</v>
          </cell>
          <cell r="P635" t="str">
            <v>M3</v>
          </cell>
          <cell r="Q635">
            <v>1.5523125</v>
          </cell>
          <cell r="R635">
            <v>47500</v>
          </cell>
          <cell r="U635">
            <v>73734.84375</v>
          </cell>
        </row>
        <row r="636">
          <cell r="D636" t="str">
            <v xml:space="preserve">   -(22/7*(0.5*(2*tg/100+d))^2))*1*1.05</v>
          </cell>
        </row>
        <row r="637">
          <cell r="A637" t="str">
            <v xml:space="preserve">   2.</v>
          </cell>
          <cell r="C637" t="str">
            <v>ALAT</v>
          </cell>
        </row>
        <row r="638">
          <cell r="A638" t="str">
            <v>2.a.</v>
          </cell>
          <cell r="C638" t="str">
            <v>TAMPER</v>
          </cell>
          <cell r="G638" t="str">
            <v>(E25)</v>
          </cell>
          <cell r="Q638" t="str">
            <v xml:space="preserve">JUMLAH HARGA BAHAN   </v>
          </cell>
          <cell r="U638">
            <v>394916.54259892175</v>
          </cell>
        </row>
        <row r="639">
          <cell r="C639" t="str">
            <v>Kecepatan</v>
          </cell>
          <cell r="G639" t="str">
            <v>V</v>
          </cell>
          <cell r="H639">
            <v>0.5</v>
          </cell>
          <cell r="I639" t="str">
            <v>Km / Jam</v>
          </cell>
        </row>
        <row r="640">
          <cell r="C640" t="str">
            <v>Efisiensi alat</v>
          </cell>
          <cell r="G640" t="str">
            <v>Fa</v>
          </cell>
          <cell r="H640">
            <v>0.83</v>
          </cell>
          <cell r="I640" t="str">
            <v>-</v>
          </cell>
          <cell r="L640" t="str">
            <v>C.</v>
          </cell>
          <cell r="N640" t="str">
            <v>PERALATAN</v>
          </cell>
        </row>
        <row r="641">
          <cell r="C641" t="str">
            <v>Lebar pemadatan</v>
          </cell>
          <cell r="G641" t="str">
            <v>Lb</v>
          </cell>
          <cell r="H641">
            <v>0.4</v>
          </cell>
          <cell r="I641" t="str">
            <v>M</v>
          </cell>
        </row>
        <row r="642">
          <cell r="C642" t="str">
            <v>Banyak lintasan</v>
          </cell>
          <cell r="G642" t="str">
            <v>n</v>
          </cell>
          <cell r="H642">
            <v>10</v>
          </cell>
          <cell r="I642" t="str">
            <v>lintasan</v>
          </cell>
          <cell r="L642" t="str">
            <v>1.</v>
          </cell>
          <cell r="N642" t="str">
            <v>Tamper</v>
          </cell>
          <cell r="O642" t="str">
            <v>(E25)</v>
          </cell>
          <cell r="P642" t="str">
            <v>Jam</v>
          </cell>
          <cell r="Q642">
            <v>0.46756400602409631</v>
          </cell>
          <cell r="R642">
            <v>7380.1821907600606</v>
          </cell>
          <cell r="U642">
            <v>3450.7075502994653</v>
          </cell>
        </row>
        <row r="643">
          <cell r="C643" t="str">
            <v>Tebal lapis hamparan</v>
          </cell>
          <cell r="G643" t="str">
            <v>tp</v>
          </cell>
          <cell r="H643">
            <v>0.2</v>
          </cell>
          <cell r="I643" t="str">
            <v>M</v>
          </cell>
          <cell r="L643" t="str">
            <v>2.</v>
          </cell>
          <cell r="N643" t="str">
            <v>Dump Truck</v>
          </cell>
          <cell r="O643" t="str">
            <v>(E08)</v>
          </cell>
          <cell r="P643" t="str">
            <v>Jam</v>
          </cell>
          <cell r="Q643">
            <v>0.48820281124497994</v>
          </cell>
          <cell r="R643">
            <v>85369.901634057198</v>
          </cell>
          <cell r="U643">
            <v>41677.825973454128</v>
          </cell>
        </row>
        <row r="644">
          <cell r="L644" t="str">
            <v>3.</v>
          </cell>
          <cell r="N644" t="str">
            <v>Alat  Bantu</v>
          </cell>
          <cell r="P644" t="str">
            <v>Ls</v>
          </cell>
          <cell r="Q644">
            <v>1</v>
          </cell>
          <cell r="R644">
            <v>1000</v>
          </cell>
          <cell r="U644">
            <v>1000</v>
          </cell>
        </row>
        <row r="646">
          <cell r="C646" t="str">
            <v>Kap. Prod. / Jam   =</v>
          </cell>
          <cell r="D646" t="str">
            <v>v x 1000 x Fa x Lb x 60</v>
          </cell>
          <cell r="G646" t="str">
            <v>Q1</v>
          </cell>
          <cell r="H646">
            <v>3.3200000000000003</v>
          </cell>
          <cell r="I646" t="str">
            <v xml:space="preserve">M3 / Jam </v>
          </cell>
        </row>
        <row r="647">
          <cell r="D647" t="str">
            <v xml:space="preserve">    n x tp</v>
          </cell>
        </row>
        <row r="649">
          <cell r="C649" t="str">
            <v>Koefisien Alat / m'</v>
          </cell>
          <cell r="D649" t="str">
            <v xml:space="preserve"> =  1  :  Q1 x Vp</v>
          </cell>
          <cell r="G649" t="str">
            <v>(E25)</v>
          </cell>
          <cell r="H649">
            <v>0.46756400602409631</v>
          </cell>
          <cell r="I649" t="str">
            <v>jam</v>
          </cell>
        </row>
        <row r="650">
          <cell r="Q650" t="str">
            <v xml:space="preserve">JUMLAH HARGA PERALATAN   </v>
          </cell>
          <cell r="U650">
            <v>46128.533523753591</v>
          </cell>
        </row>
        <row r="651">
          <cell r="A651" t="str">
            <v>2.b.</v>
          </cell>
          <cell r="C651" t="str">
            <v>DUMP TRUCK</v>
          </cell>
          <cell r="G651" t="str">
            <v>(E08)</v>
          </cell>
        </row>
        <row r="652">
          <cell r="C652" t="str">
            <v>Kapasitas bak sekali muat</v>
          </cell>
          <cell r="G652" t="str">
            <v>V</v>
          </cell>
          <cell r="H652">
            <v>4</v>
          </cell>
          <cell r="I652" t="str">
            <v>Buah/M'</v>
          </cell>
          <cell r="L652" t="str">
            <v>D.</v>
          </cell>
          <cell r="N652" t="str">
            <v>JUMLAH HARGA TENAGA, BAHAN DAN PERALATAN  ( A + B + C )</v>
          </cell>
          <cell r="U652">
            <v>441045.07612267532</v>
          </cell>
        </row>
        <row r="653">
          <cell r="C653" t="str">
            <v>Faktor efisiensi alat</v>
          </cell>
          <cell r="G653" t="str">
            <v>Fa</v>
          </cell>
          <cell r="H653">
            <v>0.83</v>
          </cell>
          <cell r="L653" t="str">
            <v>E.</v>
          </cell>
          <cell r="N653" t="str">
            <v>OVERHEAD &amp; PROFIT</v>
          </cell>
          <cell r="P653">
            <v>10</v>
          </cell>
          <cell r="Q653" t="str">
            <v>%  x  D</v>
          </cell>
          <cell r="U653">
            <v>44104.507612267538</v>
          </cell>
        </row>
        <row r="654">
          <cell r="C654" t="str">
            <v>Kecepatanrata-rata bermuatan</v>
          </cell>
          <cell r="G654" t="str">
            <v>v1</v>
          </cell>
          <cell r="H654">
            <v>40</v>
          </cell>
          <cell r="L654" t="str">
            <v>F.</v>
          </cell>
          <cell r="N654" t="str">
            <v>HARGA SATUAN PEKERJAAN  ( D + E )</v>
          </cell>
          <cell r="U654">
            <v>485149.58373494283</v>
          </cell>
        </row>
        <row r="655">
          <cell r="C655" t="str">
            <v>Kecepatan rata-rata kosong</v>
          </cell>
          <cell r="G655" t="str">
            <v>v2</v>
          </cell>
          <cell r="H655">
            <v>50</v>
          </cell>
          <cell r="L655" t="str">
            <v>Note: 1</v>
          </cell>
          <cell r="N655" t="str">
            <v>SATUAN dapat berdasarkan atas jam operasi untuk Tenaga Kerja dan Peralatan, volume dan/atau ukuran</v>
          </cell>
        </row>
        <row r="656">
          <cell r="C656" t="str">
            <v>Waktu siklus    :</v>
          </cell>
          <cell r="G656" t="str">
            <v>Ts</v>
          </cell>
          <cell r="N656" t="str">
            <v>berat untuk bahan-bahan.</v>
          </cell>
        </row>
        <row r="657">
          <cell r="C657" t="str">
            <v>- Waktu  tempuh in  si    = (L : v1 ) x 60</v>
          </cell>
          <cell r="G657" t="str">
            <v>T1</v>
          </cell>
          <cell r="H657">
            <v>26.25</v>
          </cell>
          <cell r="I657" t="str">
            <v>menit</v>
          </cell>
          <cell r="L657">
            <v>2</v>
          </cell>
          <cell r="N657" t="str">
            <v>Kuantitas satuan adalah kuantitas setiap komponen untuk menyelesaikan satu satuan pekerjaan dari nomor</v>
          </cell>
        </row>
        <row r="658">
          <cell r="C658" t="str">
            <v>-  Waktutempuh kosong  = (L : v2)  x  60</v>
          </cell>
          <cell r="G658" t="str">
            <v>T2</v>
          </cell>
          <cell r="H658">
            <v>21</v>
          </cell>
          <cell r="I658" t="str">
            <v>menit</v>
          </cell>
          <cell r="N658" t="str">
            <v>mata pembayaran.</v>
          </cell>
        </row>
        <row r="659">
          <cell r="C659" t="str">
            <v>- Muat, bongkar dan lain-lain</v>
          </cell>
          <cell r="G659" t="str">
            <v>T3</v>
          </cell>
          <cell r="H659">
            <v>50</v>
          </cell>
          <cell r="I659" t="str">
            <v>menit</v>
          </cell>
          <cell r="L659">
            <v>3</v>
          </cell>
          <cell r="N659" t="str">
            <v>Biaya satuan untuk peralatan sudah termasuk bahan bakar, bahan habis dipakai dan operator.</v>
          </cell>
        </row>
        <row r="660">
          <cell r="G660" t="str">
            <v>Ts</v>
          </cell>
          <cell r="H660">
            <v>97.25</v>
          </cell>
          <cell r="I660" t="str">
            <v>menit</v>
          </cell>
          <cell r="L660">
            <v>4</v>
          </cell>
          <cell r="N660" t="str">
            <v>Biaya satuan sudah termasuk pengeluaran untuk seluruh pajak yang berkaitan (tetapi tidak termasuk PPN</v>
          </cell>
        </row>
        <row r="661">
          <cell r="J661" t="str">
            <v>Berlanjut ke halaman berikut</v>
          </cell>
          <cell r="N661" t="str">
            <v>yang dibayar dari kontrak) dan biaya-biaya lainnya.</v>
          </cell>
        </row>
        <row r="662">
          <cell r="A662" t="str">
            <v>ITEM PEMBAYARAN NO.</v>
          </cell>
          <cell r="D662" t="str">
            <v>:  2.3 (3)</v>
          </cell>
          <cell r="J662" t="str">
            <v xml:space="preserve">Analisa EI-233 </v>
          </cell>
        </row>
        <row r="663">
          <cell r="A663" t="str">
            <v>JENIS PEKERJAAN</v>
          </cell>
          <cell r="D663" t="str">
            <v>:  Gorong2 Pipa Beton Bertulang,</v>
          </cell>
          <cell r="G663" t="str">
            <v>Ø 75 - &lt;95cm</v>
          </cell>
        </row>
        <row r="664">
          <cell r="A664" t="str">
            <v>SATUAN PEMBAYARAN</v>
          </cell>
          <cell r="D664" t="str">
            <v>:  M1</v>
          </cell>
          <cell r="J664" t="str">
            <v xml:space="preserve">         URAIAN ANALISA HARGA SATUAN</v>
          </cell>
        </row>
        <row r="665">
          <cell r="J665" t="str">
            <v>Lanjutan</v>
          </cell>
        </row>
        <row r="667">
          <cell r="A667" t="str">
            <v>No.</v>
          </cell>
          <cell r="C667" t="str">
            <v>U R A I A N</v>
          </cell>
          <cell r="G667" t="str">
            <v>KODE</v>
          </cell>
          <cell r="H667" t="str">
            <v>KOEF.</v>
          </cell>
          <cell r="I667" t="str">
            <v>SATUAN</v>
          </cell>
          <cell r="J667" t="str">
            <v>KETERANGAN</v>
          </cell>
        </row>
        <row r="670">
          <cell r="C670" t="str">
            <v>Kapasitas Produksi / Jam   =</v>
          </cell>
          <cell r="E670" t="str">
            <v>V x Fa x 60</v>
          </cell>
          <cell r="G670" t="str">
            <v>Q2</v>
          </cell>
          <cell r="H670">
            <v>2.0483290488431876</v>
          </cell>
          <cell r="I670" t="str">
            <v xml:space="preserve">M' / Jam </v>
          </cell>
        </row>
        <row r="671">
          <cell r="E671" t="str">
            <v xml:space="preserve">    Ts</v>
          </cell>
        </row>
        <row r="673">
          <cell r="C673" t="str">
            <v>Koefisien Alat / m'</v>
          </cell>
          <cell r="D673" t="str">
            <v xml:space="preserve"> =  1  :  Q2</v>
          </cell>
          <cell r="G673" t="str">
            <v>(E08)</v>
          </cell>
          <cell r="H673">
            <v>0.48820281124497994</v>
          </cell>
          <cell r="I673" t="str">
            <v>jam</v>
          </cell>
        </row>
        <row r="676">
          <cell r="A676" t="str">
            <v>2.c.</v>
          </cell>
          <cell r="C676" t="str">
            <v>ALAT  BANTU</v>
          </cell>
        </row>
        <row r="677">
          <cell r="C677" t="str">
            <v>Diperlukan alat-alat bantu kecil</v>
          </cell>
          <cell r="J677" t="str">
            <v>Lump Sump</v>
          </cell>
        </row>
        <row r="678">
          <cell r="C678" t="str">
            <v>- Sekop    =         3   buah</v>
          </cell>
        </row>
        <row r="679">
          <cell r="C679" t="str">
            <v>- Pacul     =         3   buah</v>
          </cell>
        </row>
        <row r="680">
          <cell r="C680" t="str">
            <v>- Alat-alat kecil lain</v>
          </cell>
        </row>
        <row r="682">
          <cell r="A682" t="str">
            <v xml:space="preserve">   3.</v>
          </cell>
          <cell r="C682" t="str">
            <v>TENAGA</v>
          </cell>
        </row>
        <row r="683">
          <cell r="C683" t="str">
            <v>Produksi Gorong-gorong / hari</v>
          </cell>
          <cell r="G683" t="str">
            <v>Qt</v>
          </cell>
          <cell r="H683">
            <v>6</v>
          </cell>
          <cell r="I683" t="str">
            <v>M'</v>
          </cell>
        </row>
        <row r="684">
          <cell r="C684" t="str">
            <v>Kebutuhan tenaga :</v>
          </cell>
        </row>
        <row r="685">
          <cell r="D685" t="str">
            <v>- Pekerja</v>
          </cell>
          <cell r="G685" t="str">
            <v>P</v>
          </cell>
          <cell r="H685">
            <v>8</v>
          </cell>
          <cell r="I685" t="str">
            <v>orang</v>
          </cell>
        </row>
        <row r="686">
          <cell r="D686" t="str">
            <v>- Tukang</v>
          </cell>
          <cell r="G686" t="str">
            <v>T</v>
          </cell>
          <cell r="H686">
            <v>1</v>
          </cell>
          <cell r="I686" t="str">
            <v>orang</v>
          </cell>
        </row>
        <row r="687">
          <cell r="D687" t="str">
            <v>- Mandor</v>
          </cell>
          <cell r="G687" t="str">
            <v>M</v>
          </cell>
          <cell r="H687">
            <v>1</v>
          </cell>
          <cell r="I687" t="str">
            <v>orang</v>
          </cell>
        </row>
        <row r="689">
          <cell r="C689" t="str">
            <v>Koefisien tenaga / M'   :</v>
          </cell>
        </row>
        <row r="690">
          <cell r="D690" t="str">
            <v>- Pekerja</v>
          </cell>
          <cell r="E690" t="str">
            <v>= (Tk x P) : Qt</v>
          </cell>
          <cell r="G690" t="str">
            <v>(L01)</v>
          </cell>
          <cell r="H690">
            <v>9.3333333333333339</v>
          </cell>
          <cell r="I690" t="str">
            <v>jam</v>
          </cell>
        </row>
        <row r="691">
          <cell r="D691" t="str">
            <v>- Tukang</v>
          </cell>
          <cell r="E691" t="str">
            <v>= (Tk x T) : Qt</v>
          </cell>
          <cell r="G691" t="str">
            <v>(L02)</v>
          </cell>
          <cell r="H691">
            <v>1.1666666666666667</v>
          </cell>
          <cell r="I691" t="str">
            <v>jam</v>
          </cell>
        </row>
        <row r="692">
          <cell r="D692" t="str">
            <v>- Mandor</v>
          </cell>
          <cell r="E692" t="str">
            <v>= (Tk x M) : Qt</v>
          </cell>
          <cell r="G692" t="str">
            <v>(L03)</v>
          </cell>
          <cell r="H692">
            <v>1.1666666666666667</v>
          </cell>
          <cell r="I692" t="str">
            <v>jam</v>
          </cell>
        </row>
        <row r="694">
          <cell r="A694" t="str">
            <v>4.</v>
          </cell>
          <cell r="C694" t="str">
            <v>HARGA DASAR SATUAN UPAH, BAHAN DAN ALAT</v>
          </cell>
        </row>
        <row r="695">
          <cell r="C695" t="str">
            <v>Lihat lampiran.</v>
          </cell>
        </row>
        <row r="698">
          <cell r="A698" t="str">
            <v>5.</v>
          </cell>
          <cell r="C698" t="str">
            <v>ANALISA HARGA SATUAN PEKERJAAN</v>
          </cell>
        </row>
        <row r="699">
          <cell r="C699" t="str">
            <v>Lihat perhitungan dalam FORMULIR STANDAR UNTUK</v>
          </cell>
        </row>
        <row r="700">
          <cell r="C700" t="str">
            <v>PEREKEMAN ANALISA MASING-MASING HARGA</v>
          </cell>
        </row>
        <row r="701">
          <cell r="C701" t="str">
            <v>SATUAN.</v>
          </cell>
        </row>
        <row r="702">
          <cell r="C702" t="str">
            <v>Didapat Harga Satuan Pekerjaan :</v>
          </cell>
        </row>
        <row r="704">
          <cell r="C704" t="str">
            <v xml:space="preserve">Rp.  </v>
          </cell>
          <cell r="D704">
            <v>485149.58373494283</v>
          </cell>
          <cell r="E704" t="str">
            <v xml:space="preserve"> / M'</v>
          </cell>
        </row>
        <row r="707">
          <cell r="A707" t="str">
            <v>6.</v>
          </cell>
          <cell r="C707" t="str">
            <v>WAKTU PELAKSANAAN YANG DIPERLUKAN</v>
          </cell>
        </row>
        <row r="708">
          <cell r="C708" t="str">
            <v>Masa Pelaksanaan :</v>
          </cell>
          <cell r="D708" t="str">
            <v>. . . . . . . . . . . .</v>
          </cell>
          <cell r="E708" t="str">
            <v>bulan</v>
          </cell>
        </row>
        <row r="710">
          <cell r="A710" t="str">
            <v>7.</v>
          </cell>
          <cell r="C710" t="str">
            <v>VOLUME PEKERJAAN YANG DIPERLUKAN</v>
          </cell>
        </row>
        <row r="711">
          <cell r="C711" t="str">
            <v>Volume pekerjaan  :</v>
          </cell>
          <cell r="D711">
            <v>0</v>
          </cell>
          <cell r="E711" t="str">
            <v>M'</v>
          </cell>
        </row>
        <row r="721">
          <cell r="A721" t="str">
            <v>ITEM PEMBAYARAN NO.</v>
          </cell>
          <cell r="D721" t="str">
            <v>:  2.3 (4)</v>
          </cell>
          <cell r="J721" t="str">
            <v>Analisa EI-234</v>
          </cell>
          <cell r="T721" t="str">
            <v>Analisa EI-234</v>
          </cell>
        </row>
        <row r="722">
          <cell r="A722" t="str">
            <v>JENIS PEKERJAAN</v>
          </cell>
          <cell r="D722" t="str">
            <v>:  Gorong2 Pipa Beton Bertulang,</v>
          </cell>
        </row>
        <row r="723">
          <cell r="A723" t="str">
            <v>SATUAN PEMBAYARAN</v>
          </cell>
          <cell r="D723" t="str">
            <v>:  M1</v>
          </cell>
          <cell r="E723" t="str">
            <v>Ø 95-120cm</v>
          </cell>
          <cell r="J723" t="str">
            <v xml:space="preserve">         URAIAN ANALISA HARGA SATUAN</v>
          </cell>
          <cell r="L723" t="str">
            <v>FORMULIR STANDAR UNTUK</v>
          </cell>
        </row>
        <row r="724">
          <cell r="L724" t="str">
            <v>PEREKAMAN ANALISA MASING-MASING HARGA SATUAN</v>
          </cell>
        </row>
        <row r="725">
          <cell r="L725" t="str">
            <v/>
          </cell>
        </row>
        <row r="726">
          <cell r="A726" t="str">
            <v>No.</v>
          </cell>
          <cell r="C726" t="str">
            <v>U R A I A N</v>
          </cell>
          <cell r="G726" t="str">
            <v>KODE</v>
          </cell>
          <cell r="H726" t="str">
            <v>KOEF.</v>
          </cell>
          <cell r="I726" t="str">
            <v>SATUAN</v>
          </cell>
          <cell r="J726" t="str">
            <v>KETERANGAN</v>
          </cell>
        </row>
        <row r="728">
          <cell r="L728" t="str">
            <v>Proyek / Bagpro</v>
          </cell>
          <cell r="O728" t="str">
            <v xml:space="preserve">:  Peningkatan Jalan Dan Jembatan Prop. NTT </v>
          </cell>
        </row>
        <row r="729">
          <cell r="A729" t="str">
            <v>I.</v>
          </cell>
          <cell r="C729" t="str">
            <v>ASUMSI</v>
          </cell>
          <cell r="L729" t="str">
            <v>No. Paket Kontrak</v>
          </cell>
          <cell r="O729" t="str">
            <v xml:space="preserve">:  </v>
          </cell>
        </row>
        <row r="730">
          <cell r="A730">
            <v>1</v>
          </cell>
          <cell r="C730" t="str">
            <v>Pekerjaan dilakukan secara mekanik/manual</v>
          </cell>
          <cell r="L730" t="str">
            <v>Nama Paket</v>
          </cell>
          <cell r="O730" t="str">
            <v>:  Pembangunan Jalan Resetlement Pengungsi Mauritzu</v>
          </cell>
        </row>
        <row r="731">
          <cell r="A731">
            <v>2</v>
          </cell>
          <cell r="C731" t="str">
            <v>Lokasi pekerjaan : sepanjang jalan</v>
          </cell>
          <cell r="L731" t="str">
            <v>Prop / Kab / Kodya</v>
          </cell>
          <cell r="O731" t="str">
            <v>:  Nusa Tenggara Timur / TTU</v>
          </cell>
        </row>
        <row r="732">
          <cell r="A732">
            <v>3</v>
          </cell>
          <cell r="C732" t="str">
            <v>Diameter bagian dalam gorong-gorong</v>
          </cell>
          <cell r="G732" t="str">
            <v>d</v>
          </cell>
          <cell r="H732">
            <v>1</v>
          </cell>
          <cell r="I732" t="str">
            <v>m</v>
          </cell>
          <cell r="L732" t="str">
            <v>ITEM PEMBAYARAN NO.</v>
          </cell>
          <cell r="O732" t="str">
            <v>:  2.3 (4)</v>
          </cell>
          <cell r="R732" t="str">
            <v>PERKIRAAN VOL. PEK.</v>
          </cell>
          <cell r="T732" t="str">
            <v>:</v>
          </cell>
          <cell r="U732">
            <v>0</v>
          </cell>
        </row>
        <row r="733">
          <cell r="A733">
            <v>4</v>
          </cell>
          <cell r="C733" t="str">
            <v>Jarak rata-rata Base Camp ke lokasi pekerjaan</v>
          </cell>
          <cell r="G733" t="str">
            <v>L</v>
          </cell>
          <cell r="H733">
            <v>17.5</v>
          </cell>
          <cell r="I733" t="str">
            <v>Km</v>
          </cell>
          <cell r="L733" t="str">
            <v>JENIS PEKERJAAN</v>
          </cell>
          <cell r="O733" t="str">
            <v>:  Gorong2 Pipa Beton Bertulang,</v>
          </cell>
          <cell r="R733" t="str">
            <v>TOTAL HARGA (Rp.)</v>
          </cell>
          <cell r="T733" t="str">
            <v>:</v>
          </cell>
          <cell r="U733">
            <v>0</v>
          </cell>
        </row>
        <row r="734">
          <cell r="A734">
            <v>5</v>
          </cell>
          <cell r="C734" t="str">
            <v>Jam kerja efektif per-hari</v>
          </cell>
          <cell r="G734" t="str">
            <v>Tk</v>
          </cell>
          <cell r="H734">
            <v>7</v>
          </cell>
          <cell r="I734" t="str">
            <v>Jam</v>
          </cell>
          <cell r="L734" t="str">
            <v>SATUAN PEMBAYARAN</v>
          </cell>
          <cell r="O734" t="str">
            <v>:  M1</v>
          </cell>
          <cell r="Q734" t="str">
            <v>Ø 95-120cm</v>
          </cell>
          <cell r="R734" t="str">
            <v>% THD. BIAYA PROYEK</v>
          </cell>
          <cell r="T734" t="str">
            <v>:</v>
          </cell>
          <cell r="U734">
            <v>0</v>
          </cell>
        </row>
        <row r="735">
          <cell r="A735">
            <v>6</v>
          </cell>
          <cell r="C735" t="str">
            <v>Tebal gorong-gorong</v>
          </cell>
          <cell r="G735" t="str">
            <v>tg</v>
          </cell>
          <cell r="H735">
            <v>8.5</v>
          </cell>
          <cell r="I735" t="str">
            <v>Cm</v>
          </cell>
        </row>
        <row r="737">
          <cell r="A737" t="str">
            <v>II.</v>
          </cell>
          <cell r="C737" t="str">
            <v>URUTAN KERJA</v>
          </cell>
          <cell r="Q737" t="str">
            <v>PERKIRAAN</v>
          </cell>
          <cell r="R737" t="str">
            <v>HARGA</v>
          </cell>
          <cell r="S737" t="str">
            <v>JUMLAH</v>
          </cell>
        </row>
        <row r="738">
          <cell r="A738">
            <v>1</v>
          </cell>
          <cell r="C738" t="str">
            <v>Gorong-gorong dicetak di Base Camp</v>
          </cell>
          <cell r="L738" t="str">
            <v>NO.</v>
          </cell>
          <cell r="N738" t="str">
            <v>KOMPONEN</v>
          </cell>
          <cell r="P738" t="str">
            <v>SATUAN</v>
          </cell>
          <cell r="Q738" t="str">
            <v>KUANTITAS</v>
          </cell>
          <cell r="R738" t="str">
            <v>SATUAN</v>
          </cell>
          <cell r="S738" t="str">
            <v>HARGA</v>
          </cell>
        </row>
        <row r="739">
          <cell r="A739">
            <v>2</v>
          </cell>
          <cell r="C739" t="str">
            <v>Dump Truck mengangkut gorong-gorong jadi</v>
          </cell>
          <cell r="R739" t="str">
            <v>(Rp.)</v>
          </cell>
          <cell r="S739" t="str">
            <v>(Rp.)</v>
          </cell>
        </row>
        <row r="740">
          <cell r="C740" t="str">
            <v>ke lapangan</v>
          </cell>
        </row>
        <row r="741">
          <cell r="A741">
            <v>3</v>
          </cell>
          <cell r="C741" t="str">
            <v>Dasar gorong-gorong digali sesuai kebutuhan dan ma-</v>
          </cell>
        </row>
        <row r="742">
          <cell r="C742" t="str">
            <v>terial backfill dipadatkan dengan Tamper</v>
          </cell>
          <cell r="L742" t="str">
            <v>A.</v>
          </cell>
          <cell r="N742" t="str">
            <v>TENAGA</v>
          </cell>
        </row>
        <row r="743">
          <cell r="A743">
            <v>4</v>
          </cell>
          <cell r="C743" t="str">
            <v>Tebal lapis porus pada dasar gorong-gorong pipa</v>
          </cell>
          <cell r="G743" t="str">
            <v>tp</v>
          </cell>
          <cell r="H743">
            <v>0.15</v>
          </cell>
          <cell r="I743" t="str">
            <v>M</v>
          </cell>
          <cell r="J743" t="str">
            <v xml:space="preserve"> Sand bedding</v>
          </cell>
        </row>
        <row r="744">
          <cell r="A744">
            <v>5</v>
          </cell>
          <cell r="C744" t="str">
            <v>Material pilihan untuk penimbunan kembali (padat)</v>
          </cell>
          <cell r="L744" t="str">
            <v>1.</v>
          </cell>
          <cell r="N744" t="str">
            <v>Pekerja</v>
          </cell>
          <cell r="O744" t="str">
            <v>(L01)</v>
          </cell>
          <cell r="P744" t="str">
            <v>Jam</v>
          </cell>
          <cell r="Q744">
            <v>9.3333333333333339</v>
          </cell>
          <cell r="R744">
            <v>0</v>
          </cell>
          <cell r="U744">
            <v>0</v>
          </cell>
        </row>
        <row r="745">
          <cell r="A745">
            <v>6</v>
          </cell>
          <cell r="C745" t="str">
            <v>Sekelompok pekerja akan melaksanakan pekerjaan</v>
          </cell>
          <cell r="L745" t="str">
            <v>2.</v>
          </cell>
          <cell r="N745" t="str">
            <v>Tukang</v>
          </cell>
          <cell r="O745" t="str">
            <v>(L02)</v>
          </cell>
          <cell r="P745" t="str">
            <v>Jam</v>
          </cell>
          <cell r="Q745">
            <v>1.1666666666666667</v>
          </cell>
          <cell r="R745">
            <v>0</v>
          </cell>
          <cell r="U745">
            <v>0</v>
          </cell>
        </row>
        <row r="746">
          <cell r="C746" t="str">
            <v>dengan cara manual dengan menggunakan alat bantu</v>
          </cell>
          <cell r="L746" t="str">
            <v>3.</v>
          </cell>
          <cell r="N746" t="str">
            <v>Mandor</v>
          </cell>
          <cell r="O746" t="str">
            <v>(L03)</v>
          </cell>
          <cell r="P746" t="str">
            <v>Jam</v>
          </cell>
          <cell r="Q746">
            <v>1.1666666666666667</v>
          </cell>
          <cell r="R746">
            <v>0</v>
          </cell>
          <cell r="U746">
            <v>0</v>
          </cell>
        </row>
        <row r="748">
          <cell r="Q748" t="str">
            <v xml:space="preserve">JUMLAH HARGA TENAGA   </v>
          </cell>
          <cell r="U748">
            <v>0</v>
          </cell>
        </row>
        <row r="749">
          <cell r="A749" t="str">
            <v>III.</v>
          </cell>
          <cell r="C749" t="str">
            <v>PEMAKAIAN BAHAN, ALAT DAN TENAGA</v>
          </cell>
        </row>
        <row r="750">
          <cell r="A750" t="str">
            <v xml:space="preserve">   1.</v>
          </cell>
          <cell r="C750" t="str">
            <v>BAHAN</v>
          </cell>
          <cell r="L750" t="str">
            <v>B.</v>
          </cell>
          <cell r="N750" t="str">
            <v>BAHAN</v>
          </cell>
        </row>
        <row r="751">
          <cell r="C751" t="str">
            <v>Untuk mendapatkan 1 M' gorong-gorong diperlukan</v>
          </cell>
        </row>
        <row r="752">
          <cell r="C752" t="str">
            <v>- Beton K-300 = (22/7*((2*tg/100+d)/2)^2)-(22/7*(d/2)^2))*1</v>
          </cell>
          <cell r="G752" t="str">
            <v>(EI-714)</v>
          </cell>
          <cell r="H752">
            <v>0.2897333824773185</v>
          </cell>
          <cell r="I752" t="str">
            <v>M3</v>
          </cell>
          <cell r="L752" t="str">
            <v>1.</v>
          </cell>
          <cell r="N752" t="str">
            <v>Beton K-300</v>
          </cell>
          <cell r="O752" t="str">
            <v>(EI-714)</v>
          </cell>
          <cell r="P752" t="str">
            <v>M3</v>
          </cell>
          <cell r="Q752">
            <v>0.2897333824773185</v>
          </cell>
          <cell r="R752">
            <v>199161.48366821613</v>
          </cell>
          <cell r="U752">
            <v>57703.730322393487</v>
          </cell>
        </row>
        <row r="753">
          <cell r="C753" t="str">
            <v>- Baja Tulangan (asumsi 100kg/m3)</v>
          </cell>
          <cell r="G753" t="str">
            <v>(M39)</v>
          </cell>
          <cell r="H753">
            <v>31.870672072505037</v>
          </cell>
          <cell r="I753" t="str">
            <v>Kg</v>
          </cell>
          <cell r="L753" t="str">
            <v>2.</v>
          </cell>
          <cell r="N753" t="str">
            <v>Baja Tulangan</v>
          </cell>
          <cell r="O753" t="str">
            <v>(M39)</v>
          </cell>
          <cell r="P753" t="str">
            <v>Kg</v>
          </cell>
          <cell r="Q753">
            <v>31.870672072505037</v>
          </cell>
          <cell r="R753">
            <v>12000</v>
          </cell>
          <cell r="U753">
            <v>382448.06487006042</v>
          </cell>
        </row>
        <row r="754">
          <cell r="C754" t="str">
            <v>- Timbunan Porus      = {(tp*(0.4+2*tg/100+d+0.4)*1)*1.05}</v>
          </cell>
          <cell r="G754" t="str">
            <v>(EI-241)</v>
          </cell>
          <cell r="H754">
            <v>0.31027500000000008</v>
          </cell>
          <cell r="I754" t="str">
            <v>M3</v>
          </cell>
          <cell r="L754" t="str">
            <v>3.</v>
          </cell>
          <cell r="N754" t="str">
            <v>Urugan Porus</v>
          </cell>
          <cell r="O754" t="str">
            <v>(EI-241)</v>
          </cell>
          <cell r="P754" t="str">
            <v>M3</v>
          </cell>
          <cell r="Q754">
            <v>0.31027500000000008</v>
          </cell>
          <cell r="R754">
            <v>36193.678298944527</v>
          </cell>
          <cell r="U754">
            <v>11229.993534205016</v>
          </cell>
        </row>
        <row r="755">
          <cell r="C755" t="str">
            <v>- Material Pilihan</v>
          </cell>
          <cell r="D755" t="str">
            <v>= ((2*tg/100+d+0.3)*(0.4+2*tg/100+d+0.4)</v>
          </cell>
          <cell r="G755" t="str">
            <v>(M09)</v>
          </cell>
          <cell r="H755">
            <v>1.9113525000000005</v>
          </cell>
          <cell r="I755" t="str">
            <v>M3</v>
          </cell>
          <cell r="J755" t="str">
            <v xml:space="preserve"> = Vp</v>
          </cell>
          <cell r="L755" t="str">
            <v>4.</v>
          </cell>
          <cell r="N755" t="str">
            <v>Mat. Pilihan</v>
          </cell>
          <cell r="O755" t="str">
            <v>(M09)</v>
          </cell>
          <cell r="P755" t="str">
            <v>M3</v>
          </cell>
          <cell r="Q755">
            <v>1.9113525000000005</v>
          </cell>
          <cell r="R755">
            <v>47500</v>
          </cell>
          <cell r="U755">
            <v>90789.243750000023</v>
          </cell>
        </row>
        <row r="756">
          <cell r="D756" t="str">
            <v xml:space="preserve">   -(22/7*(0.5*(2*tg/100+d))^2))*1*1.05</v>
          </cell>
        </row>
        <row r="757">
          <cell r="A757" t="str">
            <v xml:space="preserve">   2.</v>
          </cell>
          <cell r="C757" t="str">
            <v>ALAT</v>
          </cell>
        </row>
        <row r="758">
          <cell r="A758" t="str">
            <v>2.a.</v>
          </cell>
          <cell r="C758" t="str">
            <v>TAMPER</v>
          </cell>
          <cell r="G758" t="str">
            <v>(E25)</v>
          </cell>
          <cell r="Q758" t="str">
            <v xml:space="preserve">JUMLAH HARGA BAHAN   </v>
          </cell>
          <cell r="U758">
            <v>542171.03247665893</v>
          </cell>
        </row>
        <row r="759">
          <cell r="C759" t="str">
            <v>Kecepatan</v>
          </cell>
          <cell r="G759" t="str">
            <v>V</v>
          </cell>
          <cell r="H759">
            <v>0.5</v>
          </cell>
          <cell r="I759" t="str">
            <v>Km / Jam</v>
          </cell>
        </row>
        <row r="760">
          <cell r="C760" t="str">
            <v>Efisiensi alat</v>
          </cell>
          <cell r="G760" t="str">
            <v>Fa</v>
          </cell>
          <cell r="H760">
            <v>0.83</v>
          </cell>
          <cell r="I760" t="str">
            <v>-</v>
          </cell>
          <cell r="L760" t="str">
            <v>C.</v>
          </cell>
          <cell r="N760" t="str">
            <v>PERALATAN</v>
          </cell>
        </row>
        <row r="761">
          <cell r="C761" t="str">
            <v>Lebar pemadatan</v>
          </cell>
          <cell r="G761" t="str">
            <v>Lb</v>
          </cell>
          <cell r="H761">
            <v>0.4</v>
          </cell>
          <cell r="I761" t="str">
            <v>M</v>
          </cell>
        </row>
        <row r="762">
          <cell r="C762" t="str">
            <v>Banyak lintasan</v>
          </cell>
          <cell r="G762" t="str">
            <v>n</v>
          </cell>
          <cell r="H762">
            <v>10</v>
          </cell>
          <cell r="I762" t="str">
            <v>lintasan</v>
          </cell>
          <cell r="L762" t="str">
            <v>1.</v>
          </cell>
          <cell r="N762" t="str">
            <v>Tamper</v>
          </cell>
          <cell r="O762" t="str">
            <v>(E25)</v>
          </cell>
          <cell r="P762" t="str">
            <v>Jam</v>
          </cell>
          <cell r="Q762">
            <v>0.5757085843373495</v>
          </cell>
          <cell r="R762">
            <v>7380.1821907600606</v>
          </cell>
          <cell r="U762">
            <v>4248.8342411941931</v>
          </cell>
        </row>
        <row r="763">
          <cell r="C763" t="str">
            <v>Tebal lapis hamparan</v>
          </cell>
          <cell r="G763" t="str">
            <v>tp</v>
          </cell>
          <cell r="H763">
            <v>0.2</v>
          </cell>
          <cell r="I763" t="str">
            <v>M</v>
          </cell>
          <cell r="L763" t="str">
            <v>2.</v>
          </cell>
          <cell r="N763" t="str">
            <v>Dump Truck</v>
          </cell>
          <cell r="O763" t="str">
            <v>(E08)</v>
          </cell>
          <cell r="P763" t="str">
            <v>Jam</v>
          </cell>
          <cell r="Q763">
            <v>0.48820281124497994</v>
          </cell>
          <cell r="R763">
            <v>85369.901634057198</v>
          </cell>
          <cell r="U763">
            <v>41677.825973454128</v>
          </cell>
        </row>
        <row r="764">
          <cell r="L764" t="str">
            <v>3.</v>
          </cell>
          <cell r="N764" t="str">
            <v>Alat  Bantu</v>
          </cell>
          <cell r="P764" t="str">
            <v>Ls</v>
          </cell>
          <cell r="Q764">
            <v>1</v>
          </cell>
          <cell r="R764">
            <v>1000</v>
          </cell>
          <cell r="U764">
            <v>1000</v>
          </cell>
        </row>
        <row r="766">
          <cell r="C766" t="str">
            <v>Kap. Prod. / Jam   =</v>
          </cell>
          <cell r="D766" t="str">
            <v>v x 1000 x Fa x Lb x 60</v>
          </cell>
          <cell r="G766" t="str">
            <v>Q1</v>
          </cell>
          <cell r="H766">
            <v>3.3200000000000003</v>
          </cell>
          <cell r="I766" t="str">
            <v xml:space="preserve">M3 / Jam </v>
          </cell>
        </row>
        <row r="767">
          <cell r="D767" t="str">
            <v xml:space="preserve">    n x tp</v>
          </cell>
        </row>
        <row r="769">
          <cell r="C769" t="str">
            <v>Koefisien Alat / m'</v>
          </cell>
          <cell r="D769" t="str">
            <v xml:space="preserve"> =  1  :  Q1 x Vp</v>
          </cell>
          <cell r="G769" t="str">
            <v>(E25)</v>
          </cell>
          <cell r="H769">
            <v>0.5757085843373495</v>
          </cell>
          <cell r="I769" t="str">
            <v>jam</v>
          </cell>
        </row>
        <row r="770">
          <cell r="Q770" t="str">
            <v xml:space="preserve">JUMLAH HARGA PERALATAN   </v>
          </cell>
          <cell r="U770">
            <v>46926.66021464832</v>
          </cell>
        </row>
        <row r="771">
          <cell r="A771" t="str">
            <v>2.b.</v>
          </cell>
          <cell r="C771" t="str">
            <v>DUMP TRUCK</v>
          </cell>
          <cell r="G771" t="str">
            <v>(E08)</v>
          </cell>
        </row>
        <row r="772">
          <cell r="C772" t="str">
            <v>Kapasitas bak sekali muat</v>
          </cell>
          <cell r="G772" t="str">
            <v>V</v>
          </cell>
          <cell r="H772">
            <v>4</v>
          </cell>
          <cell r="I772" t="str">
            <v>Buah/M'</v>
          </cell>
          <cell r="L772" t="str">
            <v>D.</v>
          </cell>
          <cell r="N772" t="str">
            <v>JUMLAH HARGA TENAGA, BAHAN DAN PERALATAN  ( A + B + C )</v>
          </cell>
          <cell r="U772">
            <v>589097.69269130728</v>
          </cell>
        </row>
        <row r="773">
          <cell r="C773" t="str">
            <v>Faktor efisiensi alat</v>
          </cell>
          <cell r="G773" t="str">
            <v>Fa</v>
          </cell>
          <cell r="H773">
            <v>0.83</v>
          </cell>
          <cell r="L773" t="str">
            <v>E.</v>
          </cell>
          <cell r="N773" t="str">
            <v>OVERHEAD &amp; PROFIT</v>
          </cell>
          <cell r="P773">
            <v>10</v>
          </cell>
          <cell r="Q773" t="str">
            <v>%  x  D</v>
          </cell>
          <cell r="U773">
            <v>58909.769269130731</v>
          </cell>
        </row>
        <row r="774">
          <cell r="C774" t="str">
            <v>Kecepatanrata-rata bermuatan</v>
          </cell>
          <cell r="G774" t="str">
            <v>v1</v>
          </cell>
          <cell r="H774">
            <v>40</v>
          </cell>
          <cell r="L774" t="str">
            <v>F.</v>
          </cell>
          <cell r="N774" t="str">
            <v>HARGA SATUAN PEKERJAAN  ( D + E )</v>
          </cell>
          <cell r="U774">
            <v>648007.46196043806</v>
          </cell>
        </row>
        <row r="775">
          <cell r="C775" t="str">
            <v>Kecepatan rata-rata kosong</v>
          </cell>
          <cell r="G775" t="str">
            <v>v2</v>
          </cell>
          <cell r="H775">
            <v>50</v>
          </cell>
          <cell r="L775" t="str">
            <v>Note: 1</v>
          </cell>
          <cell r="N775" t="str">
            <v>SATUAN dapat berdasarkan atas jam operasi untuk Tenaga Kerja dan Peralatan, volume dan/atau ukuran</v>
          </cell>
        </row>
        <row r="776">
          <cell r="C776" t="str">
            <v>Waktu siklus    :</v>
          </cell>
          <cell r="G776" t="str">
            <v>Ts</v>
          </cell>
          <cell r="N776" t="str">
            <v>berat untuk bahan-bahan.</v>
          </cell>
        </row>
        <row r="777">
          <cell r="C777" t="str">
            <v>- Waktu  tempuh in  si    = (L : v1 ) x 60</v>
          </cell>
          <cell r="G777" t="str">
            <v>T1</v>
          </cell>
          <cell r="H777">
            <v>26.25</v>
          </cell>
          <cell r="I777" t="str">
            <v>menit</v>
          </cell>
          <cell r="L777">
            <v>2</v>
          </cell>
          <cell r="N777" t="str">
            <v>Kuantitas satuan adalah kuantitas setiap komponen untuk menyelesaikan satu satuan pekerjaan dari nomor</v>
          </cell>
        </row>
        <row r="778">
          <cell r="C778" t="str">
            <v>-  Waktutempuh kosong  = (L : v2)  x  60</v>
          </cell>
          <cell r="G778" t="str">
            <v>T2</v>
          </cell>
          <cell r="H778">
            <v>21</v>
          </cell>
          <cell r="I778" t="str">
            <v>menit</v>
          </cell>
          <cell r="N778" t="str">
            <v>mata pembayaran.</v>
          </cell>
        </row>
        <row r="779">
          <cell r="C779" t="str">
            <v>- Muat, bongkar dan lain-lain</v>
          </cell>
          <cell r="G779" t="str">
            <v>T3</v>
          </cell>
          <cell r="H779">
            <v>50</v>
          </cell>
          <cell r="I779" t="str">
            <v>menit</v>
          </cell>
          <cell r="L779">
            <v>3</v>
          </cell>
          <cell r="N779" t="str">
            <v>Biaya satuan untuk peralatan sudah termasuk bahan bakar, bahan habis dipakai dan operator.</v>
          </cell>
        </row>
        <row r="780">
          <cell r="G780" t="str">
            <v>Ts</v>
          </cell>
          <cell r="H780">
            <v>97.25</v>
          </cell>
          <cell r="I780" t="str">
            <v>menit</v>
          </cell>
          <cell r="L780">
            <v>4</v>
          </cell>
          <cell r="N780" t="str">
            <v>Biaya satuan sudah termasuk pengeluaran untuk seluruh pajak yang berkaitan (tetapi tidak termasuk PPN</v>
          </cell>
        </row>
        <row r="781">
          <cell r="J781" t="str">
            <v>Berlanjut ke halaman berikut</v>
          </cell>
          <cell r="N781" t="str">
            <v>yang dibayar dari kontrak) dan biaya-biaya lainnya.</v>
          </cell>
        </row>
        <row r="782">
          <cell r="A782" t="str">
            <v>ITEM PEMBAYARAN NO.</v>
          </cell>
          <cell r="D782" t="str">
            <v>:  2.3 (4)</v>
          </cell>
          <cell r="J782" t="str">
            <v>Analisa EI-234</v>
          </cell>
        </row>
        <row r="783">
          <cell r="A783" t="str">
            <v>JENIS PEKERJAAN</v>
          </cell>
          <cell r="D783" t="str">
            <v>:  Gorong2 Pipa Beton Bertulang,</v>
          </cell>
          <cell r="G783" t="str">
            <v>Ø 95-120cm</v>
          </cell>
        </row>
        <row r="784">
          <cell r="A784" t="str">
            <v>SATUAN PEMBAYARAN</v>
          </cell>
          <cell r="D784" t="str">
            <v>:  M1</v>
          </cell>
          <cell r="J784" t="str">
            <v xml:space="preserve">         URAIAN ANALISA HARGA SATUAN</v>
          </cell>
        </row>
        <row r="785">
          <cell r="J785" t="str">
            <v>Lanjutan</v>
          </cell>
        </row>
        <row r="787">
          <cell r="A787" t="str">
            <v>No.</v>
          </cell>
          <cell r="C787" t="str">
            <v>U R A I A N</v>
          </cell>
          <cell r="G787" t="str">
            <v>KODE</v>
          </cell>
          <cell r="H787" t="str">
            <v>KOEF.</v>
          </cell>
          <cell r="I787" t="str">
            <v>SATUAN</v>
          </cell>
          <cell r="J787" t="str">
            <v>KETERANGAN</v>
          </cell>
        </row>
        <row r="790">
          <cell r="C790" t="str">
            <v>Kapasitas Produksi / Jam   =</v>
          </cell>
          <cell r="E790" t="str">
            <v>V x Fa x 60</v>
          </cell>
          <cell r="G790" t="str">
            <v>Q2</v>
          </cell>
          <cell r="H790">
            <v>2.0483290488431876</v>
          </cell>
          <cell r="I790" t="str">
            <v xml:space="preserve">M' / Jam </v>
          </cell>
        </row>
        <row r="791">
          <cell r="E791" t="str">
            <v xml:space="preserve">    Ts</v>
          </cell>
        </row>
        <row r="793">
          <cell r="C793" t="str">
            <v>Koefisien Alat / m'</v>
          </cell>
          <cell r="D793" t="str">
            <v xml:space="preserve"> =  1  :  Q2</v>
          </cell>
          <cell r="G793" t="str">
            <v>(E08)</v>
          </cell>
          <cell r="H793">
            <v>0.48820281124497994</v>
          </cell>
          <cell r="I793" t="str">
            <v>jam</v>
          </cell>
        </row>
        <row r="796">
          <cell r="A796" t="str">
            <v>2.c.</v>
          </cell>
          <cell r="C796" t="str">
            <v>ALAT  BANTU</v>
          </cell>
        </row>
        <row r="797">
          <cell r="C797" t="str">
            <v>Diperlukan alat-alat bantu kecil</v>
          </cell>
          <cell r="J797" t="str">
            <v>Lump Sump</v>
          </cell>
        </row>
        <row r="798">
          <cell r="C798" t="str">
            <v>- Sekop    =         3   buah</v>
          </cell>
        </row>
        <row r="799">
          <cell r="C799" t="str">
            <v>- Pacul     =         3   buah</v>
          </cell>
        </row>
        <row r="800">
          <cell r="C800" t="str">
            <v>- Alat-alat kecil lain</v>
          </cell>
        </row>
        <row r="802">
          <cell r="A802" t="str">
            <v xml:space="preserve">   3.</v>
          </cell>
          <cell r="C802" t="str">
            <v>TENAGA</v>
          </cell>
        </row>
        <row r="803">
          <cell r="C803" t="str">
            <v>Produksi Gorong-gorong / hari</v>
          </cell>
          <cell r="G803" t="str">
            <v>Qt</v>
          </cell>
          <cell r="H803">
            <v>6</v>
          </cell>
          <cell r="I803" t="str">
            <v>M'</v>
          </cell>
        </row>
        <row r="804">
          <cell r="C804" t="str">
            <v>Kebutuhan tenaga :</v>
          </cell>
        </row>
        <row r="805">
          <cell r="D805" t="str">
            <v>- Pekerja</v>
          </cell>
          <cell r="G805" t="str">
            <v>P</v>
          </cell>
          <cell r="H805">
            <v>8</v>
          </cell>
          <cell r="I805" t="str">
            <v>orang</v>
          </cell>
        </row>
        <row r="806">
          <cell r="D806" t="str">
            <v>- Tukang</v>
          </cell>
          <cell r="G806" t="str">
            <v>T</v>
          </cell>
          <cell r="H806">
            <v>1</v>
          </cell>
          <cell r="I806" t="str">
            <v>orang</v>
          </cell>
        </row>
        <row r="807">
          <cell r="D807" t="str">
            <v>- Mandor</v>
          </cell>
          <cell r="G807" t="str">
            <v>M</v>
          </cell>
          <cell r="H807">
            <v>1</v>
          </cell>
          <cell r="I807" t="str">
            <v>orang</v>
          </cell>
        </row>
        <row r="809">
          <cell r="C809" t="str">
            <v>Koefisien tenaga / M'   :</v>
          </cell>
        </row>
        <row r="810">
          <cell r="D810" t="str">
            <v>- Pekerja</v>
          </cell>
          <cell r="E810" t="str">
            <v>= (Tk x P) : Qt</v>
          </cell>
          <cell r="G810" t="str">
            <v>(L01)</v>
          </cell>
          <cell r="H810">
            <v>9.3333333333333339</v>
          </cell>
          <cell r="I810" t="str">
            <v>jam</v>
          </cell>
        </row>
        <row r="811">
          <cell r="D811" t="str">
            <v>- Tukang</v>
          </cell>
          <cell r="E811" t="str">
            <v>= (Tk x T) : Qt</v>
          </cell>
          <cell r="G811" t="str">
            <v>(L02)</v>
          </cell>
          <cell r="H811">
            <v>1.1666666666666667</v>
          </cell>
          <cell r="I811" t="str">
            <v>jam</v>
          </cell>
        </row>
        <row r="812">
          <cell r="D812" t="str">
            <v>- Mandor</v>
          </cell>
          <cell r="E812" t="str">
            <v>= (Tk x M) : Qt</v>
          </cell>
          <cell r="G812" t="str">
            <v>(L03)</v>
          </cell>
          <cell r="H812">
            <v>1.1666666666666667</v>
          </cell>
          <cell r="I812" t="str">
            <v>jam</v>
          </cell>
        </row>
        <row r="814">
          <cell r="A814" t="str">
            <v>4.</v>
          </cell>
          <cell r="C814" t="str">
            <v>HARGA DASAR SATUAN UPAH, BAHAN DAN ALAT</v>
          </cell>
        </row>
        <row r="815">
          <cell r="C815" t="str">
            <v>Lihat lampiran.</v>
          </cell>
        </row>
        <row r="818">
          <cell r="A818" t="str">
            <v>5.</v>
          </cell>
          <cell r="C818" t="str">
            <v>ANALISA HARGA SATUAN PEKERJAAN</v>
          </cell>
        </row>
        <row r="819">
          <cell r="C819" t="str">
            <v>Lihat perhitungan dalam FORMULIR STANDAR UNTUK</v>
          </cell>
        </row>
        <row r="820">
          <cell r="C820" t="str">
            <v>PEREKEMAN ANALISA MASING-MASING HARGA</v>
          </cell>
        </row>
        <row r="821">
          <cell r="C821" t="str">
            <v>SATUAN.</v>
          </cell>
        </row>
        <row r="822">
          <cell r="C822" t="str">
            <v>Didapat Harga Satuan Pekerjaan :</v>
          </cell>
        </row>
        <row r="824">
          <cell r="C824" t="str">
            <v xml:space="preserve">Rp.  </v>
          </cell>
          <cell r="D824">
            <v>648007.46196043806</v>
          </cell>
          <cell r="E824" t="str">
            <v xml:space="preserve"> / M'</v>
          </cell>
        </row>
        <row r="827">
          <cell r="A827" t="str">
            <v>6.</v>
          </cell>
          <cell r="C827" t="str">
            <v>WAKTU PELAKSANAAN YANG DIPERLUKAN</v>
          </cell>
        </row>
        <row r="828">
          <cell r="C828" t="str">
            <v>Masa Pelaksanaan :</v>
          </cell>
          <cell r="D828" t="str">
            <v>. . . . . . . . . . . .</v>
          </cell>
          <cell r="E828" t="str">
            <v>bulan</v>
          </cell>
        </row>
        <row r="830">
          <cell r="A830" t="str">
            <v>7.</v>
          </cell>
          <cell r="C830" t="str">
            <v>VOLUME PEKERJAAN YANG DIPERLUKAN</v>
          </cell>
        </row>
        <row r="831">
          <cell r="C831" t="str">
            <v>Volume pekerjaan  :</v>
          </cell>
          <cell r="D831">
            <v>0</v>
          </cell>
          <cell r="E831" t="str">
            <v>M'</v>
          </cell>
        </row>
        <row r="841">
          <cell r="A841" t="str">
            <v>ITEM PEMBAYARAN NO.</v>
          </cell>
          <cell r="D841" t="str">
            <v>:  2.3 (5)</v>
          </cell>
          <cell r="J841" t="str">
            <v xml:space="preserve">Analisa EI-235 </v>
          </cell>
          <cell r="T841" t="str">
            <v xml:space="preserve">Analisa EI-235 </v>
          </cell>
        </row>
        <row r="842">
          <cell r="A842" t="str">
            <v>JENIS PEKERJAAN</v>
          </cell>
          <cell r="D842" t="str">
            <v>:  Gorong2 Beton Tanpa Tulang</v>
          </cell>
        </row>
        <row r="843">
          <cell r="A843" t="str">
            <v>SATUAN PEMBAYARAN</v>
          </cell>
          <cell r="D843" t="str">
            <v>:  M1</v>
          </cell>
          <cell r="E843" t="str">
            <v>Dia. 20-30cm</v>
          </cell>
          <cell r="J843" t="str">
            <v xml:space="preserve">         URAIAN ANALISA HARGA SATUAN</v>
          </cell>
          <cell r="L843" t="str">
            <v>FORMULIR STANDAR UNTUK</v>
          </cell>
        </row>
        <row r="844">
          <cell r="L844" t="str">
            <v>PEREKAMAN ANALISA MASING-MASING HARGA SATUAN</v>
          </cell>
        </row>
        <row r="845">
          <cell r="L845" t="str">
            <v/>
          </cell>
        </row>
        <row r="846">
          <cell r="A846" t="str">
            <v>No.</v>
          </cell>
          <cell r="C846" t="str">
            <v>U R A I A N</v>
          </cell>
          <cell r="G846" t="str">
            <v>KODE</v>
          </cell>
          <cell r="H846" t="str">
            <v>KOEF.</v>
          </cell>
          <cell r="I846" t="str">
            <v>SATUAN</v>
          </cell>
          <cell r="J846" t="str">
            <v>KETERANGAN</v>
          </cell>
        </row>
        <row r="848">
          <cell r="L848" t="str">
            <v>Proyek / Bagpro</v>
          </cell>
          <cell r="O848" t="str">
            <v xml:space="preserve">:  Peningkatan Jalan Dan Jembatan Prop. NTT </v>
          </cell>
        </row>
        <row r="849">
          <cell r="A849" t="str">
            <v>I.</v>
          </cell>
          <cell r="C849" t="str">
            <v>ASUMSI</v>
          </cell>
          <cell r="L849" t="str">
            <v>No. Paket Kontrak</v>
          </cell>
          <cell r="O849" t="str">
            <v xml:space="preserve">:  </v>
          </cell>
        </row>
        <row r="850">
          <cell r="A850">
            <v>1</v>
          </cell>
          <cell r="C850" t="str">
            <v>Pekerjaan dilakukan secara mekanik/manual</v>
          </cell>
          <cell r="L850" t="str">
            <v>Nama Paket</v>
          </cell>
          <cell r="O850" t="str">
            <v>:  Pembangunan Jalan Resetlement Pengungsi Mauritzu</v>
          </cell>
        </row>
        <row r="851">
          <cell r="A851">
            <v>2</v>
          </cell>
          <cell r="C851" t="str">
            <v>Lokasi pekerjaan : sepanjang jalan</v>
          </cell>
          <cell r="L851" t="str">
            <v>Prop / Kab / Kodya</v>
          </cell>
          <cell r="O851" t="str">
            <v>:  Nusa Tenggara Timur / TTU</v>
          </cell>
        </row>
        <row r="852">
          <cell r="A852">
            <v>3</v>
          </cell>
          <cell r="C852" t="str">
            <v>Diameter bagian dalam gorong-gorong</v>
          </cell>
          <cell r="G852" t="str">
            <v>d</v>
          </cell>
          <cell r="H852">
            <v>0.25</v>
          </cell>
          <cell r="I852" t="str">
            <v>m</v>
          </cell>
          <cell r="L852" t="str">
            <v>ITEM PEMBAYARAN NO.</v>
          </cell>
          <cell r="O852" t="str">
            <v>:  2.3 (5)</v>
          </cell>
          <cell r="R852" t="str">
            <v>PERKIRAAN VOL. PEK.</v>
          </cell>
          <cell r="T852" t="str">
            <v>:</v>
          </cell>
          <cell r="U852">
            <v>0</v>
          </cell>
        </row>
        <row r="853">
          <cell r="A853">
            <v>4</v>
          </cell>
          <cell r="C853" t="str">
            <v>Jarak rata-rata Base Camp ke lokasi pekerjaan</v>
          </cell>
          <cell r="G853" t="str">
            <v>L</v>
          </cell>
          <cell r="H853">
            <v>17.5</v>
          </cell>
          <cell r="I853" t="str">
            <v>Km</v>
          </cell>
          <cell r="L853" t="str">
            <v>JENIS PEKERJAAN</v>
          </cell>
          <cell r="O853" t="str">
            <v>:  Gorong2 Beton Tanpa Tulang</v>
          </cell>
          <cell r="R853" t="str">
            <v>TOTAL HARGA (Rp.)</v>
          </cell>
          <cell r="T853" t="str">
            <v>:</v>
          </cell>
          <cell r="U853">
            <v>0</v>
          </cell>
        </row>
        <row r="854">
          <cell r="A854">
            <v>5</v>
          </cell>
          <cell r="C854" t="str">
            <v>Jam kerja efektif per-hari</v>
          </cell>
          <cell r="G854" t="str">
            <v>Tk</v>
          </cell>
          <cell r="H854">
            <v>7</v>
          </cell>
          <cell r="I854" t="str">
            <v>jam</v>
          </cell>
          <cell r="L854" t="str">
            <v>SATUAN PEMBAYARAN</v>
          </cell>
          <cell r="O854" t="str">
            <v>:  M1</v>
          </cell>
          <cell r="Q854" t="str">
            <v>Dia. 20-30cm</v>
          </cell>
          <cell r="R854" t="str">
            <v>% THD. BIAYA PROYEK</v>
          </cell>
          <cell r="T854" t="str">
            <v>:</v>
          </cell>
          <cell r="U854">
            <v>0</v>
          </cell>
        </row>
        <row r="855">
          <cell r="A855">
            <v>6</v>
          </cell>
          <cell r="C855" t="str">
            <v>Tebal gorong-gorong</v>
          </cell>
          <cell r="G855" t="str">
            <v>tg</v>
          </cell>
          <cell r="H855">
            <v>6.5</v>
          </cell>
          <cell r="I855" t="str">
            <v>Cm</v>
          </cell>
        </row>
        <row r="857">
          <cell r="A857" t="str">
            <v>II.</v>
          </cell>
          <cell r="C857" t="str">
            <v>URUTAN KERJA</v>
          </cell>
          <cell r="Q857" t="str">
            <v>PERKIRAAN</v>
          </cell>
          <cell r="R857" t="str">
            <v>HARGA</v>
          </cell>
          <cell r="S857" t="str">
            <v>JUMLAH</v>
          </cell>
        </row>
        <row r="858">
          <cell r="A858">
            <v>1</v>
          </cell>
          <cell r="C858" t="str">
            <v>Gorong-gorong dicetak di Base Camp</v>
          </cell>
          <cell r="L858" t="str">
            <v>NO.</v>
          </cell>
          <cell r="N858" t="str">
            <v>KOMPONEN</v>
          </cell>
          <cell r="P858" t="str">
            <v>SATUAN</v>
          </cell>
          <cell r="Q858" t="str">
            <v>KUANTITAS</v>
          </cell>
          <cell r="R858" t="str">
            <v>SATUAN</v>
          </cell>
          <cell r="S858" t="str">
            <v>HARGA</v>
          </cell>
        </row>
        <row r="859">
          <cell r="A859">
            <v>2</v>
          </cell>
          <cell r="C859" t="str">
            <v>Dump Truck mengangkut gorong-gorong jadi</v>
          </cell>
          <cell r="R859" t="str">
            <v>(Rp.)</v>
          </cell>
          <cell r="S859" t="str">
            <v>(Rp.)</v>
          </cell>
        </row>
        <row r="860">
          <cell r="C860" t="str">
            <v>ke lapangan</v>
          </cell>
        </row>
        <row r="861">
          <cell r="A861">
            <v>3</v>
          </cell>
          <cell r="C861" t="str">
            <v>Dasar gorong-gorong digali sesuai kebutuhan dan ma-</v>
          </cell>
        </row>
        <row r="862">
          <cell r="C862" t="str">
            <v>terial backfill dipadatkan dengan Tamper</v>
          </cell>
          <cell r="L862" t="str">
            <v>A.</v>
          </cell>
          <cell r="N862" t="str">
            <v>TENAGA</v>
          </cell>
        </row>
        <row r="863">
          <cell r="A863">
            <v>4</v>
          </cell>
          <cell r="C863" t="str">
            <v>Tebal lapis porus pada dasar gorong-gorong pipa baja</v>
          </cell>
          <cell r="G863" t="str">
            <v>tp</v>
          </cell>
          <cell r="H863">
            <v>0.1</v>
          </cell>
          <cell r="I863" t="str">
            <v>M</v>
          </cell>
          <cell r="J863" t="str">
            <v xml:space="preserve"> Sand bedding</v>
          </cell>
        </row>
        <row r="864">
          <cell r="A864">
            <v>5</v>
          </cell>
          <cell r="C864" t="str">
            <v>Material pilihan untuk penimbunan kembali (padat)</v>
          </cell>
          <cell r="L864" t="str">
            <v>1.</v>
          </cell>
          <cell r="N864" t="str">
            <v>Pekerja</v>
          </cell>
          <cell r="O864" t="str">
            <v>(L01)</v>
          </cell>
          <cell r="P864" t="str">
            <v>jam</v>
          </cell>
          <cell r="Q864">
            <v>1.75</v>
          </cell>
          <cell r="R864">
            <v>0</v>
          </cell>
          <cell r="U864">
            <v>0</v>
          </cell>
        </row>
        <row r="865">
          <cell r="A865">
            <v>6</v>
          </cell>
          <cell r="C865" t="str">
            <v>Sekelompok pekerja akan melaksanakan pekerjaan</v>
          </cell>
          <cell r="L865" t="str">
            <v>2.</v>
          </cell>
          <cell r="N865" t="str">
            <v>Tukang</v>
          </cell>
          <cell r="O865" t="str">
            <v>(L02)</v>
          </cell>
          <cell r="P865" t="str">
            <v>jam</v>
          </cell>
          <cell r="Q865">
            <v>0</v>
          </cell>
          <cell r="R865">
            <v>0</v>
          </cell>
          <cell r="U865">
            <v>0</v>
          </cell>
        </row>
        <row r="866">
          <cell r="C866" t="str">
            <v>dengan cara manual dengan menggunakan alat bantu</v>
          </cell>
          <cell r="L866" t="str">
            <v>3.</v>
          </cell>
          <cell r="N866" t="str">
            <v>Mandor</v>
          </cell>
          <cell r="O866" t="str">
            <v>(L03)</v>
          </cell>
          <cell r="P866" t="str">
            <v>jam</v>
          </cell>
          <cell r="Q866">
            <v>0.35</v>
          </cell>
          <cell r="R866">
            <v>0</v>
          </cell>
          <cell r="U866">
            <v>0</v>
          </cell>
        </row>
        <row r="868">
          <cell r="Q868" t="str">
            <v xml:space="preserve">JUMLAH HARGA TENAGA   </v>
          </cell>
          <cell r="U868">
            <v>0</v>
          </cell>
        </row>
        <row r="869">
          <cell r="A869" t="str">
            <v>III.</v>
          </cell>
          <cell r="C869" t="str">
            <v>PEMAKAIAN BAHAN, ALAT DAN TENAGA</v>
          </cell>
        </row>
        <row r="870">
          <cell r="A870" t="str">
            <v xml:space="preserve">   1.</v>
          </cell>
          <cell r="C870" t="str">
            <v>BAHAN</v>
          </cell>
          <cell r="L870" t="str">
            <v>B.</v>
          </cell>
          <cell r="N870" t="str">
            <v>BAHAN</v>
          </cell>
        </row>
        <row r="871">
          <cell r="C871" t="str">
            <v>Untuk mendapatkan 1 M' gorong-gorong diperlukan</v>
          </cell>
        </row>
        <row r="872">
          <cell r="C872" t="str">
            <v>- Beton K-175 = (22/7*((2*tg/100+d)/2)^2)-(22/7*(d/2)^2))*1</v>
          </cell>
          <cell r="G872" t="str">
            <v>(EI-716)</v>
          </cell>
          <cell r="H872">
            <v>6.4324109582251016E-2</v>
          </cell>
          <cell r="I872" t="str">
            <v>M3</v>
          </cell>
          <cell r="L872" t="str">
            <v>1.</v>
          </cell>
          <cell r="N872" t="str">
            <v>Beton K-175</v>
          </cell>
          <cell r="O872" t="str">
            <v>(EI-716)</v>
          </cell>
          <cell r="P872" t="str">
            <v>M3</v>
          </cell>
          <cell r="Q872">
            <v>6.4324109582251016E-2</v>
          </cell>
          <cell r="R872">
            <v>124922.20053708706</v>
          </cell>
          <cell r="U872">
            <v>8035.5093166035249</v>
          </cell>
        </row>
        <row r="873">
          <cell r="C873" t="str">
            <v>- Timbunan Porus      = {(tp*(0.15+2*tg/100+d+0.15)*1)*1.05}</v>
          </cell>
          <cell r="G873" t="str">
            <v>(EI-241)</v>
          </cell>
          <cell r="H873">
            <v>7.1400000000000005E-2</v>
          </cell>
          <cell r="I873" t="str">
            <v>M3</v>
          </cell>
          <cell r="L873" t="str">
            <v>2.</v>
          </cell>
          <cell r="N873" t="str">
            <v>Urugan Porus</v>
          </cell>
          <cell r="O873" t="str">
            <v>(EI-241)</v>
          </cell>
          <cell r="P873" t="str">
            <v>M3</v>
          </cell>
          <cell r="Q873">
            <v>7.1400000000000005E-2</v>
          </cell>
          <cell r="R873">
            <v>36193.678298944527</v>
          </cell>
          <cell r="U873">
            <v>2584.2286305446396</v>
          </cell>
        </row>
        <row r="874">
          <cell r="C874" t="str">
            <v>- Material Pilihan  = ((2*tg/100+d+0.15)*(0.15+2*tg/100+d+0.15)</v>
          </cell>
          <cell r="G874" t="str">
            <v>(M09)</v>
          </cell>
          <cell r="H874">
            <v>0.25929000000000008</v>
          </cell>
          <cell r="I874" t="str">
            <v>M3</v>
          </cell>
          <cell r="J874" t="str">
            <v xml:space="preserve"> = Vp</v>
          </cell>
          <cell r="L874" t="str">
            <v>3.</v>
          </cell>
          <cell r="N874" t="str">
            <v>Mat. Pilihan</v>
          </cell>
          <cell r="O874" t="str">
            <v>(M09)</v>
          </cell>
          <cell r="P874" t="str">
            <v>M3</v>
          </cell>
          <cell r="Q874">
            <v>0.25929000000000008</v>
          </cell>
          <cell r="R874">
            <v>47500</v>
          </cell>
          <cell r="U874">
            <v>12316.275000000003</v>
          </cell>
        </row>
        <row r="875">
          <cell r="D875" t="str">
            <v>-(22/7*(0.5*(2*tg/100+d))^2))*1*1.05</v>
          </cell>
        </row>
        <row r="877">
          <cell r="A877" t="str">
            <v xml:space="preserve">   2.</v>
          </cell>
          <cell r="C877" t="str">
            <v>ALAT</v>
          </cell>
        </row>
        <row r="878">
          <cell r="A878" t="str">
            <v>2.a.</v>
          </cell>
          <cell r="C878" t="str">
            <v>TAMPER</v>
          </cell>
          <cell r="G878" t="str">
            <v>(E25)</v>
          </cell>
          <cell r="Q878" t="str">
            <v xml:space="preserve">JUMLAH HARGA BAHAN   </v>
          </cell>
          <cell r="U878">
            <v>22936.01294714817</v>
          </cell>
        </row>
        <row r="879">
          <cell r="C879" t="str">
            <v>Kecepatan</v>
          </cell>
          <cell r="G879" t="str">
            <v>v</v>
          </cell>
          <cell r="H879">
            <v>0.5</v>
          </cell>
          <cell r="I879" t="str">
            <v>Km / Jam</v>
          </cell>
        </row>
        <row r="880">
          <cell r="C880" t="str">
            <v>Efisiensi alat</v>
          </cell>
          <cell r="G880" t="str">
            <v>Fa</v>
          </cell>
          <cell r="H880">
            <v>0.83</v>
          </cell>
          <cell r="I880" t="str">
            <v>-</v>
          </cell>
          <cell r="L880" t="str">
            <v>C.</v>
          </cell>
          <cell r="N880" t="str">
            <v>PERALATAN</v>
          </cell>
        </row>
        <row r="881">
          <cell r="C881" t="str">
            <v>Lebar pemadatan</v>
          </cell>
          <cell r="G881" t="str">
            <v>Lb</v>
          </cell>
          <cell r="H881">
            <v>0.4</v>
          </cell>
          <cell r="I881" t="str">
            <v>M</v>
          </cell>
        </row>
        <row r="882">
          <cell r="C882" t="str">
            <v>Banyak lintasan</v>
          </cell>
          <cell r="G882" t="str">
            <v>n</v>
          </cell>
          <cell r="H882">
            <v>10</v>
          </cell>
          <cell r="I882" t="str">
            <v>lintasan</v>
          </cell>
          <cell r="L882" t="str">
            <v>1.</v>
          </cell>
          <cell r="N882" t="str">
            <v>Tamper</v>
          </cell>
          <cell r="O882" t="str">
            <v>(E25)</v>
          </cell>
          <cell r="P882" t="str">
            <v>jam</v>
          </cell>
          <cell r="Q882">
            <v>7.8099397590361455E-2</v>
          </cell>
          <cell r="R882">
            <v>7380.1821907600606</v>
          </cell>
          <cell r="U882">
            <v>576.38778320547476</v>
          </cell>
        </row>
        <row r="883">
          <cell r="C883" t="str">
            <v>Tebal lapis hamparan</v>
          </cell>
          <cell r="G883" t="str">
            <v>tp</v>
          </cell>
          <cell r="H883">
            <v>0.2</v>
          </cell>
          <cell r="I883" t="str">
            <v>M</v>
          </cell>
          <cell r="L883" t="str">
            <v>2.</v>
          </cell>
          <cell r="N883" t="str">
            <v>Dump Truck</v>
          </cell>
          <cell r="O883" t="str">
            <v>(E08)</v>
          </cell>
          <cell r="P883" t="str">
            <v>jam</v>
          </cell>
          <cell r="Q883">
            <v>9.412650602409639E-2</v>
          </cell>
          <cell r="R883">
            <v>85369.901634057198</v>
          </cell>
          <cell r="U883">
            <v>8035.5705604346012</v>
          </cell>
        </row>
        <row r="884">
          <cell r="L884" t="str">
            <v>3.</v>
          </cell>
          <cell r="N884" t="str">
            <v>Alat  Bantu</v>
          </cell>
          <cell r="P884" t="str">
            <v>Ls</v>
          </cell>
          <cell r="Q884">
            <v>1</v>
          </cell>
          <cell r="R884">
            <v>150</v>
          </cell>
          <cell r="U884">
            <v>150</v>
          </cell>
        </row>
        <row r="886">
          <cell r="C886" t="str">
            <v>Kap. Prod. / Jam   =</v>
          </cell>
          <cell r="D886" t="str">
            <v>v x 1000 x Fa x Lb x 60</v>
          </cell>
          <cell r="G886" t="str">
            <v>Q1</v>
          </cell>
          <cell r="H886">
            <v>3.3200000000000003</v>
          </cell>
          <cell r="I886" t="str">
            <v xml:space="preserve">M3 / Jam </v>
          </cell>
        </row>
        <row r="887">
          <cell r="D887" t="str">
            <v xml:space="preserve">    n x tp</v>
          </cell>
        </row>
        <row r="889">
          <cell r="C889" t="str">
            <v>Koefisien Alat / m'</v>
          </cell>
          <cell r="D889" t="str">
            <v xml:space="preserve"> =  1  :  Q1 x Vp</v>
          </cell>
          <cell r="G889" t="str">
            <v>(E25)</v>
          </cell>
          <cell r="H889">
            <v>7.8099397590361455E-2</v>
          </cell>
          <cell r="I889" t="str">
            <v>jam</v>
          </cell>
        </row>
        <row r="890">
          <cell r="Q890" t="str">
            <v xml:space="preserve">JUMLAH HARGA PERALATAN   </v>
          </cell>
          <cell r="U890">
            <v>8761.9583436400753</v>
          </cell>
        </row>
        <row r="891">
          <cell r="A891" t="str">
            <v>2.b.</v>
          </cell>
          <cell r="C891" t="str">
            <v>DUMP TRUCK</v>
          </cell>
          <cell r="G891" t="str">
            <v>(E08)</v>
          </cell>
        </row>
        <row r="892">
          <cell r="C892" t="str">
            <v>Kapasitas bak sekali muat</v>
          </cell>
          <cell r="G892" t="str">
            <v>V</v>
          </cell>
          <cell r="H892">
            <v>20</v>
          </cell>
          <cell r="I892" t="str">
            <v>Buah/M'</v>
          </cell>
          <cell r="L892" t="str">
            <v>D.</v>
          </cell>
          <cell r="N892" t="str">
            <v>JUMLAH HARGA TENAGA, BAHAN DAN PERALATAN  ( A + B + C )</v>
          </cell>
          <cell r="U892">
            <v>31697.971290788246</v>
          </cell>
        </row>
        <row r="893">
          <cell r="C893" t="str">
            <v>Faktor efisiensi alat</v>
          </cell>
          <cell r="G893" t="str">
            <v>Fa</v>
          </cell>
          <cell r="H893">
            <v>0.83</v>
          </cell>
          <cell r="L893" t="str">
            <v>E.</v>
          </cell>
          <cell r="N893" t="str">
            <v>OVERHEAD &amp; PROFIT</v>
          </cell>
          <cell r="P893">
            <v>10</v>
          </cell>
          <cell r="Q893" t="str">
            <v>%  x  D</v>
          </cell>
          <cell r="U893">
            <v>3169.7971290788246</v>
          </cell>
        </row>
        <row r="894">
          <cell r="C894" t="str">
            <v>Kecepatanrata-rata bermuatan</v>
          </cell>
          <cell r="G894" t="str">
            <v>v1</v>
          </cell>
          <cell r="H894">
            <v>40</v>
          </cell>
          <cell r="I894" t="str">
            <v>Km/Jam</v>
          </cell>
          <cell r="L894" t="str">
            <v>F.</v>
          </cell>
          <cell r="N894" t="str">
            <v>HARGA SATUAN PEKERJAAN  ( D + E )</v>
          </cell>
          <cell r="U894">
            <v>34867.768419867069</v>
          </cell>
        </row>
        <row r="895">
          <cell r="C895" t="str">
            <v>Kecepatan rata-rata kosong</v>
          </cell>
          <cell r="G895" t="str">
            <v>v2</v>
          </cell>
          <cell r="H895">
            <v>60</v>
          </cell>
          <cell r="I895" t="str">
            <v>Km/Jam</v>
          </cell>
          <cell r="L895" t="str">
            <v>Note: 1</v>
          </cell>
          <cell r="N895" t="str">
            <v>SATUAN dapat berdasarkan atas jam operasi untuk Tenaga Kerja dan Peralatan, volume dan/atau ukuran</v>
          </cell>
        </row>
        <row r="896">
          <cell r="C896" t="str">
            <v>Waktu siklus    :</v>
          </cell>
          <cell r="G896" t="str">
            <v>Ts1</v>
          </cell>
          <cell r="N896" t="str">
            <v>berat untuk bahan-bahan.</v>
          </cell>
        </row>
        <row r="897">
          <cell r="C897" t="str">
            <v>- Waktu  tempuh in  si  = (L : v1 ) x 60</v>
          </cell>
          <cell r="G897" t="str">
            <v>T1</v>
          </cell>
          <cell r="H897">
            <v>26.25</v>
          </cell>
          <cell r="I897" t="str">
            <v>menit</v>
          </cell>
          <cell r="L897">
            <v>2</v>
          </cell>
          <cell r="N897" t="str">
            <v>Kuantitas satuan adalah kuantitas setiap komponen untuk menyelesaikan satu satuan pekerjaan dari nomor</v>
          </cell>
        </row>
        <row r="898">
          <cell r="C898" t="str">
            <v>-  Waktutempuh kosong  = (L : v2)  x  60</v>
          </cell>
          <cell r="G898" t="str">
            <v>T2</v>
          </cell>
          <cell r="H898">
            <v>17.5</v>
          </cell>
          <cell r="I898" t="str">
            <v>menit</v>
          </cell>
          <cell r="N898" t="str">
            <v>mata pembayaran.</v>
          </cell>
        </row>
        <row r="899">
          <cell r="C899" t="str">
            <v>-  Muat, bongkar dan lain-lain</v>
          </cell>
          <cell r="G899" t="str">
            <v>T3</v>
          </cell>
          <cell r="H899">
            <v>50</v>
          </cell>
          <cell r="I899" t="str">
            <v>menit</v>
          </cell>
          <cell r="L899">
            <v>3</v>
          </cell>
          <cell r="N899" t="str">
            <v>Biaya satuan untuk peralatan sudah termasuk bahan bakar, bahan habis dipakai dan operator.</v>
          </cell>
        </row>
        <row r="900">
          <cell r="G900" t="str">
            <v>Ts1</v>
          </cell>
          <cell r="H900">
            <v>93.75</v>
          </cell>
          <cell r="I900" t="str">
            <v>menit</v>
          </cell>
          <cell r="L900">
            <v>4</v>
          </cell>
          <cell r="N900" t="str">
            <v>Biaya satuan sudah termasuk pengeluaran untuk seluruh pajak yang berkaitan (tetapi tidak termasuk PPN</v>
          </cell>
        </row>
        <row r="901">
          <cell r="J901" t="str">
            <v>Berlanjut ke halaman berikut</v>
          </cell>
          <cell r="N901" t="str">
            <v>yang dibayar dari kontrak) dan biaya-biaya lainnya.</v>
          </cell>
        </row>
        <row r="902">
          <cell r="A902" t="str">
            <v>ITEM PEMBAYARAN NO.</v>
          </cell>
          <cell r="D902" t="str">
            <v>:  2.3 (5)</v>
          </cell>
          <cell r="J902" t="str">
            <v xml:space="preserve">Analisa EI-235 </v>
          </cell>
        </row>
        <row r="903">
          <cell r="A903" t="str">
            <v>JENIS PEKERJAAN</v>
          </cell>
          <cell r="D903" t="str">
            <v>:  Gorong2 Beton Tanpa Tulang</v>
          </cell>
        </row>
        <row r="904">
          <cell r="A904" t="str">
            <v>SATUAN PEMBAYARAN</v>
          </cell>
          <cell r="D904" t="str">
            <v>:  M1</v>
          </cell>
          <cell r="J904" t="str">
            <v xml:space="preserve">         URAIAN ANALISA HARGA SATUAN</v>
          </cell>
        </row>
        <row r="905">
          <cell r="J905" t="str">
            <v>Lanjutan</v>
          </cell>
        </row>
        <row r="907">
          <cell r="A907" t="str">
            <v>No.</v>
          </cell>
          <cell r="C907" t="str">
            <v>U R A I A N</v>
          </cell>
          <cell r="G907" t="str">
            <v>KODE</v>
          </cell>
          <cell r="H907" t="str">
            <v>KOEF.</v>
          </cell>
          <cell r="I907" t="str">
            <v>SATUAN</v>
          </cell>
          <cell r="J907" t="str">
            <v>KETERANGAN</v>
          </cell>
        </row>
        <row r="910">
          <cell r="C910" t="str">
            <v>Kapasitas Produksi / Jam   =</v>
          </cell>
          <cell r="E910" t="str">
            <v>V x Fa x 60</v>
          </cell>
          <cell r="G910" t="str">
            <v>Q2</v>
          </cell>
          <cell r="H910">
            <v>10.623999999999999</v>
          </cell>
          <cell r="I910" t="str">
            <v xml:space="preserve">M' / Jam </v>
          </cell>
        </row>
        <row r="911">
          <cell r="E911" t="str">
            <v>Ts1</v>
          </cell>
        </row>
        <row r="913">
          <cell r="C913" t="str">
            <v>Koefisien Alat / m'</v>
          </cell>
          <cell r="D913" t="str">
            <v xml:space="preserve"> =  1  :  Q2</v>
          </cell>
          <cell r="G913" t="str">
            <v>(E08)</v>
          </cell>
          <cell r="H913">
            <v>9.412650602409639E-2</v>
          </cell>
          <cell r="I913" t="str">
            <v>jam</v>
          </cell>
        </row>
        <row r="916">
          <cell r="A916" t="str">
            <v>2.c.</v>
          </cell>
          <cell r="C916" t="str">
            <v>ALAT  BANTU</v>
          </cell>
        </row>
        <row r="917">
          <cell r="C917" t="str">
            <v>Diperlukan alat-alat bantu kecil</v>
          </cell>
          <cell r="J917" t="str">
            <v>Lump Sump</v>
          </cell>
        </row>
        <row r="918">
          <cell r="C918" t="str">
            <v>- Sekop    =         3   buah</v>
          </cell>
        </row>
        <row r="919">
          <cell r="C919" t="str">
            <v>- Pacul     =         3   buah</v>
          </cell>
        </row>
        <row r="920">
          <cell r="C920" t="str">
            <v>- Alat-alat kecil lain</v>
          </cell>
        </row>
        <row r="922">
          <cell r="A922" t="str">
            <v xml:space="preserve">   3.</v>
          </cell>
          <cell r="C922" t="str">
            <v>TENAGA</v>
          </cell>
        </row>
        <row r="923">
          <cell r="C923" t="str">
            <v>Produksi Gorong-gorong / hari</v>
          </cell>
          <cell r="G923" t="str">
            <v>Qt</v>
          </cell>
          <cell r="H923">
            <v>20</v>
          </cell>
          <cell r="I923" t="str">
            <v>M'</v>
          </cell>
        </row>
        <row r="924">
          <cell r="C924" t="str">
            <v>Kebutuhan tenaga :</v>
          </cell>
        </row>
        <row r="925">
          <cell r="D925" t="str">
            <v>- Pekerja</v>
          </cell>
          <cell r="G925" t="str">
            <v>P</v>
          </cell>
          <cell r="H925">
            <v>5</v>
          </cell>
          <cell r="I925" t="str">
            <v>orang</v>
          </cell>
        </row>
        <row r="926">
          <cell r="D926" t="str">
            <v>- Tukang</v>
          </cell>
          <cell r="G926" t="str">
            <v>T</v>
          </cell>
          <cell r="H926">
            <v>0</v>
          </cell>
          <cell r="I926" t="str">
            <v>orang</v>
          </cell>
        </row>
        <row r="927">
          <cell r="D927" t="str">
            <v>- Mandor</v>
          </cell>
          <cell r="G927" t="str">
            <v>M</v>
          </cell>
          <cell r="H927">
            <v>1</v>
          </cell>
          <cell r="I927" t="str">
            <v>orang</v>
          </cell>
        </row>
        <row r="929">
          <cell r="C929" t="str">
            <v>Koefisien tenaga / M1   :</v>
          </cell>
        </row>
        <row r="930">
          <cell r="D930" t="str">
            <v>- Pekerja</v>
          </cell>
          <cell r="E930" t="str">
            <v>= (Tk x P) : Qt</v>
          </cell>
          <cell r="G930" t="str">
            <v>(L01)</v>
          </cell>
          <cell r="H930">
            <v>1.75</v>
          </cell>
          <cell r="I930" t="str">
            <v>Jam</v>
          </cell>
        </row>
        <row r="931">
          <cell r="D931" t="str">
            <v>- Tukang</v>
          </cell>
          <cell r="E931" t="str">
            <v>= (Tk x T) : Qt</v>
          </cell>
          <cell r="G931" t="str">
            <v>(L02)</v>
          </cell>
          <cell r="H931">
            <v>0</v>
          </cell>
          <cell r="I931" t="str">
            <v>Jam</v>
          </cell>
        </row>
        <row r="932">
          <cell r="D932" t="str">
            <v>- Mandor</v>
          </cell>
          <cell r="E932" t="str">
            <v>= (Tk x M) : Qt</v>
          </cell>
          <cell r="G932" t="str">
            <v>(L03)</v>
          </cell>
          <cell r="H932">
            <v>0.35</v>
          </cell>
          <cell r="I932" t="str">
            <v>Jam</v>
          </cell>
        </row>
        <row r="934">
          <cell r="A934" t="str">
            <v>4.</v>
          </cell>
          <cell r="C934" t="str">
            <v>HARGA DASAR SATUAN UPAH, BAHAN DAN ALAT</v>
          </cell>
        </row>
        <row r="935">
          <cell r="C935" t="str">
            <v>Lihat lampiran.</v>
          </cell>
        </row>
        <row r="938">
          <cell r="A938" t="str">
            <v>5.</v>
          </cell>
          <cell r="C938" t="str">
            <v>ANALISA HARGA SATUAN PEKERJAAN</v>
          </cell>
        </row>
        <row r="939">
          <cell r="C939" t="str">
            <v>Lihat perhitungan dalam FORMULIR STANDAR UNTUK</v>
          </cell>
        </row>
        <row r="940">
          <cell r="C940" t="str">
            <v>PEREKEMAN ANALISA MASING-MASING HARGA</v>
          </cell>
        </row>
        <row r="941">
          <cell r="C941" t="str">
            <v>SATUAN.</v>
          </cell>
        </row>
        <row r="942">
          <cell r="C942" t="str">
            <v>Didapat Harga Satuan Pekerjaan :</v>
          </cell>
        </row>
        <row r="944">
          <cell r="C944" t="str">
            <v xml:space="preserve">Rp.  </v>
          </cell>
          <cell r="D944">
            <v>34867.768419867069</v>
          </cell>
          <cell r="E944" t="str">
            <v xml:space="preserve"> / M'</v>
          </cell>
        </row>
        <row r="947">
          <cell r="A947" t="str">
            <v>6.</v>
          </cell>
          <cell r="C947" t="str">
            <v>WAKTU PELAKSANAAN YANG DIPERLUKAN</v>
          </cell>
        </row>
        <row r="948">
          <cell r="C948" t="str">
            <v>Masa Pelaksanaan :</v>
          </cell>
          <cell r="D948" t="str">
            <v>. . . . . . . . . . . .</v>
          </cell>
          <cell r="E948" t="str">
            <v>bulan</v>
          </cell>
        </row>
        <row r="950">
          <cell r="A950" t="str">
            <v>7.</v>
          </cell>
          <cell r="C950" t="str">
            <v>VOLUME PEKERJAAN YANG DIPERLUKAN</v>
          </cell>
        </row>
        <row r="951">
          <cell r="C951" t="str">
            <v>Volume pekerjaan  :</v>
          </cell>
          <cell r="D951">
            <v>0</v>
          </cell>
          <cell r="E951" t="str">
            <v>M'</v>
          </cell>
        </row>
        <row r="961">
          <cell r="A961" t="str">
            <v>ITEM PEMBAYARAN NO.</v>
          </cell>
          <cell r="D961" t="str">
            <v>:  2.3 (6)</v>
          </cell>
          <cell r="J961" t="str">
            <v>Analisa EI-236</v>
          </cell>
          <cell r="T961" t="str">
            <v>Analisa EI-236</v>
          </cell>
        </row>
        <row r="962">
          <cell r="A962" t="str">
            <v>JENIS PEKERJAAN</v>
          </cell>
          <cell r="D962" t="str">
            <v>:  Gorong2 Baja Bergelombang</v>
          </cell>
        </row>
        <row r="963">
          <cell r="A963" t="str">
            <v>SATUAN PEMBAYARAN</v>
          </cell>
          <cell r="D963" t="str">
            <v>:  Ton</v>
          </cell>
          <cell r="J963" t="str">
            <v xml:space="preserve">         URAIAN ANALISA HARGA SATUAN</v>
          </cell>
          <cell r="L963" t="str">
            <v>FORMULIR STANDAR UNTUK</v>
          </cell>
        </row>
        <row r="964">
          <cell r="L964" t="str">
            <v>PEREKAMAN ANALISA MASING-MASING HARGA SATUAN</v>
          </cell>
        </row>
        <row r="965">
          <cell r="L965" t="str">
            <v/>
          </cell>
        </row>
        <row r="966">
          <cell r="A966" t="str">
            <v>No.</v>
          </cell>
          <cell r="C966" t="str">
            <v>U R A I A N</v>
          </cell>
          <cell r="G966" t="str">
            <v>KODE</v>
          </cell>
          <cell r="H966" t="str">
            <v>KOEF.</v>
          </cell>
          <cell r="I966" t="str">
            <v>SATUAN</v>
          </cell>
          <cell r="J966" t="str">
            <v>KETERANGAN</v>
          </cell>
        </row>
        <row r="968">
          <cell r="L968" t="str">
            <v>Proyek / Bagpro</v>
          </cell>
          <cell r="O968" t="str">
            <v xml:space="preserve">:  Peningkatan Jalan Dan Jembatan Prop. NTT </v>
          </cell>
        </row>
        <row r="969">
          <cell r="A969" t="str">
            <v>I.</v>
          </cell>
          <cell r="C969" t="str">
            <v>ASUMSI</v>
          </cell>
          <cell r="L969" t="str">
            <v>No. Paket Kontrak</v>
          </cell>
          <cell r="O969" t="str">
            <v xml:space="preserve">:  </v>
          </cell>
        </row>
        <row r="970">
          <cell r="A970">
            <v>1</v>
          </cell>
          <cell r="C970" t="str">
            <v>Pekerjaan dilakukan secara mekanik/manual</v>
          </cell>
          <cell r="L970" t="str">
            <v>Nama Paket</v>
          </cell>
          <cell r="O970" t="str">
            <v>:  Pembangunan Jalan Resetlement Pengungsi Mauritzu</v>
          </cell>
        </row>
        <row r="971">
          <cell r="A971">
            <v>2</v>
          </cell>
          <cell r="C971" t="str">
            <v>Lokasi pekerjaan : sepanjang jalan</v>
          </cell>
          <cell r="L971" t="str">
            <v>Prop / Kab / Kodya</v>
          </cell>
          <cell r="O971" t="str">
            <v>:  Nusa Tenggara Timur / TTU</v>
          </cell>
        </row>
        <row r="972">
          <cell r="A972">
            <v>3</v>
          </cell>
          <cell r="C972" t="str">
            <v>Diameter gorong-gorong baja</v>
          </cell>
          <cell r="G972" t="str">
            <v>d</v>
          </cell>
          <cell r="H972">
            <v>1</v>
          </cell>
          <cell r="I972" t="str">
            <v>m</v>
          </cell>
          <cell r="L972" t="str">
            <v>ITEM PEMBAYARAN NO.</v>
          </cell>
          <cell r="O972" t="str">
            <v>:  2.3 (6)</v>
          </cell>
          <cell r="R972" t="str">
            <v>PERKIRAAN VOL. PEK.</v>
          </cell>
          <cell r="T972" t="str">
            <v>:</v>
          </cell>
          <cell r="U972">
            <v>0</v>
          </cell>
        </row>
        <row r="973">
          <cell r="A973">
            <v>4</v>
          </cell>
          <cell r="C973" t="str">
            <v>Jarak rata-rata Base Camp ke lokasi pekerjaan</v>
          </cell>
          <cell r="G973" t="str">
            <v>L</v>
          </cell>
          <cell r="H973">
            <v>17.5</v>
          </cell>
          <cell r="I973" t="str">
            <v>Km</v>
          </cell>
          <cell r="L973" t="str">
            <v>JENIS PEKERJAAN</v>
          </cell>
          <cell r="O973" t="str">
            <v>:  Gorong2 Baja Bergelombang</v>
          </cell>
          <cell r="R973" t="str">
            <v>TOTAL HARGA (Rp.)</v>
          </cell>
          <cell r="T973" t="str">
            <v>:</v>
          </cell>
          <cell r="U973">
            <v>0</v>
          </cell>
        </row>
        <row r="974">
          <cell r="A974">
            <v>5</v>
          </cell>
          <cell r="C974" t="str">
            <v>Jam kerja efektif per-hari</v>
          </cell>
          <cell r="G974" t="str">
            <v>Tk</v>
          </cell>
          <cell r="H974">
            <v>7</v>
          </cell>
          <cell r="I974" t="str">
            <v>Jam</v>
          </cell>
          <cell r="L974" t="str">
            <v>SATUAN PEMBAYARAN</v>
          </cell>
          <cell r="O974" t="str">
            <v>:  Ton</v>
          </cell>
          <cell r="R974" t="str">
            <v>% THD. BIAYA PROYEK</v>
          </cell>
          <cell r="T974" t="str">
            <v>:</v>
          </cell>
          <cell r="U974">
            <v>0</v>
          </cell>
        </row>
        <row r="975">
          <cell r="A975">
            <v>6</v>
          </cell>
          <cell r="C975" t="str">
            <v>Tebal gorong-gorong</v>
          </cell>
          <cell r="G975" t="str">
            <v>tg</v>
          </cell>
          <cell r="H975">
            <v>0.25</v>
          </cell>
          <cell r="I975" t="str">
            <v>Cm</v>
          </cell>
        </row>
        <row r="976">
          <cell r="A976">
            <v>7</v>
          </cell>
          <cell r="C976" t="str">
            <v>BJ Pipa Baja Bergelombang</v>
          </cell>
          <cell r="G976" t="str">
            <v>BJp</v>
          </cell>
          <cell r="H976">
            <v>7.9</v>
          </cell>
          <cell r="I976" t="str">
            <v>T/m3</v>
          </cell>
        </row>
        <row r="977">
          <cell r="G977" t="str">
            <v>BJp1</v>
          </cell>
          <cell r="H977">
            <v>0.12445321428571117</v>
          </cell>
          <cell r="I977" t="str">
            <v>T/m'</v>
          </cell>
          <cell r="Q977" t="str">
            <v>PERKIRAAN</v>
          </cell>
          <cell r="R977" t="str">
            <v>HARGA</v>
          </cell>
          <cell r="S977" t="str">
            <v>JUMLAH</v>
          </cell>
        </row>
        <row r="978">
          <cell r="A978" t="str">
            <v>II.</v>
          </cell>
          <cell r="C978" t="str">
            <v>URUTAN KERJA</v>
          </cell>
          <cell r="L978" t="str">
            <v>NO.</v>
          </cell>
          <cell r="N978" t="str">
            <v>KOMPONEN</v>
          </cell>
          <cell r="P978" t="str">
            <v>SATUAN</v>
          </cell>
          <cell r="Q978" t="str">
            <v>KUANTITAS</v>
          </cell>
          <cell r="R978" t="str">
            <v>SATUAN</v>
          </cell>
          <cell r="S978" t="str">
            <v>HARGA</v>
          </cell>
        </row>
        <row r="979">
          <cell r="R979" t="str">
            <v>(Rp.)</v>
          </cell>
          <cell r="S979" t="str">
            <v>(Rp.)</v>
          </cell>
        </row>
        <row r="980">
          <cell r="A980">
            <v>1</v>
          </cell>
          <cell r="C980" t="str">
            <v>Gorong-gorong baja diterima dari pemasok</v>
          </cell>
        </row>
        <row r="981">
          <cell r="C981" t="str">
            <v>di lokasi pekerjaan</v>
          </cell>
        </row>
        <row r="982">
          <cell r="A982">
            <v>3</v>
          </cell>
          <cell r="C982" t="str">
            <v>Dasar gorong-gorong digali sesuai kebutuhan dan ma-</v>
          </cell>
          <cell r="L982" t="str">
            <v>A.</v>
          </cell>
          <cell r="N982" t="str">
            <v>TENAGA</v>
          </cell>
        </row>
        <row r="983">
          <cell r="C983" t="str">
            <v>terial backfill dipadatkan dengan Tamper</v>
          </cell>
        </row>
        <row r="984">
          <cell r="A984">
            <v>4</v>
          </cell>
          <cell r="C984" t="str">
            <v>Tebal lapis porus pada dasar gorong-gorong baja</v>
          </cell>
          <cell r="G984" t="str">
            <v>tp</v>
          </cell>
          <cell r="H984">
            <v>0.15</v>
          </cell>
          <cell r="I984" t="str">
            <v>M</v>
          </cell>
          <cell r="L984" t="str">
            <v>1.</v>
          </cell>
          <cell r="N984" t="str">
            <v>Pekerja</v>
          </cell>
          <cell r="O984" t="str">
            <v>(L01)</v>
          </cell>
          <cell r="P984" t="str">
            <v>Jam</v>
          </cell>
          <cell r="Q984">
            <v>64.615384615384613</v>
          </cell>
          <cell r="R984">
            <v>0</v>
          </cell>
          <cell r="U984">
            <v>0</v>
          </cell>
        </row>
        <row r="985">
          <cell r="A985">
            <v>5</v>
          </cell>
          <cell r="C985" t="str">
            <v>Material pilihan untuk penimbunan kembali (padat)</v>
          </cell>
          <cell r="L985" t="str">
            <v>2.</v>
          </cell>
          <cell r="N985" t="str">
            <v>Tukang</v>
          </cell>
          <cell r="O985" t="str">
            <v>(L02)</v>
          </cell>
          <cell r="P985" t="str">
            <v>Jam</v>
          </cell>
          <cell r="Q985">
            <v>5.3846153846153841</v>
          </cell>
          <cell r="R985">
            <v>0</v>
          </cell>
          <cell r="U985">
            <v>0</v>
          </cell>
        </row>
        <row r="986">
          <cell r="A986">
            <v>6</v>
          </cell>
          <cell r="C986" t="str">
            <v>Sekelompok pekerja akan melaksanakan pekerjaan</v>
          </cell>
          <cell r="L986" t="str">
            <v>3.</v>
          </cell>
          <cell r="N986" t="str">
            <v>Mandor</v>
          </cell>
          <cell r="O986" t="str">
            <v>(L03)</v>
          </cell>
          <cell r="P986" t="str">
            <v>Jam</v>
          </cell>
          <cell r="Q986">
            <v>5.3846153846153841</v>
          </cell>
          <cell r="R986">
            <v>0</v>
          </cell>
          <cell r="U986">
            <v>0</v>
          </cell>
        </row>
        <row r="987">
          <cell r="C987" t="str">
            <v>dengan cara manual dengan menggunakan alat bantu</v>
          </cell>
        </row>
        <row r="988">
          <cell r="Q988" t="str">
            <v xml:space="preserve">JUMLAH HARGA TENAGA   </v>
          </cell>
          <cell r="U988">
            <v>0</v>
          </cell>
        </row>
        <row r="989">
          <cell r="A989" t="str">
            <v>III.</v>
          </cell>
          <cell r="C989" t="str">
            <v>PEMAKAIAN BAHAN, ALAT DAN TENAGA</v>
          </cell>
        </row>
        <row r="990">
          <cell r="A990" t="str">
            <v xml:space="preserve">   1.</v>
          </cell>
          <cell r="C990" t="str">
            <v>BAHAN</v>
          </cell>
          <cell r="L990" t="str">
            <v>B.</v>
          </cell>
          <cell r="N990" t="str">
            <v>BAHAN</v>
          </cell>
        </row>
        <row r="991">
          <cell r="C991" t="str">
            <v>Untuk mendapatkan 1 M' gorong-gorong diperlukan</v>
          </cell>
        </row>
        <row r="992">
          <cell r="C992" t="str">
            <v>- Baja Bergelombang</v>
          </cell>
          <cell r="G992" t="str">
            <v>(M46)</v>
          </cell>
          <cell r="H992">
            <v>1050</v>
          </cell>
          <cell r="I992" t="str">
            <v>Kg</v>
          </cell>
          <cell r="L992" t="str">
            <v>1.</v>
          </cell>
          <cell r="N992" t="str">
            <v>Pipa Baja Glb.</v>
          </cell>
          <cell r="O992" t="str">
            <v>(M46)</v>
          </cell>
          <cell r="P992" t="str">
            <v>Kg</v>
          </cell>
          <cell r="Q992">
            <v>1050</v>
          </cell>
          <cell r="R992">
            <v>7500</v>
          </cell>
          <cell r="U992">
            <v>7875000</v>
          </cell>
        </row>
        <row r="993">
          <cell r="C993" t="str">
            <v>- Urugan Porus = {(tp*(0.5+2*tg/100+d+0.5)*1)*1.05} x (1/BJp1)</v>
          </cell>
          <cell r="G993" t="str">
            <v>(EI-241)</v>
          </cell>
          <cell r="H993">
            <v>2.5373993095512715</v>
          </cell>
          <cell r="I993" t="str">
            <v>M3</v>
          </cell>
          <cell r="L993" t="str">
            <v>2.</v>
          </cell>
          <cell r="N993" t="str">
            <v>Urugan Porus</v>
          </cell>
          <cell r="O993" t="str">
            <v>(EI-241)</v>
          </cell>
          <cell r="P993" t="str">
            <v>M3</v>
          </cell>
          <cell r="Q993">
            <v>2.5373993095512715</v>
          </cell>
          <cell r="R993">
            <v>36193.678298944527</v>
          </cell>
          <cell r="U993">
            <v>91837.814325862681</v>
          </cell>
        </row>
        <row r="994">
          <cell r="C994" t="str">
            <v>- Mat. Pilihan = {((2*tg/100+d+0.5)*(0.5+2*tg/100+d+0.5)</v>
          </cell>
          <cell r="G994" t="str">
            <v>(M09)</v>
          </cell>
          <cell r="H994">
            <v>18.763120248860478</v>
          </cell>
          <cell r="I994" t="str">
            <v>M3</v>
          </cell>
          <cell r="J994" t="str">
            <v xml:space="preserve"> = Vp</v>
          </cell>
          <cell r="L994" t="str">
            <v>3.</v>
          </cell>
          <cell r="N994" t="str">
            <v>Mat. Pilihan</v>
          </cell>
          <cell r="O994" t="str">
            <v>(M09)</v>
          </cell>
          <cell r="P994" t="str">
            <v>M3</v>
          </cell>
          <cell r="Q994">
            <v>18.763120248860478</v>
          </cell>
          <cell r="R994">
            <v>47500</v>
          </cell>
          <cell r="U994">
            <v>891248.21182087273</v>
          </cell>
        </row>
        <row r="995">
          <cell r="C995" t="str">
            <v xml:space="preserve">                      -(22/7*(0.5*(2*tg/100+d))^2)*1)*1.05} x (1/BJp1)</v>
          </cell>
        </row>
        <row r="997">
          <cell r="A997" t="str">
            <v xml:space="preserve">   2.</v>
          </cell>
          <cell r="C997" t="str">
            <v>ALAT</v>
          </cell>
        </row>
        <row r="998">
          <cell r="A998" t="str">
            <v>2.a.</v>
          </cell>
          <cell r="C998" t="str">
            <v>TAMPER</v>
          </cell>
          <cell r="G998" t="str">
            <v>(E25)</v>
          </cell>
          <cell r="Q998" t="str">
            <v xml:space="preserve">JUMLAH HARGA BAHAN   </v>
          </cell>
          <cell r="U998">
            <v>8858086.026146736</v>
          </cell>
        </row>
        <row r="999">
          <cell r="C999" t="str">
            <v>Kecepatan</v>
          </cell>
          <cell r="G999" t="str">
            <v>v</v>
          </cell>
          <cell r="H999">
            <v>0.5</v>
          </cell>
          <cell r="I999" t="str">
            <v>Km / Jam</v>
          </cell>
        </row>
        <row r="1000">
          <cell r="C1000" t="str">
            <v>Efisiensi alat</v>
          </cell>
          <cell r="G1000" t="str">
            <v>Fa</v>
          </cell>
          <cell r="H1000">
            <v>0.83</v>
          </cell>
          <cell r="I1000" t="str">
            <v>-</v>
          </cell>
          <cell r="L1000" t="str">
            <v>C.</v>
          </cell>
          <cell r="N1000" t="str">
            <v>PERALATAN</v>
          </cell>
        </row>
        <row r="1001">
          <cell r="C1001" t="str">
            <v>Lebar pemadatan</v>
          </cell>
          <cell r="G1001" t="str">
            <v>Lb</v>
          </cell>
          <cell r="H1001">
            <v>0.4</v>
          </cell>
          <cell r="I1001" t="str">
            <v>M</v>
          </cell>
        </row>
        <row r="1002">
          <cell r="C1002" t="str">
            <v>Banyak lintasan</v>
          </cell>
          <cell r="G1002" t="str">
            <v>n</v>
          </cell>
          <cell r="H1002">
            <v>10</v>
          </cell>
          <cell r="I1002" t="str">
            <v>lintasan</v>
          </cell>
          <cell r="L1002" t="str">
            <v>1.</v>
          </cell>
          <cell r="N1002" t="str">
            <v>Tamper</v>
          </cell>
          <cell r="O1002" t="str">
            <v>(E25)</v>
          </cell>
          <cell r="P1002" t="str">
            <v>Jam</v>
          </cell>
          <cell r="Q1002">
            <v>0.76427690046725039</v>
          </cell>
          <cell r="R1002">
            <v>7380.1821907600606</v>
          </cell>
          <cell r="U1002">
            <v>5640.502769637701</v>
          </cell>
        </row>
        <row r="1003">
          <cell r="C1003" t="str">
            <v>Tebal lapis hamparan</v>
          </cell>
          <cell r="G1003" t="str">
            <v>tp</v>
          </cell>
          <cell r="H1003">
            <v>0.2</v>
          </cell>
          <cell r="I1003" t="str">
            <v>M</v>
          </cell>
          <cell r="L1003" t="str">
            <v>2.</v>
          </cell>
          <cell r="N1003" t="str">
            <v>Alat  Bantu</v>
          </cell>
          <cell r="P1003" t="str">
            <v>Ls</v>
          </cell>
          <cell r="Q1003">
            <v>1</v>
          </cell>
          <cell r="R1003">
            <v>3500</v>
          </cell>
          <cell r="U1003">
            <v>3500</v>
          </cell>
        </row>
        <row r="1006">
          <cell r="C1006" t="str">
            <v>Kap. Prod. / Jam   =</v>
          </cell>
          <cell r="D1006" t="str">
            <v>v x 1000 x Fa x Lb x 60</v>
          </cell>
          <cell r="G1006" t="str">
            <v>Q1</v>
          </cell>
          <cell r="H1006">
            <v>3.3200000000000003</v>
          </cell>
          <cell r="I1006" t="str">
            <v xml:space="preserve">M3 / Jam </v>
          </cell>
        </row>
        <row r="1007">
          <cell r="D1007" t="str">
            <v xml:space="preserve">    n x tp</v>
          </cell>
        </row>
        <row r="1009">
          <cell r="C1009" t="str">
            <v>Koefisien Alat / T</v>
          </cell>
          <cell r="D1009" t="str">
            <v xml:space="preserve"> =  1  :  Q1 x Vp</v>
          </cell>
          <cell r="G1009" t="str">
            <v>(E25)</v>
          </cell>
          <cell r="H1009">
            <v>0.76427690046725039</v>
          </cell>
          <cell r="I1009" t="str">
            <v>jam</v>
          </cell>
        </row>
        <row r="1010">
          <cell r="Q1010" t="str">
            <v xml:space="preserve">JUMLAH HARGA PERALATAN   </v>
          </cell>
          <cell r="U1010">
            <v>9140.5027696377001</v>
          </cell>
        </row>
        <row r="1012">
          <cell r="A1012" t="str">
            <v>2.c.</v>
          </cell>
          <cell r="C1012" t="str">
            <v>ALAT  BANTU</v>
          </cell>
          <cell r="L1012" t="str">
            <v>D.</v>
          </cell>
          <cell r="N1012" t="str">
            <v>JUMLAH HARGA TENAGA, BAHAN DAN PERALATAN  ( A + B + C )</v>
          </cell>
          <cell r="U1012">
            <v>8867226.5289163738</v>
          </cell>
        </row>
        <row r="1013">
          <cell r="C1013" t="str">
            <v>Diperlukan alat-alat bantu kecil</v>
          </cell>
          <cell r="J1013" t="str">
            <v>Lump Sump</v>
          </cell>
          <cell r="L1013" t="str">
            <v>E.</v>
          </cell>
          <cell r="N1013" t="str">
            <v>OVERHEAD &amp; PROFIT</v>
          </cell>
          <cell r="P1013">
            <v>10</v>
          </cell>
          <cell r="Q1013" t="str">
            <v>%  x  D</v>
          </cell>
          <cell r="U1013">
            <v>886722.65289163741</v>
          </cell>
        </row>
        <row r="1014">
          <cell r="C1014" t="str">
            <v>- Sekop    =         3   buah</v>
          </cell>
          <cell r="L1014" t="str">
            <v>F.</v>
          </cell>
          <cell r="N1014" t="str">
            <v>HARGA SATUAN PEKERJAAN  ( D + E )</v>
          </cell>
          <cell r="U1014">
            <v>9753949.1818080116</v>
          </cell>
        </row>
        <row r="1015">
          <cell r="C1015" t="str">
            <v>- Pacul     =         3   buah</v>
          </cell>
          <cell r="L1015" t="str">
            <v>Note: 1</v>
          </cell>
          <cell r="N1015" t="str">
            <v>SATUAN dapat berdasarkan atas jam operasi untuk Tenaga Kerja dan Peralatan, volume dan/atau ukuran</v>
          </cell>
        </row>
        <row r="1016">
          <cell r="C1016" t="str">
            <v>- Alat-alat kecil lain</v>
          </cell>
          <cell r="N1016" t="str">
            <v>berat untuk bahan-bahan.</v>
          </cell>
        </row>
        <row r="1017">
          <cell r="L1017">
            <v>2</v>
          </cell>
          <cell r="N1017" t="str">
            <v>Kuantitas satuan adalah kuantitas setiap komponen untuk menyelesaikan satu satuan pekerjaan dari nomor</v>
          </cell>
        </row>
        <row r="1018">
          <cell r="N1018" t="str">
            <v>mata pembayaran.</v>
          </cell>
        </row>
        <row r="1019">
          <cell r="L1019">
            <v>3</v>
          </cell>
          <cell r="N1019" t="str">
            <v>Biaya satuan untuk peralatan sudah termasuk bahan bakar, bahan habis dipakai dan operator.</v>
          </cell>
        </row>
        <row r="1020">
          <cell r="L1020">
            <v>4</v>
          </cell>
          <cell r="N1020" t="str">
            <v>Biaya satuan sudah termasuk pengeluaran untuk seluruh pajak yang berkaitan (tetapi tidak termasuk PPN</v>
          </cell>
        </row>
        <row r="1021">
          <cell r="J1021" t="str">
            <v>Berlanjut ke halaman berikut</v>
          </cell>
          <cell r="N1021" t="str">
            <v>yang dibayar dari kontrak) dan biaya-biaya lainnya.</v>
          </cell>
        </row>
        <row r="1022">
          <cell r="A1022" t="str">
            <v>ITEM PEMBAYARAN NO.</v>
          </cell>
          <cell r="D1022" t="str">
            <v>:  2.3 (6)</v>
          </cell>
          <cell r="J1022" t="str">
            <v>Analisa EI-236</v>
          </cell>
        </row>
        <row r="1023">
          <cell r="A1023" t="str">
            <v>JENIS PEKERJAAN</v>
          </cell>
          <cell r="D1023" t="str">
            <v>:  Gorong2 Baja Bergelombang</v>
          </cell>
        </row>
        <row r="1024">
          <cell r="A1024" t="str">
            <v>SATUAN PEMBAYARAN</v>
          </cell>
          <cell r="D1024" t="str">
            <v>:  Ton</v>
          </cell>
          <cell r="J1024" t="str">
            <v xml:space="preserve">         URAIAN ANALISA HARGA SATUAN</v>
          </cell>
        </row>
        <row r="1025">
          <cell r="J1025" t="str">
            <v>Lanjutan</v>
          </cell>
        </row>
        <row r="1027">
          <cell r="A1027" t="str">
            <v>No.</v>
          </cell>
          <cell r="C1027" t="str">
            <v>U R A I A N</v>
          </cell>
          <cell r="G1027" t="str">
            <v>KODE</v>
          </cell>
          <cell r="H1027" t="str">
            <v>KOEF.</v>
          </cell>
          <cell r="I1027" t="str">
            <v>SATUAN</v>
          </cell>
          <cell r="J1027" t="str">
            <v>KETERANGAN</v>
          </cell>
        </row>
        <row r="1030">
          <cell r="A1030" t="str">
            <v xml:space="preserve">   3.</v>
          </cell>
          <cell r="C1030" t="str">
            <v>TENAGA</v>
          </cell>
        </row>
        <row r="1031">
          <cell r="C1031" t="str">
            <v xml:space="preserve">Produksi Gorong-gorong / hari </v>
          </cell>
          <cell r="G1031" t="str">
            <v>Qt</v>
          </cell>
          <cell r="H1031">
            <v>1.3</v>
          </cell>
          <cell r="I1031" t="str">
            <v>Ton</v>
          </cell>
          <cell r="J1031">
            <v>10</v>
          </cell>
        </row>
        <row r="1032">
          <cell r="J1032" t="str">
            <v>M' per hari</v>
          </cell>
        </row>
        <row r="1033">
          <cell r="C1033" t="str">
            <v>Kebutuhan tenaga :</v>
          </cell>
        </row>
        <row r="1034">
          <cell r="D1034" t="str">
            <v>- Pekerja</v>
          </cell>
          <cell r="G1034" t="str">
            <v>P</v>
          </cell>
          <cell r="H1034">
            <v>12</v>
          </cell>
          <cell r="I1034" t="str">
            <v>orang</v>
          </cell>
        </row>
        <row r="1035">
          <cell r="D1035" t="str">
            <v>- Tukang</v>
          </cell>
          <cell r="G1035" t="str">
            <v>T</v>
          </cell>
          <cell r="H1035">
            <v>1</v>
          </cell>
          <cell r="I1035" t="str">
            <v>orang</v>
          </cell>
        </row>
        <row r="1036">
          <cell r="D1036" t="str">
            <v>- Mandor</v>
          </cell>
          <cell r="G1036" t="str">
            <v>M</v>
          </cell>
          <cell r="H1036">
            <v>1</v>
          </cell>
          <cell r="I1036" t="str">
            <v>orang</v>
          </cell>
        </row>
        <row r="1038">
          <cell r="C1038" t="str">
            <v>Koefisien tenaga / Ton   :</v>
          </cell>
        </row>
        <row r="1039">
          <cell r="D1039" t="str">
            <v>- Pekerja</v>
          </cell>
          <cell r="E1039" t="str">
            <v>= (Tk x P) : Qt</v>
          </cell>
          <cell r="G1039" t="str">
            <v>(L01)</v>
          </cell>
          <cell r="H1039">
            <v>64.615384615384613</v>
          </cell>
          <cell r="I1039" t="str">
            <v>jam</v>
          </cell>
        </row>
        <row r="1040">
          <cell r="D1040" t="str">
            <v>- Tukang</v>
          </cell>
          <cell r="E1040" t="str">
            <v>= (Tk x T) : Qt</v>
          </cell>
          <cell r="G1040" t="str">
            <v>(L02)</v>
          </cell>
          <cell r="H1040">
            <v>5.3846153846153841</v>
          </cell>
          <cell r="I1040" t="str">
            <v>jam</v>
          </cell>
        </row>
        <row r="1041">
          <cell r="D1041" t="str">
            <v>- Mandor</v>
          </cell>
          <cell r="E1041" t="str">
            <v>= (Tk x M) : Qt</v>
          </cell>
          <cell r="G1041" t="str">
            <v>(L03)</v>
          </cell>
          <cell r="H1041">
            <v>5.3846153846153841</v>
          </cell>
          <cell r="I1041" t="str">
            <v>jam</v>
          </cell>
        </row>
        <row r="1043">
          <cell r="A1043" t="str">
            <v>4.</v>
          </cell>
          <cell r="C1043" t="str">
            <v>HARGA DASAR SATUAN UPAH, BAHAN DAN ALAT</v>
          </cell>
        </row>
        <row r="1044">
          <cell r="C1044" t="str">
            <v>Lihat lampiran.</v>
          </cell>
        </row>
        <row r="1046">
          <cell r="A1046" t="str">
            <v>5.</v>
          </cell>
          <cell r="C1046" t="str">
            <v>ANALISA HARGA SATUAN PEKERJAAN</v>
          </cell>
        </row>
        <row r="1047">
          <cell r="C1047" t="str">
            <v>Lihat perhitungan dalam FORMULIR STANDAR UNTUK</v>
          </cell>
        </row>
        <row r="1048">
          <cell r="C1048" t="str">
            <v>PEREKEMAN ANALISA MASING-MASING HARGA</v>
          </cell>
        </row>
        <row r="1049">
          <cell r="C1049" t="str">
            <v>SATUAN.</v>
          </cell>
        </row>
        <row r="1050">
          <cell r="C1050" t="str">
            <v>Didapat Harga Satuan Pekerjaan :</v>
          </cell>
        </row>
        <row r="1052">
          <cell r="C1052" t="str">
            <v xml:space="preserve">Rp.  </v>
          </cell>
          <cell r="D1052">
            <v>9753949.1818080116</v>
          </cell>
          <cell r="E1052" t="str">
            <v xml:space="preserve"> / M'</v>
          </cell>
        </row>
        <row r="1055">
          <cell r="A1055" t="str">
            <v>6.</v>
          </cell>
          <cell r="C1055" t="str">
            <v>WAKTU PELAKSANAAN YANG DIPERLUKAN</v>
          </cell>
        </row>
        <row r="1056">
          <cell r="C1056" t="str">
            <v>Masa Pelaksanaan :</v>
          </cell>
          <cell r="D1056" t="str">
            <v>. . . . . . . . . . . .</v>
          </cell>
          <cell r="E1056" t="str">
            <v>bulan</v>
          </cell>
        </row>
        <row r="1058">
          <cell r="A1058" t="str">
            <v>7.</v>
          </cell>
          <cell r="C1058" t="str">
            <v>VOLUME PEKERJAAN YANG DIPERLUKAN</v>
          </cell>
        </row>
        <row r="1059">
          <cell r="C1059" t="str">
            <v>Volume pekerjaan  :</v>
          </cell>
          <cell r="D1059">
            <v>0</v>
          </cell>
          <cell r="E1059" t="str">
            <v>M'</v>
          </cell>
        </row>
        <row r="1081">
          <cell r="A1081" t="str">
            <v>ITEM PEMBAYARAN NO.</v>
          </cell>
          <cell r="D1081" t="str">
            <v>:  2.4 (1)</v>
          </cell>
          <cell r="J1081" t="str">
            <v xml:space="preserve">Analisa EI-241 </v>
          </cell>
          <cell r="T1081" t="str">
            <v xml:space="preserve">Analisa EI-241 </v>
          </cell>
        </row>
        <row r="1082">
          <cell r="A1082" t="str">
            <v>JENIS PEKERJAAN</v>
          </cell>
          <cell r="D1082" t="str">
            <v>:  Timbunan Porous / Bhn.Penyaring</v>
          </cell>
        </row>
        <row r="1083">
          <cell r="A1083" t="str">
            <v>SATUAN PEMBAYARAN</v>
          </cell>
          <cell r="D1083" t="str">
            <v>:  M3</v>
          </cell>
          <cell r="J1083" t="str">
            <v xml:space="preserve">         URAIAN ANALISA HARGA SATUAN</v>
          </cell>
          <cell r="L1083" t="str">
            <v>FORMULIR STANDAR UNTUK</v>
          </cell>
        </row>
        <row r="1084">
          <cell r="L1084" t="str">
            <v>PEREKAMAN ANALISA MASING-MASING HARGA SATUAN</v>
          </cell>
        </row>
        <row r="1085">
          <cell r="L1085" t="str">
            <v/>
          </cell>
        </row>
        <row r="1086">
          <cell r="A1086" t="str">
            <v>No.</v>
          </cell>
          <cell r="C1086" t="str">
            <v>U R A I A N</v>
          </cell>
          <cell r="G1086" t="str">
            <v>KODE</v>
          </cell>
          <cell r="H1086" t="str">
            <v>KOEF.</v>
          </cell>
          <cell r="I1086" t="str">
            <v>SATUAN</v>
          </cell>
          <cell r="J1086" t="str">
            <v>KETERANGAN</v>
          </cell>
        </row>
        <row r="1088">
          <cell r="L1088" t="str">
            <v>Proyek / Bagpro</v>
          </cell>
          <cell r="O1088" t="str">
            <v xml:space="preserve">:  Peningkatan Jalan Dan Jembatan Prop. NTT </v>
          </cell>
        </row>
        <row r="1089">
          <cell r="A1089" t="str">
            <v>I.</v>
          </cell>
          <cell r="C1089" t="str">
            <v>ASUMSI</v>
          </cell>
          <cell r="L1089" t="str">
            <v>No. Paket Kontrak</v>
          </cell>
          <cell r="O1089" t="str">
            <v xml:space="preserve">:  </v>
          </cell>
        </row>
        <row r="1090">
          <cell r="A1090">
            <v>1</v>
          </cell>
          <cell r="C1090" t="str">
            <v>Pekerjaan dilakukan secara manual</v>
          </cell>
          <cell r="L1090" t="str">
            <v>Nama Paket</v>
          </cell>
          <cell r="O1090" t="str">
            <v>:  Pembangunan Jalan Resetlement Pengungsi Mauritzu</v>
          </cell>
        </row>
        <row r="1091">
          <cell r="A1091">
            <v>2</v>
          </cell>
          <cell r="C1091" t="str">
            <v>Lokasi pekerjaan : sepanjang jalan</v>
          </cell>
          <cell r="L1091" t="str">
            <v>Prop / Kab / Kodya</v>
          </cell>
          <cell r="O1091" t="str">
            <v>:  Nusa Tenggara Timur / TTU</v>
          </cell>
        </row>
        <row r="1092">
          <cell r="A1092">
            <v>3</v>
          </cell>
          <cell r="C1092" t="str">
            <v>Kondisi Jalan   :  sedang / baik</v>
          </cell>
          <cell r="L1092" t="str">
            <v>ITEM PEMBAYARAN NO.</v>
          </cell>
          <cell r="O1092" t="str">
            <v>:  2.4 (1)</v>
          </cell>
          <cell r="R1092" t="str">
            <v>PERKIRAAN VOL. PEK.</v>
          </cell>
          <cell r="T1092" t="str">
            <v>:</v>
          </cell>
          <cell r="U1092">
            <v>0</v>
          </cell>
        </row>
        <row r="1093">
          <cell r="A1093">
            <v>4</v>
          </cell>
          <cell r="C1093" t="str">
            <v>Jam kerja efektif per-hari</v>
          </cell>
          <cell r="G1093" t="str">
            <v>Tk</v>
          </cell>
          <cell r="H1093">
            <v>7</v>
          </cell>
          <cell r="I1093" t="str">
            <v>Jam</v>
          </cell>
          <cell r="L1093" t="str">
            <v>JENIS PEKERJAAN</v>
          </cell>
          <cell r="O1093" t="str">
            <v>:  Timbunan Porous / Bhn.Penyaring</v>
          </cell>
          <cell r="R1093" t="str">
            <v>TOTAL HARGA (Rp.)</v>
          </cell>
          <cell r="T1093" t="str">
            <v>:</v>
          </cell>
          <cell r="U1093">
            <v>0</v>
          </cell>
        </row>
        <row r="1094">
          <cell r="A1094">
            <v>5</v>
          </cell>
          <cell r="C1094" t="str">
            <v>Faktor kehilangan material</v>
          </cell>
          <cell r="G1094" t="str">
            <v>Fh</v>
          </cell>
          <cell r="H1094">
            <v>1.1000000000000001</v>
          </cell>
          <cell r="I1094" t="str">
            <v>-</v>
          </cell>
          <cell r="L1094" t="str">
            <v>SATUAN PEMBAYARAN</v>
          </cell>
          <cell r="O1094" t="str">
            <v>:  M3</v>
          </cell>
          <cell r="R1094" t="str">
            <v>% THD. BIAYA PROYEK</v>
          </cell>
          <cell r="T1094" t="str">
            <v>:</v>
          </cell>
          <cell r="U1094">
            <v>0</v>
          </cell>
        </row>
        <row r="1095">
          <cell r="A1095">
            <v>6</v>
          </cell>
          <cell r="C1095" t="str">
            <v>Material Porous terdiri dari batu pecah dan pasir</v>
          </cell>
        </row>
        <row r="1097">
          <cell r="A1097" t="str">
            <v>II.</v>
          </cell>
          <cell r="C1097" t="str">
            <v>URUTAN KERJA</v>
          </cell>
          <cell r="Q1097" t="str">
            <v>PERKIRAAN</v>
          </cell>
          <cell r="R1097" t="str">
            <v>HARGA</v>
          </cell>
          <cell r="S1097" t="str">
            <v>JUMLAH</v>
          </cell>
        </row>
        <row r="1098">
          <cell r="A1098">
            <v>1</v>
          </cell>
          <cell r="C1098" t="str">
            <v>Material Porous diterima dilokasi pekerjaan</v>
          </cell>
          <cell r="L1098" t="str">
            <v>NO.</v>
          </cell>
          <cell r="N1098" t="str">
            <v>KOMPONEN</v>
          </cell>
          <cell r="P1098" t="str">
            <v>SATUAN</v>
          </cell>
          <cell r="Q1098" t="str">
            <v>KUANTITAS</v>
          </cell>
          <cell r="R1098" t="str">
            <v>SATUAN</v>
          </cell>
          <cell r="S1098" t="str">
            <v>HARGA</v>
          </cell>
        </row>
        <row r="1099">
          <cell r="A1099">
            <v>2</v>
          </cell>
          <cell r="C1099" t="str">
            <v>Material dipadatkan dengan menggunakan</v>
          </cell>
          <cell r="R1099" t="str">
            <v>(Rp.)</v>
          </cell>
          <cell r="S1099" t="str">
            <v>(Rp.)</v>
          </cell>
        </row>
        <row r="1100">
          <cell r="C1100" t="str">
            <v>Tamper</v>
          </cell>
        </row>
        <row r="1101">
          <cell r="A1101">
            <v>3</v>
          </cell>
          <cell r="C1101" t="str">
            <v>Pemadatan dilakukan lapis demi lapis</v>
          </cell>
          <cell r="G1101" t="str">
            <v>t</v>
          </cell>
          <cell r="H1101">
            <v>0.15</v>
          </cell>
          <cell r="I1101" t="str">
            <v>M</v>
          </cell>
        </row>
        <row r="1102">
          <cell r="A1102">
            <v>4</v>
          </cell>
          <cell r="C1102" t="str">
            <v>Pekerjaan galian dilaksanakan oleh pekerja</v>
          </cell>
          <cell r="L1102" t="str">
            <v>A.</v>
          </cell>
          <cell r="N1102" t="str">
            <v>TENAGA</v>
          </cell>
        </row>
        <row r="1104">
          <cell r="A1104" t="str">
            <v>III.</v>
          </cell>
          <cell r="C1104" t="str">
            <v>PEMAKAIAN BAHAN, ALAT DAN TENAGA</v>
          </cell>
          <cell r="L1104" t="str">
            <v>1.</v>
          </cell>
          <cell r="N1104" t="str">
            <v>Pekerja</v>
          </cell>
          <cell r="O1104" t="str">
            <v>(L01)</v>
          </cell>
          <cell r="P1104" t="str">
            <v>Jam</v>
          </cell>
          <cell r="Q1104">
            <v>2.8</v>
          </cell>
          <cell r="R1104">
            <v>0</v>
          </cell>
          <cell r="U1104">
            <v>0</v>
          </cell>
        </row>
        <row r="1105">
          <cell r="A1105" t="str">
            <v xml:space="preserve">   1.</v>
          </cell>
          <cell r="C1105" t="str">
            <v>BAHAN</v>
          </cell>
          <cell r="L1105" t="str">
            <v>2.</v>
          </cell>
          <cell r="N1105" t="str">
            <v>Mandor</v>
          </cell>
          <cell r="O1105" t="str">
            <v>(L03)</v>
          </cell>
          <cell r="P1105" t="str">
            <v>Jam</v>
          </cell>
          <cell r="Q1105">
            <v>0.7</v>
          </cell>
          <cell r="R1105">
            <v>0</v>
          </cell>
          <cell r="U1105">
            <v>0</v>
          </cell>
        </row>
        <row r="1106">
          <cell r="C1106" t="str">
            <v>Material Porous terdiri dari :</v>
          </cell>
        </row>
        <row r="1107">
          <cell r="C1107" t="str">
            <v>- Batu pecah</v>
          </cell>
          <cell r="G1107" t="str">
            <v>Bt</v>
          </cell>
          <cell r="H1107">
            <v>50</v>
          </cell>
          <cell r="I1107" t="str">
            <v>%</v>
          </cell>
        </row>
        <row r="1108">
          <cell r="C1108" t="str">
            <v>- Pasir</v>
          </cell>
          <cell r="G1108" t="str">
            <v>Ps</v>
          </cell>
          <cell r="H1108">
            <v>50</v>
          </cell>
          <cell r="I1108" t="str">
            <v>%</v>
          </cell>
          <cell r="Q1108" t="str">
            <v xml:space="preserve">JUMLAH HARGA TENAGA   </v>
          </cell>
          <cell r="U1108">
            <v>0</v>
          </cell>
        </row>
        <row r="1110">
          <cell r="C1110" t="str">
            <v>Kebutuhan Batu Pecah / M3  = (Bt : 100) x Fh</v>
          </cell>
          <cell r="G1110" t="str">
            <v>(M03)</v>
          </cell>
          <cell r="H1110">
            <v>0.55000000000000004</v>
          </cell>
          <cell r="I1110" t="str">
            <v>M3</v>
          </cell>
          <cell r="J1110" t="str">
            <v xml:space="preserve"> Agregat Kasar</v>
          </cell>
          <cell r="L1110" t="str">
            <v>B.</v>
          </cell>
          <cell r="N1110" t="str">
            <v>BAHAN</v>
          </cell>
        </row>
        <row r="1111">
          <cell r="C1111" t="str">
            <v>Kebutuhan Pasir / M3   =  (Ps : 100) x Fh</v>
          </cell>
          <cell r="G1111" t="str">
            <v>(M01)</v>
          </cell>
          <cell r="H1111">
            <v>0.55000000000000004</v>
          </cell>
          <cell r="I1111" t="str">
            <v>M3</v>
          </cell>
        </row>
        <row r="1112">
          <cell r="L1112" t="str">
            <v>1.</v>
          </cell>
          <cell r="N1112" t="str">
            <v>Agregat Kasar</v>
          </cell>
          <cell r="O1112" t="str">
            <v>(M03)</v>
          </cell>
          <cell r="P1112" t="str">
            <v>M3</v>
          </cell>
          <cell r="Q1112">
            <v>0.55000000000000004</v>
          </cell>
          <cell r="R1112">
            <v>32852.921470565663</v>
          </cell>
          <cell r="U1112">
            <v>18069.106808811117</v>
          </cell>
        </row>
        <row r="1113">
          <cell r="L1113" t="str">
            <v>2.</v>
          </cell>
          <cell r="N1113" t="str">
            <v>Pasir</v>
          </cell>
          <cell r="O1113" t="str">
            <v>(M01)</v>
          </cell>
          <cell r="P1113" t="str">
            <v>M3</v>
          </cell>
          <cell r="Q1113">
            <v>0.55000000000000004</v>
          </cell>
          <cell r="R1113">
            <v>14800</v>
          </cell>
          <cell r="U1113">
            <v>8140.0000000000009</v>
          </cell>
        </row>
        <row r="1114">
          <cell r="A1114" t="str">
            <v xml:space="preserve">   2.</v>
          </cell>
          <cell r="C1114" t="str">
            <v>ALAT</v>
          </cell>
        </row>
        <row r="1115">
          <cell r="A1115" t="str">
            <v>2.a.</v>
          </cell>
          <cell r="C1115" t="str">
            <v>HAND COMPACTOR</v>
          </cell>
          <cell r="G1115" t="str">
            <v>(E25)</v>
          </cell>
        </row>
        <row r="1116">
          <cell r="C1116" t="str">
            <v>Kecepatan</v>
          </cell>
          <cell r="G1116" t="str">
            <v>v</v>
          </cell>
          <cell r="H1116">
            <v>0.25</v>
          </cell>
          <cell r="I1116" t="str">
            <v>Km / Jam</v>
          </cell>
        </row>
        <row r="1117">
          <cell r="C1117" t="str">
            <v>Efisiensi alat</v>
          </cell>
          <cell r="G1117" t="str">
            <v>Fa</v>
          </cell>
          <cell r="H1117">
            <v>0.83</v>
          </cell>
          <cell r="I1117" t="str">
            <v>-</v>
          </cell>
        </row>
        <row r="1118">
          <cell r="C1118" t="str">
            <v>Lebar pemadatan</v>
          </cell>
          <cell r="G1118" t="str">
            <v>b</v>
          </cell>
          <cell r="H1118">
            <v>0.25</v>
          </cell>
          <cell r="I1118" t="str">
            <v>M</v>
          </cell>
          <cell r="Q1118" t="str">
            <v xml:space="preserve">JUMLAH HARGA BAHAN   </v>
          </cell>
          <cell r="U1118">
            <v>26209.106808811117</v>
          </cell>
        </row>
        <row r="1119">
          <cell r="C1119" t="str">
            <v>Banyak lintasan</v>
          </cell>
          <cell r="G1119" t="str">
            <v>n</v>
          </cell>
          <cell r="H1119">
            <v>10</v>
          </cell>
          <cell r="I1119" t="str">
            <v>lintasan</v>
          </cell>
        </row>
        <row r="1120">
          <cell r="L1120" t="str">
            <v>C.</v>
          </cell>
          <cell r="N1120" t="str">
            <v>PERALATAN</v>
          </cell>
        </row>
        <row r="1122">
          <cell r="C1122" t="str">
            <v>Kap. Prod. / Jam   =</v>
          </cell>
          <cell r="D1122" t="str">
            <v>v x 1000 x Fa x b x t</v>
          </cell>
          <cell r="G1122" t="str">
            <v>Q1</v>
          </cell>
          <cell r="H1122">
            <v>0.77812499999999996</v>
          </cell>
          <cell r="I1122" t="str">
            <v xml:space="preserve">M3 / Jam </v>
          </cell>
          <cell r="L1122" t="str">
            <v>1.</v>
          </cell>
          <cell r="N1122" t="str">
            <v>Tamper</v>
          </cell>
          <cell r="O1122" t="str">
            <v>(E25)</v>
          </cell>
          <cell r="P1122" t="str">
            <v>Jam</v>
          </cell>
          <cell r="Q1122">
            <v>1.285140562248996</v>
          </cell>
          <cell r="R1122">
            <v>7380.1821907600606</v>
          </cell>
          <cell r="U1122">
            <v>9484.5714901334104</v>
          </cell>
        </row>
        <row r="1123">
          <cell r="D1123" t="str">
            <v xml:space="preserve">        n</v>
          </cell>
          <cell r="L1123" t="str">
            <v>2.</v>
          </cell>
          <cell r="N1123" t="str">
            <v>Alat  Bantu</v>
          </cell>
          <cell r="P1123" t="str">
            <v>Ls</v>
          </cell>
          <cell r="Q1123">
            <v>1</v>
          </cell>
          <cell r="R1123">
            <v>500</v>
          </cell>
          <cell r="U1123">
            <v>500</v>
          </cell>
        </row>
        <row r="1125">
          <cell r="C1125" t="str">
            <v>Koefisien Alat / M3</v>
          </cell>
          <cell r="D1125" t="str">
            <v xml:space="preserve"> =  1  :  Q1</v>
          </cell>
          <cell r="G1125" t="str">
            <v>(E25)</v>
          </cell>
          <cell r="H1125">
            <v>1.285140562248996</v>
          </cell>
          <cell r="I1125" t="str">
            <v>Jam</v>
          </cell>
        </row>
        <row r="1128">
          <cell r="A1128" t="str">
            <v>2.b.</v>
          </cell>
          <cell r="C1128" t="str">
            <v>ALAT  BANTU</v>
          </cell>
        </row>
        <row r="1129">
          <cell r="C1129" t="str">
            <v>Diperlukan alat-alat bantu kecil</v>
          </cell>
          <cell r="J1129" t="str">
            <v>Lump Sump</v>
          </cell>
        </row>
        <row r="1130">
          <cell r="C1130" t="str">
            <v>- Sekop    =         3   buah</v>
          </cell>
          <cell r="Q1130" t="str">
            <v xml:space="preserve">JUMLAH HARGA PERALATAN   </v>
          </cell>
          <cell r="U1130">
            <v>9984.5714901334104</v>
          </cell>
        </row>
        <row r="1131">
          <cell r="C1131" t="str">
            <v>- Alat-alat kecil lain</v>
          </cell>
        </row>
        <row r="1132">
          <cell r="L1132" t="str">
            <v>D.</v>
          </cell>
          <cell r="N1132" t="str">
            <v>JUMLAH HARGA TENAGA, BAHAN DAN PERALATAN  ( A + B + C )</v>
          </cell>
          <cell r="U1132">
            <v>36193.678298944527</v>
          </cell>
        </row>
        <row r="1133">
          <cell r="L1133" t="str">
            <v>E.</v>
          </cell>
          <cell r="N1133" t="str">
            <v>OVERHEAD &amp; PROFIT</v>
          </cell>
          <cell r="P1133">
            <v>10</v>
          </cell>
          <cell r="Q1133" t="str">
            <v>%  x  D</v>
          </cell>
          <cell r="U1133">
            <v>3619.3678298944528</v>
          </cell>
        </row>
        <row r="1134">
          <cell r="L1134" t="str">
            <v>F.</v>
          </cell>
          <cell r="N1134" t="str">
            <v>HARGA SATUAN PEKERJAAN  ( D + E )</v>
          </cell>
          <cell r="U1134">
            <v>39813.046128838978</v>
          </cell>
        </row>
        <row r="1135">
          <cell r="L1135" t="str">
            <v>Note: 1</v>
          </cell>
          <cell r="N1135" t="str">
            <v>SATUAN dapat berdasarkan atas jam operasi untuk Tenaga Kerja dan Peralatan, volume dan/atau ukuran</v>
          </cell>
        </row>
        <row r="1136">
          <cell r="N1136" t="str">
            <v>berat untuk bahan-bahan.</v>
          </cell>
        </row>
        <row r="1137">
          <cell r="L1137">
            <v>2</v>
          </cell>
          <cell r="N1137" t="str">
            <v>Kuantitas satuan adalah kuantitas setiap komponen untuk menyelesaikan satu satuan pekerjaan dari nomor</v>
          </cell>
        </row>
        <row r="1138">
          <cell r="N1138" t="str">
            <v>mata pembayaran.</v>
          </cell>
        </row>
        <row r="1139">
          <cell r="L1139">
            <v>3</v>
          </cell>
          <cell r="N1139" t="str">
            <v>Biaya satuan untuk peralatan sudah termasuk bahan bakar, bahan habis dipakai dan operator.</v>
          </cell>
        </row>
        <row r="1140">
          <cell r="L1140">
            <v>4</v>
          </cell>
          <cell r="N1140" t="str">
            <v>Biaya satuan sudah termasuk pengeluaran untuk seluruh pajak yang berkaitan (tetapi tidak termasuk PPN</v>
          </cell>
        </row>
        <row r="1141">
          <cell r="J1141" t="str">
            <v>Berlanjut ke halaman berikut</v>
          </cell>
          <cell r="N1141" t="str">
            <v>yang dibayar dari kontrak) dan biaya-biaya lainnya.</v>
          </cell>
        </row>
        <row r="1142">
          <cell r="A1142" t="str">
            <v>ITEM PEMBAYARAN NO.</v>
          </cell>
          <cell r="D1142" t="str">
            <v>:  2.4 (1)</v>
          </cell>
          <cell r="J1142" t="str">
            <v xml:space="preserve">Analisa EI-241 </v>
          </cell>
        </row>
        <row r="1143">
          <cell r="A1143" t="str">
            <v>JENIS PEKERJAAN</v>
          </cell>
          <cell r="D1143" t="str">
            <v>:  Timbunan Porous / Bhn.Penyaring</v>
          </cell>
        </row>
        <row r="1144">
          <cell r="A1144" t="str">
            <v>SATUAN PEMBAYARAN</v>
          </cell>
          <cell r="D1144" t="str">
            <v>:  M3</v>
          </cell>
          <cell r="J1144" t="str">
            <v xml:space="preserve">         URAIAN ANALISA HARGA SATUAN</v>
          </cell>
        </row>
        <row r="1145">
          <cell r="J1145" t="str">
            <v>Lanjutan</v>
          </cell>
        </row>
        <row r="1147">
          <cell r="A1147" t="str">
            <v>No.</v>
          </cell>
          <cell r="C1147" t="str">
            <v>U R A I A N</v>
          </cell>
          <cell r="G1147" t="str">
            <v>KODE</v>
          </cell>
          <cell r="H1147" t="str">
            <v>KOEF.</v>
          </cell>
          <cell r="I1147" t="str">
            <v>SATUAN</v>
          </cell>
          <cell r="J1147" t="str">
            <v>KETERANGAN</v>
          </cell>
        </row>
        <row r="1150">
          <cell r="A1150" t="str">
            <v xml:space="preserve">   3.</v>
          </cell>
          <cell r="C1150" t="str">
            <v>TENAGA</v>
          </cell>
        </row>
        <row r="1151">
          <cell r="C1151" t="str">
            <v>Produksi yang dapat diselesaikan / hari</v>
          </cell>
          <cell r="G1151" t="str">
            <v>Qt</v>
          </cell>
          <cell r="H1151">
            <v>10</v>
          </cell>
          <cell r="I1151" t="str">
            <v>M3</v>
          </cell>
        </row>
        <row r="1152">
          <cell r="C1152" t="str">
            <v>Kebutuhan tenaga :</v>
          </cell>
        </row>
        <row r="1153">
          <cell r="D1153" t="str">
            <v>- Pekerja</v>
          </cell>
          <cell r="G1153" t="str">
            <v>P</v>
          </cell>
          <cell r="H1153">
            <v>4</v>
          </cell>
          <cell r="I1153" t="str">
            <v>orang</v>
          </cell>
        </row>
        <row r="1154">
          <cell r="D1154" t="str">
            <v>- Mandor</v>
          </cell>
          <cell r="G1154" t="str">
            <v>M</v>
          </cell>
          <cell r="H1154">
            <v>1</v>
          </cell>
          <cell r="I1154" t="str">
            <v>orang</v>
          </cell>
        </row>
        <row r="1157">
          <cell r="C1157" t="str">
            <v>Koefisien tenaga / M3   :</v>
          </cell>
        </row>
        <row r="1158">
          <cell r="D1158" t="str">
            <v>- Pekerja</v>
          </cell>
          <cell r="E1158" t="str">
            <v>= (Tk x P) : Qt</v>
          </cell>
          <cell r="G1158" t="str">
            <v>(L01)</v>
          </cell>
          <cell r="H1158">
            <v>2.8</v>
          </cell>
          <cell r="I1158" t="str">
            <v>Jam</v>
          </cell>
        </row>
        <row r="1159">
          <cell r="D1159" t="str">
            <v>- Mandor</v>
          </cell>
          <cell r="E1159" t="str">
            <v>= (Tk x M) : Qt</v>
          </cell>
          <cell r="G1159" t="str">
            <v>(L03)</v>
          </cell>
          <cell r="H1159">
            <v>0.7</v>
          </cell>
          <cell r="I1159" t="str">
            <v>Jam</v>
          </cell>
        </row>
        <row r="1162">
          <cell r="A1162" t="str">
            <v>4.</v>
          </cell>
          <cell r="C1162" t="str">
            <v>HARGA DASAR SATUAN UPAH, BAHAN DAN ALAT</v>
          </cell>
        </row>
        <row r="1163">
          <cell r="C1163" t="str">
            <v>Lihat lampiran.</v>
          </cell>
        </row>
        <row r="1166">
          <cell r="A1166" t="str">
            <v>5.</v>
          </cell>
          <cell r="C1166" t="str">
            <v>ANALISA HARGA SATUAN PEKERJAAN</v>
          </cell>
        </row>
        <row r="1167">
          <cell r="C1167" t="str">
            <v>Lihat perhitungan dalam FORMULIR STANDAR UNTUK</v>
          </cell>
        </row>
        <row r="1168">
          <cell r="C1168" t="str">
            <v>PEREKEMAN ANALISA MASING-MASING HARGA</v>
          </cell>
        </row>
        <row r="1169">
          <cell r="C1169" t="str">
            <v>SATUAN.</v>
          </cell>
        </row>
        <row r="1170">
          <cell r="C1170" t="str">
            <v>Didapat Harga Satuan Pekerjaan :</v>
          </cell>
        </row>
        <row r="1172">
          <cell r="C1172" t="str">
            <v xml:space="preserve">Rp.  </v>
          </cell>
          <cell r="D1172">
            <v>39813.046128838978</v>
          </cell>
          <cell r="E1172" t="str">
            <v xml:space="preserve"> / M3</v>
          </cell>
        </row>
        <row r="1175">
          <cell r="A1175" t="str">
            <v>6.</v>
          </cell>
          <cell r="C1175" t="str">
            <v>WAKTU PELAKSANAAN YANG DIPERLUKAN</v>
          </cell>
        </row>
        <row r="1176">
          <cell r="C1176" t="str">
            <v>Masa Pelaksanaan :</v>
          </cell>
          <cell r="D1176" t="str">
            <v>. . . . . . . . . . . .</v>
          </cell>
          <cell r="E1176" t="str">
            <v>bulan</v>
          </cell>
        </row>
        <row r="1178">
          <cell r="A1178" t="str">
            <v>7.</v>
          </cell>
          <cell r="C1178" t="str">
            <v>VOLUME PEKERJAAN YANG DIPERLUKAN</v>
          </cell>
        </row>
        <row r="1179">
          <cell r="C1179" t="str">
            <v>Volume pekerjaan  :</v>
          </cell>
          <cell r="D1179">
            <v>0</v>
          </cell>
          <cell r="E1179" t="str">
            <v>M3</v>
          </cell>
        </row>
        <row r="1201">
          <cell r="A1201" t="str">
            <v>ITEM PEMBAYARAN NO.</v>
          </cell>
          <cell r="D1201" t="str">
            <v>:  2.4 (2)</v>
          </cell>
          <cell r="J1201" t="str">
            <v xml:space="preserve">Analisa LI-242 </v>
          </cell>
          <cell r="T1201" t="str">
            <v xml:space="preserve">Analisa LI-242 </v>
          </cell>
        </row>
        <row r="1202">
          <cell r="A1202" t="str">
            <v>JENIS PEKERJAAN</v>
          </cell>
          <cell r="D1202" t="str">
            <v>:  Anyaman Filter Plastik</v>
          </cell>
        </row>
        <row r="1203">
          <cell r="A1203" t="str">
            <v>SATUAN PEMBAYARAN</v>
          </cell>
          <cell r="D1203" t="str">
            <v>:  M2</v>
          </cell>
          <cell r="J1203" t="str">
            <v xml:space="preserve">         URAIAN ANALISA HARGA SATUAN</v>
          </cell>
          <cell r="L1203" t="str">
            <v>FORMULIR STANDAR UNTUK</v>
          </cell>
        </row>
        <row r="1204">
          <cell r="L1204" t="str">
            <v>PEREKAMAN ANALISA MASING-MASING HARGA SATUAN</v>
          </cell>
        </row>
        <row r="1205">
          <cell r="L1205" t="str">
            <v/>
          </cell>
        </row>
        <row r="1206">
          <cell r="A1206" t="str">
            <v>No.</v>
          </cell>
          <cell r="C1206" t="str">
            <v>U R A I A N</v>
          </cell>
          <cell r="G1206" t="str">
            <v>KODE</v>
          </cell>
          <cell r="H1206" t="str">
            <v>KOEF.</v>
          </cell>
          <cell r="I1206" t="str">
            <v>SATUAN</v>
          </cell>
          <cell r="J1206" t="str">
            <v>KETERANGAN</v>
          </cell>
        </row>
        <row r="1208">
          <cell r="L1208" t="str">
            <v>Proyek / Bagpro</v>
          </cell>
          <cell r="O1208" t="str">
            <v xml:space="preserve">:  Peningkatan Jalan Dan Jembatan Prop. NTT </v>
          </cell>
        </row>
        <row r="1209">
          <cell r="A1209" t="str">
            <v>I.</v>
          </cell>
          <cell r="C1209" t="str">
            <v>ASUMSI</v>
          </cell>
          <cell r="L1209" t="str">
            <v>No. Paket Kontrak</v>
          </cell>
          <cell r="O1209" t="str">
            <v xml:space="preserve">:  </v>
          </cell>
        </row>
        <row r="1210">
          <cell r="A1210">
            <v>1</v>
          </cell>
          <cell r="C1210" t="str">
            <v>Pekerjaan dilakukan secara manual</v>
          </cell>
          <cell r="L1210" t="str">
            <v>Nama Paket</v>
          </cell>
          <cell r="O1210" t="str">
            <v>:  Pembangunan Jalan Resetlement Pengungsi Mauritzu</v>
          </cell>
        </row>
        <row r="1211">
          <cell r="A1211">
            <v>2</v>
          </cell>
          <cell r="C1211" t="str">
            <v>Lokasi pekerjaan : sepanjang jalan</v>
          </cell>
          <cell r="L1211" t="str">
            <v>Prop / Kab / Kodya</v>
          </cell>
          <cell r="O1211" t="str">
            <v>:  Nusa Tenggara Timur / TTU</v>
          </cell>
        </row>
        <row r="1212">
          <cell r="A1212">
            <v>3</v>
          </cell>
          <cell r="C1212" t="str">
            <v>Kondisi Jalan   :  sedang / baik</v>
          </cell>
          <cell r="L1212" t="str">
            <v>ITEM PEMBAYARAN NO.</v>
          </cell>
          <cell r="O1212" t="str">
            <v>:  2.4 (2)</v>
          </cell>
          <cell r="R1212" t="str">
            <v>PERKIRAAN VOL. PEK.</v>
          </cell>
          <cell r="T1212" t="str">
            <v>:</v>
          </cell>
          <cell r="U1212">
            <v>0</v>
          </cell>
        </row>
        <row r="1213">
          <cell r="A1213">
            <v>4</v>
          </cell>
          <cell r="C1213" t="str">
            <v>Jam kerja efektif per-hari</v>
          </cell>
          <cell r="G1213" t="str">
            <v>Tk</v>
          </cell>
          <cell r="H1213">
            <v>7</v>
          </cell>
          <cell r="I1213" t="str">
            <v>Jam</v>
          </cell>
          <cell r="L1213" t="str">
            <v>JENIS PEKERJAAN</v>
          </cell>
          <cell r="O1213" t="str">
            <v>:  Anyaman Filter Plastik</v>
          </cell>
          <cell r="R1213" t="str">
            <v>TOTAL HARGA (Rp.)</v>
          </cell>
          <cell r="T1213" t="str">
            <v>:</v>
          </cell>
          <cell r="U1213">
            <v>0</v>
          </cell>
        </row>
        <row r="1214">
          <cell r="L1214" t="str">
            <v>SATUAN PEMBAYARAN</v>
          </cell>
          <cell r="O1214" t="str">
            <v>:  M2</v>
          </cell>
          <cell r="R1214" t="str">
            <v>% THD. BIAYA PROYEK</v>
          </cell>
          <cell r="T1214" t="str">
            <v>:</v>
          </cell>
          <cell r="U1214">
            <v>0</v>
          </cell>
        </row>
        <row r="1216">
          <cell r="A1216" t="str">
            <v>II.</v>
          </cell>
          <cell r="C1216" t="str">
            <v>URUTAN KERJA</v>
          </cell>
        </row>
        <row r="1217">
          <cell r="A1217">
            <v>1</v>
          </cell>
          <cell r="C1217" t="str">
            <v>Material Filter Plastik diterima dilokasi pekerjaan</v>
          </cell>
          <cell r="Q1217" t="str">
            <v>PERKIRAAN</v>
          </cell>
          <cell r="R1217" t="str">
            <v>HARGA</v>
          </cell>
          <cell r="S1217" t="str">
            <v>JUMLAH</v>
          </cell>
        </row>
        <row r="1218">
          <cell r="A1218">
            <v>2</v>
          </cell>
          <cell r="C1218" t="str">
            <v>Pemasangan dilaksanakan sesuai dengan prosedur</v>
          </cell>
          <cell r="L1218" t="str">
            <v>NO.</v>
          </cell>
          <cell r="N1218" t="str">
            <v>KOMPONEN</v>
          </cell>
          <cell r="P1218" t="str">
            <v>SATUAN</v>
          </cell>
          <cell r="Q1218" t="str">
            <v>KUANTITAS</v>
          </cell>
          <cell r="R1218" t="str">
            <v>SATUAN</v>
          </cell>
          <cell r="S1218" t="str">
            <v>HARGA</v>
          </cell>
        </row>
        <row r="1219">
          <cell r="C1219" t="str">
            <v>yang direkomendasikan oleh pabriknya</v>
          </cell>
          <cell r="R1219" t="str">
            <v>(Rp.)</v>
          </cell>
          <cell r="S1219" t="str">
            <v>(Rp.)</v>
          </cell>
        </row>
        <row r="1220">
          <cell r="A1220">
            <v>3</v>
          </cell>
          <cell r="C1220" t="str">
            <v>Pekerjaan galian dibayar tersendiri</v>
          </cell>
        </row>
        <row r="1222">
          <cell r="L1222" t="str">
            <v>A.</v>
          </cell>
          <cell r="N1222" t="str">
            <v>TENAGA</v>
          </cell>
        </row>
        <row r="1223">
          <cell r="A1223" t="str">
            <v>III.</v>
          </cell>
          <cell r="C1223" t="str">
            <v>PEMAKAIAN BAHAN, ALAT DAN TENAGA</v>
          </cell>
        </row>
        <row r="1224">
          <cell r="A1224" t="str">
            <v xml:space="preserve">   1.</v>
          </cell>
          <cell r="C1224" t="str">
            <v>BAHAN</v>
          </cell>
          <cell r="L1224" t="str">
            <v>1.</v>
          </cell>
          <cell r="N1224" t="str">
            <v>Pekerja</v>
          </cell>
          <cell r="O1224" t="str">
            <v>(L01)</v>
          </cell>
          <cell r="P1224" t="str">
            <v>Jam</v>
          </cell>
          <cell r="Q1224">
            <v>0.56000000000000005</v>
          </cell>
          <cell r="R1224">
            <v>0</v>
          </cell>
          <cell r="U1224">
            <v>0</v>
          </cell>
        </row>
        <row r="1225">
          <cell r="C1225" t="str">
            <v>Kebutuhan Filter Plastik / M2</v>
          </cell>
          <cell r="G1225" t="str">
            <v>(M23)</v>
          </cell>
          <cell r="H1225">
            <v>1.05</v>
          </cell>
          <cell r="I1225" t="str">
            <v>M2</v>
          </cell>
          <cell r="L1225" t="str">
            <v>2.</v>
          </cell>
          <cell r="N1225" t="str">
            <v>Tukang</v>
          </cell>
          <cell r="O1225" t="str">
            <v>(L02)</v>
          </cell>
          <cell r="P1225" t="str">
            <v>Jam</v>
          </cell>
          <cell r="Q1225">
            <v>0.28000000000000003</v>
          </cell>
          <cell r="R1225">
            <v>0</v>
          </cell>
          <cell r="U1225">
            <v>0</v>
          </cell>
        </row>
        <row r="1226">
          <cell r="L1226" t="str">
            <v>3.</v>
          </cell>
          <cell r="N1226" t="str">
            <v>Mandor</v>
          </cell>
          <cell r="O1226" t="str">
            <v>(L03)</v>
          </cell>
          <cell r="P1226" t="str">
            <v>Jam</v>
          </cell>
          <cell r="Q1226">
            <v>0.28000000000000003</v>
          </cell>
          <cell r="R1226">
            <v>0</v>
          </cell>
          <cell r="U1226">
            <v>0</v>
          </cell>
        </row>
        <row r="1227">
          <cell r="A1227" t="str">
            <v xml:space="preserve">   2.</v>
          </cell>
          <cell r="C1227" t="str">
            <v>ALAT</v>
          </cell>
        </row>
        <row r="1228">
          <cell r="A1228" t="str">
            <v>2.b.</v>
          </cell>
          <cell r="C1228" t="str">
            <v>ALAT  BANTU</v>
          </cell>
          <cell r="Q1228" t="str">
            <v xml:space="preserve">JUMLAH HARGA TENAGA   </v>
          </cell>
          <cell r="U1228">
            <v>0</v>
          </cell>
        </row>
        <row r="1229">
          <cell r="C1229" t="str">
            <v>Diperlukan alat-alat bantu kecil : alat pemotong, dll.</v>
          </cell>
          <cell r="J1229" t="str">
            <v>Lump Sump</v>
          </cell>
        </row>
        <row r="1230">
          <cell r="L1230" t="str">
            <v>B.</v>
          </cell>
          <cell r="N1230" t="str">
            <v>BAHAN</v>
          </cell>
        </row>
        <row r="1232">
          <cell r="A1232" t="str">
            <v xml:space="preserve">   3.</v>
          </cell>
          <cell r="C1232" t="str">
            <v>TENAGA</v>
          </cell>
          <cell r="L1232" t="str">
            <v>1.</v>
          </cell>
          <cell r="N1232" t="str">
            <v>Filter Plastik</v>
          </cell>
          <cell r="O1232" t="str">
            <v>(M23)</v>
          </cell>
          <cell r="P1232" t="str">
            <v>M2</v>
          </cell>
          <cell r="Q1232">
            <v>1.05</v>
          </cell>
          <cell r="R1232">
            <v>10500</v>
          </cell>
          <cell r="U1232">
            <v>11025</v>
          </cell>
        </row>
        <row r="1233">
          <cell r="C1233" t="str">
            <v>Produksi yang dapat diselesaikan / hari</v>
          </cell>
          <cell r="G1233" t="str">
            <v>Qt</v>
          </cell>
          <cell r="H1233">
            <v>25</v>
          </cell>
          <cell r="I1233" t="str">
            <v>M2</v>
          </cell>
        </row>
        <row r="1234">
          <cell r="C1234" t="str">
            <v>Kebutuhan tenaga :</v>
          </cell>
        </row>
        <row r="1235">
          <cell r="D1235" t="str">
            <v>- Pekerja</v>
          </cell>
          <cell r="G1235" t="str">
            <v>P</v>
          </cell>
          <cell r="H1235">
            <v>2</v>
          </cell>
          <cell r="I1235" t="str">
            <v>orang</v>
          </cell>
        </row>
        <row r="1236">
          <cell r="D1236" t="str">
            <v>- Tukang</v>
          </cell>
          <cell r="G1236" t="str">
            <v>T</v>
          </cell>
          <cell r="H1236">
            <v>1</v>
          </cell>
          <cell r="I1236" t="str">
            <v>orang</v>
          </cell>
        </row>
        <row r="1237">
          <cell r="D1237" t="str">
            <v>- Mandor</v>
          </cell>
          <cell r="G1237" t="str">
            <v>M</v>
          </cell>
          <cell r="H1237">
            <v>1</v>
          </cell>
          <cell r="I1237" t="str">
            <v>orang</v>
          </cell>
        </row>
        <row r="1238">
          <cell r="Q1238" t="str">
            <v xml:space="preserve">JUMLAH HARGA BAHAN   </v>
          </cell>
          <cell r="U1238">
            <v>11025</v>
          </cell>
        </row>
        <row r="1239">
          <cell r="C1239" t="str">
            <v>Koefisien tenaga / M2</v>
          </cell>
        </row>
        <row r="1240">
          <cell r="D1240" t="str">
            <v>- Pekerja</v>
          </cell>
          <cell r="E1240" t="str">
            <v>= (Tk x P) : Qt</v>
          </cell>
          <cell r="G1240" t="str">
            <v>(L01)</v>
          </cell>
          <cell r="H1240">
            <v>0.56000000000000005</v>
          </cell>
          <cell r="I1240" t="str">
            <v>Jam</v>
          </cell>
        </row>
        <row r="1241">
          <cell r="D1241" t="str">
            <v>- Tukang</v>
          </cell>
          <cell r="E1241" t="str">
            <v>= (Tk x T) : Qt</v>
          </cell>
          <cell r="G1241" t="str">
            <v>(L02)</v>
          </cell>
          <cell r="H1241">
            <v>0.28000000000000003</v>
          </cell>
          <cell r="I1241" t="str">
            <v>Jam</v>
          </cell>
        </row>
        <row r="1242">
          <cell r="D1242" t="str">
            <v>- Mandor</v>
          </cell>
          <cell r="E1242" t="str">
            <v>= (Tk x M) : Qt</v>
          </cell>
          <cell r="G1242" t="str">
            <v>(L03)</v>
          </cell>
          <cell r="H1242">
            <v>0.28000000000000003</v>
          </cell>
          <cell r="I1242" t="str">
            <v>Jam</v>
          </cell>
          <cell r="L1242" t="str">
            <v>C.</v>
          </cell>
          <cell r="N1242" t="str">
            <v>PERALATAN</v>
          </cell>
        </row>
        <row r="1243">
          <cell r="L1243" t="str">
            <v>1.</v>
          </cell>
          <cell r="N1243" t="str">
            <v>Alat  Bantu</v>
          </cell>
          <cell r="P1243" t="str">
            <v>Ls</v>
          </cell>
          <cell r="Q1243">
            <v>1</v>
          </cell>
          <cell r="R1243">
            <v>600</v>
          </cell>
          <cell r="U1243">
            <v>600</v>
          </cell>
        </row>
        <row r="1244">
          <cell r="A1244" t="str">
            <v>4.</v>
          </cell>
          <cell r="C1244" t="str">
            <v>HARGA DASAR SATUAN UPAH, BAHAN DAN ALAT</v>
          </cell>
        </row>
        <row r="1245">
          <cell r="C1245" t="str">
            <v>Lihat lampiran.</v>
          </cell>
        </row>
        <row r="1247">
          <cell r="A1247" t="str">
            <v>5.</v>
          </cell>
          <cell r="C1247" t="str">
            <v>ANALISA HARGA SATUAN PEKERJAAN</v>
          </cell>
        </row>
        <row r="1248">
          <cell r="C1248" t="str">
            <v>Lihat perhitungan dalam FORMULIR STANDAR UNTUK</v>
          </cell>
        </row>
        <row r="1249">
          <cell r="C1249" t="str">
            <v>PEREKEMAN ANALISA MASING-MASING HARGA</v>
          </cell>
        </row>
        <row r="1250">
          <cell r="C1250" t="str">
            <v>SATUAN.</v>
          </cell>
          <cell r="Q1250" t="str">
            <v xml:space="preserve">JUMLAH HARGA PERALATAN   </v>
          </cell>
          <cell r="U1250">
            <v>600</v>
          </cell>
        </row>
        <row r="1251">
          <cell r="C1251" t="str">
            <v>Didapat Harga Satuan Pekerjaan :</v>
          </cell>
        </row>
        <row r="1252">
          <cell r="L1252" t="str">
            <v>D.</v>
          </cell>
          <cell r="N1252" t="str">
            <v>JUMLAH HARGA TENAGA, BAHAN DAN PERALATAN  ( A + B + C )</v>
          </cell>
          <cell r="U1252">
            <v>11625</v>
          </cell>
        </row>
        <row r="1253">
          <cell r="C1253" t="str">
            <v xml:space="preserve">Rp.  </v>
          </cell>
          <cell r="D1253">
            <v>12787.5</v>
          </cell>
          <cell r="E1253" t="str">
            <v xml:space="preserve"> / M2</v>
          </cell>
          <cell r="L1253" t="str">
            <v>E.</v>
          </cell>
          <cell r="N1253" t="str">
            <v>OVERHEAD &amp; PROFIT</v>
          </cell>
          <cell r="P1253">
            <v>10</v>
          </cell>
          <cell r="Q1253" t="str">
            <v>%  x  D</v>
          </cell>
          <cell r="U1253">
            <v>1162.5</v>
          </cell>
        </row>
        <row r="1254">
          <cell r="L1254" t="str">
            <v>F.</v>
          </cell>
          <cell r="N1254" t="str">
            <v>HARGA SATUAN PEKERJAAN  ( D + E )</v>
          </cell>
          <cell r="U1254">
            <v>12787.5</v>
          </cell>
        </row>
        <row r="1255">
          <cell r="L1255" t="str">
            <v>Note: 1</v>
          </cell>
          <cell r="N1255" t="str">
            <v>SATUAN dapat berdasarkan atas jam operasi untuk Tenaga Kerja dan Peralatan, volume dan/atau ukuran</v>
          </cell>
        </row>
        <row r="1256">
          <cell r="A1256" t="str">
            <v>6.</v>
          </cell>
          <cell r="C1256" t="str">
            <v>WAKTU PELAKSANAAN YANG DIPERLUKAN</v>
          </cell>
          <cell r="N1256" t="str">
            <v>berat untuk bahan-bahan.</v>
          </cell>
        </row>
        <row r="1257">
          <cell r="C1257" t="str">
            <v>Masa Pelaksanaan :</v>
          </cell>
          <cell r="D1257" t="str">
            <v>. . . . . . . . . . . .</v>
          </cell>
          <cell r="E1257" t="str">
            <v>bulan</v>
          </cell>
          <cell r="L1257">
            <v>2</v>
          </cell>
          <cell r="N1257" t="str">
            <v>Kuantitas satuan adalah kuantitas setiap komponen untuk menyelesaikan satu satuan pekerjaan dari nomor</v>
          </cell>
        </row>
        <row r="1258">
          <cell r="A1258" t="str">
            <v>7.</v>
          </cell>
          <cell r="C1258" t="str">
            <v>VOLUME PEKERJAAN YANG DIPERLUKAN</v>
          </cell>
          <cell r="N1258" t="str">
            <v>mata pembayaran.</v>
          </cell>
        </row>
        <row r="1259">
          <cell r="C1259" t="str">
            <v>Volume pekerjaan  :</v>
          </cell>
          <cell r="D1259">
            <v>0</v>
          </cell>
          <cell r="E1259" t="str">
            <v>M2</v>
          </cell>
          <cell r="L1259">
            <v>3</v>
          </cell>
          <cell r="N1259" t="str">
            <v>Biaya satuan untuk peralatan sudah termasuk bahan bakar, bahan habis dipakai dan operator.</v>
          </cell>
        </row>
        <row r="1260">
          <cell r="L1260">
            <v>4</v>
          </cell>
          <cell r="N1260" t="str">
            <v>Biaya satuan sudah termasuk pengeluaran untuk seluruh pajak yang berkaitan (tetapi tidak termasuk PPN</v>
          </cell>
        </row>
        <row r="1261">
          <cell r="N1261" t="str">
            <v>yang dibayar dari kontrak) dan biaya-biaya lainnya.</v>
          </cell>
        </row>
        <row r="1262">
          <cell r="A1262" t="str">
            <v>ITEM PEMBAYARAN NO.</v>
          </cell>
          <cell r="D1262" t="str">
            <v>:  2.4 (3)</v>
          </cell>
          <cell r="J1262" t="str">
            <v xml:space="preserve">Analisa LI-243 </v>
          </cell>
          <cell r="T1262" t="str">
            <v xml:space="preserve">Analisa LI-243 </v>
          </cell>
        </row>
        <row r="1263">
          <cell r="A1263" t="str">
            <v>JENIS PEKERJAAN</v>
          </cell>
          <cell r="D1263" t="str">
            <v>:  Pipa Berlubang Banyak</v>
          </cell>
        </row>
        <row r="1264">
          <cell r="A1264" t="str">
            <v>SATUAN PEMBAYARAN</v>
          </cell>
          <cell r="D1264" t="str">
            <v>:  M'</v>
          </cell>
          <cell r="J1264" t="str">
            <v xml:space="preserve">         URAIAN ANALISA HARGA SATUAN</v>
          </cell>
          <cell r="L1264" t="str">
            <v>FORMULIR STANDAR UNTUK</v>
          </cell>
        </row>
        <row r="1265">
          <cell r="L1265" t="str">
            <v>PEREKAMAN ANALISA MASING-MASING HARGA SATUAN</v>
          </cell>
        </row>
        <row r="1266">
          <cell r="L1266" t="str">
            <v/>
          </cell>
        </row>
        <row r="1267">
          <cell r="A1267" t="str">
            <v>No.</v>
          </cell>
          <cell r="C1267" t="str">
            <v>U R A I A N</v>
          </cell>
          <cell r="G1267" t="str">
            <v>KODE</v>
          </cell>
          <cell r="H1267" t="str">
            <v>KOEF.</v>
          </cell>
          <cell r="I1267" t="str">
            <v>SATUAN</v>
          </cell>
          <cell r="J1267" t="str">
            <v>KETERANGAN</v>
          </cell>
        </row>
        <row r="1269">
          <cell r="L1269" t="str">
            <v>Proyek / Bagpro</v>
          </cell>
          <cell r="O1269" t="str">
            <v xml:space="preserve">:  Peningkatan Jalan Dan Jembatan Prop. NTT </v>
          </cell>
        </row>
        <row r="1270">
          <cell r="A1270" t="str">
            <v>I.</v>
          </cell>
          <cell r="C1270" t="str">
            <v>ASUMSI</v>
          </cell>
          <cell r="L1270" t="str">
            <v>No. Paket Kontrak</v>
          </cell>
          <cell r="O1270" t="str">
            <v xml:space="preserve">:  </v>
          </cell>
        </row>
        <row r="1271">
          <cell r="A1271">
            <v>1</v>
          </cell>
          <cell r="C1271" t="str">
            <v>Pekerjaan dilakukan secara manual</v>
          </cell>
          <cell r="L1271" t="str">
            <v>Nama Paket</v>
          </cell>
          <cell r="O1271" t="str">
            <v>:  Pembangunan Jalan Resetlement Pengungsi Mauritzu</v>
          </cell>
        </row>
        <row r="1272">
          <cell r="A1272">
            <v>2</v>
          </cell>
          <cell r="C1272" t="str">
            <v>Lokasi pekerjaan : sepanjang jalan</v>
          </cell>
          <cell r="L1272" t="str">
            <v>Prop / Kab / Kodya</v>
          </cell>
          <cell r="O1272" t="str">
            <v>:  Nusa Tenggara Timur / TTU</v>
          </cell>
        </row>
        <row r="1273">
          <cell r="A1273">
            <v>3</v>
          </cell>
          <cell r="C1273" t="str">
            <v>Kondisi Jalan   :  sedang / baik</v>
          </cell>
          <cell r="L1273" t="str">
            <v>ITEM PEMBAYARAN NO.</v>
          </cell>
          <cell r="O1273" t="str">
            <v>:  2.4 (3)</v>
          </cell>
          <cell r="R1273" t="str">
            <v>PERKIRAAN VOL. PEK.</v>
          </cell>
          <cell r="T1273" t="str">
            <v>:</v>
          </cell>
          <cell r="U1273">
            <v>0</v>
          </cell>
        </row>
        <row r="1274">
          <cell r="A1274">
            <v>4</v>
          </cell>
          <cell r="C1274" t="str">
            <v>Jam kerja efektif per-hari</v>
          </cell>
          <cell r="G1274" t="str">
            <v>Tk</v>
          </cell>
          <cell r="H1274">
            <v>7</v>
          </cell>
          <cell r="I1274" t="str">
            <v>Jam</v>
          </cell>
          <cell r="L1274" t="str">
            <v>JENIS PEKERJAAN</v>
          </cell>
          <cell r="O1274" t="str">
            <v>:  Pipa Berlubang Banyak</v>
          </cell>
          <cell r="R1274" t="str">
            <v>TOTAL HARGA (Rp.)</v>
          </cell>
          <cell r="T1274" t="str">
            <v>:</v>
          </cell>
          <cell r="U1274">
            <v>0</v>
          </cell>
        </row>
        <row r="1275">
          <cell r="A1275">
            <v>5</v>
          </cell>
          <cell r="C1275" t="str">
            <v>Diameter dalam pipa</v>
          </cell>
          <cell r="G1275" t="str">
            <v>d</v>
          </cell>
          <cell r="H1275">
            <v>0.1</v>
          </cell>
          <cell r="I1275" t="str">
            <v>M</v>
          </cell>
          <cell r="L1275" t="str">
            <v>SATUAN PEMBAYARAN</v>
          </cell>
          <cell r="O1275" t="str">
            <v>:  M'</v>
          </cell>
          <cell r="R1275" t="str">
            <v>% THD. BIAYA PROYEK</v>
          </cell>
          <cell r="T1275" t="str">
            <v>:</v>
          </cell>
          <cell r="U1275">
            <v>0</v>
          </cell>
        </row>
        <row r="1276">
          <cell r="A1276">
            <v>6</v>
          </cell>
          <cell r="C1276" t="str">
            <v>Material penyaring terdiri dari material porus</v>
          </cell>
        </row>
        <row r="1277">
          <cell r="A1277">
            <v>7</v>
          </cell>
          <cell r="C1277" t="str">
            <v>Penyangga sambungan pipa dengan mortar</v>
          </cell>
        </row>
        <row r="1278">
          <cell r="A1278" t="str">
            <v>II.</v>
          </cell>
          <cell r="C1278" t="str">
            <v>URUTAN KERJA</v>
          </cell>
          <cell r="Q1278" t="str">
            <v>PERKIRAAN</v>
          </cell>
          <cell r="R1278" t="str">
            <v>HARGA</v>
          </cell>
          <cell r="S1278" t="str">
            <v>JUMLAH</v>
          </cell>
        </row>
        <row r="1279">
          <cell r="A1279">
            <v>1</v>
          </cell>
          <cell r="C1279" t="str">
            <v>Semua material diterima di lokasi pekerjaan</v>
          </cell>
          <cell r="L1279" t="str">
            <v>NO.</v>
          </cell>
          <cell r="N1279" t="str">
            <v>KOMPONEN</v>
          </cell>
          <cell r="P1279" t="str">
            <v>SATUAN</v>
          </cell>
          <cell r="Q1279" t="str">
            <v>KUANTITAS</v>
          </cell>
          <cell r="R1279" t="str">
            <v>SATUAN</v>
          </cell>
          <cell r="S1279" t="str">
            <v>HARGA</v>
          </cell>
        </row>
        <row r="1280">
          <cell r="A1280">
            <v>2</v>
          </cell>
          <cell r="C1280" t="str">
            <v>Pekerjaan dilakukan secara manual dengan</v>
          </cell>
          <cell r="R1280" t="str">
            <v>(Rp.)</v>
          </cell>
          <cell r="S1280" t="str">
            <v>(Rp.)</v>
          </cell>
        </row>
        <row r="1281">
          <cell r="C1281" t="str">
            <v>menggunakan alat bantu kecil</v>
          </cell>
        </row>
        <row r="1282">
          <cell r="A1282">
            <v>3</v>
          </cell>
          <cell r="C1282" t="str">
            <v>Pekerjaan galian dibayar tersendiri.</v>
          </cell>
        </row>
        <row r="1283">
          <cell r="A1283" t="str">
            <v>III.</v>
          </cell>
          <cell r="C1283" t="str">
            <v>PEMAKAIAN BAHAN, ALAT DAN TENAGA</v>
          </cell>
          <cell r="L1283" t="str">
            <v>A.</v>
          </cell>
          <cell r="N1283" t="str">
            <v>TENAGA</v>
          </cell>
        </row>
        <row r="1284">
          <cell r="A1284" t="str">
            <v xml:space="preserve">   1.</v>
          </cell>
          <cell r="C1284" t="str">
            <v>BAHAN</v>
          </cell>
        </row>
        <row r="1285">
          <cell r="C1285" t="str">
            <v>Diperlukan material :</v>
          </cell>
          <cell r="L1285" t="str">
            <v>1.</v>
          </cell>
          <cell r="N1285" t="str">
            <v>Pekerja</v>
          </cell>
          <cell r="O1285" t="str">
            <v>(L01)</v>
          </cell>
          <cell r="P1285" t="str">
            <v>Jam</v>
          </cell>
          <cell r="Q1285">
            <v>1.1666666666666667</v>
          </cell>
          <cell r="R1285">
            <v>0</v>
          </cell>
          <cell r="U1285">
            <v>0</v>
          </cell>
        </row>
        <row r="1286">
          <cell r="C1286" t="str">
            <v>- Pipa Porous</v>
          </cell>
          <cell r="G1286" t="str">
            <v>(M25)</v>
          </cell>
          <cell r="H1286">
            <v>1.05</v>
          </cell>
          <cell r="I1286" t="str">
            <v>M'</v>
          </cell>
          <cell r="L1286" t="str">
            <v>2.</v>
          </cell>
          <cell r="N1286" t="str">
            <v>Tukang</v>
          </cell>
          <cell r="O1286" t="str">
            <v>(L02)</v>
          </cell>
          <cell r="P1286" t="str">
            <v>Jam</v>
          </cell>
          <cell r="Q1286">
            <v>0.58333333333333337</v>
          </cell>
          <cell r="R1286">
            <v>0</v>
          </cell>
          <cell r="U1286">
            <v>0</v>
          </cell>
        </row>
        <row r="1287">
          <cell r="C1287" t="str">
            <v>- Mortar (penyangga sambungan pipa) = 2 x (0.05x0.05x0.05)</v>
          </cell>
          <cell r="G1287" t="str">
            <v>Mr</v>
          </cell>
          <cell r="H1287">
            <v>2.5000000000000006E-4</v>
          </cell>
          <cell r="I1287" t="str">
            <v>M3</v>
          </cell>
          <cell r="L1287" t="str">
            <v>3.</v>
          </cell>
          <cell r="N1287" t="str">
            <v>Mandor</v>
          </cell>
          <cell r="O1287" t="str">
            <v>(L03)</v>
          </cell>
          <cell r="P1287" t="str">
            <v>Jam</v>
          </cell>
          <cell r="Q1287">
            <v>0.58333333333333337</v>
          </cell>
          <cell r="R1287">
            <v>0</v>
          </cell>
          <cell r="U1287">
            <v>0</v>
          </cell>
        </row>
        <row r="1288">
          <cell r="C1288" t="str">
            <v>- Semen</v>
          </cell>
          <cell r="D1288" t="str">
            <v>= 20% x Mr x Bj Mortar 1.8 T/m3</v>
          </cell>
          <cell r="G1288" t="str">
            <v>(M12)</v>
          </cell>
          <cell r="H1288">
            <v>9.0000000000000038E-2</v>
          </cell>
          <cell r="I1288" t="str">
            <v>Kg</v>
          </cell>
        </row>
        <row r="1289">
          <cell r="C1289" t="str">
            <v>- Pasir</v>
          </cell>
          <cell r="D1289" t="str">
            <v>= 80% x Mr</v>
          </cell>
          <cell r="G1289" t="str">
            <v>(M01)</v>
          </cell>
          <cell r="H1289">
            <v>2.0000000000000006E-4</v>
          </cell>
          <cell r="I1289" t="str">
            <v>M3</v>
          </cell>
          <cell r="Q1289" t="str">
            <v xml:space="preserve">JUMLAH HARGA TENAGA   </v>
          </cell>
          <cell r="U1289">
            <v>0</v>
          </cell>
        </row>
        <row r="1290">
          <cell r="C1290" t="str">
            <v>- Filter stripe dan lain2 (pada sambungan)</v>
          </cell>
          <cell r="G1290" t="str">
            <v>-</v>
          </cell>
          <cell r="H1290" t="str">
            <v>-</v>
          </cell>
          <cell r="I1290" t="str">
            <v>Ls</v>
          </cell>
        </row>
        <row r="1291">
          <cell r="A1291" t="str">
            <v xml:space="preserve">   2.</v>
          </cell>
          <cell r="C1291" t="str">
            <v>ALAT</v>
          </cell>
          <cell r="L1291" t="str">
            <v>B.</v>
          </cell>
          <cell r="N1291" t="str">
            <v>BAHAN</v>
          </cell>
        </row>
        <row r="1292">
          <cell r="A1292" t="str">
            <v>2.b.</v>
          </cell>
          <cell r="C1292" t="str">
            <v>ALAT  BANTU</v>
          </cell>
          <cell r="J1292" t="str">
            <v>Lump Sump</v>
          </cell>
        </row>
        <row r="1293">
          <cell r="C1293" t="str">
            <v>Diperlukan alat-alat bantu kecil</v>
          </cell>
          <cell r="L1293" t="str">
            <v>1.</v>
          </cell>
          <cell r="N1293" t="str">
            <v>Pipa Porous</v>
          </cell>
          <cell r="O1293" t="str">
            <v>(M25)</v>
          </cell>
          <cell r="P1293" t="str">
            <v>M'</v>
          </cell>
          <cell r="Q1293">
            <v>1.05</v>
          </cell>
          <cell r="R1293">
            <v>15250</v>
          </cell>
          <cell r="U1293">
            <v>16012.5</v>
          </cell>
        </row>
        <row r="1294">
          <cell r="C1294" t="str">
            <v>- Sekop  =   2   buah</v>
          </cell>
          <cell r="L1294" t="str">
            <v>2.</v>
          </cell>
          <cell r="N1294" t="str">
            <v>Semen (PC)</v>
          </cell>
          <cell r="O1294" t="str">
            <v>(M12)</v>
          </cell>
          <cell r="P1294" t="str">
            <v>Kg</v>
          </cell>
          <cell r="Q1294">
            <v>9.0000000000000038E-2</v>
          </cell>
          <cell r="R1294">
            <v>0</v>
          </cell>
          <cell r="U1294">
            <v>0</v>
          </cell>
        </row>
        <row r="1295">
          <cell r="C1295" t="str">
            <v>- Pacul   =   2   buah</v>
          </cell>
          <cell r="L1295" t="str">
            <v>3.</v>
          </cell>
          <cell r="N1295" t="str">
            <v>Pasir</v>
          </cell>
          <cell r="O1295" t="str">
            <v>(M01)</v>
          </cell>
          <cell r="P1295" t="str">
            <v>M3</v>
          </cell>
          <cell r="Q1295">
            <v>2.0000000000000006E-4</v>
          </cell>
          <cell r="R1295">
            <v>14800</v>
          </cell>
          <cell r="U1295">
            <v>2.9600000000000009</v>
          </cell>
        </row>
        <row r="1296">
          <cell r="C1296" t="str">
            <v>- Alat-alat kecil lain</v>
          </cell>
          <cell r="L1296" t="str">
            <v>4.</v>
          </cell>
          <cell r="N1296" t="str">
            <v>Filter Stripe, dll</v>
          </cell>
          <cell r="P1296" t="str">
            <v>Ls</v>
          </cell>
          <cell r="Q1296">
            <v>1</v>
          </cell>
          <cell r="R1296">
            <v>60</v>
          </cell>
          <cell r="U1296">
            <v>60</v>
          </cell>
        </row>
        <row r="1297">
          <cell r="A1297" t="str">
            <v xml:space="preserve">   3.</v>
          </cell>
          <cell r="C1297" t="str">
            <v>TENAGA</v>
          </cell>
        </row>
        <row r="1298">
          <cell r="C1298" t="str">
            <v>Produksi yang dapat diselesaikan / hari</v>
          </cell>
          <cell r="G1298" t="str">
            <v>Qt</v>
          </cell>
          <cell r="H1298">
            <v>12</v>
          </cell>
          <cell r="I1298" t="str">
            <v>M'</v>
          </cell>
        </row>
        <row r="1299">
          <cell r="C1299" t="str">
            <v>Kebutuhan tenaga :</v>
          </cell>
        </row>
        <row r="1300">
          <cell r="D1300" t="str">
            <v>- Pekerja</v>
          </cell>
          <cell r="G1300" t="str">
            <v>P</v>
          </cell>
          <cell r="H1300">
            <v>2</v>
          </cell>
          <cell r="I1300" t="str">
            <v>orang</v>
          </cell>
        </row>
        <row r="1301">
          <cell r="D1301" t="str">
            <v>- Tukang</v>
          </cell>
          <cell r="G1301" t="str">
            <v>T</v>
          </cell>
          <cell r="H1301">
            <v>1</v>
          </cell>
          <cell r="I1301" t="str">
            <v>orang</v>
          </cell>
          <cell r="Q1301" t="str">
            <v xml:space="preserve">JUMLAH HARGA BAHAN   </v>
          </cell>
          <cell r="U1301">
            <v>16075.46</v>
          </cell>
        </row>
        <row r="1302">
          <cell r="D1302" t="str">
            <v>- Mandor</v>
          </cell>
          <cell r="G1302" t="str">
            <v>M</v>
          </cell>
          <cell r="H1302">
            <v>1</v>
          </cell>
          <cell r="I1302" t="str">
            <v>orang</v>
          </cell>
        </row>
        <row r="1303">
          <cell r="C1303" t="str">
            <v>Koefisien tenaga / M1   :</v>
          </cell>
          <cell r="L1303" t="str">
            <v>C.</v>
          </cell>
          <cell r="N1303" t="str">
            <v>PERALATAN</v>
          </cell>
        </row>
        <row r="1304">
          <cell r="D1304" t="str">
            <v>- Pekerja</v>
          </cell>
          <cell r="E1304" t="str">
            <v>= (Tk x P) : Qt</v>
          </cell>
          <cell r="G1304" t="str">
            <v>(L01)</v>
          </cell>
          <cell r="H1304">
            <v>1.1666666666666667</v>
          </cell>
          <cell r="I1304" t="str">
            <v>Jam</v>
          </cell>
        </row>
        <row r="1305">
          <cell r="D1305" t="str">
            <v>- Tukang</v>
          </cell>
          <cell r="E1305" t="str">
            <v>= (Tk x T) : Qt</v>
          </cell>
          <cell r="G1305" t="str">
            <v>(L02)</v>
          </cell>
          <cell r="H1305">
            <v>0.58333333333333337</v>
          </cell>
          <cell r="I1305" t="str">
            <v>Jam</v>
          </cell>
          <cell r="L1305" t="str">
            <v>1.</v>
          </cell>
          <cell r="N1305" t="str">
            <v>Alat  Bantu</v>
          </cell>
          <cell r="P1305" t="str">
            <v>Ls</v>
          </cell>
          <cell r="Q1305">
            <v>1</v>
          </cell>
          <cell r="R1305">
            <v>550</v>
          </cell>
          <cell r="U1305">
            <v>550</v>
          </cell>
        </row>
        <row r="1306">
          <cell r="D1306" t="str">
            <v>- Mandor</v>
          </cell>
          <cell r="E1306" t="str">
            <v>= (Tk x M) : Qt</v>
          </cell>
          <cell r="G1306" t="str">
            <v>(L03)</v>
          </cell>
          <cell r="H1306">
            <v>0.58333333333333337</v>
          </cell>
          <cell r="I1306" t="str">
            <v>Jam</v>
          </cell>
        </row>
        <row r="1308">
          <cell r="A1308" t="str">
            <v>4.</v>
          </cell>
          <cell r="C1308" t="str">
            <v>HARGA DASAR SATUAN UPAH, BAHAN DAN ALAT</v>
          </cell>
        </row>
        <row r="1309">
          <cell r="C1309" t="str">
            <v>Lihat lampiran.</v>
          </cell>
        </row>
        <row r="1310">
          <cell r="A1310" t="str">
            <v>5.</v>
          </cell>
          <cell r="C1310" t="str">
            <v>ANALISA HARGA SATUAN PEKERJAAN</v>
          </cell>
        </row>
        <row r="1311">
          <cell r="C1311" t="str">
            <v>Lihat perhitungan dalam FORMULIR STANDAR UNTUK</v>
          </cell>
        </row>
        <row r="1312">
          <cell r="C1312" t="str">
            <v>PEREKEMAN ANALISA MASING-MASING HARGA</v>
          </cell>
          <cell r="Q1312" t="str">
            <v xml:space="preserve">JUMLAH HARGA PERALATAN   </v>
          </cell>
          <cell r="U1312">
            <v>550</v>
          </cell>
        </row>
        <row r="1313">
          <cell r="C1313" t="str">
            <v>SATUAN.</v>
          </cell>
        </row>
        <row r="1314">
          <cell r="C1314" t="str">
            <v>Didapat Harga Satuan Pekerjaan :</v>
          </cell>
          <cell r="L1314" t="str">
            <v>D.</v>
          </cell>
          <cell r="N1314" t="str">
            <v>JUMLAH HARGA TENAGA, BAHAN DAN PERALATAN  ( A + B + C )</v>
          </cell>
          <cell r="U1314">
            <v>16625.46</v>
          </cell>
        </row>
        <row r="1315">
          <cell r="L1315" t="str">
            <v>E.</v>
          </cell>
          <cell r="N1315" t="str">
            <v>OVERHEAD &amp; PROFIT</v>
          </cell>
          <cell r="P1315">
            <v>10</v>
          </cell>
          <cell r="Q1315" t="str">
            <v>%  x  D</v>
          </cell>
          <cell r="U1315">
            <v>1662.546</v>
          </cell>
        </row>
        <row r="1316">
          <cell r="C1316" t="str">
            <v xml:space="preserve">Rp.  </v>
          </cell>
          <cell r="D1316">
            <v>18288.005999999998</v>
          </cell>
          <cell r="E1316" t="str">
            <v xml:space="preserve"> / M'</v>
          </cell>
          <cell r="L1316" t="str">
            <v>F.</v>
          </cell>
          <cell r="N1316" t="str">
            <v>HARGA SATUAN PEKERJAAN  ( D + E )</v>
          </cell>
          <cell r="U1316">
            <v>18288.005999999998</v>
          </cell>
        </row>
        <row r="1317">
          <cell r="L1317" t="str">
            <v>Note: 1</v>
          </cell>
          <cell r="N1317" t="str">
            <v>SATUAN dapat berdasarkan atas jam operasi untuk Tenaga Kerja dan Peralatan, volume dan/atau ukuran</v>
          </cell>
        </row>
        <row r="1318">
          <cell r="A1318" t="str">
            <v>6.</v>
          </cell>
          <cell r="C1318" t="str">
            <v>WAKTU PELAKSANAAN YANG DIPERLUKAN</v>
          </cell>
          <cell r="N1318" t="str">
            <v>berat untuk bahan-bahan.</v>
          </cell>
        </row>
        <row r="1319">
          <cell r="C1319" t="str">
            <v>Masa Pelaksanaan :</v>
          </cell>
          <cell r="D1319" t="str">
            <v>. . . . . . . . . . . .</v>
          </cell>
          <cell r="E1319" t="str">
            <v>bulan</v>
          </cell>
          <cell r="L1319">
            <v>2</v>
          </cell>
          <cell r="N1319" t="str">
            <v>Kuantitas satuan adalah kuantitas setiap komponen untuk menyelesaikan satu satuan pekerjaan dari nomor</v>
          </cell>
        </row>
        <row r="1320">
          <cell r="A1320" t="str">
            <v>7.</v>
          </cell>
          <cell r="C1320" t="str">
            <v>VOLUME PEKERJAAN YANG DIPERLUKAN</v>
          </cell>
          <cell r="N1320" t="str">
            <v>mata pembayaran.</v>
          </cell>
        </row>
        <row r="1321">
          <cell r="C1321" t="str">
            <v>Volume pekerjaan  :</v>
          </cell>
          <cell r="D1321">
            <v>0</v>
          </cell>
          <cell r="E1321" t="str">
            <v>M'</v>
          </cell>
          <cell r="L1321">
            <v>3</v>
          </cell>
          <cell r="N1321" t="str">
            <v>Biaya satuan untuk peralatan sudah termasuk bahan bakar, bahan habis dipakai dan operator.</v>
          </cell>
        </row>
        <row r="1322">
          <cell r="L1322">
            <v>4</v>
          </cell>
          <cell r="N1322" t="str">
            <v>Biaya satuan sudah termasuk pengeluaran untuk seluruh pajak yang berkaitan (tetapi tidak termasuk PPN</v>
          </cell>
        </row>
        <row r="1323">
          <cell r="N1323" t="str">
            <v>yang dibayar dari kontrak) dan biaya-biaya lainnya.</v>
          </cell>
        </row>
      </sheetData>
      <sheetData sheetId="21" refreshError="1">
        <row r="1">
          <cell r="A1" t="str">
            <v>ITEM PEMBAYARAN NO.</v>
          </cell>
          <cell r="D1" t="str">
            <v>:  3.1 (1)</v>
          </cell>
          <cell r="J1" t="str">
            <v>Analisa EI-311</v>
          </cell>
          <cell r="T1" t="str">
            <v>Analisa EI-311</v>
          </cell>
        </row>
        <row r="2">
          <cell r="A2" t="str">
            <v>JENIS PEKERJAAN</v>
          </cell>
          <cell r="D2" t="str">
            <v>:  Galian Biasa</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Kondisi Jalan   :  sedang / baik</v>
          </cell>
          <cell r="L12" t="str">
            <v>ITEM PEMBAYARAN NO.</v>
          </cell>
          <cell r="O12" t="str">
            <v>:  3.1 (1)</v>
          </cell>
          <cell r="R12" t="str">
            <v>PERKIRAAN VOL. PEK.</v>
          </cell>
          <cell r="T12" t="str">
            <v>:</v>
          </cell>
          <cell r="U12">
            <v>31.32</v>
          </cell>
        </row>
        <row r="13">
          <cell r="A13">
            <v>4</v>
          </cell>
          <cell r="C13" t="str">
            <v>Jam kerja efektif per-hari</v>
          </cell>
          <cell r="G13" t="str">
            <v>Tk</v>
          </cell>
          <cell r="H13">
            <v>7</v>
          </cell>
          <cell r="I13" t="str">
            <v>Jam</v>
          </cell>
          <cell r="L13" t="str">
            <v>JENIS PEKERJAAN</v>
          </cell>
          <cell r="O13" t="str">
            <v>:  Galian Biasa</v>
          </cell>
          <cell r="R13" t="str">
            <v>TOTAL HARGA (Rp.)</v>
          </cell>
          <cell r="T13" t="str">
            <v>:</v>
          </cell>
          <cell r="U13">
            <v>912028.69079999998</v>
          </cell>
        </row>
        <row r="14">
          <cell r="A14">
            <v>5</v>
          </cell>
          <cell r="C14" t="str">
            <v>Faktor pengembangan bahan</v>
          </cell>
          <cell r="G14" t="str">
            <v>Fk</v>
          </cell>
          <cell r="H14">
            <v>1.2</v>
          </cell>
          <cell r="I14" t="str">
            <v>-</v>
          </cell>
          <cell r="L14" t="str">
            <v>SATUAN PEMBAYARAN</v>
          </cell>
          <cell r="O14" t="str">
            <v>:  M3</v>
          </cell>
          <cell r="R14" t="str">
            <v>% THD. BIAYA PROYEK</v>
          </cell>
          <cell r="T14" t="str">
            <v>:</v>
          </cell>
          <cell r="U14">
            <v>0.42700250823712549</v>
          </cell>
        </row>
        <row r="17">
          <cell r="A17" t="str">
            <v>II.</v>
          </cell>
          <cell r="C17" t="str">
            <v>URUTAN KERJA</v>
          </cell>
          <cell r="Q17" t="str">
            <v>PERKIRAAN</v>
          </cell>
          <cell r="R17" t="str">
            <v>HARGA</v>
          </cell>
          <cell r="S17" t="str">
            <v>JUMLAH</v>
          </cell>
        </row>
        <row r="18">
          <cell r="A18">
            <v>1</v>
          </cell>
          <cell r="C18" t="str">
            <v>Tanah yang dipotong umumnya berada disisi jalan</v>
          </cell>
          <cell r="L18" t="str">
            <v>NO.</v>
          </cell>
          <cell r="N18" t="str">
            <v>KOMPONEN</v>
          </cell>
          <cell r="P18" t="str">
            <v>SATUAN</v>
          </cell>
          <cell r="Q18" t="str">
            <v>KUANTITAS</v>
          </cell>
          <cell r="R18" t="str">
            <v>SATUAN</v>
          </cell>
          <cell r="S18" t="str">
            <v>HARGA</v>
          </cell>
        </row>
        <row r="19">
          <cell r="A19">
            <v>2</v>
          </cell>
          <cell r="C19" t="str">
            <v>Penggalian dilakukan dengan menggunakan Excavator</v>
          </cell>
          <cell r="R19" t="str">
            <v>(Rp.)</v>
          </cell>
          <cell r="S19" t="str">
            <v>(Rp.)</v>
          </cell>
        </row>
        <row r="20">
          <cell r="A20">
            <v>3</v>
          </cell>
          <cell r="C20" t="str">
            <v>Selanjutnya Excavator menuangkan material hasil</v>
          </cell>
        </row>
        <row r="21">
          <cell r="C21" t="str">
            <v>galian kedalam Dump Truck</v>
          </cell>
        </row>
        <row r="22">
          <cell r="A22">
            <v>4</v>
          </cell>
          <cell r="C22" t="str">
            <v>Dump Truck membuang material hasil galian keluar</v>
          </cell>
          <cell r="L22" t="str">
            <v>A.</v>
          </cell>
          <cell r="N22" t="str">
            <v>TENAGA</v>
          </cell>
        </row>
        <row r="23">
          <cell r="C23" t="str">
            <v>lokasi jalan sejauh</v>
          </cell>
          <cell r="G23" t="str">
            <v>L</v>
          </cell>
          <cell r="H23">
            <v>5</v>
          </cell>
          <cell r="I23" t="str">
            <v>Km</v>
          </cell>
        </row>
        <row r="24">
          <cell r="L24" t="str">
            <v>1.</v>
          </cell>
          <cell r="N24" t="str">
            <v>Pekerja</v>
          </cell>
          <cell r="O24" t="str">
            <v>(L01)</v>
          </cell>
          <cell r="P24" t="str">
            <v>Jam</v>
          </cell>
          <cell r="Q24">
            <v>0.107095046854083</v>
          </cell>
          <cell r="R24">
            <v>0</v>
          </cell>
          <cell r="U24">
            <v>0</v>
          </cell>
        </row>
        <row r="25">
          <cell r="L25" t="str">
            <v>2.</v>
          </cell>
          <cell r="N25" t="str">
            <v>Mandor</v>
          </cell>
          <cell r="O25" t="str">
            <v>(L03)</v>
          </cell>
          <cell r="P25" t="str">
            <v>Jam</v>
          </cell>
          <cell r="Q25">
            <v>5.3547523427041499E-2</v>
          </cell>
          <cell r="R25">
            <v>0</v>
          </cell>
          <cell r="U25">
            <v>0</v>
          </cell>
        </row>
        <row r="26">
          <cell r="A26" t="str">
            <v>III.</v>
          </cell>
          <cell r="C26" t="str">
            <v>PEMAKAIAN BAHAN, ALAT DAN TENAGA</v>
          </cell>
        </row>
        <row r="28">
          <cell r="A28" t="str">
            <v xml:space="preserve">   1.</v>
          </cell>
          <cell r="C28" t="str">
            <v>BAHAN</v>
          </cell>
          <cell r="Q28" t="str">
            <v xml:space="preserve">JUMLAH HARGA TENAGA   </v>
          </cell>
          <cell r="U28">
            <v>0</v>
          </cell>
        </row>
        <row r="29">
          <cell r="C29" t="str">
            <v>Tidak ada bahan yang diperlukan</v>
          </cell>
        </row>
        <row r="30">
          <cell r="L30" t="str">
            <v>B.</v>
          </cell>
          <cell r="N30" t="str">
            <v>BAHAN</v>
          </cell>
        </row>
        <row r="32">
          <cell r="A32" t="str">
            <v xml:space="preserve">   2.</v>
          </cell>
          <cell r="C32" t="str">
            <v>ALAT</v>
          </cell>
        </row>
        <row r="33">
          <cell r="A33" t="str">
            <v xml:space="preserve">   2.a.</v>
          </cell>
          <cell r="C33" t="str">
            <v>EXCAVATOR</v>
          </cell>
          <cell r="G33" t="str">
            <v>(E10)</v>
          </cell>
        </row>
        <row r="34">
          <cell r="C34" t="str">
            <v>Kapasitas Bucket</v>
          </cell>
          <cell r="G34" t="str">
            <v>V</v>
          </cell>
          <cell r="H34">
            <v>0.5</v>
          </cell>
          <cell r="I34" t="str">
            <v>M3</v>
          </cell>
        </row>
        <row r="35">
          <cell r="C35" t="str">
            <v>Faktor Bucket</v>
          </cell>
          <cell r="G35" t="str">
            <v>Fb</v>
          </cell>
          <cell r="H35">
            <v>0.9</v>
          </cell>
          <cell r="I35" t="str">
            <v>-</v>
          </cell>
        </row>
        <row r="36">
          <cell r="C36" t="str">
            <v>Faktor  Efisiensi alat</v>
          </cell>
          <cell r="G36" t="str">
            <v>Fa</v>
          </cell>
          <cell r="H36">
            <v>0.83</v>
          </cell>
          <cell r="I36" t="str">
            <v>-</v>
          </cell>
        </row>
        <row r="38">
          <cell r="C38" t="str">
            <v>Waktu siklus</v>
          </cell>
          <cell r="G38" t="str">
            <v>Ts1</v>
          </cell>
          <cell r="I38" t="str">
            <v>menit</v>
          </cell>
          <cell r="Q38" t="str">
            <v xml:space="preserve">JUMLAH HARGA BAHAN   </v>
          </cell>
          <cell r="U38">
            <v>0</v>
          </cell>
        </row>
        <row r="39">
          <cell r="C39" t="str">
            <v>- Menggali / memuat</v>
          </cell>
          <cell r="G39" t="str">
            <v>T1</v>
          </cell>
          <cell r="H39">
            <v>0.5</v>
          </cell>
          <cell r="I39" t="str">
            <v>menit</v>
          </cell>
        </row>
        <row r="40">
          <cell r="C40" t="str">
            <v>- Lain-lain</v>
          </cell>
          <cell r="G40" t="str">
            <v>T2</v>
          </cell>
          <cell r="H40">
            <v>0.5</v>
          </cell>
          <cell r="I40" t="str">
            <v>menit</v>
          </cell>
        </row>
        <row r="41">
          <cell r="G41" t="str">
            <v>Ts1</v>
          </cell>
          <cell r="H41">
            <v>1</v>
          </cell>
          <cell r="I41" t="str">
            <v>menit</v>
          </cell>
          <cell r="L41" t="str">
            <v>C.</v>
          </cell>
          <cell r="N41" t="str">
            <v>PERALATAN</v>
          </cell>
        </row>
        <row r="43">
          <cell r="C43" t="str">
            <v>Kap. Prod. / jam =</v>
          </cell>
          <cell r="D43" t="str">
            <v>V  x Fb x Fa x 60</v>
          </cell>
          <cell r="G43" t="str">
            <v>Q1</v>
          </cell>
          <cell r="H43">
            <v>18.675000000000001</v>
          </cell>
          <cell r="I43" t="str">
            <v>M3/Jam</v>
          </cell>
          <cell r="L43" t="str">
            <v>1.</v>
          </cell>
          <cell r="N43" t="str">
            <v>Excavator</v>
          </cell>
          <cell r="O43" t="str">
            <v>(E10)</v>
          </cell>
          <cell r="P43" t="str">
            <v>Jam</v>
          </cell>
          <cell r="Q43">
            <v>5.3547523427041499E-2</v>
          </cell>
          <cell r="R43">
            <v>220215.23650827777</v>
          </cell>
          <cell r="U43">
            <v>11791.980535918488</v>
          </cell>
        </row>
        <row r="44">
          <cell r="D44" t="str">
            <v>Ts1 x Fh</v>
          </cell>
          <cell r="L44" t="str">
            <v>2.</v>
          </cell>
          <cell r="N44" t="str">
            <v>Dump Truck</v>
          </cell>
          <cell r="O44" t="str">
            <v>(E08)</v>
          </cell>
          <cell r="P44" t="str">
            <v>Jam</v>
          </cell>
          <cell r="Q44">
            <v>0.1707916001354817</v>
          </cell>
          <cell r="R44">
            <v>85369.901634057198</v>
          </cell>
          <cell r="U44">
            <v>14580.462103489303</v>
          </cell>
        </row>
        <row r="45">
          <cell r="L45" t="str">
            <v>3.</v>
          </cell>
          <cell r="N45" t="str">
            <v>Alat Bantu</v>
          </cell>
          <cell r="P45" t="str">
            <v>Ls</v>
          </cell>
          <cell r="Q45">
            <v>1</v>
          </cell>
          <cell r="R45">
            <v>100</v>
          </cell>
          <cell r="U45">
            <v>100</v>
          </cell>
        </row>
        <row r="46">
          <cell r="C46" t="str">
            <v>Koefisien Alat / M3</v>
          </cell>
          <cell r="D46" t="str">
            <v xml:space="preserve"> =  1  :  Q1</v>
          </cell>
          <cell r="G46" t="str">
            <v>(E10)</v>
          </cell>
          <cell r="H46">
            <v>5.3547523427041499E-2</v>
          </cell>
          <cell r="I46" t="str">
            <v>Jam</v>
          </cell>
        </row>
        <row r="50">
          <cell r="A50" t="str">
            <v xml:space="preserve">   2.b.</v>
          </cell>
          <cell r="C50" t="str">
            <v>DUMP TRUCK</v>
          </cell>
          <cell r="G50" t="str">
            <v>(E08)</v>
          </cell>
          <cell r="Q50" t="str">
            <v xml:space="preserve">JUMLAH HARGA PERALATAN   </v>
          </cell>
          <cell r="U50">
            <v>26472.442639407789</v>
          </cell>
        </row>
        <row r="51">
          <cell r="C51" t="str">
            <v>Kapasitas bak</v>
          </cell>
          <cell r="G51" t="str">
            <v>V</v>
          </cell>
          <cell r="H51">
            <v>4</v>
          </cell>
          <cell r="I51" t="str">
            <v>M3</v>
          </cell>
        </row>
        <row r="52">
          <cell r="C52" t="str">
            <v>Faktor  efisiensi alat</v>
          </cell>
          <cell r="G52" t="str">
            <v>Fa</v>
          </cell>
          <cell r="H52">
            <v>0.83</v>
          </cell>
          <cell r="I52" t="str">
            <v>-</v>
          </cell>
          <cell r="L52" t="str">
            <v>D.</v>
          </cell>
          <cell r="N52" t="str">
            <v>JUMLAH HARGA TENAGA, BAHAN DAN PERALATAN  ( A + B + C )</v>
          </cell>
          <cell r="U52">
            <v>26472.442639407789</v>
          </cell>
        </row>
        <row r="53">
          <cell r="C53" t="str">
            <v>Kecepatan rata-rata bermuatan</v>
          </cell>
          <cell r="G53" t="str">
            <v>v1</v>
          </cell>
          <cell r="H53">
            <v>40</v>
          </cell>
          <cell r="I53" t="str">
            <v>KM/Jam</v>
          </cell>
          <cell r="L53" t="str">
            <v>E.</v>
          </cell>
          <cell r="N53" t="str">
            <v>OVERHEAD &amp; PROFIT</v>
          </cell>
          <cell r="P53">
            <v>10</v>
          </cell>
          <cell r="Q53" t="str">
            <v>%  x  D</v>
          </cell>
          <cell r="U53">
            <v>2647.2442639407791</v>
          </cell>
        </row>
        <row r="54">
          <cell r="C54" t="str">
            <v>Kecepatan rata-rata kosong</v>
          </cell>
          <cell r="G54" t="str">
            <v>v2</v>
          </cell>
          <cell r="H54">
            <v>50</v>
          </cell>
          <cell r="I54" t="str">
            <v>KM/Jam</v>
          </cell>
          <cell r="L54" t="str">
            <v>F.</v>
          </cell>
          <cell r="N54" t="str">
            <v>HARGA SATUAN PEKERJAAN  ( D + E )</v>
          </cell>
          <cell r="U54">
            <v>29119.686903348567</v>
          </cell>
        </row>
        <row r="55">
          <cell r="C55" t="str">
            <v>Waktu  siklus</v>
          </cell>
          <cell r="G55" t="str">
            <v>Ts2</v>
          </cell>
          <cell r="I55" t="str">
            <v>menit</v>
          </cell>
          <cell r="L55" t="str">
            <v>Note: 1</v>
          </cell>
          <cell r="N55" t="str">
            <v>SATUAN dapat berdasarkan atas jam operasi untuk Tenaga Kerja dan Peralatan, volume dan/atau ukuran</v>
          </cell>
        </row>
        <row r="56">
          <cell r="C56" t="str">
            <v>- Waktu tempuh isi</v>
          </cell>
          <cell r="E56" t="str">
            <v>=   (L  :  v1)  x  60</v>
          </cell>
          <cell r="G56" t="str">
            <v>T1</v>
          </cell>
          <cell r="H56">
            <v>7.5</v>
          </cell>
          <cell r="I56" t="str">
            <v>menit</v>
          </cell>
          <cell r="N56" t="str">
            <v>berat untuk bahan-bahan.</v>
          </cell>
        </row>
        <row r="57">
          <cell r="C57" t="str">
            <v>- Waktu tempuh kosong</v>
          </cell>
          <cell r="E57" t="str">
            <v>=   (L  :  v2)  x  60</v>
          </cell>
          <cell r="G57" t="str">
            <v>T2</v>
          </cell>
          <cell r="H57">
            <v>6</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12.85140562248996</v>
          </cell>
          <cell r="I58" t="str">
            <v>menit</v>
          </cell>
          <cell r="N58" t="str">
            <v>mata pembayaran.</v>
          </cell>
        </row>
        <row r="59">
          <cell r="C59" t="str">
            <v>- Lain-lain</v>
          </cell>
          <cell r="G59" t="str">
            <v>T4</v>
          </cell>
          <cell r="H59">
            <v>2</v>
          </cell>
          <cell r="I59" t="str">
            <v>menit</v>
          </cell>
          <cell r="L59">
            <v>3</v>
          </cell>
          <cell r="N59" t="str">
            <v>Biaya satuan untuk peralatan sudah termasuk bahan bakar, bahan habis dipakai dan operator.</v>
          </cell>
        </row>
        <row r="60">
          <cell r="G60" t="str">
            <v>Ts2</v>
          </cell>
          <cell r="H60">
            <v>28.35140562248996</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3.1 (1)</v>
          </cell>
          <cell r="J62" t="str">
            <v>Analisa EI-311</v>
          </cell>
        </row>
        <row r="63">
          <cell r="A63" t="str">
            <v>JENIS PEKERJAAN</v>
          </cell>
          <cell r="D63" t="str">
            <v>:  Galian Biasa</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5.8550888873149649</v>
          </cell>
          <cell r="I70" t="str">
            <v xml:space="preserve">M3/Jam </v>
          </cell>
        </row>
        <row r="71">
          <cell r="E71" t="str">
            <v xml:space="preserve">    Fk x Ts2</v>
          </cell>
        </row>
        <row r="74">
          <cell r="C74" t="str">
            <v>Koefisien Alat / M3</v>
          </cell>
          <cell r="D74" t="str">
            <v xml:space="preserve"> =  1  :  Q2</v>
          </cell>
          <cell r="G74" t="str">
            <v>(E08)</v>
          </cell>
          <cell r="H74">
            <v>0.1707916001354817</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v>
          </cell>
        </row>
        <row r="82">
          <cell r="A82" t="str">
            <v xml:space="preserve">   3.</v>
          </cell>
          <cell r="C82" t="str">
            <v>TENAGA</v>
          </cell>
        </row>
        <row r="83">
          <cell r="C83" t="str">
            <v>Produksi menentukan : EXCAVATOR</v>
          </cell>
          <cell r="G83" t="str">
            <v>Q1</v>
          </cell>
          <cell r="H83">
            <v>18.675000000000001</v>
          </cell>
          <cell r="I83" t="str">
            <v>M3/Jam</v>
          </cell>
        </row>
        <row r="84">
          <cell r="C84" t="str">
            <v>Produksi Galian / hari  =  Tk x Q1</v>
          </cell>
          <cell r="G84" t="str">
            <v>Qt</v>
          </cell>
          <cell r="H84">
            <v>130.72499999999999</v>
          </cell>
          <cell r="I84" t="str">
            <v>M3</v>
          </cell>
        </row>
        <row r="85">
          <cell r="C85" t="str">
            <v>Kebutuhan tenaga :</v>
          </cell>
        </row>
        <row r="86">
          <cell r="D86" t="str">
            <v>- Pekerja</v>
          </cell>
          <cell r="G86" t="str">
            <v>P</v>
          </cell>
          <cell r="H86">
            <v>2</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0.107095046854083</v>
          </cell>
          <cell r="I90" t="str">
            <v>Jam</v>
          </cell>
        </row>
        <row r="91">
          <cell r="D91" t="str">
            <v>- Mandor</v>
          </cell>
          <cell r="E91" t="str">
            <v>= (Tk x M) : Qt</v>
          </cell>
          <cell r="G91" t="str">
            <v>(L03)</v>
          </cell>
          <cell r="H91">
            <v>5.3547523427041499E-2</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 xml:space="preserve">Rp.  </v>
          </cell>
          <cell r="D102">
            <v>29119.686903348567</v>
          </cell>
          <cell r="E102" t="str">
            <v xml:space="preserve"> /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31.32</v>
          </cell>
          <cell r="E109" t="str">
            <v>M3</v>
          </cell>
        </row>
        <row r="121">
          <cell r="A121" t="str">
            <v>ITEM PEMBAYARAN NO.</v>
          </cell>
          <cell r="D121" t="str">
            <v>:  3.1 (2)</v>
          </cell>
          <cell r="J121" t="str">
            <v>Analisa EI-312</v>
          </cell>
          <cell r="T121" t="str">
            <v>Analisa EI-312</v>
          </cell>
        </row>
        <row r="122">
          <cell r="A122" t="str">
            <v>JENIS PEKERJAAN</v>
          </cell>
          <cell r="D122" t="str">
            <v>:  Galian Batu</v>
          </cell>
        </row>
        <row r="123">
          <cell r="A123" t="str">
            <v>SATUAN PEMBAYARAN</v>
          </cell>
          <cell r="D123" t="str">
            <v>:  M3</v>
          </cell>
          <cell r="H123" t="str">
            <v xml:space="preserve">         URAIAN ANALISA HARGA SATUAN</v>
          </cell>
          <cell r="L123" t="str">
            <v>FORMULIR STANDAR UNTUK</v>
          </cell>
        </row>
        <row r="124">
          <cell r="L124" t="str">
            <v>PEREKAMAN ANALISA MASING-MASING HARGA SATUAN</v>
          </cell>
        </row>
        <row r="125">
          <cell r="L125" t="str">
            <v/>
          </cell>
        </row>
        <row r="126">
          <cell r="A126" t="str">
            <v>No.</v>
          </cell>
          <cell r="C126" t="str">
            <v>U R A I A N</v>
          </cell>
          <cell r="G126" t="str">
            <v>KODE</v>
          </cell>
          <cell r="H126" t="str">
            <v>KOEF.</v>
          </cell>
          <cell r="I126" t="str">
            <v>SATUAN</v>
          </cell>
          <cell r="J126" t="str">
            <v>KETERANGAN</v>
          </cell>
        </row>
        <row r="128">
          <cell r="L128" t="str">
            <v>Proyek / Bagpro</v>
          </cell>
          <cell r="O128" t="str">
            <v xml:space="preserve">:  Peningkatan Jalan Dan Jembatan Prop. NTT </v>
          </cell>
        </row>
        <row r="129">
          <cell r="A129" t="str">
            <v>I.</v>
          </cell>
          <cell r="C129" t="str">
            <v>ASUMSI</v>
          </cell>
          <cell r="L129" t="str">
            <v>No. Paket Kontrak</v>
          </cell>
          <cell r="O129" t="str">
            <v xml:space="preserve">:  </v>
          </cell>
        </row>
        <row r="130">
          <cell r="A130">
            <v>1</v>
          </cell>
          <cell r="C130" t="str">
            <v>Pekerjaan dilakukan secara manual</v>
          </cell>
          <cell r="L130" t="str">
            <v>Nama Paket</v>
          </cell>
          <cell r="O130" t="str">
            <v>:  Pembangunan Jalan Resetlement Pengungsi Mauritzu</v>
          </cell>
        </row>
        <row r="131">
          <cell r="A131">
            <v>2</v>
          </cell>
          <cell r="C131" t="str">
            <v>Lokasi pekerjaan : sepanjang jalan</v>
          </cell>
          <cell r="L131" t="str">
            <v>Prop / Kab / Kodya</v>
          </cell>
          <cell r="O131" t="str">
            <v>:  Nusa Tenggara Timur / TTU</v>
          </cell>
        </row>
        <row r="132">
          <cell r="A132">
            <v>3</v>
          </cell>
          <cell r="C132" t="str">
            <v>Kondisi Jalan   :  sedang / baik</v>
          </cell>
          <cell r="L132" t="str">
            <v>ITEM PEMBAYARAN NO.</v>
          </cell>
          <cell r="O132" t="str">
            <v>:  3.1 (2)</v>
          </cell>
          <cell r="R132" t="str">
            <v>PERKIRAAN VOL. PEK.</v>
          </cell>
          <cell r="T132" t="str">
            <v>:</v>
          </cell>
          <cell r="U132">
            <v>0</v>
          </cell>
        </row>
        <row r="133">
          <cell r="A133">
            <v>4</v>
          </cell>
          <cell r="C133" t="str">
            <v>Jam kerja efektif per-hari</v>
          </cell>
          <cell r="G133" t="str">
            <v>Tk</v>
          </cell>
          <cell r="H133">
            <v>7</v>
          </cell>
          <cell r="I133" t="str">
            <v>Jam</v>
          </cell>
          <cell r="L133" t="str">
            <v>JENIS PEKERJAAN</v>
          </cell>
          <cell r="O133" t="str">
            <v>:  Galian Batu</v>
          </cell>
          <cell r="R133" t="str">
            <v>TOTAL HARGA (Rp.)</v>
          </cell>
          <cell r="T133" t="str">
            <v>:</v>
          </cell>
          <cell r="U133">
            <v>0</v>
          </cell>
        </row>
        <row r="134">
          <cell r="A134">
            <v>5</v>
          </cell>
          <cell r="C134" t="str">
            <v>Faktor pengembangan bahan</v>
          </cell>
          <cell r="G134" t="str">
            <v>Fk</v>
          </cell>
          <cell r="H134">
            <v>1.2</v>
          </cell>
          <cell r="I134" t="str">
            <v>-</v>
          </cell>
          <cell r="L134" t="str">
            <v>SATUAN PEMBAYARAN</v>
          </cell>
          <cell r="O134" t="str">
            <v>:  M3</v>
          </cell>
          <cell r="R134" t="str">
            <v>% THD. BIAYA PROYEK</v>
          </cell>
          <cell r="T134" t="str">
            <v>:</v>
          </cell>
          <cell r="U134">
            <v>0</v>
          </cell>
        </row>
        <row r="137">
          <cell r="A137" t="str">
            <v>II.</v>
          </cell>
          <cell r="C137" t="str">
            <v>URUTAN KERJA</v>
          </cell>
          <cell r="Q137" t="str">
            <v>PERKIRAAN</v>
          </cell>
          <cell r="R137" t="str">
            <v>HARGA</v>
          </cell>
          <cell r="S137" t="str">
            <v>JUMLAH</v>
          </cell>
        </row>
        <row r="138">
          <cell r="A138">
            <v>1</v>
          </cell>
          <cell r="C138" t="str">
            <v>Batu yg dipotong umumnya berada disisi jalan</v>
          </cell>
          <cell r="L138" t="str">
            <v>NO.</v>
          </cell>
          <cell r="N138" t="str">
            <v>KOMPONEN</v>
          </cell>
          <cell r="P138" t="str">
            <v>SATUAN</v>
          </cell>
          <cell r="Q138" t="str">
            <v>KUANTITAS</v>
          </cell>
          <cell r="R138" t="str">
            <v>SATUAN</v>
          </cell>
          <cell r="S138" t="str">
            <v>HARGA</v>
          </cell>
        </row>
        <row r="139">
          <cell r="A139">
            <v>2</v>
          </cell>
          <cell r="C139" t="str">
            <v>Penggalian dilakukan dengan Excavator, Compresor</v>
          </cell>
          <cell r="R139" t="str">
            <v>(Rp.)</v>
          </cell>
          <cell r="S139" t="str">
            <v>(Rp.)</v>
          </cell>
        </row>
        <row r="140">
          <cell r="C140" t="str">
            <v>dan Jack Hammer, dimuat ke dlm Truk dengan Loader.</v>
          </cell>
        </row>
        <row r="141">
          <cell r="A141">
            <v>3</v>
          </cell>
          <cell r="C141" t="str">
            <v>Dump Truck membuang material hasil galian keluar</v>
          </cell>
        </row>
        <row r="142">
          <cell r="C142" t="str">
            <v>lokasi jalan sejauh :</v>
          </cell>
          <cell r="G142" t="str">
            <v>L</v>
          </cell>
          <cell r="H142">
            <v>5</v>
          </cell>
          <cell r="I142" t="str">
            <v>Km</v>
          </cell>
          <cell r="L142" t="str">
            <v>A.</v>
          </cell>
          <cell r="N142" t="str">
            <v>TENAGA</v>
          </cell>
        </row>
        <row r="144">
          <cell r="L144" t="str">
            <v>1.</v>
          </cell>
          <cell r="N144" t="str">
            <v>Pekerja</v>
          </cell>
          <cell r="O144" t="str">
            <v>(L01)</v>
          </cell>
          <cell r="P144" t="str">
            <v>Jam</v>
          </cell>
          <cell r="Q144">
            <v>1</v>
          </cell>
          <cell r="R144">
            <v>0</v>
          </cell>
          <cell r="U144">
            <v>0</v>
          </cell>
        </row>
        <row r="145">
          <cell r="L145" t="str">
            <v>2.</v>
          </cell>
          <cell r="N145" t="str">
            <v>Mandor</v>
          </cell>
          <cell r="O145" t="str">
            <v>(L03)</v>
          </cell>
          <cell r="P145" t="str">
            <v>Jam</v>
          </cell>
          <cell r="Q145">
            <v>0.125</v>
          </cell>
          <cell r="R145">
            <v>0</v>
          </cell>
          <cell r="U145">
            <v>0</v>
          </cell>
        </row>
        <row r="146">
          <cell r="A146" t="str">
            <v>III.</v>
          </cell>
          <cell r="C146" t="str">
            <v>PEMAKAIAN BAHAN, ALAT DAN TENAGA</v>
          </cell>
        </row>
        <row r="148">
          <cell r="A148" t="str">
            <v xml:space="preserve">   1.</v>
          </cell>
          <cell r="C148" t="str">
            <v>BAHAN</v>
          </cell>
          <cell r="Q148" t="str">
            <v xml:space="preserve">JUMLAH HARGA TENAGA   </v>
          </cell>
          <cell r="U148">
            <v>0</v>
          </cell>
        </row>
        <row r="149">
          <cell r="C149" t="str">
            <v>Tidak ada bahan yang diperlukan</v>
          </cell>
        </row>
        <row r="150">
          <cell r="L150" t="str">
            <v>B.</v>
          </cell>
          <cell r="N150" t="str">
            <v>BAHAN</v>
          </cell>
        </row>
        <row r="152">
          <cell r="A152" t="str">
            <v xml:space="preserve">   2.</v>
          </cell>
          <cell r="C152" t="str">
            <v>ALAT</v>
          </cell>
        </row>
        <row r="153">
          <cell r="A153" t="str">
            <v xml:space="preserve">   2.a.</v>
          </cell>
          <cell r="C153" t="str">
            <v>COMPRESSOR, EXCAVATOR, JACK HAMMER &amp; LOADER</v>
          </cell>
          <cell r="J153" t="str">
            <v xml:space="preserve"> (E05/26/10/15)</v>
          </cell>
        </row>
        <row r="154">
          <cell r="C154" t="str">
            <v>Produksi per jam</v>
          </cell>
          <cell r="G154" t="str">
            <v>Q1</v>
          </cell>
          <cell r="H154">
            <v>8</v>
          </cell>
          <cell r="I154" t="str">
            <v>M3 / Jam</v>
          </cell>
        </row>
        <row r="156">
          <cell r="C156" t="str">
            <v>Koefisien Alat / m3</v>
          </cell>
          <cell r="D156" t="str">
            <v xml:space="preserve"> =  1  :  Q1</v>
          </cell>
          <cell r="G156" t="str">
            <v>(E05/26)</v>
          </cell>
          <cell r="H156">
            <v>0.125</v>
          </cell>
          <cell r="I156" t="str">
            <v>Jam</v>
          </cell>
        </row>
        <row r="158">
          <cell r="Q158" t="str">
            <v xml:space="preserve">JUMLAH HARGA BAHAN   </v>
          </cell>
          <cell r="U158">
            <v>0</v>
          </cell>
        </row>
        <row r="159">
          <cell r="A159" t="str">
            <v xml:space="preserve">   2.b.</v>
          </cell>
          <cell r="C159" t="str">
            <v>DUMP TRUCK</v>
          </cell>
          <cell r="G159" t="str">
            <v>(E08)</v>
          </cell>
        </row>
        <row r="160">
          <cell r="C160" t="str">
            <v>Kapasitas bak</v>
          </cell>
          <cell r="G160" t="str">
            <v>V</v>
          </cell>
          <cell r="H160">
            <v>4</v>
          </cell>
          <cell r="I160" t="str">
            <v>M3</v>
          </cell>
          <cell r="L160" t="str">
            <v>C.</v>
          </cell>
          <cell r="N160" t="str">
            <v>PERALATAN</v>
          </cell>
        </row>
        <row r="161">
          <cell r="C161" t="str">
            <v>Faktor  efisiensi alat</v>
          </cell>
          <cell r="G161" t="str">
            <v>Fa</v>
          </cell>
          <cell r="H161">
            <v>0.83</v>
          </cell>
          <cell r="I161" t="str">
            <v>-</v>
          </cell>
          <cell r="L161" t="str">
            <v>1.</v>
          </cell>
          <cell r="N161" t="str">
            <v>Compressor</v>
          </cell>
          <cell r="O161" t="str">
            <v>(E05)</v>
          </cell>
          <cell r="P161" t="str">
            <v>Jam</v>
          </cell>
          <cell r="Q161">
            <v>0.125</v>
          </cell>
          <cell r="R161">
            <v>55457.669318426146</v>
          </cell>
          <cell r="U161">
            <v>6932.2086648032682</v>
          </cell>
        </row>
        <row r="162">
          <cell r="C162" t="str">
            <v>Kecepatan rata-rata bermuatan</v>
          </cell>
          <cell r="G162" t="str">
            <v>v1</v>
          </cell>
          <cell r="H162">
            <v>40</v>
          </cell>
          <cell r="I162" t="str">
            <v>KM/Jam</v>
          </cell>
          <cell r="L162" t="str">
            <v>2.</v>
          </cell>
          <cell r="N162" t="str">
            <v>Jack Hammer</v>
          </cell>
          <cell r="O162" t="str">
            <v>(E26)</v>
          </cell>
          <cell r="P162" t="str">
            <v>Jam</v>
          </cell>
          <cell r="Q162">
            <v>0.125</v>
          </cell>
          <cell r="R162">
            <v>27544.061475409839</v>
          </cell>
          <cell r="U162">
            <v>3443.0076844262298</v>
          </cell>
        </row>
        <row r="163">
          <cell r="C163" t="str">
            <v>Kecepatan rata-rata kosong</v>
          </cell>
          <cell r="G163" t="str">
            <v>v2</v>
          </cell>
          <cell r="H163">
            <v>50</v>
          </cell>
          <cell r="I163" t="str">
            <v>KM/Jam</v>
          </cell>
          <cell r="L163" t="str">
            <v>3.</v>
          </cell>
          <cell r="N163" t="str">
            <v>Wheel Loader</v>
          </cell>
          <cell r="O163" t="str">
            <v>(E15)</v>
          </cell>
          <cell r="P163" t="str">
            <v>Jam</v>
          </cell>
          <cell r="Q163">
            <v>0.125</v>
          </cell>
          <cell r="R163">
            <v>154422.3204105169</v>
          </cell>
          <cell r="U163">
            <v>19302.790051314612</v>
          </cell>
        </row>
        <row r="164">
          <cell r="C164" t="str">
            <v>Waktu  siklus</v>
          </cell>
          <cell r="G164" t="str">
            <v>Ts1</v>
          </cell>
          <cell r="I164" t="str">
            <v>menit</v>
          </cell>
          <cell r="L164" t="str">
            <v>4.</v>
          </cell>
          <cell r="N164" t="str">
            <v>Excavator</v>
          </cell>
          <cell r="O164" t="str">
            <v>(E10)</v>
          </cell>
          <cell r="P164" t="str">
            <v>Jam</v>
          </cell>
          <cell r="Q164">
            <v>0.125</v>
          </cell>
          <cell r="R164">
            <v>155166.61526665138</v>
          </cell>
          <cell r="U164">
            <v>19395.826908331423</v>
          </cell>
        </row>
        <row r="165">
          <cell r="C165" t="str">
            <v>- Waktu tempuh isi</v>
          </cell>
          <cell r="E165" t="str">
            <v>=   (L  :  v1)  x  60</v>
          </cell>
          <cell r="G165" t="str">
            <v>T1</v>
          </cell>
          <cell r="H165">
            <v>7.5</v>
          </cell>
          <cell r="I165" t="str">
            <v>menit</v>
          </cell>
          <cell r="L165">
            <v>5</v>
          </cell>
          <cell r="N165" t="str">
            <v>Dump Truck</v>
          </cell>
          <cell r="O165" t="str">
            <v>(E08)</v>
          </cell>
          <cell r="P165" t="str">
            <v>Jam</v>
          </cell>
          <cell r="Q165">
            <v>0.2740963855421687</v>
          </cell>
          <cell r="R165">
            <v>85369.901634057198</v>
          </cell>
          <cell r="U165">
            <v>23399.581471985559</v>
          </cell>
        </row>
        <row r="166">
          <cell r="C166" t="str">
            <v>- Waktu tempuh kosong</v>
          </cell>
          <cell r="E166" t="str">
            <v>=   (L  :  v2)  x  60</v>
          </cell>
          <cell r="G166" t="str">
            <v>T2</v>
          </cell>
          <cell r="H166">
            <v>6</v>
          </cell>
          <cell r="I166" t="str">
            <v>menit</v>
          </cell>
          <cell r="N166" t="str">
            <v>Alat  bantu</v>
          </cell>
          <cell r="P166" t="str">
            <v>Ls</v>
          </cell>
          <cell r="Q166">
            <v>1</v>
          </cell>
          <cell r="R166">
            <v>225</v>
          </cell>
          <cell r="U166">
            <v>225</v>
          </cell>
        </row>
        <row r="167">
          <cell r="C167" t="str">
            <v>- Muat</v>
          </cell>
          <cell r="E167" t="str">
            <v>=   (V  :  Q1) x 60</v>
          </cell>
          <cell r="G167" t="str">
            <v>T3</v>
          </cell>
          <cell r="H167">
            <v>30</v>
          </cell>
          <cell r="I167" t="str">
            <v>menit</v>
          </cell>
        </row>
        <row r="168">
          <cell r="C168" t="str">
            <v>- Lain-lain</v>
          </cell>
          <cell r="G168" t="str">
            <v>T4</v>
          </cell>
          <cell r="H168">
            <v>2</v>
          </cell>
          <cell r="I168" t="str">
            <v>menit</v>
          </cell>
        </row>
        <row r="169">
          <cell r="G169" t="str">
            <v>Ts1</v>
          </cell>
          <cell r="H169">
            <v>45.5</v>
          </cell>
          <cell r="I169" t="str">
            <v>menit</v>
          </cell>
        </row>
        <row r="170">
          <cell r="Q170" t="str">
            <v xml:space="preserve">JUMLAH HARGA PERALATAN   </v>
          </cell>
          <cell r="U170">
            <v>72698.414780861087</v>
          </cell>
        </row>
        <row r="172">
          <cell r="C172" t="str">
            <v>Kapasitas Produksi / Jam   =</v>
          </cell>
          <cell r="E172" t="str">
            <v>V x Fa x 60</v>
          </cell>
          <cell r="G172" t="str">
            <v>Q2</v>
          </cell>
          <cell r="H172">
            <v>3.6483516483516483</v>
          </cell>
          <cell r="I172" t="str">
            <v xml:space="preserve">M3 / Jam </v>
          </cell>
          <cell r="L172" t="str">
            <v>D.</v>
          </cell>
          <cell r="N172" t="str">
            <v>JUMLAH HARGA TENAGA, BAHAN DAN PERALATAN  ( A + B + C )</v>
          </cell>
          <cell r="U172">
            <v>72698.414780861087</v>
          </cell>
        </row>
        <row r="173">
          <cell r="E173" t="str">
            <v xml:space="preserve">    Fk x Ts1</v>
          </cell>
          <cell r="L173" t="str">
            <v>E.</v>
          </cell>
          <cell r="N173" t="str">
            <v>OVERHEAD &amp; PROFIT</v>
          </cell>
          <cell r="P173">
            <v>10</v>
          </cell>
          <cell r="Q173" t="str">
            <v>%  x  D</v>
          </cell>
          <cell r="U173">
            <v>7269.8414780861094</v>
          </cell>
        </row>
        <row r="174">
          <cell r="L174" t="str">
            <v>F.</v>
          </cell>
          <cell r="N174" t="str">
            <v>HARGA SATUAN PEKERJAAN  ( D + E )</v>
          </cell>
          <cell r="U174">
            <v>79968.256258947193</v>
          </cell>
        </row>
        <row r="175">
          <cell r="L175" t="str">
            <v>Note: 1</v>
          </cell>
          <cell r="N175" t="str">
            <v>SATUAN dapat berdasarkan atas jam operasi untuk Tenaga Kerja dan Peralatan, volume dan/atau ukuran</v>
          </cell>
        </row>
        <row r="176">
          <cell r="C176" t="str">
            <v>Koefisien Alat / m3</v>
          </cell>
          <cell r="D176" t="str">
            <v xml:space="preserve"> =  1  :  Q2</v>
          </cell>
          <cell r="G176" t="str">
            <v>(E08)</v>
          </cell>
          <cell r="H176">
            <v>0.2740963855421687</v>
          </cell>
          <cell r="I176" t="str">
            <v>Jam</v>
          </cell>
          <cell r="N176" t="str">
            <v>berat untuk bahan-bahan.</v>
          </cell>
        </row>
        <row r="177">
          <cell r="L177">
            <v>2</v>
          </cell>
          <cell r="N177" t="str">
            <v>Kuantitas satuan adalah kuantitas setiap komponen untuk menyelesaikan satu satuan pekerjaan dari nomor</v>
          </cell>
        </row>
        <row r="178">
          <cell r="N178" t="str">
            <v>mata pembayaran.</v>
          </cell>
        </row>
        <row r="179">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halaman berikut</v>
          </cell>
          <cell r="N181" t="str">
            <v>yang dibayar dari kontrak) dan biaya-biaya lainnya.</v>
          </cell>
        </row>
        <row r="182">
          <cell r="A182" t="str">
            <v>ITEM PEMBAYARAN NO.</v>
          </cell>
          <cell r="D182" t="str">
            <v>:  3.1 (2)</v>
          </cell>
          <cell r="J182" t="str">
            <v>Analisa EI-312</v>
          </cell>
        </row>
        <row r="183">
          <cell r="A183" t="str">
            <v>JENIS PEKERJAAN</v>
          </cell>
          <cell r="D183" t="str">
            <v>:  Galian Batu</v>
          </cell>
        </row>
        <row r="184">
          <cell r="A184" t="str">
            <v>SATUAN PEMBAYARAN</v>
          </cell>
          <cell r="D184" t="str">
            <v>:  M3</v>
          </cell>
          <cell r="H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0">
          <cell r="A190" t="str">
            <v>2.d.</v>
          </cell>
          <cell r="C190" t="str">
            <v>ALAT  BANTU</v>
          </cell>
        </row>
        <row r="191">
          <cell r="C191" t="str">
            <v>Diperlukan alat-alat bantu kecil</v>
          </cell>
          <cell r="J191" t="str">
            <v>Lump Sump</v>
          </cell>
        </row>
        <row r="192">
          <cell r="C192" t="str">
            <v>- Pahat / Tatah</v>
          </cell>
          <cell r="D192" t="str">
            <v>=  2  buah</v>
          </cell>
        </row>
        <row r="193">
          <cell r="C193" t="str">
            <v>- Palu Besar</v>
          </cell>
          <cell r="D193" t="str">
            <v>=  2  buah</v>
          </cell>
        </row>
        <row r="195">
          <cell r="A195" t="str">
            <v xml:space="preserve">   3.</v>
          </cell>
          <cell r="C195" t="str">
            <v>TENAGA</v>
          </cell>
        </row>
        <row r="196">
          <cell r="C196" t="str">
            <v>Produksi menentukan : JACK HAMMER</v>
          </cell>
          <cell r="G196" t="str">
            <v>Q1</v>
          </cell>
          <cell r="H196">
            <v>8</v>
          </cell>
          <cell r="I196" t="str">
            <v>M3/Jam</v>
          </cell>
        </row>
        <row r="197">
          <cell r="C197" t="str">
            <v>Produksi Galian / hari  =  Tk x Q1</v>
          </cell>
          <cell r="G197" t="str">
            <v>Qt</v>
          </cell>
          <cell r="H197">
            <v>56</v>
          </cell>
          <cell r="I197" t="str">
            <v>M3</v>
          </cell>
        </row>
        <row r="198">
          <cell r="C198" t="str">
            <v>Kebutuhan tenaga :</v>
          </cell>
        </row>
        <row r="199">
          <cell r="D199" t="str">
            <v>- Pekerja</v>
          </cell>
          <cell r="G199" t="str">
            <v>P</v>
          </cell>
          <cell r="H199">
            <v>8</v>
          </cell>
          <cell r="I199" t="str">
            <v>orang</v>
          </cell>
        </row>
        <row r="200">
          <cell r="D200" t="str">
            <v>- Mandor</v>
          </cell>
          <cell r="G200" t="str">
            <v>M</v>
          </cell>
          <cell r="H200">
            <v>1</v>
          </cell>
          <cell r="I200" t="str">
            <v>orang</v>
          </cell>
        </row>
        <row r="202">
          <cell r="C202" t="str">
            <v>Koefisien tenaga / M3   :</v>
          </cell>
        </row>
        <row r="203">
          <cell r="D203" t="str">
            <v>- Pekerja</v>
          </cell>
          <cell r="E203" t="str">
            <v>= (Tk x P) : Qt</v>
          </cell>
          <cell r="G203" t="str">
            <v>(L01)</v>
          </cell>
          <cell r="H203">
            <v>1</v>
          </cell>
          <cell r="I203" t="str">
            <v>Jam</v>
          </cell>
        </row>
        <row r="204">
          <cell r="D204" t="str">
            <v>- Mandor</v>
          </cell>
          <cell r="E204" t="str">
            <v>= (Tk x M) : Qt</v>
          </cell>
          <cell r="G204" t="str">
            <v>(L03)</v>
          </cell>
          <cell r="H204">
            <v>0.125</v>
          </cell>
          <cell r="I204" t="str">
            <v>Jam</v>
          </cell>
        </row>
        <row r="206">
          <cell r="A206" t="str">
            <v>4.</v>
          </cell>
          <cell r="C206" t="str">
            <v>HARGA DASAR SATUAN UPAH, BAHAN DAN ALAT</v>
          </cell>
        </row>
        <row r="207">
          <cell r="C207" t="str">
            <v>Lihat lampiran.</v>
          </cell>
        </row>
        <row r="209">
          <cell r="A209" t="str">
            <v>5.</v>
          </cell>
          <cell r="C209" t="str">
            <v>ANALISA HARGA SATUAN PEKERJAAN</v>
          </cell>
        </row>
        <row r="210">
          <cell r="C210" t="str">
            <v>Lihat perhitungan dalam FORMULIR STANDAR UNTUK</v>
          </cell>
        </row>
        <row r="211">
          <cell r="C211" t="str">
            <v>PEREKEMAN ANALISA MASING-MASING HARGA</v>
          </cell>
        </row>
        <row r="212">
          <cell r="C212" t="str">
            <v>SATUAN.</v>
          </cell>
        </row>
        <row r="213">
          <cell r="C213" t="str">
            <v>Didapat Harga Satuan Pekerjaan :</v>
          </cell>
        </row>
        <row r="215">
          <cell r="C215" t="str">
            <v xml:space="preserve">Rp.  </v>
          </cell>
          <cell r="D215">
            <v>79968.256258947193</v>
          </cell>
          <cell r="E215" t="str">
            <v xml:space="preserve"> / M3</v>
          </cell>
        </row>
        <row r="218">
          <cell r="A218" t="str">
            <v>6.</v>
          </cell>
          <cell r="C218" t="str">
            <v>WAKTU PELAKSANAAN YANG DIPERLUKAN</v>
          </cell>
        </row>
        <row r="219">
          <cell r="C219" t="str">
            <v>Masa Pelaksanaan :</v>
          </cell>
          <cell r="D219" t="str">
            <v>. . . . . . . . . . . .</v>
          </cell>
          <cell r="E219" t="str">
            <v>bulan</v>
          </cell>
        </row>
        <row r="221">
          <cell r="A221" t="str">
            <v>7.</v>
          </cell>
          <cell r="C221" t="str">
            <v>VOLUME PEKERJAAN YANG DIPERLUKAN</v>
          </cell>
        </row>
        <row r="222">
          <cell r="C222" t="str">
            <v>Volume pekerjaan  :</v>
          </cell>
          <cell r="D222">
            <v>0</v>
          </cell>
          <cell r="E222" t="str">
            <v>M3</v>
          </cell>
        </row>
        <row r="241">
          <cell r="A241" t="str">
            <v>ITEM PEMBAYARAN NO.</v>
          </cell>
          <cell r="D241" t="str">
            <v>:  3.1 (3)</v>
          </cell>
          <cell r="J241" t="str">
            <v>Analisa EI-313</v>
          </cell>
          <cell r="T241" t="str">
            <v>Analisa EI-313</v>
          </cell>
        </row>
        <row r="242">
          <cell r="A242" t="str">
            <v>JENIS PEKERJAAN</v>
          </cell>
          <cell r="D242" t="str">
            <v>:  Galian Struktur Kedalaman &lt;2 M</v>
          </cell>
        </row>
        <row r="243">
          <cell r="A243" t="str">
            <v>SATUAN PEMBAYARAN</v>
          </cell>
          <cell r="D243" t="str">
            <v>:  M3</v>
          </cell>
          <cell r="H243" t="str">
            <v xml:space="preserve">         URAIAN ANALISA HARGA SATUAN</v>
          </cell>
          <cell r="L243" t="str">
            <v>FORMULIR STANDAR UNTUK</v>
          </cell>
        </row>
        <row r="244">
          <cell r="L244" t="str">
            <v>PEREKAMAN ANALISA MASING-MASING HARGA SATUAN</v>
          </cell>
        </row>
        <row r="245">
          <cell r="L245" t="str">
            <v/>
          </cell>
        </row>
        <row r="246">
          <cell r="A246" t="str">
            <v>No.</v>
          </cell>
          <cell r="C246" t="str">
            <v>U R A I A N</v>
          </cell>
          <cell r="G246" t="str">
            <v>KODE</v>
          </cell>
          <cell r="H246" t="str">
            <v>KOEF.</v>
          </cell>
          <cell r="I246" t="str">
            <v>SATUAN</v>
          </cell>
          <cell r="J246" t="str">
            <v>KETERANGAN</v>
          </cell>
        </row>
        <row r="248">
          <cell r="L248" t="str">
            <v>Proyek / Bagpro</v>
          </cell>
          <cell r="O248" t="str">
            <v xml:space="preserve">:  Peningkatan Jalan Dan Jembatan Prop. NTT </v>
          </cell>
        </row>
        <row r="249">
          <cell r="A249" t="str">
            <v>I.</v>
          </cell>
          <cell r="C249" t="str">
            <v>ASUMSI</v>
          </cell>
          <cell r="L249" t="str">
            <v>No. Paket Kontrak</v>
          </cell>
          <cell r="O249" t="str">
            <v xml:space="preserve">:  </v>
          </cell>
        </row>
        <row r="250">
          <cell r="A250">
            <v>1</v>
          </cell>
          <cell r="C250" t="str">
            <v>Pekerjaan dilakukan secara manual</v>
          </cell>
          <cell r="L250" t="str">
            <v>Nama Paket</v>
          </cell>
          <cell r="O250" t="str">
            <v>:  Pembangunan Jalan Resetlement Pengungsi Mauritzu</v>
          </cell>
        </row>
        <row r="251">
          <cell r="A251">
            <v>2</v>
          </cell>
          <cell r="C251" t="str">
            <v>Lokasi pekerjaan : sekitar jembatan</v>
          </cell>
          <cell r="L251" t="str">
            <v>Prop / Kab / Kodya</v>
          </cell>
          <cell r="O251" t="str">
            <v>:  Nusa Tenggara Timur / TTU</v>
          </cell>
        </row>
        <row r="252">
          <cell r="A252">
            <v>3</v>
          </cell>
          <cell r="C252" t="str">
            <v>Kondisi Jalan   :  sedang / baik</v>
          </cell>
          <cell r="L252" t="str">
            <v>ITEM PEMBAYARAN NO.</v>
          </cell>
          <cell r="O252" t="str">
            <v>:  3.1 (3)</v>
          </cell>
          <cell r="R252" t="str">
            <v>PERKIRAAN VOL. PEK.</v>
          </cell>
          <cell r="T252" t="str">
            <v>:</v>
          </cell>
          <cell r="U252">
            <v>0</v>
          </cell>
        </row>
        <row r="253">
          <cell r="A253">
            <v>4</v>
          </cell>
          <cell r="C253" t="str">
            <v>Jam kerja efektif per-hari</v>
          </cell>
          <cell r="G253" t="str">
            <v>Tk</v>
          </cell>
          <cell r="H253">
            <v>7</v>
          </cell>
          <cell r="I253" t="str">
            <v>Jam</v>
          </cell>
          <cell r="L253" t="str">
            <v>JENIS PEKERJAAN</v>
          </cell>
          <cell r="O253" t="str">
            <v>:  Galian Struktur Kedalaman &lt;2 M</v>
          </cell>
          <cell r="R253" t="str">
            <v>TOTAL HARGA (Rp.)</v>
          </cell>
          <cell r="T253" t="str">
            <v>:</v>
          </cell>
          <cell r="U253">
            <v>0</v>
          </cell>
        </row>
        <row r="254">
          <cell r="A254">
            <v>5</v>
          </cell>
          <cell r="C254" t="str">
            <v>Faktor pengembangan bahan</v>
          </cell>
          <cell r="G254" t="str">
            <v>Fh</v>
          </cell>
          <cell r="H254">
            <v>1.2</v>
          </cell>
          <cell r="I254" t="str">
            <v>-</v>
          </cell>
          <cell r="L254" t="str">
            <v>SATUAN PEMBAYARAN</v>
          </cell>
          <cell r="O254" t="str">
            <v>:  M3</v>
          </cell>
          <cell r="R254" t="str">
            <v>% THD. BIAYA PROYEK</v>
          </cell>
          <cell r="T254" t="str">
            <v>:</v>
          </cell>
          <cell r="U254">
            <v>0</v>
          </cell>
        </row>
        <row r="255">
          <cell r="A255">
            <v>6</v>
          </cell>
          <cell r="C255" t="str">
            <v>Pengurugan kembali (backfill) untuk struktur</v>
          </cell>
          <cell r="G255" t="str">
            <v>Uk</v>
          </cell>
          <cell r="H255">
            <v>50</v>
          </cell>
          <cell r="I255" t="str">
            <v>%/M3</v>
          </cell>
        </row>
        <row r="257">
          <cell r="A257" t="str">
            <v>II.</v>
          </cell>
          <cell r="C257" t="str">
            <v>METHODE PELAKSANAAN</v>
          </cell>
          <cell r="Q257" t="str">
            <v>PERKIRAAN</v>
          </cell>
          <cell r="R257" t="str">
            <v>HARGA</v>
          </cell>
          <cell r="S257" t="str">
            <v>JUMLAH</v>
          </cell>
        </row>
        <row r="258">
          <cell r="A258">
            <v>1</v>
          </cell>
          <cell r="C258" t="str">
            <v>Tanah yang dipotong berada disekitar lokasi</v>
          </cell>
          <cell r="L258" t="str">
            <v>NO.</v>
          </cell>
          <cell r="N258" t="str">
            <v>KOMPONEN</v>
          </cell>
          <cell r="P258" t="str">
            <v>SATUAN</v>
          </cell>
          <cell r="Q258" t="str">
            <v>KUANTITAS</v>
          </cell>
          <cell r="R258" t="str">
            <v>SATUAN</v>
          </cell>
          <cell r="S258" t="str">
            <v>HARGA</v>
          </cell>
        </row>
        <row r="259">
          <cell r="A259">
            <v>2</v>
          </cell>
          <cell r="C259" t="str">
            <v>Penggalian dilakukan dengan menggunakan alat</v>
          </cell>
          <cell r="R259" t="str">
            <v>(Rp.)</v>
          </cell>
          <cell r="S259" t="str">
            <v>(Rp.)</v>
          </cell>
        </row>
        <row r="260">
          <cell r="C260" t="str">
            <v>Excavator</v>
          </cell>
        </row>
        <row r="261">
          <cell r="A261">
            <v>3</v>
          </cell>
          <cell r="C261" t="str">
            <v>Bulldozer mengangkut/mengusur hasil galian ke tempat</v>
          </cell>
        </row>
        <row r="262">
          <cell r="C262" t="str">
            <v>pembuangan di sekitar lokasi pekerjaan</v>
          </cell>
          <cell r="G262" t="str">
            <v>L</v>
          </cell>
          <cell r="H262">
            <v>0.1</v>
          </cell>
          <cell r="I262" t="str">
            <v>Km</v>
          </cell>
          <cell r="L262" t="str">
            <v>A.</v>
          </cell>
          <cell r="N262" t="str">
            <v>TENAGA</v>
          </cell>
        </row>
        <row r="264">
          <cell r="A264" t="str">
            <v>III.</v>
          </cell>
          <cell r="C264" t="str">
            <v>PEMAKAIAN BAHAN, ALAT DAN TENAGA</v>
          </cell>
          <cell r="L264" t="str">
            <v>1.</v>
          </cell>
          <cell r="N264" t="str">
            <v>Pekerja</v>
          </cell>
          <cell r="O264" t="str">
            <v>(L01)</v>
          </cell>
          <cell r="P264" t="str">
            <v>Jam</v>
          </cell>
          <cell r="Q264">
            <v>0.23623907394283011</v>
          </cell>
          <cell r="R264">
            <v>0</v>
          </cell>
          <cell r="U264">
            <v>0</v>
          </cell>
        </row>
        <row r="265">
          <cell r="L265" t="str">
            <v>2.</v>
          </cell>
          <cell r="N265" t="str">
            <v>Mandor</v>
          </cell>
          <cell r="O265" t="str">
            <v>(L03)</v>
          </cell>
          <cell r="P265" t="str">
            <v>Jam</v>
          </cell>
          <cell r="Q265">
            <v>5.9059768485707528E-2</v>
          </cell>
          <cell r="R265">
            <v>0</v>
          </cell>
          <cell r="U265">
            <v>0</v>
          </cell>
        </row>
        <row r="266">
          <cell r="A266" t="str">
            <v xml:space="preserve">   1.</v>
          </cell>
          <cell r="C266" t="str">
            <v>BAHAN</v>
          </cell>
        </row>
        <row r="267">
          <cell r="C267" t="str">
            <v>- Urugan Pilihan (untuk backfill)</v>
          </cell>
          <cell r="E267" t="str">
            <v>= Uk x 1M3</v>
          </cell>
          <cell r="G267" t="str">
            <v>(EI-322)</v>
          </cell>
          <cell r="H267">
            <v>0.5</v>
          </cell>
          <cell r="I267" t="str">
            <v>M3</v>
          </cell>
        </row>
        <row r="268">
          <cell r="Q268" t="str">
            <v xml:space="preserve">JUMLAH HARGA TENAGA   </v>
          </cell>
          <cell r="U268">
            <v>0</v>
          </cell>
        </row>
        <row r="269">
          <cell r="A269" t="str">
            <v xml:space="preserve">   2.</v>
          </cell>
          <cell r="C269" t="str">
            <v>ALAT</v>
          </cell>
        </row>
        <row r="270">
          <cell r="A270" t="str">
            <v xml:space="preserve">   2.a.</v>
          </cell>
          <cell r="C270" t="str">
            <v>EXCAVATOR</v>
          </cell>
          <cell r="G270" t="str">
            <v>(E10)</v>
          </cell>
          <cell r="L270" t="str">
            <v>B.</v>
          </cell>
          <cell r="N270" t="str">
            <v>BAHAN</v>
          </cell>
        </row>
        <row r="271">
          <cell r="C271" t="str">
            <v>Kapasitas Bucket</v>
          </cell>
          <cell r="G271" t="str">
            <v>V</v>
          </cell>
          <cell r="H271">
            <v>0.5</v>
          </cell>
          <cell r="I271" t="str">
            <v>M3</v>
          </cell>
        </row>
        <row r="272">
          <cell r="C272" t="str">
            <v>Faktor Bucket</v>
          </cell>
          <cell r="G272" t="str">
            <v>Fb</v>
          </cell>
          <cell r="H272">
            <v>0.9</v>
          </cell>
          <cell r="I272" t="str">
            <v>-</v>
          </cell>
          <cell r="L272" t="str">
            <v>1.</v>
          </cell>
          <cell r="N272" t="str">
            <v xml:space="preserve">Urugan Pilihan </v>
          </cell>
          <cell r="O272" t="str">
            <v>(EI-322)</v>
          </cell>
          <cell r="P272" t="str">
            <v>M3</v>
          </cell>
          <cell r="Q272">
            <v>0.5</v>
          </cell>
          <cell r="R272">
            <v>68244.022404073927</v>
          </cell>
          <cell r="U272">
            <v>34122.011202036963</v>
          </cell>
        </row>
        <row r="273">
          <cell r="C273" t="str">
            <v>Faktor  Efisiensi alat</v>
          </cell>
          <cell r="G273" t="str">
            <v>Fa</v>
          </cell>
          <cell r="H273">
            <v>0.83</v>
          </cell>
          <cell r="I273" t="str">
            <v>-</v>
          </cell>
        </row>
        <row r="274">
          <cell r="C274" t="str">
            <v>Faktor kedalaman</v>
          </cell>
          <cell r="G274" t="str">
            <v>Fd</v>
          </cell>
          <cell r="H274">
            <v>0.8</v>
          </cell>
          <cell r="I274" t="str">
            <v>-</v>
          </cell>
        </row>
        <row r="275">
          <cell r="C275" t="str">
            <v>Berat isi material</v>
          </cell>
          <cell r="G275" t="str">
            <v>Bim</v>
          </cell>
          <cell r="H275">
            <v>0.85</v>
          </cell>
          <cell r="I275" t="str">
            <v>-</v>
          </cell>
        </row>
        <row r="277">
          <cell r="C277" t="str">
            <v>Waktu siklus</v>
          </cell>
        </row>
        <row r="278">
          <cell r="C278" t="str">
            <v>- Menggali / memuat</v>
          </cell>
          <cell r="G278" t="str">
            <v>Te1</v>
          </cell>
          <cell r="H278">
            <v>0.5</v>
          </cell>
          <cell r="I278" t="str">
            <v>menit</v>
          </cell>
          <cell r="Q278" t="str">
            <v xml:space="preserve">JUMLAH HARGA BAHAN   </v>
          </cell>
          <cell r="U278">
            <v>34122.011202036963</v>
          </cell>
        </row>
        <row r="279">
          <cell r="C279" t="str">
            <v>- Lain-lain</v>
          </cell>
          <cell r="G279" t="str">
            <v>Te2</v>
          </cell>
          <cell r="H279">
            <v>0.25</v>
          </cell>
          <cell r="I279" t="str">
            <v>menit</v>
          </cell>
        </row>
        <row r="280">
          <cell r="G280" t="str">
            <v>Te</v>
          </cell>
          <cell r="H280">
            <v>0.75</v>
          </cell>
          <cell r="I280" t="str">
            <v>menit</v>
          </cell>
          <cell r="L280" t="str">
            <v>C.</v>
          </cell>
          <cell r="N280" t="str">
            <v>PERALATAN</v>
          </cell>
        </row>
        <row r="281">
          <cell r="L281" t="str">
            <v>1.</v>
          </cell>
          <cell r="N281" t="str">
            <v>Excavator</v>
          </cell>
          <cell r="O281" t="str">
            <v>(E10)</v>
          </cell>
          <cell r="P281" t="str">
            <v>Jam</v>
          </cell>
          <cell r="Q281">
            <v>5.9059768485707528E-2</v>
          </cell>
          <cell r="R281">
            <v>220215.23650827777</v>
          </cell>
          <cell r="U281">
            <v>13005.860885204213</v>
          </cell>
        </row>
        <row r="282">
          <cell r="L282" t="str">
            <v>2.</v>
          </cell>
          <cell r="N282" t="str">
            <v>Bulldozer</v>
          </cell>
          <cell r="O282" t="str">
            <v>(E04)</v>
          </cell>
          <cell r="P282" t="str">
            <v>Jam</v>
          </cell>
          <cell r="Q282">
            <v>2.2621349595914525E-2</v>
          </cell>
          <cell r="R282">
            <v>98120.775639647385</v>
          </cell>
          <cell r="U282">
            <v>2219.6243683667572</v>
          </cell>
        </row>
        <row r="283">
          <cell r="C283" t="str">
            <v>Kap. Prod. / jam =</v>
          </cell>
          <cell r="D283" t="str">
            <v>V  x Fb x Fa x Fd x Bim x 60</v>
          </cell>
          <cell r="G283" t="str">
            <v>Q1</v>
          </cell>
          <cell r="H283">
            <v>16.932000000000002</v>
          </cell>
          <cell r="I283" t="str">
            <v>M3/Jam</v>
          </cell>
          <cell r="L283" t="str">
            <v>3.</v>
          </cell>
          <cell r="N283" t="str">
            <v>Alat  bantu</v>
          </cell>
          <cell r="P283" t="str">
            <v>Ls</v>
          </cell>
          <cell r="Q283">
            <v>1</v>
          </cell>
          <cell r="R283">
            <v>100</v>
          </cell>
          <cell r="U283">
            <v>100</v>
          </cell>
        </row>
        <row r="284">
          <cell r="D284" t="str">
            <v>Te x Fh</v>
          </cell>
        </row>
        <row r="286">
          <cell r="C286" t="str">
            <v>Koefisien Alat / M3</v>
          </cell>
          <cell r="D286" t="str">
            <v xml:space="preserve"> =  1  :  Q1</v>
          </cell>
          <cell r="G286" t="str">
            <v>(E10)</v>
          </cell>
          <cell r="H286">
            <v>5.9059768485707528E-2</v>
          </cell>
          <cell r="I286" t="str">
            <v>Jam</v>
          </cell>
        </row>
        <row r="289">
          <cell r="A289" t="str">
            <v>2.a.</v>
          </cell>
          <cell r="C289" t="str">
            <v>BULLDOZER</v>
          </cell>
          <cell r="G289" t="str">
            <v>(E04)</v>
          </cell>
        </row>
        <row r="290">
          <cell r="C290" t="str">
            <v>Faktor blade</v>
          </cell>
          <cell r="G290" t="str">
            <v>Fb</v>
          </cell>
          <cell r="H290">
            <v>0.9</v>
          </cell>
          <cell r="I290" t="str">
            <v>-</v>
          </cell>
          <cell r="Q290" t="str">
            <v xml:space="preserve">JUMLAH HARGA PERALATAN   </v>
          </cell>
          <cell r="U290">
            <v>15325.485253570969</v>
          </cell>
        </row>
        <row r="291">
          <cell r="C291" t="str">
            <v>Faktor  efisiensi alat</v>
          </cell>
          <cell r="G291" t="str">
            <v>Fa</v>
          </cell>
          <cell r="H291">
            <v>0.83</v>
          </cell>
          <cell r="I291" t="str">
            <v>-</v>
          </cell>
        </row>
        <row r="292">
          <cell r="C292" t="str">
            <v>Kecepatan maju</v>
          </cell>
          <cell r="G292" t="str">
            <v>F</v>
          </cell>
          <cell r="H292">
            <v>3</v>
          </cell>
          <cell r="I292" t="str">
            <v>Km/Jam</v>
          </cell>
          <cell r="L292" t="str">
            <v>D.</v>
          </cell>
          <cell r="N292" t="str">
            <v>JUMLAH HARGA TENAGA, BAHAN DAN PERALATAN  ( A + B + C )</v>
          </cell>
          <cell r="U292">
            <v>49447.496455607936</v>
          </cell>
        </row>
        <row r="293">
          <cell r="C293" t="str">
            <v>Kecepatan mundur</v>
          </cell>
          <cell r="G293" t="str">
            <v>R</v>
          </cell>
          <cell r="H293">
            <v>4</v>
          </cell>
          <cell r="I293" t="str">
            <v>Km/Jam</v>
          </cell>
          <cell r="L293" t="str">
            <v>E.</v>
          </cell>
          <cell r="N293" t="str">
            <v>OVERHEAD &amp; PROFIT</v>
          </cell>
          <cell r="P293">
            <v>10</v>
          </cell>
          <cell r="Q293" t="str">
            <v>%  x  D</v>
          </cell>
          <cell r="U293">
            <v>4944.7496455607943</v>
          </cell>
        </row>
        <row r="294">
          <cell r="C294" t="str">
            <v>Lebar Blade</v>
          </cell>
          <cell r="G294" t="str">
            <v>B</v>
          </cell>
          <cell r="H294">
            <v>3</v>
          </cell>
          <cell r="I294" t="str">
            <v>M</v>
          </cell>
          <cell r="L294" t="str">
            <v>F.</v>
          </cell>
          <cell r="N294" t="str">
            <v>HARGA SATUAN PEKERJAAN  ( D + E )</v>
          </cell>
          <cell r="U294">
            <v>54392.246101168726</v>
          </cell>
        </row>
        <row r="295">
          <cell r="A295" t="str">
            <v>`</v>
          </cell>
          <cell r="C295" t="str">
            <v>Tinggi blade</v>
          </cell>
          <cell r="G295" t="str">
            <v>H</v>
          </cell>
          <cell r="H295">
            <v>1.2</v>
          </cell>
          <cell r="I295" t="str">
            <v>M</v>
          </cell>
          <cell r="L295" t="str">
            <v>Note: 1</v>
          </cell>
          <cell r="N295" t="str">
            <v>SATUAN dapat berdasarkan atas jam operasi untuk Tenaga Kerja dan Peralatan, volume dan/atau ukuran</v>
          </cell>
        </row>
        <row r="296">
          <cell r="C296" t="str">
            <v>Jarak Gusur</v>
          </cell>
          <cell r="G296" t="str">
            <v>L</v>
          </cell>
          <cell r="H296">
            <v>100</v>
          </cell>
          <cell r="I296" t="str">
            <v>M</v>
          </cell>
          <cell r="N296" t="str">
            <v>berat untuk bahan-bahan.</v>
          </cell>
        </row>
        <row r="297">
          <cell r="L297">
            <v>2</v>
          </cell>
          <cell r="N297" t="str">
            <v>Kuantitas satuan adalah kuantitas setiap komponen untuk menyelesaikan satu satuan pekerjaan dari nomor</v>
          </cell>
        </row>
        <row r="298">
          <cell r="C298" t="str">
            <v>Volume 1 kali gusur =</v>
          </cell>
          <cell r="E298" t="str">
            <v>H^2 x B x Fb</v>
          </cell>
          <cell r="G298" t="str">
            <v>V</v>
          </cell>
          <cell r="H298">
            <v>3.8880000000000003</v>
          </cell>
          <cell r="I298" t="str">
            <v>M3</v>
          </cell>
          <cell r="J298" t="str">
            <v>Loose</v>
          </cell>
          <cell r="N298" t="str">
            <v>mata pembayaran.</v>
          </cell>
        </row>
        <row r="299">
          <cell r="L299">
            <v>3</v>
          </cell>
          <cell r="N299" t="str">
            <v>Biaya satuan untuk peralatan sudah termasuk bahan bakar, bahan habis dipakai dan operator.</v>
          </cell>
        </row>
        <row r="300">
          <cell r="L300">
            <v>4</v>
          </cell>
          <cell r="N300" t="str">
            <v>Biaya satuan sudah termasuk pengeluaran untuk seluruh pajak yang berkaitan (tetapi tidak termasuk PPN</v>
          </cell>
        </row>
        <row r="301">
          <cell r="J301" t="str">
            <v>Berlanjut ke halaman berikut</v>
          </cell>
          <cell r="N301" t="str">
            <v>yang dibayar dari kontrak) dan biaya-biaya lainnya.</v>
          </cell>
        </row>
        <row r="302">
          <cell r="A302" t="str">
            <v>ITEM PEMBAYARAN NO.</v>
          </cell>
          <cell r="D302" t="str">
            <v>:  3.1 (3)</v>
          </cell>
          <cell r="J302" t="str">
            <v>Analisa EI-313</v>
          </cell>
        </row>
        <row r="303">
          <cell r="A303" t="str">
            <v>JENIS PEKERJAAN</v>
          </cell>
          <cell r="D303" t="str">
            <v>:  Galian Struktur Kedalaman &lt;2 M</v>
          </cell>
        </row>
        <row r="304">
          <cell r="A304" t="str">
            <v>SATUAN PEMBAYARAN</v>
          </cell>
          <cell r="D304" t="str">
            <v>:  M3</v>
          </cell>
          <cell r="H304" t="str">
            <v xml:space="preserve">         URAIAN ANALISA HARGA SATUAN</v>
          </cell>
        </row>
        <row r="305">
          <cell r="J305" t="str">
            <v>Lanjutan</v>
          </cell>
        </row>
        <row r="307">
          <cell r="A307" t="str">
            <v>No.</v>
          </cell>
          <cell r="C307" t="str">
            <v>U R A I A N</v>
          </cell>
          <cell r="G307" t="str">
            <v>KODE</v>
          </cell>
          <cell r="H307" t="str">
            <v>KOEF.</v>
          </cell>
          <cell r="I307" t="str">
            <v>SATUAN</v>
          </cell>
          <cell r="J307" t="str">
            <v>KETERANGAN</v>
          </cell>
        </row>
        <row r="310">
          <cell r="C310" t="str">
            <v>Waktu Siklus</v>
          </cell>
        </row>
        <row r="311">
          <cell r="C311" t="str">
            <v>- Maju</v>
          </cell>
          <cell r="D311" t="str">
            <v>= (L x 60) / (F x 1000)</v>
          </cell>
          <cell r="G311" t="str">
            <v>Tb1</v>
          </cell>
          <cell r="H311">
            <v>2</v>
          </cell>
          <cell r="I311" t="str">
            <v>menit</v>
          </cell>
        </row>
        <row r="312">
          <cell r="C312" t="str">
            <v>- Mundur</v>
          </cell>
          <cell r="D312" t="str">
            <v>= (L x 60) / (R x 1000)</v>
          </cell>
          <cell r="G312" t="str">
            <v>Tb2</v>
          </cell>
          <cell r="H312">
            <v>1.5</v>
          </cell>
          <cell r="I312" t="str">
            <v>menit</v>
          </cell>
        </row>
        <row r="313">
          <cell r="C313" t="str">
            <v>- Lain-lain</v>
          </cell>
          <cell r="G313" t="str">
            <v>Tb3</v>
          </cell>
          <cell r="H313">
            <v>0.15</v>
          </cell>
          <cell r="I313" t="str">
            <v>menit</v>
          </cell>
        </row>
        <row r="314">
          <cell r="G314" t="str">
            <v>Tb</v>
          </cell>
          <cell r="H314">
            <v>3.65</v>
          </cell>
          <cell r="I314" t="str">
            <v>menit</v>
          </cell>
        </row>
        <row r="316">
          <cell r="C316" t="str">
            <v>Kapasitas Produksi / Jam   =</v>
          </cell>
          <cell r="E316" t="str">
            <v>V x Fa x 60</v>
          </cell>
          <cell r="G316" t="str">
            <v>Q2</v>
          </cell>
          <cell r="H316">
            <v>44.206027397260272</v>
          </cell>
          <cell r="I316" t="str">
            <v xml:space="preserve">M3 / Jam </v>
          </cell>
        </row>
        <row r="317">
          <cell r="E317" t="str">
            <v xml:space="preserve">    Tb x Fh</v>
          </cell>
        </row>
        <row r="319">
          <cell r="C319" t="str">
            <v>Koefisien Alat / M3</v>
          </cell>
          <cell r="D319" t="str">
            <v xml:space="preserve"> =  1  :  Q2</v>
          </cell>
          <cell r="G319" t="str">
            <v>(E04)</v>
          </cell>
          <cell r="H319">
            <v>2.2621349595914525E-2</v>
          </cell>
          <cell r="I319" t="str">
            <v>Jam</v>
          </cell>
        </row>
        <row r="322">
          <cell r="A322" t="str">
            <v>2.d.</v>
          </cell>
          <cell r="C322" t="str">
            <v>ALAT  BANTU</v>
          </cell>
        </row>
        <row r="323">
          <cell r="C323" t="str">
            <v>Diperlukan alat-alat bantu kecil</v>
          </cell>
          <cell r="J323" t="str">
            <v>Lump Sump</v>
          </cell>
        </row>
        <row r="324">
          <cell r="C324" t="str">
            <v>- Pacul</v>
          </cell>
          <cell r="D324" t="str">
            <v>=  2  buah</v>
          </cell>
        </row>
        <row r="325">
          <cell r="C325" t="str">
            <v>- Sekop</v>
          </cell>
          <cell r="D325" t="str">
            <v>=  2  buah</v>
          </cell>
        </row>
        <row r="328">
          <cell r="A328" t="str">
            <v xml:space="preserve">   3.</v>
          </cell>
          <cell r="C328" t="str">
            <v>TENAGA</v>
          </cell>
        </row>
        <row r="329">
          <cell r="C329" t="str">
            <v>Produksi menentukan : EXCAVATOR</v>
          </cell>
          <cell r="G329" t="str">
            <v>Q1</v>
          </cell>
          <cell r="H329">
            <v>16.932000000000002</v>
          </cell>
          <cell r="I329" t="str">
            <v>M3/Jam</v>
          </cell>
        </row>
        <row r="330">
          <cell r="C330" t="str">
            <v>Produksi Galian / hari  =  Tk x Q1</v>
          </cell>
          <cell r="G330" t="str">
            <v>Qt</v>
          </cell>
          <cell r="H330">
            <v>118.52400000000002</v>
          </cell>
          <cell r="I330" t="str">
            <v>M3</v>
          </cell>
        </row>
        <row r="331">
          <cell r="C331" t="str">
            <v>Kebutuhan tenaga :</v>
          </cell>
        </row>
        <row r="332">
          <cell r="D332" t="str">
            <v>- Pekerja</v>
          </cell>
          <cell r="G332" t="str">
            <v>P</v>
          </cell>
          <cell r="H332">
            <v>4</v>
          </cell>
          <cell r="I332" t="str">
            <v>orang</v>
          </cell>
        </row>
        <row r="333">
          <cell r="D333" t="str">
            <v>- Mandor</v>
          </cell>
          <cell r="G333" t="str">
            <v>M</v>
          </cell>
          <cell r="H333">
            <v>1</v>
          </cell>
          <cell r="I333" t="str">
            <v>orang</v>
          </cell>
        </row>
        <row r="335">
          <cell r="C335" t="str">
            <v>Koefisien tenaga / M3   :</v>
          </cell>
        </row>
        <row r="336">
          <cell r="D336" t="str">
            <v>- Pekerja</v>
          </cell>
          <cell r="E336" t="str">
            <v>= (Tk x P) : Qt</v>
          </cell>
          <cell r="G336" t="str">
            <v>(L01)</v>
          </cell>
          <cell r="H336">
            <v>0.23623907394283011</v>
          </cell>
          <cell r="I336" t="str">
            <v>Jam</v>
          </cell>
        </row>
        <row r="337">
          <cell r="D337" t="str">
            <v>- Mandor</v>
          </cell>
          <cell r="E337" t="str">
            <v>= (Tk x M) : Qt</v>
          </cell>
          <cell r="G337" t="str">
            <v>(L03)</v>
          </cell>
          <cell r="H337">
            <v>5.9059768485707528E-2</v>
          </cell>
          <cell r="I337" t="str">
            <v>Jam</v>
          </cell>
        </row>
        <row r="339">
          <cell r="A339" t="str">
            <v>4.</v>
          </cell>
          <cell r="C339" t="str">
            <v>HARGA DASAR SATUAN UPAH, BAHAN DAN ALAT</v>
          </cell>
        </row>
        <row r="340">
          <cell r="C340" t="str">
            <v>Lihat lampiran.</v>
          </cell>
        </row>
        <row r="342">
          <cell r="A342" t="str">
            <v>5.</v>
          </cell>
          <cell r="C342" t="str">
            <v>ANALISA HARGA SATUAN PEKERJAAN</v>
          </cell>
        </row>
        <row r="343">
          <cell r="C343" t="str">
            <v>Lihat perhitungan dalam FORMULIR STANDAR UNTUK</v>
          </cell>
        </row>
        <row r="344">
          <cell r="C344" t="str">
            <v>PEREKEMAN ANALISA MASING-MASING HARGA</v>
          </cell>
        </row>
        <row r="345">
          <cell r="C345" t="str">
            <v>SATUAN.</v>
          </cell>
        </row>
        <row r="346">
          <cell r="C346" t="str">
            <v>Didapat Harga Satuan Pekerjaan :</v>
          </cell>
        </row>
        <row r="348">
          <cell r="C348" t="str">
            <v xml:space="preserve">Rp.  </v>
          </cell>
          <cell r="D348">
            <v>54392.246101168726</v>
          </cell>
          <cell r="E348" t="str">
            <v xml:space="preserve"> / M3</v>
          </cell>
        </row>
        <row r="351">
          <cell r="A351" t="str">
            <v>6.</v>
          </cell>
          <cell r="C351" t="str">
            <v>WAKTU PELAKSANAAN YANG DIPERLUKAN</v>
          </cell>
        </row>
        <row r="352">
          <cell r="C352" t="str">
            <v>Masa Pelaksanaan :</v>
          </cell>
          <cell r="D352" t="str">
            <v>. . . . . . . . . . . .</v>
          </cell>
          <cell r="E352" t="str">
            <v>bulan</v>
          </cell>
        </row>
        <row r="354">
          <cell r="A354" t="str">
            <v>7.</v>
          </cell>
          <cell r="C354" t="str">
            <v>VOLUME PEKERJAAN YANG DIPERLUKAN</v>
          </cell>
        </row>
        <row r="355">
          <cell r="C355" t="str">
            <v>Volume pekerjaan  :</v>
          </cell>
          <cell r="D355">
            <v>0</v>
          </cell>
          <cell r="E355" t="str">
            <v>M3</v>
          </cell>
        </row>
        <row r="361">
          <cell r="A361" t="str">
            <v>ITEM PEMBAYARAN NO.</v>
          </cell>
          <cell r="D361" t="str">
            <v>:  3.1 (4)</v>
          </cell>
          <cell r="J361" t="str">
            <v>Analisa EI-314</v>
          </cell>
          <cell r="T361" t="str">
            <v>Analisa EI-314</v>
          </cell>
        </row>
        <row r="362">
          <cell r="A362" t="str">
            <v>JENIS PEKERJAAN</v>
          </cell>
          <cell r="D362" t="str">
            <v>:  Galian Struktur Kedalaman 2 - &lt;4 M</v>
          </cell>
        </row>
        <row r="363">
          <cell r="A363" t="str">
            <v>SATUAN PEMBAYARAN</v>
          </cell>
          <cell r="D363" t="str">
            <v>:  M3</v>
          </cell>
          <cell r="H363" t="str">
            <v xml:space="preserve">         URAIAN ANALISA HARGA SATUAN</v>
          </cell>
          <cell r="L363" t="str">
            <v>FORMULIR STANDAR UNTUK</v>
          </cell>
        </row>
        <row r="364">
          <cell r="L364" t="str">
            <v>PEREKAMAN ANALISA MASING-MASING HARGA SATUAN</v>
          </cell>
        </row>
        <row r="365">
          <cell r="L365" t="str">
            <v/>
          </cell>
        </row>
        <row r="366">
          <cell r="A366" t="str">
            <v>No.</v>
          </cell>
          <cell r="C366" t="str">
            <v>U R A I A N</v>
          </cell>
          <cell r="G366" t="str">
            <v>KODE</v>
          </cell>
          <cell r="H366" t="str">
            <v>KOEF.</v>
          </cell>
          <cell r="I366" t="str">
            <v>SATUAN</v>
          </cell>
          <cell r="J366" t="str">
            <v>KETERANGAN</v>
          </cell>
        </row>
        <row r="368">
          <cell r="L368" t="str">
            <v>Proyek / Bagpro</v>
          </cell>
          <cell r="O368" t="str">
            <v xml:space="preserve">:  Peningkatan Jalan Dan Jembatan Prop. NTT </v>
          </cell>
        </row>
        <row r="369">
          <cell r="A369" t="str">
            <v>I.</v>
          </cell>
          <cell r="C369" t="str">
            <v>ASUMSI</v>
          </cell>
          <cell r="L369" t="str">
            <v>No. Paket Kontrak</v>
          </cell>
          <cell r="O369" t="str">
            <v xml:space="preserve">:  </v>
          </cell>
        </row>
        <row r="370">
          <cell r="A370">
            <v>1</v>
          </cell>
          <cell r="C370" t="str">
            <v>Pekerjaan dilakukan secara manual</v>
          </cell>
          <cell r="L370" t="str">
            <v>Nama Paket</v>
          </cell>
          <cell r="O370" t="str">
            <v>:  Pembangunan Jalan Resetlement Pengungsi Mauritzu</v>
          </cell>
        </row>
        <row r="371">
          <cell r="A371">
            <v>2</v>
          </cell>
          <cell r="C371" t="str">
            <v>Lokasi pekerjaan : sekitar jembatan</v>
          </cell>
          <cell r="L371" t="str">
            <v>Prop / Kab / Kodya</v>
          </cell>
          <cell r="O371" t="str">
            <v>:  Nusa Tenggara Timur / TTU</v>
          </cell>
        </row>
        <row r="372">
          <cell r="A372">
            <v>3</v>
          </cell>
          <cell r="C372" t="str">
            <v>Kondisi Jalan   :  sedang / baik</v>
          </cell>
          <cell r="L372" t="str">
            <v>ITEM PEMBAYARAN NO.</v>
          </cell>
          <cell r="O372" t="str">
            <v>:  3.1 (4)</v>
          </cell>
          <cell r="R372" t="str">
            <v>PERKIRAAN VOL. PEK.</v>
          </cell>
          <cell r="T372" t="str">
            <v>:</v>
          </cell>
          <cell r="U372">
            <v>0</v>
          </cell>
        </row>
        <row r="373">
          <cell r="A373">
            <v>4</v>
          </cell>
          <cell r="C373" t="str">
            <v>Jam kerja efektif per-hari</v>
          </cell>
          <cell r="G373" t="str">
            <v>Tk</v>
          </cell>
          <cell r="H373">
            <v>7</v>
          </cell>
          <cell r="I373" t="str">
            <v>Jam</v>
          </cell>
          <cell r="L373" t="str">
            <v>JENIS PEKERJAAN</v>
          </cell>
          <cell r="O373" t="str">
            <v>:  Galian Struktur Kedalaman 2 - &lt;4 M</v>
          </cell>
          <cell r="R373" t="str">
            <v>TOTAL HARGA (Rp.)</v>
          </cell>
          <cell r="T373" t="str">
            <v>:</v>
          </cell>
          <cell r="U373">
            <v>0</v>
          </cell>
        </row>
        <row r="374">
          <cell r="A374">
            <v>5</v>
          </cell>
          <cell r="C374" t="str">
            <v>Faktor pengembangan bahan</v>
          </cell>
          <cell r="G374" t="str">
            <v>Fh</v>
          </cell>
          <cell r="H374">
            <v>1.2</v>
          </cell>
          <cell r="I374" t="str">
            <v>-</v>
          </cell>
          <cell r="L374" t="str">
            <v>SATUAN PEMBAYARAN</v>
          </cell>
          <cell r="O374" t="str">
            <v>:  M3</v>
          </cell>
          <cell r="R374" t="str">
            <v>% THD. BIAYA PROYEK</v>
          </cell>
          <cell r="T374" t="str">
            <v>:</v>
          </cell>
          <cell r="U374">
            <v>0</v>
          </cell>
        </row>
        <row r="375">
          <cell r="A375">
            <v>6</v>
          </cell>
          <cell r="C375" t="str">
            <v>Pengurugan kembali (backfill) untuk struktur</v>
          </cell>
          <cell r="G375" t="str">
            <v>Uk</v>
          </cell>
          <cell r="H375">
            <v>50</v>
          </cell>
          <cell r="I375" t="str">
            <v>%/M3</v>
          </cell>
        </row>
        <row r="377">
          <cell r="A377" t="str">
            <v>II.</v>
          </cell>
          <cell r="C377" t="str">
            <v>METHODE PELAKSANAAN</v>
          </cell>
          <cell r="Q377" t="str">
            <v>PERKIRAAN</v>
          </cell>
          <cell r="R377" t="str">
            <v>HARGA</v>
          </cell>
          <cell r="S377" t="str">
            <v>JUMLAH</v>
          </cell>
        </row>
        <row r="378">
          <cell r="A378">
            <v>1</v>
          </cell>
          <cell r="C378" t="str">
            <v>Tanah yang dipotong berada disekitar jembatan</v>
          </cell>
          <cell r="L378" t="str">
            <v>NO.</v>
          </cell>
          <cell r="N378" t="str">
            <v>KOMPONEN</v>
          </cell>
          <cell r="P378" t="str">
            <v>SATUAN</v>
          </cell>
          <cell r="Q378" t="str">
            <v>KUANTITAS</v>
          </cell>
          <cell r="R378" t="str">
            <v>SATUAN</v>
          </cell>
          <cell r="S378" t="str">
            <v>HARGA</v>
          </cell>
        </row>
        <row r="379">
          <cell r="A379">
            <v>2</v>
          </cell>
          <cell r="C379" t="str">
            <v>Penggalian dilakukan dengan menggunakan alat</v>
          </cell>
          <cell r="R379" t="str">
            <v>(Rp.)</v>
          </cell>
          <cell r="S379" t="str">
            <v>(Rp.)</v>
          </cell>
        </row>
        <row r="380">
          <cell r="C380" t="str">
            <v>Excavator</v>
          </cell>
        </row>
        <row r="381">
          <cell r="A381">
            <v>3</v>
          </cell>
          <cell r="C381" t="str">
            <v>Bulldozer mengangkut/mengusur hasil galian ke tempat</v>
          </cell>
        </row>
        <row r="382">
          <cell r="C382" t="str">
            <v>pembuangan di sekitar lokasi pekerjaan</v>
          </cell>
          <cell r="G382" t="str">
            <v>L</v>
          </cell>
          <cell r="H382">
            <v>0.1</v>
          </cell>
          <cell r="I382" t="str">
            <v>Km</v>
          </cell>
          <cell r="L382" t="str">
            <v>A.</v>
          </cell>
          <cell r="N382" t="str">
            <v>TENAGA</v>
          </cell>
        </row>
        <row r="384">
          <cell r="A384" t="str">
            <v>III.</v>
          </cell>
          <cell r="C384" t="str">
            <v>PEMAKAIAN BAHAN, ALAT DAN TENAGA</v>
          </cell>
          <cell r="L384" t="str">
            <v>1.</v>
          </cell>
          <cell r="N384" t="str">
            <v>Pekerja</v>
          </cell>
          <cell r="O384" t="str">
            <v>(L01)</v>
          </cell>
          <cell r="P384" t="str">
            <v>Jam</v>
          </cell>
          <cell r="Q384">
            <v>0.7753487555046733</v>
          </cell>
          <cell r="R384">
            <v>0</v>
          </cell>
          <cell r="U384">
            <v>0</v>
          </cell>
        </row>
        <row r="385">
          <cell r="L385" t="str">
            <v>2.</v>
          </cell>
          <cell r="N385" t="str">
            <v>Mandor</v>
          </cell>
          <cell r="O385" t="str">
            <v>(L03)</v>
          </cell>
          <cell r="P385" t="str">
            <v>Jam</v>
          </cell>
          <cell r="Q385">
            <v>7.7534875550467328E-2</v>
          </cell>
          <cell r="R385">
            <v>0</v>
          </cell>
          <cell r="U385">
            <v>0</v>
          </cell>
        </row>
        <row r="386">
          <cell r="A386" t="str">
            <v xml:space="preserve">   1.</v>
          </cell>
          <cell r="C386" t="str">
            <v>BAHAN</v>
          </cell>
        </row>
        <row r="387">
          <cell r="C387" t="str">
            <v>- Urugan Pilihan (untuk backfill)</v>
          </cell>
          <cell r="E387" t="str">
            <v>= Uk x 1M3</v>
          </cell>
          <cell r="G387" t="str">
            <v>(EI-322)</v>
          </cell>
          <cell r="H387">
            <v>0.5</v>
          </cell>
          <cell r="I387" t="str">
            <v>M3</v>
          </cell>
        </row>
        <row r="388">
          <cell r="Q388" t="str">
            <v xml:space="preserve">JUMLAH HARGA TENAGA   </v>
          </cell>
          <cell r="U388">
            <v>0</v>
          </cell>
        </row>
        <row r="389">
          <cell r="A389" t="str">
            <v xml:space="preserve">   2.</v>
          </cell>
          <cell r="C389" t="str">
            <v>ALAT</v>
          </cell>
        </row>
        <row r="390">
          <cell r="A390" t="str">
            <v xml:space="preserve">   2.a.</v>
          </cell>
          <cell r="C390" t="str">
            <v>EXCAVATOR</v>
          </cell>
          <cell r="G390" t="str">
            <v>(E10)</v>
          </cell>
          <cell r="L390" t="str">
            <v>B.</v>
          </cell>
          <cell r="N390" t="str">
            <v>BAHAN</v>
          </cell>
        </row>
        <row r="391">
          <cell r="C391" t="str">
            <v>Kapasitas Bucket</v>
          </cell>
          <cell r="G391" t="str">
            <v>V</v>
          </cell>
          <cell r="H391">
            <v>0.5</v>
          </cell>
          <cell r="I391" t="str">
            <v>M3</v>
          </cell>
        </row>
        <row r="392">
          <cell r="C392" t="str">
            <v>Faktor Bucket</v>
          </cell>
          <cell r="G392" t="str">
            <v>Fb</v>
          </cell>
          <cell r="H392">
            <v>0.9</v>
          </cell>
          <cell r="I392" t="str">
            <v>-</v>
          </cell>
          <cell r="L392" t="str">
            <v>1.</v>
          </cell>
          <cell r="N392" t="str">
            <v xml:space="preserve">Urugan Pilihan </v>
          </cell>
          <cell r="O392" t="str">
            <v>(EI-322)</v>
          </cell>
          <cell r="P392" t="str">
            <v>M3</v>
          </cell>
          <cell r="Q392">
            <v>0.5</v>
          </cell>
          <cell r="R392">
            <v>68244.022404073927</v>
          </cell>
          <cell r="U392">
            <v>34122.011202036963</v>
          </cell>
        </row>
        <row r="393">
          <cell r="C393" t="str">
            <v>Faktor  Efisiensi alat</v>
          </cell>
          <cell r="G393" t="str">
            <v>Fa</v>
          </cell>
          <cell r="H393">
            <v>0.83</v>
          </cell>
          <cell r="I393" t="str">
            <v>-</v>
          </cell>
        </row>
        <row r="394">
          <cell r="C394" t="str">
            <v>Faktor kedalaman</v>
          </cell>
          <cell r="G394" t="str">
            <v>Fd</v>
          </cell>
          <cell r="H394">
            <v>0.65</v>
          </cell>
          <cell r="I394" t="str">
            <v>-</v>
          </cell>
        </row>
        <row r="395">
          <cell r="C395" t="str">
            <v>Berat isi material</v>
          </cell>
          <cell r="G395" t="str">
            <v>Bim</v>
          </cell>
          <cell r="H395">
            <v>0.85</v>
          </cell>
          <cell r="I395" t="str">
            <v>-</v>
          </cell>
        </row>
        <row r="397">
          <cell r="C397" t="str">
            <v>Waktu siklus</v>
          </cell>
        </row>
        <row r="398">
          <cell r="C398" t="str">
            <v>- Menggali / memuat</v>
          </cell>
          <cell r="G398" t="str">
            <v>Te1</v>
          </cell>
          <cell r="H398">
            <v>0.55000000000000004</v>
          </cell>
          <cell r="I398" t="str">
            <v>menit</v>
          </cell>
          <cell r="Q398" t="str">
            <v xml:space="preserve">JUMLAH HARGA BAHAN   </v>
          </cell>
          <cell r="U398">
            <v>34122.011202036963</v>
          </cell>
        </row>
        <row r="399">
          <cell r="C399" t="str">
            <v>- Lain-lain</v>
          </cell>
          <cell r="G399" t="str">
            <v>Te2</v>
          </cell>
          <cell r="H399">
            <v>0.25</v>
          </cell>
          <cell r="I399" t="str">
            <v>menit</v>
          </cell>
        </row>
        <row r="400">
          <cell r="G400" t="str">
            <v>Te</v>
          </cell>
          <cell r="H400">
            <v>0.8</v>
          </cell>
          <cell r="I400" t="str">
            <v>menit</v>
          </cell>
          <cell r="L400" t="str">
            <v>C.</v>
          </cell>
          <cell r="N400" t="str">
            <v>PERALATAN</v>
          </cell>
        </row>
        <row r="401">
          <cell r="L401" t="str">
            <v>1.</v>
          </cell>
          <cell r="N401" t="str">
            <v>Excavator</v>
          </cell>
          <cell r="O401" t="str">
            <v>(E10)</v>
          </cell>
          <cell r="P401" t="str">
            <v>Jam</v>
          </cell>
          <cell r="Q401">
            <v>7.7534875550467328E-2</v>
          </cell>
          <cell r="R401">
            <v>220215.23650827777</v>
          </cell>
          <cell r="U401">
            <v>17074.360956986045</v>
          </cell>
        </row>
        <row r="402">
          <cell r="L402" t="str">
            <v>2.</v>
          </cell>
          <cell r="N402" t="str">
            <v>Bulldozer</v>
          </cell>
          <cell r="O402" t="str">
            <v>(E04)</v>
          </cell>
          <cell r="P402" t="str">
            <v>Jam</v>
          </cell>
          <cell r="Q402">
            <v>2.2621349595914525E-2</v>
          </cell>
          <cell r="R402">
            <v>98120.775639647385</v>
          </cell>
          <cell r="U402">
            <v>2219.6243683667572</v>
          </cell>
        </row>
        <row r="403">
          <cell r="C403" t="str">
            <v>Kap. Prod. / jam =</v>
          </cell>
          <cell r="D403" t="str">
            <v>V  x Fb x Fa x Fd x Bim x 60</v>
          </cell>
          <cell r="G403" t="str">
            <v>Q1</v>
          </cell>
          <cell r="H403">
            <v>12.897421875000001</v>
          </cell>
          <cell r="I403" t="str">
            <v>M3/Jam</v>
          </cell>
          <cell r="L403" t="str">
            <v>3.</v>
          </cell>
          <cell r="N403" t="str">
            <v>Alat  bantu</v>
          </cell>
          <cell r="P403" t="str">
            <v>Ls</v>
          </cell>
          <cell r="Q403">
            <v>1</v>
          </cell>
          <cell r="R403">
            <v>200</v>
          </cell>
          <cell r="U403">
            <v>200</v>
          </cell>
        </row>
        <row r="404">
          <cell r="D404" t="str">
            <v>Te x Fh</v>
          </cell>
        </row>
        <row r="406">
          <cell r="C406" t="str">
            <v>Koefisien Alat / M3</v>
          </cell>
          <cell r="D406" t="str">
            <v xml:space="preserve"> =  1  :  Q1</v>
          </cell>
          <cell r="G406" t="str">
            <v>(E10)</v>
          </cell>
          <cell r="H406">
            <v>7.7534875550467328E-2</v>
          </cell>
          <cell r="I406" t="str">
            <v>Jam</v>
          </cell>
        </row>
        <row r="409">
          <cell r="A409" t="str">
            <v>2.a.</v>
          </cell>
          <cell r="C409" t="str">
            <v>BULLDOZER</v>
          </cell>
          <cell r="G409" t="str">
            <v>(E04)</v>
          </cell>
        </row>
        <row r="410">
          <cell r="C410" t="str">
            <v>Faktor blade</v>
          </cell>
          <cell r="G410" t="str">
            <v>Fb</v>
          </cell>
          <cell r="H410">
            <v>0.9</v>
          </cell>
          <cell r="I410" t="str">
            <v>-</v>
          </cell>
          <cell r="Q410" t="str">
            <v xml:space="preserve">JUMLAH HARGA PERALATAN   </v>
          </cell>
          <cell r="U410">
            <v>19493.985325352802</v>
          </cell>
        </row>
        <row r="411">
          <cell r="C411" t="str">
            <v>Faktor  efisiensi alat</v>
          </cell>
          <cell r="G411" t="str">
            <v>Fa</v>
          </cell>
          <cell r="H411">
            <v>0.83</v>
          </cell>
          <cell r="I411" t="str">
            <v>-</v>
          </cell>
        </row>
        <row r="412">
          <cell r="C412" t="str">
            <v>Kecepatan maju</v>
          </cell>
          <cell r="G412" t="str">
            <v>F</v>
          </cell>
          <cell r="H412">
            <v>3</v>
          </cell>
          <cell r="I412" t="str">
            <v>Km/Jam</v>
          </cell>
          <cell r="L412" t="str">
            <v>D.</v>
          </cell>
          <cell r="N412" t="str">
            <v>JUMLAH HARGA TENAGA, BAHAN DAN PERALATAN  ( A + B + C )</v>
          </cell>
          <cell r="U412">
            <v>53615.996527389769</v>
          </cell>
        </row>
        <row r="413">
          <cell r="C413" t="str">
            <v>Kecepatan mundur</v>
          </cell>
          <cell r="G413" t="str">
            <v>R</v>
          </cell>
          <cell r="H413">
            <v>4</v>
          </cell>
          <cell r="I413" t="str">
            <v>Km/Jam</v>
          </cell>
          <cell r="L413" t="str">
            <v>E.</v>
          </cell>
          <cell r="N413" t="str">
            <v>OVERHEAD &amp; PROFIT</v>
          </cell>
          <cell r="P413">
            <v>10</v>
          </cell>
          <cell r="Q413" t="str">
            <v>%  x  D</v>
          </cell>
          <cell r="U413">
            <v>5361.5996527389771</v>
          </cell>
        </row>
        <row r="414">
          <cell r="C414" t="str">
            <v>Lebar Blade</v>
          </cell>
          <cell r="G414" t="str">
            <v>B</v>
          </cell>
          <cell r="H414">
            <v>3</v>
          </cell>
          <cell r="I414" t="str">
            <v>M</v>
          </cell>
          <cell r="L414" t="str">
            <v>F.</v>
          </cell>
          <cell r="N414" t="str">
            <v>HARGA SATUAN PEKERJAAN  ( D + E )</v>
          </cell>
          <cell r="U414">
            <v>58977.596180128749</v>
          </cell>
        </row>
        <row r="415">
          <cell r="A415" t="str">
            <v>`</v>
          </cell>
          <cell r="C415" t="str">
            <v>Tinggi blade</v>
          </cell>
          <cell r="G415" t="str">
            <v>H</v>
          </cell>
          <cell r="H415">
            <v>1.2</v>
          </cell>
          <cell r="I415" t="str">
            <v>M</v>
          </cell>
          <cell r="L415" t="str">
            <v>Note: 1</v>
          </cell>
          <cell r="N415" t="str">
            <v>SATUAN dapat berdasarkan atas jam operasi untuk Tenaga Kerja dan Peralatan, volume dan/atau ukuran</v>
          </cell>
        </row>
        <row r="416">
          <cell r="C416" t="str">
            <v>Jarak Gusur</v>
          </cell>
          <cell r="G416" t="str">
            <v>L</v>
          </cell>
          <cell r="H416">
            <v>100</v>
          </cell>
          <cell r="I416" t="str">
            <v>M</v>
          </cell>
          <cell r="N416" t="str">
            <v>berat untuk bahan-bahan.</v>
          </cell>
        </row>
        <row r="417">
          <cell r="L417">
            <v>2</v>
          </cell>
          <cell r="N417" t="str">
            <v>Kuantitas satuan adalah kuantitas setiap komponen untuk menyelesaikan satu satuan pekerjaan dari nomor</v>
          </cell>
        </row>
        <row r="418">
          <cell r="C418" t="str">
            <v>Volume 1 kali gusur =</v>
          </cell>
          <cell r="E418" t="str">
            <v>H^2 x B x Fb</v>
          </cell>
          <cell r="G418" t="str">
            <v>V</v>
          </cell>
          <cell r="H418">
            <v>3.8880000000000003</v>
          </cell>
          <cell r="I418" t="str">
            <v>M3</v>
          </cell>
          <cell r="J418" t="str">
            <v>Loose</v>
          </cell>
          <cell r="N418" t="str">
            <v>mata pembayaran.</v>
          </cell>
        </row>
        <row r="419">
          <cell r="L419">
            <v>3</v>
          </cell>
          <cell r="N419" t="str">
            <v>Biaya satuan untuk peralatan sudah termasuk bahan bakar, bahan habis dipakai dan operator.</v>
          </cell>
        </row>
        <row r="420">
          <cell r="L420">
            <v>4</v>
          </cell>
          <cell r="N420" t="str">
            <v>Biaya satuan sudah termasuk pengeluaran untuk seluruh pajak yang berkaitan (tetapi tidak termasuk PPN</v>
          </cell>
        </row>
        <row r="421">
          <cell r="J421" t="str">
            <v>Berlanjut ke halaman berikut</v>
          </cell>
          <cell r="N421" t="str">
            <v>yang dibayar dari kontrak) dan biaya-biaya lainnya.</v>
          </cell>
        </row>
        <row r="422">
          <cell r="A422" t="str">
            <v>ITEM PEMBAYARAN NO.</v>
          </cell>
          <cell r="D422" t="str">
            <v>:  3.1 (4)</v>
          </cell>
          <cell r="J422" t="str">
            <v>Analisa EI-314</v>
          </cell>
        </row>
        <row r="423">
          <cell r="A423" t="str">
            <v>JENIS PEKERJAAN</v>
          </cell>
          <cell r="D423" t="str">
            <v>:  Galian Struktur Kedalaman 2 - &lt;4 M</v>
          </cell>
        </row>
        <row r="424">
          <cell r="A424" t="str">
            <v>SATUAN PEMBAYARAN</v>
          </cell>
          <cell r="D424" t="str">
            <v>:  M3</v>
          </cell>
          <cell r="H424" t="str">
            <v xml:space="preserve">         URAIAN ANALISA HARGA SATUAN</v>
          </cell>
        </row>
        <row r="425">
          <cell r="J425" t="str">
            <v>Lanjutan</v>
          </cell>
        </row>
        <row r="427">
          <cell r="A427" t="str">
            <v>No.</v>
          </cell>
          <cell r="C427" t="str">
            <v>U R A I A N</v>
          </cell>
          <cell r="G427" t="str">
            <v>KODE</v>
          </cell>
          <cell r="H427" t="str">
            <v>KOEF.</v>
          </cell>
          <cell r="I427" t="str">
            <v>SATUAN</v>
          </cell>
          <cell r="J427" t="str">
            <v>KETERANGAN</v>
          </cell>
        </row>
        <row r="430">
          <cell r="C430" t="str">
            <v>Waktu Siklus</v>
          </cell>
        </row>
        <row r="431">
          <cell r="C431" t="str">
            <v>- Maju</v>
          </cell>
          <cell r="D431" t="str">
            <v>= (L x 60) / (F x 1000)</v>
          </cell>
          <cell r="G431" t="str">
            <v>Tb1</v>
          </cell>
          <cell r="H431">
            <v>2</v>
          </cell>
          <cell r="I431" t="str">
            <v>menit</v>
          </cell>
        </row>
        <row r="432">
          <cell r="C432" t="str">
            <v>- Mundur</v>
          </cell>
          <cell r="D432" t="str">
            <v>= (L x 60) / (R x 1000)</v>
          </cell>
          <cell r="G432" t="str">
            <v>Tb2</v>
          </cell>
          <cell r="H432">
            <v>1.5</v>
          </cell>
          <cell r="I432" t="str">
            <v>menit</v>
          </cell>
        </row>
        <row r="433">
          <cell r="C433" t="str">
            <v>- Lain-lain</v>
          </cell>
          <cell r="G433" t="str">
            <v>Tb3</v>
          </cell>
          <cell r="H433">
            <v>0.15</v>
          </cell>
          <cell r="I433" t="str">
            <v>menit</v>
          </cell>
        </row>
        <row r="434">
          <cell r="G434" t="str">
            <v>Tb</v>
          </cell>
          <cell r="H434">
            <v>3.65</v>
          </cell>
          <cell r="I434" t="str">
            <v>menit</v>
          </cell>
        </row>
        <row r="436">
          <cell r="C436" t="str">
            <v>Kapasitas Produksi / Jam   =</v>
          </cell>
          <cell r="E436" t="str">
            <v>V x Fa x 60</v>
          </cell>
          <cell r="G436" t="str">
            <v>Q2</v>
          </cell>
          <cell r="H436">
            <v>44.206027397260272</v>
          </cell>
          <cell r="I436" t="str">
            <v xml:space="preserve">M3 / Jam </v>
          </cell>
        </row>
        <row r="437">
          <cell r="E437" t="str">
            <v xml:space="preserve">    Tb x Fh</v>
          </cell>
        </row>
        <row r="439">
          <cell r="C439" t="str">
            <v>Koefisien Alat / M3</v>
          </cell>
          <cell r="D439" t="str">
            <v xml:space="preserve"> =  1  :  Q2</v>
          </cell>
          <cell r="G439" t="str">
            <v>(E04)</v>
          </cell>
          <cell r="H439">
            <v>2.2621349595914525E-2</v>
          </cell>
          <cell r="I439" t="str">
            <v>Jam</v>
          </cell>
        </row>
        <row r="442">
          <cell r="A442" t="str">
            <v>2.d.</v>
          </cell>
          <cell r="C442" t="str">
            <v>ALAT  BANTU</v>
          </cell>
        </row>
        <row r="443">
          <cell r="C443" t="str">
            <v>Diperlukan alat-alat bantu kecil</v>
          </cell>
          <cell r="J443" t="str">
            <v>Lump Sump</v>
          </cell>
        </row>
        <row r="444">
          <cell r="C444" t="str">
            <v>- Pacul</v>
          </cell>
          <cell r="D444" t="str">
            <v>=  2  buah</v>
          </cell>
        </row>
        <row r="445">
          <cell r="C445" t="str">
            <v>- Sekop</v>
          </cell>
          <cell r="D445" t="str">
            <v>=  2  buah</v>
          </cell>
        </row>
        <row r="448">
          <cell r="A448" t="str">
            <v xml:space="preserve">   3.</v>
          </cell>
          <cell r="C448" t="str">
            <v>TENAGA</v>
          </cell>
        </row>
        <row r="449">
          <cell r="C449" t="str">
            <v>Produksi menentukan : EXCAVATOR</v>
          </cell>
          <cell r="G449" t="str">
            <v>Q1</v>
          </cell>
          <cell r="H449">
            <v>12.897421875000001</v>
          </cell>
          <cell r="I449" t="str">
            <v>M3/Jam</v>
          </cell>
        </row>
        <row r="450">
          <cell r="C450" t="str">
            <v>Produksi Galian / hari  =  Tk x Q1</v>
          </cell>
          <cell r="G450" t="str">
            <v>Qt</v>
          </cell>
          <cell r="H450">
            <v>90.281953125000001</v>
          </cell>
          <cell r="I450" t="str">
            <v>M3</v>
          </cell>
        </row>
        <row r="451">
          <cell r="C451" t="str">
            <v>Kebutuhan tenaga :</v>
          </cell>
        </row>
        <row r="452">
          <cell r="D452" t="str">
            <v>- Pekerja</v>
          </cell>
          <cell r="G452" t="str">
            <v>P</v>
          </cell>
          <cell r="H452">
            <v>10</v>
          </cell>
          <cell r="I452" t="str">
            <v>orang</v>
          </cell>
        </row>
        <row r="453">
          <cell r="D453" t="str">
            <v>- Mandor</v>
          </cell>
          <cell r="G453" t="str">
            <v>M</v>
          </cell>
          <cell r="H453">
            <v>1</v>
          </cell>
          <cell r="I453" t="str">
            <v>orang</v>
          </cell>
        </row>
        <row r="455">
          <cell r="C455" t="str">
            <v>Koefisien tenaga / M3   :</v>
          </cell>
        </row>
        <row r="456">
          <cell r="D456" t="str">
            <v>- Pekerja</v>
          </cell>
          <cell r="E456" t="str">
            <v>= (Tk x P) : Qt</v>
          </cell>
          <cell r="G456" t="str">
            <v>(L01)</v>
          </cell>
          <cell r="H456">
            <v>0.7753487555046733</v>
          </cell>
          <cell r="I456" t="str">
            <v>Jam</v>
          </cell>
        </row>
        <row r="457">
          <cell r="D457" t="str">
            <v>- Mandor</v>
          </cell>
          <cell r="E457" t="str">
            <v>= (Tk x M) : Qt</v>
          </cell>
          <cell r="G457" t="str">
            <v>(L03)</v>
          </cell>
          <cell r="H457">
            <v>7.7534875550467328E-2</v>
          </cell>
          <cell r="I457" t="str">
            <v>Jam</v>
          </cell>
        </row>
        <row r="459">
          <cell r="A459" t="str">
            <v>4.</v>
          </cell>
          <cell r="C459" t="str">
            <v>HARGA DASAR SATUAN UPAH, BAHAN DAN ALAT</v>
          </cell>
        </row>
        <row r="460">
          <cell r="C460" t="str">
            <v>Lihat lampiran.</v>
          </cell>
        </row>
        <row r="462">
          <cell r="A462" t="str">
            <v>5.</v>
          </cell>
          <cell r="C462" t="str">
            <v>ANALISA HARGA SATUAN PEKERJAAN</v>
          </cell>
        </row>
        <row r="463">
          <cell r="C463" t="str">
            <v>Lihat perhitungan dalam FORMULIR STANDAR UNTUK</v>
          </cell>
        </row>
        <row r="464">
          <cell r="C464" t="str">
            <v>PEREKEMAN ANALISA MASING-MASING HARGA</v>
          </cell>
        </row>
        <row r="465">
          <cell r="C465" t="str">
            <v>SATUAN.</v>
          </cell>
        </row>
        <row r="466">
          <cell r="C466" t="str">
            <v>Didapat Harga Satuan Pekerjaan :</v>
          </cell>
        </row>
        <row r="468">
          <cell r="C468" t="str">
            <v xml:space="preserve">Rp.  </v>
          </cell>
          <cell r="D468">
            <v>58977.596180128749</v>
          </cell>
          <cell r="E468" t="str">
            <v xml:space="preserve"> / M3</v>
          </cell>
        </row>
        <row r="471">
          <cell r="A471" t="str">
            <v>6.</v>
          </cell>
          <cell r="C471" t="str">
            <v>WAKTU PELAKSANAAN YANG DIPERLUKAN</v>
          </cell>
        </row>
        <row r="472">
          <cell r="C472" t="str">
            <v>Masa Pelaksanaan :</v>
          </cell>
          <cell r="D472" t="str">
            <v>. . . . . . . . . . . .</v>
          </cell>
          <cell r="E472" t="str">
            <v>bulan</v>
          </cell>
        </row>
        <row r="474">
          <cell r="A474" t="str">
            <v>7.</v>
          </cell>
          <cell r="C474" t="str">
            <v>VOLUME PEKERJAAN YANG DIPERLUKAN</v>
          </cell>
        </row>
        <row r="475">
          <cell r="C475" t="str">
            <v>Volume pekerjaan  :</v>
          </cell>
          <cell r="D475">
            <v>0</v>
          </cell>
          <cell r="E475" t="str">
            <v>M3</v>
          </cell>
        </row>
        <row r="481">
          <cell r="A481" t="str">
            <v>ITEM PEMBAYARAN NO.</v>
          </cell>
          <cell r="D481" t="str">
            <v>:  3.1 (5)</v>
          </cell>
          <cell r="J481" t="str">
            <v>Analisa EI-315</v>
          </cell>
          <cell r="T481" t="str">
            <v>Analisa EI-315</v>
          </cell>
        </row>
        <row r="482">
          <cell r="A482" t="str">
            <v>JENIS PEKERJAAN</v>
          </cell>
          <cell r="D482" t="str">
            <v>:  Galian Struktur Kedalaman 4-6 M</v>
          </cell>
        </row>
        <row r="483">
          <cell r="A483" t="str">
            <v>SATUAN PEMBAYARAN</v>
          </cell>
          <cell r="D483" t="str">
            <v>:  M3</v>
          </cell>
          <cell r="H483" t="str">
            <v xml:space="preserve">         URAIAN ANALISA HARGA SATUAN</v>
          </cell>
          <cell r="L483" t="str">
            <v>FORMULIR STANDAR UNTUK</v>
          </cell>
        </row>
        <row r="484">
          <cell r="L484" t="str">
            <v>PEREKAMAN ANALISA MASING-MASING HARGA SATUAN</v>
          </cell>
        </row>
        <row r="485">
          <cell r="L485" t="str">
            <v/>
          </cell>
        </row>
        <row r="486">
          <cell r="A486" t="str">
            <v>No.</v>
          </cell>
          <cell r="C486" t="str">
            <v>U R A I A N</v>
          </cell>
          <cell r="G486" t="str">
            <v>KODE</v>
          </cell>
          <cell r="H486" t="str">
            <v>KOEF.</v>
          </cell>
          <cell r="I486" t="str">
            <v>SATUAN</v>
          </cell>
          <cell r="J486" t="str">
            <v>KETERANGAN</v>
          </cell>
        </row>
        <row r="488">
          <cell r="L488" t="str">
            <v>Proyek / Bagpro</v>
          </cell>
          <cell r="O488" t="str">
            <v xml:space="preserve">:  Peningkatan Jalan Dan Jembatan Prop. NTT </v>
          </cell>
        </row>
        <row r="489">
          <cell r="A489" t="str">
            <v>I.</v>
          </cell>
          <cell r="C489" t="str">
            <v>ASUMSI</v>
          </cell>
          <cell r="L489" t="str">
            <v>No. Paket Kontrak</v>
          </cell>
          <cell r="O489" t="str">
            <v xml:space="preserve">:  </v>
          </cell>
        </row>
        <row r="490">
          <cell r="A490">
            <v>1</v>
          </cell>
          <cell r="C490" t="str">
            <v>Pekerjaan dilakukan secara manual</v>
          </cell>
          <cell r="L490" t="str">
            <v>Nama Paket</v>
          </cell>
          <cell r="O490" t="str">
            <v>:  Pembangunan Jalan Resetlement Pengungsi Mauritzu</v>
          </cell>
        </row>
        <row r="491">
          <cell r="A491">
            <v>2</v>
          </cell>
          <cell r="C491" t="str">
            <v>Lokasi pekerjaan : sekitar jembatan</v>
          </cell>
          <cell r="L491" t="str">
            <v>Prop / Kab / Kodya</v>
          </cell>
          <cell r="O491" t="str">
            <v>:  Nusa Tenggara Timur / TTU</v>
          </cell>
        </row>
        <row r="492">
          <cell r="A492">
            <v>3</v>
          </cell>
          <cell r="C492" t="str">
            <v>Kondisi Jalan   :  sedang / baik</v>
          </cell>
          <cell r="L492" t="str">
            <v>ITEM PEMBAYARAN NO.</v>
          </cell>
          <cell r="O492" t="str">
            <v>:  3.1 (5)</v>
          </cell>
          <cell r="R492" t="str">
            <v>PERKIRAAN VOL. PEK.</v>
          </cell>
          <cell r="T492" t="str">
            <v>:</v>
          </cell>
          <cell r="U492">
            <v>0</v>
          </cell>
        </row>
        <row r="493">
          <cell r="A493">
            <v>4</v>
          </cell>
          <cell r="C493" t="str">
            <v>Jam kerja efektif per-hari</v>
          </cell>
          <cell r="G493" t="str">
            <v>Tk</v>
          </cell>
          <cell r="H493">
            <v>7</v>
          </cell>
          <cell r="I493" t="str">
            <v>Jam</v>
          </cell>
          <cell r="L493" t="str">
            <v>JENIS PEKERJAAN</v>
          </cell>
          <cell r="O493" t="str">
            <v>:  Galian Struktur Kedalaman 4-6 M</v>
          </cell>
          <cell r="R493" t="str">
            <v>TOTAL HARGA (Rp.)</v>
          </cell>
          <cell r="T493" t="str">
            <v>:</v>
          </cell>
          <cell r="U493">
            <v>0</v>
          </cell>
        </row>
        <row r="494">
          <cell r="A494">
            <v>5</v>
          </cell>
          <cell r="C494" t="str">
            <v>Faktor pengembangan bahan</v>
          </cell>
          <cell r="G494" t="str">
            <v>Fh</v>
          </cell>
          <cell r="H494">
            <v>1.2</v>
          </cell>
          <cell r="I494" t="str">
            <v>-</v>
          </cell>
          <cell r="L494" t="str">
            <v>SATUAN PEMBAYARAN</v>
          </cell>
          <cell r="O494" t="str">
            <v>:  M3</v>
          </cell>
          <cell r="R494" t="str">
            <v>% THD. BIAYA PROYEK</v>
          </cell>
          <cell r="T494" t="str">
            <v>:</v>
          </cell>
          <cell r="U494">
            <v>0</v>
          </cell>
        </row>
        <row r="495">
          <cell r="A495">
            <v>6</v>
          </cell>
          <cell r="C495" t="str">
            <v>Pengurugan kembali (backfill) untuk struktur</v>
          </cell>
          <cell r="G495" t="str">
            <v>Uk</v>
          </cell>
          <cell r="H495">
            <v>50</v>
          </cell>
          <cell r="I495" t="str">
            <v>%/M3</v>
          </cell>
        </row>
        <row r="497">
          <cell r="A497" t="str">
            <v>II.</v>
          </cell>
          <cell r="C497" t="str">
            <v>METHODE PELAKSANAAN</v>
          </cell>
          <cell r="Q497" t="str">
            <v>PERKIRAAN</v>
          </cell>
          <cell r="R497" t="str">
            <v>HARGA</v>
          </cell>
          <cell r="S497" t="str">
            <v>JUMLAH</v>
          </cell>
        </row>
        <row r="498">
          <cell r="A498">
            <v>1</v>
          </cell>
          <cell r="C498" t="str">
            <v>Tanah / batu  yang dipotong berada disekitar jembatan</v>
          </cell>
          <cell r="L498" t="str">
            <v>NO.</v>
          </cell>
          <cell r="N498" t="str">
            <v>KOMPONEN</v>
          </cell>
          <cell r="P498" t="str">
            <v>SATUAN</v>
          </cell>
          <cell r="Q498" t="str">
            <v>KUANTITAS</v>
          </cell>
          <cell r="R498" t="str">
            <v>SATUAN</v>
          </cell>
          <cell r="S498" t="str">
            <v>HARGA</v>
          </cell>
        </row>
        <row r="499">
          <cell r="A499">
            <v>2</v>
          </cell>
          <cell r="C499" t="str">
            <v>Penggalian dilakukan dengan mgenggunakan alat</v>
          </cell>
          <cell r="R499" t="str">
            <v>(Rp.)</v>
          </cell>
          <cell r="S499" t="str">
            <v>(Rp.)</v>
          </cell>
        </row>
        <row r="500">
          <cell r="C500" t="str">
            <v>Excavator</v>
          </cell>
        </row>
        <row r="501">
          <cell r="A501">
            <v>3</v>
          </cell>
          <cell r="C501" t="str">
            <v>Bulldozer mengankut/mengusur hasil galian ke tempat</v>
          </cell>
        </row>
        <row r="502">
          <cell r="C502" t="str">
            <v>pembuangan dilokasi sekitar jembatan</v>
          </cell>
          <cell r="G502" t="str">
            <v>L</v>
          </cell>
          <cell r="H502">
            <v>0.1</v>
          </cell>
          <cell r="I502" t="str">
            <v>Km</v>
          </cell>
          <cell r="L502" t="str">
            <v>A.</v>
          </cell>
          <cell r="N502" t="str">
            <v>TENAGA</v>
          </cell>
        </row>
        <row r="504">
          <cell r="A504" t="str">
            <v>III.</v>
          </cell>
          <cell r="C504" t="str">
            <v>PEMAKAIAN BAHAN, ALAT DAN TENAGA</v>
          </cell>
          <cell r="L504" t="str">
            <v>1.</v>
          </cell>
          <cell r="N504" t="str">
            <v>Pekerja</v>
          </cell>
          <cell r="O504" t="str">
            <v>(L01)</v>
          </cell>
          <cell r="P504" t="str">
            <v>Jam</v>
          </cell>
          <cell r="Q504">
            <v>1.0467208199313092</v>
          </cell>
          <cell r="R504">
            <v>0</v>
          </cell>
          <cell r="U504">
            <v>0</v>
          </cell>
        </row>
        <row r="505">
          <cell r="L505" t="str">
            <v>2.</v>
          </cell>
          <cell r="N505" t="str">
            <v>Mandor</v>
          </cell>
          <cell r="O505" t="str">
            <v>(L03)</v>
          </cell>
          <cell r="P505" t="str">
            <v>Jam</v>
          </cell>
          <cell r="Q505">
            <v>8.7226734994275759E-2</v>
          </cell>
          <cell r="R505">
            <v>0</v>
          </cell>
          <cell r="U505">
            <v>0</v>
          </cell>
        </row>
        <row r="506">
          <cell r="A506" t="str">
            <v xml:space="preserve">   1.</v>
          </cell>
          <cell r="C506" t="str">
            <v>BAHAN</v>
          </cell>
        </row>
        <row r="507">
          <cell r="C507" t="str">
            <v>- Urugan Pilihan (untuk backfill)</v>
          </cell>
          <cell r="E507" t="str">
            <v>= Uk x 1M3</v>
          </cell>
          <cell r="G507" t="str">
            <v>(EI-322)</v>
          </cell>
          <cell r="H507">
            <v>0.5</v>
          </cell>
          <cell r="I507" t="str">
            <v>M3</v>
          </cell>
        </row>
        <row r="508">
          <cell r="Q508" t="str">
            <v xml:space="preserve">JUMLAH HARGA TENAGA   </v>
          </cell>
          <cell r="U508">
            <v>0</v>
          </cell>
        </row>
        <row r="509">
          <cell r="A509" t="str">
            <v xml:space="preserve">   2.</v>
          </cell>
          <cell r="C509" t="str">
            <v>ALAT</v>
          </cell>
        </row>
        <row r="510">
          <cell r="A510" t="str">
            <v xml:space="preserve">   2.a.</v>
          </cell>
          <cell r="C510" t="str">
            <v>EXCAVATOR</v>
          </cell>
          <cell r="G510" t="str">
            <v>(E10)</v>
          </cell>
          <cell r="L510" t="str">
            <v>B.</v>
          </cell>
          <cell r="N510" t="str">
            <v>BAHAN</v>
          </cell>
        </row>
        <row r="511">
          <cell r="C511" t="str">
            <v>Kapasitas Bucket</v>
          </cell>
          <cell r="G511" t="str">
            <v>V</v>
          </cell>
          <cell r="H511">
            <v>0.5</v>
          </cell>
          <cell r="I511" t="str">
            <v>M3</v>
          </cell>
        </row>
        <row r="512">
          <cell r="C512" t="str">
            <v>Faktor Bucket</v>
          </cell>
          <cell r="G512" t="str">
            <v>Fb</v>
          </cell>
          <cell r="H512">
            <v>0.9</v>
          </cell>
          <cell r="I512" t="str">
            <v>-</v>
          </cell>
          <cell r="L512" t="str">
            <v>1.</v>
          </cell>
          <cell r="N512" t="str">
            <v xml:space="preserve">Urugan Pilihan </v>
          </cell>
          <cell r="O512" t="str">
            <v>(EI-322)</v>
          </cell>
          <cell r="P512" t="str">
            <v>M3</v>
          </cell>
          <cell r="Q512">
            <v>0.5</v>
          </cell>
          <cell r="R512">
            <v>68244.022404073927</v>
          </cell>
          <cell r="U512">
            <v>34122.011202036963</v>
          </cell>
        </row>
        <row r="513">
          <cell r="C513" t="str">
            <v>Faktor  Efisiensi alat</v>
          </cell>
          <cell r="G513" t="str">
            <v>Fa</v>
          </cell>
          <cell r="H513">
            <v>0.83</v>
          </cell>
          <cell r="I513" t="str">
            <v>-</v>
          </cell>
        </row>
        <row r="514">
          <cell r="C514" t="str">
            <v>Faktor kedalaman</v>
          </cell>
          <cell r="G514" t="str">
            <v>Fd</v>
          </cell>
          <cell r="H514">
            <v>0.65</v>
          </cell>
          <cell r="I514" t="str">
            <v>-</v>
          </cell>
        </row>
        <row r="515">
          <cell r="C515" t="str">
            <v>Berat isi material</v>
          </cell>
          <cell r="G515" t="str">
            <v>Bim</v>
          </cell>
          <cell r="H515">
            <v>0.85</v>
          </cell>
          <cell r="I515" t="str">
            <v>-</v>
          </cell>
        </row>
        <row r="517">
          <cell r="C517" t="str">
            <v>Waktu siklus</v>
          </cell>
        </row>
        <row r="518">
          <cell r="C518" t="str">
            <v>- Menggali / memuat</v>
          </cell>
          <cell r="G518" t="str">
            <v>Te1</v>
          </cell>
          <cell r="H518">
            <v>0.65</v>
          </cell>
          <cell r="I518" t="str">
            <v>menit</v>
          </cell>
          <cell r="Q518" t="str">
            <v xml:space="preserve">JUMLAH HARGA BAHAN   </v>
          </cell>
          <cell r="U518">
            <v>34122.011202036963</v>
          </cell>
        </row>
        <row r="519">
          <cell r="C519" t="str">
            <v>- Lain-lain</v>
          </cell>
          <cell r="G519" t="str">
            <v>Te2</v>
          </cell>
          <cell r="H519">
            <v>0.25</v>
          </cell>
          <cell r="I519" t="str">
            <v>menit</v>
          </cell>
        </row>
        <row r="520">
          <cell r="G520" t="str">
            <v>Te</v>
          </cell>
          <cell r="H520">
            <v>0.9</v>
          </cell>
          <cell r="I520" t="str">
            <v>menit</v>
          </cell>
          <cell r="L520" t="str">
            <v>C.</v>
          </cell>
          <cell r="N520" t="str">
            <v>PERALATAN</v>
          </cell>
        </row>
        <row r="521">
          <cell r="L521" t="str">
            <v>1.</v>
          </cell>
          <cell r="N521" t="str">
            <v>Excavator</v>
          </cell>
          <cell r="O521" t="str">
            <v>(E10)</v>
          </cell>
          <cell r="P521" t="str">
            <v>Jam</v>
          </cell>
          <cell r="Q521">
            <v>8.7226734994275759E-2</v>
          </cell>
          <cell r="R521">
            <v>220215.23650827777</v>
          </cell>
          <cell r="U521">
            <v>19208.656076609306</v>
          </cell>
        </row>
        <row r="522">
          <cell r="L522" t="str">
            <v>2.</v>
          </cell>
          <cell r="N522" t="str">
            <v>Bulldozer</v>
          </cell>
          <cell r="O522" t="str">
            <v>(E04)</v>
          </cell>
          <cell r="P522" t="str">
            <v>Jam</v>
          </cell>
          <cell r="Q522">
            <v>2.2621349595914525E-2</v>
          </cell>
          <cell r="R522">
            <v>98120.775639647385</v>
          </cell>
          <cell r="U522">
            <v>2219.6243683667572</v>
          </cell>
        </row>
        <row r="523">
          <cell r="C523" t="str">
            <v>Kap. Prod. / jam =</v>
          </cell>
          <cell r="D523" t="str">
            <v>V  x Fb x Fa x Fd x Bim x 60</v>
          </cell>
          <cell r="G523" t="str">
            <v>Q1</v>
          </cell>
          <cell r="H523">
            <v>11.464374999999999</v>
          </cell>
          <cell r="I523" t="str">
            <v>M3/Jam</v>
          </cell>
          <cell r="L523" t="str">
            <v>3.</v>
          </cell>
          <cell r="N523" t="str">
            <v>Alat  bantu</v>
          </cell>
          <cell r="P523" t="str">
            <v>Ls</v>
          </cell>
          <cell r="Q523">
            <v>1</v>
          </cell>
          <cell r="R523">
            <v>250</v>
          </cell>
          <cell r="U523">
            <v>250</v>
          </cell>
        </row>
        <row r="524">
          <cell r="D524" t="str">
            <v>Te x Fh</v>
          </cell>
        </row>
        <row r="526">
          <cell r="C526" t="str">
            <v>Koefisien Alat / M3</v>
          </cell>
          <cell r="D526" t="str">
            <v xml:space="preserve"> =  1  :  Q1</v>
          </cell>
          <cell r="G526" t="str">
            <v>(E10)</v>
          </cell>
          <cell r="H526">
            <v>8.7226734994275759E-2</v>
          </cell>
          <cell r="I526" t="str">
            <v>Jam</v>
          </cell>
        </row>
        <row r="529">
          <cell r="A529" t="str">
            <v>2.a.</v>
          </cell>
          <cell r="C529" t="str">
            <v>BULLDOZER</v>
          </cell>
          <cell r="G529" t="str">
            <v>(E04)</v>
          </cell>
        </row>
        <row r="530">
          <cell r="C530" t="str">
            <v>Faktor blade</v>
          </cell>
          <cell r="G530" t="str">
            <v>Fb</v>
          </cell>
          <cell r="H530">
            <v>0.9</v>
          </cell>
          <cell r="I530" t="str">
            <v>-</v>
          </cell>
          <cell r="Q530" t="str">
            <v xml:space="preserve">JUMLAH HARGA PERALATAN   </v>
          </cell>
          <cell r="U530">
            <v>21678.280444976062</v>
          </cell>
        </row>
        <row r="531">
          <cell r="C531" t="str">
            <v>Faktor  efisiensi alat</v>
          </cell>
          <cell r="G531" t="str">
            <v>Fa</v>
          </cell>
          <cell r="H531">
            <v>0.83</v>
          </cell>
          <cell r="I531" t="str">
            <v>-</v>
          </cell>
        </row>
        <row r="532">
          <cell r="C532" t="str">
            <v>Kecepatan maju</v>
          </cell>
          <cell r="G532" t="str">
            <v>F</v>
          </cell>
          <cell r="H532">
            <v>3</v>
          </cell>
          <cell r="I532" t="str">
            <v>Km/Jam</v>
          </cell>
          <cell r="L532" t="str">
            <v>D.</v>
          </cell>
          <cell r="N532" t="str">
            <v>JUMLAH HARGA TENAGA, BAHAN DAN PERALATAN  ( A + B + C )</v>
          </cell>
          <cell r="U532">
            <v>55800.291647013029</v>
          </cell>
        </row>
        <row r="533">
          <cell r="C533" t="str">
            <v>Kecepatan mundur</v>
          </cell>
          <cell r="G533" t="str">
            <v>R</v>
          </cell>
          <cell r="H533">
            <v>4</v>
          </cell>
          <cell r="I533" t="str">
            <v>Km/Jam</v>
          </cell>
          <cell r="L533" t="str">
            <v>E.</v>
          </cell>
          <cell r="N533" t="str">
            <v>OVERHEAD &amp; PROFIT</v>
          </cell>
          <cell r="P533">
            <v>10</v>
          </cell>
          <cell r="Q533" t="str">
            <v>%  x  D</v>
          </cell>
          <cell r="U533">
            <v>5580.0291647013037</v>
          </cell>
        </row>
        <row r="534">
          <cell r="C534" t="str">
            <v>Lebar Blade</v>
          </cell>
          <cell r="G534" t="str">
            <v>B</v>
          </cell>
          <cell r="H534">
            <v>3</v>
          </cell>
          <cell r="I534" t="str">
            <v>M</v>
          </cell>
          <cell r="L534" t="str">
            <v>F.</v>
          </cell>
          <cell r="N534" t="str">
            <v>HARGA SATUAN PEKERJAAN  ( D + E )</v>
          </cell>
          <cell r="U534">
            <v>61380.320811714337</v>
          </cell>
        </row>
        <row r="535">
          <cell r="A535" t="str">
            <v>`</v>
          </cell>
          <cell r="C535" t="str">
            <v>Tinggi blade</v>
          </cell>
          <cell r="G535" t="str">
            <v>H</v>
          </cell>
          <cell r="H535">
            <v>1.2</v>
          </cell>
          <cell r="I535" t="str">
            <v>M</v>
          </cell>
          <cell r="L535" t="str">
            <v>Note: 1</v>
          </cell>
          <cell r="N535" t="str">
            <v>SATUAN dapat berdasarkan atas jam operasi untuk Tenaga Kerja dan Peralatan, volume dan/atau ukuran</v>
          </cell>
        </row>
        <row r="536">
          <cell r="C536" t="str">
            <v>Jarak Gusur</v>
          </cell>
          <cell r="G536" t="str">
            <v>L</v>
          </cell>
          <cell r="H536">
            <v>100</v>
          </cell>
          <cell r="I536" t="str">
            <v>M</v>
          </cell>
          <cell r="N536" t="str">
            <v>berat untuk bahan-bahan.</v>
          </cell>
        </row>
        <row r="537">
          <cell r="L537">
            <v>2</v>
          </cell>
          <cell r="N537" t="str">
            <v>Kuantitas satuan adalah kuantitas setiap komponen untuk menyelesaikan satu satuan pekerjaan dari nomor</v>
          </cell>
        </row>
        <row r="538">
          <cell r="C538" t="str">
            <v>Volume 1 kali gusur =</v>
          </cell>
          <cell r="E538" t="str">
            <v>H^2 x B x Fb</v>
          </cell>
          <cell r="G538" t="str">
            <v>V</v>
          </cell>
          <cell r="H538">
            <v>3.8880000000000003</v>
          </cell>
          <cell r="I538" t="str">
            <v>M3</v>
          </cell>
          <cell r="J538" t="str">
            <v>Loose</v>
          </cell>
          <cell r="N538" t="str">
            <v>mata pembayaran.</v>
          </cell>
        </row>
        <row r="539">
          <cell r="L539">
            <v>3</v>
          </cell>
          <cell r="N539" t="str">
            <v>Biaya satuan untuk peralatan sudah termasuk bahan bakar, bahan habis dipakai dan operator.</v>
          </cell>
        </row>
        <row r="540">
          <cell r="L540">
            <v>4</v>
          </cell>
          <cell r="N540" t="str">
            <v>Biaya satuan sudah termasuk pengeluaran untuk seluruh pajak yang berkaitan (tetapi tidak termasuk PPN</v>
          </cell>
        </row>
        <row r="541">
          <cell r="J541" t="str">
            <v>Berlanjut ke halaman berikut</v>
          </cell>
          <cell r="N541" t="str">
            <v>yang dibayar dari kontrak) dan biaya-biaya lainnya.</v>
          </cell>
        </row>
        <row r="542">
          <cell r="A542" t="str">
            <v>ITEM PEMBAYARAN NO.</v>
          </cell>
          <cell r="D542" t="str">
            <v>:  3.1 (5)</v>
          </cell>
          <cell r="J542" t="str">
            <v>Analisa EI-315</v>
          </cell>
        </row>
        <row r="543">
          <cell r="A543" t="str">
            <v>JENIS PEKERJAAN</v>
          </cell>
          <cell r="D543" t="str">
            <v>:  Galian Struktur Kedalaman 4-6 M</v>
          </cell>
        </row>
        <row r="544">
          <cell r="A544" t="str">
            <v>SATUAN PEMBAYARAN</v>
          </cell>
          <cell r="D544" t="str">
            <v>:  M3</v>
          </cell>
          <cell r="H544" t="str">
            <v xml:space="preserve">         URAIAN ANALISA HARGA SATUAN</v>
          </cell>
        </row>
        <row r="545">
          <cell r="J545" t="str">
            <v>Lanjutan</v>
          </cell>
        </row>
        <row r="547">
          <cell r="A547" t="str">
            <v>No.</v>
          </cell>
          <cell r="C547" t="str">
            <v>U R A I A N</v>
          </cell>
          <cell r="G547" t="str">
            <v>KODE</v>
          </cell>
          <cell r="H547" t="str">
            <v>KOEF.</v>
          </cell>
          <cell r="I547" t="str">
            <v>SATUAN</v>
          </cell>
          <cell r="J547" t="str">
            <v>KETERANGAN</v>
          </cell>
        </row>
        <row r="550">
          <cell r="C550" t="str">
            <v>Waktu Siklus</v>
          </cell>
        </row>
        <row r="551">
          <cell r="C551" t="str">
            <v>- Maju</v>
          </cell>
          <cell r="D551" t="str">
            <v>= (L x 60) / (F x 1000)</v>
          </cell>
          <cell r="G551" t="str">
            <v>Tb1</v>
          </cell>
          <cell r="H551">
            <v>2</v>
          </cell>
          <cell r="I551" t="str">
            <v>menit</v>
          </cell>
        </row>
        <row r="552">
          <cell r="C552" t="str">
            <v>- Mundur</v>
          </cell>
          <cell r="D552" t="str">
            <v>= (L x 60) / (R x 1000)</v>
          </cell>
          <cell r="G552" t="str">
            <v>Tb2</v>
          </cell>
          <cell r="H552">
            <v>1.5</v>
          </cell>
          <cell r="I552" t="str">
            <v>menit</v>
          </cell>
        </row>
        <row r="553">
          <cell r="C553" t="str">
            <v>- Lain-lain</v>
          </cell>
          <cell r="G553" t="str">
            <v>Tb3</v>
          </cell>
          <cell r="H553">
            <v>0.15</v>
          </cell>
          <cell r="I553" t="str">
            <v>menit</v>
          </cell>
        </row>
        <row r="554">
          <cell r="G554" t="str">
            <v>Tb</v>
          </cell>
          <cell r="H554">
            <v>3.65</v>
          </cell>
          <cell r="I554" t="str">
            <v>menit</v>
          </cell>
        </row>
        <row r="556">
          <cell r="C556" t="str">
            <v>Kapasitas Produksi / Jam   =</v>
          </cell>
          <cell r="E556" t="str">
            <v>V x Fa x 60</v>
          </cell>
          <cell r="G556" t="str">
            <v>Q2</v>
          </cell>
          <cell r="H556">
            <v>44.206027397260272</v>
          </cell>
          <cell r="I556" t="str">
            <v xml:space="preserve">M3 / Jam </v>
          </cell>
        </row>
        <row r="557">
          <cell r="E557" t="str">
            <v xml:space="preserve">    Tb x Fh</v>
          </cell>
        </row>
        <row r="559">
          <cell r="C559" t="str">
            <v>Koefisien Alat / M3</v>
          </cell>
          <cell r="D559" t="str">
            <v xml:space="preserve"> =  1  :  Q2</v>
          </cell>
          <cell r="G559" t="str">
            <v>(E04)</v>
          </cell>
          <cell r="H559">
            <v>2.2621349595914525E-2</v>
          </cell>
          <cell r="I559" t="str">
            <v>Jam</v>
          </cell>
        </row>
        <row r="562">
          <cell r="A562" t="str">
            <v>2.d.</v>
          </cell>
          <cell r="C562" t="str">
            <v>ALAT  BANTU</v>
          </cell>
        </row>
        <row r="563">
          <cell r="C563" t="str">
            <v>Diperlukan alat-alat bantu kecil</v>
          </cell>
          <cell r="J563" t="str">
            <v>Lump Sump</v>
          </cell>
        </row>
        <row r="564">
          <cell r="C564" t="str">
            <v>- Pacul</v>
          </cell>
          <cell r="D564" t="str">
            <v>=  2  buah</v>
          </cell>
        </row>
        <row r="565">
          <cell r="C565" t="str">
            <v>- Sekop</v>
          </cell>
          <cell r="D565" t="str">
            <v>=  2  buah</v>
          </cell>
        </row>
        <row r="568">
          <cell r="A568" t="str">
            <v xml:space="preserve">   3.</v>
          </cell>
          <cell r="C568" t="str">
            <v>TENAGA</v>
          </cell>
        </row>
        <row r="569">
          <cell r="C569" t="str">
            <v>Produksi menentukan : EXCAVATOR</v>
          </cell>
          <cell r="G569" t="str">
            <v>Q1</v>
          </cell>
          <cell r="H569">
            <v>11.464374999999999</v>
          </cell>
          <cell r="I569" t="str">
            <v>M3/Jam</v>
          </cell>
        </row>
        <row r="570">
          <cell r="C570" t="str">
            <v>Produksi Galian / hari  =  Tk x Q1</v>
          </cell>
          <cell r="G570" t="str">
            <v>Qt</v>
          </cell>
          <cell r="H570">
            <v>80.250624999999985</v>
          </cell>
          <cell r="I570" t="str">
            <v>M3</v>
          </cell>
        </row>
        <row r="571">
          <cell r="C571" t="str">
            <v>Kebutuhan tenaga :</v>
          </cell>
        </row>
        <row r="572">
          <cell r="D572" t="str">
            <v>- Pekerja</v>
          </cell>
          <cell r="G572" t="str">
            <v>P</v>
          </cell>
          <cell r="H572">
            <v>12</v>
          </cell>
          <cell r="I572" t="str">
            <v>orang</v>
          </cell>
        </row>
        <row r="573">
          <cell r="D573" t="str">
            <v>- Mandor</v>
          </cell>
          <cell r="G573" t="str">
            <v>M</v>
          </cell>
          <cell r="H573">
            <v>1</v>
          </cell>
          <cell r="I573" t="str">
            <v>orang</v>
          </cell>
        </row>
        <row r="575">
          <cell r="C575" t="str">
            <v>Koefisien tenaga / M3   :</v>
          </cell>
        </row>
        <row r="576">
          <cell r="D576" t="str">
            <v>- Pekerja</v>
          </cell>
          <cell r="E576" t="str">
            <v>= (Tk x P) : Qt</v>
          </cell>
          <cell r="G576" t="str">
            <v>(L01)</v>
          </cell>
          <cell r="H576">
            <v>1.0467208199313092</v>
          </cell>
          <cell r="I576" t="str">
            <v>Jam</v>
          </cell>
        </row>
        <row r="577">
          <cell r="D577" t="str">
            <v>- Mandor</v>
          </cell>
          <cell r="E577" t="str">
            <v>= (Tk x M) : Qt</v>
          </cell>
          <cell r="G577" t="str">
            <v>(L03)</v>
          </cell>
          <cell r="H577">
            <v>8.7226734994275759E-2</v>
          </cell>
          <cell r="I577" t="str">
            <v>Jam</v>
          </cell>
        </row>
        <row r="579">
          <cell r="A579" t="str">
            <v>4.</v>
          </cell>
          <cell r="C579" t="str">
            <v>HARGA DASAR SATUAN UPAH, BAHAN DAN ALAT</v>
          </cell>
        </row>
        <row r="580">
          <cell r="C580" t="str">
            <v>Lihat lampiran.</v>
          </cell>
        </row>
        <row r="582">
          <cell r="A582" t="str">
            <v>5.</v>
          </cell>
          <cell r="C582" t="str">
            <v>ANALISA HARGA SATUAN PEKERJAAN</v>
          </cell>
        </row>
        <row r="583">
          <cell r="C583" t="str">
            <v>Lihat perhitungan dalam FORMULIR STANDAR UNTUK</v>
          </cell>
        </row>
        <row r="584">
          <cell r="C584" t="str">
            <v>PEREKEMAN ANALISA MASING-MASING HARGA</v>
          </cell>
        </row>
        <row r="585">
          <cell r="C585" t="str">
            <v>SATUAN.</v>
          </cell>
        </row>
        <row r="586">
          <cell r="C586" t="str">
            <v>Didapat Harga Satuan Pekerjaan :</v>
          </cell>
        </row>
        <row r="588">
          <cell r="C588" t="str">
            <v xml:space="preserve">Rp.  </v>
          </cell>
          <cell r="D588">
            <v>61380.320811714337</v>
          </cell>
          <cell r="E588" t="str">
            <v xml:space="preserve"> / M3</v>
          </cell>
        </row>
        <row r="591">
          <cell r="A591" t="str">
            <v>6.</v>
          </cell>
          <cell r="C591" t="str">
            <v>WAKTU PELAKSANAAN YANG DIPERLUKAN</v>
          </cell>
        </row>
        <row r="592">
          <cell r="C592" t="str">
            <v>Masa Pelaksanaan :</v>
          </cell>
          <cell r="D592" t="str">
            <v>. . . . . . . . . . . .</v>
          </cell>
          <cell r="E592" t="str">
            <v>bulan</v>
          </cell>
        </row>
        <row r="594">
          <cell r="A594" t="str">
            <v>7.</v>
          </cell>
          <cell r="C594" t="str">
            <v>VOLUME PEKERJAAN YANG DIPERLUKAN</v>
          </cell>
        </row>
        <row r="595">
          <cell r="C595" t="str">
            <v>Volume pekerjaan  :</v>
          </cell>
          <cell r="D595">
            <v>0</v>
          </cell>
          <cell r="E595" t="str">
            <v>M3</v>
          </cell>
        </row>
        <row r="601">
          <cell r="A601" t="str">
            <v>ITEM PEMBAYARAN NO.</v>
          </cell>
          <cell r="D601" t="str">
            <v>:  3.1 (9)</v>
          </cell>
          <cell r="J601" t="str">
            <v>Analisa EI-319</v>
          </cell>
          <cell r="T601" t="str">
            <v>Analisa EI-319</v>
          </cell>
        </row>
        <row r="602">
          <cell r="A602" t="str">
            <v>JENIS PEKERJAAN</v>
          </cell>
          <cell r="D602" t="str">
            <v>:  Tambahan Biaya Angkut &gt; 5Km</v>
          </cell>
        </row>
        <row r="603">
          <cell r="A603" t="str">
            <v>SATUAN PEMBAYARAN</v>
          </cell>
          <cell r="D603" t="str">
            <v>:  M3/Km</v>
          </cell>
          <cell r="H603" t="str">
            <v xml:space="preserve">         URAIAN ANALISA HARGA SATUAN</v>
          </cell>
          <cell r="L603" t="str">
            <v>FORMULIR STANDAR UNTUK</v>
          </cell>
        </row>
        <row r="604">
          <cell r="L604" t="str">
            <v>PEREKAMAN ANALISA MASING-MASING HARGA SATUAN</v>
          </cell>
        </row>
        <row r="605">
          <cell r="L605" t="str">
            <v/>
          </cell>
        </row>
        <row r="606">
          <cell r="A606" t="str">
            <v>No.</v>
          </cell>
          <cell r="C606" t="str">
            <v>U R A I A N</v>
          </cell>
          <cell r="G606" t="str">
            <v>KODE</v>
          </cell>
          <cell r="H606" t="str">
            <v>KOEF.</v>
          </cell>
          <cell r="I606" t="str">
            <v>SATUAN</v>
          </cell>
          <cell r="J606" t="str">
            <v>KETERANGAN</v>
          </cell>
        </row>
        <row r="608">
          <cell r="L608" t="str">
            <v>Proyek / Bagpro</v>
          </cell>
          <cell r="O608" t="str">
            <v xml:space="preserve">:  Peningkatan Jalan Dan Jembatan Prop. NTT </v>
          </cell>
        </row>
        <row r="609">
          <cell r="A609" t="str">
            <v>I.</v>
          </cell>
          <cell r="C609" t="str">
            <v>ASUMSI</v>
          </cell>
          <cell r="L609" t="str">
            <v>No. Paket Kontrak</v>
          </cell>
          <cell r="O609" t="str">
            <v xml:space="preserve">:  </v>
          </cell>
        </row>
        <row r="610">
          <cell r="A610">
            <v>1</v>
          </cell>
          <cell r="C610" t="str">
            <v>Menggunakan alat berat (cara mekanik)</v>
          </cell>
          <cell r="L610" t="str">
            <v>Nama Paket</v>
          </cell>
          <cell r="O610" t="str">
            <v>:  Pembangunan Jalan Resetlement Pengungsi Mauritzu</v>
          </cell>
        </row>
        <row r="611">
          <cell r="A611">
            <v>2</v>
          </cell>
          <cell r="C611" t="str">
            <v>Lokasi pekerjaan : sepanjang jalan</v>
          </cell>
          <cell r="L611" t="str">
            <v>Prop / Kab / Kodya</v>
          </cell>
          <cell r="O611" t="str">
            <v>:  Nusa Tenggara Timur / TTU</v>
          </cell>
        </row>
        <row r="612">
          <cell r="A612">
            <v>3</v>
          </cell>
          <cell r="C612" t="str">
            <v>Kondisi Jalan   :  sedang / baik</v>
          </cell>
          <cell r="L612" t="str">
            <v>ITEM PEMBAYARAN NO.</v>
          </cell>
          <cell r="O612" t="str">
            <v>:  3.1 (9)</v>
          </cell>
          <cell r="R612" t="str">
            <v>PERKIRAAN VOL. PEK.</v>
          </cell>
          <cell r="T612" t="str">
            <v>:</v>
          </cell>
          <cell r="U612">
            <v>31.32</v>
          </cell>
        </row>
        <row r="613">
          <cell r="L613" t="str">
            <v>JENIS PEKERJAAN</v>
          </cell>
          <cell r="O613" t="str">
            <v>:  Tambahan Biaya Angkut &gt; 5Km</v>
          </cell>
          <cell r="R613" t="str">
            <v>TOTAL HARGA (Rp.)</v>
          </cell>
          <cell r="T613" t="str">
            <v>:</v>
          </cell>
          <cell r="U613">
            <v>912028.69079999998</v>
          </cell>
        </row>
        <row r="614">
          <cell r="A614" t="str">
            <v>II.</v>
          </cell>
          <cell r="C614" t="str">
            <v>URUTAN KERJA</v>
          </cell>
          <cell r="L614" t="str">
            <v>SATUAN PEMBAYARAN</v>
          </cell>
          <cell r="O614" t="str">
            <v>:  M3/Km</v>
          </cell>
          <cell r="R614" t="str">
            <v>% THD. BIAYA PROYEK</v>
          </cell>
          <cell r="T614" t="str">
            <v>:</v>
          </cell>
          <cell r="U614">
            <v>0.42700250823712549</v>
          </cell>
        </row>
        <row r="615">
          <cell r="A615">
            <v>1</v>
          </cell>
          <cell r="C615" t="str">
            <v>Tanah yang dipotong umumnya berada di sisi jalan</v>
          </cell>
        </row>
        <row r="616">
          <cell r="A616">
            <v>2</v>
          </cell>
          <cell r="C616" t="str">
            <v>Dump Truck membuang bahan hasil galian keluar</v>
          </cell>
        </row>
        <row r="617">
          <cell r="C617" t="str">
            <v>lokasi jalan sejauh</v>
          </cell>
          <cell r="G617" t="str">
            <v>Lo</v>
          </cell>
          <cell r="H617">
            <v>8</v>
          </cell>
          <cell r="I617" t="str">
            <v>Km</v>
          </cell>
          <cell r="Q617" t="str">
            <v>PERKIRAAN</v>
          </cell>
          <cell r="R617" t="str">
            <v>HARGA</v>
          </cell>
          <cell r="S617" t="str">
            <v>JUMLAH</v>
          </cell>
        </row>
        <row r="618">
          <cell r="A618">
            <v>3</v>
          </cell>
          <cell r="C618" t="str">
            <v>Jarak tambahan yang diperhitungkan  =  (Lo - 5) Km</v>
          </cell>
          <cell r="G618" t="str">
            <v>Lt</v>
          </cell>
          <cell r="H618">
            <v>3</v>
          </cell>
          <cell r="I618" t="str">
            <v>Km</v>
          </cell>
          <cell r="L618" t="str">
            <v>NO.</v>
          </cell>
          <cell r="N618" t="str">
            <v>KOMPONEN</v>
          </cell>
          <cell r="P618" t="str">
            <v>SATUAN</v>
          </cell>
          <cell r="Q618" t="str">
            <v>KUANTITAS</v>
          </cell>
          <cell r="R618" t="str">
            <v>SATUAN</v>
          </cell>
          <cell r="S618" t="str">
            <v>HARGA</v>
          </cell>
        </row>
        <row r="619">
          <cell r="R619" t="str">
            <v>(Rp.)</v>
          </cell>
          <cell r="S619" t="str">
            <v>(Rp.)</v>
          </cell>
        </row>
        <row r="620">
          <cell r="A620" t="str">
            <v>III.</v>
          </cell>
          <cell r="C620" t="str">
            <v>PEMAKAIAN BAHAN, ALAT DAN TENAGA</v>
          </cell>
        </row>
        <row r="622">
          <cell r="A622" t="str">
            <v xml:space="preserve">   1.</v>
          </cell>
          <cell r="C622" t="str">
            <v>BAHAN</v>
          </cell>
          <cell r="L622" t="str">
            <v>A.</v>
          </cell>
          <cell r="N622" t="str">
            <v>TENAGA</v>
          </cell>
        </row>
        <row r="623">
          <cell r="C623" t="str">
            <v>Tidak ada bahan yang diperlukan</v>
          </cell>
        </row>
        <row r="625">
          <cell r="A625" t="str">
            <v xml:space="preserve">   2.</v>
          </cell>
          <cell r="C625" t="str">
            <v>ALAT</v>
          </cell>
        </row>
        <row r="626">
          <cell r="A626" t="str">
            <v xml:space="preserve">   2.a.</v>
          </cell>
          <cell r="C626" t="str">
            <v>DUMP TRUCK</v>
          </cell>
          <cell r="G626" t="str">
            <v>(E08)</v>
          </cell>
        </row>
        <row r="627">
          <cell r="C627" t="str">
            <v>Kapasitas bak</v>
          </cell>
          <cell r="G627" t="str">
            <v>V</v>
          </cell>
          <cell r="H627">
            <v>4</v>
          </cell>
          <cell r="I627" t="str">
            <v>M3</v>
          </cell>
        </row>
        <row r="628">
          <cell r="C628" t="str">
            <v>Faktor  efisiensi alat</v>
          </cell>
          <cell r="G628" t="str">
            <v>Fa</v>
          </cell>
          <cell r="H628">
            <v>0.83</v>
          </cell>
          <cell r="I628" t="str">
            <v>-</v>
          </cell>
          <cell r="Q628" t="str">
            <v xml:space="preserve">JUMLAH HARGA TENAGA   </v>
          </cell>
          <cell r="U628">
            <v>0</v>
          </cell>
        </row>
        <row r="629">
          <cell r="C629" t="str">
            <v>Kecepatan rata-rata bermuatan</v>
          </cell>
          <cell r="G629" t="str">
            <v>v1</v>
          </cell>
          <cell r="H629">
            <v>45</v>
          </cell>
          <cell r="I629" t="str">
            <v>KM/Jam</v>
          </cell>
        </row>
        <row r="630">
          <cell r="C630" t="str">
            <v>Kecepatan rata-rata kosong</v>
          </cell>
          <cell r="G630" t="str">
            <v>v2</v>
          </cell>
          <cell r="H630">
            <v>60</v>
          </cell>
          <cell r="I630" t="str">
            <v>KM/Jam</v>
          </cell>
          <cell r="L630" t="str">
            <v>B.</v>
          </cell>
          <cell r="N630" t="str">
            <v>BAHAN</v>
          </cell>
        </row>
        <row r="631">
          <cell r="C631" t="str">
            <v>Waktu  siklus</v>
          </cell>
          <cell r="G631" t="str">
            <v>Ts</v>
          </cell>
        </row>
        <row r="632">
          <cell r="C632" t="str">
            <v>- Waktu tempuh isi</v>
          </cell>
          <cell r="E632" t="str">
            <v>=   (Lt  :  v1)  x  60</v>
          </cell>
          <cell r="G632" t="str">
            <v>T1</v>
          </cell>
          <cell r="H632">
            <v>4</v>
          </cell>
          <cell r="I632" t="str">
            <v>menit</v>
          </cell>
        </row>
        <row r="633">
          <cell r="C633" t="str">
            <v>- Waktu tempuh kosong</v>
          </cell>
          <cell r="E633" t="str">
            <v>=   (Lt  :  v2)  x  60</v>
          </cell>
          <cell r="G633" t="str">
            <v>T2</v>
          </cell>
          <cell r="H633">
            <v>3</v>
          </cell>
          <cell r="I633" t="str">
            <v>menit</v>
          </cell>
        </row>
        <row r="634">
          <cell r="G634" t="str">
            <v>Ts</v>
          </cell>
          <cell r="H634">
            <v>7</v>
          </cell>
          <cell r="I634" t="str">
            <v>menit</v>
          </cell>
        </row>
        <row r="636">
          <cell r="C636" t="str">
            <v>Kapasitas Produksi / Jam   =</v>
          </cell>
          <cell r="E636" t="str">
            <v>V x Fa x 60</v>
          </cell>
          <cell r="G636" t="str">
            <v>Q</v>
          </cell>
          <cell r="H636">
            <v>28.457142857142856</v>
          </cell>
          <cell r="I636" t="str">
            <v xml:space="preserve">M3/Jam </v>
          </cell>
        </row>
        <row r="637">
          <cell r="E637" t="str">
            <v>Ts2</v>
          </cell>
        </row>
        <row r="638">
          <cell r="C638" t="str">
            <v>Koefisien Alat per M3/Km  =  ( 1 : Q ) / Lt</v>
          </cell>
          <cell r="G638" t="str">
            <v>(E08)</v>
          </cell>
          <cell r="H638">
            <v>1.1713520749665328E-2</v>
          </cell>
          <cell r="I638" t="str">
            <v>Jam</v>
          </cell>
          <cell r="Q638" t="str">
            <v xml:space="preserve">JUMLAH HARGA BAHAN   </v>
          </cell>
          <cell r="U638">
            <v>0</v>
          </cell>
        </row>
        <row r="640">
          <cell r="A640" t="str">
            <v xml:space="preserve">   3.</v>
          </cell>
          <cell r="C640" t="str">
            <v>TENAGA</v>
          </cell>
        </row>
        <row r="641">
          <cell r="C641" t="str">
            <v>Tidak diperlukan tenaga kerja.</v>
          </cell>
          <cell r="L641" t="str">
            <v>C.</v>
          </cell>
          <cell r="N641" t="str">
            <v>PERALATAN</v>
          </cell>
        </row>
        <row r="643">
          <cell r="A643" t="str">
            <v>4.</v>
          </cell>
          <cell r="C643" t="str">
            <v>HARGA DASAR SATUAN UPAH, BAHAN DAN ALAT</v>
          </cell>
          <cell r="L643" t="str">
            <v>1.</v>
          </cell>
          <cell r="N643" t="str">
            <v>Dump Truck</v>
          </cell>
          <cell r="O643" t="str">
            <v>(E08)</v>
          </cell>
          <cell r="P643" t="str">
            <v>Jam</v>
          </cell>
          <cell r="Q643">
            <v>1.1713520749665328E-2</v>
          </cell>
          <cell r="R643">
            <v>85369.901634057198</v>
          </cell>
          <cell r="U643">
            <v>999.98211418741698</v>
          </cell>
        </row>
        <row r="644">
          <cell r="C644" t="str">
            <v>Lihat lampiran.</v>
          </cell>
        </row>
        <row r="646">
          <cell r="A646" t="str">
            <v>5.</v>
          </cell>
          <cell r="C646" t="str">
            <v>ANALISA HARGA SATUAN PEKERJAAN</v>
          </cell>
        </row>
        <row r="647">
          <cell r="C647" t="str">
            <v>Lihat perhitungan dalam FORMULIR STANDAR UNTUK</v>
          </cell>
        </row>
        <row r="648">
          <cell r="C648" t="str">
            <v>PEREKEMAN ANALISA MASING-MASING HARGA</v>
          </cell>
        </row>
        <row r="649">
          <cell r="C649" t="str">
            <v>SATUAN.</v>
          </cell>
        </row>
        <row r="650">
          <cell r="C650" t="str">
            <v>Didapat Harga Satuan Pekerjaan :</v>
          </cell>
          <cell r="Q650" t="str">
            <v xml:space="preserve">JUMLAH HARGA PERALATAN   </v>
          </cell>
          <cell r="U650">
            <v>999.98211418741698</v>
          </cell>
        </row>
        <row r="652">
          <cell r="C652" t="str">
            <v xml:space="preserve">Rp.  </v>
          </cell>
          <cell r="D652">
            <v>1099.9803256061587</v>
          </cell>
          <cell r="E652" t="str">
            <v xml:space="preserve"> / M3</v>
          </cell>
          <cell r="L652" t="str">
            <v>D.</v>
          </cell>
          <cell r="N652" t="str">
            <v>JUMLAH HARGA TENAGA, BAHAN DAN PERALATAN  ( A + B + C )</v>
          </cell>
          <cell r="U652">
            <v>999.98211418741698</v>
          </cell>
        </row>
        <row r="653">
          <cell r="L653" t="str">
            <v>E.</v>
          </cell>
          <cell r="N653" t="str">
            <v>OVERHEAD &amp; PROFIT</v>
          </cell>
          <cell r="P653">
            <v>10</v>
          </cell>
          <cell r="Q653" t="str">
            <v>%  x  D</v>
          </cell>
          <cell r="U653">
            <v>99.998211418741704</v>
          </cell>
        </row>
        <row r="654">
          <cell r="L654" t="str">
            <v>F.</v>
          </cell>
          <cell r="N654" t="str">
            <v>HARGA SATUAN PEKERJAAN  ( D + E )</v>
          </cell>
          <cell r="U654">
            <v>1099.9803256061587</v>
          </cell>
        </row>
        <row r="655">
          <cell r="A655" t="str">
            <v>6.</v>
          </cell>
          <cell r="C655" t="str">
            <v>WAKTU PELAKSANAAN YANG DIPERLUKAN</v>
          </cell>
          <cell r="L655" t="str">
            <v>Note: 1</v>
          </cell>
          <cell r="N655" t="str">
            <v>SATUAN dapat berdasarkan atas jam operasi untuk Tenaga Kerja dan Peralatan, volume dan/atau ukuran</v>
          </cell>
        </row>
        <row r="656">
          <cell r="C656" t="str">
            <v>Masa Pelaksanaan :</v>
          </cell>
          <cell r="D656" t="str">
            <v>. . . . . . . . . . . .</v>
          </cell>
          <cell r="E656" t="str">
            <v>bulan</v>
          </cell>
          <cell r="N656" t="str">
            <v>berat untuk bahan-bahan.</v>
          </cell>
        </row>
        <row r="657">
          <cell r="L657">
            <v>2</v>
          </cell>
          <cell r="N657" t="str">
            <v>Kuantitas satuan adalah kuantitas setiap komponen untuk menyelesaikan satu satuan pekerjaan dari nomor</v>
          </cell>
        </row>
        <row r="658">
          <cell r="A658" t="str">
            <v>7.</v>
          </cell>
          <cell r="C658" t="str">
            <v>VOLUME PEKERJAAN YANG DIPERLUKAN</v>
          </cell>
          <cell r="N658" t="str">
            <v>mata pembayaran.</v>
          </cell>
        </row>
        <row r="659">
          <cell r="C659" t="str">
            <v>Volume pekerjaan  :</v>
          </cell>
          <cell r="D659">
            <v>31.32</v>
          </cell>
          <cell r="E659" t="str">
            <v>M3</v>
          </cell>
          <cell r="L659">
            <v>3</v>
          </cell>
          <cell r="N659" t="str">
            <v>Biaya satuan untuk peralatan sudah termasuk bahan bakar, bahan habis dipakai dan operator.</v>
          </cell>
        </row>
        <row r="660">
          <cell r="L660">
            <v>4</v>
          </cell>
          <cell r="N660" t="str">
            <v>Biaya satuan sudah termasuk pengeluaran untuk seluruh pajak yang berkaitan (tetapi tidak termasuk PPN</v>
          </cell>
        </row>
        <row r="661">
          <cell r="N661" t="str">
            <v>yang dibayar dari kontrak) dan biaya-biaya lainnya.</v>
          </cell>
        </row>
        <row r="662">
          <cell r="A662" t="str">
            <v>ITEM PEMBAYARAN NO.</v>
          </cell>
          <cell r="D662" t="str">
            <v>:  3.2 (1)</v>
          </cell>
          <cell r="J662" t="str">
            <v>Analisa EI-322</v>
          </cell>
          <cell r="T662" t="str">
            <v>Analisa EI-322</v>
          </cell>
        </row>
        <row r="663">
          <cell r="A663" t="str">
            <v>JENIS PEKERJAAN</v>
          </cell>
          <cell r="D663" t="str">
            <v>:  Timbunan Biasa</v>
          </cell>
        </row>
        <row r="664">
          <cell r="A664" t="str">
            <v>SATUAN PEMBAYARAN</v>
          </cell>
          <cell r="D664" t="str">
            <v>:  M3</v>
          </cell>
          <cell r="E664" t="str">
            <v>Sumber Bahan</v>
          </cell>
          <cell r="H664" t="str">
            <v xml:space="preserve">         URAIAN ANALISA HARGA SATUAN</v>
          </cell>
          <cell r="L664" t="str">
            <v>FORMULIR STANDAR UNTUK</v>
          </cell>
        </row>
        <row r="665">
          <cell r="L665" t="str">
            <v>PEREKAMAN ANALISA MASING-MASING HARGA SATUAN</v>
          </cell>
        </row>
        <row r="666">
          <cell r="L666" t="str">
            <v/>
          </cell>
        </row>
        <row r="667">
          <cell r="A667" t="str">
            <v>No.</v>
          </cell>
          <cell r="C667" t="str">
            <v>U R A I A N</v>
          </cell>
          <cell r="G667" t="str">
            <v>KODE</v>
          </cell>
          <cell r="H667" t="str">
            <v>KOEF.</v>
          </cell>
          <cell r="I667" t="str">
            <v>SATUAN</v>
          </cell>
          <cell r="J667" t="str">
            <v>KETERANGAN</v>
          </cell>
        </row>
        <row r="669">
          <cell r="L669" t="str">
            <v>PROYEK</v>
          </cell>
          <cell r="O669" t="str">
            <v xml:space="preserve">:  Peningkatan Jalan Dan Jembatan Prop. NTT </v>
          </cell>
        </row>
        <row r="670">
          <cell r="A670" t="str">
            <v>I.</v>
          </cell>
          <cell r="C670" t="str">
            <v>ASUMSI</v>
          </cell>
          <cell r="L670" t="str">
            <v>No. PAKET KONTRAK</v>
          </cell>
          <cell r="O670" t="str">
            <v xml:space="preserve">:  </v>
          </cell>
        </row>
        <row r="671">
          <cell r="A671">
            <v>1</v>
          </cell>
          <cell r="C671" t="str">
            <v>Pekerjaan dilakukan secara mekanis</v>
          </cell>
          <cell r="L671" t="str">
            <v>NAMA PAKET</v>
          </cell>
          <cell r="O671" t="str">
            <v>:  Pembangunan Jalan Resetlement Pengungsi Mauritzu</v>
          </cell>
        </row>
        <row r="672">
          <cell r="A672">
            <v>2</v>
          </cell>
          <cell r="C672" t="str">
            <v>Lokasi pekerjaan : sepanjang jalan</v>
          </cell>
          <cell r="L672" t="str">
            <v>PROP / KAB / KODYA</v>
          </cell>
          <cell r="O672" t="str">
            <v>:  Nusa Tenggara Timur / TTU</v>
          </cell>
        </row>
        <row r="673">
          <cell r="A673">
            <v>3</v>
          </cell>
          <cell r="C673" t="str">
            <v>Kondisi Jalan   :  sedang / baik</v>
          </cell>
          <cell r="L673" t="str">
            <v>ITEM PEMBAYARAN NO.</v>
          </cell>
          <cell r="O673" t="str">
            <v>:  3.2 (1)</v>
          </cell>
          <cell r="R673" t="str">
            <v>PERKIRAAN VOL. PEK.</v>
          </cell>
          <cell r="T673" t="str">
            <v>:</v>
          </cell>
          <cell r="U673">
            <v>9</v>
          </cell>
        </row>
        <row r="674">
          <cell r="A674">
            <v>4</v>
          </cell>
          <cell r="C674" t="str">
            <v>Jam kerja efektif per-hari</v>
          </cell>
          <cell r="G674" t="str">
            <v>Tk</v>
          </cell>
          <cell r="H674">
            <v>7</v>
          </cell>
          <cell r="I674" t="str">
            <v>Jam</v>
          </cell>
          <cell r="L674" t="str">
            <v>JENIS PEKERJAAN</v>
          </cell>
          <cell r="O674" t="str">
            <v>:  Timbunan Biasa</v>
          </cell>
          <cell r="R674" t="str">
            <v>TOTAL HARGA (Rp.)</v>
          </cell>
          <cell r="T674" t="str">
            <v>:</v>
          </cell>
          <cell r="U674">
            <v>300606.84000000003</v>
          </cell>
        </row>
        <row r="675">
          <cell r="A675">
            <v>5</v>
          </cell>
          <cell r="C675" t="str">
            <v>Faktor pengembangan bahan</v>
          </cell>
          <cell r="G675" t="str">
            <v>Fk</v>
          </cell>
          <cell r="H675">
            <v>1.2</v>
          </cell>
          <cell r="I675" t="str">
            <v>-</v>
          </cell>
          <cell r="L675" t="str">
            <v>SATUAN PEMBAYARAN</v>
          </cell>
          <cell r="O675" t="str">
            <v>:  M3</v>
          </cell>
          <cell r="P675" t="str">
            <v>Sumber Bahan</v>
          </cell>
          <cell r="R675" t="str">
            <v>% THD. BIAYA PROYEK</v>
          </cell>
          <cell r="T675" t="str">
            <v>:</v>
          </cell>
          <cell r="U675">
            <v>0.14074104901310006</v>
          </cell>
        </row>
        <row r="676">
          <cell r="A676">
            <v>6</v>
          </cell>
          <cell r="C676" t="str">
            <v>Tebal hamparan padat</v>
          </cell>
          <cell r="G676" t="str">
            <v>t</v>
          </cell>
          <cell r="H676">
            <v>0.15</v>
          </cell>
          <cell r="I676" t="str">
            <v>M</v>
          </cell>
        </row>
        <row r="678">
          <cell r="A678" t="str">
            <v>II.</v>
          </cell>
          <cell r="C678" t="str">
            <v>URUTAN KERJA</v>
          </cell>
          <cell r="Q678" t="str">
            <v>PERKIRAAN</v>
          </cell>
          <cell r="R678" t="str">
            <v>HARGA</v>
          </cell>
          <cell r="S678" t="str">
            <v>JUMLAH</v>
          </cell>
        </row>
        <row r="679">
          <cell r="A679">
            <v>1</v>
          </cell>
          <cell r="C679" t="str">
            <v>Whell Loader memuat ke dalam Dump Truck</v>
          </cell>
          <cell r="L679" t="str">
            <v>NO.</v>
          </cell>
          <cell r="N679" t="str">
            <v>KOMPONEN</v>
          </cell>
          <cell r="P679" t="str">
            <v>SATUAN</v>
          </cell>
          <cell r="Q679" t="str">
            <v>KUANTITAS</v>
          </cell>
          <cell r="R679" t="str">
            <v>SATUAN</v>
          </cell>
          <cell r="S679" t="str">
            <v>HARGA</v>
          </cell>
        </row>
        <row r="680">
          <cell r="A680">
            <v>2</v>
          </cell>
          <cell r="C680" t="str">
            <v>Dump Truck mengangkut ke lapangan dengan jarak</v>
          </cell>
          <cell r="R680" t="str">
            <v>(Rp.)</v>
          </cell>
          <cell r="S680" t="str">
            <v>(Rp.)</v>
          </cell>
        </row>
        <row r="681">
          <cell r="C681" t="str">
            <v>quari ke lapangan</v>
          </cell>
          <cell r="G681" t="str">
            <v>L</v>
          </cell>
          <cell r="H681">
            <v>0</v>
          </cell>
          <cell r="I681" t="str">
            <v>Km</v>
          </cell>
        </row>
        <row r="682">
          <cell r="A682">
            <v>3</v>
          </cell>
          <cell r="C682" t="str">
            <v>Material dihampar dengan menggunakan Motor Grader</v>
          </cell>
        </row>
        <row r="683">
          <cell r="A683">
            <v>4</v>
          </cell>
          <cell r="C683" t="str">
            <v>Hamparan material disiram air dengan Watertank Truck</v>
          </cell>
          <cell r="L683" t="str">
            <v>A.</v>
          </cell>
          <cell r="N683" t="str">
            <v>TENAGA</v>
          </cell>
        </row>
        <row r="684">
          <cell r="C684" t="str">
            <v>(sebelum pelaksanaan pemadatan) dan dipadatkan</v>
          </cell>
        </row>
        <row r="685">
          <cell r="C685" t="str">
            <v>dengan menggunakan Vibro Roller</v>
          </cell>
          <cell r="L685" t="str">
            <v>1.</v>
          </cell>
          <cell r="N685" t="str">
            <v>Pekerja</v>
          </cell>
          <cell r="O685" t="str">
            <v>(L01)</v>
          </cell>
          <cell r="P685" t="str">
            <v>Jam</v>
          </cell>
          <cell r="Q685">
            <v>7.1396697902721989E-2</v>
          </cell>
          <cell r="R685">
            <v>0</v>
          </cell>
          <cell r="U685">
            <v>0</v>
          </cell>
        </row>
        <row r="686">
          <cell r="A686">
            <v>5</v>
          </cell>
          <cell r="C686" t="str">
            <v>Selama pemadatan sekelompok pekerja  akan</v>
          </cell>
          <cell r="L686" t="str">
            <v>2.</v>
          </cell>
          <cell r="N686" t="str">
            <v>Mandor</v>
          </cell>
          <cell r="O686" t="str">
            <v>(L02)</v>
          </cell>
          <cell r="P686" t="str">
            <v>Jam</v>
          </cell>
          <cell r="Q686">
            <v>1.7849174475680497E-2</v>
          </cell>
          <cell r="R686">
            <v>0</v>
          </cell>
          <cell r="U686">
            <v>0</v>
          </cell>
        </row>
        <row r="687">
          <cell r="C687" t="str">
            <v>merapikan tepi hamparan dan level permukaan</v>
          </cell>
        </row>
        <row r="688">
          <cell r="C688" t="str">
            <v>dengan menggunakan alat bantu</v>
          </cell>
        </row>
        <row r="689">
          <cell r="Q689" t="str">
            <v xml:space="preserve">JUMLAH HARGA TENAGA   </v>
          </cell>
          <cell r="U689">
            <v>0</v>
          </cell>
        </row>
        <row r="690">
          <cell r="A690" t="str">
            <v>III.</v>
          </cell>
          <cell r="C690" t="str">
            <v>PEMAKAIAN BAHAN, ALAT DAN TENAGA</v>
          </cell>
        </row>
        <row r="691">
          <cell r="A691" t="str">
            <v xml:space="preserve">   1.</v>
          </cell>
          <cell r="C691" t="str">
            <v>BAHAN</v>
          </cell>
          <cell r="L691" t="str">
            <v>B.</v>
          </cell>
          <cell r="N691" t="str">
            <v>BAHAN</v>
          </cell>
        </row>
        <row r="692">
          <cell r="A692" t="str">
            <v>1.a.</v>
          </cell>
          <cell r="C692" t="str">
            <v>Bahan timbunan</v>
          </cell>
          <cell r="D692" t="str">
            <v xml:space="preserve"> =  1 x  Fk</v>
          </cell>
          <cell r="G692" t="str">
            <v>(M08)</v>
          </cell>
          <cell r="H692">
            <v>1.2</v>
          </cell>
          <cell r="I692" t="str">
            <v>M3</v>
          </cell>
          <cell r="J692" t="str">
            <v xml:space="preserve"> Borrow Pit</v>
          </cell>
        </row>
        <row r="693">
          <cell r="L693" t="str">
            <v>1.</v>
          </cell>
          <cell r="N693" t="str">
            <v>Bahan timbunan (M08)</v>
          </cell>
          <cell r="P693" t="str">
            <v>M3</v>
          </cell>
          <cell r="Q693">
            <v>1.2</v>
          </cell>
          <cell r="R693">
            <v>18750</v>
          </cell>
          <cell r="U693">
            <v>22500</v>
          </cell>
        </row>
        <row r="694">
          <cell r="A694" t="str">
            <v xml:space="preserve">   2.</v>
          </cell>
          <cell r="C694" t="str">
            <v>ALAT</v>
          </cell>
        </row>
        <row r="695">
          <cell r="A695" t="str">
            <v>2.a.</v>
          </cell>
          <cell r="C695" t="str">
            <v>WHELL  LOADER</v>
          </cell>
          <cell r="G695" t="str">
            <v>(E15)</v>
          </cell>
        </row>
        <row r="696">
          <cell r="C696" t="str">
            <v>Kapasitas  Bucket</v>
          </cell>
          <cell r="G696" t="str">
            <v>V</v>
          </cell>
          <cell r="H696">
            <v>1.5</v>
          </cell>
          <cell r="I696" t="str">
            <v>M3</v>
          </cell>
        </row>
        <row r="697">
          <cell r="C697" t="str">
            <v>Faktor Bucket</v>
          </cell>
          <cell r="G697" t="str">
            <v>Fb</v>
          </cell>
          <cell r="H697">
            <v>0.9</v>
          </cell>
          <cell r="I697" t="str">
            <v>-</v>
          </cell>
        </row>
        <row r="698">
          <cell r="C698" t="str">
            <v>Faktor Efisiensi Alat</v>
          </cell>
          <cell r="G698" t="str">
            <v>Fa</v>
          </cell>
          <cell r="H698">
            <v>0.83</v>
          </cell>
          <cell r="I698" t="str">
            <v>-</v>
          </cell>
        </row>
        <row r="699">
          <cell r="C699" t="str">
            <v>Waktu sklus</v>
          </cell>
          <cell r="G699" t="str">
            <v>Ts1</v>
          </cell>
          <cell r="I699" t="str">
            <v>menit</v>
          </cell>
        </row>
        <row r="700">
          <cell r="C700" t="str">
            <v>- Muat</v>
          </cell>
          <cell r="G700" t="str">
            <v>T1</v>
          </cell>
          <cell r="H700">
            <v>0.5</v>
          </cell>
          <cell r="I700" t="str">
            <v>menit</v>
          </cell>
          <cell r="Q700" t="str">
            <v xml:space="preserve">JUMLAH HARGA BAHAN   </v>
          </cell>
          <cell r="U700">
            <v>22500</v>
          </cell>
        </row>
        <row r="701">
          <cell r="C701" t="str">
            <v>- Lain-lain</v>
          </cell>
          <cell r="G701" t="str">
            <v>T2</v>
          </cell>
          <cell r="H701">
            <v>0.5</v>
          </cell>
          <cell r="I701" t="str">
            <v>menit</v>
          </cell>
        </row>
        <row r="702">
          <cell r="G702" t="str">
            <v>Ts1</v>
          </cell>
          <cell r="H702">
            <v>1</v>
          </cell>
          <cell r="I702" t="str">
            <v>menit</v>
          </cell>
          <cell r="L702" t="str">
            <v>C.</v>
          </cell>
          <cell r="N702" t="str">
            <v>PERALATAN</v>
          </cell>
        </row>
        <row r="703">
          <cell r="L703" t="str">
            <v>1.</v>
          </cell>
          <cell r="N703" t="str">
            <v>Whell  Loader</v>
          </cell>
          <cell r="O703" t="str">
            <v>(E15)</v>
          </cell>
          <cell r="P703" t="str">
            <v>Jam</v>
          </cell>
          <cell r="Q703">
            <v>1.7849174475680497E-2</v>
          </cell>
          <cell r="R703">
            <v>215035.12819823693</v>
          </cell>
          <cell r="U703">
            <v>3838.1995216106543</v>
          </cell>
        </row>
        <row r="704">
          <cell r="C704" t="str">
            <v>Kapasitas Produksi / Jam =</v>
          </cell>
          <cell r="E704" t="str">
            <v>V  x  Fb x Fa x 60</v>
          </cell>
          <cell r="G704" t="str">
            <v>Q1</v>
          </cell>
          <cell r="H704">
            <v>56.025000000000006</v>
          </cell>
          <cell r="I704" t="str">
            <v>M3</v>
          </cell>
          <cell r="L704" t="str">
            <v>2.</v>
          </cell>
          <cell r="N704" t="str">
            <v>Dump Truck</v>
          </cell>
          <cell r="O704" t="str">
            <v>(E08)</v>
          </cell>
          <cell r="P704" t="str">
            <v>Jam</v>
          </cell>
          <cell r="Q704">
            <v>3.7037037037037038E-3</v>
          </cell>
          <cell r="R704">
            <v>85369.901634057198</v>
          </cell>
          <cell r="U704">
            <v>316.18482086687851</v>
          </cell>
        </row>
        <row r="705">
          <cell r="E705" t="str">
            <v xml:space="preserve">      Fk x Ts1</v>
          </cell>
          <cell r="L705" t="str">
            <v>3.</v>
          </cell>
          <cell r="N705" t="str">
            <v>Motor Grader</v>
          </cell>
          <cell r="O705" t="str">
            <v>(E13)</v>
          </cell>
          <cell r="P705" t="str">
            <v>Jam</v>
          </cell>
          <cell r="Q705">
            <v>6.1356537260151721E-3</v>
          </cell>
          <cell r="R705">
            <v>263178.57315631048</v>
          </cell>
          <cell r="U705">
            <v>1614.7725929938729</v>
          </cell>
        </row>
        <row r="706">
          <cell r="L706" t="str">
            <v>3.</v>
          </cell>
          <cell r="N706" t="str">
            <v>Vibro Roller</v>
          </cell>
          <cell r="O706" t="str">
            <v>(E19)</v>
          </cell>
          <cell r="P706" t="str">
            <v>Jam</v>
          </cell>
          <cell r="Q706">
            <v>1.0040160642570281E-2</v>
          </cell>
          <cell r="R706">
            <v>135553.54694485845</v>
          </cell>
          <cell r="U706">
            <v>1360.9793869965708</v>
          </cell>
        </row>
        <row r="707">
          <cell r="C707" t="str">
            <v>Koefisienalat / M3</v>
          </cell>
          <cell r="D707" t="str">
            <v xml:space="preserve"> =   1 : Q1</v>
          </cell>
          <cell r="G707" t="str">
            <v>(E15)</v>
          </cell>
          <cell r="H707">
            <v>1.7849174475680497E-2</v>
          </cell>
          <cell r="I707" t="str">
            <v>Jam</v>
          </cell>
          <cell r="L707" t="str">
            <v>4.</v>
          </cell>
          <cell r="N707" t="str">
            <v>Water Tanker</v>
          </cell>
          <cell r="O707" t="str">
            <v>(E23)</v>
          </cell>
          <cell r="P707" t="str">
            <v>Jam</v>
          </cell>
          <cell r="Q707">
            <v>7.0281124497991983E-3</v>
          </cell>
          <cell r="R707">
            <v>97351.151634057198</v>
          </cell>
          <cell r="U707">
            <v>684.19484080160692</v>
          </cell>
        </row>
        <row r="708">
          <cell r="L708" t="str">
            <v>5.</v>
          </cell>
          <cell r="N708" t="str">
            <v>Alat  Bantu</v>
          </cell>
          <cell r="P708" t="str">
            <v>Ls</v>
          </cell>
          <cell r="Q708">
            <v>1</v>
          </cell>
          <cell r="R708">
            <v>50</v>
          </cell>
          <cell r="U708">
            <v>50</v>
          </cell>
        </row>
        <row r="709">
          <cell r="A709" t="str">
            <v xml:space="preserve">   2.b.</v>
          </cell>
          <cell r="C709" t="str">
            <v>DUMP TRUCK</v>
          </cell>
          <cell r="G709" t="str">
            <v>(E08)</v>
          </cell>
        </row>
        <row r="710">
          <cell r="C710" t="str">
            <v>Kapasitas bak</v>
          </cell>
          <cell r="G710" t="str">
            <v>V</v>
          </cell>
          <cell r="H710">
            <v>6</v>
          </cell>
          <cell r="I710" t="str">
            <v>M3</v>
          </cell>
        </row>
        <row r="711">
          <cell r="C711" t="str">
            <v>Faktor  efisiensi alat</v>
          </cell>
          <cell r="G711" t="str">
            <v>Fa</v>
          </cell>
          <cell r="H711">
            <v>0.9</v>
          </cell>
          <cell r="I711" t="str">
            <v>-</v>
          </cell>
          <cell r="Q711" t="str">
            <v xml:space="preserve">JUMLAH HARGA PERALATAN   </v>
          </cell>
          <cell r="U711">
            <v>7864.3311632695841</v>
          </cell>
        </row>
        <row r="712">
          <cell r="C712" t="str">
            <v>Kecepatan rata-rata bermuatan</v>
          </cell>
          <cell r="G712" t="str">
            <v>v1</v>
          </cell>
          <cell r="H712">
            <v>45</v>
          </cell>
          <cell r="I712" t="str">
            <v>KM/Jam</v>
          </cell>
        </row>
        <row r="713">
          <cell r="C713" t="str">
            <v>Kecepatan rata-rata kosong</v>
          </cell>
          <cell r="G713" t="str">
            <v>v2</v>
          </cell>
          <cell r="H713">
            <v>65</v>
          </cell>
          <cell r="I713" t="str">
            <v>KM/Jam</v>
          </cell>
          <cell r="L713" t="str">
            <v>D.</v>
          </cell>
          <cell r="N713" t="str">
            <v>JUMLAH HARGA TENAGA, BAHAN DAN PERALATAN  ( A + B + C )</v>
          </cell>
          <cell r="U713">
            <v>30364.331163269584</v>
          </cell>
        </row>
        <row r="714">
          <cell r="C714" t="str">
            <v>Waktusiklus :</v>
          </cell>
          <cell r="G714" t="str">
            <v>Ts2</v>
          </cell>
          <cell r="L714" t="str">
            <v>E.</v>
          </cell>
          <cell r="N714" t="str">
            <v>OVERHEAD &amp; PROFIT</v>
          </cell>
          <cell r="P714">
            <v>10</v>
          </cell>
          <cell r="Q714" t="str">
            <v>%  x  D</v>
          </cell>
          <cell r="U714">
            <v>3036.4331163269585</v>
          </cell>
        </row>
        <row r="715">
          <cell r="C715" t="str">
            <v>-  Waktu tempuh isi   = (L : v1) x 60</v>
          </cell>
          <cell r="G715" t="str">
            <v>T1</v>
          </cell>
          <cell r="H715">
            <v>0</v>
          </cell>
          <cell r="I715" t="str">
            <v>menit</v>
          </cell>
          <cell r="L715" t="str">
            <v>F.</v>
          </cell>
          <cell r="N715" t="str">
            <v>HARGA SATUAN PEKERJAAN  ( D + E )</v>
          </cell>
          <cell r="U715">
            <v>33400.764279596544</v>
          </cell>
        </row>
        <row r="716">
          <cell r="C716" t="str">
            <v>-  Waktu tempuh kosong   = (L : v2) x 60</v>
          </cell>
          <cell r="G716" t="str">
            <v>T2</v>
          </cell>
          <cell r="H716">
            <v>0</v>
          </cell>
          <cell r="I716" t="str">
            <v>menit</v>
          </cell>
          <cell r="L716" t="str">
            <v>Note: 1</v>
          </cell>
          <cell r="N716" t="str">
            <v>SATUAN dapat berdasarkan atas jam operasi untuk Tenaga Kerja dan Peralatan, volume dan/atau ukuran</v>
          </cell>
        </row>
        <row r="717">
          <cell r="C717" t="str">
            <v>- Lain-lain</v>
          </cell>
          <cell r="G717" t="str">
            <v>T3</v>
          </cell>
          <cell r="H717">
            <v>1</v>
          </cell>
          <cell r="I717" t="str">
            <v>menit</v>
          </cell>
          <cell r="N717" t="str">
            <v>berat untuk bahan-bahan.</v>
          </cell>
        </row>
        <row r="718">
          <cell r="G718" t="str">
            <v>Ts2</v>
          </cell>
          <cell r="H718">
            <v>1</v>
          </cell>
          <cell r="I718" t="str">
            <v>menit</v>
          </cell>
          <cell r="L718">
            <v>2</v>
          </cell>
          <cell r="N718" t="str">
            <v>Kuantitas satuan adalah kuantitas setiap komponen untuk menyelesaikan satu satuan pekerjaan dari nomor</v>
          </cell>
        </row>
        <row r="719">
          <cell r="N719" t="str">
            <v>mata pembayaran.</v>
          </cell>
        </row>
        <row r="720">
          <cell r="L720">
            <v>3</v>
          </cell>
          <cell r="N720" t="str">
            <v>Biaya satuan untuk peralatan sudah termasuk bahan bakar, bahan habis dipakai dan operator.</v>
          </cell>
        </row>
        <row r="721">
          <cell r="L721">
            <v>4</v>
          </cell>
          <cell r="N721" t="str">
            <v>Biaya satuan sudah termasuk pengeluaran untuk seluruh pajak yang berkaitan (tetapi tidak termasuk PPN</v>
          </cell>
        </row>
        <row r="722">
          <cell r="J722" t="str">
            <v>Berlanjut ke halaman berikut</v>
          </cell>
          <cell r="N722" t="str">
            <v>yang dibayar dari kontrak) dan biaya-biaya lainnya.</v>
          </cell>
        </row>
        <row r="723">
          <cell r="A723" t="str">
            <v>ITEM PEMBAYARAN NO.</v>
          </cell>
          <cell r="D723" t="str">
            <v>:  3.2 (1)</v>
          </cell>
          <cell r="J723" t="str">
            <v>Analisa EI-322</v>
          </cell>
        </row>
        <row r="724">
          <cell r="A724" t="str">
            <v>JENIS PEKERJAAN</v>
          </cell>
          <cell r="D724" t="str">
            <v>:  Timbunan Biasa</v>
          </cell>
        </row>
        <row r="725">
          <cell r="A725" t="str">
            <v>SATUAN PEMBAYARAN</v>
          </cell>
          <cell r="D725" t="str">
            <v>:  M3</v>
          </cell>
          <cell r="E725" t="str">
            <v>Sumber Bahan</v>
          </cell>
          <cell r="H725" t="str">
            <v xml:space="preserve">         URAIAN ANALISA HARGA SATUAN</v>
          </cell>
        </row>
        <row r="726">
          <cell r="J726" t="str">
            <v>Lanjutan</v>
          </cell>
        </row>
        <row r="728">
          <cell r="A728" t="str">
            <v>No.</v>
          </cell>
          <cell r="C728" t="str">
            <v>U R A I A N</v>
          </cell>
          <cell r="G728" t="str">
            <v>KODE</v>
          </cell>
          <cell r="H728" t="str">
            <v>KOEF.</v>
          </cell>
          <cell r="I728" t="str">
            <v>SATUAN</v>
          </cell>
          <cell r="J728" t="str">
            <v>KETERANGAN</v>
          </cell>
        </row>
        <row r="731">
          <cell r="C731" t="str">
            <v>Kapasitas Produksi / Jam   =</v>
          </cell>
          <cell r="E731" t="str">
            <v>V x Fa x 60</v>
          </cell>
          <cell r="G731" t="str">
            <v>Q2</v>
          </cell>
          <cell r="H731">
            <v>270</v>
          </cell>
          <cell r="I731" t="str">
            <v>M3</v>
          </cell>
        </row>
        <row r="732">
          <cell r="E732" t="str">
            <v xml:space="preserve">    Fk x Ts2</v>
          </cell>
        </row>
        <row r="734">
          <cell r="C734" t="str">
            <v>Koefisien Alat / M3</v>
          </cell>
          <cell r="D734" t="str">
            <v xml:space="preserve"> =  1  :  Q2</v>
          </cell>
          <cell r="G734" t="str">
            <v>(E08)</v>
          </cell>
          <cell r="H734">
            <v>3.7037037037037038E-3</v>
          </cell>
          <cell r="I734" t="str">
            <v>Jam</v>
          </cell>
        </row>
        <row r="736">
          <cell r="A736" t="str">
            <v>2.c.</v>
          </cell>
          <cell r="C736" t="str">
            <v>MOTOR GRADER</v>
          </cell>
          <cell r="G736" t="str">
            <v>(E13)</v>
          </cell>
        </row>
        <row r="737">
          <cell r="C737" t="str">
            <v>Panjang hamparan</v>
          </cell>
          <cell r="G737" t="str">
            <v>Lh</v>
          </cell>
          <cell r="H737">
            <v>50</v>
          </cell>
          <cell r="I737" t="str">
            <v>M</v>
          </cell>
        </row>
        <row r="738">
          <cell r="C738" t="str">
            <v>Lebar Efektif kerja Blade</v>
          </cell>
          <cell r="G738" t="str">
            <v>b</v>
          </cell>
          <cell r="H738">
            <v>2.4</v>
          </cell>
          <cell r="I738" t="str">
            <v>M</v>
          </cell>
        </row>
        <row r="739">
          <cell r="C739" t="str">
            <v>Faktor Efisiensi Alat</v>
          </cell>
          <cell r="G739" t="str">
            <v>Fa</v>
          </cell>
          <cell r="H739">
            <v>0.83</v>
          </cell>
          <cell r="I739" t="str">
            <v>-</v>
          </cell>
        </row>
        <row r="740">
          <cell r="C740" t="str">
            <v>Kecepatan rata-rata alat</v>
          </cell>
          <cell r="G740" t="str">
            <v>v</v>
          </cell>
          <cell r="H740">
            <v>5</v>
          </cell>
          <cell r="I740" t="str">
            <v>Km / Jam</v>
          </cell>
        </row>
        <row r="741">
          <cell r="C741" t="str">
            <v>Jumlah lintasan</v>
          </cell>
          <cell r="G741" t="str">
            <v>n</v>
          </cell>
          <cell r="H741">
            <v>5</v>
          </cell>
          <cell r="I741" t="str">
            <v>lintasan</v>
          </cell>
        </row>
        <row r="742">
          <cell r="C742" t="str">
            <v>Waktu siklus</v>
          </cell>
          <cell r="G742" t="str">
            <v>Ts3</v>
          </cell>
        </row>
        <row r="743">
          <cell r="C743" t="str">
            <v>- Perataan 1 kali lintasan    = Lh : (v x 1000) x 60</v>
          </cell>
          <cell r="G743" t="str">
            <v>T1</v>
          </cell>
          <cell r="H743">
            <v>0.6</v>
          </cell>
          <cell r="I743" t="str">
            <v>menit</v>
          </cell>
        </row>
        <row r="744">
          <cell r="C744" t="str">
            <v>- Lain-lain</v>
          </cell>
          <cell r="G744" t="str">
            <v>T2</v>
          </cell>
          <cell r="H744">
            <v>0.5</v>
          </cell>
          <cell r="I744" t="str">
            <v>menit</v>
          </cell>
        </row>
        <row r="745">
          <cell r="G745" t="str">
            <v>Ts3</v>
          </cell>
          <cell r="H745">
            <v>1.1000000000000001</v>
          </cell>
          <cell r="I745" t="str">
            <v>menit</v>
          </cell>
        </row>
        <row r="747">
          <cell r="C747" t="str">
            <v>Kapasitas Produksi / Jam   =</v>
          </cell>
          <cell r="E747" t="str">
            <v>Lh x b x t x Fa x 60</v>
          </cell>
          <cell r="G747" t="str">
            <v>Q3</v>
          </cell>
          <cell r="H747">
            <v>162.98181818181817</v>
          </cell>
          <cell r="I747" t="str">
            <v>M3</v>
          </cell>
        </row>
        <row r="748">
          <cell r="E748" t="str">
            <v xml:space="preserve">      n x Ts3</v>
          </cell>
        </row>
        <row r="750">
          <cell r="C750" t="str">
            <v>Koefisien Alat / M3</v>
          </cell>
          <cell r="D750" t="str">
            <v xml:space="preserve"> =  1  :  Q3</v>
          </cell>
          <cell r="G750" t="str">
            <v>(E13)</v>
          </cell>
          <cell r="H750">
            <v>6.1356537260151721E-3</v>
          </cell>
          <cell r="I750" t="str">
            <v>Jam</v>
          </cell>
        </row>
        <row r="752">
          <cell r="A752" t="str">
            <v>2.d.</v>
          </cell>
          <cell r="C752" t="str">
            <v>VIBRATOR ROLLER</v>
          </cell>
          <cell r="G752" t="str">
            <v>(E19)</v>
          </cell>
        </row>
        <row r="753">
          <cell r="C753" t="str">
            <v>Kecepatan rata-rata alat</v>
          </cell>
          <cell r="G753" t="str">
            <v>v</v>
          </cell>
          <cell r="H753">
            <v>4</v>
          </cell>
          <cell r="I753" t="str">
            <v>Km / Jam</v>
          </cell>
        </row>
        <row r="754">
          <cell r="C754" t="str">
            <v>Lebar efektif pemadatan</v>
          </cell>
          <cell r="G754" t="str">
            <v>b</v>
          </cell>
          <cell r="H754">
            <v>1.2</v>
          </cell>
          <cell r="I754" t="str">
            <v>M</v>
          </cell>
        </row>
        <row r="755">
          <cell r="C755" t="str">
            <v>Jumlah lintasan</v>
          </cell>
          <cell r="G755" t="str">
            <v>n</v>
          </cell>
          <cell r="H755">
            <v>6</v>
          </cell>
          <cell r="I755" t="str">
            <v>lintasan</v>
          </cell>
        </row>
        <row r="756">
          <cell r="C756" t="str">
            <v>Faktor efisiensi alat</v>
          </cell>
          <cell r="G756" t="str">
            <v>Fa</v>
          </cell>
          <cell r="H756">
            <v>0.83</v>
          </cell>
          <cell r="I756" t="str">
            <v>-</v>
          </cell>
        </row>
        <row r="758">
          <cell r="C758" t="str">
            <v>Kapasitas Prod./Jam   =</v>
          </cell>
          <cell r="D758" t="str">
            <v>(v x 1000) x b x t x Fa</v>
          </cell>
          <cell r="G758" t="str">
            <v>Q4</v>
          </cell>
          <cell r="H758">
            <v>99.600000000000009</v>
          </cell>
          <cell r="I758" t="str">
            <v>M3</v>
          </cell>
        </row>
        <row r="759">
          <cell r="D759" t="str">
            <v>n</v>
          </cell>
        </row>
        <row r="761">
          <cell r="C761" t="str">
            <v>Koefisien Alat / M3</v>
          </cell>
          <cell r="D761" t="str">
            <v xml:space="preserve"> =  1  :  Q4</v>
          </cell>
          <cell r="G761" t="str">
            <v>(E19)</v>
          </cell>
          <cell r="H761">
            <v>1.0040160642570281E-2</v>
          </cell>
          <cell r="I761" t="str">
            <v>Jam</v>
          </cell>
        </row>
        <row r="764">
          <cell r="A764" t="str">
            <v>2.e.</v>
          </cell>
          <cell r="C764" t="str">
            <v>WATER TANK TRUCK</v>
          </cell>
          <cell r="G764" t="str">
            <v>(E23)</v>
          </cell>
        </row>
        <row r="765">
          <cell r="C765" t="str">
            <v>Volume tangki air</v>
          </cell>
          <cell r="G765" t="str">
            <v>V</v>
          </cell>
          <cell r="H765">
            <v>4</v>
          </cell>
          <cell r="I765" t="str">
            <v>M3</v>
          </cell>
        </row>
        <row r="766">
          <cell r="C766" t="str">
            <v>Kebutuhan air / M3 material padat</v>
          </cell>
          <cell r="G766" t="str">
            <v>Wc</v>
          </cell>
          <cell r="H766">
            <v>7.0000000000000007E-2</v>
          </cell>
          <cell r="I766" t="str">
            <v>M3</v>
          </cell>
        </row>
        <row r="767">
          <cell r="C767" t="str">
            <v>Pengisian Tangki / jam</v>
          </cell>
          <cell r="G767" t="str">
            <v>n</v>
          </cell>
          <cell r="H767">
            <v>3</v>
          </cell>
          <cell r="I767" t="str">
            <v>kali</v>
          </cell>
        </row>
        <row r="768">
          <cell r="C768" t="str">
            <v>Faktor efisiensi alat</v>
          </cell>
          <cell r="G768" t="str">
            <v>Fa</v>
          </cell>
          <cell r="H768">
            <v>0.83</v>
          </cell>
          <cell r="I768" t="str">
            <v>-</v>
          </cell>
          <cell r="J768" t="str">
            <v>Baik</v>
          </cell>
        </row>
        <row r="770">
          <cell r="C770" t="str">
            <v>Kapasitas Produksi / Jam   =</v>
          </cell>
          <cell r="E770" t="str">
            <v>V  x  n x Fa</v>
          </cell>
          <cell r="G770" t="str">
            <v>Q5</v>
          </cell>
          <cell r="H770">
            <v>142.28571428571425</v>
          </cell>
          <cell r="I770" t="str">
            <v>M3</v>
          </cell>
        </row>
        <row r="771">
          <cell r="E771" t="str">
            <v xml:space="preserve">     Wc</v>
          </cell>
        </row>
        <row r="773">
          <cell r="C773" t="str">
            <v>Koefisien Alat / M3</v>
          </cell>
          <cell r="D773" t="str">
            <v xml:space="preserve"> =  1  :  Q5</v>
          </cell>
          <cell r="G773" t="str">
            <v>(E23)</v>
          </cell>
          <cell r="H773">
            <v>7.0281124497991983E-3</v>
          </cell>
          <cell r="I773" t="str">
            <v>Jam</v>
          </cell>
        </row>
        <row r="775">
          <cell r="A775" t="str">
            <v>2.f.</v>
          </cell>
          <cell r="C775" t="str">
            <v>ALAT  BANTU</v>
          </cell>
        </row>
        <row r="776">
          <cell r="C776" t="str">
            <v>Diperlukan alat-alat bantu kecil</v>
          </cell>
          <cell r="J776" t="str">
            <v>Lump Sump</v>
          </cell>
        </row>
        <row r="777">
          <cell r="C777" t="str">
            <v>- Sekop    =         3   buah</v>
          </cell>
        </row>
        <row r="781">
          <cell r="J781" t="str">
            <v>Berlanjut ke halaman berikut</v>
          </cell>
        </row>
        <row r="782">
          <cell r="A782" t="str">
            <v>ITEM PEMBAYARAN NO.</v>
          </cell>
          <cell r="D782" t="str">
            <v>:  3.2 (1)</v>
          </cell>
          <cell r="J782" t="str">
            <v>Analisa EI-322</v>
          </cell>
        </row>
        <row r="783">
          <cell r="A783" t="str">
            <v>JENIS PEKERJAAN</v>
          </cell>
          <cell r="D783" t="str">
            <v>:  Timbunan Biasa</v>
          </cell>
        </row>
        <row r="784">
          <cell r="A784" t="str">
            <v>SATUAN PEMBAYARAN</v>
          </cell>
          <cell r="D784" t="str">
            <v>:  M3</v>
          </cell>
          <cell r="E784" t="str">
            <v>Sumber Bahan</v>
          </cell>
          <cell r="H784" t="str">
            <v xml:space="preserve">         URAIAN ANALISA HARGA SATUAN</v>
          </cell>
        </row>
        <row r="785">
          <cell r="J785" t="str">
            <v>Lanjutan</v>
          </cell>
        </row>
        <row r="787">
          <cell r="A787" t="str">
            <v>No.</v>
          </cell>
          <cell r="C787" t="str">
            <v>U R A I A N</v>
          </cell>
          <cell r="G787" t="str">
            <v>KODE</v>
          </cell>
          <cell r="H787" t="str">
            <v>KOEF.</v>
          </cell>
          <cell r="I787" t="str">
            <v>SATUAN</v>
          </cell>
          <cell r="J787" t="str">
            <v>KETERANGAN</v>
          </cell>
        </row>
        <row r="790">
          <cell r="A790" t="str">
            <v xml:space="preserve">   3.</v>
          </cell>
          <cell r="C790" t="str">
            <v>TENAGA</v>
          </cell>
        </row>
        <row r="791">
          <cell r="C791" t="str">
            <v>Produksi menentukan : WHELL LOADER</v>
          </cell>
          <cell r="G791" t="str">
            <v>Q1</v>
          </cell>
          <cell r="H791">
            <v>56.025000000000006</v>
          </cell>
          <cell r="I791" t="str">
            <v>M3/Jam</v>
          </cell>
        </row>
        <row r="792">
          <cell r="C792" t="str">
            <v>Produksi Timbunan / hari  =  Tk x Q1</v>
          </cell>
          <cell r="G792" t="str">
            <v>Qt</v>
          </cell>
          <cell r="H792">
            <v>392.17500000000007</v>
          </cell>
          <cell r="I792" t="str">
            <v>M3</v>
          </cell>
        </row>
        <row r="793">
          <cell r="C793" t="str">
            <v>Kebutuhan tenaga :</v>
          </cell>
        </row>
        <row r="794">
          <cell r="D794" t="str">
            <v>- Pekerja</v>
          </cell>
          <cell r="G794" t="str">
            <v>P</v>
          </cell>
          <cell r="H794">
            <v>4</v>
          </cell>
          <cell r="I794" t="str">
            <v>orang</v>
          </cell>
        </row>
        <row r="795">
          <cell r="D795" t="str">
            <v>- Mandor</v>
          </cell>
          <cell r="G795" t="str">
            <v>M</v>
          </cell>
          <cell r="H795">
            <v>1</v>
          </cell>
          <cell r="I795" t="str">
            <v>orang</v>
          </cell>
        </row>
        <row r="798">
          <cell r="C798" t="str">
            <v>Koefisien tenaga / M3   :</v>
          </cell>
        </row>
        <row r="799">
          <cell r="D799" t="str">
            <v>- Pekerja</v>
          </cell>
          <cell r="E799" t="str">
            <v>= (Tk x P) : Qt</v>
          </cell>
          <cell r="G799" t="str">
            <v>(L01)</v>
          </cell>
          <cell r="H799">
            <v>7.1396697902721989E-2</v>
          </cell>
          <cell r="I799" t="str">
            <v>Jam</v>
          </cell>
        </row>
        <row r="800">
          <cell r="D800" t="str">
            <v>- Mandor</v>
          </cell>
          <cell r="E800" t="str">
            <v>= (Tk x M) : Qt</v>
          </cell>
          <cell r="G800" t="str">
            <v>(L02)</v>
          </cell>
          <cell r="H800">
            <v>1.7849174475680497E-2</v>
          </cell>
          <cell r="I800" t="str">
            <v>Jam</v>
          </cell>
        </row>
        <row r="803">
          <cell r="A803" t="str">
            <v>4.</v>
          </cell>
          <cell r="C803" t="str">
            <v>HARGA DASAR SATUAN UPAH, BAHAN DAN ALAT</v>
          </cell>
        </row>
        <row r="804">
          <cell r="C804" t="str">
            <v>Lihat lampiran.</v>
          </cell>
        </row>
        <row r="807">
          <cell r="A807" t="str">
            <v>5.</v>
          </cell>
          <cell r="C807" t="str">
            <v>ANALISA HARGA SATUAN PEKERJAAN</v>
          </cell>
        </row>
        <row r="808">
          <cell r="C808" t="str">
            <v>Lihat perhitungan dalam FORMULIR STANDAR UNTUK</v>
          </cell>
        </row>
        <row r="809">
          <cell r="C809" t="str">
            <v>PEREKEMAN ANALISA MASING-MASING HARGA</v>
          </cell>
        </row>
        <row r="810">
          <cell r="C810" t="str">
            <v>SATUAN.</v>
          </cell>
        </row>
        <row r="811">
          <cell r="C811" t="str">
            <v>Didapat Harga Satuan Pekerjaan :</v>
          </cell>
        </row>
        <row r="813">
          <cell r="C813" t="str">
            <v xml:space="preserve">Rp.  </v>
          </cell>
          <cell r="D813">
            <v>33400.764279596544</v>
          </cell>
          <cell r="E813" t="str">
            <v xml:space="preserve"> / M3</v>
          </cell>
        </row>
        <row r="816">
          <cell r="A816" t="str">
            <v>6.</v>
          </cell>
          <cell r="C816" t="str">
            <v>WAKTU PELAKSANAAN YANG DIPERLUKAN</v>
          </cell>
        </row>
        <row r="817">
          <cell r="C817" t="str">
            <v>Masa Pelaksanaan :</v>
          </cell>
          <cell r="D817" t="str">
            <v>. . . . . . . . . . . .</v>
          </cell>
          <cell r="E817" t="str">
            <v>bulan</v>
          </cell>
        </row>
        <row r="819">
          <cell r="A819" t="str">
            <v>7.</v>
          </cell>
          <cell r="C819" t="str">
            <v>VOLUME PEKERJAAN YANG DIPERLUKAN</v>
          </cell>
        </row>
        <row r="820">
          <cell r="C820" t="str">
            <v>Volume pekerjaan  :</v>
          </cell>
          <cell r="D820">
            <v>9</v>
          </cell>
          <cell r="E820" t="str">
            <v>M3</v>
          </cell>
        </row>
        <row r="841">
          <cell r="A841" t="str">
            <v>ITEM PEMBAYARAN NO.</v>
          </cell>
          <cell r="D841" t="str">
            <v>:  3.2 (3)</v>
          </cell>
          <cell r="J841" t="str">
            <v>Analisa EI-323</v>
          </cell>
          <cell r="T841" t="str">
            <v>Analisa EI-323</v>
          </cell>
        </row>
        <row r="842">
          <cell r="A842" t="str">
            <v>JENIS PEKERJAAN</v>
          </cell>
          <cell r="D842" t="str">
            <v>:  Timbunan Pilihan</v>
          </cell>
        </row>
        <row r="843">
          <cell r="A843" t="str">
            <v>SATUAN PEMBAYARAN</v>
          </cell>
          <cell r="D843" t="str">
            <v>:  M3</v>
          </cell>
          <cell r="H843" t="str">
            <v xml:space="preserve">         URAIAN ANALISA HARGA SATUAN</v>
          </cell>
          <cell r="L843" t="str">
            <v>FORMULIR STANDAR UNTUK</v>
          </cell>
        </row>
        <row r="844">
          <cell r="L844" t="str">
            <v>PEREKAMAN ANALISA MASING-MASING HARGA SATUAN</v>
          </cell>
        </row>
        <row r="845">
          <cell r="L845" t="str">
            <v/>
          </cell>
        </row>
        <row r="846">
          <cell r="A846" t="str">
            <v>No.</v>
          </cell>
          <cell r="C846" t="str">
            <v>U R A I A N</v>
          </cell>
          <cell r="G846" t="str">
            <v>KODE</v>
          </cell>
          <cell r="H846" t="str">
            <v>KOEF.</v>
          </cell>
          <cell r="I846" t="str">
            <v>SATUAN</v>
          </cell>
          <cell r="J846" t="str">
            <v>KETERANGAN</v>
          </cell>
        </row>
        <row r="848">
          <cell r="L848" t="str">
            <v>Proyek / Bagpro</v>
          </cell>
          <cell r="O848" t="str">
            <v xml:space="preserve">:  Peningkatan Jalan Dan Jembatan Prop. NTT </v>
          </cell>
        </row>
        <row r="849">
          <cell r="A849" t="str">
            <v>I.</v>
          </cell>
          <cell r="C849" t="str">
            <v>ASUMSI</v>
          </cell>
          <cell r="L849" t="str">
            <v>No. Paket Kontrak</v>
          </cell>
          <cell r="O849" t="str">
            <v xml:space="preserve">:  </v>
          </cell>
        </row>
        <row r="850">
          <cell r="A850">
            <v>1</v>
          </cell>
          <cell r="C850" t="str">
            <v>Pekerjaan dilakukan secara mekanis</v>
          </cell>
          <cell r="L850" t="str">
            <v>Nama Paket</v>
          </cell>
          <cell r="O850" t="str">
            <v>:  Pembangunan Jalan Resetlement Pengungsi Mauritzu</v>
          </cell>
        </row>
        <row r="851">
          <cell r="A851">
            <v>2</v>
          </cell>
          <cell r="C851" t="str">
            <v>Lokasi pekerjaan : sepanjang jalan</v>
          </cell>
          <cell r="L851" t="str">
            <v>Prop / Kab / Kodya</v>
          </cell>
          <cell r="O851" t="str">
            <v>:  Nusa Tenggara Timur / TTU</v>
          </cell>
        </row>
        <row r="852">
          <cell r="A852">
            <v>3</v>
          </cell>
          <cell r="C852" t="str">
            <v>Kondisi Jalan   :  sedang / baik</v>
          </cell>
          <cell r="L852" t="str">
            <v>ITEM PEMBAYARAN NO.</v>
          </cell>
          <cell r="O852" t="str">
            <v>:  3.2 (3)</v>
          </cell>
          <cell r="R852" t="str">
            <v>PERKIRAAN VOL. PEK.</v>
          </cell>
          <cell r="T852" t="str">
            <v>:</v>
          </cell>
          <cell r="U852">
            <v>0</v>
          </cell>
        </row>
        <row r="853">
          <cell r="A853">
            <v>4</v>
          </cell>
          <cell r="C853" t="str">
            <v>Jam kerja efektif per-hari</v>
          </cell>
          <cell r="G853" t="str">
            <v>Tk</v>
          </cell>
          <cell r="H853">
            <v>7</v>
          </cell>
          <cell r="I853" t="str">
            <v>Jam</v>
          </cell>
          <cell r="L853" t="str">
            <v>JENIS PEKERJAAN</v>
          </cell>
          <cell r="O853" t="str">
            <v>:  Timbunan Pilihan</v>
          </cell>
          <cell r="R853" t="str">
            <v>TOTAL HARGA (Rp.)</v>
          </cell>
          <cell r="T853" t="str">
            <v>:</v>
          </cell>
          <cell r="U853">
            <v>0</v>
          </cell>
        </row>
        <row r="854">
          <cell r="A854">
            <v>5</v>
          </cell>
          <cell r="C854" t="str">
            <v>Faktor pengembangan bahan</v>
          </cell>
          <cell r="G854" t="str">
            <v>Fk</v>
          </cell>
          <cell r="H854">
            <v>1.2</v>
          </cell>
          <cell r="I854" t="str">
            <v>-</v>
          </cell>
          <cell r="L854" t="str">
            <v>SATUAN PEMBAYARAN</v>
          </cell>
          <cell r="O854" t="str">
            <v>:  M3</v>
          </cell>
          <cell r="R854" t="str">
            <v>% THD. BIAYA PROYEK</v>
          </cell>
          <cell r="T854" t="str">
            <v>:</v>
          </cell>
          <cell r="U854">
            <v>0</v>
          </cell>
        </row>
        <row r="855">
          <cell r="A855">
            <v>6</v>
          </cell>
          <cell r="C855" t="str">
            <v>Tebal hamparan padat</v>
          </cell>
          <cell r="G855" t="str">
            <v>t</v>
          </cell>
          <cell r="H855">
            <v>0.17</v>
          </cell>
          <cell r="I855" t="str">
            <v>M</v>
          </cell>
        </row>
        <row r="857">
          <cell r="A857" t="str">
            <v>II.</v>
          </cell>
          <cell r="C857" t="str">
            <v>URUTAN KERJA</v>
          </cell>
          <cell r="Q857" t="str">
            <v>PERKIRAAN</v>
          </cell>
          <cell r="R857" t="str">
            <v>HARGA</v>
          </cell>
          <cell r="S857" t="str">
            <v>JUMLAH</v>
          </cell>
        </row>
        <row r="858">
          <cell r="A858">
            <v>1</v>
          </cell>
          <cell r="C858" t="str">
            <v>Whell Loader memuat ke dalam Dump Truck</v>
          </cell>
          <cell r="L858" t="str">
            <v>NO.</v>
          </cell>
          <cell r="N858" t="str">
            <v>KOMPONEN</v>
          </cell>
          <cell r="P858" t="str">
            <v>SATUAN</v>
          </cell>
          <cell r="Q858" t="str">
            <v>KUANTITAS</v>
          </cell>
          <cell r="R858" t="str">
            <v>SATUAN</v>
          </cell>
          <cell r="S858" t="str">
            <v>HARGA</v>
          </cell>
        </row>
        <row r="859">
          <cell r="A859">
            <v>2</v>
          </cell>
          <cell r="C859" t="str">
            <v>Dump Truck mengangkut ke lapangan dengan jarak</v>
          </cell>
          <cell r="R859" t="str">
            <v>(Rp.)</v>
          </cell>
          <cell r="S859" t="str">
            <v>(Rp.)</v>
          </cell>
        </row>
        <row r="860">
          <cell r="C860" t="str">
            <v>quari ke lapangan</v>
          </cell>
          <cell r="G860" t="str">
            <v>L</v>
          </cell>
          <cell r="H860">
            <v>0</v>
          </cell>
          <cell r="I860" t="str">
            <v>Km</v>
          </cell>
        </row>
        <row r="861">
          <cell r="A861">
            <v>3</v>
          </cell>
          <cell r="C861" t="str">
            <v>Material dihampar dengan menggunakan Motor Grader</v>
          </cell>
        </row>
        <row r="862">
          <cell r="A862">
            <v>4</v>
          </cell>
          <cell r="C862" t="str">
            <v>Hamparan material disiram air dengan Watertank Truck</v>
          </cell>
          <cell r="L862" t="str">
            <v>A.</v>
          </cell>
          <cell r="N862" t="str">
            <v>TENAGA</v>
          </cell>
        </row>
        <row r="863">
          <cell r="C863" t="str">
            <v>(sebelum pelaksanaan pemadatan) dan dipadatkan</v>
          </cell>
        </row>
        <row r="864">
          <cell r="C864" t="str">
            <v>dengan menggunakan Vibro Roller</v>
          </cell>
          <cell r="L864" t="str">
            <v>1.</v>
          </cell>
          <cell r="N864" t="str">
            <v>Pekerja</v>
          </cell>
          <cell r="O864" t="str">
            <v>(L01)</v>
          </cell>
          <cell r="P864" t="str">
            <v>Jam</v>
          </cell>
          <cell r="Q864">
            <v>8.5676037483266382E-2</v>
          </cell>
          <cell r="R864">
            <v>0</v>
          </cell>
          <cell r="U864">
            <v>0</v>
          </cell>
        </row>
        <row r="865">
          <cell r="A865">
            <v>5</v>
          </cell>
          <cell r="C865" t="str">
            <v>Selama pemadatan sekelompok pekerja  akan</v>
          </cell>
          <cell r="L865" t="str">
            <v>2.</v>
          </cell>
          <cell r="N865" t="str">
            <v>Mandor</v>
          </cell>
          <cell r="O865" t="str">
            <v>(L03)</v>
          </cell>
          <cell r="P865" t="str">
            <v>Jam</v>
          </cell>
          <cell r="Q865">
            <v>2.1419009370816595E-2</v>
          </cell>
          <cell r="R865">
            <v>0</v>
          </cell>
          <cell r="U865">
            <v>0</v>
          </cell>
        </row>
        <row r="866">
          <cell r="C866" t="str">
            <v>merapikan tepi hamparan dan level permukaan</v>
          </cell>
        </row>
        <row r="867">
          <cell r="C867" t="str">
            <v>dengan menggunakan alat bantu</v>
          </cell>
        </row>
        <row r="868">
          <cell r="Q868" t="str">
            <v xml:space="preserve">JUMLAH HARGA TENAGA   </v>
          </cell>
          <cell r="U868">
            <v>0</v>
          </cell>
        </row>
        <row r="869">
          <cell r="A869" t="str">
            <v>III.</v>
          </cell>
          <cell r="C869" t="str">
            <v>PEMAKAIAN BAHAN, ALAT DAN TENAGA</v>
          </cell>
        </row>
        <row r="870">
          <cell r="A870" t="str">
            <v xml:space="preserve">   1.</v>
          </cell>
          <cell r="C870" t="str">
            <v>BAHAN</v>
          </cell>
          <cell r="L870" t="str">
            <v>B.</v>
          </cell>
          <cell r="N870" t="str">
            <v>BAHAN</v>
          </cell>
        </row>
        <row r="871">
          <cell r="A871" t="str">
            <v>1.a.</v>
          </cell>
          <cell r="C871" t="str">
            <v>Bahan pilihan</v>
          </cell>
          <cell r="D871" t="str">
            <v xml:space="preserve"> =  1 x  Fk</v>
          </cell>
          <cell r="G871" t="str">
            <v>(M09)</v>
          </cell>
          <cell r="H871">
            <v>1.2</v>
          </cell>
          <cell r="I871" t="str">
            <v>M3</v>
          </cell>
        </row>
        <row r="872">
          <cell r="L872" t="str">
            <v>1.</v>
          </cell>
          <cell r="N872" t="str">
            <v xml:space="preserve">Bahan pilihan </v>
          </cell>
          <cell r="O872" t="str">
            <v>(M09)</v>
          </cell>
          <cell r="P872" t="str">
            <v>M3</v>
          </cell>
          <cell r="Q872">
            <v>1.2</v>
          </cell>
          <cell r="R872">
            <v>47500</v>
          </cell>
          <cell r="U872">
            <v>57000</v>
          </cell>
        </row>
        <row r="873">
          <cell r="A873" t="str">
            <v xml:space="preserve">   2.</v>
          </cell>
          <cell r="C873" t="str">
            <v>ALAT</v>
          </cell>
        </row>
        <row r="874">
          <cell r="A874" t="str">
            <v>2.a.</v>
          </cell>
          <cell r="C874" t="str">
            <v>WHELL  LOADER</v>
          </cell>
          <cell r="G874" t="str">
            <v>(E15)</v>
          </cell>
        </row>
        <row r="875">
          <cell r="C875" t="str">
            <v>Kapasitas  Bucket</v>
          </cell>
          <cell r="G875" t="str">
            <v>V</v>
          </cell>
          <cell r="H875">
            <v>1.5</v>
          </cell>
          <cell r="I875" t="str">
            <v>M3</v>
          </cell>
        </row>
        <row r="876">
          <cell r="C876" t="str">
            <v>Faktor Bucket</v>
          </cell>
          <cell r="G876" t="str">
            <v>Fb</v>
          </cell>
          <cell r="H876">
            <v>0.9</v>
          </cell>
          <cell r="I876" t="str">
            <v>-</v>
          </cell>
        </row>
        <row r="877">
          <cell r="C877" t="str">
            <v>Faktor Efisiensi Alat</v>
          </cell>
          <cell r="G877" t="str">
            <v>Fa</v>
          </cell>
          <cell r="H877">
            <v>0.83</v>
          </cell>
          <cell r="I877" t="str">
            <v>-</v>
          </cell>
        </row>
        <row r="878">
          <cell r="C878" t="str">
            <v>Waktu sklus</v>
          </cell>
          <cell r="G878" t="str">
            <v>Ts1</v>
          </cell>
          <cell r="I878" t="str">
            <v>menit</v>
          </cell>
          <cell r="Q878" t="str">
            <v xml:space="preserve">JUMLAH HARGA BAHAN   </v>
          </cell>
          <cell r="U878">
            <v>57000</v>
          </cell>
        </row>
        <row r="879">
          <cell r="C879" t="str">
            <v>- Muat</v>
          </cell>
          <cell r="G879" t="str">
            <v>T1</v>
          </cell>
          <cell r="H879">
            <v>0.6</v>
          </cell>
          <cell r="I879" t="str">
            <v>menit</v>
          </cell>
        </row>
        <row r="880">
          <cell r="C880" t="str">
            <v>- Lain-lain</v>
          </cell>
          <cell r="G880" t="str">
            <v>T2</v>
          </cell>
          <cell r="H880">
            <v>0.6</v>
          </cell>
          <cell r="I880" t="str">
            <v>menit</v>
          </cell>
          <cell r="L880" t="str">
            <v>C.</v>
          </cell>
          <cell r="N880" t="str">
            <v>PERALATAN</v>
          </cell>
        </row>
        <row r="881">
          <cell r="G881" t="str">
            <v>Ts1</v>
          </cell>
          <cell r="H881">
            <v>1.2</v>
          </cell>
          <cell r="I881" t="str">
            <v>menit</v>
          </cell>
          <cell r="L881" t="str">
            <v>1.</v>
          </cell>
          <cell r="N881" t="str">
            <v>Wheel  Loader</v>
          </cell>
          <cell r="O881" t="str">
            <v>(E15)</v>
          </cell>
          <cell r="P881" t="str">
            <v>Jam</v>
          </cell>
          <cell r="Q881">
            <v>2.1419009370816595E-2</v>
          </cell>
          <cell r="R881">
            <v>215035.12819823693</v>
          </cell>
          <cell r="U881">
            <v>4605.8394259327843</v>
          </cell>
        </row>
        <row r="882">
          <cell r="L882" t="str">
            <v>2.</v>
          </cell>
          <cell r="N882" t="str">
            <v>Dump Truck</v>
          </cell>
          <cell r="O882" t="str">
            <v>(E08)</v>
          </cell>
          <cell r="P882" t="str">
            <v>Jam</v>
          </cell>
          <cell r="Q882">
            <v>6.024096385542169E-3</v>
          </cell>
          <cell r="R882">
            <v>85369.901634057198</v>
          </cell>
          <cell r="U882">
            <v>514.27651586781451</v>
          </cell>
        </row>
        <row r="883">
          <cell r="C883" t="str">
            <v>Kapasitas Produksi / Jam =</v>
          </cell>
          <cell r="E883" t="str">
            <v>V  x  Fb x Fa x 60</v>
          </cell>
          <cell r="G883" t="str">
            <v>Q1</v>
          </cell>
          <cell r="H883">
            <v>46.687500000000007</v>
          </cell>
          <cell r="I883" t="str">
            <v>M3</v>
          </cell>
          <cell r="L883" t="str">
            <v>3.</v>
          </cell>
          <cell r="N883" t="str">
            <v>Motor Grader</v>
          </cell>
          <cell r="O883" t="str">
            <v>(E13)</v>
          </cell>
          <cell r="P883" t="str">
            <v>Jam</v>
          </cell>
          <cell r="Q883">
            <v>8.4652334829514123E-3</v>
          </cell>
          <cell r="R883">
            <v>263178.57315631048</v>
          </cell>
          <cell r="U883">
            <v>2227.8680694781774</v>
          </cell>
        </row>
        <row r="884">
          <cell r="E884" t="str">
            <v xml:space="preserve">      Fk x Ts1</v>
          </cell>
          <cell r="L884" t="str">
            <v>3.</v>
          </cell>
          <cell r="N884" t="str">
            <v>Vibro Roller</v>
          </cell>
          <cell r="O884" t="str">
            <v>(E19)</v>
          </cell>
          <cell r="P884" t="str">
            <v>Jam</v>
          </cell>
          <cell r="Q884">
            <v>1.8899125915426411E-2</v>
          </cell>
          <cell r="R884">
            <v>135553.54694485845</v>
          </cell>
          <cell r="U884">
            <v>2561.8435519935447</v>
          </cell>
        </row>
        <row r="885">
          <cell r="L885" t="str">
            <v>4.</v>
          </cell>
          <cell r="N885" t="str">
            <v>Water Tanker</v>
          </cell>
          <cell r="O885" t="str">
            <v>(E23)</v>
          </cell>
          <cell r="P885" t="str">
            <v>Jam</v>
          </cell>
          <cell r="Q885">
            <v>7.0281124497991983E-3</v>
          </cell>
          <cell r="R885">
            <v>97351.151634057198</v>
          </cell>
          <cell r="U885">
            <v>684.19484080160692</v>
          </cell>
        </row>
        <row r="886">
          <cell r="C886" t="str">
            <v>Koefisienalat / M3   =         1 / Q1</v>
          </cell>
          <cell r="D886" t="str">
            <v xml:space="preserve">  =  1 : Q1</v>
          </cell>
          <cell r="G886" t="str">
            <v>(E15)</v>
          </cell>
          <cell r="H886">
            <v>2.1419009370816595E-2</v>
          </cell>
          <cell r="I886" t="str">
            <v>Jam</v>
          </cell>
          <cell r="L886" t="str">
            <v>5.</v>
          </cell>
          <cell r="N886" t="str">
            <v>Alat  Bantu</v>
          </cell>
          <cell r="P886" t="str">
            <v>Ls</v>
          </cell>
          <cell r="Q886">
            <v>1</v>
          </cell>
          <cell r="R886">
            <v>650</v>
          </cell>
          <cell r="U886">
            <v>650</v>
          </cell>
        </row>
        <row r="888">
          <cell r="A888" t="str">
            <v xml:space="preserve">   2.b.</v>
          </cell>
          <cell r="C888" t="str">
            <v>DUMP TRUCK</v>
          </cell>
          <cell r="G888" t="str">
            <v>(E08)</v>
          </cell>
        </row>
        <row r="889">
          <cell r="C889" t="str">
            <v>Kapasitas bak</v>
          </cell>
          <cell r="G889" t="str">
            <v>V</v>
          </cell>
          <cell r="H889">
            <v>4</v>
          </cell>
          <cell r="I889" t="str">
            <v>M3</v>
          </cell>
        </row>
        <row r="890">
          <cell r="C890" t="str">
            <v>Faktor  efisiensi alat</v>
          </cell>
          <cell r="G890" t="str">
            <v>Fa</v>
          </cell>
          <cell r="H890">
            <v>0.83</v>
          </cell>
          <cell r="I890" t="str">
            <v>-</v>
          </cell>
          <cell r="Q890" t="str">
            <v xml:space="preserve">JUMLAH HARGA PERALATAN   </v>
          </cell>
          <cell r="U890">
            <v>11244.022404073929</v>
          </cell>
        </row>
        <row r="891">
          <cell r="C891" t="str">
            <v>Kecepatan rata-rata bermuatan</v>
          </cell>
          <cell r="G891" t="str">
            <v>v1</v>
          </cell>
          <cell r="H891">
            <v>45</v>
          </cell>
          <cell r="I891" t="str">
            <v>Km / Jam</v>
          </cell>
        </row>
        <row r="892">
          <cell r="C892" t="str">
            <v>Kecepatan rata-rata kosong</v>
          </cell>
          <cell r="G892" t="str">
            <v>v2</v>
          </cell>
          <cell r="H892">
            <v>55</v>
          </cell>
          <cell r="I892" t="str">
            <v>Km / Jam</v>
          </cell>
          <cell r="L892" t="str">
            <v>D.</v>
          </cell>
          <cell r="N892" t="str">
            <v>JUMLAH HARGA TENAGA, BAHAN DAN PERALATAN  ( A + B + C )</v>
          </cell>
          <cell r="U892">
            <v>68244.022404073927</v>
          </cell>
        </row>
        <row r="893">
          <cell r="C893" t="str">
            <v>Waktusiklus :</v>
          </cell>
          <cell r="G893" t="str">
            <v>Ts2</v>
          </cell>
          <cell r="L893" t="str">
            <v>E.</v>
          </cell>
          <cell r="N893" t="str">
            <v>OVERHEAD &amp; PROFIT</v>
          </cell>
          <cell r="P893">
            <v>10</v>
          </cell>
          <cell r="Q893" t="str">
            <v>%  x  D</v>
          </cell>
          <cell r="U893">
            <v>6824.402240407393</v>
          </cell>
        </row>
        <row r="894">
          <cell r="C894" t="str">
            <v>-  Waktu tempuh isi   = (L : v1) x 60</v>
          </cell>
          <cell r="G894" t="str">
            <v>T1</v>
          </cell>
          <cell r="H894">
            <v>0</v>
          </cell>
          <cell r="I894" t="str">
            <v>menit</v>
          </cell>
          <cell r="L894" t="str">
            <v>F.</v>
          </cell>
          <cell r="N894" t="str">
            <v>HARGA SATUAN PEKERJAAN  ( D + E )</v>
          </cell>
          <cell r="U894">
            <v>75068.424644481318</v>
          </cell>
        </row>
        <row r="895">
          <cell r="C895" t="str">
            <v>-  Waktu tempuh kosong   = (L : v2) x 60</v>
          </cell>
          <cell r="G895" t="str">
            <v>T2</v>
          </cell>
          <cell r="H895">
            <v>0</v>
          </cell>
          <cell r="I895" t="str">
            <v>menit</v>
          </cell>
          <cell r="L895" t="str">
            <v>Note: 1</v>
          </cell>
          <cell r="N895" t="str">
            <v>SATUAN dapat berdasarkan atas jam operasi untuk Tenaga Kerja dan Peralatan, volume dan/atau ukuran</v>
          </cell>
        </row>
        <row r="896">
          <cell r="C896" t="str">
            <v>- Lain-lain</v>
          </cell>
          <cell r="G896" t="str">
            <v>T3</v>
          </cell>
          <cell r="H896">
            <v>1</v>
          </cell>
          <cell r="I896" t="str">
            <v>menit</v>
          </cell>
          <cell r="N896" t="str">
            <v>berat untuk bahan-bahan.</v>
          </cell>
        </row>
        <row r="897">
          <cell r="G897" t="str">
            <v>Ts2</v>
          </cell>
          <cell r="H897">
            <v>1</v>
          </cell>
          <cell r="I897" t="str">
            <v>menit</v>
          </cell>
          <cell r="L897">
            <v>2</v>
          </cell>
          <cell r="N897" t="str">
            <v>Kuantitas satuan adalah kuantitas setiap komponen untuk menyelesaikan satu satuan pekerjaan dari nomor</v>
          </cell>
        </row>
        <row r="898">
          <cell r="N898" t="str">
            <v>mata pembayaran.</v>
          </cell>
        </row>
        <row r="899">
          <cell r="L899">
            <v>3</v>
          </cell>
          <cell r="N899" t="str">
            <v>Biaya satuan untuk peralatan sudah termasuk bahan bakar, bahan habis dipakai dan operator.</v>
          </cell>
        </row>
        <row r="900">
          <cell r="L900">
            <v>4</v>
          </cell>
          <cell r="N900" t="str">
            <v>Biaya satuan sudah termasuk pengeluaran untuk seluruh pajak yang berkaitan (tetapi tidak termasuk PPN</v>
          </cell>
        </row>
        <row r="901">
          <cell r="J901" t="str">
            <v>Berlanjut ke halaman berikut</v>
          </cell>
          <cell r="N901" t="str">
            <v>yang dibayar dari kontrak) dan biaya-biaya lainnya.</v>
          </cell>
        </row>
        <row r="902">
          <cell r="A902" t="str">
            <v>ITEM PEMBAYARAN NO.</v>
          </cell>
          <cell r="D902" t="str">
            <v>:  3.2 (3)</v>
          </cell>
          <cell r="J902" t="str">
            <v>Analisa EI-323</v>
          </cell>
        </row>
        <row r="903">
          <cell r="A903" t="str">
            <v>JENIS PEKERJAAN</v>
          </cell>
          <cell r="D903" t="str">
            <v>:  Timbunan Pilihan</v>
          </cell>
        </row>
        <row r="904">
          <cell r="A904" t="str">
            <v>SATUAN PEMBAYARAN</v>
          </cell>
          <cell r="D904" t="str">
            <v>:  M3</v>
          </cell>
          <cell r="H904" t="str">
            <v xml:space="preserve">         URAIAN ANALISA HARGA SATUAN</v>
          </cell>
        </row>
        <row r="905">
          <cell r="J905" t="str">
            <v>Lanjutan</v>
          </cell>
        </row>
        <row r="907">
          <cell r="A907" t="str">
            <v>No.</v>
          </cell>
          <cell r="C907" t="str">
            <v>U R A I A N</v>
          </cell>
          <cell r="G907" t="str">
            <v>KODE</v>
          </cell>
          <cell r="H907" t="str">
            <v>KOEF.</v>
          </cell>
          <cell r="I907" t="str">
            <v>SATUAN</v>
          </cell>
          <cell r="J907" t="str">
            <v>KETERANGAN</v>
          </cell>
        </row>
        <row r="910">
          <cell r="C910" t="str">
            <v>Kapasitas Produksi / Jam   =</v>
          </cell>
          <cell r="E910" t="str">
            <v>V x Fa x 60</v>
          </cell>
          <cell r="G910" t="str">
            <v>Q2</v>
          </cell>
          <cell r="H910">
            <v>166</v>
          </cell>
          <cell r="I910" t="str">
            <v>M3</v>
          </cell>
        </row>
        <row r="911">
          <cell r="E911" t="str">
            <v xml:space="preserve">    Fk x Ts2</v>
          </cell>
        </row>
        <row r="913">
          <cell r="C913" t="str">
            <v>Koefisien Alat / m3</v>
          </cell>
          <cell r="D913" t="str">
            <v xml:space="preserve"> =  1  :  Q2</v>
          </cell>
          <cell r="G913" t="str">
            <v>(E08)</v>
          </cell>
          <cell r="H913">
            <v>6.024096385542169E-3</v>
          </cell>
          <cell r="I913" t="str">
            <v>Jam</v>
          </cell>
        </row>
        <row r="915">
          <cell r="A915" t="str">
            <v>2.c.</v>
          </cell>
          <cell r="C915" t="str">
            <v>MOTOR GRADER</v>
          </cell>
          <cell r="G915" t="str">
            <v>(E13)</v>
          </cell>
        </row>
        <row r="916">
          <cell r="C916" t="str">
            <v>Panjang hamparan</v>
          </cell>
          <cell r="G916" t="str">
            <v>Lh</v>
          </cell>
          <cell r="H916">
            <v>60</v>
          </cell>
          <cell r="I916" t="str">
            <v>m</v>
          </cell>
        </row>
        <row r="917">
          <cell r="C917" t="str">
            <v>Lebar Efektif kerja Blade</v>
          </cell>
          <cell r="G917" t="str">
            <v>b</v>
          </cell>
          <cell r="H917">
            <v>2.4</v>
          </cell>
          <cell r="I917" t="str">
            <v>m</v>
          </cell>
        </row>
        <row r="918">
          <cell r="C918" t="str">
            <v>Faktor Efisiensi Alat</v>
          </cell>
          <cell r="G918" t="str">
            <v>Fa</v>
          </cell>
          <cell r="H918">
            <v>0.83</v>
          </cell>
          <cell r="I918" t="str">
            <v>-</v>
          </cell>
        </row>
        <row r="919">
          <cell r="C919" t="str">
            <v>Kecepatan rata-rata alat</v>
          </cell>
          <cell r="G919" t="str">
            <v>v</v>
          </cell>
          <cell r="H919">
            <v>5</v>
          </cell>
          <cell r="I919" t="str">
            <v>Km / Jam</v>
          </cell>
        </row>
        <row r="920">
          <cell r="C920" t="str">
            <v>Jumlah lintasan</v>
          </cell>
          <cell r="G920" t="str">
            <v>n</v>
          </cell>
          <cell r="H920">
            <v>6</v>
          </cell>
          <cell r="I920" t="str">
            <v>lintasan</v>
          </cell>
        </row>
        <row r="921">
          <cell r="C921" t="str">
            <v>Waktu siklus</v>
          </cell>
          <cell r="G921" t="str">
            <v>Ts3</v>
          </cell>
        </row>
        <row r="922">
          <cell r="C922" t="str">
            <v>- Perataan 1 kali lintasan    = Lh : (v x 1000) x 60</v>
          </cell>
          <cell r="G922" t="str">
            <v>T1</v>
          </cell>
          <cell r="H922">
            <v>0.72</v>
          </cell>
          <cell r="I922" t="str">
            <v>menit</v>
          </cell>
        </row>
        <row r="923">
          <cell r="C923" t="str">
            <v>- Lain-lain</v>
          </cell>
          <cell r="G923" t="str">
            <v>T2</v>
          </cell>
          <cell r="H923">
            <v>1</v>
          </cell>
          <cell r="I923" t="str">
            <v>menit</v>
          </cell>
        </row>
        <row r="924">
          <cell r="G924" t="str">
            <v>Ts3</v>
          </cell>
          <cell r="H924">
            <v>1.72</v>
          </cell>
          <cell r="I924" t="str">
            <v>menit</v>
          </cell>
        </row>
        <row r="926">
          <cell r="C926" t="str">
            <v>Kapasitas Produksi / Jam   =</v>
          </cell>
          <cell r="E926" t="str">
            <v>Lh x b x t x Fa x 60</v>
          </cell>
          <cell r="G926" t="str">
            <v>Q3</v>
          </cell>
          <cell r="H926">
            <v>118.13023255813954</v>
          </cell>
          <cell r="I926" t="str">
            <v xml:space="preserve">M3 / Jam </v>
          </cell>
        </row>
        <row r="927">
          <cell r="E927" t="str">
            <v xml:space="preserve">      n x Ts3</v>
          </cell>
        </row>
        <row r="929">
          <cell r="C929" t="str">
            <v>Koefisien Alat / m3</v>
          </cell>
          <cell r="D929" t="str">
            <v xml:space="preserve"> =  1  :  Q3</v>
          </cell>
          <cell r="G929" t="str">
            <v>(E13)</v>
          </cell>
          <cell r="H929">
            <v>8.4652334829514123E-3</v>
          </cell>
          <cell r="I929" t="str">
            <v>Jam</v>
          </cell>
        </row>
        <row r="931">
          <cell r="A931" t="str">
            <v>2.d.</v>
          </cell>
          <cell r="C931" t="str">
            <v>VIBRATOR ROLLER</v>
          </cell>
          <cell r="G931" t="str">
            <v>(E19)</v>
          </cell>
        </row>
        <row r="932">
          <cell r="C932" t="str">
            <v>Kecepatan rata-rata alat</v>
          </cell>
          <cell r="G932" t="str">
            <v>v</v>
          </cell>
          <cell r="H932">
            <v>2.5</v>
          </cell>
          <cell r="I932" t="str">
            <v>Km / jam</v>
          </cell>
        </row>
        <row r="933">
          <cell r="C933" t="str">
            <v>Lebar efektif pemadatan</v>
          </cell>
          <cell r="G933" t="str">
            <v>b</v>
          </cell>
          <cell r="H933">
            <v>1.2</v>
          </cell>
          <cell r="I933" t="str">
            <v>M</v>
          </cell>
        </row>
        <row r="934">
          <cell r="C934" t="str">
            <v>Jumlah lintasan</v>
          </cell>
          <cell r="G934" t="str">
            <v>n</v>
          </cell>
          <cell r="H934">
            <v>8</v>
          </cell>
          <cell r="I934" t="str">
            <v>lintasan</v>
          </cell>
        </row>
        <row r="935">
          <cell r="C935" t="str">
            <v>Faktor efisiensi alat</v>
          </cell>
          <cell r="G935" t="str">
            <v>Fa</v>
          </cell>
          <cell r="H935">
            <v>0.83</v>
          </cell>
          <cell r="I935" t="str">
            <v>-</v>
          </cell>
        </row>
        <row r="937">
          <cell r="C937" t="str">
            <v>Kapasitas Prod./Jam   =</v>
          </cell>
          <cell r="D937" t="str">
            <v>(v x 1000) x b x t x Fa</v>
          </cell>
          <cell r="G937" t="str">
            <v>Q4</v>
          </cell>
          <cell r="H937">
            <v>52.912500000000001</v>
          </cell>
          <cell r="I937" t="str">
            <v>M3</v>
          </cell>
        </row>
        <row r="938">
          <cell r="D938" t="str">
            <v>n</v>
          </cell>
        </row>
        <row r="940">
          <cell r="C940" t="str">
            <v>Koefisien Alat / m3</v>
          </cell>
          <cell r="D940" t="str">
            <v xml:space="preserve"> =  1  :  Q4</v>
          </cell>
          <cell r="G940" t="str">
            <v>(E19)</v>
          </cell>
          <cell r="H940">
            <v>1.8899125915426411E-2</v>
          </cell>
          <cell r="I940" t="str">
            <v>Jam</v>
          </cell>
        </row>
        <row r="943">
          <cell r="A943" t="str">
            <v>2.e.</v>
          </cell>
          <cell r="C943" t="str">
            <v>WATER TANK TRUCK</v>
          </cell>
          <cell r="G943" t="str">
            <v>(E23)</v>
          </cell>
        </row>
        <row r="944">
          <cell r="C944" t="str">
            <v>Volume tangki air</v>
          </cell>
          <cell r="G944" t="str">
            <v>V</v>
          </cell>
          <cell r="H944">
            <v>4</v>
          </cell>
          <cell r="I944" t="str">
            <v>M3</v>
          </cell>
        </row>
        <row r="945">
          <cell r="C945" t="str">
            <v>Kebutuhan air / M3 material padat</v>
          </cell>
          <cell r="G945" t="str">
            <v>Wc</v>
          </cell>
          <cell r="H945">
            <v>7.0000000000000007E-2</v>
          </cell>
          <cell r="I945" t="str">
            <v>M3</v>
          </cell>
        </row>
        <row r="946">
          <cell r="C946" t="str">
            <v>Pengisian Tangki / jam</v>
          </cell>
          <cell r="G946" t="str">
            <v>n</v>
          </cell>
          <cell r="H946">
            <v>3</v>
          </cell>
          <cell r="I946" t="str">
            <v>kali</v>
          </cell>
        </row>
        <row r="947">
          <cell r="C947" t="str">
            <v>Faktor efisiensi alat</v>
          </cell>
          <cell r="G947" t="str">
            <v>Fa</v>
          </cell>
          <cell r="H947">
            <v>0.83</v>
          </cell>
          <cell r="I947" t="str">
            <v>-</v>
          </cell>
        </row>
        <row r="949">
          <cell r="C949" t="str">
            <v>Kapasitas Produksi / Jam   =</v>
          </cell>
          <cell r="E949" t="str">
            <v>V  x  n x Fa</v>
          </cell>
          <cell r="G949" t="str">
            <v>Q5</v>
          </cell>
          <cell r="H949">
            <v>142.28571428571425</v>
          </cell>
          <cell r="I949" t="str">
            <v>M3</v>
          </cell>
        </row>
        <row r="950">
          <cell r="E950" t="str">
            <v xml:space="preserve">     Wc</v>
          </cell>
        </row>
        <row r="952">
          <cell r="C952" t="str">
            <v>Koefisien Alat / m3</v>
          </cell>
          <cell r="D952" t="str">
            <v xml:space="preserve"> =  1  :  Q5</v>
          </cell>
          <cell r="G952" t="str">
            <v>(E23)</v>
          </cell>
          <cell r="H952">
            <v>7.0281124497991983E-3</v>
          </cell>
          <cell r="I952" t="str">
            <v>Jam</v>
          </cell>
        </row>
        <row r="954">
          <cell r="A954" t="str">
            <v>2.f.</v>
          </cell>
          <cell r="C954" t="str">
            <v>ALAT  BANTU</v>
          </cell>
        </row>
        <row r="955">
          <cell r="C955" t="str">
            <v>Diperlukan alat-alat bantu kecil</v>
          </cell>
          <cell r="J955" t="str">
            <v>Lump Sump</v>
          </cell>
        </row>
        <row r="956">
          <cell r="C956" t="str">
            <v>- Sekop    =         3   buah</v>
          </cell>
        </row>
        <row r="960">
          <cell r="J960" t="str">
            <v>Berlanjut ke halaman berikut</v>
          </cell>
        </row>
        <row r="961">
          <cell r="A961" t="str">
            <v>ITEM PEMBAYARAN NO.</v>
          </cell>
          <cell r="D961" t="str">
            <v>:  3.2 (3)</v>
          </cell>
          <cell r="J961" t="str">
            <v>Analisa EI-323</v>
          </cell>
        </row>
        <row r="962">
          <cell r="A962" t="str">
            <v>JENIS PEKERJAAN</v>
          </cell>
          <cell r="D962" t="str">
            <v>:  Timbunan Pilihan</v>
          </cell>
        </row>
        <row r="963">
          <cell r="A963" t="str">
            <v>SATUAN PEMBAYARAN</v>
          </cell>
          <cell r="D963" t="str">
            <v>:  M3</v>
          </cell>
          <cell r="H963" t="str">
            <v xml:space="preserve">         URAIAN ANALISA HARGA SATUAN</v>
          </cell>
        </row>
        <row r="964">
          <cell r="J964" t="str">
            <v>Lanjutan</v>
          </cell>
        </row>
        <row r="966">
          <cell r="A966" t="str">
            <v>No.</v>
          </cell>
          <cell r="C966" t="str">
            <v>U R A I A N</v>
          </cell>
          <cell r="G966" t="str">
            <v>KODE</v>
          </cell>
          <cell r="H966" t="str">
            <v>KOEF.</v>
          </cell>
          <cell r="I966" t="str">
            <v>SATUAN</v>
          </cell>
          <cell r="J966" t="str">
            <v>KETERANGAN</v>
          </cell>
        </row>
        <row r="969">
          <cell r="A969" t="str">
            <v xml:space="preserve">   3.</v>
          </cell>
          <cell r="C969" t="str">
            <v>TENAGA</v>
          </cell>
        </row>
        <row r="970">
          <cell r="C970" t="str">
            <v>Produksi menentukan : WHELL LOADER</v>
          </cell>
          <cell r="G970" t="str">
            <v>Q1</v>
          </cell>
          <cell r="H970">
            <v>46.687500000000007</v>
          </cell>
          <cell r="I970" t="str">
            <v>M3/Jam</v>
          </cell>
        </row>
        <row r="971">
          <cell r="C971" t="str">
            <v>Produksi Timbunan / hari  =  Tk x Q1</v>
          </cell>
          <cell r="G971" t="str">
            <v>Qt</v>
          </cell>
          <cell r="H971">
            <v>326.81250000000006</v>
          </cell>
          <cell r="I971" t="str">
            <v>M3</v>
          </cell>
        </row>
        <row r="972">
          <cell r="C972" t="str">
            <v>Kebutuhan tenaga :</v>
          </cell>
        </row>
        <row r="973">
          <cell r="D973" t="str">
            <v>- Pekerja</v>
          </cell>
          <cell r="G973" t="str">
            <v>P</v>
          </cell>
          <cell r="H973">
            <v>4</v>
          </cell>
          <cell r="I973" t="str">
            <v>orang</v>
          </cell>
        </row>
        <row r="974">
          <cell r="D974" t="str">
            <v>- Mandor</v>
          </cell>
          <cell r="G974" t="str">
            <v>M</v>
          </cell>
          <cell r="H974">
            <v>1</v>
          </cell>
          <cell r="I974" t="str">
            <v>orang</v>
          </cell>
        </row>
        <row r="977">
          <cell r="C977" t="str">
            <v>Koefisien tenaga / M3   :</v>
          </cell>
        </row>
        <row r="978">
          <cell r="D978" t="str">
            <v>- Pekerja</v>
          </cell>
          <cell r="E978" t="str">
            <v>= (Tk x P) : Qt</v>
          </cell>
          <cell r="G978" t="str">
            <v>(L01)</v>
          </cell>
          <cell r="H978">
            <v>8.5676037483266382E-2</v>
          </cell>
          <cell r="I978" t="str">
            <v>Jam</v>
          </cell>
        </row>
        <row r="979">
          <cell r="D979" t="str">
            <v>- Mandor</v>
          </cell>
          <cell r="E979" t="str">
            <v>= (Tk x M) : Qt</v>
          </cell>
          <cell r="G979" t="str">
            <v>(L03)</v>
          </cell>
          <cell r="H979">
            <v>2.1419009370816595E-2</v>
          </cell>
          <cell r="I979" t="str">
            <v>Jam</v>
          </cell>
        </row>
        <row r="982">
          <cell r="A982" t="str">
            <v>4.</v>
          </cell>
          <cell r="C982" t="str">
            <v>HARGA DASAR SATUAN UPAH, BAHAN DAN ALAT</v>
          </cell>
        </row>
        <row r="983">
          <cell r="C983" t="str">
            <v>Lihat lampiran.</v>
          </cell>
        </row>
        <row r="986">
          <cell r="A986" t="str">
            <v>5.</v>
          </cell>
          <cell r="C986" t="str">
            <v>ANALISA HARGA SATUAN PEKERJAAN</v>
          </cell>
        </row>
        <row r="987">
          <cell r="C987" t="str">
            <v>Lihat perhitungan dalam FORMULIR STANDAR UNTUK</v>
          </cell>
        </row>
        <row r="988">
          <cell r="C988" t="str">
            <v>PEREKEMAN ANALISA MASING-MASING HARGA</v>
          </cell>
        </row>
        <row r="989">
          <cell r="C989" t="str">
            <v>SATUAN.</v>
          </cell>
        </row>
        <row r="990">
          <cell r="C990" t="str">
            <v>Didapat Harga Satuan Pekerjaan :</v>
          </cell>
        </row>
        <row r="992">
          <cell r="C992" t="str">
            <v xml:space="preserve">Rp.  </v>
          </cell>
          <cell r="D992">
            <v>75068.424644481318</v>
          </cell>
          <cell r="E992" t="str">
            <v xml:space="preserve"> / M3.</v>
          </cell>
        </row>
        <row r="995">
          <cell r="A995" t="str">
            <v>6.</v>
          </cell>
          <cell r="C995" t="str">
            <v>WAKTU PELAKSANAAN YANG DIPERLUKAN</v>
          </cell>
        </row>
        <row r="996">
          <cell r="C996" t="str">
            <v>Masa Pelaksanaan :</v>
          </cell>
          <cell r="D996" t="str">
            <v>. . . . . . . . . . . .</v>
          </cell>
          <cell r="E996" t="str">
            <v>bulan</v>
          </cell>
        </row>
        <row r="998">
          <cell r="A998" t="str">
            <v>7.</v>
          </cell>
          <cell r="C998" t="str">
            <v>VOLUME PEKERJAAN YANG DIPERLUKAN</v>
          </cell>
        </row>
        <row r="999">
          <cell r="C999" t="str">
            <v>Volume pekerjaan  :</v>
          </cell>
          <cell r="D999">
            <v>0</v>
          </cell>
          <cell r="E999" t="str">
            <v>M3</v>
          </cell>
        </row>
        <row r="1142">
          <cell r="A1142" t="str">
            <v>ITEM PEMBAYARAN NO.</v>
          </cell>
          <cell r="D1142" t="str">
            <v>:  3.3 (1)</v>
          </cell>
          <cell r="J1142" t="str">
            <v>Analisa EI-331</v>
          </cell>
          <cell r="T1142" t="str">
            <v>Analisa EI-331</v>
          </cell>
        </row>
        <row r="1143">
          <cell r="A1143" t="str">
            <v>JENIS PEKERJAAN</v>
          </cell>
          <cell r="D1143" t="str">
            <v>:  Penyiapan Badan Jalan pada Galian</v>
          </cell>
        </row>
        <row r="1144">
          <cell r="A1144" t="str">
            <v>SATUAN PEMBAYARAN</v>
          </cell>
          <cell r="D1144" t="str">
            <v>:  M2</v>
          </cell>
          <cell r="F1144" t="str">
            <v>Biasa</v>
          </cell>
          <cell r="H1144" t="str">
            <v xml:space="preserve">         URAIAN ANALISA HARGA SATUAN</v>
          </cell>
          <cell r="L1144" t="str">
            <v>FORMULIR STANDAR UNTUK</v>
          </cell>
        </row>
        <row r="1145">
          <cell r="L1145" t="str">
            <v>PEREKAMAN ANALISA MASING-MASING HARGA SATUAN</v>
          </cell>
        </row>
        <row r="1146">
          <cell r="L1146" t="str">
            <v/>
          </cell>
        </row>
        <row r="1147">
          <cell r="A1147" t="str">
            <v>No.</v>
          </cell>
          <cell r="C1147" t="str">
            <v>U R A I A N</v>
          </cell>
          <cell r="G1147" t="str">
            <v>KODE</v>
          </cell>
          <cell r="H1147" t="str">
            <v>KOEF.</v>
          </cell>
          <cell r="I1147" t="str">
            <v>SATUAN</v>
          </cell>
          <cell r="J1147" t="str">
            <v>KETERANGAN</v>
          </cell>
        </row>
        <row r="1149">
          <cell r="L1149" t="str">
            <v>Proyek / Bagpro</v>
          </cell>
          <cell r="O1149" t="str">
            <v xml:space="preserve">:  Peningkatan Jalan Dan Jembatan Prop. NTT </v>
          </cell>
        </row>
        <row r="1150">
          <cell r="A1150" t="str">
            <v>I.</v>
          </cell>
          <cell r="C1150" t="str">
            <v>ASUMSI</v>
          </cell>
          <cell r="L1150" t="str">
            <v>No. Paket Kontrak</v>
          </cell>
          <cell r="O1150" t="str">
            <v xml:space="preserve">:  </v>
          </cell>
        </row>
        <row r="1151">
          <cell r="A1151">
            <v>1</v>
          </cell>
          <cell r="C1151" t="str">
            <v>Pekerjaan dilaksanakan hanya pada tanah  galian</v>
          </cell>
          <cell r="L1151" t="str">
            <v>Nama Paket</v>
          </cell>
          <cell r="O1151" t="str">
            <v>:  Pembangunan Jalan Resetlement Pengungsi Mauritzu</v>
          </cell>
        </row>
        <row r="1152">
          <cell r="A1152">
            <v>2</v>
          </cell>
          <cell r="C1152" t="str">
            <v>Pekerjaan dilakukan secara mekanis</v>
          </cell>
          <cell r="L1152" t="str">
            <v>Prop / Kab / Kodya</v>
          </cell>
          <cell r="O1152" t="str">
            <v>:  Nusa Tenggara Timur / TTU</v>
          </cell>
        </row>
        <row r="1153">
          <cell r="A1153">
            <v>3</v>
          </cell>
          <cell r="C1153" t="str">
            <v>Lokasi pekerjaan : sepanjang jalan</v>
          </cell>
          <cell r="L1153" t="str">
            <v>ITEM PEMBAYARAN NO.</v>
          </cell>
          <cell r="O1153" t="str">
            <v>:  3.3 (1)</v>
          </cell>
          <cell r="R1153" t="str">
            <v>PERKIRAAN VOL. PEK.</v>
          </cell>
          <cell r="T1153" t="str">
            <v>:</v>
          </cell>
          <cell r="U1153">
            <v>0</v>
          </cell>
        </row>
        <row r="1154">
          <cell r="A1154">
            <v>4</v>
          </cell>
          <cell r="C1154" t="str">
            <v>Kondisi Jalan   : jelek / belum padat</v>
          </cell>
          <cell r="L1154" t="str">
            <v>JENIS PEKERJAAN</v>
          </cell>
          <cell r="O1154" t="str">
            <v>:  Penyiapan Badan Jalan pada Galian</v>
          </cell>
          <cell r="R1154" t="str">
            <v>TOTAL HARGA (Rp.)</v>
          </cell>
          <cell r="T1154" t="str">
            <v>:</v>
          </cell>
          <cell r="U1154">
            <v>0</v>
          </cell>
        </row>
        <row r="1155">
          <cell r="A1155">
            <v>5</v>
          </cell>
          <cell r="C1155" t="str">
            <v>Jam kerja efektif per-hari</v>
          </cell>
          <cell r="G1155" t="str">
            <v>Tk</v>
          </cell>
          <cell r="H1155">
            <v>7</v>
          </cell>
          <cell r="I1155" t="str">
            <v>Jam</v>
          </cell>
          <cell r="L1155" t="str">
            <v>SATUAN PEMBAYARAN</v>
          </cell>
          <cell r="O1155" t="str">
            <v>:  M2</v>
          </cell>
          <cell r="Q1155" t="str">
            <v>Biasa</v>
          </cell>
          <cell r="R1155" t="str">
            <v>% THD. BIAYA PROYEK</v>
          </cell>
          <cell r="T1155" t="str">
            <v>:</v>
          </cell>
          <cell r="U1155">
            <v>0</v>
          </cell>
        </row>
        <row r="1158">
          <cell r="A1158" t="str">
            <v>II.</v>
          </cell>
          <cell r="C1158" t="str">
            <v>URUTAN KERJA</v>
          </cell>
          <cell r="Q1158" t="str">
            <v>PERKIRAAN</v>
          </cell>
          <cell r="R1158" t="str">
            <v>HARGA</v>
          </cell>
          <cell r="S1158" t="str">
            <v>JUMLAH</v>
          </cell>
        </row>
        <row r="1159">
          <cell r="A1159">
            <v>1</v>
          </cell>
          <cell r="C1159" t="str">
            <v>Motor Grader meratakan permukaan hasil galian</v>
          </cell>
          <cell r="L1159" t="str">
            <v>NO.</v>
          </cell>
          <cell r="N1159" t="str">
            <v>KOMPONEN</v>
          </cell>
          <cell r="P1159" t="str">
            <v>SATUAN</v>
          </cell>
          <cell r="Q1159" t="str">
            <v>KUANTITAS</v>
          </cell>
          <cell r="R1159" t="str">
            <v>SATUAN</v>
          </cell>
          <cell r="S1159" t="str">
            <v>HARGA</v>
          </cell>
        </row>
        <row r="1160">
          <cell r="A1160">
            <v>2</v>
          </cell>
          <cell r="C1160" t="str">
            <v>Vibro Roller memadatkan permukaan yang telah</v>
          </cell>
          <cell r="R1160" t="str">
            <v>(Rp.)</v>
          </cell>
          <cell r="S1160" t="str">
            <v>(Rp.)</v>
          </cell>
        </row>
        <row r="1161">
          <cell r="C1161" t="str">
            <v>dipotong/diratakan oleh Motor Grader</v>
          </cell>
        </row>
        <row r="1162">
          <cell r="A1162">
            <v>3</v>
          </cell>
          <cell r="C1162" t="str">
            <v>Sekelompok pekerja akan membantu meratakan</v>
          </cell>
        </row>
        <row r="1163">
          <cell r="C1163" t="str">
            <v>badan jalan dengan alat bantu</v>
          </cell>
          <cell r="L1163" t="str">
            <v>A.</v>
          </cell>
          <cell r="N1163" t="str">
            <v>TENAGA</v>
          </cell>
        </row>
        <row r="1165">
          <cell r="L1165" t="str">
            <v>1.</v>
          </cell>
          <cell r="N1165" t="str">
            <v>Pekerja</v>
          </cell>
          <cell r="O1165" t="str">
            <v>(L01)</v>
          </cell>
          <cell r="P1165" t="str">
            <v>jam</v>
          </cell>
          <cell r="Q1165">
            <v>1.6064257028112448E-2</v>
          </cell>
          <cell r="R1165">
            <v>0</v>
          </cell>
          <cell r="U1165">
            <v>0</v>
          </cell>
        </row>
        <row r="1166">
          <cell r="L1166" t="str">
            <v>2.</v>
          </cell>
          <cell r="N1166" t="str">
            <v>Mandor</v>
          </cell>
          <cell r="O1166" t="str">
            <v>(L02)</v>
          </cell>
          <cell r="P1166" t="str">
            <v>jam</v>
          </cell>
          <cell r="Q1166">
            <v>4.0160642570281121E-3</v>
          </cell>
          <cell r="R1166">
            <v>0</v>
          </cell>
          <cell r="U1166">
            <v>0</v>
          </cell>
        </row>
        <row r="1169">
          <cell r="Q1169" t="str">
            <v xml:space="preserve">JUMLAH HARGA TENAGA   </v>
          </cell>
          <cell r="U1169">
            <v>0</v>
          </cell>
        </row>
        <row r="1170">
          <cell r="A1170" t="str">
            <v>III.</v>
          </cell>
          <cell r="C1170" t="str">
            <v>PEMAKAIAN BAHAN, ALAT DAN TENAGA</v>
          </cell>
        </row>
        <row r="1171">
          <cell r="A1171" t="str">
            <v xml:space="preserve">   1.</v>
          </cell>
          <cell r="C1171" t="str">
            <v>BAHAN</v>
          </cell>
          <cell r="L1171" t="str">
            <v>B.</v>
          </cell>
          <cell r="N1171" t="str">
            <v>BAHAN</v>
          </cell>
        </row>
        <row r="1172">
          <cell r="C1172" t="str">
            <v>Tidak diperlukan bahan / material</v>
          </cell>
        </row>
        <row r="1174">
          <cell r="A1174" t="str">
            <v xml:space="preserve">   2.</v>
          </cell>
          <cell r="C1174" t="str">
            <v>ALAT</v>
          </cell>
        </row>
        <row r="1175">
          <cell r="A1175" t="str">
            <v>2.a.</v>
          </cell>
          <cell r="C1175" t="str">
            <v>MOTOR GRADER</v>
          </cell>
          <cell r="G1175" t="str">
            <v>(E13)</v>
          </cell>
        </row>
        <row r="1176">
          <cell r="C1176" t="str">
            <v>Panjang operasi grader sekali jalan</v>
          </cell>
          <cell r="G1176" t="str">
            <v>Lh</v>
          </cell>
          <cell r="H1176">
            <v>50</v>
          </cell>
          <cell r="I1176" t="str">
            <v>M</v>
          </cell>
        </row>
        <row r="1177">
          <cell r="C1177" t="str">
            <v>Lebar Efektif kerja Blade</v>
          </cell>
          <cell r="G1177" t="str">
            <v>b</v>
          </cell>
          <cell r="H1177">
            <v>2.4</v>
          </cell>
          <cell r="I1177" t="str">
            <v>M</v>
          </cell>
        </row>
        <row r="1178">
          <cell r="C1178" t="str">
            <v>Faktor Efisiensi Alat</v>
          </cell>
          <cell r="G1178" t="str">
            <v>Fa</v>
          </cell>
          <cell r="H1178">
            <v>0.83</v>
          </cell>
          <cell r="I1178" t="str">
            <v>-</v>
          </cell>
        </row>
        <row r="1179">
          <cell r="C1179" t="str">
            <v>Kecepatan rata-rata alat</v>
          </cell>
          <cell r="G1179" t="str">
            <v>v</v>
          </cell>
          <cell r="H1179">
            <v>2</v>
          </cell>
          <cell r="I1179" t="str">
            <v>Km / Jam</v>
          </cell>
          <cell r="Q1179" t="str">
            <v xml:space="preserve">JUMLAH HARGA BAHAN   </v>
          </cell>
          <cell r="U1179">
            <v>0</v>
          </cell>
        </row>
        <row r="1180">
          <cell r="C1180" t="str">
            <v>Jumlah lintasan</v>
          </cell>
          <cell r="G1180" t="str">
            <v>n</v>
          </cell>
          <cell r="H1180">
            <v>6</v>
          </cell>
          <cell r="I1180" t="str">
            <v>lintasan</v>
          </cell>
        </row>
        <row r="1181">
          <cell r="C1181" t="str">
            <v>Waktu siklus</v>
          </cell>
          <cell r="G1181" t="str">
            <v>Ts1</v>
          </cell>
          <cell r="L1181" t="str">
            <v>C.</v>
          </cell>
          <cell r="N1181" t="str">
            <v>PERALATAN</v>
          </cell>
        </row>
        <row r="1182">
          <cell r="C1182" t="str">
            <v>- Perataan 1 kali lintasan    = Lh : (v x 1000) x 60</v>
          </cell>
          <cell r="G1182" t="str">
            <v>T1</v>
          </cell>
          <cell r="H1182">
            <v>1.5</v>
          </cell>
          <cell r="I1182" t="str">
            <v>menit</v>
          </cell>
          <cell r="L1182" t="str">
            <v>1.</v>
          </cell>
          <cell r="N1182" t="str">
            <v>Motor Grader</v>
          </cell>
          <cell r="O1182" t="str">
            <v>(E13)</v>
          </cell>
          <cell r="P1182" t="str">
            <v>jam</v>
          </cell>
          <cell r="Q1182">
            <v>2.5100401606425703E-3</v>
          </cell>
          <cell r="R1182">
            <v>263178.57315631048</v>
          </cell>
          <cell r="U1182">
            <v>660.58878804294795</v>
          </cell>
        </row>
        <row r="1183">
          <cell r="C1183" t="str">
            <v>- Lain-lain</v>
          </cell>
          <cell r="G1183" t="str">
            <v>T2</v>
          </cell>
          <cell r="H1183">
            <v>1</v>
          </cell>
          <cell r="I1183" t="str">
            <v>menit</v>
          </cell>
          <cell r="L1183" t="str">
            <v>2.</v>
          </cell>
          <cell r="N1183" t="str">
            <v>Vibro Roller</v>
          </cell>
          <cell r="O1183" t="str">
            <v>(E19)</v>
          </cell>
          <cell r="P1183" t="str">
            <v>jam</v>
          </cell>
          <cell r="Q1183">
            <v>4.0160642570281121E-3</v>
          </cell>
          <cell r="R1183">
            <v>135553.54694485845</v>
          </cell>
          <cell r="U1183">
            <v>544.3917547986282</v>
          </cell>
        </row>
        <row r="1184">
          <cell r="G1184" t="str">
            <v>Ts1</v>
          </cell>
          <cell r="H1184">
            <v>2.5</v>
          </cell>
          <cell r="I1184" t="str">
            <v>menit</v>
          </cell>
          <cell r="L1184" t="str">
            <v>3.</v>
          </cell>
          <cell r="N1184" t="str">
            <v>Water Tanker</v>
          </cell>
          <cell r="O1184" t="str">
            <v>(E23)</v>
          </cell>
          <cell r="P1184" t="str">
            <v>jam</v>
          </cell>
          <cell r="Q1184">
            <v>3.0120481927710845E-3</v>
          </cell>
          <cell r="R1184">
            <v>97351.151634057198</v>
          </cell>
          <cell r="U1184">
            <v>293.22636034354576</v>
          </cell>
        </row>
        <row r="1185">
          <cell r="L1185" t="str">
            <v>4.</v>
          </cell>
          <cell r="N1185" t="str">
            <v>Alat  Bantu</v>
          </cell>
          <cell r="P1185" t="str">
            <v>Ls</v>
          </cell>
          <cell r="Q1185">
            <v>1</v>
          </cell>
          <cell r="R1185">
            <v>10</v>
          </cell>
          <cell r="U1185">
            <v>10</v>
          </cell>
        </row>
        <row r="1186">
          <cell r="C1186" t="str">
            <v>Kapasitas Produksi / Jam   =</v>
          </cell>
          <cell r="E1186" t="str">
            <v>Lh x b x Fa x 60</v>
          </cell>
          <cell r="G1186" t="str">
            <v>Q1</v>
          </cell>
          <cell r="H1186">
            <v>398.4</v>
          </cell>
          <cell r="I1186" t="str">
            <v>M2</v>
          </cell>
        </row>
        <row r="1187">
          <cell r="E1187" t="str">
            <v xml:space="preserve">      n x Ts</v>
          </cell>
        </row>
        <row r="1189">
          <cell r="C1189" t="str">
            <v>Koefisien Alat / m2</v>
          </cell>
          <cell r="D1189" t="str">
            <v xml:space="preserve"> =  1  :  Q1</v>
          </cell>
          <cell r="G1189" t="str">
            <v>(E13)</v>
          </cell>
          <cell r="H1189">
            <v>2.5100401606425703E-3</v>
          </cell>
          <cell r="I1189" t="str">
            <v>Jam</v>
          </cell>
        </row>
        <row r="1191">
          <cell r="A1191" t="str">
            <v>2.b.</v>
          </cell>
          <cell r="C1191" t="str">
            <v>VIBRATOR ROLLER</v>
          </cell>
          <cell r="G1191" t="str">
            <v>(E19)</v>
          </cell>
          <cell r="Q1191" t="str">
            <v xml:space="preserve">JUMLAH HARGA PERALATAN   </v>
          </cell>
          <cell r="U1191">
            <v>1508.206903185122</v>
          </cell>
        </row>
        <row r="1192">
          <cell r="C1192" t="str">
            <v>Kecepatan rata-rata alat</v>
          </cell>
          <cell r="G1192" t="str">
            <v>v</v>
          </cell>
          <cell r="H1192">
            <v>2</v>
          </cell>
          <cell r="I1192" t="str">
            <v>Km / jam</v>
          </cell>
        </row>
        <row r="1193">
          <cell r="C1193" t="str">
            <v>Lebar efektif pemadatan</v>
          </cell>
          <cell r="G1193" t="str">
            <v>b</v>
          </cell>
          <cell r="H1193">
            <v>1.2</v>
          </cell>
          <cell r="I1193" t="str">
            <v>M</v>
          </cell>
          <cell r="L1193" t="str">
            <v>D.</v>
          </cell>
          <cell r="N1193" t="str">
            <v>JUMLAH HARGA TENAGA, BAHAN DAN PERALATAN  ( A + B + C )</v>
          </cell>
          <cell r="U1193">
            <v>1508.206903185122</v>
          </cell>
        </row>
        <row r="1194">
          <cell r="C1194" t="str">
            <v>Jumlah lintasan</v>
          </cell>
          <cell r="G1194" t="str">
            <v>n</v>
          </cell>
          <cell r="H1194">
            <v>8</v>
          </cell>
          <cell r="I1194" t="str">
            <v>lintasan</v>
          </cell>
          <cell r="L1194" t="str">
            <v>E.</v>
          </cell>
          <cell r="N1194" t="str">
            <v>OVERHEAD &amp; PROFIT</v>
          </cell>
          <cell r="P1194">
            <v>10</v>
          </cell>
          <cell r="Q1194" t="str">
            <v>%  x  D</v>
          </cell>
          <cell r="U1194">
            <v>150.82069031851219</v>
          </cell>
        </row>
        <row r="1195">
          <cell r="C1195" t="str">
            <v>Faktor efisiensi alat</v>
          </cell>
          <cell r="G1195" t="str">
            <v>Fa</v>
          </cell>
          <cell r="H1195">
            <v>0.83</v>
          </cell>
          <cell r="I1195" t="str">
            <v>-</v>
          </cell>
          <cell r="L1195" t="str">
            <v>F.</v>
          </cell>
          <cell r="N1195" t="str">
            <v>HARGA SATUAN PEKERJAAN  ( D + E )</v>
          </cell>
          <cell r="U1195">
            <v>1659.0275935036341</v>
          </cell>
        </row>
        <row r="1196">
          <cell r="L1196" t="str">
            <v>Note: 1</v>
          </cell>
          <cell r="N1196" t="str">
            <v>SATUAN dapat berdasarkan atas jam operasi untuk Tenaga Kerja dan Peralatan, volume dan/atau ukuran</v>
          </cell>
        </row>
        <row r="1197">
          <cell r="C1197" t="str">
            <v>Kapasitas Produksi / Jam   =</v>
          </cell>
          <cell r="E1197" t="str">
            <v>(v x 1000) x b x Fa</v>
          </cell>
          <cell r="G1197" t="str">
            <v>Q2</v>
          </cell>
          <cell r="H1197">
            <v>249</v>
          </cell>
          <cell r="I1197" t="str">
            <v>M2</v>
          </cell>
          <cell r="N1197" t="str">
            <v>berat untuk bahan-bahan.</v>
          </cell>
        </row>
        <row r="1198">
          <cell r="E1198" t="str">
            <v>n</v>
          </cell>
          <cell r="L1198">
            <v>2</v>
          </cell>
          <cell r="N1198" t="str">
            <v>Kuantitas satuan adalah kuantitas setiap komponen untuk menyelesaikan satu satuan pekerjaan dari nomor</v>
          </cell>
        </row>
        <row r="1199">
          <cell r="N1199" t="str">
            <v>mata pembayaran.</v>
          </cell>
        </row>
        <row r="1200">
          <cell r="C1200" t="str">
            <v>Koefisien Alat / m2</v>
          </cell>
          <cell r="D1200" t="str">
            <v xml:space="preserve"> =  1  :  Q2</v>
          </cell>
          <cell r="G1200" t="str">
            <v>(E19)</v>
          </cell>
          <cell r="H1200">
            <v>4.0160642570281121E-3</v>
          </cell>
          <cell r="I1200" t="str">
            <v>Jam</v>
          </cell>
          <cell r="L1200">
            <v>3</v>
          </cell>
          <cell r="N1200" t="str">
            <v>Biaya satuan untuk peralatan sudah termasuk bahan bakar, bahan habis dipakai dan operator.</v>
          </cell>
        </row>
        <row r="1201">
          <cell r="L1201">
            <v>4</v>
          </cell>
          <cell r="N1201" t="str">
            <v>Biaya satuan sudah termasuk pengeluaran untuk seluruh pajak yang berkaitan (tetapi tidak termasuk PPN</v>
          </cell>
        </row>
        <row r="1202">
          <cell r="J1202" t="str">
            <v>Berlanjut ke halaman berikut</v>
          </cell>
          <cell r="N1202" t="str">
            <v>yang dibayar dari kontrak) dan biaya-biaya lainnya.</v>
          </cell>
        </row>
        <row r="1203">
          <cell r="A1203" t="str">
            <v>ITEM PEMBAYARAN NO.</v>
          </cell>
          <cell r="D1203" t="str">
            <v>:  3.3 (1)</v>
          </cell>
          <cell r="J1203" t="str">
            <v>Analisa EI-331</v>
          </cell>
        </row>
        <row r="1204">
          <cell r="A1204" t="str">
            <v>JENIS PEKERJAAN</v>
          </cell>
          <cell r="D1204" t="str">
            <v>:  Penyiapan Badan Jalan pada Galian</v>
          </cell>
        </row>
        <row r="1205">
          <cell r="A1205" t="str">
            <v>SATUAN PEMBAYARAN</v>
          </cell>
          <cell r="D1205" t="str">
            <v>:  M2</v>
          </cell>
          <cell r="H1205" t="str">
            <v xml:space="preserve">         URAIAN ANALISA HARGA SATUAN</v>
          </cell>
        </row>
        <row r="1206">
          <cell r="J1206" t="str">
            <v>Lanjutan</v>
          </cell>
        </row>
        <row r="1208">
          <cell r="A1208" t="str">
            <v>No.</v>
          </cell>
          <cell r="C1208" t="str">
            <v>U R A I A N</v>
          </cell>
          <cell r="G1208" t="str">
            <v>KODE</v>
          </cell>
          <cell r="H1208" t="str">
            <v>KOEF.</v>
          </cell>
          <cell r="I1208" t="str">
            <v>SATUAN</v>
          </cell>
          <cell r="J1208" t="str">
            <v>KETERANGAN</v>
          </cell>
        </row>
        <row r="1211">
          <cell r="A1211" t="str">
            <v>2.c.</v>
          </cell>
          <cell r="C1211" t="str">
            <v>WATER TANK TRUCK</v>
          </cell>
          <cell r="G1211" t="str">
            <v>(E23)</v>
          </cell>
        </row>
        <row r="1212">
          <cell r="C1212" t="str">
            <v>Volume tangki air</v>
          </cell>
          <cell r="G1212" t="str">
            <v>V</v>
          </cell>
          <cell r="H1212">
            <v>4</v>
          </cell>
          <cell r="I1212" t="str">
            <v>M3</v>
          </cell>
        </row>
        <row r="1213">
          <cell r="C1213" t="str">
            <v>Kebutuhan air / M2 permukaan padat</v>
          </cell>
          <cell r="G1213" t="str">
            <v>Wc</v>
          </cell>
          <cell r="H1213">
            <v>0.01</v>
          </cell>
          <cell r="I1213" t="str">
            <v>M3</v>
          </cell>
        </row>
        <row r="1214">
          <cell r="C1214" t="str">
            <v>Pengisian Tangki / jam</v>
          </cell>
          <cell r="G1214" t="str">
            <v>n</v>
          </cell>
          <cell r="H1214">
            <v>1</v>
          </cell>
          <cell r="I1214" t="str">
            <v>kali</v>
          </cell>
        </row>
        <row r="1215">
          <cell r="C1215" t="str">
            <v>Faktor efisiensi alat</v>
          </cell>
          <cell r="G1215" t="str">
            <v>Fa</v>
          </cell>
          <cell r="H1215">
            <v>0.83</v>
          </cell>
          <cell r="I1215" t="str">
            <v>-</v>
          </cell>
        </row>
        <row r="1217">
          <cell r="C1217" t="str">
            <v>Kapasitas Produksi / Jam   =</v>
          </cell>
          <cell r="E1217" t="str">
            <v>V  x  n x Fa</v>
          </cell>
          <cell r="G1217" t="str">
            <v>Q3</v>
          </cell>
          <cell r="H1217">
            <v>332</v>
          </cell>
          <cell r="I1217" t="str">
            <v>M2</v>
          </cell>
        </row>
        <row r="1218">
          <cell r="E1218" t="str">
            <v xml:space="preserve">     Wc</v>
          </cell>
        </row>
        <row r="1220">
          <cell r="C1220" t="str">
            <v>Koefisien Alat / m2</v>
          </cell>
          <cell r="D1220" t="str">
            <v xml:space="preserve"> =  1  :  Q3</v>
          </cell>
          <cell r="G1220" t="str">
            <v>(E23)</v>
          </cell>
          <cell r="H1220">
            <v>3.0120481927710845E-3</v>
          </cell>
          <cell r="I1220" t="str">
            <v>Jam</v>
          </cell>
        </row>
        <row r="1223">
          <cell r="A1223" t="str">
            <v>2.d.</v>
          </cell>
          <cell r="C1223" t="str">
            <v>ALAT  BANTU</v>
          </cell>
        </row>
        <row r="1224">
          <cell r="C1224" t="str">
            <v>Diperlukan alat-alat bantu kecil</v>
          </cell>
          <cell r="J1224" t="str">
            <v>Lump Sum</v>
          </cell>
        </row>
        <row r="1225">
          <cell r="C1225" t="str">
            <v>- Sekop    =         3   buah</v>
          </cell>
        </row>
        <row r="1228">
          <cell r="A1228" t="str">
            <v xml:space="preserve">   3.</v>
          </cell>
          <cell r="C1228" t="str">
            <v>TENAGA</v>
          </cell>
        </row>
        <row r="1229">
          <cell r="C1229" t="str">
            <v>Produksi menentukan : VIBRATORY  ROLLER</v>
          </cell>
          <cell r="G1229" t="str">
            <v>Q2</v>
          </cell>
          <cell r="H1229">
            <v>249</v>
          </cell>
          <cell r="I1229" t="str">
            <v>M2/Jam</v>
          </cell>
        </row>
        <row r="1230">
          <cell r="C1230" t="str">
            <v>Produksi Pekerjaan / hari  =  Tk x Q1</v>
          </cell>
          <cell r="G1230" t="str">
            <v>Qt</v>
          </cell>
          <cell r="H1230">
            <v>1743</v>
          </cell>
          <cell r="I1230" t="str">
            <v>M2</v>
          </cell>
        </row>
        <row r="1231">
          <cell r="C1231" t="str">
            <v>Kebutuhan tenaga :</v>
          </cell>
        </row>
        <row r="1232">
          <cell r="D1232" t="str">
            <v>- Pekerja</v>
          </cell>
          <cell r="G1232" t="str">
            <v>P</v>
          </cell>
          <cell r="H1232">
            <v>4</v>
          </cell>
          <cell r="I1232" t="str">
            <v>orang</v>
          </cell>
        </row>
        <row r="1233">
          <cell r="D1233" t="str">
            <v>- Mandor</v>
          </cell>
          <cell r="G1233" t="str">
            <v>M</v>
          </cell>
          <cell r="H1233">
            <v>1</v>
          </cell>
          <cell r="I1233" t="str">
            <v>orang</v>
          </cell>
        </row>
        <row r="1236">
          <cell r="C1236" t="str">
            <v>Koefisien tenaga / M2</v>
          </cell>
        </row>
        <row r="1237">
          <cell r="D1237" t="str">
            <v>- Pekerja</v>
          </cell>
          <cell r="E1237" t="str">
            <v>= (Tk x P) : Qt</v>
          </cell>
          <cell r="G1237" t="str">
            <v>(L01)</v>
          </cell>
          <cell r="H1237">
            <v>1.6064257028112448E-2</v>
          </cell>
          <cell r="I1237" t="str">
            <v>Jam</v>
          </cell>
        </row>
        <row r="1238">
          <cell r="D1238" t="str">
            <v>- Mandor</v>
          </cell>
          <cell r="E1238" t="str">
            <v>= (Tk x M) : Qt</v>
          </cell>
          <cell r="G1238" t="str">
            <v>(L02)</v>
          </cell>
          <cell r="H1238">
            <v>4.0160642570281121E-3</v>
          </cell>
          <cell r="I1238" t="str">
            <v>Jam</v>
          </cell>
        </row>
        <row r="1241">
          <cell r="A1241" t="str">
            <v>4.</v>
          </cell>
          <cell r="C1241" t="str">
            <v>HARGA DASAR SATUAN UPAH, BAHAN DAN ALAT</v>
          </cell>
        </row>
        <row r="1242">
          <cell r="C1242" t="str">
            <v>Lihat lampiran.</v>
          </cell>
        </row>
        <row r="1245">
          <cell r="A1245" t="str">
            <v>5.</v>
          </cell>
          <cell r="C1245" t="str">
            <v>ANALISA HARGA SATUAN PEKERJAAN</v>
          </cell>
        </row>
        <row r="1246">
          <cell r="C1246" t="str">
            <v>Lihat perhitungan dalam FORMULIR STANDAR UNTUK</v>
          </cell>
        </row>
        <row r="1247">
          <cell r="C1247" t="str">
            <v>PEREKEMAN ANALISA MASING-MASING HARGA</v>
          </cell>
        </row>
        <row r="1248">
          <cell r="C1248" t="str">
            <v>SATUAN.</v>
          </cell>
        </row>
        <row r="1249">
          <cell r="C1249" t="str">
            <v>Didapat Harga Satuan Pekerjaan :</v>
          </cell>
        </row>
        <row r="1251">
          <cell r="C1251" t="str">
            <v xml:space="preserve">Rp.  </v>
          </cell>
          <cell r="D1251">
            <v>1659.0275935036341</v>
          </cell>
          <cell r="E1251" t="str">
            <v xml:space="preserve"> / M2</v>
          </cell>
        </row>
        <row r="1254">
          <cell r="A1254" t="str">
            <v>6.</v>
          </cell>
          <cell r="C1254" t="str">
            <v>WAKTU PELAKSANAAN YANG DIPERLUKAN</v>
          </cell>
        </row>
        <row r="1255">
          <cell r="C1255" t="str">
            <v>Masa Pelaksanaan :</v>
          </cell>
          <cell r="D1255" t="str">
            <v>. . . . . . . . . . . .</v>
          </cell>
          <cell r="E1255" t="str">
            <v>bulan</v>
          </cell>
        </row>
        <row r="1257">
          <cell r="A1257" t="str">
            <v>7.</v>
          </cell>
          <cell r="C1257" t="str">
            <v>VOLUME PEKERJAAN YANG DIPERLUKAN</v>
          </cell>
        </row>
        <row r="1258">
          <cell r="C1258" t="str">
            <v>Volume pekerjaan  :</v>
          </cell>
          <cell r="D1258">
            <v>0</v>
          </cell>
          <cell r="E1258" t="str">
            <v>M2</v>
          </cell>
        </row>
        <row r="1262">
          <cell r="A1262" t="str">
            <v>ITEM PEMBAYARAN NO.</v>
          </cell>
          <cell r="D1262" t="str">
            <v>:  3.4 (6)</v>
          </cell>
          <cell r="J1262" t="str">
            <v>Analisa LI-346</v>
          </cell>
          <cell r="T1262" t="str">
            <v>Analisa LI-346</v>
          </cell>
        </row>
        <row r="1263">
          <cell r="A1263" t="str">
            <v>JENIS PEKERJAAN</v>
          </cell>
          <cell r="D1263" t="str">
            <v>:  Stabilisasi Lereng Dgn Gebalan</v>
          </cell>
        </row>
        <row r="1264">
          <cell r="A1264" t="str">
            <v>SATUAN PEMBAYARAN</v>
          </cell>
          <cell r="D1264" t="str">
            <v>:  M2</v>
          </cell>
          <cell r="E1264" t="str">
            <v>Rumput</v>
          </cell>
          <cell r="H1264" t="str">
            <v xml:space="preserve">         URAIAN ANALISA HARGA SATUAN</v>
          </cell>
          <cell r="L1264" t="str">
            <v>FORMULIR STANDAR UNTUK</v>
          </cell>
        </row>
        <row r="1265">
          <cell r="L1265" t="str">
            <v>PEREKAMAN ANALISA MASING-MASING HARGA SATUAN</v>
          </cell>
        </row>
        <row r="1266">
          <cell r="L1266" t="str">
            <v/>
          </cell>
        </row>
        <row r="1267">
          <cell r="A1267" t="str">
            <v>No.</v>
          </cell>
          <cell r="C1267" t="str">
            <v>U R A I A N</v>
          </cell>
          <cell r="G1267" t="str">
            <v>KODE</v>
          </cell>
          <cell r="H1267" t="str">
            <v>KOEF.</v>
          </cell>
          <cell r="I1267" t="str">
            <v>SATUAN</v>
          </cell>
          <cell r="J1267" t="str">
            <v>KETERANGAN</v>
          </cell>
        </row>
        <row r="1269">
          <cell r="L1269" t="str">
            <v>Proyek / Bagpro</v>
          </cell>
          <cell r="O1269" t="str">
            <v xml:space="preserve">:  Peningkatan Jalan Dan Jembatan Prop. NTT </v>
          </cell>
        </row>
        <row r="1270">
          <cell r="A1270" t="str">
            <v>I.</v>
          </cell>
          <cell r="C1270" t="str">
            <v>ASUMSI</v>
          </cell>
          <cell r="L1270" t="str">
            <v>No. Paket Kontrak</v>
          </cell>
          <cell r="O1270" t="str">
            <v xml:space="preserve">:  </v>
          </cell>
        </row>
        <row r="1271">
          <cell r="A1271">
            <v>1</v>
          </cell>
          <cell r="C1271" t="str">
            <v>Menggunakan tenaga pekerja</v>
          </cell>
          <cell r="L1271" t="str">
            <v>Nama Paket</v>
          </cell>
          <cell r="O1271" t="str">
            <v>:  Pembangunan Jalan Resetlement Pengungsi Mauritzu</v>
          </cell>
        </row>
        <row r="1272">
          <cell r="A1272">
            <v>2</v>
          </cell>
          <cell r="C1272" t="str">
            <v>Lokasi pekerjaan : sepanjang jalan</v>
          </cell>
          <cell r="L1272" t="str">
            <v>Prop / Kab / Kodya</v>
          </cell>
          <cell r="O1272" t="str">
            <v>:  Nusa Tenggara Timur / TTU</v>
          </cell>
        </row>
        <row r="1273">
          <cell r="A1273">
            <v>3</v>
          </cell>
          <cell r="C1273" t="str">
            <v>Bahan dasar (gebalan rumput) diterima seluruhnya</v>
          </cell>
          <cell r="L1273" t="str">
            <v>ITEM PEMBAYARAN NO.</v>
          </cell>
          <cell r="O1273" t="str">
            <v>:  3.4 (6)</v>
          </cell>
          <cell r="R1273" t="str">
            <v>PERKIRAAN VOL. PEK.</v>
          </cell>
          <cell r="T1273" t="str">
            <v>:</v>
          </cell>
          <cell r="U1273">
            <v>0</v>
          </cell>
        </row>
        <row r="1274">
          <cell r="C1274" t="str">
            <v>di lokasi pekerjaan</v>
          </cell>
          <cell r="L1274" t="str">
            <v>JENIS PEKERJAAN</v>
          </cell>
          <cell r="O1274" t="str">
            <v>:  Stabilisasi Lereng Dgn Gebalan</v>
          </cell>
          <cell r="R1274" t="str">
            <v>TOTAL HARGA (Rp.)</v>
          </cell>
          <cell r="T1274" t="str">
            <v>:</v>
          </cell>
          <cell r="U1274">
            <v>0</v>
          </cell>
        </row>
        <row r="1275">
          <cell r="A1275">
            <v>4</v>
          </cell>
          <cell r="C1275" t="str">
            <v>Jarak rata-rata Base camp ke lokasi pekerjaan</v>
          </cell>
          <cell r="G1275" t="str">
            <v>L</v>
          </cell>
          <cell r="H1275">
            <v>17.5</v>
          </cell>
          <cell r="I1275" t="str">
            <v>KM</v>
          </cell>
          <cell r="L1275" t="str">
            <v>SATUAN PEMBAYARAN</v>
          </cell>
          <cell r="O1275" t="str">
            <v>:  M2</v>
          </cell>
          <cell r="Q1275" t="str">
            <v>Rumput</v>
          </cell>
          <cell r="R1275" t="str">
            <v>% THD. BIAYA PROYEK</v>
          </cell>
          <cell r="T1275" t="str">
            <v>:</v>
          </cell>
          <cell r="U1275">
            <v>0</v>
          </cell>
        </row>
        <row r="1276">
          <cell r="A1276">
            <v>5</v>
          </cell>
          <cell r="C1276" t="str">
            <v>Jam kerja efektif per-hari</v>
          </cell>
          <cell r="G1276" t="str">
            <v>Tk</v>
          </cell>
          <cell r="H1276">
            <v>7</v>
          </cell>
          <cell r="I1276" t="str">
            <v>jam</v>
          </cell>
        </row>
        <row r="1277">
          <cell r="A1277">
            <v>6</v>
          </cell>
          <cell r="C1277" t="str">
            <v>Faktor kehilangan bahan</v>
          </cell>
          <cell r="G1277" t="str">
            <v>Fh</v>
          </cell>
          <cell r="H1277">
            <v>1.1000000000000001</v>
          </cell>
          <cell r="I1277" t="str">
            <v>-</v>
          </cell>
        </row>
        <row r="1278">
          <cell r="Q1278" t="str">
            <v>PERKIRAAN</v>
          </cell>
          <cell r="R1278" t="str">
            <v>HARGA</v>
          </cell>
          <cell r="S1278" t="str">
            <v>JUMLAH</v>
          </cell>
        </row>
        <row r="1279">
          <cell r="A1279" t="str">
            <v>II.</v>
          </cell>
          <cell r="C1279" t="str">
            <v>URUTAN KERJA</v>
          </cell>
          <cell r="L1279" t="str">
            <v>NO.</v>
          </cell>
          <cell r="N1279" t="str">
            <v>KOMPONEN</v>
          </cell>
          <cell r="P1279" t="str">
            <v>SATUAN</v>
          </cell>
          <cell r="Q1279" t="str">
            <v>KUANTITAS</v>
          </cell>
          <cell r="R1279" t="str">
            <v>SATUAN</v>
          </cell>
          <cell r="S1279" t="str">
            <v>HARGA</v>
          </cell>
        </row>
        <row r="1280">
          <cell r="A1280">
            <v>1</v>
          </cell>
          <cell r="C1280" t="str">
            <v>Gebalan rumput dipasang di atas permukaan</v>
          </cell>
          <cell r="R1280" t="str">
            <v>(Rp.)</v>
          </cell>
          <cell r="S1280" t="str">
            <v>(Rp.)</v>
          </cell>
        </row>
        <row r="1281">
          <cell r="C1281" t="str">
            <v>tanah yang telah siap ditanami</v>
          </cell>
        </row>
        <row r="1283">
          <cell r="A1283" t="str">
            <v>III.</v>
          </cell>
          <cell r="C1283" t="str">
            <v>PEMAKAIAN BAHAN, ALAT DAN TENAGA</v>
          </cell>
          <cell r="L1283" t="str">
            <v>A.</v>
          </cell>
          <cell r="N1283" t="str">
            <v>TENAGA</v>
          </cell>
        </row>
        <row r="1285">
          <cell r="A1285" t="str">
            <v xml:space="preserve">   1.</v>
          </cell>
          <cell r="C1285" t="str">
            <v>BAHAN</v>
          </cell>
          <cell r="L1285" t="str">
            <v>1.</v>
          </cell>
          <cell r="N1285" t="str">
            <v>Pekerja Biasa</v>
          </cell>
          <cell r="O1285" t="str">
            <v>(L01)</v>
          </cell>
          <cell r="P1285" t="str">
            <v>jam</v>
          </cell>
          <cell r="Q1285">
            <v>0.28000000000000003</v>
          </cell>
          <cell r="R1285">
            <v>0</v>
          </cell>
          <cell r="U1285">
            <v>0</v>
          </cell>
        </row>
        <row r="1286">
          <cell r="A1286" t="str">
            <v>1.a.</v>
          </cell>
          <cell r="C1286" t="str">
            <v>Gebalan Rumput</v>
          </cell>
          <cell r="D1286" t="str">
            <v>=  1 M2 x Fh</v>
          </cell>
          <cell r="G1286" t="str">
            <v>(M32)</v>
          </cell>
          <cell r="H1286">
            <v>1.1000000000000001</v>
          </cell>
          <cell r="I1286" t="str">
            <v>M2</v>
          </cell>
          <cell r="L1286" t="str">
            <v>2.</v>
          </cell>
          <cell r="N1286" t="str">
            <v>Tukang</v>
          </cell>
          <cell r="O1286" t="str">
            <v>(L02)</v>
          </cell>
          <cell r="P1286" t="str">
            <v>jam</v>
          </cell>
          <cell r="Q1286">
            <v>0.14000000000000001</v>
          </cell>
          <cell r="R1286">
            <v>0</v>
          </cell>
          <cell r="U1286">
            <v>0</v>
          </cell>
        </row>
        <row r="1287">
          <cell r="L1287" t="str">
            <v>3.</v>
          </cell>
          <cell r="N1287" t="str">
            <v>Mandor</v>
          </cell>
          <cell r="O1287" t="str">
            <v>(L03)</v>
          </cell>
          <cell r="P1287" t="str">
            <v>jam</v>
          </cell>
          <cell r="Q1287">
            <v>1.2E-2</v>
          </cell>
          <cell r="R1287">
            <v>0</v>
          </cell>
          <cell r="U1287">
            <v>0</v>
          </cell>
        </row>
        <row r="1288">
          <cell r="A1288" t="str">
            <v>2.</v>
          </cell>
          <cell r="C1288" t="str">
            <v>ALAT</v>
          </cell>
        </row>
        <row r="1289">
          <cell r="A1289" t="str">
            <v>2.a.</v>
          </cell>
          <cell r="C1289" t="str">
            <v>ALAT BANTU</v>
          </cell>
          <cell r="Q1289" t="str">
            <v xml:space="preserve">JUMLAH HARGA TENAGA   </v>
          </cell>
          <cell r="U1289">
            <v>0</v>
          </cell>
        </row>
        <row r="1290">
          <cell r="C1290" t="str">
            <v>- Gerobak Dorong</v>
          </cell>
          <cell r="D1290" t="str">
            <v>=  2  buah</v>
          </cell>
        </row>
        <row r="1291">
          <cell r="C1291" t="str">
            <v>- Tusuk Bambu</v>
          </cell>
          <cell r="D1291" t="str">
            <v>=  5  buah / M2</v>
          </cell>
          <cell r="L1291" t="str">
            <v>B.</v>
          </cell>
          <cell r="N1291" t="str">
            <v>BAHAN</v>
          </cell>
        </row>
        <row r="1292">
          <cell r="C1292" t="str">
            <v>- Pagar Tali</v>
          </cell>
          <cell r="D1292" t="str">
            <v>=  sesuai kebutuhan</v>
          </cell>
        </row>
        <row r="1293">
          <cell r="L1293" t="str">
            <v>1.</v>
          </cell>
          <cell r="N1293" t="str">
            <v>Gebalan Rumput   (M32)</v>
          </cell>
          <cell r="P1293" t="str">
            <v>M2</v>
          </cell>
          <cell r="Q1293">
            <v>1.1000000000000001</v>
          </cell>
          <cell r="R1293">
            <v>5500</v>
          </cell>
          <cell r="U1293">
            <v>6050.0000000000009</v>
          </cell>
        </row>
        <row r="1294">
          <cell r="A1294" t="str">
            <v>3.</v>
          </cell>
          <cell r="C1294" t="str">
            <v>TENAGA</v>
          </cell>
        </row>
        <row r="1295">
          <cell r="C1295" t="str">
            <v>Produksi penanaman rumput dalam 1 hari</v>
          </cell>
          <cell r="G1295" t="str">
            <v>Qt</v>
          </cell>
          <cell r="H1295">
            <v>100</v>
          </cell>
          <cell r="I1295" t="str">
            <v>M2</v>
          </cell>
        </row>
        <row r="1296">
          <cell r="C1296" t="str">
            <v>Kebutuhan tenaga :</v>
          </cell>
          <cell r="D1296" t="str">
            <v>- Mandor</v>
          </cell>
          <cell r="G1296" t="str">
            <v>M</v>
          </cell>
          <cell r="H1296">
            <v>1</v>
          </cell>
          <cell r="I1296" t="str">
            <v>orang</v>
          </cell>
        </row>
        <row r="1297">
          <cell r="D1297" t="str">
            <v>- Tukang</v>
          </cell>
          <cell r="G1297" t="str">
            <v>Tb</v>
          </cell>
          <cell r="H1297">
            <v>2</v>
          </cell>
          <cell r="I1297" t="str">
            <v>orang</v>
          </cell>
        </row>
        <row r="1298">
          <cell r="D1298" t="str">
            <v>- Pekerja</v>
          </cell>
          <cell r="G1298" t="str">
            <v>P</v>
          </cell>
          <cell r="H1298">
            <v>4</v>
          </cell>
          <cell r="I1298" t="str">
            <v>orang</v>
          </cell>
        </row>
        <row r="1299">
          <cell r="C1299" t="str">
            <v>Koefisien Tenaga / M2   :</v>
          </cell>
          <cell r="Q1299" t="str">
            <v xml:space="preserve">JUMLAH HARGA BAHAN   </v>
          </cell>
          <cell r="U1299">
            <v>6050.0000000000009</v>
          </cell>
        </row>
        <row r="1300">
          <cell r="D1300" t="str">
            <v>-  Mandor</v>
          </cell>
          <cell r="E1300" t="str">
            <v>= (Tk x M) : Qt</v>
          </cell>
          <cell r="G1300" t="str">
            <v>(L03)</v>
          </cell>
          <cell r="H1300">
            <v>1.2E-2</v>
          </cell>
          <cell r="I1300" t="str">
            <v>jam</v>
          </cell>
        </row>
        <row r="1301">
          <cell r="D1301" t="str">
            <v>-  Tukang</v>
          </cell>
          <cell r="E1301" t="str">
            <v>= (Tk x Tb) : Qt</v>
          </cell>
          <cell r="G1301" t="str">
            <v>(L02)</v>
          </cell>
          <cell r="H1301">
            <v>0.14000000000000001</v>
          </cell>
          <cell r="I1301" t="str">
            <v>jam</v>
          </cell>
          <cell r="L1301" t="str">
            <v>C.</v>
          </cell>
          <cell r="N1301" t="str">
            <v>PERALATAN</v>
          </cell>
        </row>
        <row r="1302">
          <cell r="D1302" t="str">
            <v>-  Pekerja</v>
          </cell>
          <cell r="E1302" t="str">
            <v>= (Tk x P) : Qt</v>
          </cell>
          <cell r="G1302" t="str">
            <v>(L01)</v>
          </cell>
          <cell r="H1302">
            <v>0.28000000000000003</v>
          </cell>
          <cell r="I1302" t="str">
            <v>jam</v>
          </cell>
        </row>
        <row r="1303">
          <cell r="L1303" t="str">
            <v>1.</v>
          </cell>
          <cell r="N1303" t="str">
            <v>Alat Bantu</v>
          </cell>
          <cell r="P1303" t="str">
            <v>Ls</v>
          </cell>
          <cell r="Q1303">
            <v>1</v>
          </cell>
          <cell r="R1303">
            <v>60</v>
          </cell>
          <cell r="U1303">
            <v>60</v>
          </cell>
        </row>
        <row r="1304">
          <cell r="A1304" t="str">
            <v>4.</v>
          </cell>
          <cell r="C1304" t="str">
            <v>HARGA DASAR SATUAN UPAH, BAHAN DAN ALAT</v>
          </cell>
        </row>
        <row r="1305">
          <cell r="C1305" t="str">
            <v>Lihat lampiran.</v>
          </cell>
        </row>
        <row r="1307">
          <cell r="A1307" t="str">
            <v>5.</v>
          </cell>
          <cell r="C1307" t="str">
            <v>ANALISA HARGA SATUAN PEKERJAAN</v>
          </cell>
        </row>
        <row r="1308">
          <cell r="C1308" t="str">
            <v>Lihat perhitungan dalam FORMULIR STANDAR UNTUK</v>
          </cell>
        </row>
        <row r="1309">
          <cell r="C1309" t="str">
            <v>PEREKEMAN ANALISA MASING-MASING HARGA</v>
          </cell>
        </row>
        <row r="1310">
          <cell r="C1310" t="str">
            <v>SATUAN.</v>
          </cell>
        </row>
        <row r="1311">
          <cell r="C1311" t="str">
            <v>Didapat Harga Satuan Pekerjaan :</v>
          </cell>
          <cell r="Q1311" t="str">
            <v xml:space="preserve">JUMLAH HARGA PERALATAN   </v>
          </cell>
          <cell r="U1311">
            <v>60</v>
          </cell>
        </row>
        <row r="1313">
          <cell r="C1313" t="str">
            <v xml:space="preserve">Rp.  </v>
          </cell>
          <cell r="D1313">
            <v>6721.0000000000009</v>
          </cell>
          <cell r="E1313" t="str">
            <v xml:space="preserve"> / M2</v>
          </cell>
          <cell r="L1313" t="str">
            <v>D.</v>
          </cell>
          <cell r="N1313" t="str">
            <v>JUMLAH HARGA TENAGA, BAHAN DAN PERALATAN  ( A + B + C )</v>
          </cell>
          <cell r="U1313">
            <v>6110.0000000000009</v>
          </cell>
        </row>
        <row r="1314">
          <cell r="L1314" t="str">
            <v>E.</v>
          </cell>
          <cell r="N1314" t="str">
            <v>OVERHEAD &amp; PROFIT</v>
          </cell>
          <cell r="P1314">
            <v>10</v>
          </cell>
          <cell r="Q1314" t="str">
            <v>%  x  D</v>
          </cell>
          <cell r="U1314">
            <v>611.00000000000011</v>
          </cell>
        </row>
        <row r="1315">
          <cell r="L1315" t="str">
            <v>F.</v>
          </cell>
          <cell r="N1315" t="str">
            <v>HARGA SATUAN PEKERJAAN  ( D + E )</v>
          </cell>
          <cell r="U1315">
            <v>6721.0000000000009</v>
          </cell>
        </row>
        <row r="1316">
          <cell r="A1316" t="str">
            <v>6.</v>
          </cell>
          <cell r="C1316" t="str">
            <v>MASA PELAKSANAAN YANG DIPERLUKAN</v>
          </cell>
          <cell r="L1316" t="str">
            <v>Note: 1</v>
          </cell>
          <cell r="N1316" t="str">
            <v>SATUAN dapat berdasarkan atas jam operasi untuk Tenaga Kerja dan Peralatan, volume dan/atau ukuran</v>
          </cell>
        </row>
        <row r="1317">
          <cell r="C1317" t="str">
            <v>Masa Pelaksanaan :</v>
          </cell>
          <cell r="D1317" t="str">
            <v>. . . . . . . . . . .</v>
          </cell>
          <cell r="E1317" t="str">
            <v>bulan</v>
          </cell>
          <cell r="N1317" t="str">
            <v>berat untuk bahan-bahan.</v>
          </cell>
        </row>
        <row r="1318">
          <cell r="L1318">
            <v>2</v>
          </cell>
          <cell r="N1318" t="str">
            <v>Kuantitas satuan adalah kuantitas setiap komponen untuk menyelesaikan satu satuan pekerjaan dari nomor</v>
          </cell>
        </row>
        <row r="1319">
          <cell r="A1319" t="str">
            <v>7.</v>
          </cell>
          <cell r="C1319" t="str">
            <v>VOLUME PEKERJAAN YANG DIPERLUKAN</v>
          </cell>
          <cell r="N1319" t="str">
            <v>mata pembayaran.</v>
          </cell>
        </row>
        <row r="1320">
          <cell r="C1320" t="str">
            <v>Volume pekerjaan  :</v>
          </cell>
          <cell r="D1320">
            <v>0</v>
          </cell>
          <cell r="E1320" t="str">
            <v>M2</v>
          </cell>
          <cell r="L1320">
            <v>3</v>
          </cell>
          <cell r="N1320" t="str">
            <v>Biaya satuan untuk peralatan sudah termasuk bahan bakar, bahan habis dipakai dan operator.</v>
          </cell>
        </row>
        <row r="1321">
          <cell r="L1321">
            <v>4</v>
          </cell>
          <cell r="N1321" t="str">
            <v>Biaya satuan sudah termasuk pengeluaran untuk seluruh pajak yang berkaitan (tetapi tidak termasuk PPN</v>
          </cell>
        </row>
        <row r="1322">
          <cell r="N1322" t="str">
            <v>yang dibayar dari kontrak) dan biaya-biaya lainnya.</v>
          </cell>
        </row>
      </sheetData>
      <sheetData sheetId="22" refreshError="1"/>
      <sheetData sheetId="23" refreshError="1"/>
      <sheetData sheetId="24" refreshError="1">
        <row r="1">
          <cell r="A1" t="str">
            <v>ITEM PEMBAYARAN NO.</v>
          </cell>
          <cell r="D1" t="str">
            <v>:  4.2 (1)</v>
          </cell>
          <cell r="J1" t="str">
            <v>Analisa EI-421</v>
          </cell>
          <cell r="T1" t="str">
            <v>Analisa EI-421</v>
          </cell>
        </row>
        <row r="2">
          <cell r="A2" t="str">
            <v>JENIS PEKERJAAN</v>
          </cell>
          <cell r="D2" t="str">
            <v>:  Lps. Pond. Ag. Kls. A, CBR Min 80%</v>
          </cell>
        </row>
        <row r="3">
          <cell r="A3" t="str">
            <v>SATUAN PEMBAYARAN</v>
          </cell>
          <cell r="D3" t="str">
            <v>:  M3</v>
          </cell>
          <cell r="J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Kondisi existing jalan : sedang</v>
          </cell>
          <cell r="L12" t="str">
            <v>ITEM PEMBAYARAN NO.</v>
          </cell>
          <cell r="O12" t="str">
            <v>:  4.2 (1)</v>
          </cell>
          <cell r="R12" t="str">
            <v>PERKIRAAN VOL. PEK.</v>
          </cell>
          <cell r="T12" t="str">
            <v>:</v>
          </cell>
          <cell r="U12">
            <v>0</v>
          </cell>
        </row>
        <row r="13">
          <cell r="A13">
            <v>4</v>
          </cell>
          <cell r="C13" t="str">
            <v>Jarak rata-rata Base Camp ke lokasi pekerjaan</v>
          </cell>
          <cell r="G13" t="str">
            <v>L</v>
          </cell>
          <cell r="H13">
            <v>17.5</v>
          </cell>
          <cell r="I13" t="str">
            <v>KM</v>
          </cell>
          <cell r="L13" t="str">
            <v>JENIS PEKERJAAN</v>
          </cell>
          <cell r="O13" t="str">
            <v>:  Lps. Pond. Ag. Kls. A, CBR Min 80%</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Lebar bahu jalan</v>
          </cell>
          <cell r="G17" t="str">
            <v>Lb</v>
          </cell>
          <cell r="H17">
            <v>1</v>
          </cell>
          <cell r="I17" t="str">
            <v>M</v>
          </cell>
          <cell r="Q17" t="str">
            <v>PERKIRAAN</v>
          </cell>
          <cell r="R17" t="str">
            <v>HARGA</v>
          </cell>
          <cell r="S17" t="str">
            <v>JUMLAH</v>
          </cell>
        </row>
        <row r="18">
          <cell r="A18">
            <v>9</v>
          </cell>
          <cell r="C18" t="str">
            <v>Proporsi Campuran :</v>
          </cell>
          <cell r="D18" t="str">
            <v>- Agregat Kasar</v>
          </cell>
          <cell r="G18" t="str">
            <v>Ak</v>
          </cell>
          <cell r="H18">
            <v>60</v>
          </cell>
          <cell r="I18" t="str">
            <v>%</v>
          </cell>
          <cell r="J18" t="str">
            <v xml:space="preserve"> Gradasi harus -</v>
          </cell>
          <cell r="L18" t="str">
            <v>NO.</v>
          </cell>
          <cell r="N18" t="str">
            <v>KOMPONEN</v>
          </cell>
          <cell r="P18" t="str">
            <v>SATUAN</v>
          </cell>
          <cell r="Q18" t="str">
            <v>KUANTITAS</v>
          </cell>
          <cell r="R18" t="str">
            <v>SATUAN</v>
          </cell>
          <cell r="S18" t="str">
            <v>HARGA</v>
          </cell>
        </row>
        <row r="19">
          <cell r="D19" t="str">
            <v>- Agregat Halus</v>
          </cell>
          <cell r="G19" t="str">
            <v>Ah</v>
          </cell>
          <cell r="H19">
            <v>40</v>
          </cell>
          <cell r="I19" t="str">
            <v>%</v>
          </cell>
          <cell r="J19" t="str">
            <v xml:space="preserve"> memenuhi Spec.</v>
          </cell>
          <cell r="R19" t="str">
            <v>(Rp.)</v>
          </cell>
          <cell r="S19" t="str">
            <v>(Rp.)</v>
          </cell>
        </row>
        <row r="20">
          <cell r="A20" t="str">
            <v>II.</v>
          </cell>
          <cell r="C20" t="str">
            <v>URUTAN KERJA</v>
          </cell>
        </row>
        <row r="21">
          <cell r="A21">
            <v>1</v>
          </cell>
          <cell r="C21" t="str">
            <v xml:space="preserve">Wheel Loader mencampur &amp; memuat Agregat ke </v>
          </cell>
        </row>
        <row r="22">
          <cell r="C22" t="str">
            <v>dalam Dump Truck di Base Camp</v>
          </cell>
          <cell r="L22" t="str">
            <v>A.</v>
          </cell>
          <cell r="N22" t="str">
            <v>TENAGA</v>
          </cell>
        </row>
        <row r="23">
          <cell r="A23">
            <v>2</v>
          </cell>
          <cell r="C23" t="str">
            <v>Dump Truck mengangkut Agregat ke lokasi</v>
          </cell>
        </row>
        <row r="24">
          <cell r="C24" t="str">
            <v>pekerjaan dan dihampar dengan Motor Grader</v>
          </cell>
          <cell r="L24" t="str">
            <v>1.</v>
          </cell>
          <cell r="N24" t="str">
            <v>Pekerja</v>
          </cell>
          <cell r="O24" t="str">
            <v>(L01)</v>
          </cell>
          <cell r="P24" t="str">
            <v>Jam</v>
          </cell>
          <cell r="Q24">
            <v>0.24988844265952695</v>
          </cell>
          <cell r="R24">
            <v>0</v>
          </cell>
          <cell r="U24">
            <v>0</v>
          </cell>
        </row>
        <row r="25">
          <cell r="A25">
            <v>3</v>
          </cell>
          <cell r="C25" t="str">
            <v>Hamparan Agregat dibasahi dengan Water Tank Truck</v>
          </cell>
          <cell r="L25" t="str">
            <v>2.</v>
          </cell>
          <cell r="N25" t="str">
            <v>Mandor</v>
          </cell>
          <cell r="O25" t="str">
            <v>(L03)</v>
          </cell>
          <cell r="P25" t="str">
            <v>Jam</v>
          </cell>
          <cell r="Q25">
            <v>3.5698348951360995E-2</v>
          </cell>
          <cell r="R25">
            <v>0</v>
          </cell>
          <cell r="U25">
            <v>0</v>
          </cell>
        </row>
        <row r="26">
          <cell r="C26" t="str">
            <v>sebelum dipadatkan dengan Tandem Roller &amp; PTR</v>
          </cell>
        </row>
        <row r="27">
          <cell r="A27">
            <v>4</v>
          </cell>
          <cell r="C27" t="str">
            <v>Selama pemadatan sekelompok pekerja akan</v>
          </cell>
        </row>
        <row r="28">
          <cell r="C28" t="str">
            <v>merapikan tepi hamparan dan level permukaan</v>
          </cell>
          <cell r="Q28" t="str">
            <v xml:space="preserve">JUMLAH HARGA TENAGA   </v>
          </cell>
          <cell r="U28">
            <v>0</v>
          </cell>
        </row>
        <row r="29">
          <cell r="C29" t="str">
            <v>dengan menggunakan alat bantu</v>
          </cell>
        </row>
        <row r="30">
          <cell r="L30" t="str">
            <v>B.</v>
          </cell>
          <cell r="N30" t="str">
            <v>BAHAN</v>
          </cell>
        </row>
        <row r="31">
          <cell r="A31" t="str">
            <v>III.</v>
          </cell>
          <cell r="C31" t="str">
            <v>PEMAKAIAN BAHAN, ALAT DAN TENAGA</v>
          </cell>
        </row>
        <row r="32">
          <cell r="L32" t="str">
            <v>1.</v>
          </cell>
          <cell r="N32" t="str">
            <v>Agregat Kasar     (M03)</v>
          </cell>
          <cell r="P32" t="str">
            <v>M3</v>
          </cell>
          <cell r="Q32">
            <v>0.72</v>
          </cell>
          <cell r="R32">
            <v>32852.921470565663</v>
          </cell>
          <cell r="U32">
            <v>23654.103458807276</v>
          </cell>
        </row>
        <row r="33">
          <cell r="A33" t="str">
            <v xml:space="preserve">   1.</v>
          </cell>
          <cell r="C33" t="str">
            <v>BAHAN</v>
          </cell>
          <cell r="L33" t="str">
            <v>2.</v>
          </cell>
          <cell r="N33" t="str">
            <v>Agregat Halus     (M04)</v>
          </cell>
          <cell r="P33" t="str">
            <v>M3</v>
          </cell>
          <cell r="Q33">
            <v>0.48</v>
          </cell>
          <cell r="R33">
            <v>31756.453225945177</v>
          </cell>
          <cell r="U33">
            <v>15243.097548453685</v>
          </cell>
        </row>
        <row r="34">
          <cell r="C34" t="str">
            <v>- Agregat Kasar</v>
          </cell>
          <cell r="D34" t="str">
            <v>=  Ak x 1 M3 x Fk</v>
          </cell>
          <cell r="G34" t="str">
            <v>M03</v>
          </cell>
          <cell r="H34">
            <v>0.72</v>
          </cell>
          <cell r="I34" t="str">
            <v>M3</v>
          </cell>
        </row>
        <row r="35">
          <cell r="C35" t="str">
            <v>- Agregat Halus</v>
          </cell>
          <cell r="D35" t="str">
            <v>=  Ah x 1 M3 x Fk</v>
          </cell>
          <cell r="G35" t="str">
            <v>M04</v>
          </cell>
          <cell r="H35">
            <v>0.48</v>
          </cell>
          <cell r="I35" t="str">
            <v>M3</v>
          </cell>
        </row>
        <row r="37">
          <cell r="A37" t="str">
            <v xml:space="preserve">   2.</v>
          </cell>
          <cell r="C37" t="str">
            <v>ALAT</v>
          </cell>
        </row>
        <row r="38">
          <cell r="A38" t="str">
            <v>2.a.</v>
          </cell>
          <cell r="C38" t="str">
            <v>WHEEL LOADER</v>
          </cell>
          <cell r="G38" t="str">
            <v>(E15)</v>
          </cell>
          <cell r="Q38" t="str">
            <v xml:space="preserve">JUMLAH HARGA BAHAN   </v>
          </cell>
          <cell r="U38">
            <v>38897.201007260963</v>
          </cell>
        </row>
        <row r="39">
          <cell r="C39" t="str">
            <v>Kapasitas bucket</v>
          </cell>
          <cell r="G39" t="str">
            <v>V</v>
          </cell>
          <cell r="H39">
            <v>1.5</v>
          </cell>
          <cell r="I39" t="str">
            <v>M3</v>
          </cell>
        </row>
        <row r="40">
          <cell r="C40" t="str">
            <v>Faktor bucket</v>
          </cell>
          <cell r="G40" t="str">
            <v>Fb</v>
          </cell>
          <cell r="H40">
            <v>0.9</v>
          </cell>
          <cell r="I40" t="str">
            <v>-</v>
          </cell>
          <cell r="J40" t="str">
            <v>Pemuatan ringan</v>
          </cell>
          <cell r="L40" t="str">
            <v>C.</v>
          </cell>
          <cell r="N40" t="str">
            <v>PERALATAN</v>
          </cell>
        </row>
        <row r="41">
          <cell r="C41" t="str">
            <v>Faktor Efisiensi alat</v>
          </cell>
          <cell r="G41" t="str">
            <v>Fa</v>
          </cell>
          <cell r="H41">
            <v>0.83</v>
          </cell>
          <cell r="I41" t="str">
            <v>-</v>
          </cell>
        </row>
        <row r="42">
          <cell r="C42" t="str">
            <v>Waktu siklus</v>
          </cell>
          <cell r="G42" t="str">
            <v>Ts1</v>
          </cell>
          <cell r="L42" t="str">
            <v>1</v>
          </cell>
          <cell r="N42" t="str">
            <v>Wheel Loader</v>
          </cell>
          <cell r="O42" t="str">
            <v>(E15)</v>
          </cell>
          <cell r="P42" t="str">
            <v>Jam</v>
          </cell>
          <cell r="Q42">
            <v>3.5698348951360995E-2</v>
          </cell>
          <cell r="R42">
            <v>215035.12819823693</v>
          </cell>
          <cell r="U42">
            <v>7676.3990432213086</v>
          </cell>
        </row>
        <row r="43">
          <cell r="C43" t="str">
            <v>- Mencampur</v>
          </cell>
          <cell r="G43" t="str">
            <v>T1</v>
          </cell>
          <cell r="H43">
            <v>1.5</v>
          </cell>
          <cell r="I43" t="str">
            <v>menit</v>
          </cell>
          <cell r="L43" t="str">
            <v>2</v>
          </cell>
          <cell r="N43" t="str">
            <v>Dump Truck</v>
          </cell>
          <cell r="O43" t="str">
            <v>(E09)</v>
          </cell>
          <cell r="P43" t="str">
            <v>Jam</v>
          </cell>
          <cell r="Q43">
            <v>0.227649554039451</v>
          </cell>
          <cell r="R43">
            <v>119818.0926144915</v>
          </cell>
          <cell r="U43">
            <v>27276.535349546626</v>
          </cell>
        </row>
        <row r="44">
          <cell r="C44" t="str">
            <v>- Memuat dan lain-lain</v>
          </cell>
          <cell r="G44" t="str">
            <v>T2</v>
          </cell>
          <cell r="H44">
            <v>0.5</v>
          </cell>
          <cell r="I44" t="str">
            <v>menit</v>
          </cell>
          <cell r="L44" t="str">
            <v>3</v>
          </cell>
          <cell r="N44" t="str">
            <v>Motor Grader</v>
          </cell>
          <cell r="O44" t="str">
            <v>(E13)</v>
          </cell>
          <cell r="P44" t="str">
            <v>Jam</v>
          </cell>
          <cell r="Q44">
            <v>1.1713520749665328E-2</v>
          </cell>
          <cell r="R44">
            <v>263178.57315631048</v>
          </cell>
          <cell r="U44">
            <v>3082.7476775337573</v>
          </cell>
        </row>
        <row r="45">
          <cell r="G45" t="str">
            <v>Ts1</v>
          </cell>
          <cell r="H45">
            <v>2</v>
          </cell>
          <cell r="I45" t="str">
            <v>menit</v>
          </cell>
          <cell r="L45" t="str">
            <v>4</v>
          </cell>
          <cell r="N45" t="str">
            <v>Tandem Roller</v>
          </cell>
          <cell r="O45" t="str">
            <v>(E17)</v>
          </cell>
          <cell r="P45" t="str">
            <v>Jam</v>
          </cell>
          <cell r="Q45">
            <v>1.7849174475680501E-2</v>
          </cell>
          <cell r="R45">
            <v>112203.63792732745</v>
          </cell>
          <cell r="U45">
            <v>2002.7423101709496</v>
          </cell>
        </row>
        <row r="46">
          <cell r="L46" t="str">
            <v>5</v>
          </cell>
          <cell r="N46" t="str">
            <v>Water Tanker</v>
          </cell>
          <cell r="O46" t="str">
            <v>(E23)</v>
          </cell>
          <cell r="P46" t="str">
            <v>Jam</v>
          </cell>
          <cell r="Q46">
            <v>2.1084337349397592E-2</v>
          </cell>
          <cell r="R46">
            <v>97351.151634057198</v>
          </cell>
          <cell r="U46">
            <v>2052.5845224048207</v>
          </cell>
        </row>
        <row r="47">
          <cell r="C47" t="str">
            <v>Kap. Prod. / jam =</v>
          </cell>
          <cell r="D47" t="str">
            <v>V x Fb x Fa x 60</v>
          </cell>
          <cell r="G47" t="str">
            <v>Q1</v>
          </cell>
          <cell r="H47">
            <v>28.012500000000003</v>
          </cell>
          <cell r="I47" t="str">
            <v>M3</v>
          </cell>
          <cell r="L47" t="str">
            <v>6</v>
          </cell>
          <cell r="N47" t="str">
            <v>Alat Bantu</v>
          </cell>
          <cell r="P47" t="str">
            <v>Ls</v>
          </cell>
          <cell r="Q47">
            <v>1</v>
          </cell>
          <cell r="R47">
            <v>75</v>
          </cell>
          <cell r="U47">
            <v>75</v>
          </cell>
        </row>
        <row r="48">
          <cell r="D48" t="str">
            <v>Fk x Ts1</v>
          </cell>
        </row>
        <row r="49">
          <cell r="C49" t="str">
            <v>Koefisien Alat / M3</v>
          </cell>
          <cell r="D49" t="str">
            <v xml:space="preserve"> =  1  :  Q1</v>
          </cell>
          <cell r="G49" t="str">
            <v>(E15)</v>
          </cell>
          <cell r="H49">
            <v>3.5698348951360995E-2</v>
          </cell>
          <cell r="I49" t="str">
            <v>Jam</v>
          </cell>
        </row>
        <row r="50">
          <cell r="Q50" t="str">
            <v xml:space="preserve">JUMLAH HARGA PERALATAN   </v>
          </cell>
          <cell r="U50">
            <v>42166.008902877467</v>
          </cell>
        </row>
        <row r="51">
          <cell r="A51" t="str">
            <v>2.b.</v>
          </cell>
          <cell r="C51" t="str">
            <v>DUMP TRUCK</v>
          </cell>
          <cell r="G51" t="str">
            <v>(E09)</v>
          </cell>
        </row>
        <row r="52">
          <cell r="C52" t="str">
            <v>Kapasitas bak</v>
          </cell>
          <cell r="G52" t="str">
            <v>V</v>
          </cell>
          <cell r="H52">
            <v>6</v>
          </cell>
          <cell r="I52" t="str">
            <v>M3</v>
          </cell>
          <cell r="L52" t="str">
            <v>D.</v>
          </cell>
          <cell r="N52" t="str">
            <v>JUMLAH HARGA TENAGA, BAHAN DAN PERALATAN  ( A + B + C )</v>
          </cell>
          <cell r="U52">
            <v>81063.209910138423</v>
          </cell>
        </row>
        <row r="53">
          <cell r="C53" t="str">
            <v>Faktor Efisiensi alat</v>
          </cell>
          <cell r="G53" t="str">
            <v>Fa</v>
          </cell>
          <cell r="H53">
            <v>0.83</v>
          </cell>
          <cell r="I53" t="str">
            <v>-</v>
          </cell>
          <cell r="L53" t="str">
            <v>E.</v>
          </cell>
          <cell r="N53" t="str">
            <v>OVERHEAD &amp; PROFIT</v>
          </cell>
          <cell r="P53">
            <v>10</v>
          </cell>
          <cell r="Q53" t="str">
            <v>%  x  D</v>
          </cell>
          <cell r="U53">
            <v>8106.320991013843</v>
          </cell>
        </row>
        <row r="54">
          <cell r="C54" t="str">
            <v>Kecepatan rata-rata bermuatan</v>
          </cell>
          <cell r="G54" t="str">
            <v>v1</v>
          </cell>
          <cell r="H54">
            <v>45</v>
          </cell>
          <cell r="I54" t="str">
            <v>KM / Jam</v>
          </cell>
          <cell r="L54" t="str">
            <v>F.</v>
          </cell>
          <cell r="N54" t="str">
            <v>HARGA SATUAN PEKERJAAN  ( D + E )</v>
          </cell>
          <cell r="U54">
            <v>89169.530901152262</v>
          </cell>
        </row>
        <row r="55">
          <cell r="C55" t="str">
            <v>Kecepatan rata-rata kosong</v>
          </cell>
          <cell r="G55" t="str">
            <v>v2</v>
          </cell>
          <cell r="H55">
            <v>60</v>
          </cell>
          <cell r="I55" t="str">
            <v>KM / Jam</v>
          </cell>
          <cell r="L55" t="str">
            <v>Note: 1</v>
          </cell>
          <cell r="N55" t="str">
            <v>SATUAN dapat berdasarkan atas jam operasi untuk Tenaga Kerja dan Peralatan, volume dan/atau ukuran</v>
          </cell>
        </row>
        <row r="56">
          <cell r="C56" t="str">
            <v>Waktu Siklus  :  - Waktu memuat = V : Q1 x 60</v>
          </cell>
          <cell r="G56" t="str">
            <v>T1</v>
          </cell>
          <cell r="H56">
            <v>12.851405622489958</v>
          </cell>
          <cell r="I56" t="str">
            <v>menit</v>
          </cell>
          <cell r="N56" t="str">
            <v>berat untuk bahan-bahan.</v>
          </cell>
        </row>
        <row r="57">
          <cell r="C57" t="str">
            <v>- Waktu tempuh isi = (L : v1) x 60 menit</v>
          </cell>
          <cell r="G57" t="str">
            <v>T2</v>
          </cell>
          <cell r="H57">
            <v>23.333333333333332</v>
          </cell>
          <cell r="I57" t="str">
            <v>menit</v>
          </cell>
          <cell r="L57">
            <v>2</v>
          </cell>
          <cell r="N57" t="str">
            <v>Kuantitas satuan adalah kuantitas setiap komponen untuk menyelesaikan satu satuan pekerjaan dari nomor</v>
          </cell>
        </row>
        <row r="58">
          <cell r="C58" t="str">
            <v>- Waktu tempuh kosong = (L : v2) x 60 menit</v>
          </cell>
          <cell r="G58" t="str">
            <v>T3</v>
          </cell>
          <cell r="H58">
            <v>17.5</v>
          </cell>
          <cell r="I58" t="str">
            <v>menit</v>
          </cell>
          <cell r="N58" t="str">
            <v>mata pembayaran.</v>
          </cell>
        </row>
        <row r="59">
          <cell r="C59" t="str">
            <v>- Lain-lain termasuk menurunkan Agregat</v>
          </cell>
          <cell r="G59" t="str">
            <v>T4</v>
          </cell>
          <cell r="H59">
            <v>3</v>
          </cell>
          <cell r="I59" t="str">
            <v>menit</v>
          </cell>
          <cell r="L59">
            <v>3</v>
          </cell>
          <cell r="N59" t="str">
            <v>Biaya satuan untuk peralatan sudah termasuk bahan bakar, bahan habis dipakai dan operator.</v>
          </cell>
        </row>
        <row r="60">
          <cell r="G60" t="str">
            <v>Ts2</v>
          </cell>
          <cell r="H60">
            <v>56.684738955823292</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4.2 (1)</v>
          </cell>
          <cell r="J62" t="str">
            <v>Analisa EI-421</v>
          </cell>
        </row>
        <row r="63">
          <cell r="A63" t="str">
            <v>JENIS PEKERJAAN</v>
          </cell>
          <cell r="D63" t="str">
            <v>:  Lps. Pond. Ag. Kls. A, CBR Min 80%</v>
          </cell>
        </row>
        <row r="64">
          <cell r="A64" t="str">
            <v>SATUAN PEMBAYARAN</v>
          </cell>
          <cell r="D64" t="str">
            <v>:  M3</v>
          </cell>
          <cell r="J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 xml:space="preserve">Kap. Prod./jam = </v>
          </cell>
          <cell r="D70" t="str">
            <v>V x Fa x 60</v>
          </cell>
          <cell r="G70" t="str">
            <v>Q2</v>
          </cell>
          <cell r="H70">
            <v>4.3927167097665514</v>
          </cell>
          <cell r="I70" t="str">
            <v>M3</v>
          </cell>
        </row>
        <row r="71">
          <cell r="D71" t="str">
            <v>Fk x Ts2</v>
          </cell>
        </row>
        <row r="72">
          <cell r="C72" t="str">
            <v>Koefisien Alat / M3 = 1 : Q2</v>
          </cell>
          <cell r="D72" t="str">
            <v xml:space="preserve"> =  1 : Q2</v>
          </cell>
          <cell r="G72" t="str">
            <v>(E08)</v>
          </cell>
          <cell r="H72">
            <v>0.227649554039451</v>
          </cell>
          <cell r="I72" t="str">
            <v>Jam</v>
          </cell>
        </row>
        <row r="74">
          <cell r="A74" t="str">
            <v>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 / Jam</v>
          </cell>
        </row>
        <row r="79">
          <cell r="C79" t="str">
            <v>Jumlah lintasan</v>
          </cell>
          <cell r="G79" t="str">
            <v>n</v>
          </cell>
          <cell r="H79">
            <v>6</v>
          </cell>
          <cell r="I79" t="str">
            <v>lintasan</v>
          </cell>
          <cell r="J79" t="str">
            <v>3 x pp</v>
          </cell>
        </row>
        <row r="80">
          <cell r="C80" t="str">
            <v>Waktu Siklus</v>
          </cell>
          <cell r="G80" t="str">
            <v>Ts3</v>
          </cell>
        </row>
        <row r="81">
          <cell r="C81" t="str">
            <v>- Perataan 1 lintasan  = (Lh x 60) : (v x 1000)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2.d.</v>
          </cell>
          <cell r="C89" t="str">
            <v>TANDEM ROLLER</v>
          </cell>
          <cell r="G89" t="str">
            <v>(E17)</v>
          </cell>
        </row>
        <row r="90">
          <cell r="C90" t="str">
            <v>Kecepatan rata-rata</v>
          </cell>
          <cell r="G90" t="str">
            <v>v</v>
          </cell>
          <cell r="H90">
            <v>3</v>
          </cell>
          <cell r="I90" t="str">
            <v>KM / 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(E17)</v>
          </cell>
          <cell r="H97">
            <v>1.7849174475680501E-2</v>
          </cell>
          <cell r="I97" t="str">
            <v>Jam</v>
          </cell>
        </row>
        <row r="99">
          <cell r="A99" t="str">
            <v>2.e.</v>
          </cell>
          <cell r="C99" t="str">
            <v>WATERTANK TRUCK</v>
          </cell>
          <cell r="G99" t="str">
            <v>(E23)</v>
          </cell>
        </row>
        <row r="100">
          <cell r="C100" t="str">
            <v>Volume tangki air</v>
          </cell>
          <cell r="G100" t="str">
            <v>V</v>
          </cell>
          <cell r="H100">
            <v>4</v>
          </cell>
          <cell r="I100" t="str">
            <v>M3</v>
          </cell>
        </row>
        <row r="101">
          <cell r="C101" t="str">
            <v>Kebutuhan air / M3 agregat padat</v>
          </cell>
          <cell r="G101" t="str">
            <v>Wc</v>
          </cell>
          <cell r="H101">
            <v>7.0000000000000007E-2</v>
          </cell>
          <cell r="I101" t="str">
            <v>M3</v>
          </cell>
        </row>
        <row r="102">
          <cell r="C102" t="str">
            <v>Pengisian tangki / jam</v>
          </cell>
          <cell r="G102" t="str">
            <v>n</v>
          </cell>
          <cell r="H102">
            <v>1</v>
          </cell>
          <cell r="I102" t="str">
            <v>kali</v>
          </cell>
        </row>
        <row r="103">
          <cell r="C103" t="str">
            <v>Faktor Efisiensi alat</v>
          </cell>
          <cell r="G103" t="str">
            <v>Fa</v>
          </cell>
          <cell r="H103">
            <v>0.83</v>
          </cell>
          <cell r="I103" t="str">
            <v>-</v>
          </cell>
        </row>
        <row r="105">
          <cell r="C105" t="str">
            <v>Kap.Prod. / jam =</v>
          </cell>
          <cell r="D105" t="str">
            <v>V x n x Fa</v>
          </cell>
          <cell r="G105" t="str">
            <v>Q5</v>
          </cell>
          <cell r="H105">
            <v>47.428571428571423</v>
          </cell>
          <cell r="I105" t="str">
            <v>M3</v>
          </cell>
        </row>
        <row r="106">
          <cell r="D106" t="str">
            <v>Wc</v>
          </cell>
        </row>
        <row r="107">
          <cell r="C107" t="str">
            <v>Koefisien Alat / M3</v>
          </cell>
          <cell r="D107" t="str">
            <v xml:space="preserve"> = 1 : Q5</v>
          </cell>
          <cell r="G107" t="str">
            <v>(E23)</v>
          </cell>
          <cell r="H107">
            <v>2.1084337349397592E-2</v>
          </cell>
          <cell r="I107" t="str">
            <v>Jam</v>
          </cell>
        </row>
        <row r="110">
          <cell r="A110" t="str">
            <v>2.g.</v>
          </cell>
          <cell r="C110" t="str">
            <v>ALAT BANTU</v>
          </cell>
        </row>
        <row r="111">
          <cell r="C111" t="str">
            <v>diperlukan :</v>
          </cell>
          <cell r="J111" t="str">
            <v>Lump Sum</v>
          </cell>
        </row>
        <row r="112">
          <cell r="C112" t="str">
            <v>- Kereta dorong     = 2 buah</v>
          </cell>
        </row>
        <row r="113">
          <cell r="C113" t="str">
            <v>- Sekop                = 3 buah</v>
          </cell>
        </row>
        <row r="114">
          <cell r="C114" t="str">
            <v>- Garpu                = 2 buah</v>
          </cell>
        </row>
        <row r="120">
          <cell r="J120" t="str">
            <v>Berlanjut ke halaman berikut</v>
          </cell>
        </row>
        <row r="121">
          <cell r="A121" t="str">
            <v>ITEM PEMBAYARAN NO.</v>
          </cell>
          <cell r="D121" t="str">
            <v>:  4.2 (1)</v>
          </cell>
          <cell r="J121" t="str">
            <v>Analisa EI-421</v>
          </cell>
        </row>
        <row r="122">
          <cell r="A122" t="str">
            <v>JENIS PEKERJAAN</v>
          </cell>
          <cell r="D122" t="str">
            <v>:  Lps. Pond. Ag. Kls. A, CBR Min 80%</v>
          </cell>
        </row>
        <row r="123">
          <cell r="A123" t="str">
            <v>SATUAN PEMBAYARAN</v>
          </cell>
          <cell r="D123" t="str">
            <v>:  M3</v>
          </cell>
          <cell r="J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3.</v>
          </cell>
          <cell r="C129" t="str">
            <v>TENAGA</v>
          </cell>
        </row>
        <row r="130">
          <cell r="C130" t="str">
            <v>Produksi menentukan : WHEEL LOADER</v>
          </cell>
          <cell r="G130" t="str">
            <v>Q1</v>
          </cell>
          <cell r="H130">
            <v>28.012500000000003</v>
          </cell>
          <cell r="I130" t="str">
            <v>M3/Jam</v>
          </cell>
        </row>
        <row r="131">
          <cell r="C131" t="str">
            <v>Produksi Agregat / hari  =  Tk x Q1</v>
          </cell>
          <cell r="G131" t="str">
            <v>Qt</v>
          </cell>
          <cell r="H131">
            <v>196.08750000000003</v>
          </cell>
          <cell r="I131" t="str">
            <v>M3</v>
          </cell>
        </row>
        <row r="132">
          <cell r="C132" t="str">
            <v>Kebutuhan tenaga :</v>
          </cell>
        </row>
        <row r="133">
          <cell r="D133" t="str">
            <v>- Pekerja</v>
          </cell>
          <cell r="G133" t="str">
            <v>P</v>
          </cell>
          <cell r="H133">
            <v>7</v>
          </cell>
          <cell r="I133" t="str">
            <v>orang</v>
          </cell>
        </row>
        <row r="134">
          <cell r="D134" t="str">
            <v>- Mandor</v>
          </cell>
          <cell r="G134" t="str">
            <v>M</v>
          </cell>
          <cell r="H134">
            <v>1</v>
          </cell>
          <cell r="I134" t="str">
            <v>orang</v>
          </cell>
        </row>
        <row r="136">
          <cell r="C136" t="str">
            <v>Koefisien tenaga / M3     :</v>
          </cell>
        </row>
        <row r="137">
          <cell r="D137" t="str">
            <v>- Pekerja</v>
          </cell>
          <cell r="E137" t="str">
            <v>= (Tk x P) : Qt</v>
          </cell>
          <cell r="G137" t="str">
            <v>(L01)</v>
          </cell>
          <cell r="H137">
            <v>0.24988844265952695</v>
          </cell>
          <cell r="I137" t="str">
            <v>Jam</v>
          </cell>
        </row>
        <row r="138">
          <cell r="D138" t="str">
            <v>- Mandor</v>
          </cell>
          <cell r="E138" t="str">
            <v>= (Tk x M) : Qt</v>
          </cell>
          <cell r="G138" t="str">
            <v>(L03)</v>
          </cell>
          <cell r="H138">
            <v>3.5698348951360995E-2</v>
          </cell>
          <cell r="I138" t="str">
            <v>Jam</v>
          </cell>
        </row>
        <row r="141">
          <cell r="A141" t="str">
            <v>4.</v>
          </cell>
          <cell r="C141" t="str">
            <v>HARGA DASAR SATUAN UPAH, BAHAN DAN ALAT</v>
          </cell>
        </row>
        <row r="142">
          <cell r="C142" t="str">
            <v>Lihat lampiran.</v>
          </cell>
        </row>
        <row r="144">
          <cell r="A144" t="str">
            <v>5.</v>
          </cell>
          <cell r="C144" t="str">
            <v>ANALISA HARGA SATUAN PEKERJAAN</v>
          </cell>
        </row>
        <row r="145">
          <cell r="C145" t="str">
            <v>Lihat perhitungan dalam FORMULIR STANDAR UNTUK</v>
          </cell>
        </row>
        <row r="146">
          <cell r="C146" t="str">
            <v>PEREKEMAN ANALISA MASING-MASING HARGA</v>
          </cell>
        </row>
        <row r="147">
          <cell r="C147" t="str">
            <v>SATUAN.</v>
          </cell>
        </row>
        <row r="148">
          <cell r="C148" t="str">
            <v>Didapat Harga Satuan Pekerjaan :</v>
          </cell>
        </row>
        <row r="150">
          <cell r="C150" t="str">
            <v xml:space="preserve">Rp.  </v>
          </cell>
          <cell r="D150">
            <v>89169.530901152262</v>
          </cell>
          <cell r="E150" t="str">
            <v xml:space="preserve"> / M3.</v>
          </cell>
        </row>
        <row r="153">
          <cell r="A153" t="str">
            <v>6.</v>
          </cell>
          <cell r="C153" t="str">
            <v>WAKTU PELAKSANAAN YANG DIPERLUKAN</v>
          </cell>
        </row>
        <row r="154">
          <cell r="C154" t="str">
            <v>Waktu pelaksanaan</v>
          </cell>
          <cell r="D154" t="str">
            <v>:  . . . . . . .  bulan</v>
          </cell>
        </row>
        <row r="156">
          <cell r="A156" t="str">
            <v>7.</v>
          </cell>
          <cell r="C156" t="str">
            <v>VOLUME PEKERJAAN YANG DIPERLUKAN</v>
          </cell>
        </row>
        <row r="157">
          <cell r="C157" t="str">
            <v>Volume pekerjaan  :</v>
          </cell>
          <cell r="D157">
            <v>0</v>
          </cell>
          <cell r="E157" t="str">
            <v>M3</v>
          </cell>
        </row>
        <row r="180">
          <cell r="A180" t="str">
            <v>ITEM PEMBAYARAN NO.</v>
          </cell>
          <cell r="D180" t="str">
            <v>:  4.2 (2)</v>
          </cell>
          <cell r="J180" t="str">
            <v>Analisa EI-422</v>
          </cell>
          <cell r="T180" t="str">
            <v>Analisa EI-422</v>
          </cell>
        </row>
        <row r="181">
          <cell r="A181" t="str">
            <v>JENIS PEKERJAAN</v>
          </cell>
          <cell r="D181" t="str">
            <v>:  Lps. Pond. Ag. Kls. B, CBR Min 35%</v>
          </cell>
        </row>
        <row r="182">
          <cell r="A182" t="str">
            <v>SATUAN PEMBAYARAN</v>
          </cell>
          <cell r="D182" t="str">
            <v>:  M3</v>
          </cell>
          <cell r="J182" t="str">
            <v xml:space="preserve">         URAIAN ANALISA HARGA SATUAN</v>
          </cell>
          <cell r="L182" t="str">
            <v>FORMULIR STANDAR UNTUK</v>
          </cell>
        </row>
        <row r="183">
          <cell r="L183" t="str">
            <v>PEREKAMAN ANALISA MASING-MASING HARGA SATUAN</v>
          </cell>
        </row>
        <row r="184">
          <cell r="L184" t="str">
            <v/>
          </cell>
        </row>
        <row r="185">
          <cell r="A185" t="str">
            <v>No.</v>
          </cell>
          <cell r="C185" t="str">
            <v>U R A I A N</v>
          </cell>
          <cell r="G185" t="str">
            <v>KODE</v>
          </cell>
          <cell r="H185" t="str">
            <v>KOEF.</v>
          </cell>
          <cell r="I185" t="str">
            <v>SATUAN</v>
          </cell>
          <cell r="J185" t="str">
            <v>KETERANGAN</v>
          </cell>
        </row>
        <row r="187">
          <cell r="L187" t="str">
            <v>Proyek / Bagpro</v>
          </cell>
          <cell r="O187" t="str">
            <v xml:space="preserve">:  Peningkatan Jalan Dan Jembatan Prop. NTT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Pembangunan Jalan Resetlement Pengungsi Mauritzu</v>
          </cell>
        </row>
        <row r="190">
          <cell r="A190">
            <v>2</v>
          </cell>
          <cell r="C190" t="str">
            <v>Lokasi pekerjaan : sepanjang jalan</v>
          </cell>
          <cell r="L190" t="str">
            <v>Prop / Kab / Kodya</v>
          </cell>
          <cell r="O190" t="str">
            <v>:  Nusa Tenggara Timur / TTU</v>
          </cell>
        </row>
        <row r="191">
          <cell r="A191">
            <v>3</v>
          </cell>
          <cell r="C191" t="str">
            <v>Kondisi existing jalan : sedang</v>
          </cell>
          <cell r="L191" t="str">
            <v>ITEM PEMBAYARAN NO.</v>
          </cell>
          <cell r="O191" t="str">
            <v>:  4.2 (2)</v>
          </cell>
          <cell r="R191" t="str">
            <v>PERKIRAAN VOL. PEK.</v>
          </cell>
          <cell r="T191" t="str">
            <v>:</v>
          </cell>
          <cell r="U191">
            <v>0</v>
          </cell>
        </row>
        <row r="192">
          <cell r="A192">
            <v>4</v>
          </cell>
          <cell r="C192" t="str">
            <v>Jarak rata-rata Base Camp ke lokasi pekerjaan</v>
          </cell>
          <cell r="G192" t="str">
            <v>L</v>
          </cell>
          <cell r="H192">
            <v>17.5</v>
          </cell>
          <cell r="I192" t="str">
            <v>KM</v>
          </cell>
          <cell r="L192" t="str">
            <v>JENIS PEKERJAAN</v>
          </cell>
          <cell r="O192" t="str">
            <v>:  Lps. Pond. Ag. Kls. B, CBR Min 35%</v>
          </cell>
          <cell r="R192" t="str">
            <v>TOTAL HARGA (Rp.)</v>
          </cell>
          <cell r="T192" t="str">
            <v>:</v>
          </cell>
          <cell r="U192">
            <v>0</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Lebar bahu jalan</v>
          </cell>
          <cell r="G196" t="str">
            <v>Lb</v>
          </cell>
          <cell r="H196">
            <v>1</v>
          </cell>
          <cell r="I196" t="str">
            <v>M</v>
          </cell>
          <cell r="Q196" t="str">
            <v>PERKIRAAN</v>
          </cell>
          <cell r="R196" t="str">
            <v>HARGA</v>
          </cell>
          <cell r="S196" t="str">
            <v>JUMLAH</v>
          </cell>
        </row>
        <row r="197">
          <cell r="A197">
            <v>9</v>
          </cell>
          <cell r="C197" t="str">
            <v>Proporsi Campuran :</v>
          </cell>
          <cell r="D197" t="str">
            <v>- Agregat Kasar</v>
          </cell>
          <cell r="G197" t="str">
            <v>Ak</v>
          </cell>
          <cell r="H197">
            <v>35</v>
          </cell>
          <cell r="I197" t="str">
            <v>%</v>
          </cell>
          <cell r="J197" t="str">
            <v xml:space="preserve"> Gradasi harus</v>
          </cell>
          <cell r="L197" t="str">
            <v>NO.</v>
          </cell>
          <cell r="N197" t="str">
            <v>KOMPONEN</v>
          </cell>
          <cell r="P197" t="str">
            <v>SATUAN</v>
          </cell>
          <cell r="Q197" t="str">
            <v>KUANTITAS</v>
          </cell>
          <cell r="R197" t="str">
            <v>SATUAN</v>
          </cell>
          <cell r="S197" t="str">
            <v>HARGA</v>
          </cell>
        </row>
        <row r="198">
          <cell r="D198" t="str">
            <v>- Agregat Halus</v>
          </cell>
          <cell r="G198" t="str">
            <v>Ah</v>
          </cell>
          <cell r="H198">
            <v>45</v>
          </cell>
          <cell r="I198" t="str">
            <v>%</v>
          </cell>
          <cell r="J198" t="str">
            <v xml:space="preserve"> memenuhi</v>
          </cell>
          <cell r="R198" t="str">
            <v>(Rp.)</v>
          </cell>
          <cell r="S198" t="str">
            <v>(Rp.)</v>
          </cell>
        </row>
        <row r="199">
          <cell r="D199" t="str">
            <v>- Sirtu</v>
          </cell>
          <cell r="G199" t="str">
            <v>St</v>
          </cell>
          <cell r="H199">
            <v>20</v>
          </cell>
          <cell r="I199" t="str">
            <v>%</v>
          </cell>
          <cell r="J199" t="str">
            <v xml:space="preserve"> Spesifikasi</v>
          </cell>
        </row>
        <row r="200">
          <cell r="A200" t="str">
            <v>II.</v>
          </cell>
          <cell r="C200" t="str">
            <v>URUTAN KERJA</v>
          </cell>
        </row>
        <row r="201">
          <cell r="A201">
            <v>1</v>
          </cell>
          <cell r="C201" t="str">
            <v xml:space="preserve">Wheel Loader mencampur &amp; memuat Agregat ke </v>
          </cell>
          <cell r="L201" t="str">
            <v>A.</v>
          </cell>
          <cell r="N201" t="str">
            <v>TENAGA</v>
          </cell>
        </row>
        <row r="202">
          <cell r="C202" t="str">
            <v>dalam Dump Truck di Base Camp</v>
          </cell>
        </row>
        <row r="203">
          <cell r="A203">
            <v>2</v>
          </cell>
          <cell r="C203" t="str">
            <v>Dump Truck mengangkut Agregat ke lokasi</v>
          </cell>
          <cell r="L203" t="str">
            <v>1.</v>
          </cell>
          <cell r="N203" t="str">
            <v>Pekerja</v>
          </cell>
          <cell r="O203" t="str">
            <v>(L01)</v>
          </cell>
          <cell r="P203" t="str">
            <v>Jam</v>
          </cell>
          <cell r="Q203">
            <v>0.14279339580544398</v>
          </cell>
          <cell r="R203">
            <v>0</v>
          </cell>
          <cell r="U203">
            <v>0</v>
          </cell>
        </row>
        <row r="204">
          <cell r="C204" t="str">
            <v>pekerjaan dan dihampar dengan Motor Grader</v>
          </cell>
          <cell r="L204" t="str">
            <v>2.</v>
          </cell>
          <cell r="N204" t="str">
            <v>Mandor</v>
          </cell>
          <cell r="O204" t="str">
            <v>(L03)</v>
          </cell>
          <cell r="P204" t="str">
            <v>Jam</v>
          </cell>
          <cell r="Q204">
            <v>3.5698348951360995E-2</v>
          </cell>
          <cell r="R204">
            <v>0</v>
          </cell>
          <cell r="U204">
            <v>0</v>
          </cell>
        </row>
        <row r="205">
          <cell r="A205">
            <v>3</v>
          </cell>
          <cell r="C205" t="str">
            <v>Hamparan Agregat dibasahi dengan Water Tank Truck</v>
          </cell>
        </row>
        <row r="206">
          <cell r="C206" t="str">
            <v>sebelum dipadatkan dengan Tandem Roller &amp; PTR</v>
          </cell>
        </row>
        <row r="207">
          <cell r="A207">
            <v>4</v>
          </cell>
          <cell r="C207" t="str">
            <v>Selama pemadatan sekelompok pekerja akan</v>
          </cell>
          <cell r="Q207" t="str">
            <v xml:space="preserve">JUMLAH HARGA TENAGA   </v>
          </cell>
          <cell r="U207">
            <v>0</v>
          </cell>
        </row>
        <row r="208">
          <cell r="C208" t="str">
            <v>merapikan tepi hamparan dan level permukaan</v>
          </cell>
        </row>
        <row r="209">
          <cell r="C209" t="str">
            <v>dengan menggunakan alat bantu</v>
          </cell>
          <cell r="L209" t="str">
            <v>B.</v>
          </cell>
          <cell r="N209" t="str">
            <v>BAHAN</v>
          </cell>
        </row>
        <row r="211">
          <cell r="A211" t="str">
            <v>III.</v>
          </cell>
          <cell r="C211" t="str">
            <v>PEMAKAIAN BAHAN, ALAT DAN TENAGA</v>
          </cell>
          <cell r="L211" t="str">
            <v>1.</v>
          </cell>
          <cell r="N211" t="str">
            <v>Agregat Kasar     (M03)</v>
          </cell>
          <cell r="P211" t="str">
            <v>M3</v>
          </cell>
          <cell r="Q211">
            <v>0.42</v>
          </cell>
          <cell r="R211">
            <v>32852.921470565663</v>
          </cell>
          <cell r="U211">
            <v>13798.227017637579</v>
          </cell>
        </row>
        <row r="212">
          <cell r="A212" t="str">
            <v xml:space="preserve">   1.</v>
          </cell>
          <cell r="C212" t="str">
            <v>BAHAN</v>
          </cell>
          <cell r="L212" t="str">
            <v>2.</v>
          </cell>
          <cell r="N212" t="str">
            <v>Agregat Halus     (M04)</v>
          </cell>
          <cell r="P212" t="str">
            <v>M3</v>
          </cell>
          <cell r="Q212">
            <v>0.54</v>
          </cell>
          <cell r="R212">
            <v>31756.453225945177</v>
          </cell>
          <cell r="U212">
            <v>17148.484742010398</v>
          </cell>
        </row>
        <row r="213">
          <cell r="C213" t="str">
            <v>- Agregat Kasar</v>
          </cell>
          <cell r="D213" t="str">
            <v>=  Ak x 1 M3 x Fk</v>
          </cell>
          <cell r="G213" t="str">
            <v>M03</v>
          </cell>
          <cell r="H213">
            <v>0.42</v>
          </cell>
          <cell r="I213" t="str">
            <v>M3</v>
          </cell>
          <cell r="L213" t="str">
            <v>3.</v>
          </cell>
          <cell r="N213" t="str">
            <v>Sirtu</v>
          </cell>
          <cell r="O213" t="str">
            <v>(M16)</v>
          </cell>
          <cell r="P213" t="str">
            <v>M3</v>
          </cell>
          <cell r="Q213">
            <v>0.24</v>
          </cell>
          <cell r="R213">
            <v>14600</v>
          </cell>
          <cell r="U213">
            <v>3504</v>
          </cell>
        </row>
        <row r="214">
          <cell r="C214" t="str">
            <v>- Agregat Halus</v>
          </cell>
          <cell r="D214" t="str">
            <v>=  Ah x 1 M3 x Fk</v>
          </cell>
          <cell r="G214" t="str">
            <v>M04</v>
          </cell>
          <cell r="H214">
            <v>0.54</v>
          </cell>
          <cell r="I214" t="str">
            <v>M3</v>
          </cell>
        </row>
        <row r="215">
          <cell r="C215" t="str">
            <v>- Sirtu</v>
          </cell>
          <cell r="D215" t="str">
            <v>=  St x 1 M3 x Fk</v>
          </cell>
          <cell r="G215" t="str">
            <v>M16</v>
          </cell>
          <cell r="H215">
            <v>0.24</v>
          </cell>
          <cell r="I215" t="str">
            <v>M3</v>
          </cell>
        </row>
        <row r="216">
          <cell r="A216" t="str">
            <v xml:space="preserve">   2.</v>
          </cell>
          <cell r="C216" t="str">
            <v>ALAT</v>
          </cell>
        </row>
        <row r="217">
          <cell r="A217" t="str">
            <v>2.a.</v>
          </cell>
          <cell r="C217" t="str">
            <v>WHEEL LOADER</v>
          </cell>
          <cell r="G217" t="str">
            <v>(E15)</v>
          </cell>
          <cell r="Q217" t="str">
            <v xml:space="preserve">JUMLAH HARGA BAHAN   </v>
          </cell>
          <cell r="U217">
            <v>34450.71175964798</v>
          </cell>
        </row>
        <row r="218">
          <cell r="C218" t="str">
            <v>Kapasitas bucket</v>
          </cell>
          <cell r="G218" t="str">
            <v>V</v>
          </cell>
          <cell r="H218">
            <v>1.5</v>
          </cell>
          <cell r="I218" t="str">
            <v>M3</v>
          </cell>
        </row>
        <row r="219">
          <cell r="C219" t="str">
            <v>Faktor bucket</v>
          </cell>
          <cell r="G219" t="str">
            <v>Fb</v>
          </cell>
          <cell r="H219">
            <v>0.9</v>
          </cell>
          <cell r="I219" t="str">
            <v>-</v>
          </cell>
          <cell r="J219" t="str">
            <v>Pemuatan ringan</v>
          </cell>
          <cell r="L219" t="str">
            <v>C.</v>
          </cell>
          <cell r="N219" t="str">
            <v>PERALATAN</v>
          </cell>
        </row>
        <row r="220">
          <cell r="C220" t="str">
            <v>Faktor Efisiensi alat</v>
          </cell>
          <cell r="G220" t="str">
            <v>Fa</v>
          </cell>
          <cell r="H220">
            <v>0.83</v>
          </cell>
          <cell r="I220" t="str">
            <v>-</v>
          </cell>
        </row>
        <row r="221">
          <cell r="C221" t="str">
            <v>Waktu siklus</v>
          </cell>
          <cell r="G221" t="str">
            <v>Ts1</v>
          </cell>
          <cell r="L221" t="str">
            <v>1</v>
          </cell>
          <cell r="N221" t="str">
            <v>Wheel Loader</v>
          </cell>
          <cell r="O221" t="str">
            <v>(E15)</v>
          </cell>
          <cell r="P221" t="str">
            <v>Jam</v>
          </cell>
          <cell r="Q221">
            <v>3.5698348951360995E-2</v>
          </cell>
          <cell r="R221">
            <v>215035.12819823693</v>
          </cell>
          <cell r="U221">
            <v>7676.3990432213086</v>
          </cell>
        </row>
        <row r="222">
          <cell r="C222" t="str">
            <v>- Mencampur</v>
          </cell>
          <cell r="G222" t="str">
            <v>T1</v>
          </cell>
          <cell r="H222">
            <v>1.5</v>
          </cell>
          <cell r="I222" t="str">
            <v>menit</v>
          </cell>
          <cell r="L222" t="str">
            <v>2</v>
          </cell>
          <cell r="N222" t="str">
            <v>Dump Truck</v>
          </cell>
          <cell r="O222" t="str">
            <v>(E08)</v>
          </cell>
          <cell r="P222" t="str">
            <v>Jam</v>
          </cell>
          <cell r="Q222">
            <v>0.31428915272724245</v>
          </cell>
          <cell r="R222">
            <v>85369.901634057198</v>
          </cell>
          <cell r="U222">
            <v>26830.834052975868</v>
          </cell>
        </row>
        <row r="223">
          <cell r="C223" t="str">
            <v>- Memuat dan lain-lain</v>
          </cell>
          <cell r="G223" t="str">
            <v>T2</v>
          </cell>
          <cell r="H223">
            <v>0.5</v>
          </cell>
          <cell r="I223" t="str">
            <v>menit</v>
          </cell>
          <cell r="L223" t="str">
            <v>3</v>
          </cell>
          <cell r="N223" t="str">
            <v>Motor Grader</v>
          </cell>
          <cell r="O223" t="str">
            <v>(E13)</v>
          </cell>
          <cell r="P223" t="str">
            <v>Jam</v>
          </cell>
          <cell r="Q223">
            <v>1.1713520749665328E-2</v>
          </cell>
          <cell r="R223">
            <v>263178.57315631048</v>
          </cell>
          <cell r="U223">
            <v>3082.7476775337573</v>
          </cell>
        </row>
        <row r="224">
          <cell r="G224" t="str">
            <v>Ts1</v>
          </cell>
          <cell r="H224">
            <v>2</v>
          </cell>
          <cell r="I224" t="str">
            <v>menit</v>
          </cell>
          <cell r="L224" t="str">
            <v>4</v>
          </cell>
          <cell r="N224" t="str">
            <v>Tandem Roller</v>
          </cell>
          <cell r="O224" t="str">
            <v>(E17)</v>
          </cell>
          <cell r="P224" t="str">
            <v>Jam</v>
          </cell>
          <cell r="Q224">
            <v>1.7849174475680501E-2</v>
          </cell>
          <cell r="R224">
            <v>112203.63792732745</v>
          </cell>
          <cell r="U224">
            <v>2002.7423101709496</v>
          </cell>
        </row>
        <row r="225">
          <cell r="L225" t="str">
            <v>5</v>
          </cell>
          <cell r="N225" t="str">
            <v>Water Tanker</v>
          </cell>
          <cell r="O225" t="str">
            <v>(E23)</v>
          </cell>
          <cell r="P225" t="str">
            <v>Jam</v>
          </cell>
          <cell r="Q225">
            <v>2.1084337349397592E-2</v>
          </cell>
          <cell r="R225">
            <v>97351.151634057198</v>
          </cell>
          <cell r="U225">
            <v>2052.5845224048207</v>
          </cell>
        </row>
        <row r="226">
          <cell r="C226" t="str">
            <v>Kap. Prod. / jam =</v>
          </cell>
          <cell r="D226" t="str">
            <v>V x Fb x Fa x 60</v>
          </cell>
          <cell r="G226" t="str">
            <v>Q1</v>
          </cell>
          <cell r="H226">
            <v>28.012500000000003</v>
          </cell>
          <cell r="I226" t="str">
            <v>M3</v>
          </cell>
          <cell r="L226" t="str">
            <v>6</v>
          </cell>
          <cell r="N226" t="str">
            <v>Alat Bantu</v>
          </cell>
          <cell r="P226" t="str">
            <v>Ls</v>
          </cell>
          <cell r="Q226">
            <v>1</v>
          </cell>
          <cell r="R226">
            <v>75</v>
          </cell>
          <cell r="U226">
            <v>75</v>
          </cell>
        </row>
        <row r="227">
          <cell r="D227" t="str">
            <v>Fk x Ts1</v>
          </cell>
        </row>
        <row r="228">
          <cell r="C228" t="str">
            <v>Koefisien Alat / M3</v>
          </cell>
          <cell r="D228" t="str">
            <v xml:space="preserve"> =  1  :  Q1</v>
          </cell>
          <cell r="G228" t="str">
            <v>(E15)</v>
          </cell>
          <cell r="H228">
            <v>3.5698348951360995E-2</v>
          </cell>
          <cell r="I228" t="str">
            <v>Jam</v>
          </cell>
        </row>
        <row r="229">
          <cell r="Q229" t="str">
            <v xml:space="preserve">JUMLAH HARGA PERALATAN   </v>
          </cell>
          <cell r="U229">
            <v>41720.307606306698</v>
          </cell>
        </row>
        <row r="230">
          <cell r="A230" t="str">
            <v>2.b.</v>
          </cell>
          <cell r="C230" t="str">
            <v>DUMP TRUCK</v>
          </cell>
          <cell r="G230" t="str">
            <v>(E09)</v>
          </cell>
        </row>
        <row r="231">
          <cell r="C231" t="str">
            <v>Kapasitas bak</v>
          </cell>
          <cell r="G231" t="str">
            <v>V</v>
          </cell>
          <cell r="H231">
            <v>3.5</v>
          </cell>
          <cell r="I231" t="str">
            <v>M3</v>
          </cell>
          <cell r="L231" t="str">
            <v>D.</v>
          </cell>
          <cell r="N231" t="str">
            <v>JUMLAH HARGA TENAGA, BAHAN DAN PERALATAN  ( A + B + C )</v>
          </cell>
          <cell r="U231">
            <v>76171.019365954679</v>
          </cell>
        </row>
        <row r="232">
          <cell r="C232" t="str">
            <v>Faktor Efisiensi alat</v>
          </cell>
          <cell r="G232" t="str">
            <v>Fa</v>
          </cell>
          <cell r="H232">
            <v>0.83</v>
          </cell>
          <cell r="I232" t="str">
            <v>-</v>
          </cell>
          <cell r="L232" t="str">
            <v>E.</v>
          </cell>
          <cell r="N232" t="str">
            <v>OVERHEAD &amp; PROFIT</v>
          </cell>
          <cell r="P232">
            <v>10</v>
          </cell>
          <cell r="Q232" t="str">
            <v>%  x  D</v>
          </cell>
          <cell r="U232">
            <v>7617.101936595468</v>
          </cell>
        </row>
        <row r="233">
          <cell r="C233" t="str">
            <v>Kecepatan rata-rata bermuatan</v>
          </cell>
          <cell r="G233" t="str">
            <v>v1</v>
          </cell>
          <cell r="H233">
            <v>50</v>
          </cell>
          <cell r="I233" t="str">
            <v>KM / Jam</v>
          </cell>
          <cell r="L233" t="str">
            <v>F.</v>
          </cell>
          <cell r="N233" t="str">
            <v>HARGA SATUAN PEKERJAAN  ( D + E )</v>
          </cell>
          <cell r="U233">
            <v>83788.121302550149</v>
          </cell>
        </row>
        <row r="234">
          <cell r="C234" t="str">
            <v>Kecepatan rata-rata kosong</v>
          </cell>
          <cell r="G234" t="str">
            <v>v2</v>
          </cell>
          <cell r="H234">
            <v>65</v>
          </cell>
          <cell r="I234" t="str">
            <v>KM / Jam</v>
          </cell>
          <cell r="L234" t="str">
            <v>Note: 1</v>
          </cell>
          <cell r="N234" t="str">
            <v>SATUAN dapat berdasarkan atas jam operasi untuk Tenaga Kerja dan Peralatan, volume dan/atau ukuran</v>
          </cell>
        </row>
        <row r="235">
          <cell r="C235" t="str">
            <v>Waktu Siklus  :  - Waktu memuat = V : Q1 x 60</v>
          </cell>
          <cell r="G235" t="str">
            <v>T1</v>
          </cell>
          <cell r="H235">
            <v>7.496653279785809</v>
          </cell>
          <cell r="I235" t="str">
            <v>menit</v>
          </cell>
          <cell r="N235" t="str">
            <v>berat untuk bahan-bahan.</v>
          </cell>
        </row>
        <row r="236">
          <cell r="C236" t="str">
            <v>- Waktu tempuh isi = (L : v1) x 60 menit</v>
          </cell>
          <cell r="G236" t="str">
            <v>T2</v>
          </cell>
          <cell r="H236">
            <v>21</v>
          </cell>
          <cell r="I236" t="str">
            <v>menit</v>
          </cell>
          <cell r="L236">
            <v>2</v>
          </cell>
          <cell r="N236" t="str">
            <v>Kuantitas satuan adalah kuantitas setiap komponen untuk menyelesaikan satu satuan pekerjaan dari nomor</v>
          </cell>
        </row>
        <row r="237">
          <cell r="C237" t="str">
            <v>- Waktu tempuh kosong = (L : v2) x 60 menit</v>
          </cell>
          <cell r="G237" t="str">
            <v>T3</v>
          </cell>
          <cell r="H237">
            <v>16.153846153846153</v>
          </cell>
          <cell r="I237" t="str">
            <v>menit</v>
          </cell>
          <cell r="N237" t="str">
            <v>mata pembayaran.</v>
          </cell>
        </row>
        <row r="238">
          <cell r="C238" t="str">
            <v>- Lain-lain termasuk menurunkan Agregat</v>
          </cell>
          <cell r="G238" t="str">
            <v>T4</v>
          </cell>
          <cell r="H238">
            <v>1</v>
          </cell>
          <cell r="I238" t="str">
            <v>menit</v>
          </cell>
          <cell r="L238">
            <v>3</v>
          </cell>
          <cell r="N238" t="str">
            <v>Biaya satuan untuk peralatan sudah termasuk bahan bakar, bahan habis dipakai dan operator.</v>
          </cell>
        </row>
        <row r="239">
          <cell r="G239" t="str">
            <v>Ts2</v>
          </cell>
          <cell r="H239">
            <v>45.650499433631964</v>
          </cell>
          <cell r="I239" t="str">
            <v>menit</v>
          </cell>
          <cell r="L239">
            <v>4</v>
          </cell>
          <cell r="N239" t="str">
            <v>Biaya satuan sudah termasuk pengeluaran untuk seluruh pajak yang berkaitan (tetapi tidak termasuk PPN</v>
          </cell>
        </row>
        <row r="240">
          <cell r="J240" t="str">
            <v>Berlanjut ke halaman berikut</v>
          </cell>
          <cell r="N240" t="str">
            <v>yang dibayar dari kontrak) dan biaya-biaya lainnya.</v>
          </cell>
        </row>
        <row r="241">
          <cell r="A241" t="str">
            <v>ITEM PEMBAYARAN NO.</v>
          </cell>
          <cell r="D241" t="str">
            <v>:  4.2 (2)</v>
          </cell>
          <cell r="J241" t="str">
            <v>Analisa EI-422</v>
          </cell>
        </row>
        <row r="242">
          <cell r="A242" t="str">
            <v>JENIS PEKERJAAN</v>
          </cell>
          <cell r="D242" t="str">
            <v>:  Lps. Pond. Ag. Kls. B, CBR Min 35%</v>
          </cell>
        </row>
        <row r="243">
          <cell r="A243" t="str">
            <v>SATUAN PEMBAYARAN</v>
          </cell>
          <cell r="D243" t="str">
            <v>:  M3</v>
          </cell>
          <cell r="J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 xml:space="preserve">Kap. Prod. / Jam = </v>
          </cell>
          <cell r="D249" t="str">
            <v>V x Fa x 60</v>
          </cell>
          <cell r="G249" t="str">
            <v>Q2</v>
          </cell>
          <cell r="H249">
            <v>3.1817833715306598</v>
          </cell>
          <cell r="I249" t="str">
            <v>M3</v>
          </cell>
        </row>
        <row r="250">
          <cell r="D250" t="str">
            <v>Fk x Ts2</v>
          </cell>
        </row>
        <row r="251">
          <cell r="C251" t="str">
            <v>Koefisien Alat / M3</v>
          </cell>
          <cell r="D251" t="str">
            <v xml:space="preserve"> = 1 : Q2</v>
          </cell>
          <cell r="G251" t="str">
            <v>(E08)</v>
          </cell>
          <cell r="H251">
            <v>0.31428915272724245</v>
          </cell>
          <cell r="I251" t="str">
            <v>Jam</v>
          </cell>
        </row>
        <row r="253">
          <cell r="A253" t="str">
            <v>2.c.</v>
          </cell>
          <cell r="C253" t="str">
            <v>MOTOR GRADER</v>
          </cell>
          <cell r="G253" t="str">
            <v>(E13)</v>
          </cell>
        </row>
        <row r="254">
          <cell r="C254" t="str">
            <v>Panjang hamparaan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 / Jam</v>
          </cell>
        </row>
        <row r="258">
          <cell r="C258" t="str">
            <v>Jumlah lintasan</v>
          </cell>
          <cell r="G258" t="str">
            <v>n</v>
          </cell>
          <cell r="H258">
            <v>6</v>
          </cell>
          <cell r="I258" t="str">
            <v>lintasan</v>
          </cell>
          <cell r="J258" t="str">
            <v>3 x pp</v>
          </cell>
        </row>
        <row r="259">
          <cell r="C259" t="str">
            <v>Waktu Siklus</v>
          </cell>
          <cell r="G259" t="str">
            <v>Ts3</v>
          </cell>
        </row>
        <row r="260">
          <cell r="C260" t="str">
            <v>- Perataan 1 lintasan  = (Lh x 60) : (v x 1000)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Kap.Prod. / jam =</v>
          </cell>
          <cell r="D264" t="str">
            <v>Lh x b x t x Fa x 60</v>
          </cell>
          <cell r="G264" t="str">
            <v>Q3</v>
          </cell>
          <cell r="H264">
            <v>85.371428571428567</v>
          </cell>
          <cell r="I264" t="str">
            <v>M3</v>
          </cell>
        </row>
        <row r="265">
          <cell r="D265" t="str">
            <v>n x Ts3</v>
          </cell>
        </row>
        <row r="266">
          <cell r="C266" t="str">
            <v>Koefisien Alat / M3</v>
          </cell>
          <cell r="D266" t="str">
            <v xml:space="preserve"> = 1 : Q3</v>
          </cell>
          <cell r="G266" t="str">
            <v>(E13)</v>
          </cell>
          <cell r="H266">
            <v>1.1713520749665328E-2</v>
          </cell>
          <cell r="I266" t="str">
            <v>Jam</v>
          </cell>
        </row>
        <row r="268">
          <cell r="A268" t="str">
            <v>2.d.</v>
          </cell>
          <cell r="C268" t="str">
            <v>TANDEM ROLLER</v>
          </cell>
          <cell r="G268" t="str">
            <v>(E17)</v>
          </cell>
        </row>
        <row r="269">
          <cell r="C269" t="str">
            <v>Kecepatan rata-rata</v>
          </cell>
          <cell r="G269" t="str">
            <v>v</v>
          </cell>
          <cell r="H269">
            <v>3</v>
          </cell>
          <cell r="I269" t="str">
            <v>KM / 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Kap.Prod./jam =</v>
          </cell>
          <cell r="D274" t="str">
            <v>(v x 1000) x b x t x Fa</v>
          </cell>
          <cell r="G274" t="str">
            <v>Q4</v>
          </cell>
          <cell r="H274">
            <v>56.024999999999999</v>
          </cell>
          <cell r="I274" t="str">
            <v>M3</v>
          </cell>
        </row>
        <row r="275">
          <cell r="D275" t="str">
            <v>n</v>
          </cell>
        </row>
        <row r="276">
          <cell r="C276" t="str">
            <v>Koefisien Alat / M3</v>
          </cell>
          <cell r="D276" t="str">
            <v xml:space="preserve"> = 1 : Q4</v>
          </cell>
          <cell r="G276" t="str">
            <v>(E17)</v>
          </cell>
          <cell r="H276">
            <v>1.7849174475680501E-2</v>
          </cell>
          <cell r="I276" t="str">
            <v>Jam</v>
          </cell>
        </row>
        <row r="279">
          <cell r="A279" t="str">
            <v>2.e.</v>
          </cell>
          <cell r="C279" t="str">
            <v>WATER TANKER</v>
          </cell>
          <cell r="G279" t="str">
            <v>(E23)</v>
          </cell>
        </row>
        <row r="280">
          <cell r="C280" t="str">
            <v>Volume Tangki air</v>
          </cell>
          <cell r="G280" t="str">
            <v>V</v>
          </cell>
          <cell r="H280">
            <v>4</v>
          </cell>
          <cell r="I280" t="str">
            <v>M3</v>
          </cell>
          <cell r="J280" t="str">
            <v>Lump Sum</v>
          </cell>
        </row>
        <row r="281">
          <cell r="C281" t="str">
            <v>Kebutuhan air / M3 agregat padat</v>
          </cell>
          <cell r="G281" t="str">
            <v>Wc</v>
          </cell>
          <cell r="H281">
            <v>7.0000000000000007E-2</v>
          </cell>
          <cell r="I281" t="str">
            <v>M3</v>
          </cell>
        </row>
        <row r="282">
          <cell r="C282" t="str">
            <v>Pengisian tangki / Jam</v>
          </cell>
          <cell r="G282" t="str">
            <v>n</v>
          </cell>
          <cell r="H282">
            <v>1</v>
          </cell>
          <cell r="I282" t="str">
            <v>kali</v>
          </cell>
        </row>
        <row r="283">
          <cell r="C283" t="str">
            <v>Faktor efisiensi alat</v>
          </cell>
          <cell r="G283" t="str">
            <v>Fa</v>
          </cell>
          <cell r="H283">
            <v>0.83</v>
          </cell>
          <cell r="I283" t="str">
            <v>-</v>
          </cell>
        </row>
        <row r="285">
          <cell r="C285" t="str">
            <v>Kap. Prod. / Jam  =</v>
          </cell>
          <cell r="D285" t="str">
            <v>V x n Fa</v>
          </cell>
          <cell r="G285" t="str">
            <v>Q5</v>
          </cell>
          <cell r="H285">
            <v>47.428571428571423</v>
          </cell>
          <cell r="I285" t="str">
            <v>M3</v>
          </cell>
        </row>
        <row r="286">
          <cell r="D286" t="str">
            <v>Wc</v>
          </cell>
        </row>
        <row r="288">
          <cell r="C288" t="str">
            <v>Koefisien Alat / M3</v>
          </cell>
          <cell r="D288" t="str">
            <v xml:space="preserve"> =   1 : Q5</v>
          </cell>
          <cell r="G288" t="str">
            <v>(E23)</v>
          </cell>
          <cell r="H288">
            <v>2.1084337349397592E-2</v>
          </cell>
          <cell r="I288" t="str">
            <v>Jam</v>
          </cell>
        </row>
        <row r="292">
          <cell r="C292" t="str">
            <v>ALAT BANTU</v>
          </cell>
        </row>
        <row r="293">
          <cell r="C293" t="str">
            <v>diperlukan :</v>
          </cell>
        </row>
        <row r="294">
          <cell r="C294" t="str">
            <v>- Kereta dorong   = 2 buah</v>
          </cell>
        </row>
        <row r="295">
          <cell r="C295" t="str">
            <v>- Sekop                = 3 buah</v>
          </cell>
        </row>
        <row r="296">
          <cell r="C296" t="str">
            <v>- Garpu                = 2 buah</v>
          </cell>
        </row>
        <row r="299">
          <cell r="J299" t="str">
            <v>Berlanjut ke halaman berikut</v>
          </cell>
        </row>
        <row r="300">
          <cell r="A300" t="str">
            <v>ITEM PEMBAYARAN NO.</v>
          </cell>
          <cell r="D300" t="str">
            <v>:  4.2 (2)</v>
          </cell>
          <cell r="J300" t="str">
            <v>Analisa EI-422</v>
          </cell>
        </row>
        <row r="301">
          <cell r="A301" t="str">
            <v>JENIS PEKERJAAN</v>
          </cell>
          <cell r="D301" t="str">
            <v>:  Lps. Pond. Ag. Kls. B, CBR Min 35%</v>
          </cell>
        </row>
        <row r="302">
          <cell r="A302" t="str">
            <v>SATUAN PEMBAYARAN</v>
          </cell>
          <cell r="D302" t="str">
            <v>:  M3</v>
          </cell>
          <cell r="J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3.</v>
          </cell>
          <cell r="C308" t="str">
            <v>TENAGA</v>
          </cell>
        </row>
        <row r="309">
          <cell r="C309" t="str">
            <v>Produksi menentukan : WHEEL LOADER</v>
          </cell>
          <cell r="G309" t="str">
            <v>Q1</v>
          </cell>
          <cell r="H309">
            <v>28.012500000000003</v>
          </cell>
          <cell r="I309" t="str">
            <v>M3/Jam</v>
          </cell>
        </row>
        <row r="310">
          <cell r="C310" t="str">
            <v>Produksi Agregat / hari  =  Tk x Q1</v>
          </cell>
          <cell r="G310" t="str">
            <v>Qt</v>
          </cell>
          <cell r="H310">
            <v>196.08750000000003</v>
          </cell>
          <cell r="I310" t="str">
            <v>M3</v>
          </cell>
        </row>
        <row r="311">
          <cell r="C311" t="str">
            <v>Kebutuhan tenaga :</v>
          </cell>
        </row>
        <row r="312">
          <cell r="D312" t="str">
            <v>- Pekerja</v>
          </cell>
          <cell r="G312" t="str">
            <v>P</v>
          </cell>
          <cell r="H312">
            <v>4</v>
          </cell>
          <cell r="I312" t="str">
            <v>orang</v>
          </cell>
        </row>
        <row r="313">
          <cell r="D313" t="str">
            <v>- Mandor</v>
          </cell>
          <cell r="G313" t="str">
            <v>M</v>
          </cell>
          <cell r="H313">
            <v>1</v>
          </cell>
          <cell r="I313" t="str">
            <v>orang</v>
          </cell>
        </row>
        <row r="315">
          <cell r="C315" t="str">
            <v>Koefisien tenaga / M3     :</v>
          </cell>
        </row>
        <row r="316">
          <cell r="D316" t="str">
            <v>- Pekerja</v>
          </cell>
          <cell r="E316" t="str">
            <v>= (Tk x P) : Qt</v>
          </cell>
          <cell r="G316" t="str">
            <v>(L01)</v>
          </cell>
          <cell r="H316">
            <v>0.14279339580544398</v>
          </cell>
          <cell r="I316" t="str">
            <v>Jam</v>
          </cell>
        </row>
        <row r="317">
          <cell r="D317" t="str">
            <v>- Mandor</v>
          </cell>
          <cell r="E317" t="str">
            <v>= (Tk x M) : Qt</v>
          </cell>
          <cell r="G317" t="str">
            <v>(L03)</v>
          </cell>
          <cell r="H317">
            <v>3.5698348951360995E-2</v>
          </cell>
          <cell r="I317" t="str">
            <v>Jam</v>
          </cell>
        </row>
        <row r="319">
          <cell r="A319" t="str">
            <v>4.</v>
          </cell>
          <cell r="C319" t="str">
            <v>HARGA DASAR SATUAN UPAH, BAHAN DAN ALAT</v>
          </cell>
        </row>
        <row r="320">
          <cell r="C320" t="str">
            <v>Lihat lampiran.</v>
          </cell>
        </row>
        <row r="322">
          <cell r="A322" t="str">
            <v>5.</v>
          </cell>
          <cell r="C322" t="str">
            <v>ANALISA HARGA SATUAN PEKERJAAN</v>
          </cell>
        </row>
        <row r="323">
          <cell r="C323" t="str">
            <v>Lihat perhitungan dalam FORMULIR STANDAR UNTUK</v>
          </cell>
        </row>
        <row r="324">
          <cell r="C324" t="str">
            <v>PEREKEMAN ANALISA MASING-MASING HARGA</v>
          </cell>
        </row>
        <row r="325">
          <cell r="C325" t="str">
            <v>SATUAN.</v>
          </cell>
        </row>
        <row r="326">
          <cell r="C326" t="str">
            <v>Didapat Harga Satuan Pekerjaan :</v>
          </cell>
        </row>
        <row r="328">
          <cell r="C328" t="str">
            <v xml:space="preserve">Rp.  </v>
          </cell>
          <cell r="D328">
            <v>83788.121302550149</v>
          </cell>
          <cell r="E328" t="str">
            <v xml:space="preserve"> / M3.</v>
          </cell>
        </row>
        <row r="331">
          <cell r="A331" t="str">
            <v>6.</v>
          </cell>
          <cell r="C331" t="str">
            <v>WAKTU PELAKSANAAN YANG DIPERLUKAN</v>
          </cell>
        </row>
        <row r="332">
          <cell r="C332" t="str">
            <v>Waktu pelaksanaan</v>
          </cell>
          <cell r="D332" t="str">
            <v>:  . . . . . . .  bulan</v>
          </cell>
        </row>
        <row r="334">
          <cell r="A334" t="str">
            <v>7.</v>
          </cell>
          <cell r="C334" t="str">
            <v>VOLUME PEKERJAAN YANG DIPERLUKAN</v>
          </cell>
        </row>
        <row r="335">
          <cell r="C335" t="str">
            <v>Volume pekerjaan  :</v>
          </cell>
          <cell r="D335">
            <v>0</v>
          </cell>
          <cell r="E335" t="str">
            <v>M3</v>
          </cell>
        </row>
        <row r="541">
          <cell r="A541" t="str">
            <v>ITEM PEMBAYARAN NO.</v>
          </cell>
          <cell r="D541" t="str">
            <v>:  4.2 (4)</v>
          </cell>
          <cell r="J541" t="str">
            <v>Analisa EI-424</v>
          </cell>
          <cell r="T541" t="str">
            <v>Analisa EI-424</v>
          </cell>
        </row>
        <row r="542">
          <cell r="A542" t="str">
            <v>JENIS PEKERJAAN</v>
          </cell>
          <cell r="D542" t="str">
            <v>:  SEMEN Utk. Pond. Semen Tanah</v>
          </cell>
        </row>
        <row r="543">
          <cell r="A543" t="str">
            <v>SATUAN PEMBAYARAN</v>
          </cell>
          <cell r="D543" t="str">
            <v>:  TON</v>
          </cell>
          <cell r="J543" t="str">
            <v xml:space="preserve">         URAIAN ANALISA HARGA SATUAN</v>
          </cell>
          <cell r="L543" t="str">
            <v>FORMULIR STANDAR UNTUK</v>
          </cell>
        </row>
        <row r="544">
          <cell r="L544" t="str">
            <v>PEREKAMAN ANALISA MASING-MASING HARGA SATUAN</v>
          </cell>
        </row>
        <row r="545">
          <cell r="L545" t="str">
            <v/>
          </cell>
        </row>
        <row r="546">
          <cell r="A546" t="str">
            <v>No.</v>
          </cell>
          <cell r="C546" t="str">
            <v>U R A I A N</v>
          </cell>
          <cell r="G546" t="str">
            <v>KODE</v>
          </cell>
          <cell r="H546" t="str">
            <v>KOEF.</v>
          </cell>
          <cell r="I546" t="str">
            <v>SATUAN</v>
          </cell>
          <cell r="J546" t="str">
            <v>KETERANGAN</v>
          </cell>
        </row>
        <row r="548">
          <cell r="L548" t="str">
            <v>Proyek / Bagpro</v>
          </cell>
          <cell r="O548" t="str">
            <v xml:space="preserve">:  Peningkatan Jalan Dan Jembatan Prop. NTT </v>
          </cell>
        </row>
        <row r="549">
          <cell r="A549" t="str">
            <v>I.</v>
          </cell>
          <cell r="C549" t="str">
            <v>ASUMSI</v>
          </cell>
          <cell r="L549" t="str">
            <v>No. Paket Kontrak</v>
          </cell>
          <cell r="O549" t="str">
            <v xml:space="preserve">:  </v>
          </cell>
        </row>
        <row r="550">
          <cell r="A550">
            <v>1</v>
          </cell>
          <cell r="C550" t="str">
            <v>Pekerjaan dilakukan secara manual</v>
          </cell>
          <cell r="L550" t="str">
            <v>Nama Paket</v>
          </cell>
          <cell r="O550" t="str">
            <v>:  Pembangunan Jalan Resetlement Pengungsi Mauritzu</v>
          </cell>
        </row>
        <row r="551">
          <cell r="A551">
            <v>2</v>
          </cell>
          <cell r="C551" t="str">
            <v>Lokasi pekerjaan : sepanjang jalan</v>
          </cell>
          <cell r="L551" t="str">
            <v>Prop / Kab / Kodya</v>
          </cell>
          <cell r="O551" t="str">
            <v>:  Nusa Tenggara Timur / TTU</v>
          </cell>
        </row>
        <row r="552">
          <cell r="A552">
            <v>3</v>
          </cell>
          <cell r="C552" t="str">
            <v>Kondisi Jalan   :  sedang / baik</v>
          </cell>
          <cell r="L552" t="str">
            <v>ITEM PEMBAYARAN NO.</v>
          </cell>
          <cell r="O552" t="str">
            <v>:  4.2 (4)</v>
          </cell>
          <cell r="R552" t="str">
            <v>PERKIRAAN VOL. PEK.</v>
          </cell>
          <cell r="T552" t="str">
            <v>:</v>
          </cell>
          <cell r="U552">
            <v>0</v>
          </cell>
        </row>
        <row r="553">
          <cell r="A553">
            <v>4</v>
          </cell>
          <cell r="C553" t="str">
            <v>Jarak rata-rata Base Camp ke lokasi pekerjaan</v>
          </cell>
          <cell r="G553" t="str">
            <v>L</v>
          </cell>
          <cell r="H553">
            <v>17.5</v>
          </cell>
          <cell r="I553" t="str">
            <v>Km</v>
          </cell>
          <cell r="L553" t="str">
            <v>JENIS PEKERJAAN</v>
          </cell>
          <cell r="O553" t="str">
            <v>:  SEMEN Utk. Pond. Semen Tanah</v>
          </cell>
          <cell r="R553" t="str">
            <v>TOTAL HARGA (Rp.)</v>
          </cell>
          <cell r="T553" t="str">
            <v>:</v>
          </cell>
          <cell r="U553">
            <v>0</v>
          </cell>
        </row>
        <row r="554">
          <cell r="A554">
            <v>5</v>
          </cell>
          <cell r="C554" t="str">
            <v>Jam kerja efektif per-hari</v>
          </cell>
          <cell r="G554" t="str">
            <v>Tk</v>
          </cell>
          <cell r="H554">
            <v>7</v>
          </cell>
          <cell r="I554" t="str">
            <v>Jam</v>
          </cell>
          <cell r="L554" t="str">
            <v>SATUAN PEMBAYARAN</v>
          </cell>
          <cell r="O554" t="str">
            <v>:  TON</v>
          </cell>
          <cell r="R554" t="str">
            <v>% THD. BIAYA PROYEK</v>
          </cell>
          <cell r="T554" t="str">
            <v>:</v>
          </cell>
          <cell r="U554">
            <v>0</v>
          </cell>
        </row>
        <row r="555">
          <cell r="A555">
            <v>6</v>
          </cell>
          <cell r="C555" t="str">
            <v>Semen diangkut dari Base Camp ke lapangan</v>
          </cell>
        </row>
        <row r="556">
          <cell r="C556" t="str">
            <v>dengan menggunakan Dump Truck</v>
          </cell>
        </row>
        <row r="557">
          <cell r="A557">
            <v>7</v>
          </cell>
          <cell r="C557" t="str">
            <v>Satu hari dapat diselesaikan hamparan Soil Cement</v>
          </cell>
          <cell r="Q557" t="str">
            <v>PERKIRAAN</v>
          </cell>
          <cell r="R557" t="str">
            <v>HARGA</v>
          </cell>
          <cell r="S557" t="str">
            <v>JUMLAH</v>
          </cell>
        </row>
        <row r="558">
          <cell r="C558" t="str">
            <v>sepanjang</v>
          </cell>
          <cell r="G558" t="str">
            <v>Ls</v>
          </cell>
          <cell r="H558">
            <v>400</v>
          </cell>
          <cell r="I558" t="str">
            <v>M</v>
          </cell>
          <cell r="L558" t="str">
            <v>NO.</v>
          </cell>
          <cell r="N558" t="str">
            <v>KOMPONEN</v>
          </cell>
          <cell r="P558" t="str">
            <v>SATUAN</v>
          </cell>
          <cell r="Q558" t="str">
            <v>KUANTITAS</v>
          </cell>
          <cell r="R558" t="str">
            <v>SATUAN</v>
          </cell>
          <cell r="S558" t="str">
            <v>HARGA</v>
          </cell>
        </row>
        <row r="559">
          <cell r="A559">
            <v>8</v>
          </cell>
          <cell r="C559" t="str">
            <v>Faktor kehilangan bahan</v>
          </cell>
          <cell r="G559" t="str">
            <v>Fh</v>
          </cell>
          <cell r="H559">
            <v>1.05</v>
          </cell>
          <cell r="I559" t="str">
            <v>-</v>
          </cell>
          <cell r="R559" t="str">
            <v>(Rp.)</v>
          </cell>
          <cell r="S559" t="str">
            <v>(Rp.)</v>
          </cell>
        </row>
        <row r="560">
          <cell r="A560">
            <v>9</v>
          </cell>
          <cell r="C560" t="str">
            <v>Tebal hamparan</v>
          </cell>
          <cell r="G560" t="str">
            <v>t</v>
          </cell>
          <cell r="H560">
            <v>0.15</v>
          </cell>
          <cell r="I560" t="str">
            <v>M</v>
          </cell>
        </row>
        <row r="562">
          <cell r="A562" t="str">
            <v>II.</v>
          </cell>
          <cell r="C562" t="str">
            <v>URUTAN KERJA</v>
          </cell>
          <cell r="L562" t="str">
            <v>A.</v>
          </cell>
          <cell r="N562" t="str">
            <v>TENAGA</v>
          </cell>
        </row>
        <row r="563">
          <cell r="A563">
            <v>1</v>
          </cell>
          <cell r="C563" t="str">
            <v>Dump Truck mengangkut semen dari Base Camp</v>
          </cell>
        </row>
        <row r="564">
          <cell r="C564" t="str">
            <v>ke lokasi Pekerjaan</v>
          </cell>
          <cell r="L564" t="str">
            <v>1.</v>
          </cell>
          <cell r="N564" t="str">
            <v>Pekerja</v>
          </cell>
          <cell r="O564" t="str">
            <v>(L01)</v>
          </cell>
          <cell r="P564" t="str">
            <v>Jam</v>
          </cell>
          <cell r="Q564">
            <v>2.4305555555555554</v>
          </cell>
          <cell r="R564">
            <v>0</v>
          </cell>
          <cell r="U564">
            <v>0</v>
          </cell>
        </row>
        <row r="565">
          <cell r="A565">
            <v>2</v>
          </cell>
          <cell r="C565" t="str">
            <v>Semen diatur/disusun di tempat hamparan</v>
          </cell>
          <cell r="L565" t="str">
            <v>2.</v>
          </cell>
          <cell r="N565" t="str">
            <v>Mandor</v>
          </cell>
          <cell r="O565" t="str">
            <v>(L03)</v>
          </cell>
          <cell r="P565" t="str">
            <v>Jam</v>
          </cell>
          <cell r="Q565">
            <v>0.16203703703703703</v>
          </cell>
          <cell r="R565">
            <v>0</v>
          </cell>
          <cell r="U565">
            <v>0</v>
          </cell>
        </row>
        <row r="566">
          <cell r="C566" t="str">
            <v>soil/tanah oleh tenaga manusia</v>
          </cell>
        </row>
        <row r="568">
          <cell r="A568" t="str">
            <v>III.</v>
          </cell>
          <cell r="C568" t="str">
            <v>PEMAKAIAN BAHAN, ALAT DAN TENAGA</v>
          </cell>
          <cell r="Q568" t="str">
            <v xml:space="preserve">JUMLAH HARGA TENAGA   </v>
          </cell>
          <cell r="U568">
            <v>0</v>
          </cell>
        </row>
        <row r="569">
          <cell r="A569" t="str">
            <v xml:space="preserve">   1.</v>
          </cell>
          <cell r="C569" t="str">
            <v>BAHAN</v>
          </cell>
        </row>
        <row r="570">
          <cell r="C570" t="str">
            <v>Semen yang diperlukan / ton   = (1 x Fh) x 1000</v>
          </cell>
          <cell r="G570" t="str">
            <v>(M12)</v>
          </cell>
          <cell r="H570">
            <v>1050</v>
          </cell>
          <cell r="I570" t="str">
            <v>Kg</v>
          </cell>
          <cell r="L570" t="str">
            <v>B.</v>
          </cell>
          <cell r="N570" t="str">
            <v>BAHAN</v>
          </cell>
        </row>
        <row r="571">
          <cell r="L571" t="str">
            <v>1.</v>
          </cell>
          <cell r="N571" t="str">
            <v>Semen</v>
          </cell>
          <cell r="O571" t="str">
            <v>(M12)</v>
          </cell>
          <cell r="P571" t="str">
            <v>Kg</v>
          </cell>
          <cell r="Q571">
            <v>1050</v>
          </cell>
          <cell r="R571">
            <v>0</v>
          </cell>
          <cell r="U571">
            <v>0</v>
          </cell>
        </row>
        <row r="572">
          <cell r="A572" t="str">
            <v xml:space="preserve">   2.</v>
          </cell>
          <cell r="C572" t="str">
            <v>ALAT</v>
          </cell>
        </row>
        <row r="573">
          <cell r="A573" t="str">
            <v>2.a.</v>
          </cell>
          <cell r="C573" t="str">
            <v>DUMP TRUCK</v>
          </cell>
          <cell r="G573" t="str">
            <v>(E08)</v>
          </cell>
        </row>
        <row r="574">
          <cell r="C574" t="str">
            <v>Kapasitas bak</v>
          </cell>
          <cell r="G574" t="str">
            <v>V</v>
          </cell>
          <cell r="H574">
            <v>6</v>
          </cell>
          <cell r="I574" t="str">
            <v>Ton</v>
          </cell>
        </row>
        <row r="575">
          <cell r="C575" t="str">
            <v>Faktor efisiensi alat</v>
          </cell>
          <cell r="G575" t="str">
            <v>Fa</v>
          </cell>
          <cell r="H575">
            <v>0.83</v>
          </cell>
          <cell r="I575" t="str">
            <v>-</v>
          </cell>
        </row>
        <row r="576">
          <cell r="C576" t="str">
            <v>Kecepatan rata-rata bermuatan</v>
          </cell>
          <cell r="G576" t="str">
            <v>v1</v>
          </cell>
          <cell r="H576">
            <v>45</v>
          </cell>
          <cell r="I576" t="str">
            <v>Km / Jam</v>
          </cell>
        </row>
        <row r="577">
          <cell r="C577" t="str">
            <v>Kecepatan rata-rata kosong</v>
          </cell>
          <cell r="G577" t="str">
            <v>v2</v>
          </cell>
          <cell r="H577">
            <v>60</v>
          </cell>
          <cell r="I577" t="str">
            <v>Km / Jam</v>
          </cell>
        </row>
        <row r="578">
          <cell r="C578" t="str">
            <v>Waktu siklus</v>
          </cell>
          <cell r="G578" t="str">
            <v>Ts1</v>
          </cell>
          <cell r="Q578" t="str">
            <v xml:space="preserve">JUMLAH HARGA BAHAN   </v>
          </cell>
          <cell r="U578">
            <v>0</v>
          </cell>
        </row>
        <row r="579">
          <cell r="C579" t="str">
            <v>- Waktu tempuh isi            = (L : v1) x 60</v>
          </cell>
          <cell r="G579" t="str">
            <v>T1</v>
          </cell>
          <cell r="H579">
            <v>23.333333333333332</v>
          </cell>
          <cell r="I579" t="str">
            <v>menit</v>
          </cell>
        </row>
        <row r="580">
          <cell r="C580" t="str">
            <v>- Waktu tempuh kosong   = (L : v2) x 60</v>
          </cell>
          <cell r="G580" t="str">
            <v>T2</v>
          </cell>
          <cell r="H580">
            <v>17.5</v>
          </cell>
          <cell r="I580" t="str">
            <v>menit</v>
          </cell>
          <cell r="L580" t="str">
            <v>C.</v>
          </cell>
          <cell r="N580" t="str">
            <v>PERALATAN</v>
          </cell>
        </row>
        <row r="581">
          <cell r="C581" t="str">
            <v>- Waktu mengisi</v>
          </cell>
          <cell r="G581" t="str">
            <v>T3</v>
          </cell>
          <cell r="H581">
            <v>40</v>
          </cell>
          <cell r="I581" t="str">
            <v>menit</v>
          </cell>
          <cell r="L581" t="str">
            <v>1.</v>
          </cell>
          <cell r="N581" t="str">
            <v>Dump Truck</v>
          </cell>
          <cell r="O581" t="str">
            <v>(E08)</v>
          </cell>
          <cell r="P581" t="str">
            <v>Jam</v>
          </cell>
          <cell r="Q581">
            <v>0.4246151271753682</v>
          </cell>
          <cell r="R581">
            <v>85369.901634057198</v>
          </cell>
          <cell r="U581">
            <v>36249.351639293869</v>
          </cell>
        </row>
        <row r="582">
          <cell r="C582" t="str">
            <v>- Waktu bongkar</v>
          </cell>
          <cell r="G582" t="str">
            <v>T4</v>
          </cell>
          <cell r="H582">
            <v>30</v>
          </cell>
          <cell r="I582" t="str">
            <v>menit</v>
          </cell>
        </row>
        <row r="583">
          <cell r="C583" t="str">
            <v>- Lain-lain</v>
          </cell>
          <cell r="G583" t="str">
            <v>T5</v>
          </cell>
          <cell r="H583">
            <v>10</v>
          </cell>
          <cell r="I583" t="str">
            <v>menit</v>
          </cell>
        </row>
        <row r="584">
          <cell r="G584" t="str">
            <v>Ts1</v>
          </cell>
          <cell r="H584">
            <v>120.83333333333333</v>
          </cell>
          <cell r="I584" t="str">
            <v>menit</v>
          </cell>
        </row>
        <row r="586">
          <cell r="C586" t="str">
            <v>Kap. Prod. / jam =</v>
          </cell>
          <cell r="D586" t="str">
            <v>V x Fa x 60</v>
          </cell>
          <cell r="G586" t="str">
            <v>Q1</v>
          </cell>
          <cell r="H586">
            <v>2.3550738916256155</v>
          </cell>
          <cell r="I586" t="str">
            <v>Ton</v>
          </cell>
        </row>
        <row r="587">
          <cell r="D587" t="str">
            <v xml:space="preserve">   Fh x Ts1</v>
          </cell>
        </row>
        <row r="589">
          <cell r="C589" t="str">
            <v>Koefisien Alat/Ton</v>
          </cell>
          <cell r="D589" t="str">
            <v xml:space="preserve">  =    1 / Q1</v>
          </cell>
          <cell r="G589" t="str">
            <v>(E08)</v>
          </cell>
          <cell r="H589">
            <v>0.4246151271753682</v>
          </cell>
          <cell r="I589" t="str">
            <v>Jam</v>
          </cell>
        </row>
        <row r="590">
          <cell r="Q590" t="str">
            <v xml:space="preserve">JUMLAH HARGA PERALATAN   </v>
          </cell>
          <cell r="U590">
            <v>36249.351639293869</v>
          </cell>
        </row>
        <row r="591">
          <cell r="A591" t="str">
            <v xml:space="preserve">   3.</v>
          </cell>
          <cell r="C591" t="str">
            <v>TENAGA</v>
          </cell>
        </row>
        <row r="592">
          <cell r="C592" t="str">
            <v>Lebar Hamparan Soil Cement</v>
          </cell>
          <cell r="G592" t="str">
            <v>b</v>
          </cell>
          <cell r="H592">
            <v>6</v>
          </cell>
          <cell r="I592" t="str">
            <v>M</v>
          </cell>
          <cell r="L592" t="str">
            <v>D.</v>
          </cell>
          <cell r="N592" t="str">
            <v>JUMLAH HARGA TENAGA, BAHAN DAN PERALATAN  ( A + B + C )</v>
          </cell>
          <cell r="U592">
            <v>36249.351639293869</v>
          </cell>
        </row>
        <row r="593">
          <cell r="C593" t="str">
            <v>Kadar semen  (3 - 12) %</v>
          </cell>
          <cell r="G593" t="str">
            <v>s</v>
          </cell>
          <cell r="H593">
            <v>7.5</v>
          </cell>
          <cell r="I593" t="str">
            <v>%</v>
          </cell>
          <cell r="L593" t="str">
            <v>E.</v>
          </cell>
          <cell r="N593" t="str">
            <v>OVERHEAD &amp; PROFIT</v>
          </cell>
          <cell r="P593">
            <v>10</v>
          </cell>
          <cell r="Q593" t="str">
            <v>%  x  D</v>
          </cell>
          <cell r="U593">
            <v>3624.9351639293873</v>
          </cell>
        </row>
        <row r="594">
          <cell r="C594" t="str">
            <v>Berat jenis tanah</v>
          </cell>
          <cell r="G594" t="str">
            <v>Bj</v>
          </cell>
          <cell r="H594">
            <v>1.6</v>
          </cell>
          <cell r="I594" t="str">
            <v>ton / M3</v>
          </cell>
          <cell r="L594" t="str">
            <v>F.</v>
          </cell>
          <cell r="N594" t="str">
            <v>HARGA SATUAN PEKERJAAN  ( D + E )</v>
          </cell>
          <cell r="U594">
            <v>39874.286803223258</v>
          </cell>
        </row>
        <row r="595">
          <cell r="C595" t="str">
            <v>Setiap hari dengan produksi = {(s : 100) x t x b x Ls} x Bj</v>
          </cell>
          <cell r="G595" t="str">
            <v>Qt</v>
          </cell>
          <cell r="H595">
            <v>43.2</v>
          </cell>
          <cell r="I595" t="str">
            <v>Ton</v>
          </cell>
          <cell r="L595" t="str">
            <v>Note: 1</v>
          </cell>
          <cell r="N595" t="str">
            <v>SATUAN dapat berdasarkan atas jam operasi untuk Tenaga Kerja dan Peralatan, volume dan/atau ukuran</v>
          </cell>
        </row>
        <row r="596">
          <cell r="N596" t="str">
            <v>berat untuk bahan-bahan.</v>
          </cell>
        </row>
        <row r="597">
          <cell r="C597" t="str">
            <v>Kebutuhan tenaga :</v>
          </cell>
          <cell r="L597">
            <v>2</v>
          </cell>
          <cell r="N597" t="str">
            <v>Kuantitas satuan adalah kuantitas setiap komponen untuk menyelesaikan satu satuan pekerjaan dari nomor</v>
          </cell>
        </row>
        <row r="598">
          <cell r="D598" t="str">
            <v>- Pekerja</v>
          </cell>
          <cell r="G598" t="str">
            <v>P</v>
          </cell>
          <cell r="H598">
            <v>15</v>
          </cell>
          <cell r="I598" t="str">
            <v>orang</v>
          </cell>
          <cell r="N598" t="str">
            <v>mata pembayaran.</v>
          </cell>
        </row>
        <row r="599">
          <cell r="D599" t="str">
            <v>- Mandor</v>
          </cell>
          <cell r="G599" t="str">
            <v>M</v>
          </cell>
          <cell r="H599">
            <v>1</v>
          </cell>
          <cell r="I599" t="str">
            <v>orang</v>
          </cell>
          <cell r="L599">
            <v>3</v>
          </cell>
          <cell r="N599" t="str">
            <v>Biaya satuan untuk peralatan sudah termasuk bahan bakar, bahan habis dipakai dan operator.</v>
          </cell>
        </row>
        <row r="600">
          <cell r="L600">
            <v>4</v>
          </cell>
          <cell r="N600" t="str">
            <v>Biaya satuan sudah termasuk pengeluaran untuk seluruh pajak yang berkaitan (tetapi tidak termasuk PPN</v>
          </cell>
        </row>
        <row r="601">
          <cell r="J601" t="str">
            <v>Berlanjut ke halaman berikut</v>
          </cell>
          <cell r="N601" t="str">
            <v>yang dibayar dari kontrak) dan biaya-biaya lainnya.</v>
          </cell>
        </row>
        <row r="602">
          <cell r="A602" t="str">
            <v>ITEM PEMBAYARAN NO.</v>
          </cell>
          <cell r="D602" t="str">
            <v>:  4.2 (4)</v>
          </cell>
          <cell r="J602" t="str">
            <v>Analisa EI-424</v>
          </cell>
        </row>
        <row r="603">
          <cell r="A603" t="str">
            <v>JENIS PEKERJAAN</v>
          </cell>
          <cell r="D603" t="str">
            <v>:  SEMEN Utk. Pond. Semen Tanah</v>
          </cell>
        </row>
        <row r="604">
          <cell r="A604" t="str">
            <v>SATUAN PEMBAYARAN</v>
          </cell>
          <cell r="D604" t="str">
            <v>:  TON</v>
          </cell>
          <cell r="J604" t="str">
            <v xml:space="preserve">         URAIAN ANALISA HARGA SATUAN</v>
          </cell>
        </row>
        <row r="605">
          <cell r="J605" t="str">
            <v>Lanjutan</v>
          </cell>
        </row>
        <row r="607">
          <cell r="A607" t="str">
            <v>No.</v>
          </cell>
          <cell r="C607" t="str">
            <v>U R A I A N</v>
          </cell>
          <cell r="G607" t="str">
            <v>KODE</v>
          </cell>
          <cell r="H607" t="str">
            <v>KOEF.</v>
          </cell>
          <cell r="I607" t="str">
            <v>SATUAN</v>
          </cell>
          <cell r="J607" t="str">
            <v>KETERANGAN</v>
          </cell>
        </row>
        <row r="610">
          <cell r="C610" t="str">
            <v>Koefisien tenaga / Ton  :</v>
          </cell>
        </row>
        <row r="611">
          <cell r="D611" t="str">
            <v>- Pekerja</v>
          </cell>
          <cell r="E611" t="str">
            <v>= (Tk x P) : Qt</v>
          </cell>
          <cell r="G611" t="str">
            <v>(L01)</v>
          </cell>
          <cell r="H611">
            <v>2.4305555555555554</v>
          </cell>
          <cell r="I611" t="str">
            <v>Jam</v>
          </cell>
        </row>
        <row r="612">
          <cell r="D612" t="str">
            <v>- Mandor</v>
          </cell>
          <cell r="E612" t="str">
            <v>= (Tk x M) : Qt</v>
          </cell>
          <cell r="G612" t="str">
            <v>(L03)</v>
          </cell>
          <cell r="H612">
            <v>0.16203703703703703</v>
          </cell>
          <cell r="I612" t="str">
            <v>Jam</v>
          </cell>
        </row>
        <row r="615">
          <cell r="A615" t="str">
            <v>4.</v>
          </cell>
          <cell r="C615" t="str">
            <v>HARGA DASAR SATUAN UPAH, BAHAN DAN ALAT</v>
          </cell>
        </row>
        <row r="616">
          <cell r="C616" t="str">
            <v>Lihat lampiran.</v>
          </cell>
        </row>
        <row r="619">
          <cell r="A619" t="str">
            <v>5.</v>
          </cell>
          <cell r="C619" t="str">
            <v>ANALISA HARGA SATUAN PEKERJAAN</v>
          </cell>
        </row>
        <row r="620">
          <cell r="C620" t="str">
            <v>Lihat perhitungan dalam FORMULIR STANDAR UNTUK</v>
          </cell>
        </row>
        <row r="621">
          <cell r="C621" t="str">
            <v>PEREKEMAN ANALISA MASING-MASING HARGA</v>
          </cell>
        </row>
        <row r="622">
          <cell r="C622" t="str">
            <v>SATUAN.</v>
          </cell>
        </row>
        <row r="623">
          <cell r="C623" t="str">
            <v>Didapat Harga Satuan Pekerjaan :</v>
          </cell>
        </row>
        <row r="625">
          <cell r="C625" t="str">
            <v xml:space="preserve">Rp.  </v>
          </cell>
          <cell r="D625">
            <v>39874.286803223258</v>
          </cell>
          <cell r="E625" t="str">
            <v xml:space="preserve"> / Ton</v>
          </cell>
        </row>
        <row r="628">
          <cell r="A628" t="str">
            <v>6.</v>
          </cell>
          <cell r="C628" t="str">
            <v>WAKTU PELAKSANAAN YANG DIPERLUKAN</v>
          </cell>
        </row>
        <row r="629">
          <cell r="C629" t="str">
            <v>Waktu pelaksanaan</v>
          </cell>
          <cell r="D629" t="str">
            <v>:  . . . . . . .  bulan</v>
          </cell>
        </row>
        <row r="631">
          <cell r="A631" t="str">
            <v>7.</v>
          </cell>
          <cell r="C631" t="str">
            <v>VOLUME PEKERJAAN YANG DIPERLUKAN</v>
          </cell>
        </row>
        <row r="632">
          <cell r="C632" t="str">
            <v>Volume pekerjaan  :</v>
          </cell>
          <cell r="D632">
            <v>0</v>
          </cell>
          <cell r="E632" t="str">
            <v>Ton</v>
          </cell>
        </row>
        <row r="661">
          <cell r="A661" t="str">
            <v>ITEM PEMBAYARAN NO.</v>
          </cell>
          <cell r="D661" t="str">
            <v>:  4.2 (3)</v>
          </cell>
          <cell r="J661" t="str">
            <v>Analisa EI-423</v>
          </cell>
          <cell r="T661" t="str">
            <v>Analisa EI-423</v>
          </cell>
        </row>
        <row r="662">
          <cell r="A662" t="str">
            <v>JENIS PEKERJAAN</v>
          </cell>
          <cell r="D662" t="str">
            <v>:  Lapis Pondasi Semen Tanah</v>
          </cell>
        </row>
        <row r="663">
          <cell r="A663" t="str">
            <v>SATUAN PEMBAYARAN</v>
          </cell>
          <cell r="D663" t="str">
            <v>:  M3</v>
          </cell>
          <cell r="J663" t="str">
            <v xml:space="preserve">         URAIAN ANALISA HARGA SATUAN</v>
          </cell>
          <cell r="L663" t="str">
            <v>FORMULIR STANDAR UNTUK</v>
          </cell>
        </row>
        <row r="664">
          <cell r="L664" t="str">
            <v>PEREKAMAN ANALISA MASING-MASING HARGA SATUAN</v>
          </cell>
        </row>
        <row r="665">
          <cell r="L665" t="str">
            <v/>
          </cell>
        </row>
        <row r="666">
          <cell r="A666" t="str">
            <v>No.</v>
          </cell>
          <cell r="C666" t="str">
            <v>U R A I A N</v>
          </cell>
          <cell r="G666" t="str">
            <v>KODE</v>
          </cell>
          <cell r="H666" t="str">
            <v>KOEF.</v>
          </cell>
          <cell r="I666" t="str">
            <v>SATUAN</v>
          </cell>
          <cell r="J666" t="str">
            <v>KETERANGAN</v>
          </cell>
        </row>
        <row r="668">
          <cell r="L668" t="str">
            <v>Proyek / Bagpro</v>
          </cell>
          <cell r="O668" t="str">
            <v xml:space="preserve">:  Peningkatan Jalan Dan Jembatan Prop. NTT </v>
          </cell>
        </row>
        <row r="669">
          <cell r="A669" t="str">
            <v>I.</v>
          </cell>
          <cell r="C669" t="str">
            <v>ASUMSI</v>
          </cell>
          <cell r="L669" t="str">
            <v>No. Paket Kontrak</v>
          </cell>
          <cell r="O669" t="str">
            <v xml:space="preserve">:  </v>
          </cell>
        </row>
        <row r="670">
          <cell r="A670">
            <v>1</v>
          </cell>
          <cell r="C670" t="str">
            <v>Pekerjaan dilakukan secara mekanik</v>
          </cell>
          <cell r="L670" t="str">
            <v>Nama Paket</v>
          </cell>
          <cell r="O670" t="str">
            <v>:  Pembangunan Jalan Resetlement Pengungsi Mauritzu</v>
          </cell>
        </row>
        <row r="671">
          <cell r="A671">
            <v>2</v>
          </cell>
          <cell r="C671" t="str">
            <v>Lokasi pekerjaan : sepanjang jalan</v>
          </cell>
          <cell r="L671" t="str">
            <v>Prop / Kab / Kodya</v>
          </cell>
          <cell r="O671" t="str">
            <v>:  Nusa Tenggara Timur / TTU</v>
          </cell>
        </row>
        <row r="672">
          <cell r="A672">
            <v>3</v>
          </cell>
          <cell r="C672" t="str">
            <v>Kondisi Jalan   :  sedang / baik</v>
          </cell>
          <cell r="L672" t="str">
            <v>ITEM PEMBAYARAN NO.</v>
          </cell>
          <cell r="O672" t="str">
            <v>:  4.2 (3)</v>
          </cell>
          <cell r="R672" t="str">
            <v>PERKIRAAN VOL. PEK.</v>
          </cell>
          <cell r="T672" t="str">
            <v>:</v>
          </cell>
          <cell r="U672">
            <v>0</v>
          </cell>
        </row>
        <row r="673">
          <cell r="A673">
            <v>4</v>
          </cell>
          <cell r="C673" t="str">
            <v>Jarak rata-rata sumber material ke lokasi pekerjaan</v>
          </cell>
          <cell r="G673" t="str">
            <v>L</v>
          </cell>
          <cell r="H673">
            <v>17.5</v>
          </cell>
          <cell r="I673" t="str">
            <v>Km</v>
          </cell>
          <cell r="L673" t="str">
            <v>JENIS PEKERJAAN</v>
          </cell>
          <cell r="O673" t="str">
            <v>:  Lapis Pondasi Semen Tanah</v>
          </cell>
          <cell r="R673" t="str">
            <v>TOTAL HARGA (Rp.)</v>
          </cell>
          <cell r="T673" t="str">
            <v>:</v>
          </cell>
          <cell r="U673">
            <v>0</v>
          </cell>
        </row>
        <row r="674">
          <cell r="A674">
            <v>5</v>
          </cell>
          <cell r="C674" t="str">
            <v>Jam kerja efektif per-hari</v>
          </cell>
          <cell r="G674" t="str">
            <v>Tk</v>
          </cell>
          <cell r="H674">
            <v>7</v>
          </cell>
          <cell r="I674" t="str">
            <v>Jam</v>
          </cell>
          <cell r="L674" t="str">
            <v>SATUAN PEMBAYARAN</v>
          </cell>
          <cell r="O674" t="str">
            <v>:  M3</v>
          </cell>
          <cell r="R674" t="str">
            <v>% THD. BIAYA PROYEK</v>
          </cell>
          <cell r="T674" t="str">
            <v>:</v>
          </cell>
          <cell r="U674">
            <v>0</v>
          </cell>
        </row>
        <row r="675">
          <cell r="A675">
            <v>6</v>
          </cell>
          <cell r="C675" t="str">
            <v>Harga pembayaran tidak termasuk semen ( semen</v>
          </cell>
        </row>
        <row r="676">
          <cell r="C676" t="str">
            <v>dibayar dalam item tersendiri)</v>
          </cell>
        </row>
        <row r="677">
          <cell r="A677">
            <v>7</v>
          </cell>
          <cell r="C677" t="str">
            <v>Satu hari dapat diselesaikan hamparan Soil Cement</v>
          </cell>
          <cell r="Q677" t="str">
            <v>PERKIRAAN</v>
          </cell>
          <cell r="R677" t="str">
            <v>HARGA</v>
          </cell>
          <cell r="S677" t="str">
            <v>JUMLAH</v>
          </cell>
        </row>
        <row r="678">
          <cell r="C678" t="str">
            <v>sepanjang</v>
          </cell>
          <cell r="G678" t="str">
            <v>Ls</v>
          </cell>
          <cell r="H678">
            <v>400</v>
          </cell>
          <cell r="I678" t="str">
            <v>M</v>
          </cell>
          <cell r="L678" t="str">
            <v>NO.</v>
          </cell>
          <cell r="N678" t="str">
            <v>KOMPONEN</v>
          </cell>
          <cell r="P678" t="str">
            <v>SATUAN</v>
          </cell>
          <cell r="Q678" t="str">
            <v>KUANTITAS</v>
          </cell>
          <cell r="R678" t="str">
            <v>SATUAN</v>
          </cell>
          <cell r="S678" t="str">
            <v>HARGA</v>
          </cell>
        </row>
        <row r="679">
          <cell r="A679">
            <v>8</v>
          </cell>
          <cell r="C679" t="str">
            <v>Faktor kembang material (padat - lepas)</v>
          </cell>
          <cell r="G679" t="str">
            <v>Fk</v>
          </cell>
          <cell r="H679">
            <v>1.2</v>
          </cell>
          <cell r="I679" t="str">
            <v>-</v>
          </cell>
          <cell r="R679" t="str">
            <v>(Rp.)</v>
          </cell>
          <cell r="S679" t="str">
            <v>(Rp.)</v>
          </cell>
        </row>
        <row r="680">
          <cell r="A680">
            <v>9</v>
          </cell>
          <cell r="C680" t="str">
            <v>Tebal hamparan padat</v>
          </cell>
          <cell r="G680" t="str">
            <v>t</v>
          </cell>
          <cell r="H680">
            <v>0.15</v>
          </cell>
          <cell r="I680" t="str">
            <v>M</v>
          </cell>
        </row>
        <row r="682">
          <cell r="A682" t="str">
            <v>II.</v>
          </cell>
          <cell r="C682" t="str">
            <v>URUTAN KERJA</v>
          </cell>
          <cell r="L682" t="str">
            <v>A.</v>
          </cell>
          <cell r="N682" t="str">
            <v>TENAGA</v>
          </cell>
        </row>
        <row r="683">
          <cell r="A683">
            <v>1</v>
          </cell>
          <cell r="C683" t="str">
            <v>Whell Loader memuat material ke dalam Dump Truck</v>
          </cell>
        </row>
        <row r="684">
          <cell r="C684" t="str">
            <v>di lokasi sumber bahan</v>
          </cell>
          <cell r="L684" t="str">
            <v>1.</v>
          </cell>
          <cell r="N684" t="str">
            <v>Pekerja</v>
          </cell>
          <cell r="O684" t="str">
            <v>(L01)</v>
          </cell>
          <cell r="P684" t="str">
            <v>Jam</v>
          </cell>
          <cell r="Q684">
            <v>0.12494422132976349</v>
          </cell>
          <cell r="R684">
            <v>0</v>
          </cell>
          <cell r="U684">
            <v>0</v>
          </cell>
        </row>
        <row r="685">
          <cell r="A685">
            <v>2</v>
          </cell>
          <cell r="C685" t="str">
            <v>Dump Truck mengangkut material ke lokasi pekerjaan</v>
          </cell>
          <cell r="L685" t="str">
            <v>2.</v>
          </cell>
          <cell r="N685" t="str">
            <v>Mandor</v>
          </cell>
          <cell r="O685" t="str">
            <v>(L03)</v>
          </cell>
          <cell r="P685" t="str">
            <v>Jam</v>
          </cell>
          <cell r="Q685">
            <v>1.7849174475680501E-2</v>
          </cell>
          <cell r="R685">
            <v>0</v>
          </cell>
          <cell r="U685">
            <v>0</v>
          </cell>
        </row>
        <row r="686">
          <cell r="A686">
            <v>3</v>
          </cell>
          <cell r="C686" t="str">
            <v>Motor Grader menghampar material di lokasi pekerjaan</v>
          </cell>
        </row>
        <row r="687">
          <cell r="A687">
            <v>4</v>
          </cell>
          <cell r="C687" t="str">
            <v>Semen dan material tanah diaduk ditempat dengan</v>
          </cell>
        </row>
        <row r="688">
          <cell r="C688" t="str">
            <v>menggunakan Vulvi Mixer</v>
          </cell>
          <cell r="Q688" t="str">
            <v xml:space="preserve">JUMLAH HARGA TENAGA   </v>
          </cell>
          <cell r="U688">
            <v>0</v>
          </cell>
        </row>
        <row r="689">
          <cell r="A689">
            <v>5</v>
          </cell>
          <cell r="C689" t="str">
            <v>Sebelum pemadatan material dibasahi dengan</v>
          </cell>
        </row>
        <row r="690">
          <cell r="C690" t="str">
            <v>menggunakan Water Tank Truck</v>
          </cell>
          <cell r="L690" t="str">
            <v>B.</v>
          </cell>
          <cell r="N690" t="str">
            <v>BAHAN</v>
          </cell>
        </row>
        <row r="691">
          <cell r="A691">
            <v>6</v>
          </cell>
          <cell r="C691" t="str">
            <v>Pemadatan dilakukan dengan menggunakan</v>
          </cell>
          <cell r="L691" t="str">
            <v>1.</v>
          </cell>
          <cell r="N691" t="str">
            <v>Tanah Timbunan  (M08)</v>
          </cell>
          <cell r="P691" t="str">
            <v>M3</v>
          </cell>
          <cell r="Q691">
            <v>1.2</v>
          </cell>
          <cell r="R691">
            <v>18750</v>
          </cell>
          <cell r="U691">
            <v>22500</v>
          </cell>
        </row>
        <row r="692">
          <cell r="C692" t="str">
            <v>Vibrator Roller dan Pneumatic Tire Roller</v>
          </cell>
        </row>
        <row r="693">
          <cell r="A693">
            <v>7</v>
          </cell>
          <cell r="C693" t="str">
            <v>Selama pelaksanaan pekerjaan sekelompok pekerja</v>
          </cell>
        </row>
        <row r="694">
          <cell r="C694" t="str">
            <v>akan merapikan tepi hamparan dan level permukaan</v>
          </cell>
        </row>
        <row r="695">
          <cell r="C695" t="str">
            <v>dengan menggunakan alat bantu</v>
          </cell>
        </row>
        <row r="697">
          <cell r="A697" t="str">
            <v>III.</v>
          </cell>
          <cell r="C697" t="str">
            <v>PEMAKAIAN BAHAN, ALAT DAN TENAGA</v>
          </cell>
        </row>
        <row r="698">
          <cell r="Q698" t="str">
            <v xml:space="preserve">JUMLAH HARGA BAHAN   </v>
          </cell>
          <cell r="U698">
            <v>22500</v>
          </cell>
        </row>
        <row r="699">
          <cell r="A699" t="str">
            <v>1.</v>
          </cell>
          <cell r="C699" t="str">
            <v>BAHAN</v>
          </cell>
        </row>
        <row r="700">
          <cell r="C700" t="str">
            <v>Setiap M3 Soil Cement padat diperlukan = 1 x Fk</v>
          </cell>
          <cell r="G700" t="str">
            <v>(M08)</v>
          </cell>
          <cell r="H700">
            <v>1.2</v>
          </cell>
          <cell r="I700" t="str">
            <v>M3</v>
          </cell>
          <cell r="L700" t="str">
            <v>C.</v>
          </cell>
          <cell r="N700" t="str">
            <v>PERALATAN</v>
          </cell>
        </row>
        <row r="701">
          <cell r="L701" t="str">
            <v>1.</v>
          </cell>
          <cell r="N701" t="str">
            <v>Wheel Loader</v>
          </cell>
          <cell r="O701" t="str">
            <v>(E15)</v>
          </cell>
          <cell r="P701" t="str">
            <v>Jam</v>
          </cell>
          <cell r="Q701">
            <v>1.7849174475680497E-2</v>
          </cell>
          <cell r="R701">
            <v>215035.12819823693</v>
          </cell>
          <cell r="U701">
            <v>3838.1995216106543</v>
          </cell>
        </row>
        <row r="702">
          <cell r="A702" t="str">
            <v>2.</v>
          </cell>
          <cell r="C702" t="str">
            <v>ALAT</v>
          </cell>
          <cell r="L702" t="str">
            <v>2.</v>
          </cell>
          <cell r="N702" t="str">
            <v>Dump Truck</v>
          </cell>
          <cell r="O702" t="str">
            <v>(E08)</v>
          </cell>
          <cell r="P702" t="str">
            <v>Jam</v>
          </cell>
          <cell r="Q702">
            <v>0.28986226028612438</v>
          </cell>
          <cell r="R702">
            <v>85369.901634057198</v>
          </cell>
          <cell r="U702">
            <v>24745.512648051921</v>
          </cell>
        </row>
        <row r="703">
          <cell r="A703" t="str">
            <v>2.a.</v>
          </cell>
          <cell r="C703" t="str">
            <v>WHEL LOADER</v>
          </cell>
          <cell r="G703" t="str">
            <v>(E15)</v>
          </cell>
          <cell r="L703" t="str">
            <v>3.</v>
          </cell>
          <cell r="N703" t="str">
            <v>Motor Grader</v>
          </cell>
          <cell r="O703" t="str">
            <v>(E13)</v>
          </cell>
          <cell r="P703" t="str">
            <v>Jam</v>
          </cell>
          <cell r="Q703">
            <v>8.3668005354752342E-3</v>
          </cell>
          <cell r="R703">
            <v>263178.57315631048</v>
          </cell>
          <cell r="U703">
            <v>2201.9626268098268</v>
          </cell>
        </row>
        <row r="704">
          <cell r="C704" t="str">
            <v>Kapasitas bucket</v>
          </cell>
          <cell r="G704" t="str">
            <v>V</v>
          </cell>
          <cell r="H704">
            <v>1.5</v>
          </cell>
          <cell r="I704" t="str">
            <v>M3</v>
          </cell>
          <cell r="L704" t="str">
            <v>4.</v>
          </cell>
          <cell r="N704" t="str">
            <v>Tandem Roller</v>
          </cell>
          <cell r="O704" t="str">
            <v>(E17)</v>
          </cell>
          <cell r="P704" t="str">
            <v>Jam</v>
          </cell>
          <cell r="Q704">
            <v>1.7849174475680501E-2</v>
          </cell>
          <cell r="R704">
            <v>112203.63792732745</v>
          </cell>
          <cell r="U704">
            <v>2002.7423101709496</v>
          </cell>
        </row>
        <row r="705">
          <cell r="C705" t="str">
            <v>Faktor bucket</v>
          </cell>
          <cell r="G705" t="str">
            <v>Fb</v>
          </cell>
          <cell r="H705">
            <v>0.9</v>
          </cell>
          <cell r="I705" t="str">
            <v>-</v>
          </cell>
          <cell r="J705" t="str">
            <v>Pemuatan ringan</v>
          </cell>
          <cell r="L705" t="str">
            <v>5.</v>
          </cell>
          <cell r="N705" t="str">
            <v>P. Tyre Roller</v>
          </cell>
          <cell r="O705" t="str">
            <v>(E18)</v>
          </cell>
          <cell r="P705" t="str">
            <v>Jam</v>
          </cell>
          <cell r="Q705">
            <v>8.5676037483266403E-3</v>
          </cell>
          <cell r="R705">
            <v>153571.33878019065</v>
          </cell>
          <cell r="U705">
            <v>1315.7383777687016</v>
          </cell>
        </row>
        <row r="706">
          <cell r="C706" t="str">
            <v>Faktor efisiensi alat</v>
          </cell>
          <cell r="G706" t="str">
            <v>Fa</v>
          </cell>
          <cell r="H706">
            <v>0.83</v>
          </cell>
          <cell r="I706" t="str">
            <v>-</v>
          </cell>
          <cell r="L706" t="str">
            <v>6.</v>
          </cell>
          <cell r="N706" t="str">
            <v>Water Tanker</v>
          </cell>
          <cell r="O706" t="str">
            <v>(E23)</v>
          </cell>
          <cell r="P706" t="str">
            <v>Jam</v>
          </cell>
          <cell r="Q706">
            <v>7.0281124497991983E-3</v>
          </cell>
          <cell r="R706">
            <v>97351.151634057198</v>
          </cell>
          <cell r="U706">
            <v>684.19484080160692</v>
          </cell>
        </row>
        <row r="707">
          <cell r="C707" t="str">
            <v>Waktu siklus :</v>
          </cell>
          <cell r="G707" t="str">
            <v>Ts1</v>
          </cell>
          <cell r="L707" t="str">
            <v>7.</v>
          </cell>
          <cell r="N707" t="str">
            <v>Fulvi Mixer</v>
          </cell>
          <cell r="O707" t="str">
            <v>(E27)</v>
          </cell>
          <cell r="P707" t="str">
            <v>Jam</v>
          </cell>
          <cell r="Q707">
            <v>1.9277108433734941E-2</v>
          </cell>
          <cell r="R707">
            <v>51991.56498602451</v>
          </cell>
          <cell r="U707">
            <v>1002.2470358751714</v>
          </cell>
        </row>
        <row r="708">
          <cell r="C708" t="str">
            <v>- Muat</v>
          </cell>
          <cell r="G708" t="str">
            <v>T1</v>
          </cell>
          <cell r="H708">
            <v>0.5</v>
          </cell>
          <cell r="I708" t="str">
            <v>menit</v>
          </cell>
          <cell r="L708" t="str">
            <v>8.</v>
          </cell>
          <cell r="N708" t="str">
            <v>Alat Bantu</v>
          </cell>
          <cell r="P708" t="str">
            <v>Ls</v>
          </cell>
          <cell r="Q708">
            <v>1</v>
          </cell>
          <cell r="R708">
            <v>90</v>
          </cell>
          <cell r="U708">
            <v>90</v>
          </cell>
        </row>
        <row r="709">
          <cell r="C709" t="str">
            <v>- Lain-lain</v>
          </cell>
          <cell r="G709" t="str">
            <v>T2</v>
          </cell>
          <cell r="H709">
            <v>0.5</v>
          </cell>
          <cell r="I709" t="str">
            <v>menit</v>
          </cell>
        </row>
        <row r="710">
          <cell r="G710" t="str">
            <v>Ts1</v>
          </cell>
          <cell r="H710">
            <v>1</v>
          </cell>
          <cell r="I710" t="str">
            <v>menit</v>
          </cell>
          <cell r="Q710" t="str">
            <v xml:space="preserve">JUMLAH HARGA PERALATAN   </v>
          </cell>
          <cell r="U710">
            <v>35880.597361088832</v>
          </cell>
        </row>
        <row r="712">
          <cell r="C712" t="str">
            <v>Kap. Prod. / Jam  =</v>
          </cell>
          <cell r="D712" t="str">
            <v>V x Fb x Fa x 60</v>
          </cell>
          <cell r="G712" t="str">
            <v>Q1</v>
          </cell>
          <cell r="H712">
            <v>56.025000000000006</v>
          </cell>
          <cell r="I712" t="str">
            <v>M3</v>
          </cell>
          <cell r="L712" t="str">
            <v>D.</v>
          </cell>
          <cell r="N712" t="str">
            <v>JUMLAH HARGA TENAGA, BAHAN DAN PERALATAN  ( A + B + C )</v>
          </cell>
          <cell r="U712">
            <v>58380.597361088832</v>
          </cell>
        </row>
        <row r="713">
          <cell r="D713" t="str">
            <v>Fk x Ts1</v>
          </cell>
          <cell r="L713" t="str">
            <v>E.</v>
          </cell>
          <cell r="N713" t="str">
            <v>OVERHEAD &amp; PROFIT</v>
          </cell>
          <cell r="P713">
            <v>10</v>
          </cell>
          <cell r="Q713" t="str">
            <v>%  x  D</v>
          </cell>
          <cell r="U713">
            <v>5838.059736108884</v>
          </cell>
        </row>
        <row r="714">
          <cell r="L714" t="str">
            <v>F.</v>
          </cell>
          <cell r="N714" t="str">
            <v>HARGA SATUAN PEKERJAAN  ( D + E )</v>
          </cell>
          <cell r="U714">
            <v>64218.65709719772</v>
          </cell>
        </row>
        <row r="715">
          <cell r="C715" t="str">
            <v>Koefisien Alat / M3</v>
          </cell>
          <cell r="D715" t="str">
            <v xml:space="preserve"> = 1 / Q1</v>
          </cell>
          <cell r="G715" t="str">
            <v>(E15)</v>
          </cell>
          <cell r="H715">
            <v>1.7849174475680497E-2</v>
          </cell>
          <cell r="I715" t="str">
            <v>Jam</v>
          </cell>
          <cell r="L715" t="str">
            <v>Note: 1</v>
          </cell>
          <cell r="N715" t="str">
            <v>SATUAN dapat berdasarkan atas jam operasi untuk Tenaga Kerja dan Peralatan, volume dan/atau ukuran</v>
          </cell>
        </row>
        <row r="716">
          <cell r="N716" t="str">
            <v>berat untuk bahan-bahan.</v>
          </cell>
        </row>
        <row r="717">
          <cell r="L717">
            <v>2</v>
          </cell>
          <cell r="N717" t="str">
            <v>Kuantitas satuan adalah kuantitas setiap komponen untuk menyelesaikan satu satuan pekerjaan dari nomor</v>
          </cell>
        </row>
        <row r="718">
          <cell r="N718" t="str">
            <v>mata pembayaran.</v>
          </cell>
        </row>
        <row r="719">
          <cell r="L719">
            <v>3</v>
          </cell>
          <cell r="N719" t="str">
            <v>Biaya satuan untuk peralatan sudah termasuk bahan bakar, bahan habis dipakai dan operator.</v>
          </cell>
        </row>
        <row r="720">
          <cell r="L720">
            <v>4</v>
          </cell>
          <cell r="N720" t="str">
            <v>Biaya satuan sudah termasuk pengeluaran untuk seluruh pajak yang berkaitan (tetapi tidak termasuk PPN</v>
          </cell>
        </row>
        <row r="721">
          <cell r="J721" t="str">
            <v>Berlanjut ke halaman berikut</v>
          </cell>
          <cell r="N721" t="str">
            <v>yang dibayar dari kontrak) dan biaya-biaya lainnya.</v>
          </cell>
        </row>
        <row r="722">
          <cell r="A722" t="str">
            <v>ITEM PEMBAYARAN NO.</v>
          </cell>
          <cell r="D722" t="str">
            <v>:  4.2 (3)</v>
          </cell>
          <cell r="J722" t="str">
            <v>Analisa EI-423</v>
          </cell>
        </row>
        <row r="723">
          <cell r="A723" t="str">
            <v>JENIS PEKERJAAN</v>
          </cell>
          <cell r="D723" t="str">
            <v>:  Lapis Pondasi Semen Tanah</v>
          </cell>
        </row>
        <row r="724">
          <cell r="A724" t="str">
            <v>SATUAN PEMBAYARAN</v>
          </cell>
          <cell r="D724" t="str">
            <v>:  M3</v>
          </cell>
          <cell r="J724" t="str">
            <v xml:space="preserve">         URAIAN ANALISA HARGA SATUAN</v>
          </cell>
        </row>
        <row r="725">
          <cell r="J725" t="str">
            <v>Lanjutan</v>
          </cell>
        </row>
        <row r="727">
          <cell r="A727" t="str">
            <v>No.</v>
          </cell>
          <cell r="C727" t="str">
            <v>U R A I A N</v>
          </cell>
          <cell r="G727" t="str">
            <v>KODE</v>
          </cell>
          <cell r="H727" t="str">
            <v>KOEF.</v>
          </cell>
          <cell r="I727" t="str">
            <v>SATUAN</v>
          </cell>
          <cell r="J727" t="str">
            <v>KETERANGAN</v>
          </cell>
        </row>
        <row r="730">
          <cell r="A730" t="str">
            <v>2.b.</v>
          </cell>
          <cell r="C730" t="str">
            <v>DUMP TRUCK</v>
          </cell>
          <cell r="G730" t="str">
            <v>(E08)</v>
          </cell>
        </row>
        <row r="731">
          <cell r="C731" t="str">
            <v>Kapasitas bak</v>
          </cell>
          <cell r="G731" t="str">
            <v>V</v>
          </cell>
          <cell r="H731">
            <v>4</v>
          </cell>
          <cell r="I731" t="str">
            <v>M3</v>
          </cell>
        </row>
        <row r="732">
          <cell r="C732" t="str">
            <v>Faktor efisiensi alat</v>
          </cell>
          <cell r="G732" t="str">
            <v>Fa</v>
          </cell>
          <cell r="H732">
            <v>0.83</v>
          </cell>
          <cell r="I732" t="str">
            <v>-</v>
          </cell>
        </row>
        <row r="733">
          <cell r="C733" t="str">
            <v>Kecepatan rata-rata bermuatan</v>
          </cell>
          <cell r="G733" t="str">
            <v>v1</v>
          </cell>
          <cell r="H733">
            <v>45</v>
          </cell>
          <cell r="I733" t="str">
            <v>Km / Jam</v>
          </cell>
        </row>
        <row r="734">
          <cell r="C734" t="str">
            <v>Kecepatan rata-rata kosong</v>
          </cell>
          <cell r="G734" t="str">
            <v>v2</v>
          </cell>
          <cell r="H734">
            <v>60</v>
          </cell>
          <cell r="I734" t="str">
            <v>Km / Jam</v>
          </cell>
        </row>
        <row r="735">
          <cell r="C735" t="str">
            <v>Waktu Siklus  :  - Waktu memuat = V : Q1 x 60</v>
          </cell>
          <cell r="G735" t="str">
            <v>T1</v>
          </cell>
          <cell r="H735">
            <v>4.283801874163319</v>
          </cell>
          <cell r="I735" t="str">
            <v>menit</v>
          </cell>
        </row>
        <row r="736">
          <cell r="C736" t="str">
            <v>- Waktu tempuh isi          = (L : v1) x 60</v>
          </cell>
          <cell r="G736" t="str">
            <v>T2</v>
          </cell>
          <cell r="H736">
            <v>23.333333333333332</v>
          </cell>
          <cell r="I736" t="str">
            <v>menit</v>
          </cell>
        </row>
        <row r="737">
          <cell r="C737" t="str">
            <v>- Waktu tempuh kosong   = (L : v2) x 60</v>
          </cell>
          <cell r="G737" t="str">
            <v>T3</v>
          </cell>
          <cell r="H737">
            <v>17.5</v>
          </cell>
          <cell r="I737" t="str">
            <v>menit</v>
          </cell>
        </row>
        <row r="738">
          <cell r="C738" t="str">
            <v>- Lain-lain</v>
          </cell>
          <cell r="G738" t="str">
            <v>T4</v>
          </cell>
          <cell r="H738">
            <v>3</v>
          </cell>
          <cell r="I738" t="str">
            <v>menit</v>
          </cell>
        </row>
        <row r="739">
          <cell r="G739" t="str">
            <v>Ts2</v>
          </cell>
          <cell r="H739">
            <v>48.117135207496652</v>
          </cell>
          <cell r="I739" t="str">
            <v>menit</v>
          </cell>
        </row>
        <row r="741">
          <cell r="C741" t="str">
            <v>Kapasitas Prod. / jam =</v>
          </cell>
          <cell r="E741" t="str">
            <v>V x Fa x 60</v>
          </cell>
          <cell r="G741" t="str">
            <v>Q2</v>
          </cell>
          <cell r="H741">
            <v>3.4499144490658953</v>
          </cell>
          <cell r="I741" t="str">
            <v>M3</v>
          </cell>
        </row>
        <row r="742">
          <cell r="E742" t="str">
            <v xml:space="preserve">   Fk x Ts2</v>
          </cell>
        </row>
        <row r="744">
          <cell r="C744" t="str">
            <v>Koefisien Alat / M3</v>
          </cell>
          <cell r="D744" t="str">
            <v xml:space="preserve"> =    1 / Q2</v>
          </cell>
          <cell r="G744" t="str">
            <v>(E08)</v>
          </cell>
          <cell r="H744">
            <v>0.28986226028612438</v>
          </cell>
          <cell r="I744" t="str">
            <v>Jam</v>
          </cell>
        </row>
        <row r="746">
          <cell r="A746" t="str">
            <v>2.c.</v>
          </cell>
          <cell r="C746" t="str">
            <v>MOTOR GRADER</v>
          </cell>
          <cell r="G746" t="str">
            <v>(E13)</v>
          </cell>
        </row>
        <row r="747">
          <cell r="C747" t="str">
            <v>Panjang hamparan</v>
          </cell>
          <cell r="G747" t="str">
            <v>Lh</v>
          </cell>
          <cell r="H747">
            <v>100</v>
          </cell>
          <cell r="I747" t="str">
            <v>M</v>
          </cell>
        </row>
        <row r="748">
          <cell r="C748" t="str">
            <v>Lebar efektif kerja blade</v>
          </cell>
          <cell r="G748" t="str">
            <v>b</v>
          </cell>
          <cell r="H748">
            <v>2.4</v>
          </cell>
          <cell r="I748" t="str">
            <v>M</v>
          </cell>
        </row>
        <row r="749">
          <cell r="C749" t="str">
            <v>Faktor efisiensi alat</v>
          </cell>
          <cell r="G749" t="str">
            <v>Fa</v>
          </cell>
          <cell r="H749">
            <v>0.83</v>
          </cell>
          <cell r="I749" t="str">
            <v>-</v>
          </cell>
        </row>
        <row r="750">
          <cell r="C750" t="str">
            <v>Kecepatan rata-rata alat</v>
          </cell>
          <cell r="G750" t="str">
            <v>v</v>
          </cell>
          <cell r="H750">
            <v>4</v>
          </cell>
          <cell r="I750" t="str">
            <v>Km / Jam</v>
          </cell>
        </row>
        <row r="751">
          <cell r="C751" t="str">
            <v>Jumlah lintasan</v>
          </cell>
          <cell r="G751" t="str">
            <v>n</v>
          </cell>
          <cell r="H751">
            <v>6</v>
          </cell>
          <cell r="I751" t="str">
            <v>lintasan</v>
          </cell>
          <cell r="J751" t="str">
            <v>3 x pp</v>
          </cell>
        </row>
        <row r="752">
          <cell r="C752" t="str">
            <v>Waktu siklus</v>
          </cell>
          <cell r="G752" t="str">
            <v>Ts3</v>
          </cell>
        </row>
        <row r="753">
          <cell r="C753" t="str">
            <v>- Perataan 1 lintasan  = Lh : (v x 1000) x 60</v>
          </cell>
          <cell r="G753" t="str">
            <v>T1</v>
          </cell>
          <cell r="H753">
            <v>1.5</v>
          </cell>
          <cell r="I753" t="str">
            <v>menit</v>
          </cell>
        </row>
        <row r="754">
          <cell r="C754" t="str">
            <v>- Lain-lain</v>
          </cell>
          <cell r="G754" t="str">
            <v>T2</v>
          </cell>
          <cell r="H754">
            <v>1</v>
          </cell>
          <cell r="I754" t="str">
            <v>menit</v>
          </cell>
        </row>
        <row r="755">
          <cell r="G755" t="str">
            <v>Ts3</v>
          </cell>
          <cell r="H755">
            <v>2.5</v>
          </cell>
          <cell r="I755" t="str">
            <v>menit</v>
          </cell>
        </row>
        <row r="757">
          <cell r="C757" t="str">
            <v>Kap. Prod. / Jam  =</v>
          </cell>
          <cell r="D757" t="str">
            <v>Lh x b x t x Fa x 60</v>
          </cell>
          <cell r="G757" t="str">
            <v>Q3</v>
          </cell>
          <cell r="H757">
            <v>119.52</v>
          </cell>
          <cell r="I757" t="str">
            <v>M3</v>
          </cell>
        </row>
        <row r="758">
          <cell r="D758" t="str">
            <v>n x Ts3</v>
          </cell>
        </row>
        <row r="760">
          <cell r="C760" t="str">
            <v>Koefisien Alat / M3</v>
          </cell>
          <cell r="D760" t="str">
            <v xml:space="preserve"> =  1 / Q3</v>
          </cell>
          <cell r="G760" t="str">
            <v>(E13)</v>
          </cell>
          <cell r="H760">
            <v>8.3668005354752342E-3</v>
          </cell>
          <cell r="I760" t="str">
            <v>jam</v>
          </cell>
        </row>
        <row r="762">
          <cell r="A762" t="str">
            <v>2.d.</v>
          </cell>
          <cell r="C762" t="str">
            <v>TANDEM ROLLER</v>
          </cell>
          <cell r="G762" t="str">
            <v>(E19)</v>
          </cell>
        </row>
        <row r="763">
          <cell r="C763" t="str">
            <v>Kecepatan rata-rata alat</v>
          </cell>
          <cell r="G763" t="str">
            <v>v</v>
          </cell>
          <cell r="H763">
            <v>3</v>
          </cell>
          <cell r="I763" t="str">
            <v>Km / Jam</v>
          </cell>
        </row>
        <row r="764">
          <cell r="C764" t="str">
            <v>Lebar efektif pemadatan</v>
          </cell>
          <cell r="G764" t="str">
            <v>b</v>
          </cell>
          <cell r="H764">
            <v>1.2</v>
          </cell>
          <cell r="I764" t="str">
            <v>M</v>
          </cell>
        </row>
        <row r="765">
          <cell r="C765" t="str">
            <v>Jumlah lintasan</v>
          </cell>
          <cell r="G765" t="str">
            <v>n</v>
          </cell>
          <cell r="H765">
            <v>8</v>
          </cell>
          <cell r="I765" t="str">
            <v>lintasan</v>
          </cell>
          <cell r="J765" t="str">
            <v>4 x pp</v>
          </cell>
        </row>
        <row r="766">
          <cell r="C766" t="str">
            <v>Faktor efisiensi alat</v>
          </cell>
          <cell r="G766" t="str">
            <v>Fa</v>
          </cell>
          <cell r="H766">
            <v>0.83</v>
          </cell>
          <cell r="I766" t="str">
            <v>-</v>
          </cell>
        </row>
        <row r="768">
          <cell r="C768" t="str">
            <v xml:space="preserve">Kap. Prod. / Jam = </v>
          </cell>
          <cell r="D768" t="str">
            <v>(v x 1000) x b x t x Fa</v>
          </cell>
          <cell r="G768" t="str">
            <v>Q4</v>
          </cell>
          <cell r="H768">
            <v>56.024999999999999</v>
          </cell>
          <cell r="I768" t="str">
            <v>M3</v>
          </cell>
        </row>
        <row r="769">
          <cell r="D769" t="str">
            <v>n</v>
          </cell>
        </row>
        <row r="771">
          <cell r="C771" t="str">
            <v>Koefisien Alat / M3</v>
          </cell>
          <cell r="D771" t="str">
            <v xml:space="preserve"> = 1/ Q4</v>
          </cell>
          <cell r="G771" t="str">
            <v>(E19)</v>
          </cell>
          <cell r="H771">
            <v>1.7849174475680501E-2</v>
          </cell>
          <cell r="I771" t="str">
            <v>Jam</v>
          </cell>
        </row>
        <row r="773">
          <cell r="A773" t="str">
            <v>2.e.</v>
          </cell>
          <cell r="C773" t="str">
            <v>PNEUMATIC TIRE ROLLER</v>
          </cell>
          <cell r="G773" t="str">
            <v>(E18)</v>
          </cell>
        </row>
        <row r="774">
          <cell r="C774" t="str">
            <v>Kecepatan rata-rata alat</v>
          </cell>
          <cell r="G774" t="str">
            <v>v</v>
          </cell>
          <cell r="H774">
            <v>5</v>
          </cell>
          <cell r="I774" t="str">
            <v>Km / Jam</v>
          </cell>
        </row>
        <row r="775">
          <cell r="C775" t="str">
            <v>Lebar efektif pemadatan</v>
          </cell>
          <cell r="G775" t="str">
            <v>b</v>
          </cell>
          <cell r="H775">
            <v>1.5</v>
          </cell>
          <cell r="I775" t="str">
            <v>M</v>
          </cell>
        </row>
        <row r="776">
          <cell r="C776" t="str">
            <v>Jumlah lintasan</v>
          </cell>
          <cell r="G776" t="str">
            <v>n</v>
          </cell>
          <cell r="H776">
            <v>8</v>
          </cell>
          <cell r="I776" t="str">
            <v>lintasan</v>
          </cell>
          <cell r="J776" t="str">
            <v>4 x pp</v>
          </cell>
        </row>
        <row r="777">
          <cell r="C777" t="str">
            <v>Faktor efisiensi alat</v>
          </cell>
          <cell r="G777" t="str">
            <v>Fa</v>
          </cell>
          <cell r="H777">
            <v>0.83</v>
          </cell>
          <cell r="I777" t="str">
            <v>-</v>
          </cell>
        </row>
        <row r="780">
          <cell r="J780" t="str">
            <v>Berlanjut ke halaman berikut</v>
          </cell>
        </row>
        <row r="781">
          <cell r="A781" t="str">
            <v>ITEM PEMBAYARAN NO.</v>
          </cell>
          <cell r="D781" t="str">
            <v>:  4.2 (3)</v>
          </cell>
          <cell r="J781" t="str">
            <v>Analisa EI-423</v>
          </cell>
        </row>
        <row r="782">
          <cell r="A782" t="str">
            <v>JENIS PEKERJAAN</v>
          </cell>
          <cell r="D782" t="str">
            <v>:  Lapis Pondasi Semen Tanah</v>
          </cell>
        </row>
        <row r="783">
          <cell r="A783" t="str">
            <v>SATUAN PEMBAYARAN</v>
          </cell>
          <cell r="D783" t="str">
            <v>:  M3</v>
          </cell>
          <cell r="J783" t="str">
            <v xml:space="preserve">         URAIAN ANALISA HARGA SATUAN</v>
          </cell>
        </row>
        <row r="784">
          <cell r="J784" t="str">
            <v>Lanjutan</v>
          </cell>
        </row>
        <row r="786">
          <cell r="A786" t="str">
            <v>No.</v>
          </cell>
          <cell r="C786" t="str">
            <v>U R A I A N</v>
          </cell>
          <cell r="G786" t="str">
            <v>KODE</v>
          </cell>
          <cell r="H786" t="str">
            <v>KOEF.</v>
          </cell>
          <cell r="I786" t="str">
            <v>SATUAN</v>
          </cell>
          <cell r="J786" t="str">
            <v>KETERANGAN</v>
          </cell>
        </row>
        <row r="789">
          <cell r="C789" t="str">
            <v xml:space="preserve">Kap. Prod. / Jam = </v>
          </cell>
          <cell r="D789" t="str">
            <v>(v x 1000) x b x t x Fa</v>
          </cell>
          <cell r="G789" t="str">
            <v>Q5</v>
          </cell>
          <cell r="H789">
            <v>116.71875</v>
          </cell>
          <cell r="I789" t="str">
            <v>M3</v>
          </cell>
        </row>
        <row r="790">
          <cell r="D790" t="str">
            <v>n</v>
          </cell>
        </row>
        <row r="792">
          <cell r="C792" t="str">
            <v>Koefisien Alat / M3</v>
          </cell>
          <cell r="D792" t="str">
            <v xml:space="preserve"> = 1 / Q5</v>
          </cell>
          <cell r="G792" t="str">
            <v>(E18)</v>
          </cell>
          <cell r="H792">
            <v>8.5676037483266403E-3</v>
          </cell>
          <cell r="I792" t="str">
            <v>Jam</v>
          </cell>
        </row>
        <row r="794">
          <cell r="A794" t="str">
            <v>2.e.</v>
          </cell>
          <cell r="C794" t="str">
            <v>WATER TANK TRUCK</v>
          </cell>
          <cell r="G794" t="str">
            <v>(E23)</v>
          </cell>
        </row>
        <row r="795">
          <cell r="C795" t="str">
            <v>Volume Tangki air</v>
          </cell>
          <cell r="G795" t="str">
            <v>V</v>
          </cell>
          <cell r="H795">
            <v>4</v>
          </cell>
          <cell r="I795" t="str">
            <v>M3</v>
          </cell>
        </row>
        <row r="796">
          <cell r="C796" t="str">
            <v>Kebutuhan air / M3 material padat</v>
          </cell>
          <cell r="G796" t="str">
            <v>Wc</v>
          </cell>
          <cell r="H796">
            <v>7.0000000000000007E-2</v>
          </cell>
          <cell r="I796" t="str">
            <v>M3</v>
          </cell>
        </row>
        <row r="797">
          <cell r="C797" t="str">
            <v>Pengisian tanhgki / jam</v>
          </cell>
          <cell r="G797" t="str">
            <v>n</v>
          </cell>
          <cell r="H797">
            <v>3</v>
          </cell>
          <cell r="I797" t="str">
            <v>kali</v>
          </cell>
        </row>
        <row r="798">
          <cell r="C798" t="str">
            <v>Faktor efisiensi alat</v>
          </cell>
          <cell r="G798" t="str">
            <v>Fa</v>
          </cell>
          <cell r="H798">
            <v>0.83</v>
          </cell>
          <cell r="I798" t="str">
            <v>-</v>
          </cell>
        </row>
        <row r="800">
          <cell r="C800" t="str">
            <v>Kap. Prod. / Jam  =</v>
          </cell>
          <cell r="D800" t="str">
            <v>V x n x Fa</v>
          </cell>
          <cell r="G800" t="str">
            <v>Q6</v>
          </cell>
          <cell r="H800">
            <v>142.28571428571425</v>
          </cell>
          <cell r="I800" t="str">
            <v>M3</v>
          </cell>
        </row>
        <row r="801">
          <cell r="D801" t="str">
            <v>Wc</v>
          </cell>
        </row>
        <row r="803">
          <cell r="C803" t="str">
            <v>Koefisien Alat / M3</v>
          </cell>
          <cell r="D803" t="str">
            <v xml:space="preserve">  = 1 / Q6</v>
          </cell>
          <cell r="G803" t="str">
            <v>(E23)</v>
          </cell>
          <cell r="H803">
            <v>7.0281124497991983E-3</v>
          </cell>
          <cell r="I803" t="str">
            <v>Jam</v>
          </cell>
        </row>
        <row r="805">
          <cell r="A805" t="str">
            <v>2.f.</v>
          </cell>
          <cell r="C805" t="str">
            <v>FULVI MIXER</v>
          </cell>
          <cell r="G805" t="str">
            <v>(E27)</v>
          </cell>
        </row>
        <row r="806">
          <cell r="C806" t="str">
            <v>Kecepatan rata-rata alat</v>
          </cell>
          <cell r="G806" t="str">
            <v>v</v>
          </cell>
          <cell r="H806">
            <v>2.5</v>
          </cell>
          <cell r="I806" t="str">
            <v>Km / Jam</v>
          </cell>
        </row>
        <row r="807">
          <cell r="C807" t="str">
            <v>Lebar efektif pemadatan</v>
          </cell>
          <cell r="G807" t="str">
            <v>b</v>
          </cell>
          <cell r="H807">
            <v>1</v>
          </cell>
          <cell r="I807" t="str">
            <v>M</v>
          </cell>
        </row>
        <row r="808">
          <cell r="C808" t="str">
            <v>Jumlah lintasan</v>
          </cell>
          <cell r="G808" t="str">
            <v>n</v>
          </cell>
          <cell r="H808">
            <v>6</v>
          </cell>
          <cell r="I808" t="str">
            <v>lintasan</v>
          </cell>
          <cell r="J808" t="str">
            <v>3 x pp</v>
          </cell>
        </row>
        <row r="809">
          <cell r="C809" t="str">
            <v>Faktor efisiensi alat</v>
          </cell>
          <cell r="G809" t="str">
            <v>Fa</v>
          </cell>
          <cell r="H809">
            <v>0.83</v>
          </cell>
          <cell r="I809" t="str">
            <v>-</v>
          </cell>
        </row>
        <row r="811">
          <cell r="C811" t="str">
            <v xml:space="preserve">Kap. Prod. / Jam = </v>
          </cell>
          <cell r="D811" t="str">
            <v>(v x 1000) x b x t x Fa</v>
          </cell>
          <cell r="G811" t="str">
            <v>Q7</v>
          </cell>
          <cell r="H811">
            <v>51.875</v>
          </cell>
          <cell r="I811" t="str">
            <v>M3</v>
          </cell>
        </row>
        <row r="812">
          <cell r="D812" t="str">
            <v>n</v>
          </cell>
        </row>
        <row r="814">
          <cell r="C814" t="str">
            <v>Koefisien Alat / M3</v>
          </cell>
          <cell r="D814" t="str">
            <v xml:space="preserve">  = 1 / Q7</v>
          </cell>
          <cell r="G814" t="str">
            <v>(E27)</v>
          </cell>
          <cell r="H814">
            <v>1.9277108433734941E-2</v>
          </cell>
          <cell r="I814" t="str">
            <v>Jam</v>
          </cell>
        </row>
        <row r="816">
          <cell r="A816" t="str">
            <v>2.g.</v>
          </cell>
          <cell r="C816" t="str">
            <v>ALAT BANTU</v>
          </cell>
        </row>
        <row r="817">
          <cell r="C817" t="str">
            <v>Diperlukan :</v>
          </cell>
          <cell r="J817" t="str">
            <v>Lump Sump</v>
          </cell>
        </row>
        <row r="818">
          <cell r="C818" t="str">
            <v>- Kereta dorong  = 2 buah</v>
          </cell>
        </row>
        <row r="819">
          <cell r="C819" t="str">
            <v>- Sekop             = 3 buah</v>
          </cell>
        </row>
        <row r="821">
          <cell r="A821" t="str">
            <v>3.</v>
          </cell>
          <cell r="C821" t="str">
            <v>TENAGA</v>
          </cell>
        </row>
        <row r="822">
          <cell r="C822" t="str">
            <v>Produksi menetukan : VIBRATOR ROLLER</v>
          </cell>
          <cell r="G822" t="str">
            <v>Q4</v>
          </cell>
          <cell r="H822">
            <v>56.024999999999999</v>
          </cell>
          <cell r="I822" t="str">
            <v>M3/Jam</v>
          </cell>
        </row>
        <row r="823">
          <cell r="C823" t="str">
            <v>Produksi Soil Cement / hari  = Tk x Q4</v>
          </cell>
          <cell r="G823" t="str">
            <v>Qt</v>
          </cell>
          <cell r="H823">
            <v>392.17500000000001</v>
          </cell>
          <cell r="I823" t="str">
            <v>M3</v>
          </cell>
        </row>
        <row r="824">
          <cell r="C824" t="str">
            <v>Kebutuhan tenaga  :</v>
          </cell>
        </row>
        <row r="825">
          <cell r="D825" t="str">
            <v>- Pekerja</v>
          </cell>
          <cell r="G825" t="str">
            <v>P</v>
          </cell>
          <cell r="H825">
            <v>7</v>
          </cell>
          <cell r="I825" t="str">
            <v>orang</v>
          </cell>
        </row>
        <row r="826">
          <cell r="D826" t="str">
            <v>- Mandor</v>
          </cell>
          <cell r="G826" t="str">
            <v>M</v>
          </cell>
          <cell r="H826">
            <v>1</v>
          </cell>
          <cell r="I826" t="str">
            <v>orang</v>
          </cell>
        </row>
        <row r="828">
          <cell r="C828" t="str">
            <v>Koefisien tenaga / M3  :</v>
          </cell>
        </row>
        <row r="829">
          <cell r="D829" t="str">
            <v>- Pekerja</v>
          </cell>
          <cell r="E829" t="str">
            <v xml:space="preserve">  = (Tk x P) : Qt</v>
          </cell>
          <cell r="G829" t="str">
            <v>(L01)</v>
          </cell>
          <cell r="H829">
            <v>0.12494422132976349</v>
          </cell>
          <cell r="I829" t="str">
            <v>Jam</v>
          </cell>
        </row>
        <row r="830">
          <cell r="D830" t="str">
            <v>- Mandor</v>
          </cell>
          <cell r="E830" t="str">
            <v xml:space="preserve">  = (Tk x M) : Qt</v>
          </cell>
          <cell r="G830" t="str">
            <v>(L03)</v>
          </cell>
          <cell r="H830">
            <v>1.7849174475680501E-2</v>
          </cell>
          <cell r="I830" t="str">
            <v>Jam</v>
          </cell>
        </row>
        <row r="839">
          <cell r="J839" t="str">
            <v>Berlanjut ke halaman berikut</v>
          </cell>
        </row>
        <row r="840">
          <cell r="A840" t="str">
            <v>ITEM PEMBAYARAN NO.</v>
          </cell>
          <cell r="D840" t="str">
            <v>:  4.2 (3)</v>
          </cell>
          <cell r="J840" t="str">
            <v>Analisa EI-423</v>
          </cell>
        </row>
        <row r="841">
          <cell r="A841" t="str">
            <v>JENIS PEKERJAAN</v>
          </cell>
          <cell r="D841" t="str">
            <v>:  Lapis Pondasi Semen Tanah</v>
          </cell>
        </row>
        <row r="842">
          <cell r="A842" t="str">
            <v>SATUAN PEMBAYARAN</v>
          </cell>
          <cell r="D842" t="str">
            <v>:  M3</v>
          </cell>
          <cell r="J842" t="str">
            <v xml:space="preserve">         URAIAN ANALISA HARGA SATUAN</v>
          </cell>
        </row>
        <row r="843">
          <cell r="J843" t="str">
            <v>Lanjutan</v>
          </cell>
        </row>
        <row r="845">
          <cell r="A845" t="str">
            <v>No.</v>
          </cell>
          <cell r="C845" t="str">
            <v>U R A I A N</v>
          </cell>
          <cell r="G845" t="str">
            <v>KODE</v>
          </cell>
          <cell r="H845" t="str">
            <v>KOEF.</v>
          </cell>
          <cell r="I845" t="str">
            <v>SATUAN</v>
          </cell>
          <cell r="J845" t="str">
            <v>KETERANGAN</v>
          </cell>
        </row>
        <row r="848">
          <cell r="A848" t="str">
            <v>4.</v>
          </cell>
          <cell r="C848" t="str">
            <v>HARGA DASAR SATUAN UPAH, BAHAN DAN ALAT</v>
          </cell>
        </row>
        <row r="849">
          <cell r="C849" t="str">
            <v>Lihat lampiran.</v>
          </cell>
        </row>
        <row r="852">
          <cell r="A852" t="str">
            <v>5.</v>
          </cell>
          <cell r="C852" t="str">
            <v>ANALISA HARGA SATUAN PEKERJAAN</v>
          </cell>
        </row>
        <row r="853">
          <cell r="C853" t="str">
            <v>Lihat perhitungan dalam FORMULIR STANDAR UNTUK</v>
          </cell>
        </row>
        <row r="854">
          <cell r="C854" t="str">
            <v>PEREKEMAN ANALISA MASING-MASING HARGA</v>
          </cell>
        </row>
        <row r="855">
          <cell r="C855" t="str">
            <v>SATUAN.</v>
          </cell>
        </row>
        <row r="856">
          <cell r="C856" t="str">
            <v>Didapat Harga Satuan Pekerjaan :</v>
          </cell>
        </row>
        <row r="858">
          <cell r="C858" t="str">
            <v xml:space="preserve">Rp.  </v>
          </cell>
          <cell r="D858">
            <v>64218.65709719772</v>
          </cell>
          <cell r="E858" t="str">
            <v xml:space="preserve"> / M3</v>
          </cell>
        </row>
        <row r="861">
          <cell r="A861" t="str">
            <v>6.</v>
          </cell>
          <cell r="C861" t="str">
            <v>WAKTU PELAKSANAAN YANG DIPERLUKAN</v>
          </cell>
        </row>
        <row r="862">
          <cell r="C862" t="str">
            <v>Waktu pelaksanaan</v>
          </cell>
          <cell r="D862" t="str">
            <v>:  . . . . . . .  bulan</v>
          </cell>
        </row>
        <row r="864">
          <cell r="A864" t="str">
            <v>7.</v>
          </cell>
          <cell r="C864" t="str">
            <v>VOLUME PEKERJAAN YANG DIPERLUKAN</v>
          </cell>
        </row>
        <row r="865">
          <cell r="C865" t="str">
            <v>Volume pekerjaan  :</v>
          </cell>
          <cell r="D865">
            <v>0</v>
          </cell>
          <cell r="E865" t="str">
            <v>M3</v>
          </cell>
        </row>
        <row r="900">
          <cell r="A900" t="str">
            <v>ITEM PEMBAYARAN NO.</v>
          </cell>
          <cell r="D900" t="str">
            <v>:  4.2 (5)</v>
          </cell>
          <cell r="J900" t="str">
            <v>Analisa EI-425</v>
          </cell>
          <cell r="T900" t="str">
            <v>Analisa EI-425</v>
          </cell>
        </row>
        <row r="901">
          <cell r="A901" t="str">
            <v>JENIS PEKERJAAN</v>
          </cell>
          <cell r="D901" t="str">
            <v>:  Laburan Aspal Satu Lapis (BURTU)</v>
          </cell>
        </row>
        <row r="902">
          <cell r="A902" t="str">
            <v>SATUAN PEMBAYARAN</v>
          </cell>
          <cell r="D902" t="str">
            <v>:  M2</v>
          </cell>
          <cell r="J902" t="str">
            <v xml:space="preserve">         URAIAN ANALISA HARGA SATUAN</v>
          </cell>
          <cell r="L902" t="str">
            <v>FORMULIR STANDAR UNTUK</v>
          </cell>
        </row>
        <row r="903">
          <cell r="L903" t="str">
            <v>PEREKAMAN ANALISA MASING-MASING HARGA SATUAN</v>
          </cell>
        </row>
        <row r="904">
          <cell r="L904" t="str">
            <v/>
          </cell>
        </row>
        <row r="905">
          <cell r="A905" t="str">
            <v>No.</v>
          </cell>
          <cell r="C905" t="str">
            <v>U R A I A N</v>
          </cell>
          <cell r="G905" t="str">
            <v>KODE</v>
          </cell>
          <cell r="H905" t="str">
            <v>KOEF.</v>
          </cell>
          <cell r="I905" t="str">
            <v>SATUAN</v>
          </cell>
          <cell r="J905" t="str">
            <v>KETERANGAN</v>
          </cell>
        </row>
        <row r="907">
          <cell r="L907" t="str">
            <v>Proyek / Bagpro</v>
          </cell>
          <cell r="O907" t="str">
            <v xml:space="preserve">:  Peningkatan Jalan Dan Jembatan Prop. NTT </v>
          </cell>
        </row>
        <row r="908">
          <cell r="A908" t="str">
            <v>I.</v>
          </cell>
          <cell r="C908" t="str">
            <v>ASUMSI</v>
          </cell>
          <cell r="L908" t="str">
            <v>No. Paket Kontrak</v>
          </cell>
          <cell r="O908" t="str">
            <v xml:space="preserve">:  </v>
          </cell>
        </row>
        <row r="909">
          <cell r="A909">
            <v>1</v>
          </cell>
          <cell r="C909" t="str">
            <v>Menggunakan alat berat (cara mekanik)</v>
          </cell>
          <cell r="L909" t="str">
            <v>Nama Paket</v>
          </cell>
          <cell r="O909" t="str">
            <v>:  Pembangunan Jalan Resetlement Pengungsi Mauritzu</v>
          </cell>
        </row>
        <row r="910">
          <cell r="A910">
            <v>2</v>
          </cell>
          <cell r="C910" t="str">
            <v>Lokasi pekerjaan : sepanjang jalan</v>
          </cell>
          <cell r="L910" t="str">
            <v>Prop / Kab / Kodya</v>
          </cell>
          <cell r="O910" t="str">
            <v>:  Nusa Tenggara Timur / TTU</v>
          </cell>
        </row>
        <row r="911">
          <cell r="A911">
            <v>3</v>
          </cell>
          <cell r="C911" t="str">
            <v>Kondisi existing jalan : sedang</v>
          </cell>
          <cell r="L911" t="str">
            <v>ITEM PEMBAYARAN NO.</v>
          </cell>
          <cell r="O911" t="str">
            <v>:  4.2 (5)</v>
          </cell>
          <cell r="R911" t="str">
            <v>PERKIRAAN VOL. PEK.</v>
          </cell>
          <cell r="T911" t="str">
            <v>:</v>
          </cell>
          <cell r="U911">
            <v>0</v>
          </cell>
        </row>
        <row r="912">
          <cell r="A912">
            <v>4</v>
          </cell>
          <cell r="C912" t="str">
            <v>Dalam pekerjaan ini tidak termasuk aspal</v>
          </cell>
          <cell r="L912" t="str">
            <v>JENIS PEKERJAAN</v>
          </cell>
          <cell r="O912" t="str">
            <v>:  Laburan Aspal Satu Lapis (BURTU)</v>
          </cell>
          <cell r="R912" t="str">
            <v>TOTAL HARGA (Rp.)</v>
          </cell>
          <cell r="T912" t="str">
            <v>:</v>
          </cell>
          <cell r="U912">
            <v>0</v>
          </cell>
        </row>
        <row r="913">
          <cell r="A913">
            <v>5</v>
          </cell>
          <cell r="C913" t="str">
            <v>Jarak rata-rata Base Camp ke lokasi pekerjaan</v>
          </cell>
          <cell r="G913" t="str">
            <v>L</v>
          </cell>
          <cell r="H913">
            <v>17.5</v>
          </cell>
          <cell r="I913" t="str">
            <v>Km</v>
          </cell>
          <cell r="L913" t="str">
            <v>SATUAN PEMBAYARAN</v>
          </cell>
          <cell r="O913" t="str">
            <v>:  M2</v>
          </cell>
          <cell r="R913" t="str">
            <v>% THD. BIAYA PROYEK</v>
          </cell>
          <cell r="T913" t="str">
            <v>:</v>
          </cell>
          <cell r="U913">
            <v>0</v>
          </cell>
        </row>
        <row r="914">
          <cell r="A914">
            <v>6</v>
          </cell>
          <cell r="C914" t="str">
            <v>Jam kerja efektif per-hari</v>
          </cell>
          <cell r="G914" t="str">
            <v>Tk</v>
          </cell>
          <cell r="H914">
            <v>7</v>
          </cell>
          <cell r="I914" t="str">
            <v>Jam</v>
          </cell>
        </row>
        <row r="915">
          <cell r="A915">
            <v>7</v>
          </cell>
          <cell r="C915" t="str">
            <v>Faktor kehilangan material</v>
          </cell>
          <cell r="G915" t="str">
            <v>Fh</v>
          </cell>
          <cell r="H915">
            <v>1.1000000000000001</v>
          </cell>
          <cell r="I915" t="str">
            <v>-</v>
          </cell>
        </row>
        <row r="916">
          <cell r="A916">
            <v>8</v>
          </cell>
          <cell r="C916" t="str">
            <v>Tebal SBST</v>
          </cell>
          <cell r="G916" t="str">
            <v>t</v>
          </cell>
          <cell r="H916">
            <v>1.5</v>
          </cell>
          <cell r="I916" t="str">
            <v>Cm</v>
          </cell>
          <cell r="Q916" t="str">
            <v>PERKIRAAN</v>
          </cell>
          <cell r="R916" t="str">
            <v>HARGA</v>
          </cell>
          <cell r="S916" t="str">
            <v>JUMLAH</v>
          </cell>
        </row>
        <row r="917">
          <cell r="A917">
            <v>9</v>
          </cell>
          <cell r="C917" t="str">
            <v>Lapisan SBST terdiri dari (spesifikasi) :</v>
          </cell>
          <cell r="L917" t="str">
            <v>NO.</v>
          </cell>
          <cell r="N917" t="str">
            <v>KOMPONEN</v>
          </cell>
          <cell r="P917" t="str">
            <v>SATUAN</v>
          </cell>
          <cell r="Q917" t="str">
            <v>KUANTITAS</v>
          </cell>
          <cell r="R917" t="str">
            <v>SATUAN</v>
          </cell>
          <cell r="S917" t="str">
            <v>HARGA</v>
          </cell>
        </row>
        <row r="918">
          <cell r="C918" t="str">
            <v>- Menggunakan material ukuran</v>
          </cell>
          <cell r="G918" t="str">
            <v>Ld</v>
          </cell>
          <cell r="H918">
            <v>1.3</v>
          </cell>
          <cell r="I918" t="str">
            <v>Cm</v>
          </cell>
          <cell r="R918" t="str">
            <v>(Rp.)</v>
          </cell>
          <cell r="S918" t="str">
            <v>(Rp.)</v>
          </cell>
        </row>
        <row r="921">
          <cell r="A921" t="str">
            <v>II.</v>
          </cell>
          <cell r="C921" t="str">
            <v>URUTAN KERJA</v>
          </cell>
          <cell r="L921" t="str">
            <v>A.</v>
          </cell>
          <cell r="N921" t="str">
            <v>TENAGA</v>
          </cell>
        </row>
        <row r="922">
          <cell r="A922">
            <v>1</v>
          </cell>
          <cell r="C922" t="str">
            <v>Wheel Loader memuat Agregat ke dalam Dump</v>
          </cell>
        </row>
        <row r="923">
          <cell r="C923" t="str">
            <v>Truck di Base Camp</v>
          </cell>
          <cell r="L923" t="str">
            <v>1.</v>
          </cell>
          <cell r="N923" t="str">
            <v>Pekerja</v>
          </cell>
          <cell r="O923" t="str">
            <v>(L01)</v>
          </cell>
          <cell r="P923" t="str">
            <v>Jam</v>
          </cell>
          <cell r="Q923">
            <v>2.1419009370816599E-2</v>
          </cell>
          <cell r="R923">
            <v>0</v>
          </cell>
          <cell r="U923">
            <v>0</v>
          </cell>
        </row>
        <row r="924">
          <cell r="A924">
            <v>2</v>
          </cell>
          <cell r="C924" t="str">
            <v>Dump Truck mengangkut Agregat ke lokasi</v>
          </cell>
          <cell r="L924" t="str">
            <v>2.</v>
          </cell>
          <cell r="N924" t="str">
            <v>Mandor</v>
          </cell>
          <cell r="O924" t="str">
            <v>(L03)</v>
          </cell>
          <cell r="P924" t="str">
            <v>Jam</v>
          </cell>
          <cell r="Q924">
            <v>1.07095046854083E-3</v>
          </cell>
          <cell r="R924">
            <v>0</v>
          </cell>
          <cell r="U924">
            <v>0</v>
          </cell>
        </row>
        <row r="925">
          <cell r="C925" t="str">
            <v>untuk diangkut ke lokasi pekerjaan dan langsung</v>
          </cell>
        </row>
        <row r="926">
          <cell r="C926" t="str">
            <v>dihampar</v>
          </cell>
        </row>
        <row r="927">
          <cell r="A927">
            <v>3</v>
          </cell>
          <cell r="C927" t="str">
            <v>Hamparan material dipadatkan dengan menggunakan</v>
          </cell>
          <cell r="Q927" t="str">
            <v xml:space="preserve">JUMLAH HARGA TENAGA   </v>
          </cell>
          <cell r="U927">
            <v>0</v>
          </cell>
        </row>
        <row r="928">
          <cell r="C928" t="str">
            <v>Pneumatic Tire Roller</v>
          </cell>
        </row>
        <row r="929">
          <cell r="A929">
            <v>4</v>
          </cell>
          <cell r="C929" t="str">
            <v>Selama pemadatan, sekelompok  pekerja akan</v>
          </cell>
          <cell r="L929" t="str">
            <v>B.</v>
          </cell>
          <cell r="N929" t="str">
            <v>BAHAN</v>
          </cell>
        </row>
        <row r="930">
          <cell r="C930" t="str">
            <v>merapikan hamparaan dengan menggunakan Alat Bantu</v>
          </cell>
        </row>
        <row r="931">
          <cell r="L931" t="str">
            <v>1.</v>
          </cell>
          <cell r="N931" t="str">
            <v>Agregat Halus</v>
          </cell>
          <cell r="O931" t="str">
            <v>(M04)</v>
          </cell>
          <cell r="P931" t="str">
            <v>M3</v>
          </cell>
          <cell r="Q931">
            <v>1.6500000000000001E-2</v>
          </cell>
          <cell r="R931">
            <v>31756.453225945177</v>
          </cell>
          <cell r="U931">
            <v>523.9814782280954</v>
          </cell>
        </row>
        <row r="933">
          <cell r="A933" t="str">
            <v>III.</v>
          </cell>
          <cell r="C933" t="str">
            <v>PEMAKAIAN BAHAN, ALAT DAN TENAGA</v>
          </cell>
        </row>
        <row r="934">
          <cell r="A934" t="str">
            <v xml:space="preserve">   1.</v>
          </cell>
          <cell r="C934" t="str">
            <v>BAHAN</v>
          </cell>
        </row>
        <row r="935">
          <cell r="A935" t="str">
            <v>1.a.</v>
          </cell>
          <cell r="C935" t="str">
            <v>Agregat (Batu Pecah)</v>
          </cell>
          <cell r="G935" t="str">
            <v>(M04)</v>
          </cell>
        </row>
        <row r="936">
          <cell r="C936" t="str">
            <v>Berat Jenis Agregat</v>
          </cell>
          <cell r="G936" t="str">
            <v>Bj</v>
          </cell>
          <cell r="H936">
            <v>1.6</v>
          </cell>
        </row>
        <row r="937">
          <cell r="Q937" t="str">
            <v xml:space="preserve">JUMLAH HARGA BAHAN   </v>
          </cell>
          <cell r="U937">
            <v>523.9814782280954</v>
          </cell>
        </row>
        <row r="938">
          <cell r="C938" t="str">
            <v>Volume per m2</v>
          </cell>
          <cell r="D938" t="str">
            <v xml:space="preserve"> =  (t / 100) x Fh</v>
          </cell>
          <cell r="G938" t="str">
            <v>(M04)</v>
          </cell>
          <cell r="H938">
            <v>1.6500000000000001E-2</v>
          </cell>
          <cell r="I938" t="str">
            <v>M3</v>
          </cell>
        </row>
        <row r="939">
          <cell r="L939" t="str">
            <v>C.</v>
          </cell>
          <cell r="N939" t="str">
            <v>PERALATAN</v>
          </cell>
        </row>
        <row r="941">
          <cell r="L941" t="str">
            <v>1.</v>
          </cell>
          <cell r="N941" t="str">
            <v>Wheel Loader</v>
          </cell>
          <cell r="O941" t="str">
            <v>(E15)</v>
          </cell>
          <cell r="P941" t="str">
            <v>Jam</v>
          </cell>
          <cell r="Q941">
            <v>4.9085229808121386E-4</v>
          </cell>
          <cell r="R941">
            <v>215035.12819823693</v>
          </cell>
          <cell r="U941">
            <v>105.55048684429303</v>
          </cell>
        </row>
        <row r="942">
          <cell r="A942" t="str">
            <v>2</v>
          </cell>
          <cell r="C942" t="str">
            <v>ALAT</v>
          </cell>
          <cell r="L942" t="str">
            <v>2.</v>
          </cell>
          <cell r="N942" t="str">
            <v>Dump Truck</v>
          </cell>
          <cell r="O942" t="str">
            <v>(E09)</v>
          </cell>
          <cell r="P942" t="str">
            <v>Jam</v>
          </cell>
          <cell r="Q942">
            <v>4.3584999301086551E-2</v>
          </cell>
          <cell r="R942">
            <v>119818.0926144915</v>
          </cell>
          <cell r="U942">
            <v>5222.2714828601356</v>
          </cell>
        </row>
        <row r="943">
          <cell r="A943" t="str">
            <v>2.a.</v>
          </cell>
          <cell r="C943" t="str">
            <v>WHEEL LOADER</v>
          </cell>
          <cell r="G943" t="str">
            <v>(E15)</v>
          </cell>
          <cell r="L943" t="str">
            <v>3.</v>
          </cell>
          <cell r="N943" t="str">
            <v>P. Tyre Roller</v>
          </cell>
          <cell r="O943" t="str">
            <v>(E18)</v>
          </cell>
          <cell r="P943" t="str">
            <v>Jam</v>
          </cell>
          <cell r="Q943">
            <v>1.07095046854083E-3</v>
          </cell>
          <cell r="R943">
            <v>153571.33878019065</v>
          </cell>
          <cell r="U943">
            <v>164.4672972210877</v>
          </cell>
        </row>
        <row r="944">
          <cell r="C944" t="str">
            <v>Kapasitas bucket</v>
          </cell>
          <cell r="G944" t="str">
            <v>V</v>
          </cell>
          <cell r="H944">
            <v>1.5</v>
          </cell>
          <cell r="I944" t="str">
            <v>M3</v>
          </cell>
          <cell r="L944" t="str">
            <v>4.</v>
          </cell>
          <cell r="N944" t="str">
            <v>Alat Bantu</v>
          </cell>
          <cell r="P944" t="str">
            <v>Ls</v>
          </cell>
          <cell r="Q944">
            <v>1</v>
          </cell>
          <cell r="R944">
            <v>10</v>
          </cell>
          <cell r="U944">
            <v>10</v>
          </cell>
        </row>
        <row r="945">
          <cell r="C945" t="str">
            <v>Faktor bucket</v>
          </cell>
          <cell r="G945" t="str">
            <v>Fb</v>
          </cell>
          <cell r="H945">
            <v>0.9</v>
          </cell>
          <cell r="I945" t="str">
            <v>-</v>
          </cell>
          <cell r="J945" t="str">
            <v>Pemuatan ringan</v>
          </cell>
        </row>
        <row r="946">
          <cell r="C946" t="str">
            <v>Faktor Efisiensi alat</v>
          </cell>
          <cell r="G946" t="str">
            <v>Fa</v>
          </cell>
          <cell r="H946">
            <v>0.83</v>
          </cell>
          <cell r="I946" t="str">
            <v>-</v>
          </cell>
        </row>
        <row r="947">
          <cell r="C947" t="str">
            <v>Waktu Siklus :</v>
          </cell>
          <cell r="G947" t="str">
            <v>Ts1</v>
          </cell>
        </row>
        <row r="948">
          <cell r="C948" t="str">
            <v>- Muat</v>
          </cell>
          <cell r="G948" t="str">
            <v>T1</v>
          </cell>
          <cell r="H948">
            <v>1.5</v>
          </cell>
          <cell r="I948" t="str">
            <v>menit</v>
          </cell>
        </row>
        <row r="949">
          <cell r="C949" t="str">
            <v>- Lain lain</v>
          </cell>
          <cell r="G949" t="str">
            <v>T2</v>
          </cell>
          <cell r="H949">
            <v>0.5</v>
          </cell>
          <cell r="I949" t="str">
            <v>menit</v>
          </cell>
          <cell r="Q949" t="str">
            <v xml:space="preserve">JUMLAH HARGA PERALATAN   </v>
          </cell>
          <cell r="U949">
            <v>5502.2892669255161</v>
          </cell>
        </row>
        <row r="950">
          <cell r="G950" t="str">
            <v>Ts1</v>
          </cell>
          <cell r="H950">
            <v>2</v>
          </cell>
          <cell r="I950" t="str">
            <v>menit</v>
          </cell>
        </row>
        <row r="951">
          <cell r="L951" t="str">
            <v>D.</v>
          </cell>
          <cell r="N951" t="str">
            <v>JUMLAH HARGA TENAGA, BAHAN DAN PERALATAN  ( A + B + C )</v>
          </cell>
          <cell r="U951">
            <v>6026.2707451536116</v>
          </cell>
        </row>
        <row r="952">
          <cell r="C952" t="str">
            <v>Kap. Prod. / jam  =</v>
          </cell>
          <cell r="D952" t="str">
            <v>V x Fb x Fa x 60 x 100</v>
          </cell>
          <cell r="G952" t="str">
            <v>Q1</v>
          </cell>
          <cell r="H952">
            <v>2037.272727272727</v>
          </cell>
          <cell r="I952" t="str">
            <v>M2</v>
          </cell>
          <cell r="L952" t="str">
            <v>E.</v>
          </cell>
          <cell r="N952" t="str">
            <v>OVERHEAD &amp; PROFIT</v>
          </cell>
          <cell r="P952">
            <v>10</v>
          </cell>
          <cell r="Q952" t="str">
            <v>%  x  D</v>
          </cell>
          <cell r="U952">
            <v>602.62707451536119</v>
          </cell>
        </row>
        <row r="953">
          <cell r="D953" t="str">
            <v>Fh x Ts1 x t</v>
          </cell>
          <cell r="L953" t="str">
            <v>F.</v>
          </cell>
          <cell r="N953" t="str">
            <v>HARGA SATUAN PEKERJAAN  ( D + E )</v>
          </cell>
          <cell r="U953">
            <v>6628.8978196689732</v>
          </cell>
        </row>
        <row r="954">
          <cell r="L954" t="str">
            <v>Note: 1</v>
          </cell>
          <cell r="N954" t="str">
            <v>SATUAN dapat berdasarkan atas jam operasi untuk Tenaga Kerja dan Peralatan, volume dan/atau ukuran</v>
          </cell>
        </row>
        <row r="955">
          <cell r="C955" t="str">
            <v>Koefisien Alat / M2</v>
          </cell>
          <cell r="D955" t="str">
            <v xml:space="preserve"> = 1 : Q1</v>
          </cell>
          <cell r="G955" t="str">
            <v>(E15)</v>
          </cell>
          <cell r="H955">
            <v>4.9085229808121386E-4</v>
          </cell>
          <cell r="I955" t="str">
            <v>Jam</v>
          </cell>
          <cell r="N955" t="str">
            <v>berat untuk bahan-bahan.</v>
          </cell>
        </row>
        <row r="956">
          <cell r="L956">
            <v>2</v>
          </cell>
          <cell r="N956" t="str">
            <v>Kuantitas satuan adalah kuantitas setiap komponen untuk menyelesaikan satu satuan pekerjaan dari nomor</v>
          </cell>
        </row>
        <row r="957">
          <cell r="N957" t="str">
            <v>mata pembayaran.</v>
          </cell>
        </row>
        <row r="958">
          <cell r="L958">
            <v>3</v>
          </cell>
          <cell r="N958" t="str">
            <v>Biaya satuan untuk peralatan sudah termasuk bahan bakar, bahan habis dipakai dan operator.</v>
          </cell>
        </row>
        <row r="959">
          <cell r="L959">
            <v>4</v>
          </cell>
          <cell r="N959" t="str">
            <v>Biaya satuan sudah termasuk pengeluaran untuk seluruh pajak yang berkaitan (tetapi tidak termasuk PPN</v>
          </cell>
        </row>
        <row r="960">
          <cell r="J960" t="str">
            <v>Berlanjut ke halaman berikut</v>
          </cell>
          <cell r="N960" t="str">
            <v>yang dibayar dari kontrak) dan biaya-biaya lainnya.</v>
          </cell>
        </row>
        <row r="961">
          <cell r="A961" t="str">
            <v>ITEM PEMBAYARAN NO.</v>
          </cell>
          <cell r="D961" t="str">
            <v>:  4.2 (5)</v>
          </cell>
          <cell r="J961" t="str">
            <v>Analisa EI-425</v>
          </cell>
        </row>
        <row r="962">
          <cell r="A962" t="str">
            <v>JENIS PEKERJAAN</v>
          </cell>
          <cell r="D962" t="str">
            <v>:  Laburan Aspal Satu Lapis (BURTU)</v>
          </cell>
        </row>
        <row r="963">
          <cell r="A963" t="str">
            <v>SATUAN PEMBAYARAN</v>
          </cell>
          <cell r="D963" t="str">
            <v>:  M2</v>
          </cell>
          <cell r="J963" t="str">
            <v xml:space="preserve">         URAIAN ANALISA HARGA SATUAN</v>
          </cell>
        </row>
        <row r="964">
          <cell r="J964" t="str">
            <v>Lanjutan</v>
          </cell>
        </row>
        <row r="966">
          <cell r="A966" t="str">
            <v>No.</v>
          </cell>
          <cell r="C966" t="str">
            <v>U R A I A N</v>
          </cell>
          <cell r="G966" t="str">
            <v>KODE</v>
          </cell>
          <cell r="H966" t="str">
            <v>KOEF.</v>
          </cell>
          <cell r="I966" t="str">
            <v>SATUAN</v>
          </cell>
          <cell r="J966" t="str">
            <v>KETERANGAN</v>
          </cell>
        </row>
        <row r="969">
          <cell r="A969" t="str">
            <v>2.b.</v>
          </cell>
          <cell r="C969" t="str">
            <v>DUMP TRUCK</v>
          </cell>
          <cell r="G969" t="str">
            <v>(E09)</v>
          </cell>
        </row>
        <row r="970">
          <cell r="C970" t="str">
            <v>Kapasitas bak</v>
          </cell>
          <cell r="G970" t="str">
            <v>V</v>
          </cell>
          <cell r="H970">
            <v>6</v>
          </cell>
          <cell r="I970" t="str">
            <v>M3</v>
          </cell>
        </row>
        <row r="971">
          <cell r="C971" t="str">
            <v>Faktor Efisiensi alat</v>
          </cell>
          <cell r="G971" t="str">
            <v>Fa</v>
          </cell>
          <cell r="H971">
            <v>0.83</v>
          </cell>
          <cell r="I971" t="str">
            <v>-</v>
          </cell>
        </row>
        <row r="972">
          <cell r="C972" t="str">
            <v>Kecepatan rata-rata bermuatan</v>
          </cell>
          <cell r="G972" t="str">
            <v>v1</v>
          </cell>
          <cell r="H972">
            <v>40</v>
          </cell>
          <cell r="I972" t="str">
            <v>KM / Jam</v>
          </cell>
        </row>
        <row r="973">
          <cell r="C973" t="str">
            <v>Kecepatan rata-rata kosong</v>
          </cell>
          <cell r="G973" t="str">
            <v>v2</v>
          </cell>
          <cell r="H973">
            <v>50</v>
          </cell>
          <cell r="I973" t="str">
            <v>KM / Jam</v>
          </cell>
        </row>
        <row r="974">
          <cell r="C974" t="str">
            <v>Waktu Siklus  :  - Waktu memuat = V:(Q1 x t/100 )x60</v>
          </cell>
          <cell r="G974" t="str">
            <v>T1</v>
          </cell>
          <cell r="H974">
            <v>11.780455153949132</v>
          </cell>
          <cell r="I974" t="str">
            <v>menit</v>
          </cell>
        </row>
        <row r="975">
          <cell r="C975" t="str">
            <v>- Waktu tempuh isi = (L : v1) x 60 menit</v>
          </cell>
          <cell r="G975" t="str">
            <v>T2</v>
          </cell>
          <cell r="H975">
            <v>26.25</v>
          </cell>
          <cell r="I975" t="str">
            <v>menit</v>
          </cell>
        </row>
        <row r="976">
          <cell r="C976" t="str">
            <v>- Waktu tempuh kosong = (L : v2) x 60 menit</v>
          </cell>
          <cell r="G976" t="str">
            <v>T3</v>
          </cell>
          <cell r="H976">
            <v>21</v>
          </cell>
          <cell r="I976" t="str">
            <v>menit</v>
          </cell>
        </row>
        <row r="977">
          <cell r="C977" t="str">
            <v>- Waktu penghamparan</v>
          </cell>
          <cell r="G977" t="str">
            <v>T4</v>
          </cell>
          <cell r="H977">
            <v>60</v>
          </cell>
          <cell r="I977" t="str">
            <v>menit</v>
          </cell>
        </row>
        <row r="978">
          <cell r="C978" t="str">
            <v>- Lain-lain</v>
          </cell>
          <cell r="G978" t="str">
            <v>T5</v>
          </cell>
          <cell r="H978">
            <v>5</v>
          </cell>
          <cell r="I978" t="str">
            <v>menit</v>
          </cell>
        </row>
        <row r="979">
          <cell r="G979" t="str">
            <v>Ts2</v>
          </cell>
          <cell r="H979">
            <v>124.03045515394913</v>
          </cell>
          <cell r="I979" t="str">
            <v>menit</v>
          </cell>
        </row>
        <row r="981">
          <cell r="C981" t="str">
            <v xml:space="preserve">Kap. Prod./jam = </v>
          </cell>
          <cell r="D981" t="str">
            <v>V x Fa x 60 x 100</v>
          </cell>
          <cell r="G981" t="str">
            <v>Q2</v>
          </cell>
          <cell r="H981">
            <v>22.943673650008996</v>
          </cell>
          <cell r="I981" t="str">
            <v>M2</v>
          </cell>
        </row>
        <row r="982">
          <cell r="D982" t="str">
            <v>Fk x Ts2 x t</v>
          </cell>
        </row>
        <row r="984">
          <cell r="C984" t="str">
            <v>Koefisien Alat / M2</v>
          </cell>
          <cell r="D984" t="str">
            <v xml:space="preserve"> = 1 : Q2</v>
          </cell>
          <cell r="G984" t="str">
            <v>(E09)</v>
          </cell>
          <cell r="H984">
            <v>4.3584999301086551E-2</v>
          </cell>
          <cell r="I984" t="str">
            <v>Jam</v>
          </cell>
        </row>
        <row r="986">
          <cell r="A986" t="str">
            <v>2.c.</v>
          </cell>
          <cell r="C986" t="str">
            <v>PNEUMATIC TIRE ROLLER</v>
          </cell>
          <cell r="G986" t="str">
            <v>(E18)</v>
          </cell>
        </row>
        <row r="987">
          <cell r="C987" t="str">
            <v>Kecepatan rata-rata</v>
          </cell>
          <cell r="G987" t="str">
            <v>v</v>
          </cell>
          <cell r="H987">
            <v>4</v>
          </cell>
          <cell r="I987" t="str">
            <v>Km / Jam</v>
          </cell>
        </row>
        <row r="988">
          <cell r="C988" t="str">
            <v>Lebar efektif pemadatan</v>
          </cell>
          <cell r="G988" t="str">
            <v>b</v>
          </cell>
          <cell r="H988">
            <v>1.5</v>
          </cell>
          <cell r="I988" t="str">
            <v>M</v>
          </cell>
        </row>
        <row r="989">
          <cell r="C989" t="str">
            <v>Banyak Lintasan per lapis</v>
          </cell>
          <cell r="G989" t="str">
            <v>n</v>
          </cell>
          <cell r="H989">
            <v>8</v>
          </cell>
          <cell r="I989" t="str">
            <v>Lintasan</v>
          </cell>
        </row>
        <row r="990">
          <cell r="C990" t="str">
            <v>Faktor Efisiensi alat</v>
          </cell>
          <cell r="G990" t="str">
            <v>Fa</v>
          </cell>
          <cell r="H990">
            <v>0.83</v>
          </cell>
        </row>
        <row r="992">
          <cell r="C992" t="str">
            <v>Kap.Prod. / jam =</v>
          </cell>
          <cell r="D992" t="str">
            <v>(v x 1000) x b x t x Fa</v>
          </cell>
          <cell r="G992" t="str">
            <v>Q3</v>
          </cell>
          <cell r="H992">
            <v>933.75</v>
          </cell>
          <cell r="I992" t="str">
            <v>M2</v>
          </cell>
        </row>
        <row r="993">
          <cell r="D993" t="str">
            <v>n</v>
          </cell>
        </row>
        <row r="994">
          <cell r="D994" t="str">
            <v/>
          </cell>
        </row>
        <row r="995">
          <cell r="C995" t="str">
            <v>Koefisien Alat / M2</v>
          </cell>
          <cell r="D995" t="str">
            <v xml:space="preserve"> = 1 : Q3</v>
          </cell>
          <cell r="G995" t="str">
            <v>(E18)</v>
          </cell>
          <cell r="H995">
            <v>1.07095046854083E-3</v>
          </cell>
          <cell r="I995" t="str">
            <v>Jam</v>
          </cell>
        </row>
        <row r="997">
          <cell r="A997" t="str">
            <v>2.d.</v>
          </cell>
          <cell r="C997" t="str">
            <v>ALAT BANTU</v>
          </cell>
        </row>
        <row r="998">
          <cell r="C998" t="str">
            <v>diperlukan :</v>
          </cell>
        </row>
        <row r="999">
          <cell r="C999" t="str">
            <v>- Kereta dorong   = 2 buah</v>
          </cell>
        </row>
        <row r="1000">
          <cell r="C1000" t="str">
            <v>- Sekop                = 3 buah</v>
          </cell>
        </row>
        <row r="1001">
          <cell r="C1001" t="str">
            <v>- Sapu lidi            = 2 buah</v>
          </cell>
        </row>
        <row r="1003">
          <cell r="A1003" t="str">
            <v xml:space="preserve">   3.</v>
          </cell>
          <cell r="C1003" t="str">
            <v>TENAGA</v>
          </cell>
        </row>
        <row r="1004">
          <cell r="C1004" t="str">
            <v>Produksi menentukan : PNEUMATIC TIRE ROLLER</v>
          </cell>
          <cell r="G1004" t="str">
            <v>Q3</v>
          </cell>
          <cell r="H1004">
            <v>933.75</v>
          </cell>
          <cell r="I1004" t="str">
            <v>M2/jam</v>
          </cell>
        </row>
        <row r="1005">
          <cell r="C1005" t="str">
            <v>Produksi / hari  =  Tk x Q3</v>
          </cell>
          <cell r="G1005" t="str">
            <v>Qt</v>
          </cell>
          <cell r="H1005">
            <v>6536.25</v>
          </cell>
          <cell r="I1005" t="str">
            <v>M2</v>
          </cell>
        </row>
        <row r="1006">
          <cell r="C1006" t="str">
            <v>Kebutuhan tenaga :</v>
          </cell>
        </row>
        <row r="1007">
          <cell r="D1007" t="str">
            <v>- Pekerja</v>
          </cell>
          <cell r="G1007" t="str">
            <v>P</v>
          </cell>
          <cell r="H1007">
            <v>20</v>
          </cell>
          <cell r="I1007" t="str">
            <v>orang</v>
          </cell>
        </row>
        <row r="1008">
          <cell r="D1008" t="str">
            <v>- Mandor</v>
          </cell>
          <cell r="G1008" t="str">
            <v>M</v>
          </cell>
          <cell r="H1008">
            <v>1</v>
          </cell>
          <cell r="I1008" t="str">
            <v>orang</v>
          </cell>
        </row>
        <row r="1011">
          <cell r="C1011" t="str">
            <v>Koefisien Tenaga / M2     :</v>
          </cell>
        </row>
        <row r="1012">
          <cell r="D1012" t="str">
            <v>- Pekerja</v>
          </cell>
          <cell r="E1012" t="str">
            <v>= (Tk x P) / Qt</v>
          </cell>
          <cell r="G1012" t="str">
            <v>(L01)</v>
          </cell>
          <cell r="H1012">
            <v>2.1419009370816599E-2</v>
          </cell>
          <cell r="I1012" t="str">
            <v>Jam</v>
          </cell>
        </row>
        <row r="1013">
          <cell r="D1013" t="str">
            <v>- Mandor</v>
          </cell>
          <cell r="E1013" t="str">
            <v>= (Tk x M) / Qt</v>
          </cell>
          <cell r="G1013" t="str">
            <v>(L03)</v>
          </cell>
          <cell r="H1013">
            <v>1.07095046854083E-3</v>
          </cell>
          <cell r="I1013" t="str">
            <v>Jam</v>
          </cell>
        </row>
        <row r="1019">
          <cell r="J1019" t="str">
            <v>Berlanjut ke halaman berikut</v>
          </cell>
        </row>
        <row r="1020">
          <cell r="A1020" t="str">
            <v>ITEM PEMBAYARAN NO.</v>
          </cell>
          <cell r="D1020" t="str">
            <v>:  4.2 (5)</v>
          </cell>
          <cell r="J1020" t="str">
            <v>Analisa EI-425</v>
          </cell>
        </row>
        <row r="1021">
          <cell r="A1021" t="str">
            <v>JENIS PEKERJAAN</v>
          </cell>
          <cell r="D1021" t="str">
            <v>:  Laburan Aspal Satu Lapis (BURTU)</v>
          </cell>
        </row>
        <row r="1022">
          <cell r="A1022" t="str">
            <v>SATUAN PEMBAYARAN</v>
          </cell>
          <cell r="D1022" t="str">
            <v>:  M2</v>
          </cell>
          <cell r="J1022" t="str">
            <v xml:space="preserve">         URAIAN ANALISA HARGA SATUAN</v>
          </cell>
        </row>
        <row r="1023">
          <cell r="J1023" t="str">
            <v>Lanjutan</v>
          </cell>
        </row>
        <row r="1025">
          <cell r="A1025" t="str">
            <v>No.</v>
          </cell>
          <cell r="C1025" t="str">
            <v>U R A I A N</v>
          </cell>
          <cell r="G1025" t="str">
            <v>KODE</v>
          </cell>
          <cell r="H1025" t="str">
            <v>KOEF.</v>
          </cell>
          <cell r="I1025" t="str">
            <v>SATUAN</v>
          </cell>
          <cell r="J1025" t="str">
            <v>KETERANGAN</v>
          </cell>
        </row>
        <row r="1028">
          <cell r="A1028" t="str">
            <v>4.</v>
          </cell>
          <cell r="C1028" t="str">
            <v>HARGA DASAR SATUAN UPAH, BAHAN DAN ALAT</v>
          </cell>
        </row>
        <row r="1029">
          <cell r="C1029" t="str">
            <v>Lihat lampiran.</v>
          </cell>
        </row>
        <row r="1031">
          <cell r="A1031" t="str">
            <v>5.</v>
          </cell>
          <cell r="C1031" t="str">
            <v>ANALISA HARGA SATUAN PEKERJAAN</v>
          </cell>
        </row>
        <row r="1032">
          <cell r="C1032" t="str">
            <v>Lihat perhitungan dalam FORMULIR STANDAR UNTUK</v>
          </cell>
        </row>
        <row r="1033">
          <cell r="C1033" t="str">
            <v>PEREKEMAN ANALISA MASING-MASING HARGA</v>
          </cell>
        </row>
        <row r="1034">
          <cell r="C1034" t="str">
            <v>SATUAN.</v>
          </cell>
        </row>
        <row r="1035">
          <cell r="C1035" t="str">
            <v>Didapat Harga Satuan Pekerjaan :</v>
          </cell>
        </row>
        <row r="1037">
          <cell r="C1037" t="str">
            <v xml:space="preserve">Rp.  </v>
          </cell>
          <cell r="D1037">
            <v>6628.8978196689732</v>
          </cell>
          <cell r="E1037" t="str">
            <v xml:space="preserve"> / M2.</v>
          </cell>
        </row>
        <row r="1040">
          <cell r="A1040" t="str">
            <v>6.</v>
          </cell>
          <cell r="C1040" t="str">
            <v>WAKTU PELAKSANAAN YANG DIPERLUKAN</v>
          </cell>
        </row>
        <row r="1041">
          <cell r="C1041" t="str">
            <v>Waktu pelaksanaan</v>
          </cell>
          <cell r="D1041" t="str">
            <v>:  . . . . . . .  bulan</v>
          </cell>
        </row>
        <row r="1043">
          <cell r="A1043" t="str">
            <v>7.</v>
          </cell>
          <cell r="C1043" t="str">
            <v>VOLUME PEKERJAAN YANG DIPERLUKAN</v>
          </cell>
        </row>
        <row r="1044">
          <cell r="C1044" t="str">
            <v>Volume pekerjaan  :</v>
          </cell>
          <cell r="D1044">
            <v>0</v>
          </cell>
          <cell r="E1044" t="str">
            <v>M2</v>
          </cell>
        </row>
        <row r="1079">
          <cell r="A1079" t="str">
            <v>ITEM PEMBAYARAN NO.</v>
          </cell>
          <cell r="D1079" t="str">
            <v>:  4.2 (6)</v>
          </cell>
          <cell r="J1079" t="str">
            <v>Analisa EI-426</v>
          </cell>
          <cell r="T1079" t="str">
            <v>Analisa EI-426</v>
          </cell>
        </row>
        <row r="1080">
          <cell r="A1080" t="str">
            <v>JENIS PEKERJAAN</v>
          </cell>
          <cell r="D1080" t="str">
            <v>:  Aspal Utk. Pekerjaan Pelaburan</v>
          </cell>
        </row>
        <row r="1081">
          <cell r="A1081" t="str">
            <v>SATUAN PEMBAYARAN</v>
          </cell>
          <cell r="D1081" t="str">
            <v>:  LITER</v>
          </cell>
          <cell r="J1081" t="str">
            <v xml:space="preserve">         URAIAN ANALISA HARGA SATUAN</v>
          </cell>
          <cell r="L1081" t="str">
            <v>FORMULIR STANDAR UNTUK</v>
          </cell>
        </row>
        <row r="1082">
          <cell r="L1082" t="str">
            <v>PEREKAMAN ANALISA MASING-MASING HARGA SATUAN</v>
          </cell>
        </row>
        <row r="1083">
          <cell r="L1083" t="str">
            <v/>
          </cell>
        </row>
        <row r="1084">
          <cell r="A1084" t="str">
            <v>No.</v>
          </cell>
          <cell r="C1084" t="str">
            <v>U R A I A N</v>
          </cell>
          <cell r="G1084" t="str">
            <v>KODE</v>
          </cell>
          <cell r="H1084" t="str">
            <v>KOEF.</v>
          </cell>
          <cell r="I1084" t="str">
            <v>SATUAN</v>
          </cell>
          <cell r="J1084" t="str">
            <v>KETERANGAN</v>
          </cell>
        </row>
        <row r="1086">
          <cell r="L1086" t="str">
            <v>Proyek / Bagpro</v>
          </cell>
          <cell r="O1086" t="str">
            <v xml:space="preserve">:  Peningkatan Jalan Dan Jembatan Prop. NTT </v>
          </cell>
        </row>
        <row r="1087">
          <cell r="A1087" t="str">
            <v>I.</v>
          </cell>
          <cell r="C1087" t="str">
            <v>ASUMSI</v>
          </cell>
          <cell r="L1087" t="str">
            <v>No. Paket Kontrak</v>
          </cell>
          <cell r="O1087" t="str">
            <v xml:space="preserve">:  </v>
          </cell>
        </row>
        <row r="1088">
          <cell r="A1088">
            <v>1</v>
          </cell>
          <cell r="C1088" t="str">
            <v>Menggunakan alat berat (cara mekanik)</v>
          </cell>
          <cell r="L1088" t="str">
            <v>Nama Paket</v>
          </cell>
          <cell r="O1088" t="str">
            <v>:  Pembangunan Jalan Resetlement Pengungsi Mauritzu</v>
          </cell>
        </row>
        <row r="1089">
          <cell r="A1089">
            <v>2</v>
          </cell>
          <cell r="C1089" t="str">
            <v>Lokasi pekerjaan : sepanjang jalan</v>
          </cell>
          <cell r="L1089" t="str">
            <v>Prop / Kab / Kodya</v>
          </cell>
          <cell r="O1089" t="str">
            <v>:  Nusa Tenggara Timur / TTU</v>
          </cell>
        </row>
        <row r="1090">
          <cell r="A1090">
            <v>3</v>
          </cell>
          <cell r="C1090" t="str">
            <v>Jarak rata-rata Base Camp ke lokasi pekerjaan</v>
          </cell>
          <cell r="G1090" t="str">
            <v>L</v>
          </cell>
          <cell r="H1090">
            <v>17.5</v>
          </cell>
          <cell r="I1090" t="str">
            <v>KM</v>
          </cell>
          <cell r="L1090" t="str">
            <v>ITEM PEMBAYARAN NO.</v>
          </cell>
          <cell r="O1090" t="str">
            <v>:  4.2 (6)</v>
          </cell>
          <cell r="R1090" t="str">
            <v>PERKIRAAN VOL. PEK.</v>
          </cell>
          <cell r="T1090" t="str">
            <v>:</v>
          </cell>
          <cell r="U1090">
            <v>0</v>
          </cell>
        </row>
        <row r="1091">
          <cell r="A1091">
            <v>4</v>
          </cell>
          <cell r="C1091" t="str">
            <v>Jam kerja efektif per-hari</v>
          </cell>
          <cell r="G1091" t="str">
            <v>Tk</v>
          </cell>
          <cell r="H1091">
            <v>7</v>
          </cell>
          <cell r="I1091" t="str">
            <v>Jam</v>
          </cell>
          <cell r="L1091" t="str">
            <v>JENIS PEKERJAAN</v>
          </cell>
          <cell r="O1091" t="str">
            <v>:  Aspal Utk. Pekerjaan Pelaburan</v>
          </cell>
          <cell r="R1091" t="str">
            <v>TOTAL HARGA (Rp.)</v>
          </cell>
          <cell r="T1091" t="str">
            <v>:</v>
          </cell>
          <cell r="U1091">
            <v>0</v>
          </cell>
        </row>
        <row r="1092">
          <cell r="A1092">
            <v>5</v>
          </cell>
          <cell r="C1092" t="str">
            <v>Faktor kehilangan bahan</v>
          </cell>
          <cell r="G1092" t="str">
            <v>Fh</v>
          </cell>
          <cell r="H1092">
            <v>1.1000000000000001</v>
          </cell>
          <cell r="I1092" t="str">
            <v>-</v>
          </cell>
          <cell r="L1092" t="str">
            <v>SATUAN PEMBAYARAN</v>
          </cell>
          <cell r="O1092" t="str">
            <v>:  LITER</v>
          </cell>
          <cell r="R1092" t="str">
            <v>% THD. BIAYA PROYEK</v>
          </cell>
          <cell r="T1092" t="str">
            <v>:</v>
          </cell>
          <cell r="U1092">
            <v>0</v>
          </cell>
        </row>
        <row r="1093">
          <cell r="A1093">
            <v>6</v>
          </cell>
          <cell r="C1093" t="str">
            <v>Komposisi campuran  :</v>
          </cell>
        </row>
        <row r="1094">
          <cell r="A1094" t="str">
            <v/>
          </cell>
          <cell r="C1094" t="str">
            <v>- Aspal AC - 10 atau AC - 20</v>
          </cell>
          <cell r="G1094" t="str">
            <v>As</v>
          </cell>
          <cell r="H1094">
            <v>95.238095238095227</v>
          </cell>
          <cell r="I1094" t="str">
            <v>%</v>
          </cell>
          <cell r="J1094" t="str">
            <v>100 bagian</v>
          </cell>
        </row>
        <row r="1095">
          <cell r="A1095" t="str">
            <v/>
          </cell>
          <cell r="C1095" t="str">
            <v>- Minyak Tanah / Pencair</v>
          </cell>
          <cell r="G1095" t="str">
            <v>K</v>
          </cell>
          <cell r="H1095">
            <v>4.7619047619047734</v>
          </cell>
          <cell r="I1095" t="str">
            <v>%</v>
          </cell>
          <cell r="J1095" t="str">
            <v>5 bagian</v>
          </cell>
          <cell r="Q1095" t="str">
            <v>PERKIRAAN</v>
          </cell>
          <cell r="R1095" t="str">
            <v>HARGA</v>
          </cell>
          <cell r="S1095" t="str">
            <v>JUMLAH</v>
          </cell>
        </row>
        <row r="1096">
          <cell r="A1096">
            <v>7</v>
          </cell>
          <cell r="C1096" t="str">
            <v>Berat jenis bahan  :</v>
          </cell>
          <cell r="L1096" t="str">
            <v>NO.</v>
          </cell>
          <cell r="N1096" t="str">
            <v>KOMPONEN</v>
          </cell>
          <cell r="P1096" t="str">
            <v>SATUAN</v>
          </cell>
          <cell r="Q1096" t="str">
            <v>KUANTITAS</v>
          </cell>
          <cell r="R1096" t="str">
            <v>SATUAN</v>
          </cell>
          <cell r="S1096" t="str">
            <v>HARGA</v>
          </cell>
        </row>
        <row r="1097">
          <cell r="C1097" t="str">
            <v>- Aspal AC - 10 atau AC - 20</v>
          </cell>
          <cell r="G1097" t="str">
            <v>D1</v>
          </cell>
          <cell r="H1097">
            <v>1.05</v>
          </cell>
          <cell r="I1097" t="str">
            <v>Kg / Ltr</v>
          </cell>
          <cell r="R1097" t="str">
            <v>(Rp.)</v>
          </cell>
          <cell r="S1097" t="str">
            <v>(Rp.)</v>
          </cell>
        </row>
        <row r="1098">
          <cell r="C1098" t="str">
            <v>- Minyak Tanah / Pencair</v>
          </cell>
          <cell r="G1098" t="str">
            <v>D2</v>
          </cell>
          <cell r="H1098">
            <v>0.8</v>
          </cell>
          <cell r="I1098" t="str">
            <v>Kg / Ltr</v>
          </cell>
        </row>
        <row r="1099">
          <cell r="A1099">
            <v>8</v>
          </cell>
          <cell r="C1099" t="str">
            <v>Bahan dasar (aspal &amp; minyak pencair) semuanya</v>
          </cell>
        </row>
        <row r="1100">
          <cell r="C1100" t="str">
            <v>diterima dilokasi pekerjaan</v>
          </cell>
          <cell r="L1100" t="str">
            <v>A.</v>
          </cell>
          <cell r="N1100" t="str">
            <v>TENAGA</v>
          </cell>
        </row>
        <row r="1101">
          <cell r="A1101" t="str">
            <v/>
          </cell>
          <cell r="C1101" t="str">
            <v/>
          </cell>
        </row>
        <row r="1102">
          <cell r="A1102" t="str">
            <v>II.</v>
          </cell>
          <cell r="C1102" t="str">
            <v>URUTAN KERJA</v>
          </cell>
          <cell r="L1102" t="str">
            <v>1.</v>
          </cell>
          <cell r="N1102" t="str">
            <v>Pekerja</v>
          </cell>
          <cell r="O1102" t="str">
            <v>(L01)</v>
          </cell>
          <cell r="P1102" t="str">
            <v>Jam</v>
          </cell>
          <cell r="Q1102">
            <v>3.0120481927710843E-2</v>
          </cell>
          <cell r="R1102">
            <v>0</v>
          </cell>
          <cell r="U1102">
            <v>0</v>
          </cell>
        </row>
        <row r="1103">
          <cell r="A1103">
            <v>1</v>
          </cell>
          <cell r="C1103" t="str">
            <v>Aspal dan minyak tanah dicampur dan dipanaskan</v>
          </cell>
          <cell r="L1103" t="str">
            <v>2.</v>
          </cell>
          <cell r="N1103" t="str">
            <v>Mandor</v>
          </cell>
          <cell r="O1103" t="str">
            <v>(L03)</v>
          </cell>
          <cell r="P1103" t="str">
            <v>Jam</v>
          </cell>
          <cell r="Q1103">
            <v>3.0120481927710845E-3</v>
          </cell>
          <cell r="R1103">
            <v>0</v>
          </cell>
          <cell r="U1103">
            <v>0</v>
          </cell>
        </row>
        <row r="1104">
          <cell r="C1104" t="str">
            <v>sehingga menjadi campuran aspal cair</v>
          </cell>
        </row>
        <row r="1105">
          <cell r="A1105">
            <v>2</v>
          </cell>
          <cell r="C1105" t="str">
            <v>Permukaan yang akan dilapis dibersihkan dari debu</v>
          </cell>
        </row>
        <row r="1106">
          <cell r="C1106" t="str">
            <v>dan kotoran dengan Air Compresor</v>
          </cell>
          <cell r="Q1106" t="str">
            <v xml:space="preserve">JUMLAH HARGA TENAGA   </v>
          </cell>
          <cell r="U1106">
            <v>0</v>
          </cell>
        </row>
        <row r="1107">
          <cell r="A1107">
            <v>3</v>
          </cell>
          <cell r="C1107" t="str">
            <v>Campuran aspal cair disemprotkan dengan Asphalt</v>
          </cell>
        </row>
        <row r="1108">
          <cell r="C1108" t="str">
            <v>Sprayer ke atas permukaan yang akan dilapis</v>
          </cell>
          <cell r="L1108" t="str">
            <v>B.</v>
          </cell>
          <cell r="N1108" t="str">
            <v>BAHAN</v>
          </cell>
        </row>
        <row r="1109">
          <cell r="A1109">
            <v>4</v>
          </cell>
          <cell r="C1109" t="str">
            <v>Angkutan Aspal dan Minyak Tanah menggunakan</v>
          </cell>
          <cell r="Q1109" t="str">
            <v/>
          </cell>
        </row>
        <row r="1110">
          <cell r="C1110" t="str">
            <v>Dump Truck</v>
          </cell>
          <cell r="L1110" t="str">
            <v>1.</v>
          </cell>
          <cell r="N1110" t="str">
            <v>Aspal</v>
          </cell>
          <cell r="O1110" t="str">
            <v>(M10)</v>
          </cell>
          <cell r="P1110" t="str">
            <v>Kg</v>
          </cell>
          <cell r="Q1110">
            <v>1.1000000000000001</v>
          </cell>
          <cell r="R1110">
            <v>0</v>
          </cell>
          <cell r="U1110">
            <v>0</v>
          </cell>
        </row>
        <row r="1111">
          <cell r="L1111" t="str">
            <v>2.</v>
          </cell>
          <cell r="N1111" t="str">
            <v>Minyak Tanah</v>
          </cell>
          <cell r="O1111" t="str">
            <v>(M11)</v>
          </cell>
          <cell r="P1111" t="str">
            <v>Liter</v>
          </cell>
          <cell r="Q1111">
            <v>5.2380952380952514E-2</v>
          </cell>
          <cell r="R1111">
            <v>1950</v>
          </cell>
          <cell r="U1111">
            <v>102.14285714285741</v>
          </cell>
        </row>
        <row r="1112">
          <cell r="A1112" t="str">
            <v>III.</v>
          </cell>
          <cell r="C1112" t="str">
            <v>PEMAKAIAN BAHAN, ALAT DAN TENAGA</v>
          </cell>
        </row>
        <row r="1114">
          <cell r="A1114" t="str">
            <v xml:space="preserve">   1.</v>
          </cell>
          <cell r="C1114" t="str">
            <v>BAHAN</v>
          </cell>
        </row>
        <row r="1115">
          <cell r="C1115" t="str">
            <v>Untuk mendapatkan 1 liter Lapis resap Pengikat</v>
          </cell>
        </row>
        <row r="1116">
          <cell r="C1116" t="str">
            <v>diperlukan :</v>
          </cell>
          <cell r="D1116" t="str">
            <v>(1 liter x Fh)</v>
          </cell>
          <cell r="G1116" t="str">
            <v>Pc</v>
          </cell>
          <cell r="H1116">
            <v>1.1000000000000001</v>
          </cell>
          <cell r="I1116" t="str">
            <v>liter</v>
          </cell>
          <cell r="J1116" t="str">
            <v>Campuran</v>
          </cell>
          <cell r="Q1116" t="str">
            <v xml:space="preserve">JUMLAH HARGA BAHAN   </v>
          </cell>
          <cell r="U1116">
            <v>102.14285714285741</v>
          </cell>
        </row>
        <row r="1118">
          <cell r="C1118" t="str">
            <v>Aspal</v>
          </cell>
          <cell r="D1118" t="str">
            <v>= As x Pc x D1 : 100</v>
          </cell>
          <cell r="G1118" t="str">
            <v>(M10)</v>
          </cell>
          <cell r="H1118">
            <v>1.1000000000000001</v>
          </cell>
          <cell r="I1118" t="str">
            <v>Kg</v>
          </cell>
          <cell r="L1118" t="str">
            <v>C.</v>
          </cell>
          <cell r="N1118" t="str">
            <v>PERALATAN</v>
          </cell>
        </row>
        <row r="1119">
          <cell r="C1119" t="str">
            <v>Minyak Tanah</v>
          </cell>
          <cell r="D1119" t="str">
            <v>= K x Pc : 100</v>
          </cell>
          <cell r="G1119" t="str">
            <v>(M11)</v>
          </cell>
          <cell r="H1119">
            <v>5.2380952380952514E-2</v>
          </cell>
          <cell r="I1119" t="str">
            <v>liter</v>
          </cell>
        </row>
        <row r="1120">
          <cell r="L1120" t="str">
            <v>1.</v>
          </cell>
          <cell r="N1120" t="str">
            <v>Asphalt Sprayer  (E03)</v>
          </cell>
          <cell r="P1120" t="str">
            <v>Jam</v>
          </cell>
          <cell r="Q1120">
            <v>3.0120481927710845E-3</v>
          </cell>
          <cell r="R1120">
            <v>27515.982315631045</v>
          </cell>
          <cell r="U1120">
            <v>82.87946480611761</v>
          </cell>
        </row>
        <row r="1121">
          <cell r="A1121" t="str">
            <v>2.</v>
          </cell>
          <cell r="C1121" t="str">
            <v>ALAT</v>
          </cell>
          <cell r="L1121" t="str">
            <v>2.</v>
          </cell>
          <cell r="N1121" t="str">
            <v>Air Compresor    (E05)</v>
          </cell>
          <cell r="P1121" t="str">
            <v>Jam</v>
          </cell>
          <cell r="Q1121">
            <v>1.7857142857142857E-3</v>
          </cell>
          <cell r="R1121">
            <v>55457.669318426146</v>
          </cell>
          <cell r="U1121">
            <v>99.031552354332405</v>
          </cell>
        </row>
        <row r="1122">
          <cell r="A1122" t="str">
            <v>2.a.</v>
          </cell>
          <cell r="C1122" t="str">
            <v>APHALT SPRAYER</v>
          </cell>
          <cell r="G1122" t="str">
            <v>(E03)</v>
          </cell>
          <cell r="L1122" t="str">
            <v>3.</v>
          </cell>
          <cell r="N1122" t="str">
            <v>Dump Truck</v>
          </cell>
          <cell r="O1122" t="str">
            <v>(E08)</v>
          </cell>
          <cell r="P1122" t="str">
            <v>Jam</v>
          </cell>
          <cell r="Q1122">
            <v>3.0120481927710845E-3</v>
          </cell>
          <cell r="R1122">
            <v>85369.901634057198</v>
          </cell>
          <cell r="U1122">
            <v>257.13825793390725</v>
          </cell>
        </row>
        <row r="1123">
          <cell r="C1123" t="str">
            <v>Kapasitas alat</v>
          </cell>
          <cell r="G1123" t="str">
            <v>V</v>
          </cell>
          <cell r="H1123">
            <v>800</v>
          </cell>
          <cell r="I1123" t="str">
            <v>liter</v>
          </cell>
        </row>
        <row r="1124">
          <cell r="C1124" t="str">
            <v>Faktor Efisiensi Alat</v>
          </cell>
          <cell r="G1124" t="str">
            <v>Fa</v>
          </cell>
          <cell r="H1124">
            <v>0.83</v>
          </cell>
          <cell r="I1124" t="str">
            <v>-</v>
          </cell>
        </row>
        <row r="1125">
          <cell r="C1125" t="str">
            <v>Waktu Siklus (termasuk proses pemanasan)</v>
          </cell>
          <cell r="G1125" t="str">
            <v>Ts</v>
          </cell>
          <cell r="H1125">
            <v>2</v>
          </cell>
          <cell r="I1125" t="str">
            <v>Jam</v>
          </cell>
        </row>
        <row r="1127">
          <cell r="C1127" t="str">
            <v>Kap.Prod. / jam =</v>
          </cell>
          <cell r="D1127" t="str">
            <v>V x Fa</v>
          </cell>
          <cell r="G1127" t="str">
            <v>Q1</v>
          </cell>
          <cell r="H1127">
            <v>332</v>
          </cell>
          <cell r="I1127" t="str">
            <v>liter</v>
          </cell>
        </row>
        <row r="1128">
          <cell r="D1128" t="str">
            <v>Ts</v>
          </cell>
          <cell r="Q1128" t="str">
            <v xml:space="preserve">JUMLAH HARGA PERALATAN   </v>
          </cell>
          <cell r="U1128">
            <v>439.04927509435726</v>
          </cell>
        </row>
        <row r="1129">
          <cell r="C1129" t="str">
            <v>Koefisien Alat / Ltr</v>
          </cell>
          <cell r="D1129" t="str">
            <v xml:space="preserve"> = 1 : Q1</v>
          </cell>
          <cell r="G1129" t="str">
            <v>(E03)</v>
          </cell>
          <cell r="H1129">
            <v>3.0120481927710845E-3</v>
          </cell>
          <cell r="I1129" t="str">
            <v>Jam</v>
          </cell>
        </row>
        <row r="1130">
          <cell r="L1130" t="str">
            <v>D.</v>
          </cell>
          <cell r="N1130" t="str">
            <v>JUMLAH HARGA TENAGA, BAHAN DAN PERALATAN  ( A + B + C )</v>
          </cell>
          <cell r="U1130">
            <v>541.19213223721465</v>
          </cell>
        </row>
        <row r="1131">
          <cell r="A1131" t="str">
            <v>2.b.</v>
          </cell>
          <cell r="C1131" t="str">
            <v>AIR COMPRESOR</v>
          </cell>
          <cell r="G1131" t="str">
            <v>(E05)</v>
          </cell>
          <cell r="L1131" t="str">
            <v>E.</v>
          </cell>
          <cell r="N1131" t="str">
            <v>OVERHEAD &amp; PROFIT</v>
          </cell>
          <cell r="P1131">
            <v>10</v>
          </cell>
          <cell r="Q1131" t="str">
            <v>%  x  D</v>
          </cell>
          <cell r="U1131">
            <v>54.119213223721466</v>
          </cell>
        </row>
        <row r="1132">
          <cell r="C1132" t="str">
            <v>Kapasitas Alat ------&gt;&gt;  diambil</v>
          </cell>
          <cell r="G1132" t="str">
            <v>V</v>
          </cell>
          <cell r="H1132">
            <v>700</v>
          </cell>
          <cell r="I1132" t="str">
            <v>M2 / Jam</v>
          </cell>
          <cell r="L1132" t="str">
            <v>F.</v>
          </cell>
          <cell r="N1132" t="str">
            <v>HARGA SATUAN PEKERJAAN  ( D + E )</v>
          </cell>
          <cell r="U1132">
            <v>595.31134546093608</v>
          </cell>
        </row>
        <row r="1133">
          <cell r="C1133" t="str">
            <v>Aplikasi rata-rata</v>
          </cell>
          <cell r="G1133" t="str">
            <v>Ap</v>
          </cell>
          <cell r="H1133">
            <v>0.8</v>
          </cell>
          <cell r="I1133" t="str">
            <v>liter / M2</v>
          </cell>
          <cell r="L1133" t="str">
            <v>Note: 1</v>
          </cell>
          <cell r="N1133" t="str">
            <v>SATUAN dapat berdasarkan atas jam operasi untuk Tenaga Kerja dan Peralatan, volume dan/atau ukuran</v>
          </cell>
        </row>
        <row r="1134">
          <cell r="N1134" t="str">
            <v>berat untuk bahan-bahan.</v>
          </cell>
        </row>
        <row r="1135">
          <cell r="C1135" t="str">
            <v xml:space="preserve">Kap. Prod. / jam = </v>
          </cell>
          <cell r="D1135" t="str">
            <v>(V x Ap)</v>
          </cell>
          <cell r="G1135" t="str">
            <v>Q2</v>
          </cell>
          <cell r="H1135">
            <v>560</v>
          </cell>
          <cell r="I1135" t="str">
            <v>liter</v>
          </cell>
          <cell r="L1135">
            <v>2</v>
          </cell>
          <cell r="N1135" t="str">
            <v>Kuantitas satuan adalah kuantitas setiap komponen untuk menyelesaikan satu satuan pekerjaan dari nomor</v>
          </cell>
        </row>
        <row r="1136">
          <cell r="N1136" t="str">
            <v>mata pembayaran.</v>
          </cell>
        </row>
        <row r="1137">
          <cell r="C1137" t="str">
            <v>Koefisien Alat / Ltr</v>
          </cell>
          <cell r="D1137" t="str">
            <v xml:space="preserve"> = 1 : Q2</v>
          </cell>
          <cell r="G1137" t="str">
            <v>(E05)</v>
          </cell>
          <cell r="H1137">
            <v>1.7857142857142857E-3</v>
          </cell>
          <cell r="I1137" t="str">
            <v>Jam</v>
          </cell>
          <cell r="L1137">
            <v>3</v>
          </cell>
          <cell r="N1137" t="str">
            <v>Biaya satuan untuk peralatan sudah termasuk bahan bakar, bahan habis dipakai dan operator.</v>
          </cell>
        </row>
        <row r="1138">
          <cell r="L1138">
            <v>4</v>
          </cell>
          <cell r="N1138" t="str">
            <v>Biaya satuan sudah termasuk pengeluaran untuk seluruh pajak yang berkaitan (tetapi tidak termasuk PPN</v>
          </cell>
        </row>
        <row r="1139">
          <cell r="J1139" t="str">
            <v>Berlanjut ke halaman berikut</v>
          </cell>
          <cell r="N1139" t="str">
            <v>yang dibayar dari kontrak) dan biaya-biaya lainnya.</v>
          </cell>
        </row>
        <row r="1140">
          <cell r="A1140" t="str">
            <v>ITEM PEMBAYARAN NO.</v>
          </cell>
          <cell r="D1140" t="str">
            <v>:  4.2 (6)</v>
          </cell>
          <cell r="J1140" t="str">
            <v>Analisa EI-426</v>
          </cell>
        </row>
        <row r="1141">
          <cell r="A1141" t="str">
            <v xml:space="preserve">JENIS PEKERJAAN                                  </v>
          </cell>
          <cell r="D1141" t="str">
            <v>:  Aspal Utk. Pekerjaan Pelaburan</v>
          </cell>
        </row>
        <row r="1142">
          <cell r="A1142" t="str">
            <v>SATUAN PEMBAYARAN</v>
          </cell>
          <cell r="D1142" t="str">
            <v>:  LITER</v>
          </cell>
          <cell r="J1142" t="str">
            <v xml:space="preserve">         URAIAN ANALISA HARGA SATUAN</v>
          </cell>
        </row>
        <row r="1143">
          <cell r="J1143" t="str">
            <v>Lanjutan</v>
          </cell>
        </row>
        <row r="1145">
          <cell r="A1145" t="str">
            <v>No.</v>
          </cell>
          <cell r="C1145" t="str">
            <v>U R A I A N</v>
          </cell>
          <cell r="G1145" t="str">
            <v>KODE</v>
          </cell>
          <cell r="H1145" t="str">
            <v>KOEF.</v>
          </cell>
          <cell r="I1145" t="str">
            <v>SATUAN</v>
          </cell>
          <cell r="J1145" t="str">
            <v>KETERANGAN</v>
          </cell>
        </row>
        <row r="1148">
          <cell r="A1148" t="str">
            <v>2.c.</v>
          </cell>
          <cell r="C1148" t="str">
            <v>DUMP TRUCK (DT)</v>
          </cell>
          <cell r="G1148" t="str">
            <v>(E08)</v>
          </cell>
        </row>
        <row r="1149">
          <cell r="C1149" t="str">
            <v>Sebagai alat pengangkut bahan dilokasi pekerjaan</v>
          </cell>
        </row>
        <row r="1150">
          <cell r="C1150" t="str">
            <v>Dump Truck melayani alat Asphalt Sprayer.</v>
          </cell>
        </row>
        <row r="1151">
          <cell r="C1151" t="str">
            <v>Kap.Prod. / jam = sama dengan Asphalt Sprayer</v>
          </cell>
          <cell r="G1151" t="str">
            <v>Q3</v>
          </cell>
          <cell r="H1151">
            <v>332</v>
          </cell>
          <cell r="I1151" t="str">
            <v>liter</v>
          </cell>
        </row>
        <row r="1153">
          <cell r="C1153" t="str">
            <v>Koefisien Alat / Ltr</v>
          </cell>
          <cell r="D1153" t="str">
            <v xml:space="preserve"> = 1 : Q3</v>
          </cell>
          <cell r="G1153" t="str">
            <v>(E08)</v>
          </cell>
          <cell r="H1153">
            <v>3.0120481927710845E-3</v>
          </cell>
          <cell r="I1153" t="str">
            <v>Jam</v>
          </cell>
        </row>
        <row r="1155">
          <cell r="A1155" t="str">
            <v>3.</v>
          </cell>
          <cell r="C1155" t="str">
            <v>TENAGA</v>
          </cell>
        </row>
        <row r="1156">
          <cell r="C1156" t="str">
            <v>Produksi menentukan : ASPHALT SPRAYER</v>
          </cell>
          <cell r="G1156" t="str">
            <v>Q1</v>
          </cell>
          <cell r="H1156">
            <v>332</v>
          </cell>
          <cell r="I1156" t="str">
            <v>Ltr/Jam</v>
          </cell>
        </row>
        <row r="1157">
          <cell r="C1157" t="str">
            <v>Produksi / hari  =  Tk x Q1</v>
          </cell>
          <cell r="G1157" t="str">
            <v>Qt</v>
          </cell>
          <cell r="H1157">
            <v>2324</v>
          </cell>
          <cell r="I1157" t="str">
            <v>Liter</v>
          </cell>
        </row>
        <row r="1158">
          <cell r="C1158" t="str">
            <v>Kebutuhan tenaga :</v>
          </cell>
        </row>
        <row r="1159">
          <cell r="D1159" t="str">
            <v>- Pekerja</v>
          </cell>
          <cell r="G1159" t="str">
            <v>P</v>
          </cell>
          <cell r="H1159">
            <v>10</v>
          </cell>
          <cell r="I1159" t="str">
            <v>orang</v>
          </cell>
        </row>
        <row r="1160">
          <cell r="D1160" t="str">
            <v>- Mandor</v>
          </cell>
          <cell r="G1160" t="str">
            <v>M</v>
          </cell>
          <cell r="H1160">
            <v>1</v>
          </cell>
          <cell r="I1160" t="str">
            <v>orang</v>
          </cell>
        </row>
        <row r="1162">
          <cell r="C1162" t="str">
            <v>Koefisien Tenaga / Ltr     :</v>
          </cell>
        </row>
        <row r="1163">
          <cell r="D1163" t="str">
            <v>- Pekerja</v>
          </cell>
          <cell r="E1163" t="str">
            <v>= (Tk x P) / Qt</v>
          </cell>
          <cell r="G1163" t="str">
            <v>(L01)</v>
          </cell>
          <cell r="H1163">
            <v>3.0120481927710843E-2</v>
          </cell>
          <cell r="I1163" t="str">
            <v>Jam</v>
          </cell>
        </row>
        <row r="1164">
          <cell r="D1164" t="str">
            <v>- Mandor</v>
          </cell>
          <cell r="E1164" t="str">
            <v>= (Tk x M) / Qt</v>
          </cell>
          <cell r="G1164" t="str">
            <v>(L03)</v>
          </cell>
          <cell r="H1164">
            <v>3.0120481927710845E-3</v>
          </cell>
          <cell r="I1164" t="str">
            <v>Jam</v>
          </cell>
        </row>
        <row r="1166">
          <cell r="A1166" t="str">
            <v>4.</v>
          </cell>
          <cell r="C1166" t="str">
            <v>HARGA DASAR SATUAN UPAH, BAHAN DAN ALAT</v>
          </cell>
        </row>
        <row r="1167">
          <cell r="C1167" t="str">
            <v>Lihat lampiran.</v>
          </cell>
        </row>
        <row r="1169">
          <cell r="A1169" t="str">
            <v>5.</v>
          </cell>
          <cell r="C1169" t="str">
            <v>ANALISA HARGA SATUAN PEKERJAAN</v>
          </cell>
        </row>
        <row r="1170">
          <cell r="C1170" t="str">
            <v>Lihat perhitungan dalam FORMULIR STANDAR UNTUK</v>
          </cell>
        </row>
        <row r="1171">
          <cell r="C1171" t="str">
            <v>PEREKEMAN ANALISA MASING-MASING HARGA</v>
          </cell>
        </row>
        <row r="1172">
          <cell r="C1172" t="str">
            <v>SATUAN.</v>
          </cell>
        </row>
        <row r="1173">
          <cell r="C1173" t="str">
            <v>Didapat Harga Satuan Pekerjaan :</v>
          </cell>
        </row>
        <row r="1175">
          <cell r="C1175" t="str">
            <v xml:space="preserve">Rp.  </v>
          </cell>
          <cell r="D1175">
            <v>595.31134546093608</v>
          </cell>
          <cell r="E1175" t="str">
            <v xml:space="preserve"> / Liter</v>
          </cell>
        </row>
        <row r="1178">
          <cell r="A1178" t="str">
            <v>6.</v>
          </cell>
          <cell r="C1178" t="str">
            <v>WAKTU PELAKSANAAN YANG DIPERLUKAN</v>
          </cell>
        </row>
        <row r="1179">
          <cell r="C1179" t="str">
            <v>Waktu pelaksanaan</v>
          </cell>
          <cell r="D1179" t="str">
            <v>:  . . . . . . .  bulan</v>
          </cell>
        </row>
        <row r="1181">
          <cell r="A1181" t="str">
            <v>7.</v>
          </cell>
          <cell r="C1181" t="str">
            <v>VOLUME PEKERJAAN YANG DIPERLUKAN</v>
          </cell>
        </row>
        <row r="1182">
          <cell r="C1182" t="str">
            <v>Volume pekerjaan  :</v>
          </cell>
          <cell r="D1182">
            <v>0</v>
          </cell>
          <cell r="E1182" t="str">
            <v>Liter</v>
          </cell>
        </row>
        <row r="1197">
          <cell r="C1197" t="str">
            <v/>
          </cell>
        </row>
        <row r="1199">
          <cell r="A1199" t="str">
            <v>ITEM PEMBAYARAN NO.</v>
          </cell>
          <cell r="D1199" t="str">
            <v>:  4.2 (7)</v>
          </cell>
          <cell r="J1199" t="str">
            <v>Analisa EI-427</v>
          </cell>
          <cell r="T1199" t="str">
            <v>Analisa EI-427</v>
          </cell>
        </row>
        <row r="1200">
          <cell r="A1200" t="str">
            <v>JENIS PEKERJAAN</v>
          </cell>
          <cell r="D1200" t="str">
            <v>:  Lapis Resap Pengikat</v>
          </cell>
        </row>
        <row r="1201">
          <cell r="A1201" t="str">
            <v>SATUAN PEMBAYARAN</v>
          </cell>
          <cell r="D1201" t="str">
            <v>:  LITER</v>
          </cell>
          <cell r="J1201" t="str">
            <v xml:space="preserve">         URAIAN ANALISA HARGA SATUAN</v>
          </cell>
          <cell r="L1201" t="str">
            <v>FORMULIR STANDAR UNTUK</v>
          </cell>
        </row>
        <row r="1202">
          <cell r="L1202" t="str">
            <v>PEREKAMAN ANALISA MASING-MASING HARGA SATUAN</v>
          </cell>
        </row>
        <row r="1203">
          <cell r="L1203" t="str">
            <v/>
          </cell>
        </row>
        <row r="1204">
          <cell r="A1204" t="str">
            <v>No.</v>
          </cell>
          <cell r="C1204" t="str">
            <v>U R A I A N</v>
          </cell>
          <cell r="G1204" t="str">
            <v>KODE</v>
          </cell>
          <cell r="H1204" t="str">
            <v>KOEF.</v>
          </cell>
          <cell r="I1204" t="str">
            <v>SATUAN</v>
          </cell>
          <cell r="J1204" t="str">
            <v>KETERANGAN</v>
          </cell>
        </row>
        <row r="1206">
          <cell r="L1206" t="str">
            <v>Proyek / Bagpro</v>
          </cell>
          <cell r="O1206" t="str">
            <v xml:space="preserve">:  Peningkatan Jalan Dan Jembatan Prop. NTT </v>
          </cell>
        </row>
        <row r="1207">
          <cell r="A1207" t="str">
            <v>I.</v>
          </cell>
          <cell r="C1207" t="str">
            <v>ASUMSI</v>
          </cell>
          <cell r="L1207" t="str">
            <v>No. Paket Kontrak</v>
          </cell>
          <cell r="O1207" t="str">
            <v xml:space="preserve">:  </v>
          </cell>
        </row>
        <row r="1208">
          <cell r="A1208">
            <v>1</v>
          </cell>
          <cell r="C1208" t="str">
            <v>Menggunakan alat berat (cara mekanik)</v>
          </cell>
          <cell r="L1208" t="str">
            <v>Nama Paket</v>
          </cell>
          <cell r="O1208" t="str">
            <v>:  Pembangunan Jalan Resetlement Pengungsi Mauritzu</v>
          </cell>
        </row>
        <row r="1209">
          <cell r="A1209">
            <v>2</v>
          </cell>
          <cell r="C1209" t="str">
            <v>Lokasi pekerjaan : sepanjang jalan</v>
          </cell>
          <cell r="L1209" t="str">
            <v>Prop / Kab / Kodya</v>
          </cell>
          <cell r="O1209" t="str">
            <v>:  Nusa Tenggara Timur / TTU</v>
          </cell>
        </row>
        <row r="1210">
          <cell r="A1210">
            <v>3</v>
          </cell>
          <cell r="C1210" t="str">
            <v>Jarak rata-rata Base Camp ke lokasi pekerjaan</v>
          </cell>
          <cell r="G1210" t="str">
            <v>L</v>
          </cell>
          <cell r="H1210">
            <v>17.5</v>
          </cell>
          <cell r="I1210" t="str">
            <v>KM</v>
          </cell>
          <cell r="L1210" t="str">
            <v>ITEM PEMBAYARAN NO.</v>
          </cell>
          <cell r="O1210" t="str">
            <v>:  4.2 (7)</v>
          </cell>
          <cell r="R1210" t="str">
            <v>PERKIRAAN VOL. PEK.</v>
          </cell>
          <cell r="T1210" t="str">
            <v>:</v>
          </cell>
          <cell r="U1210">
            <v>0</v>
          </cell>
        </row>
        <row r="1211">
          <cell r="A1211">
            <v>4</v>
          </cell>
          <cell r="C1211" t="str">
            <v>Jam kerja efektif per-hari</v>
          </cell>
          <cell r="G1211" t="str">
            <v>Tk</v>
          </cell>
          <cell r="H1211">
            <v>7</v>
          </cell>
          <cell r="I1211" t="str">
            <v>Jam</v>
          </cell>
          <cell r="L1211" t="str">
            <v>JENIS PEKERJAAN</v>
          </cell>
          <cell r="O1211" t="str">
            <v>:  Lapis Resap Pengikat</v>
          </cell>
          <cell r="R1211" t="str">
            <v>TOTAL HARGA (Rp.)</v>
          </cell>
          <cell r="T1211" t="str">
            <v>:</v>
          </cell>
          <cell r="U1211">
            <v>0</v>
          </cell>
        </row>
        <row r="1212">
          <cell r="A1212">
            <v>5</v>
          </cell>
          <cell r="C1212" t="str">
            <v>Faktor kehilangan bahan</v>
          </cell>
          <cell r="G1212" t="str">
            <v>Fh</v>
          </cell>
          <cell r="H1212">
            <v>1.1000000000000001</v>
          </cell>
          <cell r="I1212" t="str">
            <v>-</v>
          </cell>
          <cell r="L1212" t="str">
            <v>SATUAN PEMBAYARAN</v>
          </cell>
          <cell r="O1212" t="str">
            <v>:  LITER</v>
          </cell>
          <cell r="R1212" t="str">
            <v>% THD. BIAYA PROYEK</v>
          </cell>
          <cell r="T1212" t="str">
            <v>:</v>
          </cell>
          <cell r="U1212">
            <v>0</v>
          </cell>
        </row>
        <row r="1213">
          <cell r="A1213">
            <v>6</v>
          </cell>
          <cell r="C1213" t="str">
            <v>Komposisi campuran :</v>
          </cell>
        </row>
        <row r="1214">
          <cell r="C1214" t="str">
            <v>- Aspal AC-10 atau AC-20</v>
          </cell>
          <cell r="G1214" t="str">
            <v>As</v>
          </cell>
          <cell r="H1214">
            <v>56</v>
          </cell>
          <cell r="I1214" t="str">
            <v>%</v>
          </cell>
          <cell r="J1214" t="str">
            <v xml:space="preserve"> 100 bagian</v>
          </cell>
        </row>
        <row r="1215">
          <cell r="C1215" t="str">
            <v>- Minyak Flux / Pencair</v>
          </cell>
          <cell r="G1215" t="str">
            <v>K</v>
          </cell>
          <cell r="H1215">
            <v>44</v>
          </cell>
          <cell r="I1215" t="str">
            <v>%</v>
          </cell>
          <cell r="J1215" t="str">
            <v xml:space="preserve"> 80   bagian</v>
          </cell>
          <cell r="Q1215" t="str">
            <v>PERKIRAAN</v>
          </cell>
          <cell r="R1215" t="str">
            <v>HARGA</v>
          </cell>
          <cell r="S1215" t="str">
            <v>JUMLAH</v>
          </cell>
        </row>
        <row r="1216">
          <cell r="A1216">
            <v>7</v>
          </cell>
          <cell r="C1216" t="str">
            <v>Berat jenis bahan :</v>
          </cell>
          <cell r="L1216" t="str">
            <v>NO.</v>
          </cell>
          <cell r="N1216" t="str">
            <v>KOMPONEN</v>
          </cell>
          <cell r="P1216" t="str">
            <v>SATUAN</v>
          </cell>
          <cell r="Q1216" t="str">
            <v>KUANTITAS</v>
          </cell>
          <cell r="R1216" t="str">
            <v>SATUAN</v>
          </cell>
          <cell r="S1216" t="str">
            <v>HARGA</v>
          </cell>
        </row>
        <row r="1217">
          <cell r="C1217" t="str">
            <v>- Aspal AC-10 atau AC-20</v>
          </cell>
          <cell r="G1217" t="str">
            <v>D1</v>
          </cell>
          <cell r="H1217">
            <v>1.03</v>
          </cell>
          <cell r="I1217" t="str">
            <v>Kg / liter</v>
          </cell>
          <cell r="R1217" t="str">
            <v>(Rp.)</v>
          </cell>
          <cell r="S1217" t="str">
            <v>(Rp.)</v>
          </cell>
        </row>
        <row r="1218">
          <cell r="C1218" t="str">
            <v>- Minyak Flux / Pencair</v>
          </cell>
          <cell r="G1218" t="str">
            <v>D2</v>
          </cell>
          <cell r="H1218">
            <v>0.8</v>
          </cell>
          <cell r="I1218" t="str">
            <v>Kg / liter</v>
          </cell>
        </row>
        <row r="1219">
          <cell r="A1219">
            <v>8</v>
          </cell>
          <cell r="C1219" t="str">
            <v>Bahan dasar (aspal &amp; minyak pencair) semuanya</v>
          </cell>
        </row>
        <row r="1220">
          <cell r="C1220" t="str">
            <v>diterima di lokasi pekerjaan</v>
          </cell>
          <cell r="L1220" t="str">
            <v>A.</v>
          </cell>
          <cell r="N1220" t="str">
            <v>TENAGA</v>
          </cell>
        </row>
        <row r="1222">
          <cell r="A1222" t="str">
            <v>II.</v>
          </cell>
          <cell r="C1222" t="str">
            <v>URUTAN KERJA</v>
          </cell>
          <cell r="L1222" t="str">
            <v>1.</v>
          </cell>
          <cell r="N1222" t="str">
            <v>Pekerja</v>
          </cell>
          <cell r="O1222" t="str">
            <v>(L01)</v>
          </cell>
          <cell r="P1222" t="str">
            <v>Jam</v>
          </cell>
          <cell r="Q1222">
            <v>3.0120481927710843E-2</v>
          </cell>
          <cell r="R1222">
            <v>0</v>
          </cell>
          <cell r="U1222">
            <v>0</v>
          </cell>
        </row>
        <row r="1223">
          <cell r="A1223">
            <v>1</v>
          </cell>
          <cell r="C1223" t="str">
            <v>Aspal dan Minyak Flux dicampur dan dipanaskan</v>
          </cell>
          <cell r="L1223" t="str">
            <v>2.</v>
          </cell>
          <cell r="N1223" t="str">
            <v>Mandor</v>
          </cell>
          <cell r="O1223" t="str">
            <v>(L03)</v>
          </cell>
          <cell r="P1223" t="str">
            <v>Jam</v>
          </cell>
          <cell r="Q1223">
            <v>6.024096385542169E-3</v>
          </cell>
          <cell r="R1223">
            <v>0</v>
          </cell>
          <cell r="U1223">
            <v>0</v>
          </cell>
        </row>
        <row r="1224">
          <cell r="C1224" t="str">
            <v>sehingga menjadi campuran aspal cair</v>
          </cell>
        </row>
        <row r="1225">
          <cell r="A1225">
            <v>2</v>
          </cell>
          <cell r="C1225" t="str">
            <v>Permukaan yang akan dilapis dibersihkan dari debu</v>
          </cell>
        </row>
        <row r="1226">
          <cell r="C1226" t="str">
            <v>dan kotoran dengan Air Compressor</v>
          </cell>
          <cell r="Q1226" t="str">
            <v xml:space="preserve">JUMLAH HARGA TENAGA   </v>
          </cell>
          <cell r="U1226">
            <v>0</v>
          </cell>
        </row>
        <row r="1227">
          <cell r="A1227">
            <v>3</v>
          </cell>
          <cell r="C1227" t="str">
            <v>Campuran aspal cair disemprotkan dengan Asphalt</v>
          </cell>
        </row>
        <row r="1228">
          <cell r="C1228" t="str">
            <v>Sprayer ke atas permukaan yang akan dilapis.</v>
          </cell>
          <cell r="L1228" t="str">
            <v>B.</v>
          </cell>
          <cell r="N1228" t="str">
            <v>BAHAN</v>
          </cell>
        </row>
        <row r="1229">
          <cell r="A1229">
            <v>4</v>
          </cell>
          <cell r="C1229" t="str">
            <v>Angkutan Aspal &amp; Minyak Flux menggunakan Dump</v>
          </cell>
        </row>
        <row r="1230">
          <cell r="C1230" t="str">
            <v>Truck</v>
          </cell>
          <cell r="L1230" t="str">
            <v>1.</v>
          </cell>
          <cell r="N1230" t="str">
            <v>Aspal</v>
          </cell>
          <cell r="O1230" t="str">
            <v>(M10)</v>
          </cell>
          <cell r="P1230" t="str">
            <v>Kg</v>
          </cell>
          <cell r="Q1230">
            <v>0.63448000000000015</v>
          </cell>
          <cell r="R1230">
            <v>0</v>
          </cell>
          <cell r="U1230">
            <v>0</v>
          </cell>
        </row>
        <row r="1231">
          <cell r="L1231" t="str">
            <v>2.</v>
          </cell>
          <cell r="N1231" t="str">
            <v>Kerosene</v>
          </cell>
          <cell r="O1231" t="str">
            <v>(M11)</v>
          </cell>
          <cell r="P1231" t="str">
            <v>liter</v>
          </cell>
          <cell r="Q1231">
            <v>0.48400000000000004</v>
          </cell>
          <cell r="R1231">
            <v>1950</v>
          </cell>
          <cell r="U1231">
            <v>943.80000000000007</v>
          </cell>
        </row>
        <row r="1232">
          <cell r="A1232" t="str">
            <v>III.</v>
          </cell>
          <cell r="C1232" t="str">
            <v>PEMAKAIAN BAHAN, ALAT DAN TENAGA</v>
          </cell>
        </row>
        <row r="1234">
          <cell r="A1234" t="str">
            <v xml:space="preserve">   1.</v>
          </cell>
          <cell r="C1234" t="str">
            <v>BAHAN</v>
          </cell>
        </row>
        <row r="1235">
          <cell r="C1235" t="str">
            <v>Untuk mendapatkan 1 liter Lapis Resap Pengikat</v>
          </cell>
        </row>
        <row r="1236">
          <cell r="C1236" t="str">
            <v>diperlukan :</v>
          </cell>
          <cell r="D1236" t="str">
            <v>( 1 liter x Fh )</v>
          </cell>
          <cell r="G1236" t="str">
            <v>PC</v>
          </cell>
          <cell r="H1236">
            <v>1.1000000000000001</v>
          </cell>
          <cell r="I1236" t="str">
            <v>liter</v>
          </cell>
          <cell r="J1236" t="str">
            <v xml:space="preserve"> Campuran</v>
          </cell>
          <cell r="Q1236" t="str">
            <v xml:space="preserve">JUMLAH HARGA BAHAN   </v>
          </cell>
          <cell r="U1236">
            <v>943.80000000000007</v>
          </cell>
        </row>
        <row r="1238">
          <cell r="A1238" t="str">
            <v xml:space="preserve">   1.a.</v>
          </cell>
          <cell r="C1238" t="str">
            <v>Aspal</v>
          </cell>
          <cell r="D1238" t="str">
            <v>=   As x PC x D1</v>
          </cell>
          <cell r="G1238" t="str">
            <v>(M10)</v>
          </cell>
          <cell r="H1238">
            <v>0.63448000000000015</v>
          </cell>
          <cell r="I1238" t="str">
            <v>Kg.</v>
          </cell>
          <cell r="L1238" t="str">
            <v>C.</v>
          </cell>
          <cell r="N1238" t="str">
            <v>PERALATAN</v>
          </cell>
        </row>
        <row r="1239">
          <cell r="A1239" t="str">
            <v xml:space="preserve">   1.b.</v>
          </cell>
          <cell r="C1239" t="str">
            <v>Minyak Flux</v>
          </cell>
          <cell r="D1239" t="str">
            <v>=   K x PC</v>
          </cell>
          <cell r="G1239" t="str">
            <v>(M11)</v>
          </cell>
          <cell r="H1239">
            <v>0.48400000000000004</v>
          </cell>
          <cell r="I1239" t="str">
            <v>liter</v>
          </cell>
        </row>
        <row r="1240">
          <cell r="L1240" t="str">
            <v>1.</v>
          </cell>
          <cell r="N1240" t="str">
            <v>Asphalt Sprayer  (E03)</v>
          </cell>
          <cell r="P1240" t="str">
            <v>Jam</v>
          </cell>
          <cell r="Q1240">
            <v>3.0120481927710845E-3</v>
          </cell>
          <cell r="R1240">
            <v>27515.982315631045</v>
          </cell>
          <cell r="U1240">
            <v>82.87946480611761</v>
          </cell>
        </row>
        <row r="1241">
          <cell r="A1241" t="str">
            <v xml:space="preserve">   2.</v>
          </cell>
          <cell r="C1241" t="str">
            <v>ALAT</v>
          </cell>
          <cell r="L1241" t="str">
            <v>2.</v>
          </cell>
          <cell r="N1241" t="str">
            <v>Air Compresor    (E05)</v>
          </cell>
          <cell r="P1241" t="str">
            <v>Jam</v>
          </cell>
          <cell r="Q1241">
            <v>2.0833333333333333E-3</v>
          </cell>
          <cell r="R1241">
            <v>55457.669318426146</v>
          </cell>
          <cell r="U1241">
            <v>115.53681108005446</v>
          </cell>
        </row>
        <row r="1242">
          <cell r="A1242" t="str">
            <v xml:space="preserve">   2.a.</v>
          </cell>
          <cell r="C1242" t="str">
            <v>ASPHALT SPRAYER</v>
          </cell>
          <cell r="G1242" t="str">
            <v>(E03)</v>
          </cell>
          <cell r="L1242" t="str">
            <v>3.</v>
          </cell>
          <cell r="N1242" t="str">
            <v>Dump Truck</v>
          </cell>
          <cell r="O1242" t="str">
            <v>(E08)</v>
          </cell>
          <cell r="P1242" t="str">
            <v>Jam</v>
          </cell>
          <cell r="Q1242">
            <v>3.0120481927710845E-3</v>
          </cell>
          <cell r="R1242">
            <v>85369.901634057198</v>
          </cell>
          <cell r="U1242">
            <v>257.13825793390725</v>
          </cell>
        </row>
        <row r="1243">
          <cell r="C1243" t="str">
            <v>Kapasitas alat</v>
          </cell>
          <cell r="G1243" t="str">
            <v>V</v>
          </cell>
          <cell r="H1243">
            <v>800</v>
          </cell>
          <cell r="I1243" t="str">
            <v>liter</v>
          </cell>
        </row>
        <row r="1244">
          <cell r="C1244" t="str">
            <v>Faktor efisiensi alat</v>
          </cell>
          <cell r="G1244" t="str">
            <v>Fa</v>
          </cell>
          <cell r="H1244">
            <v>0.83</v>
          </cell>
          <cell r="I1244" t="str">
            <v>-</v>
          </cell>
        </row>
        <row r="1245">
          <cell r="C1245" t="str">
            <v>Waktu Siklus (termasuk proses pemanasan)</v>
          </cell>
          <cell r="G1245" t="str">
            <v>Ts</v>
          </cell>
          <cell r="H1245">
            <v>2</v>
          </cell>
          <cell r="I1245" t="str">
            <v>Jam</v>
          </cell>
        </row>
        <row r="1247">
          <cell r="C1247" t="str">
            <v>Kap. Prod. / jam =</v>
          </cell>
          <cell r="D1247" t="str">
            <v>V x Fa</v>
          </cell>
          <cell r="G1247" t="str">
            <v>Q1</v>
          </cell>
          <cell r="H1247">
            <v>332</v>
          </cell>
          <cell r="I1247" t="str">
            <v>liter</v>
          </cell>
        </row>
        <row r="1248">
          <cell r="D1248" t="str">
            <v>Ts</v>
          </cell>
          <cell r="Q1248" t="str">
            <v xml:space="preserve">JUMLAH HARGA PERALATAN   </v>
          </cell>
          <cell r="U1248">
            <v>455.55453382007931</v>
          </cell>
        </row>
        <row r="1249">
          <cell r="C1249" t="str">
            <v>Koefisien Alat / Ltr</v>
          </cell>
          <cell r="D1249" t="str">
            <v xml:space="preserve"> =  1  :  Q1</v>
          </cell>
          <cell r="G1249" t="str">
            <v>(E03)</v>
          </cell>
          <cell r="H1249">
            <v>3.0120481927710845E-3</v>
          </cell>
          <cell r="I1249" t="str">
            <v>Jam</v>
          </cell>
        </row>
        <row r="1250">
          <cell r="L1250" t="str">
            <v>D.</v>
          </cell>
          <cell r="N1250" t="str">
            <v>JUMLAH HARGA TENAGA, BAHAN DAN PERALATAN  ( A + B + C )</v>
          </cell>
          <cell r="U1250">
            <v>1399.3545338200793</v>
          </cell>
        </row>
        <row r="1251">
          <cell r="A1251" t="str">
            <v xml:space="preserve">   2.b.</v>
          </cell>
          <cell r="C1251" t="str">
            <v>AIR COMPRESSOR</v>
          </cell>
          <cell r="G1251" t="str">
            <v>(E05)</v>
          </cell>
          <cell r="L1251" t="str">
            <v>E.</v>
          </cell>
          <cell r="N1251" t="str">
            <v>OVERHEAD &amp; PROFIT</v>
          </cell>
          <cell r="P1251">
            <v>10</v>
          </cell>
          <cell r="Q1251" t="str">
            <v>%  x  D</v>
          </cell>
          <cell r="U1251">
            <v>139.93545338200792</v>
          </cell>
        </row>
        <row r="1252">
          <cell r="C1252" t="str">
            <v xml:space="preserve">Kapasitas alat   -----&gt;&gt;   diambil </v>
          </cell>
          <cell r="G1252" t="str">
            <v>V</v>
          </cell>
          <cell r="H1252">
            <v>600</v>
          </cell>
          <cell r="I1252" t="str">
            <v>M2 / Jam</v>
          </cell>
          <cell r="L1252" t="str">
            <v>F.</v>
          </cell>
          <cell r="N1252" t="str">
            <v>HARGA SATUAN PEKERJAAN  ( D + E )</v>
          </cell>
          <cell r="U1252">
            <v>1539.2899872020871</v>
          </cell>
        </row>
        <row r="1253">
          <cell r="C1253" t="str">
            <v>Aplikasi Lapis Resap Pengikat rata-rata (Spesifikasi)</v>
          </cell>
          <cell r="G1253" t="str">
            <v>Ap</v>
          </cell>
          <cell r="H1253">
            <v>0.8</v>
          </cell>
          <cell r="I1253" t="str">
            <v>liter / M2</v>
          </cell>
          <cell r="L1253" t="str">
            <v>Note: 1</v>
          </cell>
          <cell r="N1253" t="str">
            <v>SATUAN dapat berdasarkan atas jam operasi untuk Tenaga Kerja dan Peralatan, volume dan/atau ukuran</v>
          </cell>
        </row>
        <row r="1254">
          <cell r="N1254" t="str">
            <v>berat untuk bahan-bahan.</v>
          </cell>
        </row>
        <row r="1255">
          <cell r="C1255" t="str">
            <v>Kap. Prod. / jam =</v>
          </cell>
          <cell r="D1255" t="str">
            <v>( V x Ap )</v>
          </cell>
          <cell r="G1255" t="str">
            <v>Q2</v>
          </cell>
          <cell r="H1255">
            <v>480</v>
          </cell>
          <cell r="I1255" t="str">
            <v>liter</v>
          </cell>
          <cell r="L1255">
            <v>2</v>
          </cell>
          <cell r="N1255" t="str">
            <v>Kuantitas satuan adalah kuantitas setiap komponen untuk menyelesaikan satu satuan pekerjaan dari nomor</v>
          </cell>
        </row>
        <row r="1256">
          <cell r="N1256" t="str">
            <v>mata pembayaran.</v>
          </cell>
        </row>
        <row r="1257">
          <cell r="C1257" t="str">
            <v>Koefisien Alat / Ltr</v>
          </cell>
          <cell r="D1257" t="str">
            <v xml:space="preserve"> =  1  :  Q2</v>
          </cell>
          <cell r="G1257" t="str">
            <v>(E05)</v>
          </cell>
          <cell r="H1257">
            <v>2.0833333333333333E-3</v>
          </cell>
          <cell r="I1257" t="str">
            <v>Jam</v>
          </cell>
          <cell r="L1257">
            <v>3</v>
          </cell>
          <cell r="N1257" t="str">
            <v>Biaya satuan untuk peralatan sudah termasuk bahan bakar, bahan habis dipakai dan operator.</v>
          </cell>
        </row>
        <row r="1258">
          <cell r="L1258">
            <v>4</v>
          </cell>
          <cell r="N1258" t="str">
            <v>Biaya satuan sudah termasuk pengeluaran untuk seluruh pajak yang berkaitan (tetapi tidak termasuk PPN</v>
          </cell>
        </row>
        <row r="1259">
          <cell r="J1259" t="str">
            <v>Berlanjut ke halaman berikut</v>
          </cell>
          <cell r="N1259" t="str">
            <v>yang dibayar dari kontrak) dan biaya-biaya lainnya.</v>
          </cell>
        </row>
        <row r="1260">
          <cell r="A1260" t="str">
            <v>ITEM PEMBAYARAN NO.</v>
          </cell>
          <cell r="D1260" t="str">
            <v>:  4.2 (7)</v>
          </cell>
          <cell r="J1260" t="str">
            <v>Analisa EI-427</v>
          </cell>
        </row>
        <row r="1261">
          <cell r="A1261" t="str">
            <v>JENIS PEKERJAAN</v>
          </cell>
          <cell r="D1261" t="str">
            <v>:  Lapis Resap Pengikat</v>
          </cell>
        </row>
        <row r="1262">
          <cell r="A1262" t="str">
            <v>SATUAN PEMBAYARAN</v>
          </cell>
          <cell r="D1262" t="str">
            <v>:  LITER</v>
          </cell>
          <cell r="J1262" t="str">
            <v xml:space="preserve">         URAIAN ANALISA HARGA SATUAN</v>
          </cell>
        </row>
        <row r="1263">
          <cell r="J1263" t="str">
            <v>Lanjutan</v>
          </cell>
        </row>
        <row r="1265">
          <cell r="A1265" t="str">
            <v>No.</v>
          </cell>
          <cell r="C1265" t="str">
            <v>U R A I A N</v>
          </cell>
          <cell r="G1265" t="str">
            <v>KODE</v>
          </cell>
          <cell r="H1265" t="str">
            <v>KOEF.</v>
          </cell>
          <cell r="I1265" t="str">
            <v>SATUAN</v>
          </cell>
          <cell r="J1265" t="str">
            <v>KETERANGAN</v>
          </cell>
        </row>
        <row r="1268">
          <cell r="A1268" t="str">
            <v xml:space="preserve">   2.c.</v>
          </cell>
          <cell r="C1268" t="str">
            <v>DUMP TRUCK</v>
          </cell>
          <cell r="G1268" t="str">
            <v>(E08)</v>
          </cell>
        </row>
        <row r="1269">
          <cell r="C1269" t="str">
            <v>Sebagai alat pengangkut bahan di lokasi pekerjaan,</v>
          </cell>
        </row>
        <row r="1270">
          <cell r="C1270" t="str">
            <v>Dump Truck melayani alat Asphalt Sprayer.</v>
          </cell>
        </row>
        <row r="1271">
          <cell r="C1271" t="str">
            <v>Kap. Prod. / jam =</v>
          </cell>
          <cell r="D1271" t="str">
            <v>sama dengan Asphalt Sprayer</v>
          </cell>
          <cell r="G1271" t="str">
            <v>Q3</v>
          </cell>
          <cell r="H1271">
            <v>332</v>
          </cell>
          <cell r="I1271" t="str">
            <v>liter</v>
          </cell>
        </row>
        <row r="1273">
          <cell r="C1273" t="str">
            <v>Koefisien Alat / Ltr</v>
          </cell>
          <cell r="D1273" t="str">
            <v xml:space="preserve"> =  1  :  Q3</v>
          </cell>
          <cell r="G1273" t="str">
            <v>(E08)</v>
          </cell>
          <cell r="H1273">
            <v>3.0120481927710845E-3</v>
          </cell>
          <cell r="I1273" t="str">
            <v>Jam</v>
          </cell>
        </row>
        <row r="1275">
          <cell r="A1275" t="str">
            <v xml:space="preserve">   3.</v>
          </cell>
          <cell r="C1275" t="str">
            <v>TENAGA</v>
          </cell>
        </row>
        <row r="1276">
          <cell r="C1276" t="str">
            <v>Produksi menentukan : ASPHALT SPRAYER</v>
          </cell>
          <cell r="G1276" t="str">
            <v>Q4</v>
          </cell>
          <cell r="H1276">
            <v>332</v>
          </cell>
          <cell r="I1276" t="str">
            <v>liter</v>
          </cell>
        </row>
        <row r="1277">
          <cell r="C1277" t="str">
            <v>Produksi Lapis Resap Pengikat / hari  =  Tk x Q4</v>
          </cell>
          <cell r="G1277" t="str">
            <v>Qt</v>
          </cell>
          <cell r="H1277">
            <v>2324</v>
          </cell>
          <cell r="I1277" t="str">
            <v>liter</v>
          </cell>
        </row>
        <row r="1278">
          <cell r="C1278" t="str">
            <v>Kebutuhan tenaga :</v>
          </cell>
        </row>
        <row r="1279">
          <cell r="D1279" t="str">
            <v>- Pekerja</v>
          </cell>
          <cell r="G1279" t="str">
            <v>P</v>
          </cell>
          <cell r="H1279">
            <v>10</v>
          </cell>
          <cell r="I1279" t="str">
            <v>orang</v>
          </cell>
        </row>
        <row r="1280">
          <cell r="D1280" t="str">
            <v>- Mandor</v>
          </cell>
          <cell r="G1280" t="str">
            <v>M</v>
          </cell>
          <cell r="H1280">
            <v>2</v>
          </cell>
          <cell r="I1280" t="str">
            <v>orang</v>
          </cell>
        </row>
        <row r="1282">
          <cell r="C1282" t="str">
            <v>Koefisien tenaga / liter   :</v>
          </cell>
        </row>
        <row r="1283">
          <cell r="D1283" t="str">
            <v>- Pekerja</v>
          </cell>
          <cell r="E1283" t="str">
            <v>= (Tk x P) : Qt</v>
          </cell>
          <cell r="G1283" t="str">
            <v>(L01)</v>
          </cell>
          <cell r="H1283">
            <v>3.0120481927710843E-2</v>
          </cell>
          <cell r="I1283" t="str">
            <v>Jam</v>
          </cell>
        </row>
        <row r="1284">
          <cell r="D1284" t="str">
            <v>- Mandor</v>
          </cell>
          <cell r="E1284" t="str">
            <v>= (Tk x M) : Qt</v>
          </cell>
          <cell r="G1284" t="str">
            <v>(L03)</v>
          </cell>
          <cell r="H1284">
            <v>6.024096385542169E-3</v>
          </cell>
          <cell r="I1284" t="str">
            <v>Jam</v>
          </cell>
        </row>
        <row r="1286">
          <cell r="A1286" t="str">
            <v>4.</v>
          </cell>
          <cell r="C1286" t="str">
            <v>HARGA DASAR SATUAN UPAH, BAHAN DAN ALAT</v>
          </cell>
        </row>
        <row r="1287">
          <cell r="C1287" t="str">
            <v>Lihat lampiran.</v>
          </cell>
        </row>
        <row r="1289">
          <cell r="A1289" t="str">
            <v>5.</v>
          </cell>
          <cell r="C1289" t="str">
            <v>ANALISA HARGA SATUAN PEKERJAAN</v>
          </cell>
        </row>
        <row r="1290">
          <cell r="C1290" t="str">
            <v>Lihat perhitungan dalam FORMULIR STANDAR UNTUK</v>
          </cell>
        </row>
        <row r="1291">
          <cell r="C1291" t="str">
            <v>PEREKEMAN ANALISA MASING-MASING HARGA</v>
          </cell>
        </row>
        <row r="1292">
          <cell r="C1292" t="str">
            <v>SATUAN.</v>
          </cell>
        </row>
        <row r="1293">
          <cell r="C1293" t="str">
            <v>Didapat Harga Satuan Pekerjaan :</v>
          </cell>
        </row>
        <row r="1295">
          <cell r="C1295" t="str">
            <v xml:space="preserve">Rp.  </v>
          </cell>
          <cell r="D1295">
            <v>1539.2899872020871</v>
          </cell>
          <cell r="E1295" t="str">
            <v xml:space="preserve"> / liter.</v>
          </cell>
        </row>
        <row r="1298">
          <cell r="A1298" t="str">
            <v>6.</v>
          </cell>
          <cell r="C1298" t="str">
            <v>WAKTU PELAKSANAAN YANG DIPERLUKAN</v>
          </cell>
        </row>
        <row r="1299">
          <cell r="C1299" t="str">
            <v>Waktu pelaksanaan</v>
          </cell>
          <cell r="D1299" t="str">
            <v>:  . . . . . . .  bulan</v>
          </cell>
        </row>
        <row r="1301">
          <cell r="A1301" t="str">
            <v>7.</v>
          </cell>
          <cell r="C1301" t="str">
            <v>VOLUME PEKERJAAN YANG DIPERLUKAN</v>
          </cell>
        </row>
        <row r="1302">
          <cell r="C1302" t="str">
            <v>Volume pekerjaan  :</v>
          </cell>
          <cell r="D1302">
            <v>0</v>
          </cell>
          <cell r="E1302" t="str">
            <v>Liter</v>
          </cell>
        </row>
      </sheetData>
      <sheetData sheetId="25" refreshError="1">
        <row r="1">
          <cell r="A1" t="str">
            <v>ITEM PEMBAYARAN NO.</v>
          </cell>
          <cell r="D1" t="str">
            <v>:  5.1 (1)</v>
          </cell>
          <cell r="J1" t="str">
            <v>Analisa EI-511</v>
          </cell>
          <cell r="T1" t="str">
            <v>Analisa EI-511</v>
          </cell>
        </row>
        <row r="2">
          <cell r="A2" t="str">
            <v>JENIS PEKERJAAN</v>
          </cell>
          <cell r="D2" t="str">
            <v>:  Lps. Pond. Ag. Kls. A, CBR Min 80%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Kondisi existing jalan : sedang</v>
          </cell>
          <cell r="L12" t="str">
            <v>ITEM PEMBAYARAN NO.</v>
          </cell>
          <cell r="O12" t="str">
            <v>:  5.1 (1)</v>
          </cell>
          <cell r="R12" t="str">
            <v>PERKIRAAN VOL. PEK.</v>
          </cell>
          <cell r="T12" t="str">
            <v>:</v>
          </cell>
          <cell r="U12">
            <v>1275</v>
          </cell>
        </row>
        <row r="13">
          <cell r="A13">
            <v>4</v>
          </cell>
          <cell r="C13" t="str">
            <v>Jarak rata-rata Base Camp ke lokasi pekerjaan</v>
          </cell>
          <cell r="G13" t="str">
            <v>L</v>
          </cell>
          <cell r="H13">
            <v>17.5</v>
          </cell>
          <cell r="I13" t="str">
            <v>KM</v>
          </cell>
          <cell r="L13" t="str">
            <v>JENIS PEKERJAAN</v>
          </cell>
          <cell r="O13" t="str">
            <v>:  Lps. Pond. Ag. Kls. A, CBR Min 80%</v>
          </cell>
          <cell r="R13" t="str">
            <v>TOTAL HARGA</v>
          </cell>
          <cell r="T13" t="str">
            <v>:</v>
          </cell>
          <cell r="U13">
            <v>115198341</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53.934685441318678</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60</v>
          </cell>
          <cell r="I17" t="str">
            <v>%</v>
          </cell>
          <cell r="J17" t="str">
            <v xml:space="preserve"> Gradasi harus</v>
          </cell>
          <cell r="Q17" t="str">
            <v>PERKIRAAN</v>
          </cell>
          <cell r="R17" t="str">
            <v>HARGA</v>
          </cell>
          <cell r="S17" t="str">
            <v>JUMLAH</v>
          </cell>
        </row>
        <row r="18">
          <cell r="D18" t="str">
            <v>- Agregat Halus</v>
          </cell>
          <cell r="G18" t="str">
            <v>Ah</v>
          </cell>
          <cell r="H18">
            <v>40</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Wheel Loader mencampur dan memuat Agregat ke</v>
          </cell>
        </row>
        <row r="21">
          <cell r="C21" t="str">
            <v>dalam Dump Truck di Base Camp</v>
          </cell>
        </row>
        <row r="22">
          <cell r="A22">
            <v>2</v>
          </cell>
          <cell r="C22" t="str">
            <v>Dump Truck mengangkut Agregat ke lokasi</v>
          </cell>
          <cell r="L22" t="str">
            <v>A.</v>
          </cell>
          <cell r="N22" t="str">
            <v>TENAGA</v>
          </cell>
        </row>
        <row r="23">
          <cell r="C23" t="str">
            <v>pekerjaan dan dihampar dengan Motor Grader</v>
          </cell>
        </row>
        <row r="24">
          <cell r="A24">
            <v>3</v>
          </cell>
          <cell r="C24" t="str">
            <v>Hamparan Agregat dibasahi dengan Water Tank</v>
          </cell>
          <cell r="L24" t="str">
            <v>1.</v>
          </cell>
          <cell r="N24" t="str">
            <v>Pekerja</v>
          </cell>
          <cell r="O24" t="str">
            <v>(L01)</v>
          </cell>
          <cell r="P24" t="str">
            <v>jam</v>
          </cell>
          <cell r="Q24">
            <v>0.24988844265952695</v>
          </cell>
          <cell r="R24">
            <v>0</v>
          </cell>
          <cell r="U24">
            <v>0</v>
          </cell>
        </row>
        <row r="25">
          <cell r="C25" t="str">
            <v>Truck sebelum dipadatkan dengan Tandem</v>
          </cell>
          <cell r="L25" t="str">
            <v>2.</v>
          </cell>
          <cell r="N25" t="str">
            <v>Mandor</v>
          </cell>
          <cell r="O25" t="str">
            <v>(L03)</v>
          </cell>
          <cell r="P25" t="str">
            <v>jam</v>
          </cell>
          <cell r="Q25">
            <v>3.5698348951360995E-2</v>
          </cell>
          <cell r="R25">
            <v>0</v>
          </cell>
          <cell r="U25">
            <v>0</v>
          </cell>
        </row>
        <row r="26">
          <cell r="C26" t="str">
            <v>Roller dan Pneumatic Tire Roller</v>
          </cell>
        </row>
        <row r="27">
          <cell r="A27">
            <v>4</v>
          </cell>
          <cell r="C27" t="str">
            <v>Selama pemadatan, sekelompok pekerja akan</v>
          </cell>
        </row>
        <row r="28">
          <cell r="C28" t="str">
            <v>merapikan tepi hamparan dan level permukaan</v>
          </cell>
          <cell r="Q28" t="str">
            <v xml:space="preserve">JUMLAH HARGA TENAGA   </v>
          </cell>
          <cell r="U28">
            <v>0</v>
          </cell>
        </row>
        <row r="29">
          <cell r="C29" t="str">
            <v>dengan menggunakan Alat Bantu</v>
          </cell>
        </row>
        <row r="30">
          <cell r="A30" t="str">
            <v>III.</v>
          </cell>
          <cell r="C30" t="str">
            <v>PEMAKAIAN BAHAN, ALAT DAN TENAGA</v>
          </cell>
          <cell r="L30" t="str">
            <v>B.</v>
          </cell>
          <cell r="N30" t="str">
            <v>BAHAN</v>
          </cell>
        </row>
        <row r="32">
          <cell r="A32" t="str">
            <v xml:space="preserve">   1.</v>
          </cell>
          <cell r="C32" t="str">
            <v>BAHAN</v>
          </cell>
          <cell r="L32" t="str">
            <v>1.</v>
          </cell>
          <cell r="N32" t="str">
            <v>Agregat Kasar   (M03)</v>
          </cell>
          <cell r="P32" t="str">
            <v>M3</v>
          </cell>
          <cell r="Q32">
            <v>0.72</v>
          </cell>
          <cell r="R32">
            <v>32852.921470565663</v>
          </cell>
          <cell r="U32">
            <v>23654.103458807276</v>
          </cell>
        </row>
        <row r="33">
          <cell r="C33" t="str">
            <v>- Agregat Kasar</v>
          </cell>
          <cell r="D33" t="str">
            <v>=  Ak x 1 M3 x Fk</v>
          </cell>
          <cell r="G33" t="str">
            <v>M03</v>
          </cell>
          <cell r="H33">
            <v>0.72</v>
          </cell>
          <cell r="I33" t="str">
            <v>M3</v>
          </cell>
          <cell r="L33" t="str">
            <v>2.</v>
          </cell>
          <cell r="N33" t="str">
            <v>Agregat Halus    (M04)</v>
          </cell>
          <cell r="P33" t="str">
            <v>M3</v>
          </cell>
          <cell r="Q33">
            <v>0.48</v>
          </cell>
          <cell r="R33">
            <v>31756.453225945177</v>
          </cell>
          <cell r="U33">
            <v>15243.097548453685</v>
          </cell>
        </row>
        <row r="34">
          <cell r="C34" t="str">
            <v>- Agregat Halus</v>
          </cell>
          <cell r="D34" t="str">
            <v>=  Ah x 1 M3 x Fk</v>
          </cell>
          <cell r="G34" t="str">
            <v>M04</v>
          </cell>
          <cell r="H34">
            <v>0.48</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38897.201007260963</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cell r="L41" t="str">
            <v>1.</v>
          </cell>
          <cell r="N41" t="str">
            <v>Wheel Loader</v>
          </cell>
          <cell r="O41" t="str">
            <v>(E15)</v>
          </cell>
          <cell r="P41" t="str">
            <v>jam</v>
          </cell>
          <cell r="Q41">
            <v>3.5698348951360995E-2</v>
          </cell>
          <cell r="R41">
            <v>215035.12819823693</v>
          </cell>
          <cell r="U41">
            <v>7676.3990432213086</v>
          </cell>
        </row>
        <row r="42">
          <cell r="C42" t="str">
            <v>- Mencampur</v>
          </cell>
          <cell r="G42" t="str">
            <v>T1</v>
          </cell>
          <cell r="H42">
            <v>1.5</v>
          </cell>
          <cell r="I42" t="str">
            <v>menit</v>
          </cell>
          <cell r="L42" t="str">
            <v>2.</v>
          </cell>
          <cell r="N42" t="str">
            <v>Dump Truck</v>
          </cell>
          <cell r="O42" t="str">
            <v>(E09)</v>
          </cell>
          <cell r="P42" t="str">
            <v>jam</v>
          </cell>
          <cell r="Q42">
            <v>0.227649554039451</v>
          </cell>
          <cell r="R42">
            <v>119818.0926144915</v>
          </cell>
          <cell r="U42">
            <v>27276.535349546626</v>
          </cell>
        </row>
        <row r="43">
          <cell r="C43" t="str">
            <v>- Memuat dan lain-lain</v>
          </cell>
          <cell r="G43" t="str">
            <v>T2</v>
          </cell>
          <cell r="H43">
            <v>0.5</v>
          </cell>
          <cell r="I43" t="str">
            <v>menit</v>
          </cell>
          <cell r="L43" t="str">
            <v>3.</v>
          </cell>
          <cell r="N43" t="str">
            <v>Motor Grader</v>
          </cell>
          <cell r="O43" t="str">
            <v>(E13)</v>
          </cell>
          <cell r="P43" t="str">
            <v>jam</v>
          </cell>
          <cell r="Q43">
            <v>1.1713520749665328E-2</v>
          </cell>
          <cell r="R43">
            <v>263178.57315631048</v>
          </cell>
          <cell r="U43">
            <v>3082.7476775337573</v>
          </cell>
        </row>
        <row r="44">
          <cell r="G44" t="str">
            <v>Ts1</v>
          </cell>
          <cell r="H44">
            <v>2</v>
          </cell>
          <cell r="I44" t="str">
            <v>menit</v>
          </cell>
          <cell r="L44" t="str">
            <v>4.</v>
          </cell>
          <cell r="N44" t="str">
            <v>Vibratory Roller</v>
          </cell>
          <cell r="O44" t="str">
            <v>(E19)</v>
          </cell>
          <cell r="P44" t="str">
            <v>jam</v>
          </cell>
          <cell r="Q44">
            <v>1.7849174475680501E-2</v>
          </cell>
          <cell r="R44">
            <v>135553.54694485845</v>
          </cell>
          <cell r="U44">
            <v>2419.5189102161257</v>
          </cell>
        </row>
        <row r="45">
          <cell r="L45" t="str">
            <v>5.</v>
          </cell>
          <cell r="N45" t="str">
            <v>P. Tyre Roller</v>
          </cell>
          <cell r="O45" t="str">
            <v>(E18)</v>
          </cell>
          <cell r="P45" t="str">
            <v>jam</v>
          </cell>
          <cell r="Q45">
            <v>4.2838018741633201E-3</v>
          </cell>
          <cell r="R45">
            <v>153571.33878019065</v>
          </cell>
          <cell r="U45">
            <v>657.86918888435082</v>
          </cell>
        </row>
        <row r="46">
          <cell r="C46" t="str">
            <v>Kap. Prod. / jam =</v>
          </cell>
          <cell r="D46" t="str">
            <v>V x Fb x Fa x 60</v>
          </cell>
          <cell r="G46" t="str">
            <v>Q1</v>
          </cell>
          <cell r="H46">
            <v>28.012500000000003</v>
          </cell>
          <cell r="I46" t="str">
            <v>M3</v>
          </cell>
          <cell r="L46" t="str">
            <v>6.</v>
          </cell>
          <cell r="N46" t="str">
            <v>Water Tanker</v>
          </cell>
          <cell r="O46" t="str">
            <v>(E23)</v>
          </cell>
          <cell r="P46" t="str">
            <v>jam</v>
          </cell>
          <cell r="Q46">
            <v>2.1084337349397592E-2</v>
          </cell>
          <cell r="R46">
            <v>97351.151634057198</v>
          </cell>
          <cell r="U46">
            <v>2052.5845224048207</v>
          </cell>
        </row>
        <row r="47">
          <cell r="D47" t="str">
            <v>Fk x Ts1</v>
          </cell>
          <cell r="L47" t="str">
            <v>7.</v>
          </cell>
          <cell r="N47" t="str">
            <v>Alat Bantu</v>
          </cell>
          <cell r="P47" t="str">
            <v>Ls</v>
          </cell>
          <cell r="Q47">
            <v>1</v>
          </cell>
          <cell r="R47">
            <v>75</v>
          </cell>
          <cell r="U47">
            <v>75</v>
          </cell>
        </row>
        <row r="48">
          <cell r="C48" t="str">
            <v>Koefisien Alat / M3</v>
          </cell>
          <cell r="D48" t="str">
            <v xml:space="preserve"> =  1  :  Q1</v>
          </cell>
          <cell r="G48" t="str">
            <v>(E15)</v>
          </cell>
          <cell r="H48">
            <v>3.5698348951360995E-2</v>
          </cell>
          <cell r="I48" t="str">
            <v>jam</v>
          </cell>
        </row>
        <row r="49">
          <cell r="Q49" t="str">
            <v xml:space="preserve">JUMLAH HARGA PERALATAN   </v>
          </cell>
          <cell r="U49">
            <v>43240.654691806994</v>
          </cell>
        </row>
        <row r="50">
          <cell r="A50" t="str">
            <v xml:space="preserve">   2.b.</v>
          </cell>
          <cell r="C50" t="str">
            <v>DUMP TRUCK</v>
          </cell>
          <cell r="G50" t="str">
            <v>(E09)</v>
          </cell>
        </row>
        <row r="51">
          <cell r="C51" t="str">
            <v>Kapasitas bak</v>
          </cell>
          <cell r="G51" t="str">
            <v>V</v>
          </cell>
          <cell r="H51">
            <v>6</v>
          </cell>
          <cell r="I51" t="str">
            <v>M3</v>
          </cell>
          <cell r="L51" t="str">
            <v>D.</v>
          </cell>
          <cell r="N51" t="str">
            <v>JUMLAH HARGA TENAGA, BAHAN DAN PERALATAN  ( A + B + C )</v>
          </cell>
          <cell r="U51">
            <v>82137.855699067964</v>
          </cell>
        </row>
        <row r="52">
          <cell r="C52" t="str">
            <v>Faktor Efisiensi alat</v>
          </cell>
          <cell r="G52" t="str">
            <v>Fa</v>
          </cell>
          <cell r="H52">
            <v>0.83</v>
          </cell>
          <cell r="I52" t="str">
            <v>-</v>
          </cell>
          <cell r="L52" t="str">
            <v>E.</v>
          </cell>
          <cell r="N52" t="str">
            <v>OVERHEAD &amp; PROFIT</v>
          </cell>
          <cell r="P52">
            <v>10</v>
          </cell>
          <cell r="Q52" t="str">
            <v>%  x  D</v>
          </cell>
          <cell r="U52">
            <v>8213.7855699067968</v>
          </cell>
        </row>
        <row r="53">
          <cell r="C53" t="str">
            <v>Kecepatan rata-rata bermuatan</v>
          </cell>
          <cell r="G53" t="str">
            <v>v1</v>
          </cell>
          <cell r="H53">
            <v>45</v>
          </cell>
          <cell r="I53" t="str">
            <v>KM/jam</v>
          </cell>
          <cell r="L53" t="str">
            <v>F.</v>
          </cell>
          <cell r="N53" t="str">
            <v>HARGA SATUAN PEKERJAAN  ( D + E )</v>
          </cell>
          <cell r="U53">
            <v>90351.641268974767</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12.851405622489958</v>
          </cell>
          <cell r="I55" t="str">
            <v>menit</v>
          </cell>
          <cell r="N55" t="str">
            <v>berat untuk bahan-bahan.</v>
          </cell>
        </row>
        <row r="56">
          <cell r="C56" t="str">
            <v>- Waktu tempuh isi  =  (L : v1) x 60 menit</v>
          </cell>
          <cell r="G56" t="str">
            <v>T2</v>
          </cell>
          <cell r="H56">
            <v>23.333333333333332</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17.5</v>
          </cell>
          <cell r="I57" t="str">
            <v>menit</v>
          </cell>
          <cell r="N57" t="str">
            <v>mata pembayaran.</v>
          </cell>
        </row>
        <row r="58">
          <cell r="C58" t="str">
            <v>- Dump dan lain-lain</v>
          </cell>
          <cell r="G58" t="str">
            <v>T4</v>
          </cell>
          <cell r="H58">
            <v>3</v>
          </cell>
          <cell r="I58" t="str">
            <v>menit</v>
          </cell>
          <cell r="L58">
            <v>3</v>
          </cell>
          <cell r="N58" t="str">
            <v>Biaya satuan untuk peralatan sudah termasuk bahan bakar, bahan habis dipakai dan operator.</v>
          </cell>
        </row>
        <row r="59">
          <cell r="G59" t="str">
            <v>Ts2</v>
          </cell>
          <cell r="H59">
            <v>56.684738955823292</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 berikut</v>
          </cell>
        </row>
        <row r="62">
          <cell r="A62" t="str">
            <v>ITEM PEMBAYARAN NO.</v>
          </cell>
          <cell r="D62" t="str">
            <v>:  5.1 (1)</v>
          </cell>
          <cell r="J62" t="str">
            <v>Analisa EI-511</v>
          </cell>
        </row>
        <row r="63">
          <cell r="A63" t="str">
            <v>JENIS PEKERJAAN</v>
          </cell>
          <cell r="D63" t="str">
            <v>:  Lps. Pond. Ag. Kls. A, CBR Min 80%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4.3927167097665514</v>
          </cell>
          <cell r="I70" t="str">
            <v>M3</v>
          </cell>
        </row>
        <row r="71">
          <cell r="D71" t="str">
            <v>Fk x Ts2</v>
          </cell>
        </row>
        <row r="72">
          <cell r="C72" t="str">
            <v>Koefisien Alat / M3</v>
          </cell>
          <cell r="D72" t="str">
            <v xml:space="preserve"> =  1  :  Q2</v>
          </cell>
          <cell r="G72" t="str">
            <v>(E09)</v>
          </cell>
          <cell r="H72">
            <v>0.227649554039451</v>
          </cell>
          <cell r="I72" t="str">
            <v>jam</v>
          </cell>
        </row>
        <row r="74">
          <cell r="A74" t="str">
            <v xml:space="preserve">   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KM/jam</v>
          </cell>
        </row>
        <row r="79">
          <cell r="C79" t="str">
            <v>Jumlah lintasan</v>
          </cell>
          <cell r="G79" t="str">
            <v>n</v>
          </cell>
          <cell r="H79">
            <v>6</v>
          </cell>
          <cell r="I79" t="str">
            <v>lintasan</v>
          </cell>
          <cell r="J79" t="str">
            <v xml:space="preserve"> 3 x pp</v>
          </cell>
        </row>
        <row r="80">
          <cell r="C80" t="str">
            <v>Waktu Siklus :</v>
          </cell>
          <cell r="G80" t="str">
            <v>Ts3</v>
          </cell>
        </row>
        <row r="81">
          <cell r="C81" t="str">
            <v>- Perataan 1 lintasan  =  Lh : (v x 1000) x 60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 Prod. / jam =</v>
          </cell>
          <cell r="D85" t="str">
            <v>Lh x b x t x Fa x 60</v>
          </cell>
          <cell r="G85" t="str">
            <v>Q3</v>
          </cell>
          <cell r="H85">
            <v>85.371428571428567</v>
          </cell>
          <cell r="I85" t="str">
            <v>M3</v>
          </cell>
        </row>
        <row r="86">
          <cell r="D86" t="str">
            <v>n x Ts3</v>
          </cell>
        </row>
        <row r="87">
          <cell r="C87" t="str">
            <v>Koefisien Alat / M3</v>
          </cell>
          <cell r="D87" t="str">
            <v xml:space="preserve"> =  1  :  Q3</v>
          </cell>
          <cell r="G87" t="str">
            <v>(E13)</v>
          </cell>
          <cell r="H87">
            <v>1.1713520749665328E-2</v>
          </cell>
          <cell r="I87" t="str">
            <v>jam</v>
          </cell>
        </row>
        <row r="89">
          <cell r="A89" t="str">
            <v xml:space="preserve">   2.d.</v>
          </cell>
          <cell r="C89" t="str">
            <v>VIBRATORY ROLLER</v>
          </cell>
          <cell r="G89" t="str">
            <v>(E19)</v>
          </cell>
        </row>
        <row r="90">
          <cell r="C90" t="str">
            <v>Kecepatan rata-rata alat</v>
          </cell>
          <cell r="G90" t="str">
            <v>v</v>
          </cell>
          <cell r="H90">
            <v>3</v>
          </cell>
          <cell r="I90" t="str">
            <v>KM/jam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 Prod. / jam =</v>
          </cell>
          <cell r="D95" t="str">
            <v>(v x 1000) x b x t x Fa</v>
          </cell>
          <cell r="G95" t="str">
            <v>Q4</v>
          </cell>
          <cell r="H95">
            <v>56.024999999999999</v>
          </cell>
          <cell r="I95" t="str">
            <v>M3</v>
          </cell>
        </row>
        <row r="96">
          <cell r="D96" t="str">
            <v>n</v>
          </cell>
        </row>
        <row r="97">
          <cell r="C97" t="str">
            <v>Koefisien Alat / M3</v>
          </cell>
          <cell r="D97" t="str">
            <v xml:space="preserve"> =  1  :  Q4</v>
          </cell>
          <cell r="G97" t="str">
            <v>(E19)</v>
          </cell>
          <cell r="H97">
            <v>1.7849174475680501E-2</v>
          </cell>
          <cell r="I97" t="str">
            <v>jam</v>
          </cell>
        </row>
        <row r="99">
          <cell r="A99" t="str">
            <v xml:space="preserve">   2.e.</v>
          </cell>
          <cell r="C99" t="str">
            <v>PNEUMATIC TIRE ROLLER</v>
          </cell>
          <cell r="G99" t="str">
            <v>(E18)</v>
          </cell>
        </row>
        <row r="100">
          <cell r="C100" t="str">
            <v>Kecepatan rata-rata alat</v>
          </cell>
          <cell r="G100" t="str">
            <v>v</v>
          </cell>
          <cell r="H100">
            <v>5</v>
          </cell>
          <cell r="I100" t="str">
            <v>KM/jam</v>
          </cell>
        </row>
        <row r="101">
          <cell r="C101" t="str">
            <v>Lebar efektif pemadatan</v>
          </cell>
          <cell r="G101" t="str">
            <v>b</v>
          </cell>
          <cell r="H101">
            <v>1.5</v>
          </cell>
          <cell r="I101" t="str">
            <v>M</v>
          </cell>
        </row>
        <row r="102">
          <cell r="C102" t="str">
            <v>Jumlah lintasan</v>
          </cell>
          <cell r="G102" t="str">
            <v>n</v>
          </cell>
          <cell r="H102">
            <v>4</v>
          </cell>
          <cell r="I102" t="str">
            <v>lintasan</v>
          </cell>
        </row>
        <row r="103">
          <cell r="C103" t="str">
            <v>Faktor Efisiensi alat</v>
          </cell>
          <cell r="G103" t="str">
            <v>Fa</v>
          </cell>
          <cell r="H103">
            <v>0.83</v>
          </cell>
          <cell r="I103" t="str">
            <v>-</v>
          </cell>
        </row>
        <row r="105">
          <cell r="C105" t="str">
            <v>Kap. Prod. / jam =</v>
          </cell>
          <cell r="D105" t="str">
            <v>(v x 1000) x b x t x Fa</v>
          </cell>
          <cell r="G105" t="str">
            <v>Q5</v>
          </cell>
          <cell r="H105">
            <v>233.4375</v>
          </cell>
          <cell r="I105" t="str">
            <v>M3</v>
          </cell>
        </row>
        <row r="106">
          <cell r="D106" t="str">
            <v>n</v>
          </cell>
        </row>
        <row r="107">
          <cell r="C107" t="str">
            <v>Koefisien Alat / M3</v>
          </cell>
          <cell r="D107" t="str">
            <v xml:space="preserve"> =  1  :  Q5</v>
          </cell>
          <cell r="G107" t="str">
            <v>(E18)</v>
          </cell>
          <cell r="H107">
            <v>4.2838018741633201E-3</v>
          </cell>
          <cell r="I107" t="str">
            <v>jam</v>
          </cell>
        </row>
        <row r="109">
          <cell r="A109" t="str">
            <v xml:space="preserve">   2.f.</v>
          </cell>
          <cell r="C109" t="str">
            <v>WATER TANK TRUCK</v>
          </cell>
          <cell r="G109" t="str">
            <v>(E23)</v>
          </cell>
        </row>
        <row r="110">
          <cell r="C110" t="str">
            <v>Volume tanki air</v>
          </cell>
          <cell r="G110" t="str">
            <v>V</v>
          </cell>
          <cell r="H110">
            <v>4</v>
          </cell>
          <cell r="I110" t="str">
            <v>M3</v>
          </cell>
        </row>
        <row r="111">
          <cell r="C111" t="str">
            <v>Kebutuhan air / M3 agregat padat</v>
          </cell>
          <cell r="G111" t="str">
            <v>Wc</v>
          </cell>
          <cell r="H111">
            <v>7.0000000000000007E-2</v>
          </cell>
          <cell r="I111" t="str">
            <v>M3</v>
          </cell>
        </row>
        <row r="112">
          <cell r="C112" t="str">
            <v>Pengisian tanki / jam</v>
          </cell>
          <cell r="G112" t="str">
            <v>n</v>
          </cell>
          <cell r="H112">
            <v>1</v>
          </cell>
          <cell r="I112" t="str">
            <v>kali</v>
          </cell>
        </row>
        <row r="113">
          <cell r="C113" t="str">
            <v>Faktor Efisiensi alat</v>
          </cell>
          <cell r="G113" t="str">
            <v>Fa</v>
          </cell>
          <cell r="H113">
            <v>0.83</v>
          </cell>
          <cell r="I113" t="str">
            <v>-</v>
          </cell>
        </row>
        <row r="115">
          <cell r="C115" t="str">
            <v>Kap. Prod. / jam =</v>
          </cell>
          <cell r="D115" t="str">
            <v>V x n x Fa</v>
          </cell>
          <cell r="G115" t="str">
            <v>Q6</v>
          </cell>
          <cell r="H115">
            <v>47.428571428571423</v>
          </cell>
          <cell r="I115" t="str">
            <v>M3</v>
          </cell>
        </row>
        <row r="116">
          <cell r="D116" t="str">
            <v>Wc</v>
          </cell>
        </row>
        <row r="117">
          <cell r="C117" t="str">
            <v>Koefisien Alat / M3</v>
          </cell>
          <cell r="D117" t="str">
            <v xml:space="preserve"> =  1  :  Q6</v>
          </cell>
          <cell r="G117" t="str">
            <v>(E23)</v>
          </cell>
          <cell r="H117">
            <v>2.1084337349397592E-2</v>
          </cell>
          <cell r="I117" t="str">
            <v>jam</v>
          </cell>
        </row>
        <row r="120">
          <cell r="J120" t="str">
            <v>Berlanjut ke hal. berikut</v>
          </cell>
        </row>
        <row r="121">
          <cell r="A121" t="str">
            <v>ITEM PEMBAYARAN NO.</v>
          </cell>
          <cell r="D121" t="str">
            <v>:  5.1 (1)</v>
          </cell>
          <cell r="J121" t="str">
            <v>Analisa EI-511</v>
          </cell>
        </row>
        <row r="122">
          <cell r="A122" t="str">
            <v>JENIS PEKERJAAN</v>
          </cell>
          <cell r="D122" t="str">
            <v>:  Lps. Pond. Ag. Kls. A, CBR Min 80%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 xml:space="preserve">   2.g.</v>
          </cell>
          <cell r="C129" t="str">
            <v>ALAT BANTU</v>
          </cell>
          <cell r="J129" t="str">
            <v xml:space="preserve"> Lump Sum</v>
          </cell>
        </row>
        <row r="130">
          <cell r="C130" t="str">
            <v>Diperlukan   :</v>
          </cell>
        </row>
        <row r="131">
          <cell r="C131" t="str">
            <v>- Kereta dorong</v>
          </cell>
          <cell r="D131" t="str">
            <v>=  2  buah.</v>
          </cell>
        </row>
        <row r="132">
          <cell r="C132" t="str">
            <v>- Sekop</v>
          </cell>
          <cell r="D132" t="str">
            <v>=  3  buah.</v>
          </cell>
        </row>
        <row r="133">
          <cell r="C133" t="str">
            <v>- Garpu</v>
          </cell>
          <cell r="D133" t="str">
            <v>=  2  buah.</v>
          </cell>
        </row>
        <row r="135">
          <cell r="A135" t="str">
            <v xml:space="preserve">   3.</v>
          </cell>
          <cell r="C135" t="str">
            <v>TENAGA</v>
          </cell>
        </row>
        <row r="136">
          <cell r="C136" t="str">
            <v>Produksi menentukan : WHEEL LOADER</v>
          </cell>
          <cell r="G136" t="str">
            <v>Q1</v>
          </cell>
          <cell r="H136">
            <v>28.012500000000003</v>
          </cell>
          <cell r="I136" t="str">
            <v>M3/jam</v>
          </cell>
        </row>
        <row r="137">
          <cell r="C137" t="str">
            <v>Produksi agregat / hari  =  Tk x Q1</v>
          </cell>
          <cell r="G137" t="str">
            <v>Qt</v>
          </cell>
          <cell r="H137">
            <v>196.08750000000003</v>
          </cell>
          <cell r="I137" t="str">
            <v>M3</v>
          </cell>
        </row>
        <row r="138">
          <cell r="C138" t="str">
            <v>Kebutuhan tenaga :</v>
          </cell>
        </row>
        <row r="139">
          <cell r="D139" t="str">
            <v>- Pekerja</v>
          </cell>
          <cell r="G139" t="str">
            <v>P</v>
          </cell>
          <cell r="H139">
            <v>7</v>
          </cell>
          <cell r="I139" t="str">
            <v>orang</v>
          </cell>
        </row>
        <row r="140">
          <cell r="D140" t="str">
            <v>- Mandor</v>
          </cell>
          <cell r="G140" t="str">
            <v>M</v>
          </cell>
          <cell r="H140">
            <v>1</v>
          </cell>
          <cell r="I140" t="str">
            <v>orang</v>
          </cell>
        </row>
        <row r="142">
          <cell r="C142" t="str">
            <v>Koefisien tenaga / M3   :</v>
          </cell>
        </row>
        <row r="143">
          <cell r="D143" t="str">
            <v>- Pekerja</v>
          </cell>
          <cell r="E143" t="str">
            <v>= (Tk x P) : Qt</v>
          </cell>
          <cell r="G143" t="str">
            <v>(L01)</v>
          </cell>
          <cell r="H143">
            <v>0.24988844265952695</v>
          </cell>
          <cell r="I143" t="str">
            <v>jam</v>
          </cell>
        </row>
        <row r="144">
          <cell r="D144" t="str">
            <v>- Mandor</v>
          </cell>
          <cell r="E144" t="str">
            <v>= (Tk x M) : Qt</v>
          </cell>
          <cell r="G144" t="str">
            <v>(L03)</v>
          </cell>
          <cell r="H144">
            <v>3.5698348951360995E-2</v>
          </cell>
          <cell r="I144" t="str">
            <v>jam</v>
          </cell>
        </row>
        <row r="146">
          <cell r="A146" t="str">
            <v>4.</v>
          </cell>
          <cell r="C146" t="str">
            <v>HARGA DASAR SATUAN UPAH, BAHAN DAN ALAT</v>
          </cell>
        </row>
        <row r="147">
          <cell r="C147" t="str">
            <v>Lihat lampiran.</v>
          </cell>
        </row>
        <row r="149">
          <cell r="A149" t="str">
            <v>5.</v>
          </cell>
          <cell r="C149" t="str">
            <v>ANALISA HARGA SATUAN PEKERJAAN</v>
          </cell>
        </row>
        <row r="150">
          <cell r="C150" t="str">
            <v>Lihat perhitungan dalam FORMULIR STANDAR UNTUK</v>
          </cell>
        </row>
        <row r="151">
          <cell r="C151" t="str">
            <v>PEREKAMAN ANALISA MASING-MASING HARGA</v>
          </cell>
        </row>
        <row r="152">
          <cell r="C152" t="str">
            <v>SATUAN.</v>
          </cell>
        </row>
        <row r="153">
          <cell r="C153" t="str">
            <v>Didapat Harga Satuan Pekerjaan :</v>
          </cell>
        </row>
        <row r="155">
          <cell r="C155" t="str">
            <v xml:space="preserve">Rp.  </v>
          </cell>
          <cell r="D155">
            <v>90351.641268974767</v>
          </cell>
          <cell r="E155" t="str">
            <v xml:space="preserve"> / M3.</v>
          </cell>
        </row>
        <row r="158">
          <cell r="A158" t="str">
            <v>6.</v>
          </cell>
          <cell r="C158" t="str">
            <v>WAKTU PELAKSANAAN YANG DIPERLUKAN</v>
          </cell>
        </row>
        <row r="159">
          <cell r="C159" t="str">
            <v>Masa Pelaksanaan :</v>
          </cell>
          <cell r="D159" t="str">
            <v>. . . . . . . . . . . .</v>
          </cell>
          <cell r="E159" t="str">
            <v>bulan</v>
          </cell>
        </row>
        <row r="161">
          <cell r="A161" t="str">
            <v>7.</v>
          </cell>
          <cell r="C161" t="str">
            <v>VOLUME PEKERJAAN YANG DIPERLUKAN</v>
          </cell>
        </row>
        <row r="162">
          <cell r="C162" t="str">
            <v>Volume pekerjaan  :</v>
          </cell>
          <cell r="D162">
            <v>1275</v>
          </cell>
          <cell r="E162" t="str">
            <v>M3</v>
          </cell>
        </row>
        <row r="180">
          <cell r="A180" t="str">
            <v>ITEM PEMBAYARAN NO.</v>
          </cell>
          <cell r="D180" t="str">
            <v>:  5.1 (2)</v>
          </cell>
          <cell r="J180" t="str">
            <v>Analisa EI-512</v>
          </cell>
          <cell r="T180" t="str">
            <v>Analisa EI-512</v>
          </cell>
        </row>
        <row r="181">
          <cell r="A181" t="str">
            <v>JENIS PEKERJAAN</v>
          </cell>
          <cell r="D181" t="str">
            <v>:  Lps. Pond. Ag. Kls. B, CBR Min 35%</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cell>
        </row>
        <row r="185">
          <cell r="A185" t="str">
            <v>No.</v>
          </cell>
          <cell r="C185" t="str">
            <v>U R A I A N</v>
          </cell>
          <cell r="G185" t="str">
            <v>KODE</v>
          </cell>
          <cell r="H185" t="str">
            <v>KOEF.</v>
          </cell>
          <cell r="I185" t="str">
            <v>SATUAN</v>
          </cell>
          <cell r="J185" t="str">
            <v>KETERANGAN</v>
          </cell>
        </row>
        <row r="187">
          <cell r="L187" t="str">
            <v>Proyek / Bagpro</v>
          </cell>
          <cell r="O187" t="str">
            <v xml:space="preserve">:  Peningkatan Jalan Dan Jembatan Prop. NTT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Pembangunan Jalan Resetlement Pengungsi Mauritzu</v>
          </cell>
        </row>
        <row r="190">
          <cell r="A190">
            <v>2</v>
          </cell>
          <cell r="C190" t="str">
            <v>Lokasi pekerjaan : sepanjang jalan</v>
          </cell>
          <cell r="L190" t="str">
            <v>Prop / Kab / Kodya</v>
          </cell>
          <cell r="O190" t="str">
            <v>:  Nusa Tenggara Timur / TTU</v>
          </cell>
        </row>
        <row r="191">
          <cell r="A191">
            <v>3</v>
          </cell>
          <cell r="C191" t="str">
            <v>Kondisi existing jalan : sedang</v>
          </cell>
          <cell r="L191" t="str">
            <v>ITEM PEMBAYARAN NO.</v>
          </cell>
          <cell r="O191" t="str">
            <v>:  5.1 (2)</v>
          </cell>
          <cell r="R191" t="str">
            <v>PERKIRAAN VOL. PEK.</v>
          </cell>
          <cell r="T191" t="str">
            <v>:</v>
          </cell>
          <cell r="U191">
            <v>0</v>
          </cell>
        </row>
        <row r="192">
          <cell r="A192">
            <v>4</v>
          </cell>
          <cell r="C192" t="str">
            <v>Jarak rata-rata Base Camp ke lokasi pekerjaan</v>
          </cell>
          <cell r="G192" t="str">
            <v>L</v>
          </cell>
          <cell r="H192">
            <v>17.5</v>
          </cell>
          <cell r="I192" t="str">
            <v>KM</v>
          </cell>
          <cell r="L192" t="str">
            <v>JENIS PEKERJAAN</v>
          </cell>
          <cell r="O192" t="str">
            <v>:  Lps. Pond. Ag. Kls. B, CBR Min 35%</v>
          </cell>
          <cell r="R192" t="str">
            <v>TOTAL HARGA</v>
          </cell>
          <cell r="T192" t="str">
            <v>:</v>
          </cell>
          <cell r="U192">
            <v>0</v>
          </cell>
        </row>
        <row r="193">
          <cell r="A193">
            <v>5</v>
          </cell>
          <cell r="C193" t="str">
            <v>Tebal lapis agregat padat</v>
          </cell>
          <cell r="G193" t="str">
            <v>t</v>
          </cell>
          <cell r="H193">
            <v>0.12</v>
          </cell>
          <cell r="I193" t="str">
            <v>M</v>
          </cell>
          <cell r="L193" t="str">
            <v>SATUAN PEMBAYARAN</v>
          </cell>
          <cell r="O193" t="str">
            <v>:  M3</v>
          </cell>
          <cell r="R193" t="str">
            <v>% THD. BIAYA PROYEK</v>
          </cell>
          <cell r="T193" t="str">
            <v>:</v>
          </cell>
          <cell r="U193">
            <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 xml:space="preserve"> Gradasi harus</v>
          </cell>
          <cell r="Q196" t="str">
            <v>PERKIRAAN</v>
          </cell>
          <cell r="R196" t="str">
            <v>HARGA</v>
          </cell>
          <cell r="S196" t="str">
            <v>JUMLAH</v>
          </cell>
        </row>
        <row r="197">
          <cell r="D197" t="str">
            <v>- Agregat Halus</v>
          </cell>
          <cell r="G197" t="str">
            <v>Ah</v>
          </cell>
          <cell r="H197">
            <v>45</v>
          </cell>
          <cell r="I197" t="str">
            <v>%</v>
          </cell>
          <cell r="J197" t="str">
            <v xml:space="preserve"> memenuhi</v>
          </cell>
          <cell r="L197" t="str">
            <v>NO.</v>
          </cell>
          <cell r="N197" t="str">
            <v>KOMPONEN</v>
          </cell>
          <cell r="P197" t="str">
            <v>SATUAN</v>
          </cell>
          <cell r="Q197" t="str">
            <v>KUANTITAS</v>
          </cell>
          <cell r="R197" t="str">
            <v>SATUAN</v>
          </cell>
          <cell r="S197" t="str">
            <v>HARGA</v>
          </cell>
        </row>
        <row r="198">
          <cell r="D198" t="str">
            <v>- Sirtu</v>
          </cell>
          <cell r="G198" t="str">
            <v>St</v>
          </cell>
          <cell r="H198">
            <v>20</v>
          </cell>
          <cell r="I198" t="str">
            <v>%</v>
          </cell>
          <cell r="J198" t="str">
            <v xml:space="preserve"> Spesifikasi</v>
          </cell>
          <cell r="R198" t="str">
            <v>(Rp.)</v>
          </cell>
          <cell r="S198" t="str">
            <v>(Rp.)</v>
          </cell>
        </row>
        <row r="199">
          <cell r="A199" t="str">
            <v>II.</v>
          </cell>
          <cell r="C199" t="str">
            <v>URUTAN KERJA</v>
          </cell>
        </row>
        <row r="200">
          <cell r="A200">
            <v>1</v>
          </cell>
          <cell r="C200" t="str">
            <v>Wheel Loader mencampur dan memuat Agregat ke</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Motor Grader</v>
          </cell>
          <cell r="L203" t="str">
            <v>1.</v>
          </cell>
          <cell r="N203" t="str">
            <v>Pekerja</v>
          </cell>
          <cell r="O203" t="str">
            <v>(L01)</v>
          </cell>
          <cell r="P203" t="str">
            <v>jam</v>
          </cell>
          <cell r="Q203">
            <v>0.10709504685408298</v>
          </cell>
          <cell r="R203">
            <v>0</v>
          </cell>
          <cell r="U203">
            <v>0</v>
          </cell>
        </row>
        <row r="204">
          <cell r="A204">
            <v>3</v>
          </cell>
          <cell r="C204" t="str">
            <v>Hamparan Agregat dibasahi dengan Water Tank</v>
          </cell>
          <cell r="L204" t="str">
            <v>2.</v>
          </cell>
          <cell r="N204" t="str">
            <v>Mandor</v>
          </cell>
          <cell r="O204" t="str">
            <v>(L03)</v>
          </cell>
          <cell r="P204" t="str">
            <v>jam</v>
          </cell>
          <cell r="Q204">
            <v>1.7849174475680497E-2</v>
          </cell>
          <cell r="R204">
            <v>0</v>
          </cell>
          <cell r="U204">
            <v>0</v>
          </cell>
        </row>
        <row r="205">
          <cell r="C205" t="str">
            <v>Truck sebelum dipadatkan dengan Tandem</v>
          </cell>
        </row>
        <row r="206">
          <cell r="C206" t="str">
            <v>Roller dan Pneumatic Tire Roller</v>
          </cell>
        </row>
        <row r="207">
          <cell r="A207">
            <v>4</v>
          </cell>
          <cell r="C207" t="str">
            <v>Selama pemadatan, sekelompok pekerja akan</v>
          </cell>
          <cell r="Q207" t="str">
            <v xml:space="preserve">JUMLAH HARGA TENAGA   </v>
          </cell>
          <cell r="U207">
            <v>0</v>
          </cell>
        </row>
        <row r="208">
          <cell r="C208" t="str">
            <v>merapikan tepi hamparan dan level permukaan</v>
          </cell>
        </row>
        <row r="209">
          <cell r="C209" t="str">
            <v>dengan menggunakan Alat Bantu</v>
          </cell>
          <cell r="L209" t="str">
            <v>B.</v>
          </cell>
          <cell r="N209" t="str">
            <v>BAHAN</v>
          </cell>
        </row>
        <row r="210">
          <cell r="A210" t="str">
            <v>III.</v>
          </cell>
          <cell r="C210" t="str">
            <v>PEMAKAIAN BAHAN, ALAT DAN TENAGA</v>
          </cell>
        </row>
        <row r="211">
          <cell r="A211" t="str">
            <v xml:space="preserve">   1.</v>
          </cell>
          <cell r="C211" t="str">
            <v>BAHAN</v>
          </cell>
          <cell r="L211" t="str">
            <v>1.</v>
          </cell>
          <cell r="N211" t="str">
            <v>Agregat Kasar   (M03)</v>
          </cell>
          <cell r="P211" t="str">
            <v>M3</v>
          </cell>
          <cell r="Q211">
            <v>0.42</v>
          </cell>
          <cell r="R211">
            <v>32852.921470565663</v>
          </cell>
          <cell r="U211">
            <v>13798.227017637579</v>
          </cell>
        </row>
        <row r="212">
          <cell r="C212" t="str">
            <v>- Agregat Kasar</v>
          </cell>
          <cell r="D212" t="str">
            <v>=  Ak x 1 M3 x Fk</v>
          </cell>
          <cell r="G212" t="str">
            <v>M03</v>
          </cell>
          <cell r="H212">
            <v>0.42</v>
          </cell>
          <cell r="I212" t="str">
            <v>M3</v>
          </cell>
          <cell r="L212" t="str">
            <v>2.</v>
          </cell>
          <cell r="N212" t="str">
            <v>Agregat Halus    (M04)</v>
          </cell>
          <cell r="P212" t="str">
            <v>M3</v>
          </cell>
          <cell r="Q212">
            <v>0.54</v>
          </cell>
          <cell r="R212">
            <v>31756.453225945177</v>
          </cell>
          <cell r="U212">
            <v>17148.484742010398</v>
          </cell>
        </row>
        <row r="213">
          <cell r="C213" t="str">
            <v>- Agregat Halus</v>
          </cell>
          <cell r="D213" t="str">
            <v>=  Ah x 1 M3 x Fk</v>
          </cell>
          <cell r="G213" t="str">
            <v>M04</v>
          </cell>
          <cell r="H213">
            <v>0.54</v>
          </cell>
          <cell r="I213" t="str">
            <v>M3</v>
          </cell>
          <cell r="L213" t="str">
            <v>3.</v>
          </cell>
          <cell r="N213" t="str">
            <v>Sirtu</v>
          </cell>
          <cell r="O213" t="str">
            <v>(M16)</v>
          </cell>
          <cell r="P213" t="str">
            <v>M3</v>
          </cell>
          <cell r="Q213">
            <v>0.24</v>
          </cell>
          <cell r="R213">
            <v>14600</v>
          </cell>
          <cell r="U213">
            <v>3504</v>
          </cell>
        </row>
        <row r="214">
          <cell r="C214" t="str">
            <v>- Sirtu</v>
          </cell>
          <cell r="D214" t="str">
            <v>=  St x 1 M3 x Fk</v>
          </cell>
          <cell r="G214" t="str">
            <v>M16</v>
          </cell>
          <cell r="H214">
            <v>0.24</v>
          </cell>
          <cell r="I214" t="str">
            <v>M3</v>
          </cell>
        </row>
        <row r="215">
          <cell r="A215" t="str">
            <v xml:space="preserve">   2.</v>
          </cell>
          <cell r="C215" t="str">
            <v>ALAT</v>
          </cell>
        </row>
        <row r="216">
          <cell r="A216" t="str">
            <v xml:space="preserve">   2.a.</v>
          </cell>
          <cell r="C216" t="str">
            <v>WHEEL LOADER</v>
          </cell>
          <cell r="G216" t="str">
            <v>(E15)</v>
          </cell>
        </row>
        <row r="217">
          <cell r="C217" t="str">
            <v>Kapasitas bucket</v>
          </cell>
          <cell r="G217" t="str">
            <v>V</v>
          </cell>
          <cell r="H217">
            <v>1.5</v>
          </cell>
          <cell r="I217" t="str">
            <v>M3</v>
          </cell>
          <cell r="Q217" t="str">
            <v xml:space="preserve">JUMLAH HARGA BAHAN   </v>
          </cell>
          <cell r="U217">
            <v>34450.71175964798</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cell r="L220" t="str">
            <v>1.</v>
          </cell>
          <cell r="N220" t="str">
            <v>Wheel Loader</v>
          </cell>
          <cell r="O220" t="str">
            <v>(E15)</v>
          </cell>
          <cell r="P220" t="str">
            <v>jam</v>
          </cell>
          <cell r="Q220">
            <v>1.7849174475680497E-2</v>
          </cell>
          <cell r="R220">
            <v>215035.12819823693</v>
          </cell>
          <cell r="U220">
            <v>3838.1995216106543</v>
          </cell>
        </row>
        <row r="221">
          <cell r="C221" t="str">
            <v>- Mencampur</v>
          </cell>
          <cell r="G221" t="str">
            <v>T1</v>
          </cell>
          <cell r="H221">
            <v>0.5</v>
          </cell>
          <cell r="I221" t="str">
            <v>menit</v>
          </cell>
          <cell r="L221" t="str">
            <v>2.</v>
          </cell>
          <cell r="N221" t="str">
            <v>Dump Truck</v>
          </cell>
          <cell r="O221" t="str">
            <v>(E08)</v>
          </cell>
          <cell r="P221" t="str">
            <v>jam</v>
          </cell>
          <cell r="Q221">
            <v>0.25866053028921371</v>
          </cell>
          <cell r="R221">
            <v>85369.901634057198</v>
          </cell>
          <cell r="U221">
            <v>22081.824027403247</v>
          </cell>
        </row>
        <row r="222">
          <cell r="C222" t="str">
            <v>- Memuat dan lain-lain</v>
          </cell>
          <cell r="G222" t="str">
            <v>T2</v>
          </cell>
          <cell r="H222">
            <v>0.5</v>
          </cell>
          <cell r="I222" t="str">
            <v>menit</v>
          </cell>
          <cell r="L222" t="str">
            <v>3.</v>
          </cell>
          <cell r="N222" t="str">
            <v>Motor Grader</v>
          </cell>
          <cell r="O222" t="str">
            <v>(E13)</v>
          </cell>
          <cell r="P222" t="str">
            <v>jam</v>
          </cell>
          <cell r="Q222">
            <v>9.2034805890227594E-3</v>
          </cell>
          <cell r="R222">
            <v>263178.57315631048</v>
          </cell>
          <cell r="U222">
            <v>2422.1588894908095</v>
          </cell>
        </row>
        <row r="223">
          <cell r="G223" t="str">
            <v>Ts1</v>
          </cell>
          <cell r="H223">
            <v>1</v>
          </cell>
          <cell r="I223" t="str">
            <v>menit</v>
          </cell>
          <cell r="L223" t="str">
            <v>4.</v>
          </cell>
          <cell r="N223" t="str">
            <v>Vibratory Roller</v>
          </cell>
          <cell r="O223" t="str">
            <v>(E19)</v>
          </cell>
          <cell r="P223" t="str">
            <v>jam</v>
          </cell>
          <cell r="Q223">
            <v>2.2311468094600623E-2</v>
          </cell>
          <cell r="R223">
            <v>135553.54694485845</v>
          </cell>
          <cell r="U223">
            <v>3024.3986377701572</v>
          </cell>
        </row>
        <row r="224">
          <cell r="L224" t="str">
            <v>5.</v>
          </cell>
          <cell r="N224" t="str">
            <v>P. Tyre Roller</v>
          </cell>
          <cell r="O224" t="str">
            <v>(E18)</v>
          </cell>
          <cell r="P224" t="str">
            <v>jam</v>
          </cell>
          <cell r="Q224">
            <v>5.3547523427041497E-3</v>
          </cell>
          <cell r="R224">
            <v>153571.33878019065</v>
          </cell>
          <cell r="U224">
            <v>822.33648610543855</v>
          </cell>
        </row>
        <row r="225">
          <cell r="C225" t="str">
            <v>Kap. Prod. / jam =</v>
          </cell>
          <cell r="D225" t="str">
            <v>V x Fb x Fa x 60</v>
          </cell>
          <cell r="G225" t="str">
            <v>Q1</v>
          </cell>
          <cell r="H225">
            <v>56.025000000000006</v>
          </cell>
          <cell r="I225" t="str">
            <v>M3</v>
          </cell>
          <cell r="L225" t="str">
            <v>6.</v>
          </cell>
          <cell r="N225" t="str">
            <v>Water Tanker</v>
          </cell>
          <cell r="O225" t="str">
            <v>(E23)</v>
          </cell>
          <cell r="P225" t="str">
            <v>jam</v>
          </cell>
          <cell r="Q225">
            <v>2.1084337349397592E-2</v>
          </cell>
          <cell r="R225">
            <v>97351.151634057198</v>
          </cell>
          <cell r="U225">
            <v>2052.5845224048207</v>
          </cell>
        </row>
        <row r="226">
          <cell r="D226" t="str">
            <v>Fk x Ts1</v>
          </cell>
          <cell r="L226" t="str">
            <v>7.</v>
          </cell>
          <cell r="N226" t="str">
            <v>Alat Bantu</v>
          </cell>
          <cell r="P226" t="str">
            <v>Ls</v>
          </cell>
          <cell r="Q226">
            <v>1</v>
          </cell>
          <cell r="R226">
            <v>50</v>
          </cell>
          <cell r="U226">
            <v>50</v>
          </cell>
        </row>
        <row r="227">
          <cell r="C227" t="str">
            <v>Koefisien Alat / M3</v>
          </cell>
          <cell r="D227" t="str">
            <v xml:space="preserve"> =  1  :  Q1</v>
          </cell>
          <cell r="G227" t="str">
            <v>(E15)</v>
          </cell>
          <cell r="H227">
            <v>1.7849174475680497E-2</v>
          </cell>
          <cell r="I227" t="str">
            <v>jam</v>
          </cell>
        </row>
        <row r="228">
          <cell r="Q228" t="str">
            <v xml:space="preserve">JUMLAH HARGA PERALATAN   </v>
          </cell>
          <cell r="U228">
            <v>34291.502084785126</v>
          </cell>
        </row>
        <row r="229">
          <cell r="A229" t="str">
            <v xml:space="preserve">   2.b.</v>
          </cell>
          <cell r="C229" t="str">
            <v>DUMP TRUCK</v>
          </cell>
          <cell r="G229" t="str">
            <v>(E09)</v>
          </cell>
        </row>
        <row r="230">
          <cell r="C230" t="str">
            <v>Kapasitas bak</v>
          </cell>
          <cell r="G230" t="str">
            <v>V</v>
          </cell>
          <cell r="H230">
            <v>4</v>
          </cell>
          <cell r="I230" t="str">
            <v>M3</v>
          </cell>
          <cell r="L230" t="str">
            <v>D.</v>
          </cell>
          <cell r="N230" t="str">
            <v>JUMLAH HARGA TENAGA, BAHAN DAN PERALATAN  ( A + B + C )</v>
          </cell>
          <cell r="U230">
            <v>68742.213844433107</v>
          </cell>
        </row>
        <row r="231">
          <cell r="C231" t="str">
            <v>Faktor Efisiensi alat</v>
          </cell>
          <cell r="G231" t="str">
            <v>Fa</v>
          </cell>
          <cell r="H231">
            <v>0.83</v>
          </cell>
          <cell r="I231" t="str">
            <v>-</v>
          </cell>
          <cell r="L231" t="str">
            <v>E.</v>
          </cell>
          <cell r="N231" t="str">
            <v>OVERHEAD &amp; PROFIT</v>
          </cell>
          <cell r="P231">
            <v>10</v>
          </cell>
          <cell r="Q231" t="str">
            <v>%  x  D</v>
          </cell>
          <cell r="U231">
            <v>6874.2213844433109</v>
          </cell>
        </row>
        <row r="232">
          <cell r="C232" t="str">
            <v>Kecepatan rata-rata bermuatan</v>
          </cell>
          <cell r="G232" t="str">
            <v>v1</v>
          </cell>
          <cell r="H232">
            <v>50</v>
          </cell>
          <cell r="I232" t="str">
            <v>KM/jam</v>
          </cell>
          <cell r="L232" t="str">
            <v>F.</v>
          </cell>
          <cell r="N232" t="str">
            <v>HARGA SATUAN PEKERJAAN  ( D + E )</v>
          </cell>
          <cell r="U232">
            <v>75616.43522887642</v>
          </cell>
        </row>
        <row r="233">
          <cell r="C233" t="str">
            <v>Kecepatan rata-rata kosong</v>
          </cell>
          <cell r="G233" t="str">
            <v>v2</v>
          </cell>
          <cell r="H233">
            <v>65</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4.283801874163319</v>
          </cell>
          <cell r="I234" t="str">
            <v>menit</v>
          </cell>
          <cell r="N234" t="str">
            <v>berat untuk bahan-bahan.</v>
          </cell>
        </row>
        <row r="235">
          <cell r="C235" t="str">
            <v>- Waktu tempuh isi  =  (L : v1) x 60 menit</v>
          </cell>
          <cell r="G235" t="str">
            <v>T2</v>
          </cell>
          <cell r="H235">
            <v>21</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16.153846153846153</v>
          </cell>
          <cell r="I236" t="str">
            <v>menit</v>
          </cell>
          <cell r="N236" t="str">
            <v>mata pembayaran.</v>
          </cell>
        </row>
        <row r="237">
          <cell r="C237" t="str">
            <v>- Dump dan lain-lain</v>
          </cell>
          <cell r="G237" t="str">
            <v>T4</v>
          </cell>
          <cell r="H237">
            <v>1.5</v>
          </cell>
          <cell r="I237" t="str">
            <v>menit</v>
          </cell>
          <cell r="L237">
            <v>3</v>
          </cell>
          <cell r="N237" t="str">
            <v>Biaya satuan untuk peralatan sudah termasuk bahan bakar, bahan habis dipakai dan operator.</v>
          </cell>
        </row>
        <row r="238">
          <cell r="G238" t="str">
            <v>Ts2</v>
          </cell>
          <cell r="H238">
            <v>42.937648028009477</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 berikut</v>
          </cell>
        </row>
        <row r="241">
          <cell r="A241" t="str">
            <v>ITEM PEMBAYARAN NO.</v>
          </cell>
          <cell r="D241" t="str">
            <v>:  5.1 (2)</v>
          </cell>
          <cell r="J241" t="str">
            <v>Analisa EI-512</v>
          </cell>
        </row>
        <row r="242">
          <cell r="A242" t="str">
            <v>JENIS PEKERJAAN</v>
          </cell>
          <cell r="D242" t="str">
            <v>:  Lps. Pond. Ag. Kls. B, CBR Min 35%</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3.8660710966682053</v>
          </cell>
          <cell r="I249" t="str">
            <v>M3</v>
          </cell>
        </row>
        <row r="250">
          <cell r="D250" t="str">
            <v>Fk x Ts2</v>
          </cell>
        </row>
        <row r="251">
          <cell r="C251" t="str">
            <v>Koefisien Alat / M3</v>
          </cell>
          <cell r="D251" t="str">
            <v xml:space="preserve"> =  1  :  Q2</v>
          </cell>
          <cell r="G251" t="str">
            <v>-</v>
          </cell>
          <cell r="H251">
            <v>0.25866053028921371</v>
          </cell>
          <cell r="I251" t="str">
            <v>jam</v>
          </cell>
        </row>
        <row r="253">
          <cell r="A253" t="str">
            <v xml:space="preserve">   2.c.</v>
          </cell>
          <cell r="C253" t="str">
            <v>MOTOR GRADER</v>
          </cell>
          <cell r="G253" t="str">
            <v>(E13)</v>
          </cell>
        </row>
        <row r="254">
          <cell r="C254" t="str">
            <v>Panjang hamparan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5</v>
          </cell>
          <cell r="I257" t="str">
            <v>KM/jam</v>
          </cell>
        </row>
        <row r="258">
          <cell r="C258" t="str">
            <v>Jumlah lintasan</v>
          </cell>
          <cell r="G258" t="str">
            <v>n</v>
          </cell>
          <cell r="H258">
            <v>6</v>
          </cell>
          <cell r="I258" t="str">
            <v>lintasan</v>
          </cell>
          <cell r="J258" t="str">
            <v xml:space="preserve"> 3 x pp</v>
          </cell>
        </row>
        <row r="259">
          <cell r="C259" t="str">
            <v>Waktu Siklus :</v>
          </cell>
          <cell r="G259" t="str">
            <v>Ts3</v>
          </cell>
        </row>
        <row r="260">
          <cell r="C260" t="str">
            <v>- Perataan 1 lintasan  =  Lh : (v x 1000) x 60</v>
          </cell>
          <cell r="G260" t="str">
            <v>T1</v>
          </cell>
          <cell r="H260">
            <v>0.6</v>
          </cell>
          <cell r="I260" t="str">
            <v>menit</v>
          </cell>
        </row>
        <row r="261">
          <cell r="C261" t="str">
            <v>- Lain-lain</v>
          </cell>
          <cell r="G261" t="str">
            <v>T2</v>
          </cell>
          <cell r="H261">
            <v>0.5</v>
          </cell>
          <cell r="I261" t="str">
            <v>menit</v>
          </cell>
        </row>
        <row r="262">
          <cell r="G262" t="str">
            <v>Ts3</v>
          </cell>
          <cell r="H262">
            <v>1.1000000000000001</v>
          </cell>
          <cell r="I262" t="str">
            <v>menit</v>
          </cell>
        </row>
        <row r="264">
          <cell r="C264" t="str">
            <v>Kap. Prod. / jam =</v>
          </cell>
          <cell r="D264" t="str">
            <v>Lh x b x t x Fa x 60</v>
          </cell>
          <cell r="G264" t="str">
            <v>Q3</v>
          </cell>
          <cell r="H264">
            <v>108.65454545454543</v>
          </cell>
          <cell r="I264" t="str">
            <v>M3</v>
          </cell>
        </row>
        <row r="265">
          <cell r="D265" t="str">
            <v>n x Ts3</v>
          </cell>
        </row>
        <row r="266">
          <cell r="C266" t="str">
            <v>Koefisien Alat / M3</v>
          </cell>
          <cell r="D266" t="str">
            <v xml:space="preserve"> =  1  :  Q3</v>
          </cell>
          <cell r="G266" t="str">
            <v>(E13)</v>
          </cell>
          <cell r="H266">
            <v>9.2034805890227594E-3</v>
          </cell>
          <cell r="I266" t="str">
            <v>jam</v>
          </cell>
        </row>
        <row r="268">
          <cell r="A268" t="str">
            <v xml:space="preserve">   2.d.</v>
          </cell>
          <cell r="C268" t="str">
            <v>VIBRATORY ROLLER</v>
          </cell>
          <cell r="G268" t="str">
            <v>(E19)</v>
          </cell>
        </row>
        <row r="269">
          <cell r="C269" t="str">
            <v>Kecepatan rata-rata alat</v>
          </cell>
          <cell r="G269" t="str">
            <v>v</v>
          </cell>
          <cell r="H269">
            <v>3</v>
          </cell>
          <cell r="I269" t="str">
            <v>KM/jam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 Prod. / jam =</v>
          </cell>
          <cell r="D274" t="str">
            <v>(v x 1000) x b x t x Fa</v>
          </cell>
          <cell r="G274" t="str">
            <v>Q4</v>
          </cell>
          <cell r="H274">
            <v>44.82</v>
          </cell>
          <cell r="I274" t="str">
            <v>M3</v>
          </cell>
        </row>
        <row r="275">
          <cell r="D275" t="str">
            <v>n</v>
          </cell>
        </row>
        <row r="276">
          <cell r="C276" t="str">
            <v>Koefisien Alat / M3</v>
          </cell>
          <cell r="D276" t="str">
            <v xml:space="preserve"> =  1  :  Q4</v>
          </cell>
          <cell r="G276" t="str">
            <v>(E19)</v>
          </cell>
          <cell r="H276">
            <v>2.2311468094600623E-2</v>
          </cell>
          <cell r="I276" t="str">
            <v>jam</v>
          </cell>
        </row>
        <row r="278">
          <cell r="A278" t="str">
            <v xml:space="preserve">   2.e.</v>
          </cell>
          <cell r="C278" t="str">
            <v>PNEUMATIC TIRE ROLLER</v>
          </cell>
          <cell r="G278" t="str">
            <v>(E18)</v>
          </cell>
        </row>
        <row r="279">
          <cell r="C279" t="str">
            <v>Kecepatan rata-rata alat</v>
          </cell>
          <cell r="G279" t="str">
            <v>v</v>
          </cell>
          <cell r="H279">
            <v>5</v>
          </cell>
          <cell r="I279" t="str">
            <v>KM/jam</v>
          </cell>
        </row>
        <row r="280">
          <cell r="C280" t="str">
            <v>Lebar efektif pemadatan</v>
          </cell>
          <cell r="G280" t="str">
            <v>b</v>
          </cell>
          <cell r="H280">
            <v>1.5</v>
          </cell>
          <cell r="I280" t="str">
            <v>M</v>
          </cell>
        </row>
        <row r="281">
          <cell r="C281" t="str">
            <v>Jumlah lintasan</v>
          </cell>
          <cell r="G281" t="str">
            <v>n</v>
          </cell>
          <cell r="H281">
            <v>4</v>
          </cell>
          <cell r="I281" t="str">
            <v>lintasan</v>
          </cell>
        </row>
        <row r="282">
          <cell r="C282" t="str">
            <v>Faktor Efisiensi alat</v>
          </cell>
          <cell r="G282" t="str">
            <v>Fa</v>
          </cell>
          <cell r="H282">
            <v>0.83</v>
          </cell>
          <cell r="I282" t="str">
            <v>-</v>
          </cell>
        </row>
        <row r="284">
          <cell r="C284" t="str">
            <v>Kap. Prod. / jam =</v>
          </cell>
          <cell r="D284" t="str">
            <v>(v x 1000) x b x t x Fa</v>
          </cell>
          <cell r="G284" t="str">
            <v>Q5</v>
          </cell>
          <cell r="H284">
            <v>186.75</v>
          </cell>
          <cell r="I284" t="str">
            <v>M3</v>
          </cell>
        </row>
        <row r="285">
          <cell r="D285" t="str">
            <v>n</v>
          </cell>
        </row>
        <row r="286">
          <cell r="C286" t="str">
            <v>Koefisien Alat / M3</v>
          </cell>
          <cell r="D286" t="str">
            <v xml:space="preserve"> =  1  :  Q5</v>
          </cell>
          <cell r="G286" t="str">
            <v>(E18)</v>
          </cell>
          <cell r="H286">
            <v>5.3547523427041497E-3</v>
          </cell>
          <cell r="I286" t="str">
            <v>jam</v>
          </cell>
        </row>
        <row r="288">
          <cell r="A288" t="str">
            <v xml:space="preserve">   2.f.</v>
          </cell>
          <cell r="C288" t="str">
            <v>WATER TANK TRUCK</v>
          </cell>
          <cell r="G288" t="str">
            <v>(E23)</v>
          </cell>
        </row>
        <row r="289">
          <cell r="C289" t="str">
            <v>Volume tanki air</v>
          </cell>
          <cell r="G289" t="str">
            <v>V</v>
          </cell>
          <cell r="H289">
            <v>4</v>
          </cell>
          <cell r="I289" t="str">
            <v>M3</v>
          </cell>
        </row>
        <row r="290">
          <cell r="C290" t="str">
            <v>Kebutuhan air / M3 agregat padat</v>
          </cell>
          <cell r="G290" t="str">
            <v>Wc</v>
          </cell>
          <cell r="H290">
            <v>7.0000000000000007E-2</v>
          </cell>
          <cell r="I290" t="str">
            <v>M3</v>
          </cell>
        </row>
        <row r="291">
          <cell r="C291" t="str">
            <v>Pengisian tanki / jam</v>
          </cell>
          <cell r="G291" t="str">
            <v>n</v>
          </cell>
          <cell r="H291">
            <v>1</v>
          </cell>
          <cell r="I291" t="str">
            <v>kali</v>
          </cell>
        </row>
        <row r="292">
          <cell r="C292" t="str">
            <v>Faktor Efisiensi alat</v>
          </cell>
          <cell r="G292" t="str">
            <v>Fa</v>
          </cell>
          <cell r="H292">
            <v>0.83</v>
          </cell>
          <cell r="I292" t="str">
            <v>-</v>
          </cell>
        </row>
        <row r="294">
          <cell r="C294" t="str">
            <v>Kap. Prod. / jam =</v>
          </cell>
          <cell r="D294" t="str">
            <v>V x n x Fa</v>
          </cell>
          <cell r="G294" t="str">
            <v>Q6</v>
          </cell>
          <cell r="H294">
            <v>47.428571428571423</v>
          </cell>
          <cell r="I294" t="str">
            <v>M3</v>
          </cell>
        </row>
        <row r="295">
          <cell r="D295" t="str">
            <v>Wc</v>
          </cell>
        </row>
        <row r="296">
          <cell r="C296" t="str">
            <v>Koefisien Alat / M3</v>
          </cell>
          <cell r="D296" t="str">
            <v xml:space="preserve"> =  1  :  Q6</v>
          </cell>
          <cell r="G296" t="str">
            <v>(E23)</v>
          </cell>
          <cell r="H296">
            <v>2.1084337349397592E-2</v>
          </cell>
          <cell r="I296" t="str">
            <v>jam</v>
          </cell>
        </row>
        <row r="299">
          <cell r="J299" t="str">
            <v>Berlanjut ke hal. berikut</v>
          </cell>
        </row>
        <row r="300">
          <cell r="A300" t="str">
            <v>ITEM PEMBAYARAN NO.</v>
          </cell>
          <cell r="D300" t="str">
            <v>:  5.1 (2)</v>
          </cell>
          <cell r="J300" t="str">
            <v>Analisa EI-512</v>
          </cell>
        </row>
        <row r="301">
          <cell r="A301" t="str">
            <v>JENIS PEKERJAAN</v>
          </cell>
          <cell r="D301" t="str">
            <v>:  Lps. Pond. Ag. Kls. B, CBR Min 35%</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 xml:space="preserve">   2.g.</v>
          </cell>
          <cell r="C308" t="str">
            <v>ALAT BANTU</v>
          </cell>
          <cell r="J308" t="str">
            <v xml:space="preserve"> Lump Sum</v>
          </cell>
        </row>
        <row r="309">
          <cell r="C309" t="str">
            <v>Diperlukan   :</v>
          </cell>
        </row>
        <row r="310">
          <cell r="C310" t="str">
            <v>- Kereta dorong</v>
          </cell>
          <cell r="D310" t="str">
            <v>=  2  buah.</v>
          </cell>
        </row>
        <row r="311">
          <cell r="C311" t="str">
            <v>- Sekop</v>
          </cell>
          <cell r="D311" t="str">
            <v>=  3  buah.</v>
          </cell>
        </row>
        <row r="312">
          <cell r="C312" t="str">
            <v>- Garpu</v>
          </cell>
          <cell r="D312" t="str">
            <v>=  2  buah.</v>
          </cell>
        </row>
        <row r="314">
          <cell r="A314" t="str">
            <v xml:space="preserve">   3.</v>
          </cell>
          <cell r="C314" t="str">
            <v>TENAGA</v>
          </cell>
        </row>
        <row r="315">
          <cell r="C315" t="str">
            <v>Produksi menentukan : WHEEL LOADER</v>
          </cell>
          <cell r="G315" t="str">
            <v>Q1</v>
          </cell>
          <cell r="H315">
            <v>56.025000000000006</v>
          </cell>
          <cell r="I315" t="str">
            <v>M3/jam</v>
          </cell>
        </row>
        <row r="316">
          <cell r="C316" t="str">
            <v>Produksi agregat / hari  =  Tk x Q1</v>
          </cell>
          <cell r="G316" t="str">
            <v>Qt</v>
          </cell>
          <cell r="H316">
            <v>392.17500000000007</v>
          </cell>
          <cell r="I316" t="str">
            <v>M3</v>
          </cell>
        </row>
        <row r="317">
          <cell r="C317" t="str">
            <v>Kebutuhan tenaga :</v>
          </cell>
        </row>
        <row r="318">
          <cell r="D318" t="str">
            <v>- Pekerja</v>
          </cell>
          <cell r="G318" t="str">
            <v>P</v>
          </cell>
          <cell r="H318">
            <v>6</v>
          </cell>
          <cell r="I318" t="str">
            <v>orang</v>
          </cell>
        </row>
        <row r="319">
          <cell r="D319" t="str">
            <v>- Mandor</v>
          </cell>
          <cell r="G319" t="str">
            <v>M</v>
          </cell>
          <cell r="H319">
            <v>1</v>
          </cell>
          <cell r="I319" t="str">
            <v>orang</v>
          </cell>
        </row>
        <row r="321">
          <cell r="C321" t="str">
            <v>Koefisien tenaga / M3   :</v>
          </cell>
        </row>
        <row r="322">
          <cell r="D322" t="str">
            <v>- Pekerja</v>
          </cell>
          <cell r="E322" t="str">
            <v>= (Tk x P) : Qt</v>
          </cell>
          <cell r="G322" t="str">
            <v>-</v>
          </cell>
          <cell r="H322">
            <v>0.10709504685408298</v>
          </cell>
          <cell r="I322" t="str">
            <v>jam</v>
          </cell>
        </row>
        <row r="323">
          <cell r="D323" t="str">
            <v>- Mandor</v>
          </cell>
          <cell r="E323" t="str">
            <v>= (Tk x M) : Qt</v>
          </cell>
          <cell r="G323" t="str">
            <v>-</v>
          </cell>
          <cell r="H323">
            <v>1.7849174475680497E-2</v>
          </cell>
          <cell r="I323" t="str">
            <v>jam</v>
          </cell>
        </row>
        <row r="325">
          <cell r="A325" t="str">
            <v>4.</v>
          </cell>
          <cell r="C325" t="str">
            <v>HARGA DASAR SATUAN UPAH, BAHAN DAN ALAT</v>
          </cell>
        </row>
        <row r="326">
          <cell r="C326" t="str">
            <v>Lihat lampiran.</v>
          </cell>
        </row>
        <row r="328">
          <cell r="A328" t="str">
            <v>5.</v>
          </cell>
          <cell r="C328" t="str">
            <v>ANALISA HARGA SATUAN PEKERJAAN</v>
          </cell>
        </row>
        <row r="329">
          <cell r="C329" t="str">
            <v>Lihat perhitungan dalam FORMULIR STANDAR UNTUK</v>
          </cell>
        </row>
        <row r="330">
          <cell r="C330" t="str">
            <v>PEREKAMAN ANALISA MASING-MASING HARGA</v>
          </cell>
        </row>
        <row r="331">
          <cell r="C331" t="str">
            <v>SATUAN.</v>
          </cell>
        </row>
        <row r="332">
          <cell r="C332" t="str">
            <v>Didapat Harga Satuan Pekerjaan :</v>
          </cell>
        </row>
        <row r="334">
          <cell r="C334" t="str">
            <v xml:space="preserve">Rp.  </v>
          </cell>
          <cell r="D334">
            <v>75616.43522887642</v>
          </cell>
          <cell r="E334" t="str">
            <v xml:space="preserve"> / M3.</v>
          </cell>
        </row>
        <row r="337">
          <cell r="A337" t="str">
            <v>6.</v>
          </cell>
          <cell r="C337" t="str">
            <v>WAKTU PELAKSANAAN YANG DIPERLUKAN</v>
          </cell>
        </row>
        <row r="338">
          <cell r="C338" t="str">
            <v>Masa Pelaksanaan :</v>
          </cell>
          <cell r="D338" t="str">
            <v>. . . . . . . . . . . .</v>
          </cell>
          <cell r="E338" t="str">
            <v>bulan</v>
          </cell>
        </row>
        <row r="340">
          <cell r="A340" t="str">
            <v>7.</v>
          </cell>
          <cell r="C340" t="str">
            <v>VOLUME PEKERJAAN YANG DIPERLUKAN</v>
          </cell>
        </row>
        <row r="341">
          <cell r="C341" t="str">
            <v>Volume pekerjaan  :</v>
          </cell>
          <cell r="D341">
            <v>0</v>
          </cell>
          <cell r="E341" t="str">
            <v>M3</v>
          </cell>
        </row>
        <row r="359">
          <cell r="A359" t="str">
            <v>ITEM PEMBAYARAN NO.</v>
          </cell>
          <cell r="D359" t="str">
            <v>:  5.2 (1)</v>
          </cell>
          <cell r="J359" t="str">
            <v>Analisa EI-521</v>
          </cell>
          <cell r="T359" t="str">
            <v>Analisa EI-521</v>
          </cell>
        </row>
        <row r="360">
          <cell r="A360" t="str">
            <v>JENIS PEKERJAAN</v>
          </cell>
          <cell r="D360" t="str">
            <v>:  Lapis Pondasi Agregat Kelas C</v>
          </cell>
        </row>
        <row r="361">
          <cell r="A361" t="str">
            <v>SATUAN PEMBAYARAN</v>
          </cell>
          <cell r="D361" t="str">
            <v>:  M3</v>
          </cell>
          <cell r="H361" t="str">
            <v xml:space="preserve">         URAIAN ANALISA HARGA SATUAN</v>
          </cell>
          <cell r="L361" t="str">
            <v>FORMULIR STANDAR UNTUK</v>
          </cell>
        </row>
        <row r="362">
          <cell r="L362" t="str">
            <v>PEREKAMAN ANALISA MASING-MASING HARGA SATUAN</v>
          </cell>
        </row>
        <row r="363">
          <cell r="L363" t="str">
            <v/>
          </cell>
        </row>
        <row r="364">
          <cell r="A364" t="str">
            <v>No.</v>
          </cell>
          <cell r="C364" t="str">
            <v>U R A I A N</v>
          </cell>
          <cell r="G364" t="str">
            <v>KODE</v>
          </cell>
          <cell r="H364" t="str">
            <v>KOEF.</v>
          </cell>
          <cell r="I364" t="str">
            <v>SATUAN</v>
          </cell>
          <cell r="J364" t="str">
            <v>KETERANGAN</v>
          </cell>
        </row>
        <row r="366">
          <cell r="L366" t="str">
            <v>Proyek / Bagpro</v>
          </cell>
          <cell r="O366" t="str">
            <v xml:space="preserve">:  Peningkatan Jalan Dan Jembatan Prop. NTT </v>
          </cell>
        </row>
        <row r="367">
          <cell r="A367" t="str">
            <v>I.</v>
          </cell>
          <cell r="C367" t="str">
            <v>ASUMSI</v>
          </cell>
          <cell r="L367" t="str">
            <v>No. Paket Kontrak</v>
          </cell>
          <cell r="O367" t="str">
            <v xml:space="preserve">:  </v>
          </cell>
        </row>
        <row r="368">
          <cell r="A368">
            <v>1</v>
          </cell>
          <cell r="C368" t="str">
            <v>Menggunakan alat berat (cara mekanik)</v>
          </cell>
          <cell r="L368" t="str">
            <v>Nama Paket</v>
          </cell>
          <cell r="O368" t="str">
            <v>:  Pembangunan Jalan Resetlement Pengungsi Mauritzu</v>
          </cell>
        </row>
        <row r="369">
          <cell r="A369">
            <v>2</v>
          </cell>
          <cell r="C369" t="str">
            <v>Lokasi pekerjaan : sepanjang jalan</v>
          </cell>
          <cell r="L369" t="str">
            <v>Prop / Kab / Kodya</v>
          </cell>
          <cell r="O369" t="str">
            <v>:  Nusa Tenggara Timur / TTU</v>
          </cell>
        </row>
        <row r="370">
          <cell r="A370">
            <v>3</v>
          </cell>
          <cell r="C370" t="str">
            <v>Kondisi existing jalan : sedang</v>
          </cell>
          <cell r="L370" t="str">
            <v>ITEM PEMBAYARAN NO.</v>
          </cell>
          <cell r="O370" t="str">
            <v>:  5.2 (1)</v>
          </cell>
          <cell r="R370" t="str">
            <v>PERKIRAAN VOL. PEK.</v>
          </cell>
          <cell r="T370" t="str">
            <v>:</v>
          </cell>
          <cell r="U370">
            <v>0</v>
          </cell>
        </row>
        <row r="371">
          <cell r="A371">
            <v>4</v>
          </cell>
          <cell r="C371" t="str">
            <v>Jarak rata-rata Base Camp ke lokasi pekerjaan</v>
          </cell>
          <cell r="G371" t="str">
            <v>L</v>
          </cell>
          <cell r="H371">
            <v>17.5</v>
          </cell>
          <cell r="I371" t="str">
            <v>KM</v>
          </cell>
          <cell r="L371" t="str">
            <v>JENIS PEKERJAAN</v>
          </cell>
          <cell r="O371" t="str">
            <v>:  Lapis Pondasi Agregat Kelas C</v>
          </cell>
          <cell r="R371" t="str">
            <v>TOTAL HARGA</v>
          </cell>
          <cell r="T371" t="str">
            <v>:</v>
          </cell>
          <cell r="U371">
            <v>0</v>
          </cell>
        </row>
        <row r="372">
          <cell r="A372">
            <v>5</v>
          </cell>
          <cell r="C372" t="str">
            <v>Tebal lapis Agregat padat</v>
          </cell>
          <cell r="G372" t="str">
            <v>t</v>
          </cell>
          <cell r="H372">
            <v>0.15</v>
          </cell>
          <cell r="I372" t="str">
            <v>M</v>
          </cell>
          <cell r="L372" t="str">
            <v>SATUAN PEMBAYARAN</v>
          </cell>
          <cell r="O372" t="str">
            <v>:  M3</v>
          </cell>
          <cell r="R372" t="str">
            <v>% THD. BIAYA PROYEK</v>
          </cell>
          <cell r="T372" t="str">
            <v>:</v>
          </cell>
          <cell r="U372">
            <v>0</v>
          </cell>
        </row>
        <row r="373">
          <cell r="A373">
            <v>6</v>
          </cell>
          <cell r="C373" t="str">
            <v>Faktor kembang material (Padat-Lepas)</v>
          </cell>
          <cell r="G373" t="str">
            <v>Fk</v>
          </cell>
          <cell r="H373">
            <v>1.2</v>
          </cell>
          <cell r="I373" t="str">
            <v>-</v>
          </cell>
        </row>
        <row r="374">
          <cell r="A374">
            <v>7</v>
          </cell>
          <cell r="C374" t="str">
            <v>Jam kerja efektif per-hari</v>
          </cell>
          <cell r="G374" t="str">
            <v>Tk</v>
          </cell>
          <cell r="H374">
            <v>7</v>
          </cell>
          <cell r="I374" t="str">
            <v>Jam</v>
          </cell>
        </row>
        <row r="375">
          <cell r="Q375" t="str">
            <v>PERKIRAAN</v>
          </cell>
          <cell r="R375" t="str">
            <v>HARGA</v>
          </cell>
          <cell r="S375" t="str">
            <v>JUMLAH</v>
          </cell>
        </row>
        <row r="376">
          <cell r="A376" t="str">
            <v>II.</v>
          </cell>
          <cell r="C376" t="str">
            <v>URUTAN KERJA</v>
          </cell>
          <cell r="L376" t="str">
            <v>NO.</v>
          </cell>
          <cell r="N376" t="str">
            <v>KOMPONEN</v>
          </cell>
          <cell r="P376" t="str">
            <v>SATUAN</v>
          </cell>
          <cell r="Q376" t="str">
            <v>KUANTITAS</v>
          </cell>
          <cell r="R376" t="str">
            <v>SATUAN</v>
          </cell>
          <cell r="S376" t="str">
            <v>HARGA</v>
          </cell>
        </row>
        <row r="377">
          <cell r="A377">
            <v>1</v>
          </cell>
          <cell r="C377" t="str">
            <v>Wheel Loader memuat Agregat ke dalam Dump</v>
          </cell>
          <cell r="R377" t="str">
            <v>(Rp.)</v>
          </cell>
          <cell r="S377" t="str">
            <v>(Rp.)</v>
          </cell>
        </row>
        <row r="378">
          <cell r="C378" t="str">
            <v>Tuck di Base Camp</v>
          </cell>
        </row>
        <row r="379">
          <cell r="A379">
            <v>2</v>
          </cell>
          <cell r="C379" t="str">
            <v>Dump Truck mengangkut Agregat ke lokasi</v>
          </cell>
        </row>
        <row r="380">
          <cell r="C380" t="str">
            <v>pekerjaandan dihampar dengan Motor Grader</v>
          </cell>
          <cell r="L380" t="str">
            <v>A.</v>
          </cell>
          <cell r="N380" t="str">
            <v>TENAGA</v>
          </cell>
        </row>
        <row r="381">
          <cell r="A381">
            <v>3</v>
          </cell>
          <cell r="C381" t="str">
            <v>Hamparan Agregat dibasahi dengan Water Tank</v>
          </cell>
        </row>
        <row r="382">
          <cell r="C382" t="str">
            <v>Truck sebelum dipadatkan dengan Tandem</v>
          </cell>
          <cell r="L382" t="str">
            <v>1.</v>
          </cell>
          <cell r="N382" t="str">
            <v>Pekerja</v>
          </cell>
          <cell r="O382" t="str">
            <v>(L01)</v>
          </cell>
          <cell r="P382" t="str">
            <v>Jam</v>
          </cell>
          <cell r="Q382">
            <v>5.3547523427041492E-2</v>
          </cell>
          <cell r="R382">
            <v>0</v>
          </cell>
          <cell r="U382">
            <v>0</v>
          </cell>
        </row>
        <row r="383">
          <cell r="C383" t="str">
            <v>Roller dan Pneumatic  Tire Roller</v>
          </cell>
          <cell r="L383" t="str">
            <v>2.</v>
          </cell>
          <cell r="N383" t="str">
            <v>Mandor</v>
          </cell>
          <cell r="O383" t="str">
            <v>(L03)</v>
          </cell>
          <cell r="P383" t="str">
            <v>Jam</v>
          </cell>
          <cell r="Q383">
            <v>8.9245872378402487E-3</v>
          </cell>
          <cell r="R383">
            <v>0</v>
          </cell>
          <cell r="U383">
            <v>0</v>
          </cell>
        </row>
        <row r="384">
          <cell r="A384">
            <v>4</v>
          </cell>
          <cell r="C384" t="str">
            <v>Selama pemadatan sekelompok pekerja akan</v>
          </cell>
        </row>
        <row r="385">
          <cell r="C385" t="str">
            <v>merapikan tepi hamparan dan level permukaan</v>
          </cell>
        </row>
        <row r="386">
          <cell r="C386" t="str">
            <v>dengan menggunakan alat bantu</v>
          </cell>
          <cell r="Q386" t="str">
            <v xml:space="preserve">JUMLAH HARGA TENAGA   </v>
          </cell>
          <cell r="U386">
            <v>0</v>
          </cell>
        </row>
        <row r="388">
          <cell r="A388" t="str">
            <v>III.</v>
          </cell>
          <cell r="C388" t="str">
            <v>PEMAKAIAN BAHAN, ALAT DAN TENAGA</v>
          </cell>
          <cell r="L388" t="str">
            <v>B.</v>
          </cell>
          <cell r="N388" t="str">
            <v>BAHAN</v>
          </cell>
        </row>
        <row r="390">
          <cell r="A390" t="str">
            <v xml:space="preserve">   1.</v>
          </cell>
          <cell r="C390" t="str">
            <v>BAHAN</v>
          </cell>
          <cell r="L390" t="str">
            <v>1.</v>
          </cell>
          <cell r="N390" t="str">
            <v>Agregat Kelas C1 (M28)</v>
          </cell>
          <cell r="P390" t="str">
            <v>M3</v>
          </cell>
          <cell r="Q390">
            <v>1.2</v>
          </cell>
          <cell r="R390">
            <v>38615.324384161155</v>
          </cell>
          <cell r="U390">
            <v>46338.389260993383</v>
          </cell>
        </row>
        <row r="391">
          <cell r="C391" t="str">
            <v>Material Agregat Kelas C hasil produksi di Base Camp</v>
          </cell>
        </row>
        <row r="392">
          <cell r="C392" t="str">
            <v>Setiap 1 M3 Agregat padat diperlukan : 1 x Fk</v>
          </cell>
          <cell r="G392" t="str">
            <v>(M28)</v>
          </cell>
          <cell r="H392">
            <v>1.2</v>
          </cell>
          <cell r="I392" t="str">
            <v>M3</v>
          </cell>
          <cell r="J392" t="str">
            <v xml:space="preserve"> Agregat lepas</v>
          </cell>
        </row>
        <row r="394">
          <cell r="A394" t="str">
            <v xml:space="preserve">   2.</v>
          </cell>
          <cell r="C394" t="str">
            <v>ALAT</v>
          </cell>
        </row>
        <row r="395">
          <cell r="A395" t="str">
            <v>2.a.</v>
          </cell>
          <cell r="C395" t="str">
            <v>WHEEL LOADER</v>
          </cell>
          <cell r="G395" t="str">
            <v>(E15)</v>
          </cell>
        </row>
        <row r="396">
          <cell r="C396" t="str">
            <v>Kapasitas bucket</v>
          </cell>
          <cell r="G396" t="str">
            <v>V</v>
          </cell>
          <cell r="H396">
            <v>1.5</v>
          </cell>
          <cell r="I396" t="str">
            <v>M3</v>
          </cell>
          <cell r="Q396" t="str">
            <v xml:space="preserve">JUMLAH HARGA BAHAN   </v>
          </cell>
          <cell r="U396">
            <v>46338.389260993383</v>
          </cell>
        </row>
        <row r="397">
          <cell r="C397" t="str">
            <v>Faktor bucket</v>
          </cell>
          <cell r="G397" t="str">
            <v>Fb</v>
          </cell>
          <cell r="H397">
            <v>0.9</v>
          </cell>
          <cell r="I397" t="str">
            <v>-</v>
          </cell>
          <cell r="J397" t="str">
            <v>Pemuatan ringan</v>
          </cell>
        </row>
        <row r="398">
          <cell r="C398" t="str">
            <v>Faktor Efisiensi alat</v>
          </cell>
          <cell r="G398" t="str">
            <v>Fa</v>
          </cell>
          <cell r="H398">
            <v>0.83</v>
          </cell>
          <cell r="I398" t="str">
            <v>-</v>
          </cell>
          <cell r="L398" t="str">
            <v>C.</v>
          </cell>
          <cell r="N398" t="str">
            <v>PERALATAN</v>
          </cell>
        </row>
        <row r="399">
          <cell r="C399" t="str">
            <v>Waktu siklus</v>
          </cell>
          <cell r="G399" t="str">
            <v>Ts1</v>
          </cell>
        </row>
        <row r="400">
          <cell r="C400" t="str">
            <v>- Muat</v>
          </cell>
          <cell r="G400" t="str">
            <v>T1</v>
          </cell>
          <cell r="H400">
            <v>0.25</v>
          </cell>
          <cell r="I400" t="str">
            <v>menit</v>
          </cell>
          <cell r="L400" t="str">
            <v>1.</v>
          </cell>
          <cell r="N400" t="str">
            <v>Wheel Loader</v>
          </cell>
          <cell r="O400" t="str">
            <v>(E15)</v>
          </cell>
          <cell r="P400" t="str">
            <v>Jam</v>
          </cell>
          <cell r="Q400">
            <v>8.9245872378402487E-3</v>
          </cell>
          <cell r="R400">
            <v>215035.12819823693</v>
          </cell>
          <cell r="U400">
            <v>1919.0997608053272</v>
          </cell>
        </row>
        <row r="401">
          <cell r="C401" t="str">
            <v>- Lain-lain</v>
          </cell>
          <cell r="G401" t="str">
            <v>T2</v>
          </cell>
          <cell r="H401">
            <v>0.25</v>
          </cell>
          <cell r="I401" t="str">
            <v>menit</v>
          </cell>
          <cell r="L401" t="str">
            <v>2.</v>
          </cell>
          <cell r="N401" t="str">
            <v>Dump Truck</v>
          </cell>
          <cell r="O401" t="str">
            <v>(E08)</v>
          </cell>
          <cell r="P401" t="str">
            <v>Jam</v>
          </cell>
          <cell r="Q401">
            <v>0.24274546440317959</v>
          </cell>
          <cell r="R401">
            <v>85369.901634057198</v>
          </cell>
          <cell r="U401">
            <v>20723.156418212977</v>
          </cell>
        </row>
        <row r="402">
          <cell r="G402" t="str">
            <v>Ts1</v>
          </cell>
          <cell r="H402">
            <v>0.5</v>
          </cell>
          <cell r="I402" t="str">
            <v>menit</v>
          </cell>
          <cell r="L402" t="str">
            <v>3.</v>
          </cell>
          <cell r="N402" t="str">
            <v>Motor Grader</v>
          </cell>
          <cell r="O402" t="str">
            <v>(E13)</v>
          </cell>
          <cell r="P402" t="str">
            <v>Jam</v>
          </cell>
          <cell r="Q402">
            <v>7.3627844712182066E-3</v>
          </cell>
          <cell r="R402">
            <v>263178.57315631048</v>
          </cell>
          <cell r="U402">
            <v>1937.7271115926476</v>
          </cell>
        </row>
        <row r="403">
          <cell r="L403" t="str">
            <v>4.</v>
          </cell>
          <cell r="N403" t="str">
            <v>Vibratory Roller</v>
          </cell>
          <cell r="O403" t="str">
            <v>(E19)</v>
          </cell>
          <cell r="P403" t="str">
            <v>Jam</v>
          </cell>
          <cell r="Q403">
            <v>1.7849174475680501E-2</v>
          </cell>
          <cell r="R403">
            <v>135553.54694485845</v>
          </cell>
          <cell r="U403">
            <v>2419.5189102161257</v>
          </cell>
        </row>
        <row r="404">
          <cell r="C404" t="str">
            <v>Kap. Prod. / jam =</v>
          </cell>
          <cell r="D404" t="str">
            <v>V x Fb x Fa x 60</v>
          </cell>
          <cell r="G404" t="str">
            <v>Q1</v>
          </cell>
          <cell r="H404">
            <v>112.05000000000001</v>
          </cell>
          <cell r="I404" t="str">
            <v>M3</v>
          </cell>
          <cell r="L404" t="str">
            <v>5.</v>
          </cell>
          <cell r="N404" t="str">
            <v>P. Tyre Roller</v>
          </cell>
          <cell r="O404" t="str">
            <v>(E18)</v>
          </cell>
          <cell r="P404" t="str">
            <v>Jam</v>
          </cell>
          <cell r="Q404">
            <v>4.2838018741633201E-3</v>
          </cell>
          <cell r="R404">
            <v>153571.33878019065</v>
          </cell>
          <cell r="U404">
            <v>657.86918888435082</v>
          </cell>
        </row>
        <row r="405">
          <cell r="D405" t="str">
            <v>Fk x Ts1</v>
          </cell>
          <cell r="L405" t="str">
            <v>6.</v>
          </cell>
          <cell r="N405" t="str">
            <v>Water Tanker</v>
          </cell>
          <cell r="O405" t="str">
            <v>(E23)</v>
          </cell>
          <cell r="P405" t="str">
            <v>Jam</v>
          </cell>
          <cell r="Q405">
            <v>1.5060240963855423E-2</v>
          </cell>
          <cell r="R405">
            <v>97351.151634057198</v>
          </cell>
          <cell r="U405">
            <v>1466.1318017177291</v>
          </cell>
        </row>
        <row r="406">
          <cell r="C406" t="str">
            <v>Koefisien Alat / M3</v>
          </cell>
          <cell r="D406" t="str">
            <v xml:space="preserve"> =  1  :  Q1</v>
          </cell>
          <cell r="G406" t="str">
            <v>(E15)</v>
          </cell>
          <cell r="H406">
            <v>8.9245872378402487E-3</v>
          </cell>
          <cell r="I406" t="str">
            <v>Jam</v>
          </cell>
          <cell r="L406" t="str">
            <v>7.</v>
          </cell>
          <cell r="N406" t="str">
            <v>Alat Bantu</v>
          </cell>
          <cell r="P406" t="str">
            <v>Ls</v>
          </cell>
          <cell r="Q406">
            <v>1</v>
          </cell>
          <cell r="R406">
            <v>40</v>
          </cell>
          <cell r="U406">
            <v>40</v>
          </cell>
        </row>
        <row r="408">
          <cell r="A408" t="str">
            <v>2.b.</v>
          </cell>
          <cell r="C408" t="str">
            <v>DUMP TRUCK</v>
          </cell>
          <cell r="G408" t="str">
            <v>(E08)</v>
          </cell>
          <cell r="Q408" t="str">
            <v xml:space="preserve">JUMLAH HARGA PERALATAN   </v>
          </cell>
          <cell r="U408">
            <v>29163.503191429154</v>
          </cell>
        </row>
        <row r="409">
          <cell r="C409" t="str">
            <v>Kapasitas bak</v>
          </cell>
          <cell r="G409" t="str">
            <v>V</v>
          </cell>
          <cell r="H409">
            <v>4</v>
          </cell>
          <cell r="I409" t="str">
            <v>M3</v>
          </cell>
        </row>
        <row r="410">
          <cell r="C410" t="str">
            <v>Faktor Efisiensi alat</v>
          </cell>
          <cell r="G410" t="str">
            <v>Fa</v>
          </cell>
          <cell r="H410">
            <v>0.83</v>
          </cell>
          <cell r="I410" t="str">
            <v>-</v>
          </cell>
          <cell r="L410" t="str">
            <v>D.</v>
          </cell>
          <cell r="N410" t="str">
            <v>JUMLAH HARGA TENAGA, BAHAN DAN PERALATAN  ( A + B + C )</v>
          </cell>
          <cell r="U410">
            <v>75501.892452422529</v>
          </cell>
        </row>
        <row r="411">
          <cell r="C411" t="str">
            <v>Kecepatan rata-rata bermuatan</v>
          </cell>
          <cell r="G411" t="str">
            <v>v1</v>
          </cell>
          <cell r="H411">
            <v>50</v>
          </cell>
          <cell r="I411" t="str">
            <v>KM / Jam</v>
          </cell>
          <cell r="L411" t="str">
            <v>E.</v>
          </cell>
          <cell r="N411" t="str">
            <v>OVERHEAD &amp; PROFIT</v>
          </cell>
          <cell r="P411">
            <v>10</v>
          </cell>
          <cell r="Q411" t="str">
            <v>%  x  D</v>
          </cell>
          <cell r="U411">
            <v>7550.1892452422535</v>
          </cell>
        </row>
        <row r="412">
          <cell r="C412" t="str">
            <v>Kecepatan rata-rata kosong</v>
          </cell>
          <cell r="G412" t="str">
            <v>v2</v>
          </cell>
          <cell r="H412">
            <v>65</v>
          </cell>
          <cell r="I412" t="str">
            <v>KM / Jam</v>
          </cell>
          <cell r="L412" t="str">
            <v>F.</v>
          </cell>
          <cell r="N412" t="str">
            <v>HARGA SATUAN PEKERJAAN  ( D + E )</v>
          </cell>
          <cell r="U412">
            <v>83052.081697664777</v>
          </cell>
        </row>
        <row r="413">
          <cell r="C413" t="str">
            <v>Waktu Siklus  :  - Waktu memuat = V : Q1 x 60</v>
          </cell>
          <cell r="G413" t="str">
            <v>T1</v>
          </cell>
          <cell r="H413">
            <v>2.1419009370816595</v>
          </cell>
          <cell r="I413" t="str">
            <v>menit</v>
          </cell>
          <cell r="L413" t="str">
            <v>Note: 1</v>
          </cell>
          <cell r="N413" t="str">
            <v>SATUAN dapat berdasarkan atas jam operasi untuk Tenaga Kerja dan Peralatan, volume dan/atau ukuran</v>
          </cell>
        </row>
        <row r="414">
          <cell r="C414" t="str">
            <v>- Waktu tempuh isi  =  (L : v1) x 60 menit</v>
          </cell>
          <cell r="G414" t="str">
            <v>T2</v>
          </cell>
          <cell r="H414">
            <v>21</v>
          </cell>
          <cell r="I414" t="str">
            <v>menit</v>
          </cell>
          <cell r="N414" t="str">
            <v>berat untuk bahan-bahan.</v>
          </cell>
        </row>
        <row r="415">
          <cell r="C415" t="str">
            <v>- Waktu tempuh kosong  =  (L : v2) x 60 menit</v>
          </cell>
          <cell r="G415" t="str">
            <v>T3</v>
          </cell>
          <cell r="H415">
            <v>16.153846153846153</v>
          </cell>
          <cell r="I415" t="str">
            <v>menit</v>
          </cell>
          <cell r="L415">
            <v>2</v>
          </cell>
          <cell r="N415" t="str">
            <v>Kuantitas satuan adalah kuantitas setiap komponen untuk menyelesaikan satu satuan pekerjaan dari nomor</v>
          </cell>
        </row>
        <row r="416">
          <cell r="C416" t="str">
            <v>- Dump dan lain-lain</v>
          </cell>
          <cell r="G416" t="str">
            <v>T4</v>
          </cell>
          <cell r="H416">
            <v>1</v>
          </cell>
          <cell r="I416" t="str">
            <v>menit</v>
          </cell>
          <cell r="N416" t="str">
            <v>mata pembayaran.</v>
          </cell>
        </row>
        <row r="417">
          <cell r="G417" t="str">
            <v>Ts2</v>
          </cell>
          <cell r="H417">
            <v>40.295747090927811</v>
          </cell>
          <cell r="I417" t="str">
            <v>menit</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5.2 (1)</v>
          </cell>
          <cell r="J420" t="str">
            <v>Analisa EI-521</v>
          </cell>
        </row>
        <row r="421">
          <cell r="A421" t="str">
            <v>JENIS PEKERJAAN</v>
          </cell>
          <cell r="D421" t="str">
            <v>:  Lapis Pondasi Agregat Kelas C</v>
          </cell>
        </row>
        <row r="422">
          <cell r="A422" t="str">
            <v>SATUAN PEMBAYARAN</v>
          </cell>
          <cell r="D422" t="str">
            <v>:  M3</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 xml:space="preserve">Kap. Prod./jam = </v>
          </cell>
          <cell r="D428" t="str">
            <v>V x Fa x 60</v>
          </cell>
          <cell r="G428" t="str">
            <v>Q2</v>
          </cell>
          <cell r="H428">
            <v>4.1195414400785051</v>
          </cell>
          <cell r="I428" t="str">
            <v>M3</v>
          </cell>
        </row>
        <row r="429">
          <cell r="D429" t="str">
            <v>Fk x Ts2</v>
          </cell>
        </row>
        <row r="430">
          <cell r="C430" t="str">
            <v>Koefisien Alat / M3</v>
          </cell>
          <cell r="D430" t="str">
            <v xml:space="preserve"> = 1 : Q2</v>
          </cell>
          <cell r="G430" t="str">
            <v>(E08)</v>
          </cell>
          <cell r="H430">
            <v>0.24274546440317959</v>
          </cell>
          <cell r="I430" t="str">
            <v>Jam</v>
          </cell>
        </row>
        <row r="432">
          <cell r="A432" t="str">
            <v>2.c.</v>
          </cell>
          <cell r="C432" t="str">
            <v>MOTOR GRADER</v>
          </cell>
          <cell r="G432" t="str">
            <v>(E13)</v>
          </cell>
        </row>
        <row r="433">
          <cell r="C433" t="str">
            <v>Panjang hamparan</v>
          </cell>
          <cell r="G433" t="str">
            <v>Lh</v>
          </cell>
          <cell r="H433">
            <v>50</v>
          </cell>
          <cell r="I433" t="str">
            <v>M</v>
          </cell>
        </row>
        <row r="434">
          <cell r="C434" t="str">
            <v>Lebar efektif kerja blade</v>
          </cell>
          <cell r="G434" t="str">
            <v>b</v>
          </cell>
          <cell r="H434">
            <v>2.4</v>
          </cell>
          <cell r="I434" t="str">
            <v>M</v>
          </cell>
        </row>
        <row r="435">
          <cell r="C435" t="str">
            <v>Faktor Efisiensi alat</v>
          </cell>
          <cell r="G435" t="str">
            <v>Fa</v>
          </cell>
          <cell r="H435">
            <v>0.83</v>
          </cell>
          <cell r="I435" t="str">
            <v>-</v>
          </cell>
        </row>
        <row r="436">
          <cell r="C436" t="str">
            <v>Kecepatan rata-rata alat</v>
          </cell>
          <cell r="G436" t="str">
            <v>v</v>
          </cell>
          <cell r="H436">
            <v>5</v>
          </cell>
          <cell r="I436" t="str">
            <v>KM / Jam</v>
          </cell>
        </row>
        <row r="437">
          <cell r="C437" t="str">
            <v>Jumlah lintasan</v>
          </cell>
          <cell r="G437" t="str">
            <v>n</v>
          </cell>
          <cell r="H437">
            <v>6</v>
          </cell>
          <cell r="I437" t="str">
            <v>lintasan</v>
          </cell>
          <cell r="J437" t="str">
            <v>3 x pp</v>
          </cell>
        </row>
        <row r="438">
          <cell r="C438" t="str">
            <v>Waktu Siklus</v>
          </cell>
          <cell r="G438" t="str">
            <v>Ts3</v>
          </cell>
        </row>
        <row r="439">
          <cell r="C439" t="str">
            <v>- Perataan 1 lintasan  = (Lh x 60) : (v x 1000)</v>
          </cell>
          <cell r="G439" t="str">
            <v>T1</v>
          </cell>
          <cell r="H439">
            <v>0.6</v>
          </cell>
          <cell r="I439" t="str">
            <v>menit</v>
          </cell>
        </row>
        <row r="440">
          <cell r="C440" t="str">
            <v>- Lain-lain</v>
          </cell>
          <cell r="G440" t="str">
            <v>T2</v>
          </cell>
          <cell r="H440">
            <v>0.5</v>
          </cell>
          <cell r="I440" t="str">
            <v>menit</v>
          </cell>
        </row>
        <row r="441">
          <cell r="G441" t="str">
            <v>Ts3</v>
          </cell>
          <cell r="H441">
            <v>1.1000000000000001</v>
          </cell>
          <cell r="I441" t="str">
            <v>menit</v>
          </cell>
        </row>
        <row r="443">
          <cell r="C443" t="str">
            <v>Kap.Prod. / jam =</v>
          </cell>
          <cell r="D443" t="str">
            <v>Lh x b x t x Fa x 60</v>
          </cell>
          <cell r="G443" t="str">
            <v>Q3</v>
          </cell>
          <cell r="H443">
            <v>135.81818181818181</v>
          </cell>
          <cell r="I443" t="str">
            <v>M3</v>
          </cell>
        </row>
        <row r="444">
          <cell r="D444" t="str">
            <v>n x Ts3</v>
          </cell>
        </row>
        <row r="445">
          <cell r="C445" t="str">
            <v>Koefisien Alat / M3</v>
          </cell>
          <cell r="D445" t="str">
            <v xml:space="preserve"> = 1 : Q3</v>
          </cell>
          <cell r="G445" t="str">
            <v>(E13)</v>
          </cell>
          <cell r="H445">
            <v>7.3627844712182066E-3</v>
          </cell>
          <cell r="I445" t="str">
            <v>Jam</v>
          </cell>
        </row>
        <row r="447">
          <cell r="A447" t="str">
            <v>2.d.</v>
          </cell>
          <cell r="C447" t="str">
            <v>VIBRATORY ROLLER</v>
          </cell>
          <cell r="G447" t="str">
            <v>(E19)</v>
          </cell>
        </row>
        <row r="448">
          <cell r="C448" t="str">
            <v>Kecepatan rata-rata</v>
          </cell>
          <cell r="G448" t="str">
            <v>v</v>
          </cell>
          <cell r="H448">
            <v>3</v>
          </cell>
          <cell r="I448" t="str">
            <v>KM / Jam</v>
          </cell>
        </row>
        <row r="449">
          <cell r="C449" t="str">
            <v>Lebar efektif pemadatan</v>
          </cell>
          <cell r="G449" t="str">
            <v>b</v>
          </cell>
          <cell r="H449">
            <v>1.2</v>
          </cell>
          <cell r="I449" t="str">
            <v>M</v>
          </cell>
        </row>
        <row r="450">
          <cell r="C450" t="str">
            <v>Jumlah lintasan</v>
          </cell>
          <cell r="G450" t="str">
            <v>n</v>
          </cell>
          <cell r="H450">
            <v>8</v>
          </cell>
          <cell r="I450" t="str">
            <v>lintasan</v>
          </cell>
        </row>
        <row r="451">
          <cell r="C451" t="str">
            <v>Faktor Efisiensi alat</v>
          </cell>
          <cell r="G451" t="str">
            <v>Fa</v>
          </cell>
          <cell r="H451">
            <v>0.83</v>
          </cell>
          <cell r="I451" t="str">
            <v>-</v>
          </cell>
        </row>
        <row r="453">
          <cell r="C453" t="str">
            <v>Kap.Prod. / jam =</v>
          </cell>
          <cell r="D453" t="str">
            <v>(v x 1000) x b x t x Fa</v>
          </cell>
          <cell r="G453" t="str">
            <v>Q4</v>
          </cell>
          <cell r="H453">
            <v>56.024999999999999</v>
          </cell>
          <cell r="I453" t="str">
            <v>M3</v>
          </cell>
        </row>
        <row r="454">
          <cell r="D454" t="str">
            <v>n</v>
          </cell>
        </row>
        <row r="455">
          <cell r="C455" t="str">
            <v>Koefisien Alat / M3</v>
          </cell>
          <cell r="D455" t="str">
            <v xml:space="preserve"> = 1 : Q4</v>
          </cell>
          <cell r="G455" t="str">
            <v>(E19)</v>
          </cell>
          <cell r="H455">
            <v>1.7849174475680501E-2</v>
          </cell>
          <cell r="I455" t="str">
            <v>Jam</v>
          </cell>
        </row>
        <row r="457">
          <cell r="A457" t="str">
            <v>2.e.</v>
          </cell>
          <cell r="C457" t="str">
            <v>PNEUMATIC TIRE ROLLER</v>
          </cell>
          <cell r="G457" t="str">
            <v>(E18)</v>
          </cell>
        </row>
        <row r="458">
          <cell r="C458" t="str">
            <v>Kecepatan rata-rata alat</v>
          </cell>
          <cell r="G458" t="str">
            <v>v</v>
          </cell>
          <cell r="H458">
            <v>5</v>
          </cell>
          <cell r="I458" t="str">
            <v>KM / Jam</v>
          </cell>
        </row>
        <row r="459">
          <cell r="C459" t="str">
            <v>Lebar efektif pemadatan</v>
          </cell>
          <cell r="G459" t="str">
            <v>b</v>
          </cell>
          <cell r="H459">
            <v>1.5</v>
          </cell>
          <cell r="I459" t="str">
            <v>M</v>
          </cell>
        </row>
        <row r="460">
          <cell r="C460" t="str">
            <v>Jumlah lintasan</v>
          </cell>
          <cell r="G460" t="str">
            <v>n</v>
          </cell>
          <cell r="H460">
            <v>4</v>
          </cell>
          <cell r="I460" t="str">
            <v>lintasan</v>
          </cell>
        </row>
        <row r="461">
          <cell r="C461" t="str">
            <v>Faktor Efisiensi alat</v>
          </cell>
          <cell r="G461" t="str">
            <v>Fa</v>
          </cell>
          <cell r="H461">
            <v>0.83</v>
          </cell>
          <cell r="I461" t="str">
            <v>-</v>
          </cell>
        </row>
        <row r="463">
          <cell r="C463" t="str">
            <v>Kap.Prod. / jam =</v>
          </cell>
          <cell r="D463" t="str">
            <v>(v x 1000) x b x t x Fa</v>
          </cell>
          <cell r="G463" t="str">
            <v>Q5</v>
          </cell>
          <cell r="H463">
            <v>233.4375</v>
          </cell>
          <cell r="I463" t="str">
            <v>M3</v>
          </cell>
        </row>
        <row r="464">
          <cell r="D464" t="str">
            <v>n</v>
          </cell>
        </row>
        <row r="465">
          <cell r="C465" t="str">
            <v>Koefisien Alat / M3</v>
          </cell>
          <cell r="D465" t="str">
            <v xml:space="preserve"> = 1 : Q5</v>
          </cell>
          <cell r="G465" t="str">
            <v>(E18)</v>
          </cell>
          <cell r="H465">
            <v>4.2838018741633201E-3</v>
          </cell>
          <cell r="I465" t="str">
            <v>Jam</v>
          </cell>
        </row>
        <row r="467">
          <cell r="A467" t="str">
            <v>2.f.</v>
          </cell>
          <cell r="C467" t="str">
            <v>WATERTANK TRUCK</v>
          </cell>
          <cell r="G467" t="str">
            <v>(E23)</v>
          </cell>
        </row>
        <row r="468">
          <cell r="C468" t="str">
            <v>Volume tangki air</v>
          </cell>
          <cell r="G468" t="str">
            <v>V</v>
          </cell>
          <cell r="H468">
            <v>4</v>
          </cell>
          <cell r="I468" t="str">
            <v>M3</v>
          </cell>
        </row>
        <row r="469">
          <cell r="C469" t="str">
            <v>Kebutuhan air / M3 agregat padat</v>
          </cell>
          <cell r="G469" t="str">
            <v>Wc</v>
          </cell>
          <cell r="H469">
            <v>0.05</v>
          </cell>
          <cell r="I469" t="str">
            <v>M3</v>
          </cell>
        </row>
        <row r="470">
          <cell r="C470" t="str">
            <v>Pengisian tangki / jam</v>
          </cell>
          <cell r="G470" t="str">
            <v>n</v>
          </cell>
          <cell r="H470">
            <v>1</v>
          </cell>
          <cell r="I470" t="str">
            <v>kali</v>
          </cell>
        </row>
        <row r="471">
          <cell r="C471" t="str">
            <v>Faktor Efisiensi alat</v>
          </cell>
          <cell r="G471" t="str">
            <v>Fa</v>
          </cell>
          <cell r="H471">
            <v>0.83</v>
          </cell>
          <cell r="I471" t="str">
            <v>-</v>
          </cell>
        </row>
        <row r="473">
          <cell r="C473" t="str">
            <v>Kap.Prod. / jam =</v>
          </cell>
          <cell r="D473" t="str">
            <v>V x n x Fa</v>
          </cell>
          <cell r="G473" t="str">
            <v>Q6</v>
          </cell>
          <cell r="H473">
            <v>66.399999999999991</v>
          </cell>
          <cell r="I473" t="str">
            <v>M3</v>
          </cell>
        </row>
        <row r="474">
          <cell r="D474" t="str">
            <v>Wc</v>
          </cell>
        </row>
        <row r="475">
          <cell r="C475" t="str">
            <v>Koefisien Alat / M3</v>
          </cell>
          <cell r="D475" t="str">
            <v xml:space="preserve"> = 1 : Q6</v>
          </cell>
          <cell r="G475" t="str">
            <v>(E23)</v>
          </cell>
          <cell r="H475">
            <v>1.5060240963855423E-2</v>
          </cell>
          <cell r="I475" t="str">
            <v>Jam</v>
          </cell>
        </row>
        <row r="478">
          <cell r="J478" t="str">
            <v>Berlanjut ke hal. berikut</v>
          </cell>
        </row>
        <row r="479">
          <cell r="A479" t="str">
            <v>ITEM PEMBAYARAN NO.</v>
          </cell>
          <cell r="D479" t="str">
            <v>:  5.2 (1)</v>
          </cell>
          <cell r="J479" t="str">
            <v>Analisa EI-521</v>
          </cell>
        </row>
        <row r="480">
          <cell r="A480" t="str">
            <v>JENIS PEKERJAAN</v>
          </cell>
          <cell r="D480" t="str">
            <v>:  Lapis Pondasi Agregat Kelas C</v>
          </cell>
        </row>
        <row r="481">
          <cell r="A481" t="str">
            <v>SATUAN PEMBAYARAN</v>
          </cell>
          <cell r="D481" t="str">
            <v>:  M3</v>
          </cell>
          <cell r="H481" t="str">
            <v xml:space="preserve">         URAIAN ANALISA HARGA SATUAN</v>
          </cell>
        </row>
        <row r="482">
          <cell r="J482" t="str">
            <v>Lanjutan</v>
          </cell>
        </row>
        <row r="484">
          <cell r="A484" t="str">
            <v>No.</v>
          </cell>
          <cell r="C484" t="str">
            <v>U R A I A N</v>
          </cell>
          <cell r="G484" t="str">
            <v>KODE</v>
          </cell>
          <cell r="H484" t="str">
            <v>KOEF.</v>
          </cell>
          <cell r="I484" t="str">
            <v>SATUAN</v>
          </cell>
          <cell r="J484" t="str">
            <v>KETERANGAN</v>
          </cell>
        </row>
        <row r="487">
          <cell r="A487" t="str">
            <v>2.g.</v>
          </cell>
          <cell r="C487" t="str">
            <v>ALAT BANTU</v>
          </cell>
        </row>
        <row r="488">
          <cell r="C488" t="str">
            <v>diperlukan :</v>
          </cell>
          <cell r="J488" t="str">
            <v>Lump Sum</v>
          </cell>
        </row>
        <row r="489">
          <cell r="C489" t="str">
            <v>- Kereta dorong     = 2 buah</v>
          </cell>
        </row>
        <row r="490">
          <cell r="C490" t="str">
            <v>- Sekop                = 3 buah</v>
          </cell>
        </row>
        <row r="491">
          <cell r="C491" t="str">
            <v>- Garpu                 = 2 buah</v>
          </cell>
        </row>
        <row r="493">
          <cell r="A493" t="str">
            <v xml:space="preserve">   3.</v>
          </cell>
          <cell r="C493" t="str">
            <v>TENAGA</v>
          </cell>
        </row>
        <row r="494">
          <cell r="C494" t="str">
            <v>Produksi menentukan : WHEEL LOADER</v>
          </cell>
          <cell r="G494" t="str">
            <v>Q1</v>
          </cell>
          <cell r="H494">
            <v>112.05000000000001</v>
          </cell>
          <cell r="I494" t="str">
            <v>M3 / Jam</v>
          </cell>
        </row>
        <row r="495">
          <cell r="C495" t="str">
            <v>Produksi Agregat / hari  =  Tk x Q1</v>
          </cell>
          <cell r="G495" t="str">
            <v>Qt</v>
          </cell>
          <cell r="H495">
            <v>784.35000000000014</v>
          </cell>
          <cell r="I495" t="str">
            <v>M3</v>
          </cell>
        </row>
        <row r="496">
          <cell r="C496" t="str">
            <v>Kebutuhan tenaga :</v>
          </cell>
        </row>
        <row r="497">
          <cell r="D497" t="str">
            <v>- Pekerja</v>
          </cell>
          <cell r="G497" t="str">
            <v>P</v>
          </cell>
          <cell r="H497">
            <v>6</v>
          </cell>
          <cell r="I497" t="str">
            <v>orang</v>
          </cell>
        </row>
        <row r="498">
          <cell r="D498" t="str">
            <v>- Mandor</v>
          </cell>
          <cell r="G498" t="str">
            <v>M</v>
          </cell>
          <cell r="H498">
            <v>1</v>
          </cell>
          <cell r="I498" t="str">
            <v>orang</v>
          </cell>
        </row>
        <row r="500">
          <cell r="C500" t="str">
            <v>Koefisien tenaga / M3     :</v>
          </cell>
        </row>
        <row r="501">
          <cell r="D501" t="str">
            <v>- Pekerja</v>
          </cell>
          <cell r="E501" t="str">
            <v>= (Tk x P) : Qt</v>
          </cell>
          <cell r="G501" t="str">
            <v>(L01)</v>
          </cell>
          <cell r="H501">
            <v>5.3547523427041492E-2</v>
          </cell>
          <cell r="I501" t="str">
            <v>Jam</v>
          </cell>
        </row>
        <row r="502">
          <cell r="D502" t="str">
            <v>- Mandor</v>
          </cell>
          <cell r="E502" t="str">
            <v>= (Tk x M) : Qt</v>
          </cell>
          <cell r="G502" t="str">
            <v>(L03)</v>
          </cell>
          <cell r="H502">
            <v>8.9245872378402487E-3</v>
          </cell>
          <cell r="I502" t="str">
            <v>Jam</v>
          </cell>
        </row>
        <row r="504">
          <cell r="A504" t="str">
            <v>4.</v>
          </cell>
          <cell r="C504" t="str">
            <v>HARGA DASAR SATUAN UPAH, BAHAN DAN ALAT</v>
          </cell>
        </row>
        <row r="505">
          <cell r="C505" t="str">
            <v>Lihat lampiran.</v>
          </cell>
        </row>
        <row r="507">
          <cell r="A507" t="str">
            <v>5.</v>
          </cell>
          <cell r="C507" t="str">
            <v>ANALISA HARGA SATUAN PEKERJAAN</v>
          </cell>
        </row>
        <row r="508">
          <cell r="C508" t="str">
            <v>Lihat perhitungan dalam FORMULIR STANDAR UNTUK</v>
          </cell>
        </row>
        <row r="509">
          <cell r="C509" t="str">
            <v>PEREKEMAN ANALISA MASING-MASING HARGA</v>
          </cell>
        </row>
        <row r="510">
          <cell r="C510" t="str">
            <v>SATUAN.</v>
          </cell>
        </row>
        <row r="511">
          <cell r="C511" t="str">
            <v>Didapat Harga Satuan Pekerjaan :</v>
          </cell>
        </row>
        <row r="513">
          <cell r="C513" t="str">
            <v xml:space="preserve">Rp.  </v>
          </cell>
          <cell r="D513">
            <v>83052.081697664777</v>
          </cell>
          <cell r="E513" t="str">
            <v xml:space="preserve"> / M3.</v>
          </cell>
        </row>
        <row r="516">
          <cell r="A516" t="str">
            <v>6.</v>
          </cell>
          <cell r="C516" t="str">
            <v>WAKTU PELAKSANAAN YANG DIPERLUKAN</v>
          </cell>
        </row>
        <row r="517">
          <cell r="C517" t="str">
            <v>Masa Pelaksanaan :</v>
          </cell>
          <cell r="D517" t="str">
            <v>. . . . . . . . . . . .</v>
          </cell>
          <cell r="E517" t="str">
            <v>bulan</v>
          </cell>
        </row>
        <row r="519">
          <cell r="A519" t="str">
            <v>7.</v>
          </cell>
          <cell r="C519" t="str">
            <v>VOLUME PEKERJAAN YANG DIPERLUKAN</v>
          </cell>
        </row>
        <row r="520">
          <cell r="C520" t="str">
            <v>Volume pekerjaan  :</v>
          </cell>
          <cell r="D520">
            <v>0</v>
          </cell>
          <cell r="E520" t="str">
            <v>M3</v>
          </cell>
        </row>
        <row r="538">
          <cell r="A538" t="str">
            <v>ITEM PEMBAYARAN NO.</v>
          </cell>
          <cell r="D538" t="str">
            <v>:  5.2 (2)</v>
          </cell>
          <cell r="J538" t="str">
            <v>Analisa EI-522</v>
          </cell>
          <cell r="T538" t="str">
            <v>Analisa EI-522</v>
          </cell>
        </row>
        <row r="539">
          <cell r="A539" t="str">
            <v>JENIS PEKERJAAN</v>
          </cell>
          <cell r="D539" t="str">
            <v>:  Lapis Pondasi Agregat Kelas C2</v>
          </cell>
        </row>
        <row r="540">
          <cell r="A540" t="str">
            <v>SATUAN PEMBAYARAN</v>
          </cell>
          <cell r="D540" t="str">
            <v>:  M3</v>
          </cell>
          <cell r="H540" t="str">
            <v xml:space="preserve">         URAIAN ANALISA HARGA SATUAN</v>
          </cell>
          <cell r="L540" t="str">
            <v>FORMULIR STANDAR UNTUK</v>
          </cell>
        </row>
        <row r="541">
          <cell r="L541" t="str">
            <v>PEREKAMAN ANALISA MASING-MASING HARGA SATUAN</v>
          </cell>
        </row>
        <row r="542">
          <cell r="L542" t="str">
            <v/>
          </cell>
        </row>
        <row r="543">
          <cell r="A543" t="str">
            <v>No.</v>
          </cell>
          <cell r="C543" t="str">
            <v>U R A I A N</v>
          </cell>
          <cell r="G543" t="str">
            <v>KODE</v>
          </cell>
          <cell r="H543" t="str">
            <v>KOEF.</v>
          </cell>
          <cell r="I543" t="str">
            <v>SATUAN</v>
          </cell>
          <cell r="J543" t="str">
            <v>KETERANGAN</v>
          </cell>
        </row>
        <row r="545">
          <cell r="L545" t="str">
            <v>Proyek / Bagpro</v>
          </cell>
          <cell r="O545" t="str">
            <v xml:space="preserve">:  Peningkatan Jalan Dan Jembatan Prop. NTT </v>
          </cell>
        </row>
        <row r="546">
          <cell r="A546" t="str">
            <v>I.</v>
          </cell>
          <cell r="C546" t="str">
            <v>ASUMSI</v>
          </cell>
          <cell r="L546" t="str">
            <v>No. Paket Kontrak</v>
          </cell>
          <cell r="O546" t="str">
            <v xml:space="preserve">:  </v>
          </cell>
        </row>
        <row r="547">
          <cell r="A547">
            <v>1</v>
          </cell>
          <cell r="C547" t="str">
            <v>Menggunakan alat berat (cara mekanik)</v>
          </cell>
          <cell r="L547" t="str">
            <v>Nama Paket</v>
          </cell>
          <cell r="O547" t="str">
            <v>:  Pembangunan Jalan Resetlement Pengungsi Mauritzu</v>
          </cell>
        </row>
        <row r="548">
          <cell r="A548">
            <v>2</v>
          </cell>
          <cell r="C548" t="str">
            <v>Lokasi pekerjaan : sepanjang jalan</v>
          </cell>
          <cell r="L548" t="str">
            <v>Prop / Kab / Kodya</v>
          </cell>
          <cell r="O548" t="str">
            <v>:  Nusa Tenggara Timur / TTU</v>
          </cell>
        </row>
        <row r="549">
          <cell r="A549">
            <v>3</v>
          </cell>
          <cell r="C549" t="str">
            <v>Kondisi existing jalan : sedang</v>
          </cell>
          <cell r="L549" t="str">
            <v>ITEM PEMBAYARAN NO.</v>
          </cell>
          <cell r="O549" t="str">
            <v>:  5.2 (2)</v>
          </cell>
          <cell r="R549" t="str">
            <v>PERKIRAAN VOL. PEK.</v>
          </cell>
          <cell r="T549" t="str">
            <v>:</v>
          </cell>
          <cell r="U549">
            <v>0</v>
          </cell>
        </row>
        <row r="550">
          <cell r="A550">
            <v>4</v>
          </cell>
          <cell r="C550" t="str">
            <v>Jarak rata-rata Base Camp ke lokasi pekerjaan</v>
          </cell>
          <cell r="G550" t="str">
            <v>L</v>
          </cell>
          <cell r="H550">
            <v>17.5</v>
          </cell>
          <cell r="I550" t="str">
            <v>KM</v>
          </cell>
          <cell r="L550" t="str">
            <v>JENIS PEKERJAAN</v>
          </cell>
          <cell r="O550" t="str">
            <v>:  Lapis Pondasi Agregat Kelas C2</v>
          </cell>
          <cell r="R550" t="str">
            <v>TOTAL HARGA</v>
          </cell>
          <cell r="T550" t="str">
            <v>:</v>
          </cell>
          <cell r="U550">
            <v>0</v>
          </cell>
        </row>
        <row r="551">
          <cell r="A551">
            <v>5</v>
          </cell>
          <cell r="C551" t="str">
            <v>Tebal lapis Agregat padat</v>
          </cell>
          <cell r="G551" t="str">
            <v>t</v>
          </cell>
          <cell r="H551">
            <v>0.15</v>
          </cell>
          <cell r="I551" t="str">
            <v>M</v>
          </cell>
          <cell r="L551" t="str">
            <v>SATUAN PEMBAYARAN</v>
          </cell>
          <cell r="O551" t="str">
            <v>:  M3</v>
          </cell>
          <cell r="R551" t="str">
            <v>% THD. BIAYA PROYEK</v>
          </cell>
          <cell r="T551" t="str">
            <v>:</v>
          </cell>
          <cell r="U551">
            <v>0</v>
          </cell>
        </row>
        <row r="552">
          <cell r="A552">
            <v>6</v>
          </cell>
          <cell r="C552" t="str">
            <v>Faktor kembang material (Padat-Lepas)</v>
          </cell>
          <cell r="G552" t="str">
            <v>Fk</v>
          </cell>
          <cell r="H552">
            <v>1.2</v>
          </cell>
          <cell r="I552" t="str">
            <v>-</v>
          </cell>
        </row>
        <row r="553">
          <cell r="A553">
            <v>7</v>
          </cell>
          <cell r="C553" t="str">
            <v>Jam kerja efektif per-hari</v>
          </cell>
          <cell r="G553" t="str">
            <v>Tk</v>
          </cell>
          <cell r="H553">
            <v>7</v>
          </cell>
          <cell r="I553" t="str">
            <v>Jam</v>
          </cell>
        </row>
        <row r="554">
          <cell r="Q554" t="str">
            <v>PERKIRAAN</v>
          </cell>
          <cell r="R554" t="str">
            <v>HARGA</v>
          </cell>
          <cell r="S554" t="str">
            <v>JUMLAH</v>
          </cell>
        </row>
        <row r="555">
          <cell r="A555" t="str">
            <v>II.</v>
          </cell>
          <cell r="C555" t="str">
            <v>URUTAN KERJA</v>
          </cell>
          <cell r="L555" t="str">
            <v>NO.</v>
          </cell>
          <cell r="N555" t="str">
            <v>KOMPONEN</v>
          </cell>
          <cell r="P555" t="str">
            <v>SATUAN</v>
          </cell>
          <cell r="Q555" t="str">
            <v>KUANTITAS</v>
          </cell>
          <cell r="R555" t="str">
            <v>SATUAN</v>
          </cell>
          <cell r="S555" t="str">
            <v>HARGA</v>
          </cell>
        </row>
        <row r="556">
          <cell r="A556">
            <v>1</v>
          </cell>
          <cell r="C556" t="str">
            <v>Wheel Loader memuat Agregat ke dalam Dump</v>
          </cell>
          <cell r="R556" t="str">
            <v>(Rp.)</v>
          </cell>
          <cell r="S556" t="str">
            <v>(Rp.)</v>
          </cell>
        </row>
        <row r="557">
          <cell r="C557" t="str">
            <v>Tuck di Base Camp</v>
          </cell>
        </row>
        <row r="558">
          <cell r="A558">
            <v>2</v>
          </cell>
          <cell r="C558" t="str">
            <v>Dump Truck mengangkut Agregat ke lokasi</v>
          </cell>
        </row>
        <row r="559">
          <cell r="C559" t="str">
            <v>pekerjaandan dihampar dengan Motor Grader</v>
          </cell>
          <cell r="L559" t="str">
            <v>A.</v>
          </cell>
          <cell r="N559" t="str">
            <v>TENAGA</v>
          </cell>
        </row>
        <row r="560">
          <cell r="A560">
            <v>3</v>
          </cell>
          <cell r="C560" t="str">
            <v>Hamparaan Agregat dibasahi dengan Water Tank</v>
          </cell>
        </row>
        <row r="561">
          <cell r="C561" t="str">
            <v>Truck sebelum dipadatkan dengan Tandem</v>
          </cell>
          <cell r="L561" t="str">
            <v>1.</v>
          </cell>
          <cell r="N561" t="str">
            <v>Pekerja</v>
          </cell>
          <cell r="O561" t="str">
            <v>(L01)</v>
          </cell>
          <cell r="P561" t="str">
            <v>Jam</v>
          </cell>
          <cell r="Q561">
            <v>0.12494422132976347</v>
          </cell>
          <cell r="R561">
            <v>0</v>
          </cell>
          <cell r="U561">
            <v>0</v>
          </cell>
        </row>
        <row r="562">
          <cell r="C562" t="str">
            <v>Roller dan Pneumatic  Tire Roller</v>
          </cell>
          <cell r="L562" t="str">
            <v>2.</v>
          </cell>
          <cell r="N562" t="str">
            <v>Mandor</v>
          </cell>
          <cell r="O562" t="str">
            <v>(L03)</v>
          </cell>
          <cell r="P562" t="str">
            <v>Jam</v>
          </cell>
          <cell r="Q562">
            <v>1.7849174475680497E-2</v>
          </cell>
          <cell r="R562">
            <v>0</v>
          </cell>
          <cell r="U562">
            <v>0</v>
          </cell>
        </row>
        <row r="563">
          <cell r="A563">
            <v>4</v>
          </cell>
          <cell r="C563" t="str">
            <v>Selama pemadatan sekelompok pekerja akan</v>
          </cell>
        </row>
        <row r="564">
          <cell r="C564" t="str">
            <v>merapikan tepi hamparan dan level permukaan</v>
          </cell>
        </row>
        <row r="565">
          <cell r="C565" t="str">
            <v>dengan menggunakan alat bantu</v>
          </cell>
          <cell r="Q565" t="str">
            <v xml:space="preserve">JUMLAH HARGA TENAGA   </v>
          </cell>
          <cell r="U565">
            <v>0</v>
          </cell>
        </row>
        <row r="567">
          <cell r="A567" t="str">
            <v>III.</v>
          </cell>
          <cell r="C567" t="str">
            <v>PEMAKAIAN BAHAN, ALAT DAN TENAGA</v>
          </cell>
          <cell r="L567" t="str">
            <v>B.</v>
          </cell>
          <cell r="N567" t="str">
            <v>BAHAN</v>
          </cell>
        </row>
        <row r="569">
          <cell r="A569" t="str">
            <v xml:space="preserve">   1.</v>
          </cell>
          <cell r="C569" t="str">
            <v>BAHAN</v>
          </cell>
          <cell r="L569" t="str">
            <v>1.</v>
          </cell>
          <cell r="N569" t="str">
            <v>Agregat Kelas C2 (M29)</v>
          </cell>
          <cell r="P569" t="str">
            <v>M3</v>
          </cell>
          <cell r="Q569">
            <v>1.2</v>
          </cell>
          <cell r="R569" t="str">
            <v xml:space="preserve">-  </v>
          </cell>
          <cell r="U569">
            <v>0</v>
          </cell>
        </row>
        <row r="570">
          <cell r="C570" t="str">
            <v>Material Agregat Kelas C2 hasil produksi di Base Camp</v>
          </cell>
        </row>
        <row r="571">
          <cell r="C571" t="str">
            <v>Setiap 1 M3 Agregat padat diperlukan : 1 x Fk</v>
          </cell>
          <cell r="G571" t="str">
            <v>(M29)</v>
          </cell>
          <cell r="H571">
            <v>1.2</v>
          </cell>
          <cell r="I571" t="str">
            <v>M3</v>
          </cell>
          <cell r="J571" t="str">
            <v>Agregat lepas</v>
          </cell>
        </row>
        <row r="573">
          <cell r="A573" t="str">
            <v xml:space="preserve">   2.</v>
          </cell>
          <cell r="C573" t="str">
            <v>ALAT</v>
          </cell>
        </row>
        <row r="574">
          <cell r="A574" t="str">
            <v>2.a.</v>
          </cell>
          <cell r="C574" t="str">
            <v>WHEEL LOADER</v>
          </cell>
          <cell r="G574" t="str">
            <v>(E15)</v>
          </cell>
        </row>
        <row r="575">
          <cell r="C575" t="str">
            <v>Kapasitas bucket</v>
          </cell>
          <cell r="G575" t="str">
            <v>V</v>
          </cell>
          <cell r="H575">
            <v>1.5</v>
          </cell>
          <cell r="I575" t="str">
            <v>M3</v>
          </cell>
          <cell r="Q575" t="str">
            <v xml:space="preserve">JUMLAH HARGA BAHAN   </v>
          </cell>
          <cell r="U575">
            <v>0</v>
          </cell>
        </row>
        <row r="576">
          <cell r="C576" t="str">
            <v>Faktor bucket</v>
          </cell>
          <cell r="G576" t="str">
            <v>Fb</v>
          </cell>
          <cell r="H576">
            <v>0.9</v>
          </cell>
          <cell r="I576" t="str">
            <v>-</v>
          </cell>
          <cell r="J576" t="str">
            <v>Pemuatan ringan</v>
          </cell>
        </row>
        <row r="577">
          <cell r="C577" t="str">
            <v>Faktor Efisiensi alat</v>
          </cell>
          <cell r="G577" t="str">
            <v>Fa</v>
          </cell>
          <cell r="H577">
            <v>0.83</v>
          </cell>
          <cell r="I577" t="str">
            <v>-</v>
          </cell>
          <cell r="L577" t="str">
            <v>C.</v>
          </cell>
          <cell r="N577" t="str">
            <v>PERALATAN</v>
          </cell>
        </row>
        <row r="578">
          <cell r="C578" t="str">
            <v>Waktu siklus</v>
          </cell>
          <cell r="G578" t="str">
            <v>Ts1</v>
          </cell>
        </row>
        <row r="579">
          <cell r="C579" t="str">
            <v>- Muat</v>
          </cell>
          <cell r="G579" t="str">
            <v>T1</v>
          </cell>
          <cell r="H579">
            <v>0.5</v>
          </cell>
          <cell r="I579" t="str">
            <v>menit</v>
          </cell>
          <cell r="L579" t="str">
            <v>1</v>
          </cell>
          <cell r="N579" t="str">
            <v>Wheel Loader</v>
          </cell>
          <cell r="O579" t="str">
            <v>(E15)</v>
          </cell>
          <cell r="P579" t="str">
            <v>Jam</v>
          </cell>
          <cell r="Q579">
            <v>1.7849174475680497E-2</v>
          </cell>
          <cell r="R579">
            <v>215035.12819823693</v>
          </cell>
          <cell r="U579">
            <v>3838.1995216106543</v>
          </cell>
        </row>
        <row r="580">
          <cell r="C580" t="str">
            <v>- Lain-lain</v>
          </cell>
          <cell r="G580" t="str">
            <v>T2</v>
          </cell>
          <cell r="H580">
            <v>0.5</v>
          </cell>
          <cell r="I580" t="str">
            <v>menit</v>
          </cell>
          <cell r="L580" t="str">
            <v>2</v>
          </cell>
          <cell r="N580" t="str">
            <v>Dump Truck</v>
          </cell>
          <cell r="O580" t="str">
            <v>(E08)</v>
          </cell>
          <cell r="P580" t="str">
            <v>Jam</v>
          </cell>
          <cell r="Q580">
            <v>0.27610441767068272</v>
          </cell>
          <cell r="R580">
            <v>85369.901634057198</v>
          </cell>
          <cell r="U580">
            <v>23571.006977274828</v>
          </cell>
        </row>
        <row r="581">
          <cell r="G581" t="str">
            <v>Ts1</v>
          </cell>
          <cell r="H581">
            <v>1</v>
          </cell>
          <cell r="I581" t="str">
            <v>menit</v>
          </cell>
          <cell r="L581" t="str">
            <v>3</v>
          </cell>
          <cell r="N581" t="str">
            <v>Motor Grader</v>
          </cell>
          <cell r="O581" t="str">
            <v>(E13)</v>
          </cell>
          <cell r="P581" t="str">
            <v>Jam</v>
          </cell>
          <cell r="Q581">
            <v>1.1713520749665328E-2</v>
          </cell>
          <cell r="R581">
            <v>263178.57315631048</v>
          </cell>
          <cell r="U581">
            <v>3082.7476775337573</v>
          </cell>
        </row>
        <row r="582">
          <cell r="L582" t="str">
            <v>4</v>
          </cell>
          <cell r="N582" t="str">
            <v>Vibratory Roller</v>
          </cell>
          <cell r="O582" t="str">
            <v>(E19)</v>
          </cell>
          <cell r="P582" t="str">
            <v>Jam</v>
          </cell>
          <cell r="Q582">
            <v>2.1419009370816599E-2</v>
          </cell>
          <cell r="R582">
            <v>135553.54694485845</v>
          </cell>
          <cell r="U582">
            <v>2903.4226922593507</v>
          </cell>
        </row>
        <row r="583">
          <cell r="C583" t="str">
            <v>Kap. Prod. / jam =</v>
          </cell>
          <cell r="D583" t="str">
            <v>V x Fb x Fa x 60</v>
          </cell>
          <cell r="G583" t="str">
            <v>Q1</v>
          </cell>
          <cell r="H583">
            <v>56.025000000000006</v>
          </cell>
          <cell r="I583" t="str">
            <v>M3</v>
          </cell>
          <cell r="L583" t="str">
            <v>5</v>
          </cell>
          <cell r="N583" t="str">
            <v>P. Tyre Roller</v>
          </cell>
          <cell r="O583" t="str">
            <v>(E18)</v>
          </cell>
          <cell r="P583" t="str">
            <v>Jam</v>
          </cell>
          <cell r="Q583">
            <v>4.2838018741633201E-3</v>
          </cell>
          <cell r="R583">
            <v>153571.33878019065</v>
          </cell>
          <cell r="U583">
            <v>657.86918888435082</v>
          </cell>
        </row>
        <row r="584">
          <cell r="D584" t="str">
            <v>Fk x Ts1</v>
          </cell>
          <cell r="L584" t="str">
            <v>6</v>
          </cell>
          <cell r="N584" t="str">
            <v>Water Tanker</v>
          </cell>
          <cell r="O584" t="str">
            <v>(E23)</v>
          </cell>
          <cell r="P584" t="str">
            <v>Jam</v>
          </cell>
          <cell r="Q584">
            <v>2.1084337349397592E-2</v>
          </cell>
          <cell r="R584">
            <v>97351.151634057198</v>
          </cell>
          <cell r="U584">
            <v>2052.5845224048207</v>
          </cell>
        </row>
        <row r="585">
          <cell r="C585" t="str">
            <v>Koefisien Alat / M3</v>
          </cell>
          <cell r="D585" t="str">
            <v xml:space="preserve"> =  1  :  Q1</v>
          </cell>
          <cell r="G585" t="str">
            <v>(E15)</v>
          </cell>
          <cell r="H585">
            <v>1.7849174475680497E-2</v>
          </cell>
          <cell r="I585" t="str">
            <v>Jam</v>
          </cell>
          <cell r="L585" t="str">
            <v>7</v>
          </cell>
          <cell r="N585" t="str">
            <v>Alat Bantu</v>
          </cell>
          <cell r="P585" t="str">
            <v>Ls</v>
          </cell>
          <cell r="Q585">
            <v>1</v>
          </cell>
          <cell r="R585">
            <v>800</v>
          </cell>
          <cell r="U585">
            <v>800</v>
          </cell>
        </row>
        <row r="587">
          <cell r="A587" t="str">
            <v>2.b.</v>
          </cell>
          <cell r="C587" t="str">
            <v>DUMP TRUCK</v>
          </cell>
          <cell r="G587" t="str">
            <v>(E08)</v>
          </cell>
          <cell r="Q587" t="str">
            <v xml:space="preserve">JUMLAH HARGA PERALATAN   </v>
          </cell>
          <cell r="U587">
            <v>36905.830579967762</v>
          </cell>
        </row>
        <row r="588">
          <cell r="C588" t="str">
            <v>Kapasitas bak</v>
          </cell>
          <cell r="G588" t="str">
            <v>V</v>
          </cell>
          <cell r="H588">
            <v>4</v>
          </cell>
          <cell r="I588" t="str">
            <v>M3</v>
          </cell>
        </row>
        <row r="589">
          <cell r="C589" t="str">
            <v>Faktor Efisiensi alat</v>
          </cell>
          <cell r="G589" t="str">
            <v>Fa</v>
          </cell>
          <cell r="H589">
            <v>0.83</v>
          </cell>
          <cell r="I589" t="str">
            <v>-</v>
          </cell>
          <cell r="L589" t="str">
            <v>D.</v>
          </cell>
          <cell r="N589" t="str">
            <v>JUMLAH HARGA TENAGA, BAHAN DAN PERALATAN  ( A + B + C )</v>
          </cell>
          <cell r="U589">
            <v>36905.830579967762</v>
          </cell>
        </row>
        <row r="590">
          <cell r="C590" t="str">
            <v>Kecepatan rata-rata bermuatan</v>
          </cell>
          <cell r="G590" t="str">
            <v>v1</v>
          </cell>
          <cell r="H590">
            <v>45</v>
          </cell>
          <cell r="I590" t="str">
            <v>KM / Jam</v>
          </cell>
          <cell r="L590" t="str">
            <v>E.</v>
          </cell>
          <cell r="N590" t="str">
            <v>OVERHEAD &amp; PROFIT</v>
          </cell>
          <cell r="P590">
            <v>10</v>
          </cell>
          <cell r="Q590" t="str">
            <v>%  x  D</v>
          </cell>
          <cell r="U590">
            <v>3690.5830579967765</v>
          </cell>
        </row>
        <row r="591">
          <cell r="C591" t="str">
            <v>Kecepatan rata-rata kosong</v>
          </cell>
          <cell r="G591" t="str">
            <v>v2</v>
          </cell>
          <cell r="H591">
            <v>60</v>
          </cell>
          <cell r="I591" t="str">
            <v>KM / Jam</v>
          </cell>
          <cell r="L591" t="str">
            <v>F.</v>
          </cell>
          <cell r="N591" t="str">
            <v>HARGA SATUAN PEKERJAAN  ( D + E )</v>
          </cell>
          <cell r="U591">
            <v>40596.413637964535</v>
          </cell>
        </row>
        <row r="592">
          <cell r="C592" t="str">
            <v>Waktu Siklus</v>
          </cell>
          <cell r="G592" t="str">
            <v>Ts2</v>
          </cell>
          <cell r="L592" t="str">
            <v>Note: 1</v>
          </cell>
          <cell r="N592" t="str">
            <v>SATUAN dapat berdasarkan atas jam operasi untuk Tenaga Kerja dan Peralatan, volume dan/atau ukuran</v>
          </cell>
        </row>
        <row r="593">
          <cell r="C593" t="str">
            <v>- Waktu tempuh isi = (L : v1) x 60 menit</v>
          </cell>
          <cell r="G593" t="str">
            <v>T1</v>
          </cell>
          <cell r="H593">
            <v>23.333333333333332</v>
          </cell>
          <cell r="I593" t="str">
            <v>menit</v>
          </cell>
          <cell r="N593" t="str">
            <v>berat untuk bahan-bahan.</v>
          </cell>
        </row>
        <row r="594">
          <cell r="C594" t="str">
            <v>- Waktu tempuh kosong = (L : v2) x 60 menit</v>
          </cell>
          <cell r="G594" t="str">
            <v>T2</v>
          </cell>
          <cell r="H594">
            <v>17.5</v>
          </cell>
          <cell r="I594" t="str">
            <v>menit</v>
          </cell>
          <cell r="L594">
            <v>2</v>
          </cell>
          <cell r="N594" t="str">
            <v>Kuantitas satuan adalah kuantitas setiap komponen untuk menyelesaikan satu satuan pekerjaan dari nomor</v>
          </cell>
        </row>
        <row r="595">
          <cell r="C595" t="str">
            <v>- Lain-lain</v>
          </cell>
          <cell r="G595" t="str">
            <v>T3</v>
          </cell>
          <cell r="H595">
            <v>5</v>
          </cell>
          <cell r="I595" t="str">
            <v>menit</v>
          </cell>
          <cell r="N595" t="str">
            <v>mata pembayaran.</v>
          </cell>
        </row>
        <row r="596">
          <cell r="G596" t="str">
            <v>Ts2</v>
          </cell>
          <cell r="H596">
            <v>45.833333333333329</v>
          </cell>
          <cell r="I596" t="str">
            <v>menit</v>
          </cell>
          <cell r="L596">
            <v>3</v>
          </cell>
          <cell r="N596" t="str">
            <v>Biaya satuan untuk peralatan sudah termasuk bahan bakar, bahan habis dipakai dan operator.</v>
          </cell>
        </row>
        <row r="597">
          <cell r="L597">
            <v>4</v>
          </cell>
          <cell r="N597" t="str">
            <v>Biaya satuan sudah termasuk pengeluaran untuk seluruh pajak yang berkaitan (tetapi tidak termasuk PPN</v>
          </cell>
        </row>
        <row r="598">
          <cell r="J598" t="str">
            <v>Berlanjut ke hal. berikut</v>
          </cell>
          <cell r="N598" t="str">
            <v>yang dibayar dari kontrak) dan biaya-biaya lainnya.</v>
          </cell>
        </row>
        <row r="599">
          <cell r="A599" t="str">
            <v>ITEM PEMBAYARAN NO.</v>
          </cell>
          <cell r="D599" t="str">
            <v>:  5.2 (2)</v>
          </cell>
          <cell r="J599" t="str">
            <v>Analisa EI-522</v>
          </cell>
        </row>
        <row r="600">
          <cell r="A600" t="str">
            <v>JENIS PEKERJAAN</v>
          </cell>
          <cell r="D600" t="str">
            <v>:  Lapis Pondasi Agregat Kelas C2</v>
          </cell>
        </row>
        <row r="601">
          <cell r="A601" t="str">
            <v>SATUAN PEMBAYARAN</v>
          </cell>
          <cell r="D601" t="str">
            <v>:  M3</v>
          </cell>
          <cell r="H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C607" t="str">
            <v xml:space="preserve">Kap. Prod./jam = </v>
          </cell>
          <cell r="D607" t="str">
            <v>V x Fa x 60</v>
          </cell>
          <cell r="G607" t="str">
            <v>Q2</v>
          </cell>
          <cell r="H607">
            <v>3.621818181818182</v>
          </cell>
          <cell r="I607" t="str">
            <v>M3</v>
          </cell>
        </row>
        <row r="608">
          <cell r="D608" t="str">
            <v>Fk x Ts2</v>
          </cell>
        </row>
        <row r="609">
          <cell r="C609" t="str">
            <v>Koefisien Alat / M3</v>
          </cell>
          <cell r="D609" t="str">
            <v xml:space="preserve"> = 1 : Q2</v>
          </cell>
          <cell r="G609" t="str">
            <v>(E08)</v>
          </cell>
          <cell r="H609">
            <v>0.27610441767068272</v>
          </cell>
          <cell r="I609" t="str">
            <v>Jam</v>
          </cell>
        </row>
        <row r="611">
          <cell r="A611" t="str">
            <v>2.c.</v>
          </cell>
          <cell r="C611" t="str">
            <v>MOTOR GRADER</v>
          </cell>
          <cell r="G611" t="str">
            <v>(E13)</v>
          </cell>
        </row>
        <row r="612">
          <cell r="C612" t="str">
            <v>Panjang hamparan</v>
          </cell>
          <cell r="G612" t="str">
            <v>Lh</v>
          </cell>
          <cell r="H612">
            <v>50</v>
          </cell>
          <cell r="I612" t="str">
            <v>M</v>
          </cell>
        </row>
        <row r="613">
          <cell r="C613" t="str">
            <v>Lebar efektif kerja blade</v>
          </cell>
          <cell r="G613" t="str">
            <v>b</v>
          </cell>
          <cell r="H613">
            <v>2.4</v>
          </cell>
          <cell r="I613" t="str">
            <v>M</v>
          </cell>
        </row>
        <row r="614">
          <cell r="C614" t="str">
            <v>Faktor Efisiensi alat</v>
          </cell>
          <cell r="G614" t="str">
            <v>Fa</v>
          </cell>
          <cell r="H614">
            <v>0.83</v>
          </cell>
          <cell r="I614" t="str">
            <v>-</v>
          </cell>
        </row>
        <row r="615">
          <cell r="C615" t="str">
            <v>Kecepatan rata-rata alat</v>
          </cell>
          <cell r="G615" t="str">
            <v>v</v>
          </cell>
          <cell r="H615">
            <v>4</v>
          </cell>
          <cell r="I615" t="str">
            <v>KM / Jam</v>
          </cell>
        </row>
        <row r="616">
          <cell r="C616" t="str">
            <v>Jumlah lintasan</v>
          </cell>
          <cell r="G616" t="str">
            <v>n</v>
          </cell>
          <cell r="H616">
            <v>6</v>
          </cell>
          <cell r="I616" t="str">
            <v>lintasan</v>
          </cell>
          <cell r="J616" t="str">
            <v>3 x pp</v>
          </cell>
        </row>
        <row r="617">
          <cell r="C617" t="str">
            <v>Waktu Siklus</v>
          </cell>
          <cell r="G617" t="str">
            <v>Ts3</v>
          </cell>
        </row>
        <row r="618">
          <cell r="C618" t="str">
            <v>- Perataan 1 lintasan  = (Lh x 60) : (v x 1000)</v>
          </cell>
          <cell r="G618" t="str">
            <v>T1</v>
          </cell>
          <cell r="H618">
            <v>0.75</v>
          </cell>
          <cell r="I618" t="str">
            <v>menit</v>
          </cell>
        </row>
        <row r="619">
          <cell r="C619" t="str">
            <v>- Lain-lain</v>
          </cell>
          <cell r="G619" t="str">
            <v>T2</v>
          </cell>
          <cell r="H619">
            <v>1</v>
          </cell>
          <cell r="I619" t="str">
            <v>menit</v>
          </cell>
        </row>
        <row r="620">
          <cell r="G620" t="str">
            <v>Ts3</v>
          </cell>
          <cell r="H620">
            <v>1.75</v>
          </cell>
          <cell r="I620" t="str">
            <v>menit</v>
          </cell>
        </row>
        <row r="622">
          <cell r="C622" t="str">
            <v>Kap.Prod. / jam =</v>
          </cell>
          <cell r="D622" t="str">
            <v>Lh x b x t x Fa x 60</v>
          </cell>
          <cell r="G622" t="str">
            <v>Q3</v>
          </cell>
          <cell r="H622">
            <v>85.371428571428567</v>
          </cell>
          <cell r="I622" t="str">
            <v>M3</v>
          </cell>
        </row>
        <row r="623">
          <cell r="D623" t="str">
            <v>n x Ts3</v>
          </cell>
        </row>
        <row r="624">
          <cell r="C624" t="str">
            <v>Koefisien Alat / M3</v>
          </cell>
          <cell r="D624" t="str">
            <v xml:space="preserve"> = 1 : Q3</v>
          </cell>
          <cell r="G624" t="str">
            <v>(E13)</v>
          </cell>
          <cell r="H624">
            <v>1.1713520749665328E-2</v>
          </cell>
          <cell r="I624" t="str">
            <v>Jam</v>
          </cell>
        </row>
        <row r="626">
          <cell r="A626" t="str">
            <v>2.d.</v>
          </cell>
          <cell r="C626" t="str">
            <v>VIBRATORY ROLLER</v>
          </cell>
          <cell r="G626" t="str">
            <v>(E19)</v>
          </cell>
        </row>
        <row r="627">
          <cell r="C627" t="str">
            <v>Kecepatan rata-rata</v>
          </cell>
          <cell r="G627" t="str">
            <v>v</v>
          </cell>
          <cell r="H627">
            <v>2.5</v>
          </cell>
          <cell r="I627" t="str">
            <v>KM / Jam</v>
          </cell>
        </row>
        <row r="628">
          <cell r="C628" t="str">
            <v>Lebar efektif pemadatan</v>
          </cell>
          <cell r="G628" t="str">
            <v>b</v>
          </cell>
          <cell r="H628">
            <v>1.2</v>
          </cell>
          <cell r="I628" t="str">
            <v>M</v>
          </cell>
        </row>
        <row r="629">
          <cell r="C629" t="str">
            <v>Jumlah lintasan</v>
          </cell>
          <cell r="G629" t="str">
            <v>n</v>
          </cell>
          <cell r="H629">
            <v>8</v>
          </cell>
          <cell r="I629" t="str">
            <v>lintasan</v>
          </cell>
          <cell r="J629" t="str">
            <v>4 x pp</v>
          </cell>
        </row>
        <row r="630">
          <cell r="C630" t="str">
            <v>Faktor Efisiensi alat</v>
          </cell>
          <cell r="G630" t="str">
            <v>Fa</v>
          </cell>
          <cell r="H630">
            <v>0.83</v>
          </cell>
          <cell r="I630" t="str">
            <v>-</v>
          </cell>
        </row>
        <row r="632">
          <cell r="C632" t="str">
            <v>Kap.Prod. / jam =</v>
          </cell>
          <cell r="D632" t="str">
            <v>(v x 1000) x b x t x Fa</v>
          </cell>
          <cell r="G632" t="str">
            <v>Q4</v>
          </cell>
          <cell r="H632">
            <v>46.6875</v>
          </cell>
          <cell r="I632" t="str">
            <v>M3</v>
          </cell>
        </row>
        <row r="633">
          <cell r="D633" t="str">
            <v>n</v>
          </cell>
        </row>
        <row r="634">
          <cell r="C634" t="str">
            <v>Koefisien Alat / M3</v>
          </cell>
          <cell r="D634" t="str">
            <v xml:space="preserve"> = 1 : Q4</v>
          </cell>
          <cell r="G634" t="str">
            <v>(E19)</v>
          </cell>
          <cell r="H634">
            <v>2.1419009370816599E-2</v>
          </cell>
          <cell r="I634" t="str">
            <v>Jam</v>
          </cell>
        </row>
        <row r="636">
          <cell r="A636" t="str">
            <v>2.e.</v>
          </cell>
          <cell r="C636" t="str">
            <v>PNEUMATIC TIRE ROLLER</v>
          </cell>
          <cell r="G636" t="str">
            <v>(E18)</v>
          </cell>
        </row>
        <row r="637">
          <cell r="C637" t="str">
            <v>Kecepatan rata-rata alat</v>
          </cell>
          <cell r="G637" t="str">
            <v>v</v>
          </cell>
          <cell r="H637">
            <v>5</v>
          </cell>
          <cell r="I637" t="str">
            <v>KM / Jam</v>
          </cell>
        </row>
        <row r="638">
          <cell r="C638" t="str">
            <v>Lebar efektif pemadatan</v>
          </cell>
          <cell r="G638" t="str">
            <v>b</v>
          </cell>
          <cell r="H638">
            <v>1.5</v>
          </cell>
          <cell r="I638" t="str">
            <v>M</v>
          </cell>
        </row>
        <row r="639">
          <cell r="C639" t="str">
            <v>Jumlah lintasan</v>
          </cell>
          <cell r="G639" t="str">
            <v>n</v>
          </cell>
          <cell r="H639">
            <v>4</v>
          </cell>
          <cell r="I639" t="str">
            <v>lintasan</v>
          </cell>
          <cell r="J639" t="str">
            <v>2 x pp</v>
          </cell>
        </row>
        <row r="640">
          <cell r="C640" t="str">
            <v>Faktor Efisiensi alat</v>
          </cell>
          <cell r="G640" t="str">
            <v>Fa</v>
          </cell>
          <cell r="H640">
            <v>0.83</v>
          </cell>
          <cell r="I640" t="str">
            <v>-</v>
          </cell>
        </row>
        <row r="642">
          <cell r="C642" t="str">
            <v>Kap.Prod. / jam =</v>
          </cell>
          <cell r="D642" t="str">
            <v>(v x 1000) x b x t x Fa</v>
          </cell>
          <cell r="G642" t="str">
            <v>Q5</v>
          </cell>
          <cell r="H642">
            <v>233.4375</v>
          </cell>
          <cell r="I642" t="str">
            <v>M3</v>
          </cell>
        </row>
        <row r="643">
          <cell r="D643" t="str">
            <v>n</v>
          </cell>
        </row>
        <row r="644">
          <cell r="C644" t="str">
            <v>Koefisien Alat / M3</v>
          </cell>
          <cell r="D644" t="str">
            <v xml:space="preserve"> = 1 : Q5</v>
          </cell>
          <cell r="G644" t="str">
            <v>(E18)</v>
          </cell>
          <cell r="H644">
            <v>4.2838018741633201E-3</v>
          </cell>
          <cell r="I644" t="str">
            <v>Jam</v>
          </cell>
        </row>
        <row r="646">
          <cell r="A646" t="str">
            <v>2.f.</v>
          </cell>
          <cell r="C646" t="str">
            <v>WATERTANK TRUCK</v>
          </cell>
          <cell r="G646" t="str">
            <v>(E23)</v>
          </cell>
        </row>
        <row r="647">
          <cell r="C647" t="str">
            <v>Volume tangki air</v>
          </cell>
          <cell r="G647" t="str">
            <v>V</v>
          </cell>
          <cell r="H647">
            <v>4</v>
          </cell>
          <cell r="I647" t="str">
            <v>M3</v>
          </cell>
        </row>
        <row r="648">
          <cell r="C648" t="str">
            <v>Kebutuhan air / M3 agregat padat</v>
          </cell>
          <cell r="G648" t="str">
            <v>Wc</v>
          </cell>
          <cell r="H648">
            <v>7.0000000000000007E-2</v>
          </cell>
          <cell r="I648" t="str">
            <v>M3</v>
          </cell>
        </row>
        <row r="649">
          <cell r="C649" t="str">
            <v>Pengisian tangki / jam</v>
          </cell>
          <cell r="G649" t="str">
            <v>n</v>
          </cell>
          <cell r="H649">
            <v>1</v>
          </cell>
          <cell r="I649" t="str">
            <v>kali</v>
          </cell>
        </row>
        <row r="650">
          <cell r="C650" t="str">
            <v>Faktor Efisiensi alat</v>
          </cell>
          <cell r="G650" t="str">
            <v>Fa</v>
          </cell>
          <cell r="H650">
            <v>0.83</v>
          </cell>
          <cell r="I650" t="str">
            <v>-</v>
          </cell>
        </row>
        <row r="652">
          <cell r="C652" t="str">
            <v>Kap.Prod. / jam =</v>
          </cell>
          <cell r="D652" t="str">
            <v>V x n x Fa</v>
          </cell>
          <cell r="G652" t="str">
            <v>Q6</v>
          </cell>
          <cell r="H652">
            <v>47.428571428571423</v>
          </cell>
          <cell r="I652" t="str">
            <v>M3</v>
          </cell>
        </row>
        <row r="653">
          <cell r="D653" t="str">
            <v>Wc</v>
          </cell>
        </row>
        <row r="654">
          <cell r="C654" t="str">
            <v>Koefisien Alat / M3</v>
          </cell>
          <cell r="D654" t="str">
            <v xml:space="preserve"> = 1 : Q6</v>
          </cell>
          <cell r="G654" t="str">
            <v>(E23)</v>
          </cell>
          <cell r="H654">
            <v>2.1084337349397592E-2</v>
          </cell>
          <cell r="I654" t="str">
            <v>Jam</v>
          </cell>
        </row>
        <row r="657">
          <cell r="J657" t="str">
            <v>Berlanjut ke hal. berikut</v>
          </cell>
        </row>
        <row r="658">
          <cell r="A658" t="str">
            <v>ITEM PEMBAYARAN NO.</v>
          </cell>
          <cell r="D658" t="str">
            <v>:  5.2 (2)</v>
          </cell>
          <cell r="J658" t="str">
            <v>Analisa EI-522</v>
          </cell>
        </row>
        <row r="659">
          <cell r="A659" t="str">
            <v>JENIS PEKERJAAN</v>
          </cell>
          <cell r="D659" t="str">
            <v>:  Lapis Pondasi Agregat Kelas C2</v>
          </cell>
        </row>
        <row r="660">
          <cell r="A660" t="str">
            <v>SATUAN PEMBAYARAN</v>
          </cell>
          <cell r="D660" t="str">
            <v>:  M3</v>
          </cell>
          <cell r="H660" t="str">
            <v xml:space="preserve">         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2.g.</v>
          </cell>
          <cell r="C666" t="str">
            <v>ALAT BANTU</v>
          </cell>
        </row>
        <row r="667">
          <cell r="C667" t="str">
            <v>diperlukan :</v>
          </cell>
          <cell r="J667" t="str">
            <v>Lump Sum</v>
          </cell>
        </row>
        <row r="668">
          <cell r="C668" t="str">
            <v>- Kereta dorong   = 2 buah</v>
          </cell>
        </row>
        <row r="669">
          <cell r="C669" t="str">
            <v>- Sekop                = 3 buah</v>
          </cell>
        </row>
        <row r="670">
          <cell r="C670" t="str">
            <v>- Garpu                = 2 buah</v>
          </cell>
        </row>
        <row r="672">
          <cell r="A672" t="str">
            <v xml:space="preserve">   3.</v>
          </cell>
          <cell r="C672" t="str">
            <v>TENAGA</v>
          </cell>
        </row>
        <row r="673">
          <cell r="C673" t="str">
            <v>Produksi menentukan : WHEEL LOADER</v>
          </cell>
          <cell r="G673" t="str">
            <v>Q1</v>
          </cell>
          <cell r="H673">
            <v>56.025000000000006</v>
          </cell>
          <cell r="I673" t="str">
            <v>M3 / Jam</v>
          </cell>
        </row>
        <row r="674">
          <cell r="C674" t="str">
            <v>Produksi Agregat / hari  =  Tk x Q1</v>
          </cell>
          <cell r="G674" t="str">
            <v>Qt</v>
          </cell>
          <cell r="H674">
            <v>392.17500000000007</v>
          </cell>
          <cell r="I674" t="str">
            <v>M3</v>
          </cell>
        </row>
        <row r="675">
          <cell r="C675" t="str">
            <v>Kebutuhan tenaga :</v>
          </cell>
        </row>
        <row r="676">
          <cell r="D676" t="str">
            <v>- Pekerja</v>
          </cell>
          <cell r="G676" t="str">
            <v>P</v>
          </cell>
          <cell r="H676">
            <v>7</v>
          </cell>
          <cell r="I676" t="str">
            <v>orang</v>
          </cell>
        </row>
        <row r="677">
          <cell r="D677" t="str">
            <v>- Mandor</v>
          </cell>
          <cell r="G677" t="str">
            <v>M</v>
          </cell>
          <cell r="H677">
            <v>1</v>
          </cell>
          <cell r="I677" t="str">
            <v>orang</v>
          </cell>
        </row>
        <row r="679">
          <cell r="C679" t="str">
            <v>Koefisien tenaga / M3     :</v>
          </cell>
        </row>
        <row r="680">
          <cell r="D680" t="str">
            <v>- Pekerja</v>
          </cell>
          <cell r="E680" t="str">
            <v>= (Tk x P) : Qt</v>
          </cell>
          <cell r="G680" t="str">
            <v>(L01)</v>
          </cell>
          <cell r="H680">
            <v>0.12494422132976347</v>
          </cell>
          <cell r="I680" t="str">
            <v>Jam</v>
          </cell>
        </row>
        <row r="681">
          <cell r="D681" t="str">
            <v>- Mandor</v>
          </cell>
          <cell r="E681" t="str">
            <v>= (Tk x M) : Qt</v>
          </cell>
          <cell r="G681" t="str">
            <v>(L03)</v>
          </cell>
          <cell r="H681">
            <v>1.7849174475680497E-2</v>
          </cell>
          <cell r="I681" t="str">
            <v>Jam</v>
          </cell>
        </row>
        <row r="683">
          <cell r="A683" t="str">
            <v>4.</v>
          </cell>
          <cell r="C683" t="str">
            <v>HARGA DASAR SATUAN UPAH, BAHAN DAN ALAT</v>
          </cell>
        </row>
        <row r="684">
          <cell r="C684" t="str">
            <v>Lihat lampiran.</v>
          </cell>
        </row>
        <row r="686">
          <cell r="A686" t="str">
            <v>5.</v>
          </cell>
          <cell r="C686" t="str">
            <v>ANALISA HARGA SATUAN PEKERJAAN</v>
          </cell>
        </row>
        <row r="687">
          <cell r="C687" t="str">
            <v>Lihat perhitungan dalam FORMULIR STANDAR UNTUK</v>
          </cell>
        </row>
        <row r="688">
          <cell r="C688" t="str">
            <v>PEREKEMAN ANALISA MASING-MASING HARGA</v>
          </cell>
        </row>
        <row r="689">
          <cell r="C689" t="str">
            <v>SATUAN.</v>
          </cell>
        </row>
        <row r="690">
          <cell r="C690" t="str">
            <v>Didapat Harga Satuan Pekerjaan :</v>
          </cell>
        </row>
        <row r="692">
          <cell r="C692" t="str">
            <v xml:space="preserve">Rp.  </v>
          </cell>
          <cell r="D692">
            <v>40596.413637964535</v>
          </cell>
          <cell r="E692" t="str">
            <v xml:space="preserve"> / M3.</v>
          </cell>
        </row>
        <row r="695">
          <cell r="A695" t="str">
            <v>6.</v>
          </cell>
          <cell r="C695" t="str">
            <v>WAKTU PELAKSANAAN YANG DIPERLUKAN</v>
          </cell>
        </row>
        <row r="696">
          <cell r="C696" t="str">
            <v>Masa Pelaksanaan :</v>
          </cell>
          <cell r="D696" t="str">
            <v>. . . . . . . . . . . .</v>
          </cell>
          <cell r="E696" t="str">
            <v>bulan</v>
          </cell>
        </row>
        <row r="698">
          <cell r="A698" t="str">
            <v>7.</v>
          </cell>
          <cell r="C698" t="str">
            <v>VOLUME PEKERJAAN YANG DIPERLUKAN</v>
          </cell>
        </row>
        <row r="699">
          <cell r="C699" t="str">
            <v>Volume pekerjaan  :</v>
          </cell>
          <cell r="D699">
            <v>0</v>
          </cell>
          <cell r="E699" t="str">
            <v>M3</v>
          </cell>
        </row>
        <row r="717">
          <cell r="A717" t="str">
            <v>ITEM PEMBAYARAN NO.</v>
          </cell>
          <cell r="D717" t="str">
            <v>:  5.4(1)</v>
          </cell>
          <cell r="J717" t="str">
            <v>Analisa EI-541</v>
          </cell>
          <cell r="T717" t="str">
            <v>Analisa EI-541</v>
          </cell>
        </row>
        <row r="718">
          <cell r="A718" t="str">
            <v>JENIS PEKERJAAN</v>
          </cell>
          <cell r="D718" t="str">
            <v>:  Semen Untuk Pond. Semen Tnh.</v>
          </cell>
        </row>
        <row r="719">
          <cell r="A719" t="str">
            <v>SATUAN PEMBAYARAN</v>
          </cell>
          <cell r="D719" t="str">
            <v>:  TON</v>
          </cell>
          <cell r="H719" t="str">
            <v xml:space="preserve">         URAIAN ANALISA HARGA SATUAN</v>
          </cell>
          <cell r="L719" t="str">
            <v>FORMULIR STANDAR UNTUK</v>
          </cell>
        </row>
        <row r="720">
          <cell r="L720" t="str">
            <v>PEREKAMAN ANALISA MASING-MASING HARGA SATUAN</v>
          </cell>
        </row>
        <row r="721">
          <cell r="L721" t="str">
            <v/>
          </cell>
        </row>
        <row r="722">
          <cell r="A722" t="str">
            <v>No.</v>
          </cell>
          <cell r="C722" t="str">
            <v>U R A I A N</v>
          </cell>
          <cell r="G722" t="str">
            <v>KODE</v>
          </cell>
          <cell r="H722" t="str">
            <v>KOEF.</v>
          </cell>
          <cell r="I722" t="str">
            <v>SATUAN</v>
          </cell>
          <cell r="J722" t="str">
            <v>KETERANGAN</v>
          </cell>
        </row>
        <row r="724">
          <cell r="L724" t="str">
            <v>Proyek / Bagpro</v>
          </cell>
          <cell r="O724" t="str">
            <v xml:space="preserve">:  Peningkatan Jalan Dan Jembatan Prop. NTT </v>
          </cell>
        </row>
        <row r="725">
          <cell r="A725" t="str">
            <v>I.</v>
          </cell>
          <cell r="C725" t="str">
            <v>ASUMSI</v>
          </cell>
          <cell r="L725" t="str">
            <v>No. Paket Kontrak</v>
          </cell>
          <cell r="O725" t="str">
            <v xml:space="preserve">:  </v>
          </cell>
        </row>
        <row r="726">
          <cell r="A726">
            <v>1</v>
          </cell>
          <cell r="C726" t="str">
            <v>Pekerjaan dilakukan secara manual</v>
          </cell>
          <cell r="L726" t="str">
            <v>Nama Paket</v>
          </cell>
          <cell r="O726" t="str">
            <v>:  Pembangunan Jalan Resetlement Pengungsi Mauritzu</v>
          </cell>
        </row>
        <row r="727">
          <cell r="A727">
            <v>2</v>
          </cell>
          <cell r="C727" t="str">
            <v>Lokasi pekerjaan : sepanjang jalan</v>
          </cell>
          <cell r="L727" t="str">
            <v>Prop / Kab / Kodya</v>
          </cell>
          <cell r="O727" t="str">
            <v>:  Nusa Tenggara Timur / TTU</v>
          </cell>
        </row>
        <row r="728">
          <cell r="A728">
            <v>3</v>
          </cell>
          <cell r="C728" t="str">
            <v>Kondisi Jalan   :  sedang / baik</v>
          </cell>
          <cell r="L728" t="str">
            <v>ITEM PEMBAYARAN NO.</v>
          </cell>
          <cell r="O728" t="str">
            <v>:  5.4(1)</v>
          </cell>
          <cell r="R728" t="str">
            <v>PERKIRAAN VOL. PEK.</v>
          </cell>
          <cell r="T728" t="str">
            <v>:</v>
          </cell>
          <cell r="U728">
            <v>0</v>
          </cell>
        </row>
        <row r="729">
          <cell r="A729">
            <v>4</v>
          </cell>
          <cell r="C729" t="str">
            <v>Jarak rata-rata Base Camp ke lokasi pekerjaan</v>
          </cell>
          <cell r="G729" t="str">
            <v>L</v>
          </cell>
          <cell r="H729">
            <v>17.5</v>
          </cell>
          <cell r="I729" t="str">
            <v>Km</v>
          </cell>
          <cell r="L729" t="str">
            <v>JENIS PEKERJAAN</v>
          </cell>
          <cell r="O729" t="str">
            <v>:  Semen Untuk Pond. Semen Tnh.</v>
          </cell>
          <cell r="R729" t="str">
            <v>TOTAL HARGA</v>
          </cell>
          <cell r="T729" t="str">
            <v>:</v>
          </cell>
          <cell r="U729">
            <v>0</v>
          </cell>
        </row>
        <row r="730">
          <cell r="A730">
            <v>5</v>
          </cell>
          <cell r="C730" t="str">
            <v>Jam kerja efektif per-hari</v>
          </cell>
          <cell r="G730" t="str">
            <v>Tk</v>
          </cell>
          <cell r="H730">
            <v>7</v>
          </cell>
          <cell r="I730" t="str">
            <v>Jam</v>
          </cell>
          <cell r="L730" t="str">
            <v>SATUAN PEMBAYARAN</v>
          </cell>
          <cell r="O730" t="str">
            <v>:  TON</v>
          </cell>
          <cell r="R730" t="str">
            <v>% THD. BIAYA PROYEK</v>
          </cell>
          <cell r="T730" t="str">
            <v>:</v>
          </cell>
          <cell r="U730">
            <v>0</v>
          </cell>
        </row>
        <row r="731">
          <cell r="A731">
            <v>6</v>
          </cell>
          <cell r="C731" t="str">
            <v>Semen diangkut dari Base Camp ke lapangan</v>
          </cell>
        </row>
        <row r="732">
          <cell r="C732" t="str">
            <v>dengan menggunakan Dump Truck</v>
          </cell>
        </row>
        <row r="733">
          <cell r="A733">
            <v>7</v>
          </cell>
          <cell r="C733" t="str">
            <v>Satu hari dapat diselesaikan hamparan Soil Cement</v>
          </cell>
          <cell r="Q733" t="str">
            <v>PERKIRAAN</v>
          </cell>
          <cell r="R733" t="str">
            <v>HARGA</v>
          </cell>
          <cell r="S733" t="str">
            <v>JUMLAH</v>
          </cell>
        </row>
        <row r="734">
          <cell r="C734" t="str">
            <v>sepanjang</v>
          </cell>
          <cell r="G734" t="str">
            <v>Ls</v>
          </cell>
          <cell r="H734">
            <v>400</v>
          </cell>
          <cell r="I734" t="str">
            <v>M</v>
          </cell>
          <cell r="L734" t="str">
            <v>NO.</v>
          </cell>
          <cell r="N734" t="str">
            <v>KOMPONEN</v>
          </cell>
          <cell r="P734" t="str">
            <v>SATUAN</v>
          </cell>
          <cell r="Q734" t="str">
            <v>KUANTITAS</v>
          </cell>
          <cell r="R734" t="str">
            <v>SATUAN</v>
          </cell>
          <cell r="S734" t="str">
            <v>HARGA</v>
          </cell>
        </row>
        <row r="735">
          <cell r="A735">
            <v>8</v>
          </cell>
          <cell r="C735" t="str">
            <v>Faktor hilang Material</v>
          </cell>
          <cell r="G735" t="str">
            <v>Fh</v>
          </cell>
          <cell r="H735">
            <v>1.05</v>
          </cell>
          <cell r="I735" t="str">
            <v>-</v>
          </cell>
          <cell r="R735" t="str">
            <v>(Rp.)</v>
          </cell>
          <cell r="S735" t="str">
            <v>(Rp.)</v>
          </cell>
        </row>
        <row r="736">
          <cell r="A736">
            <v>9</v>
          </cell>
          <cell r="C736" t="str">
            <v>Tebal hamparan</v>
          </cell>
          <cell r="G736" t="str">
            <v>t</v>
          </cell>
          <cell r="H736">
            <v>0.15</v>
          </cell>
          <cell r="I736" t="str">
            <v>M</v>
          </cell>
        </row>
        <row r="738">
          <cell r="A738" t="str">
            <v>II.</v>
          </cell>
          <cell r="C738" t="str">
            <v>URUTAN KERJA</v>
          </cell>
          <cell r="L738" t="str">
            <v>A.</v>
          </cell>
          <cell r="N738" t="str">
            <v>TENAGA</v>
          </cell>
        </row>
        <row r="739">
          <cell r="A739">
            <v>1</v>
          </cell>
          <cell r="C739" t="str">
            <v>Dump Truck mengangkut semen dari Base Camp</v>
          </cell>
        </row>
        <row r="740">
          <cell r="C740" t="str">
            <v>ke lokasi Pekerjaan</v>
          </cell>
          <cell r="L740" t="str">
            <v>1.</v>
          </cell>
          <cell r="N740" t="str">
            <v>Pekerja</v>
          </cell>
          <cell r="O740" t="str">
            <v>(L01)</v>
          </cell>
          <cell r="P740" t="str">
            <v>Jam</v>
          </cell>
          <cell r="Q740">
            <v>2.4305555555555554</v>
          </cell>
          <cell r="R740">
            <v>0</v>
          </cell>
          <cell r="U740">
            <v>0</v>
          </cell>
        </row>
        <row r="741">
          <cell r="A741">
            <v>2</v>
          </cell>
          <cell r="C741" t="str">
            <v>Semen diatur/disusun di tempat hamparan</v>
          </cell>
          <cell r="L741" t="str">
            <v>2.</v>
          </cell>
          <cell r="N741" t="str">
            <v>Mandor</v>
          </cell>
          <cell r="O741" t="str">
            <v>(L03)</v>
          </cell>
          <cell r="P741" t="str">
            <v>Jam</v>
          </cell>
          <cell r="Q741">
            <v>0.16203703703703703</v>
          </cell>
          <cell r="R741">
            <v>0</v>
          </cell>
          <cell r="U741">
            <v>0</v>
          </cell>
        </row>
        <row r="742">
          <cell r="C742" t="str">
            <v>soil/tanah oleh tenaga manusia</v>
          </cell>
        </row>
        <row r="744">
          <cell r="A744" t="str">
            <v>III.</v>
          </cell>
          <cell r="C744" t="str">
            <v>PEMAKAIAN BAHAN, ALAT DAN TENAGA</v>
          </cell>
          <cell r="Q744" t="str">
            <v xml:space="preserve">JUMLAH HARGA TENAGA   </v>
          </cell>
          <cell r="U744">
            <v>0</v>
          </cell>
        </row>
        <row r="745">
          <cell r="A745" t="str">
            <v xml:space="preserve">   1.</v>
          </cell>
          <cell r="C745" t="str">
            <v>BAHAN</v>
          </cell>
        </row>
        <row r="746">
          <cell r="C746" t="str">
            <v>Bahan yang diperlukan / ton   = (1 x Fh x 1000)</v>
          </cell>
          <cell r="G746" t="str">
            <v>(M12)</v>
          </cell>
          <cell r="H746">
            <v>1050</v>
          </cell>
          <cell r="I746" t="str">
            <v>Kg</v>
          </cell>
          <cell r="L746" t="str">
            <v>B.</v>
          </cell>
          <cell r="N746" t="str">
            <v>BAHAN</v>
          </cell>
        </row>
        <row r="747">
          <cell r="L747" t="str">
            <v>1.</v>
          </cell>
          <cell r="N747" t="str">
            <v>Semen</v>
          </cell>
          <cell r="O747" t="str">
            <v>(M12)</v>
          </cell>
          <cell r="P747" t="str">
            <v>Kg</v>
          </cell>
          <cell r="Q747">
            <v>1050</v>
          </cell>
          <cell r="R747">
            <v>0</v>
          </cell>
          <cell r="U747">
            <v>0</v>
          </cell>
        </row>
        <row r="748">
          <cell r="A748" t="str">
            <v xml:space="preserve">   2.</v>
          </cell>
          <cell r="C748" t="str">
            <v>ALAT</v>
          </cell>
        </row>
        <row r="749">
          <cell r="A749" t="str">
            <v>2.a.</v>
          </cell>
          <cell r="C749" t="str">
            <v>DUMP TRUCK</v>
          </cell>
          <cell r="G749" t="str">
            <v>(E08)</v>
          </cell>
        </row>
        <row r="750">
          <cell r="C750" t="str">
            <v>Kapasitas bak</v>
          </cell>
          <cell r="G750" t="str">
            <v>V</v>
          </cell>
          <cell r="H750">
            <v>6</v>
          </cell>
          <cell r="I750" t="str">
            <v>Ton</v>
          </cell>
        </row>
        <row r="751">
          <cell r="C751" t="str">
            <v>Faktor efisiensi alat</v>
          </cell>
          <cell r="G751" t="str">
            <v>Fa</v>
          </cell>
          <cell r="H751">
            <v>0.83</v>
          </cell>
          <cell r="I751" t="str">
            <v>-</v>
          </cell>
        </row>
        <row r="752">
          <cell r="C752" t="str">
            <v>Kecepatan rata-rata bermuatan</v>
          </cell>
          <cell r="G752" t="str">
            <v>v1</v>
          </cell>
          <cell r="H752">
            <v>45</v>
          </cell>
          <cell r="I752" t="str">
            <v>Km / Jam</v>
          </cell>
        </row>
        <row r="753">
          <cell r="C753" t="str">
            <v>Kecepatan rata-rata kosong</v>
          </cell>
          <cell r="G753" t="str">
            <v>v2</v>
          </cell>
          <cell r="H753">
            <v>60</v>
          </cell>
          <cell r="I753" t="str">
            <v>Km / Jam</v>
          </cell>
        </row>
        <row r="754">
          <cell r="C754" t="str">
            <v>Waktu siklus</v>
          </cell>
          <cell r="G754" t="str">
            <v>Ts1</v>
          </cell>
          <cell r="Q754" t="str">
            <v xml:space="preserve">JUMLAH HARGA BAHAN   </v>
          </cell>
          <cell r="U754">
            <v>0</v>
          </cell>
        </row>
        <row r="755">
          <cell r="C755" t="str">
            <v>- Waktu tempuh isi            = (L : v1) x 60</v>
          </cell>
          <cell r="G755" t="str">
            <v>T1</v>
          </cell>
          <cell r="H755">
            <v>23.333333333333332</v>
          </cell>
          <cell r="I755" t="str">
            <v>menit</v>
          </cell>
        </row>
        <row r="756">
          <cell r="C756" t="str">
            <v>- Waktu tempuh kosong   = (L : v2) x 60</v>
          </cell>
          <cell r="G756" t="str">
            <v>T2</v>
          </cell>
          <cell r="H756">
            <v>17.5</v>
          </cell>
          <cell r="I756" t="str">
            <v>menit</v>
          </cell>
          <cell r="L756" t="str">
            <v>C.</v>
          </cell>
          <cell r="N756" t="str">
            <v>PERALATAN</v>
          </cell>
        </row>
        <row r="757">
          <cell r="C757" t="str">
            <v>- Waktu mengisi</v>
          </cell>
          <cell r="G757" t="str">
            <v>T3</v>
          </cell>
          <cell r="H757">
            <v>40</v>
          </cell>
          <cell r="I757" t="str">
            <v>menit</v>
          </cell>
          <cell r="L757" t="str">
            <v>1.</v>
          </cell>
          <cell r="N757" t="str">
            <v>Dump Truck</v>
          </cell>
          <cell r="O757" t="str">
            <v>(E08)</v>
          </cell>
          <cell r="P757" t="str">
            <v>Jam</v>
          </cell>
          <cell r="Q757">
            <v>0.4246151271753682</v>
          </cell>
          <cell r="R757">
            <v>85369.901634057198</v>
          </cell>
          <cell r="U757">
            <v>36249.351639293869</v>
          </cell>
        </row>
        <row r="758">
          <cell r="C758" t="str">
            <v>- Waktu bongkar</v>
          </cell>
          <cell r="G758" t="str">
            <v>T4</v>
          </cell>
          <cell r="H758">
            <v>30</v>
          </cell>
          <cell r="I758" t="str">
            <v>menit</v>
          </cell>
        </row>
        <row r="759">
          <cell r="C759" t="str">
            <v>- Lain-lain</v>
          </cell>
          <cell r="G759" t="str">
            <v>T5</v>
          </cell>
          <cell r="H759">
            <v>10</v>
          </cell>
          <cell r="I759" t="str">
            <v>menit</v>
          </cell>
        </row>
        <row r="760">
          <cell r="G760" t="str">
            <v>Ts1</v>
          </cell>
          <cell r="H760">
            <v>120.83333333333333</v>
          </cell>
          <cell r="I760" t="str">
            <v>menit</v>
          </cell>
        </row>
        <row r="762">
          <cell r="C762" t="str">
            <v>Kapasitas Prod. / jam =</v>
          </cell>
          <cell r="E762" t="str">
            <v>V x Fa x 60</v>
          </cell>
          <cell r="G762" t="str">
            <v>Q1</v>
          </cell>
          <cell r="H762">
            <v>2.3550738916256155</v>
          </cell>
          <cell r="I762" t="str">
            <v>Ton/Jam</v>
          </cell>
        </row>
        <row r="763">
          <cell r="E763" t="str">
            <v xml:space="preserve">   Fh x Ts1</v>
          </cell>
        </row>
        <row r="765">
          <cell r="C765" t="str">
            <v>Koefisien Alat/Ton</v>
          </cell>
          <cell r="D765" t="str">
            <v xml:space="preserve">  =   1 / Q1</v>
          </cell>
          <cell r="G765" t="str">
            <v>(E08)</v>
          </cell>
          <cell r="H765">
            <v>0.4246151271753682</v>
          </cell>
          <cell r="I765" t="str">
            <v>Jam</v>
          </cell>
        </row>
        <row r="766">
          <cell r="Q766" t="str">
            <v xml:space="preserve">JUMLAH HARGA PERALATAN   </v>
          </cell>
          <cell r="U766">
            <v>36249.351639293869</v>
          </cell>
        </row>
        <row r="767">
          <cell r="A767" t="str">
            <v xml:space="preserve">   3.</v>
          </cell>
          <cell r="C767" t="str">
            <v>TENAGA</v>
          </cell>
        </row>
        <row r="768">
          <cell r="C768" t="str">
            <v>Lebar Soil Cement</v>
          </cell>
          <cell r="G768" t="str">
            <v>b</v>
          </cell>
          <cell r="H768">
            <v>6</v>
          </cell>
          <cell r="I768" t="str">
            <v>M</v>
          </cell>
          <cell r="L768" t="str">
            <v>D.</v>
          </cell>
          <cell r="N768" t="str">
            <v>JUMLAH HARGA TENAGA, BAHAN DAN PERALATAN  ( A + B + C )</v>
          </cell>
          <cell r="U768">
            <v>36249.351639293869</v>
          </cell>
        </row>
        <row r="769">
          <cell r="C769" t="str">
            <v>Kadar semen  : Spesifikasi 5.4.3 (1) = ( 3 - 12 ) %</v>
          </cell>
          <cell r="G769" t="str">
            <v>s</v>
          </cell>
          <cell r="H769">
            <v>7.5</v>
          </cell>
          <cell r="I769" t="str">
            <v>%</v>
          </cell>
          <cell r="L769" t="str">
            <v>E.</v>
          </cell>
          <cell r="N769" t="str">
            <v>OVERHEAD &amp; PROFIT</v>
          </cell>
          <cell r="P769">
            <v>10</v>
          </cell>
          <cell r="Q769" t="str">
            <v>%  x  D</v>
          </cell>
          <cell r="U769">
            <v>3624.9351639293873</v>
          </cell>
        </row>
        <row r="770">
          <cell r="C770" t="str">
            <v>Berat jenis tanah</v>
          </cell>
          <cell r="G770" t="str">
            <v>Bj</v>
          </cell>
          <cell r="H770">
            <v>1.6</v>
          </cell>
          <cell r="I770" t="str">
            <v>ton / M3</v>
          </cell>
          <cell r="L770" t="str">
            <v>F.</v>
          </cell>
          <cell r="N770" t="str">
            <v>HARGA SATUAN PEKERJAAN  ( D + E )</v>
          </cell>
          <cell r="U770">
            <v>39874.286803223258</v>
          </cell>
        </row>
        <row r="771">
          <cell r="C771" t="str">
            <v>Setiap hari dengan produksi = {(s : 100) x t x b x Ls} x Bj</v>
          </cell>
          <cell r="G771" t="str">
            <v>Qt</v>
          </cell>
          <cell r="H771">
            <v>43.2</v>
          </cell>
          <cell r="I771" t="str">
            <v>Ton</v>
          </cell>
          <cell r="L771" t="str">
            <v>Note: 1</v>
          </cell>
          <cell r="N771" t="str">
            <v>SATUAN dapat berdasarkan atas jam operasi untuk Tenaga Kerja dan Peralatan, volume dan/atau ukuran</v>
          </cell>
        </row>
        <row r="772">
          <cell r="N772" t="str">
            <v>berat untuk bahan-bahan.</v>
          </cell>
        </row>
        <row r="773">
          <cell r="C773" t="str">
            <v>Kebutuhan tenaga :</v>
          </cell>
          <cell r="L773">
            <v>2</v>
          </cell>
          <cell r="N773" t="str">
            <v>Kuantitas satuan adalah kuantitas setiap komponen untuk menyelesaikan satu satuan pekerjaan dari nomor</v>
          </cell>
        </row>
        <row r="774">
          <cell r="D774" t="str">
            <v>- Pekerja</v>
          </cell>
          <cell r="G774" t="str">
            <v>P</v>
          </cell>
          <cell r="H774">
            <v>15</v>
          </cell>
          <cell r="I774" t="str">
            <v>orang</v>
          </cell>
          <cell r="N774" t="str">
            <v>mata pembayaran.</v>
          </cell>
        </row>
        <row r="775">
          <cell r="D775" t="str">
            <v>- Mandor</v>
          </cell>
          <cell r="G775" t="str">
            <v>M</v>
          </cell>
          <cell r="H775">
            <v>1</v>
          </cell>
          <cell r="I775" t="str">
            <v>orang</v>
          </cell>
          <cell r="L775">
            <v>3</v>
          </cell>
          <cell r="N775" t="str">
            <v>Biaya satuan untuk peralatan sudah termasuk bahan bakar, bahan habis dipakai dan operator.</v>
          </cell>
        </row>
        <row r="776">
          <cell r="L776">
            <v>4</v>
          </cell>
          <cell r="N776" t="str">
            <v>Biaya satuan sudah termasuk pengeluaran untuk seluruh pajak yang berkaitan (tetapi tidak termasuk PPN</v>
          </cell>
        </row>
        <row r="777">
          <cell r="J777" t="str">
            <v>Berlanjut ke hal. berikut</v>
          </cell>
          <cell r="N777" t="str">
            <v>yang dibayar dari kontrak) dan biaya-biaya lainnya.</v>
          </cell>
        </row>
        <row r="778">
          <cell r="A778" t="str">
            <v>ITEM PEMBAYARAN NO.</v>
          </cell>
          <cell r="D778" t="str">
            <v>:  5.4(1)</v>
          </cell>
          <cell r="J778" t="str">
            <v>Analisa EI-541</v>
          </cell>
        </row>
        <row r="779">
          <cell r="A779" t="str">
            <v>JENIS PEKERJAAN</v>
          </cell>
          <cell r="D779" t="str">
            <v>:  Semen Untuk Pond. Semen Tnh.</v>
          </cell>
        </row>
        <row r="780">
          <cell r="A780" t="str">
            <v>SATUAN PEMBAYARAN</v>
          </cell>
          <cell r="D780" t="str">
            <v>:  TON</v>
          </cell>
          <cell r="H780" t="str">
            <v xml:space="preserve">         URAIAN ANALISA HARGA SATUAN</v>
          </cell>
        </row>
        <row r="781">
          <cell r="J781" t="str">
            <v>Lanjutan</v>
          </cell>
        </row>
        <row r="783">
          <cell r="A783" t="str">
            <v>No.</v>
          </cell>
          <cell r="C783" t="str">
            <v>U R A I A N</v>
          </cell>
          <cell r="G783" t="str">
            <v>KODE</v>
          </cell>
          <cell r="H783" t="str">
            <v>KOEF.</v>
          </cell>
          <cell r="I783" t="str">
            <v>SATUAN</v>
          </cell>
          <cell r="J783" t="str">
            <v>KETERANGAN</v>
          </cell>
        </row>
        <row r="786">
          <cell r="C786" t="str">
            <v>Koefisien tenaga / Ton  :</v>
          </cell>
        </row>
        <row r="787">
          <cell r="D787" t="str">
            <v>- Pekerja</v>
          </cell>
          <cell r="E787" t="str">
            <v>= (Tk x P) : Qt</v>
          </cell>
          <cell r="G787" t="str">
            <v>(L01)</v>
          </cell>
          <cell r="H787">
            <v>2.4305555555555554</v>
          </cell>
          <cell r="I787" t="str">
            <v>Jam</v>
          </cell>
        </row>
        <row r="788">
          <cell r="D788" t="str">
            <v>- Mandor</v>
          </cell>
          <cell r="E788" t="str">
            <v>= (Tk x M) : Qt</v>
          </cell>
          <cell r="G788" t="str">
            <v>(L03)</v>
          </cell>
          <cell r="H788">
            <v>0.16203703703703703</v>
          </cell>
          <cell r="I788" t="str">
            <v>Jam</v>
          </cell>
        </row>
        <row r="791">
          <cell r="A791" t="str">
            <v>4.</v>
          </cell>
          <cell r="C791" t="str">
            <v>HARGA DASAR SATUAN UPAH, BAHAN DAN ALAT</v>
          </cell>
        </row>
        <row r="792">
          <cell r="C792" t="str">
            <v>Lihat lampiran.</v>
          </cell>
        </row>
        <row r="795">
          <cell r="A795" t="str">
            <v>5.</v>
          </cell>
          <cell r="C795" t="str">
            <v>ANALISA HARGA SATUAN PEKERJAAN</v>
          </cell>
        </row>
        <row r="796">
          <cell r="C796" t="str">
            <v>Lihat perhitungan dalam FORMULIR STANDAR UNTUK</v>
          </cell>
        </row>
        <row r="797">
          <cell r="C797" t="str">
            <v>PEREKEMAN ANALISA MASING-MASING HARGA</v>
          </cell>
        </row>
        <row r="798">
          <cell r="C798" t="str">
            <v>SATUAN.</v>
          </cell>
        </row>
        <row r="799">
          <cell r="C799" t="str">
            <v>Didapat Harga Satuan Pekerjaan :</v>
          </cell>
        </row>
        <row r="801">
          <cell r="C801" t="str">
            <v xml:space="preserve">Rp.  </v>
          </cell>
          <cell r="D801">
            <v>39874.286803223258</v>
          </cell>
          <cell r="E801" t="str">
            <v xml:space="preserve"> / Ton</v>
          </cell>
        </row>
        <row r="804">
          <cell r="A804" t="str">
            <v>6.</v>
          </cell>
          <cell r="C804" t="str">
            <v>WAKTU PELAKSANAAN YANG DIPERLUKAN</v>
          </cell>
        </row>
        <row r="805">
          <cell r="C805" t="str">
            <v>Masa Pelaksanaan :</v>
          </cell>
          <cell r="D805" t="str">
            <v>. . . . . . . . . . . .</v>
          </cell>
          <cell r="E805" t="str">
            <v>bulan</v>
          </cell>
        </row>
        <row r="807">
          <cell r="A807" t="str">
            <v>7.</v>
          </cell>
          <cell r="C807" t="str">
            <v>VOLUME PEKERJAAN YANG DIPERLUKAN</v>
          </cell>
        </row>
        <row r="808">
          <cell r="C808" t="str">
            <v>Volume pekerjaan  :</v>
          </cell>
          <cell r="D808">
            <v>0</v>
          </cell>
          <cell r="E808" t="str">
            <v>Ton</v>
          </cell>
        </row>
        <row r="837">
          <cell r="A837" t="str">
            <v>ITEM PEMBAYARAN NO.</v>
          </cell>
          <cell r="D837" t="str">
            <v>:  5.4(2)</v>
          </cell>
          <cell r="J837" t="str">
            <v>Analisa EI-542</v>
          </cell>
          <cell r="T837" t="str">
            <v>Analisa EI-542</v>
          </cell>
        </row>
        <row r="838">
          <cell r="A838" t="str">
            <v>JENIS PEKERJAAN</v>
          </cell>
          <cell r="D838" t="str">
            <v>:  Lapis Pondasi Semen Tanah</v>
          </cell>
        </row>
        <row r="839">
          <cell r="A839" t="str">
            <v>SATUAN PEMBAYARAN</v>
          </cell>
          <cell r="D839" t="str">
            <v>:  M3</v>
          </cell>
          <cell r="H839" t="str">
            <v xml:space="preserve">         URAIAN ANALISA HARGA SATUAN</v>
          </cell>
          <cell r="L839" t="str">
            <v>FORMULIR STANDAR UNTUK</v>
          </cell>
        </row>
        <row r="840">
          <cell r="L840" t="str">
            <v>PEREKAMAN ANALISA MASING-MASING HARGA SATUAN</v>
          </cell>
        </row>
        <row r="841">
          <cell r="L841" t="str">
            <v/>
          </cell>
        </row>
        <row r="842">
          <cell r="A842" t="str">
            <v>No.</v>
          </cell>
          <cell r="C842" t="str">
            <v>U R A I A N</v>
          </cell>
          <cell r="G842" t="str">
            <v>KODE</v>
          </cell>
          <cell r="H842" t="str">
            <v>KOEF.</v>
          </cell>
          <cell r="I842" t="str">
            <v>SATUAN</v>
          </cell>
          <cell r="J842" t="str">
            <v>KETERANGAN</v>
          </cell>
        </row>
        <row r="844">
          <cell r="L844" t="str">
            <v>Proyek / Bagpro</v>
          </cell>
          <cell r="O844" t="str">
            <v xml:space="preserve">:  Peningkatan Jalan Dan Jembatan Prop. NTT </v>
          </cell>
        </row>
        <row r="845">
          <cell r="A845" t="str">
            <v>I.</v>
          </cell>
          <cell r="C845" t="str">
            <v>ASUMSI</v>
          </cell>
          <cell r="L845" t="str">
            <v>No. Paket Kontrak</v>
          </cell>
          <cell r="O845" t="str">
            <v xml:space="preserve">:  </v>
          </cell>
        </row>
        <row r="846">
          <cell r="A846">
            <v>1</v>
          </cell>
          <cell r="C846" t="str">
            <v>Pekerjaan dilakukan secara mekanik</v>
          </cell>
          <cell r="L846" t="str">
            <v>Nama Paket</v>
          </cell>
          <cell r="O846" t="str">
            <v>:  Pembangunan Jalan Resetlement Pengungsi Mauritzu</v>
          </cell>
        </row>
        <row r="847">
          <cell r="A847">
            <v>2</v>
          </cell>
          <cell r="C847" t="str">
            <v>Lokasi pekerjaan : sepanjang jalan</v>
          </cell>
          <cell r="L847" t="str">
            <v>Prop / Kab / Kodya</v>
          </cell>
          <cell r="O847" t="str">
            <v>:  Nusa Tenggara Timur / TTU</v>
          </cell>
        </row>
        <row r="848">
          <cell r="A848">
            <v>3</v>
          </cell>
          <cell r="C848" t="str">
            <v>Kondisi Jalan   :  sedang / baik</v>
          </cell>
          <cell r="L848" t="str">
            <v>ITEM PEMBAYARAN NO.</v>
          </cell>
          <cell r="O848" t="str">
            <v>:  5.4(2)</v>
          </cell>
          <cell r="R848" t="str">
            <v>PERKIRAAN VOL. PEK.</v>
          </cell>
          <cell r="T848" t="str">
            <v>:</v>
          </cell>
          <cell r="U848">
            <v>0</v>
          </cell>
        </row>
        <row r="849">
          <cell r="A849">
            <v>4</v>
          </cell>
          <cell r="C849" t="str">
            <v>Jarak rata-rata sumber material ke lokasi pekerjaan</v>
          </cell>
          <cell r="G849" t="str">
            <v>L</v>
          </cell>
          <cell r="H849">
            <v>17.5</v>
          </cell>
          <cell r="I849" t="str">
            <v>Km</v>
          </cell>
          <cell r="L849" t="str">
            <v>JENIS PEKERJAAN</v>
          </cell>
          <cell r="O849" t="str">
            <v>:  Lapis Pondasi Semen Tanah</v>
          </cell>
          <cell r="R849" t="str">
            <v>TOTAL HARGA</v>
          </cell>
          <cell r="T849" t="str">
            <v>:</v>
          </cell>
          <cell r="U849">
            <v>0</v>
          </cell>
        </row>
        <row r="850">
          <cell r="A850">
            <v>5</v>
          </cell>
          <cell r="C850" t="str">
            <v>Jam kerja efektif per-hari</v>
          </cell>
          <cell r="G850" t="str">
            <v>Tk</v>
          </cell>
          <cell r="H850">
            <v>7</v>
          </cell>
          <cell r="I850" t="str">
            <v>Jam</v>
          </cell>
          <cell r="L850" t="str">
            <v>SATUAN PEMBAYARAN</v>
          </cell>
          <cell r="O850" t="str">
            <v>:  M3</v>
          </cell>
          <cell r="R850" t="str">
            <v>% THD. BIAYA PROYEK</v>
          </cell>
          <cell r="T850" t="str">
            <v>:</v>
          </cell>
          <cell r="U850">
            <v>0</v>
          </cell>
        </row>
        <row r="851">
          <cell r="A851">
            <v>6</v>
          </cell>
          <cell r="C851" t="str">
            <v>Harga pembayaran tidak termasuk semen ( semen</v>
          </cell>
        </row>
        <row r="852">
          <cell r="C852" t="str">
            <v>dibayar dalam item tersendiri)</v>
          </cell>
        </row>
        <row r="853">
          <cell r="A853">
            <v>7</v>
          </cell>
          <cell r="C853" t="str">
            <v>Satu hari dapat diselesaikan hamparan Soil Cement</v>
          </cell>
          <cell r="Q853" t="str">
            <v>PERKIRAAN</v>
          </cell>
          <cell r="R853" t="str">
            <v>HARGA</v>
          </cell>
          <cell r="S853" t="str">
            <v>JUMLAH</v>
          </cell>
        </row>
        <row r="854">
          <cell r="C854" t="str">
            <v>sepanjang</v>
          </cell>
          <cell r="G854" t="str">
            <v>Ls</v>
          </cell>
          <cell r="H854">
            <v>400</v>
          </cell>
          <cell r="I854" t="str">
            <v>M</v>
          </cell>
          <cell r="L854" t="str">
            <v>NO.</v>
          </cell>
          <cell r="N854" t="str">
            <v>KOMPONEN</v>
          </cell>
          <cell r="P854" t="str">
            <v>SATUAN</v>
          </cell>
          <cell r="Q854" t="str">
            <v>KUANTITAS</v>
          </cell>
          <cell r="R854" t="str">
            <v>SATUAN</v>
          </cell>
          <cell r="S854" t="str">
            <v>HARGA</v>
          </cell>
        </row>
        <row r="855">
          <cell r="A855">
            <v>8</v>
          </cell>
          <cell r="C855" t="str">
            <v>Faktor kembang material (padat - lepas)</v>
          </cell>
          <cell r="G855" t="str">
            <v>Fk</v>
          </cell>
          <cell r="H855">
            <v>1.2</v>
          </cell>
          <cell r="I855" t="str">
            <v>-</v>
          </cell>
          <cell r="R855" t="str">
            <v>(Rp.)</v>
          </cell>
          <cell r="S855" t="str">
            <v>(Rp.)</v>
          </cell>
        </row>
        <row r="856">
          <cell r="A856">
            <v>9</v>
          </cell>
          <cell r="C856" t="str">
            <v>Tebal hamparan padat</v>
          </cell>
          <cell r="G856" t="str">
            <v>t</v>
          </cell>
          <cell r="H856">
            <v>0.15</v>
          </cell>
          <cell r="I856" t="str">
            <v>M</v>
          </cell>
        </row>
        <row r="858">
          <cell r="A858" t="str">
            <v>II.</v>
          </cell>
          <cell r="C858" t="str">
            <v>URUTAN KERJA</v>
          </cell>
          <cell r="L858" t="str">
            <v>A.</v>
          </cell>
          <cell r="N858" t="str">
            <v>TENAGA</v>
          </cell>
        </row>
        <row r="859">
          <cell r="A859">
            <v>1</v>
          </cell>
          <cell r="C859" t="str">
            <v xml:space="preserve">Whell Loader memuat tanah/material ke dalam </v>
          </cell>
        </row>
        <row r="860">
          <cell r="C860" t="str">
            <v>Dump Truck di lokasi sumber bahan</v>
          </cell>
          <cell r="L860" t="str">
            <v>1.</v>
          </cell>
          <cell r="N860" t="str">
            <v>Pekerja</v>
          </cell>
          <cell r="O860" t="str">
            <v>(L01)</v>
          </cell>
          <cell r="P860" t="str">
            <v>Jam</v>
          </cell>
          <cell r="Q860">
            <v>0.1499330655957162</v>
          </cell>
          <cell r="R860">
            <v>0</v>
          </cell>
          <cell r="U860">
            <v>0</v>
          </cell>
        </row>
        <row r="861">
          <cell r="A861">
            <v>2</v>
          </cell>
          <cell r="C861" t="str">
            <v>Dump Truck mengangkut material ke lokasi pekerjaan</v>
          </cell>
          <cell r="L861" t="str">
            <v>2.</v>
          </cell>
          <cell r="N861" t="str">
            <v>Mandor</v>
          </cell>
          <cell r="O861" t="str">
            <v>(L03)</v>
          </cell>
          <cell r="P861" t="str">
            <v>Jam</v>
          </cell>
          <cell r="Q861">
            <v>2.1419009370816599E-2</v>
          </cell>
          <cell r="R861">
            <v>0</v>
          </cell>
          <cell r="U861">
            <v>0</v>
          </cell>
        </row>
        <row r="862">
          <cell r="A862">
            <v>3</v>
          </cell>
          <cell r="C862" t="str">
            <v>Motor Grader menghampar material di lokasi pekerjaan</v>
          </cell>
        </row>
        <row r="863">
          <cell r="A863">
            <v>4</v>
          </cell>
          <cell r="C863" t="str">
            <v>Semen dan material tanah diaduk ditempat dengan</v>
          </cell>
        </row>
        <row r="864">
          <cell r="C864" t="str">
            <v>menggunakan Vulvi Mixer</v>
          </cell>
          <cell r="Q864" t="str">
            <v xml:space="preserve">JUMLAH HARGA TENAGA   </v>
          </cell>
          <cell r="U864">
            <v>0</v>
          </cell>
        </row>
        <row r="865">
          <cell r="A865">
            <v>5</v>
          </cell>
          <cell r="C865" t="str">
            <v>Sebelum pemadatan material dibasahi dengan</v>
          </cell>
        </row>
        <row r="866">
          <cell r="C866" t="str">
            <v>menggunakan Water Tank Truck</v>
          </cell>
          <cell r="L866" t="str">
            <v>B.</v>
          </cell>
          <cell r="N866" t="str">
            <v>BAHAN</v>
          </cell>
        </row>
        <row r="867">
          <cell r="A867">
            <v>6</v>
          </cell>
          <cell r="C867" t="str">
            <v>Pemadatan dilakukan dengan menggunakan</v>
          </cell>
        </row>
        <row r="868">
          <cell r="C868" t="str">
            <v>Vibrator Roller dan Pneumatic Tire Roller</v>
          </cell>
          <cell r="L868" t="str">
            <v>1.</v>
          </cell>
          <cell r="N868" t="str">
            <v>Tanah Timbunan     (M08)</v>
          </cell>
          <cell r="P868" t="str">
            <v>M3</v>
          </cell>
          <cell r="Q868">
            <v>1.2</v>
          </cell>
          <cell r="R868">
            <v>18750</v>
          </cell>
          <cell r="U868">
            <v>22500</v>
          </cell>
        </row>
        <row r="869">
          <cell r="A869">
            <v>7</v>
          </cell>
          <cell r="C869" t="str">
            <v>Selama pelaksanaan pekerjaan sekelompok pekerja</v>
          </cell>
        </row>
        <row r="870">
          <cell r="C870" t="str">
            <v>akan merapikan tepi hamparan dan level permukaan</v>
          </cell>
        </row>
        <row r="871">
          <cell r="C871" t="str">
            <v>dengan menggunakan alat bantu</v>
          </cell>
        </row>
        <row r="873">
          <cell r="A873" t="str">
            <v>III.</v>
          </cell>
          <cell r="C873" t="str">
            <v>PEMAKAIAN BAHAN, ALAT DAN TENAGA</v>
          </cell>
        </row>
        <row r="874">
          <cell r="Q874" t="str">
            <v xml:space="preserve">JUMLAH HARGA BAHAN   </v>
          </cell>
          <cell r="U874">
            <v>22500</v>
          </cell>
        </row>
        <row r="875">
          <cell r="A875" t="str">
            <v>1.</v>
          </cell>
          <cell r="C875" t="str">
            <v>BAHAN</v>
          </cell>
        </row>
        <row r="876">
          <cell r="C876" t="str">
            <v>Setiap M3 Soil Cement padat diperlukan = 1 x Fk</v>
          </cell>
          <cell r="G876" t="str">
            <v>(M08)</v>
          </cell>
          <cell r="H876">
            <v>1.2</v>
          </cell>
          <cell r="I876" t="str">
            <v>M3</v>
          </cell>
          <cell r="L876" t="str">
            <v>C.</v>
          </cell>
          <cell r="N876" t="str">
            <v>PERALATAN</v>
          </cell>
        </row>
        <row r="877">
          <cell r="L877" t="str">
            <v>1.</v>
          </cell>
          <cell r="N877" t="str">
            <v>Wheel Loader</v>
          </cell>
          <cell r="O877" t="str">
            <v>(E15)</v>
          </cell>
          <cell r="P877" t="str">
            <v>Jam</v>
          </cell>
          <cell r="Q877">
            <v>1.7849174475680497E-2</v>
          </cell>
          <cell r="R877">
            <v>215035.12819823693</v>
          </cell>
          <cell r="U877">
            <v>3838.1995216106543</v>
          </cell>
        </row>
        <row r="878">
          <cell r="A878" t="str">
            <v>2.</v>
          </cell>
          <cell r="C878" t="str">
            <v>ALAT</v>
          </cell>
          <cell r="L878" t="str">
            <v>2.</v>
          </cell>
          <cell r="N878" t="str">
            <v>Dump Truck</v>
          </cell>
          <cell r="O878" t="str">
            <v>(E08)</v>
          </cell>
          <cell r="P878" t="str">
            <v>Jam</v>
          </cell>
          <cell r="Q878">
            <v>0.28986226028612438</v>
          </cell>
          <cell r="R878">
            <v>85369.901634057198</v>
          </cell>
          <cell r="U878">
            <v>24745.512648051921</v>
          </cell>
        </row>
        <row r="879">
          <cell r="A879" t="str">
            <v>2.a.</v>
          </cell>
          <cell r="C879" t="str">
            <v>WHELL LOADER</v>
          </cell>
          <cell r="G879" t="str">
            <v>(E15)</v>
          </cell>
          <cell r="L879" t="str">
            <v>3.</v>
          </cell>
          <cell r="N879" t="str">
            <v>Motor Grader</v>
          </cell>
          <cell r="O879" t="str">
            <v>(E13)</v>
          </cell>
          <cell r="P879" t="str">
            <v>Jam</v>
          </cell>
          <cell r="Q879">
            <v>8.3668005354752342E-3</v>
          </cell>
          <cell r="R879">
            <v>263178.57315631048</v>
          </cell>
          <cell r="U879">
            <v>2201.9626268098268</v>
          </cell>
        </row>
        <row r="880">
          <cell r="C880" t="str">
            <v>Kapasitas bucket</v>
          </cell>
          <cell r="G880" t="str">
            <v>V</v>
          </cell>
          <cell r="H880">
            <v>1.5</v>
          </cell>
          <cell r="I880" t="str">
            <v>M3</v>
          </cell>
          <cell r="L880" t="str">
            <v>4.</v>
          </cell>
          <cell r="N880" t="str">
            <v>Vibrator Roller</v>
          </cell>
          <cell r="O880" t="str">
            <v>(E19)</v>
          </cell>
          <cell r="P880" t="str">
            <v>Jam</v>
          </cell>
          <cell r="Q880">
            <v>2.1419009370816599E-2</v>
          </cell>
          <cell r="R880">
            <v>135553.54694485845</v>
          </cell>
          <cell r="U880">
            <v>2903.4226922593507</v>
          </cell>
        </row>
        <row r="881">
          <cell r="C881" t="str">
            <v>Faktor bucket</v>
          </cell>
          <cell r="G881" t="str">
            <v>Fb</v>
          </cell>
          <cell r="H881">
            <v>0.9</v>
          </cell>
          <cell r="I881" t="str">
            <v>-</v>
          </cell>
          <cell r="J881" t="str">
            <v>Pemuatan ringan</v>
          </cell>
          <cell r="L881" t="str">
            <v>5.</v>
          </cell>
          <cell r="N881" t="str">
            <v>P. Tyre Roller</v>
          </cell>
          <cell r="O881" t="str">
            <v>(E18)</v>
          </cell>
          <cell r="P881" t="str">
            <v>Jam</v>
          </cell>
          <cell r="Q881">
            <v>8.5676037483266403E-3</v>
          </cell>
          <cell r="R881">
            <v>153571.33878019065</v>
          </cell>
          <cell r="U881">
            <v>1315.7383777687016</v>
          </cell>
        </row>
        <row r="882">
          <cell r="C882" t="str">
            <v>Faktor efisiensi alat</v>
          </cell>
          <cell r="G882" t="str">
            <v>Fa</v>
          </cell>
          <cell r="H882">
            <v>0.83</v>
          </cell>
          <cell r="I882" t="str">
            <v>-</v>
          </cell>
          <cell r="L882" t="str">
            <v>6.</v>
          </cell>
          <cell r="N882" t="str">
            <v>Water Tanker</v>
          </cell>
          <cell r="O882" t="str">
            <v>(E23)</v>
          </cell>
          <cell r="P882" t="str">
            <v>Jam</v>
          </cell>
          <cell r="Q882">
            <v>7.0281124497991983E-3</v>
          </cell>
          <cell r="R882">
            <v>97351.151634057198</v>
          </cell>
          <cell r="U882">
            <v>684.19484080160692</v>
          </cell>
        </row>
        <row r="883">
          <cell r="C883" t="str">
            <v>Waktu siklus :</v>
          </cell>
          <cell r="G883" t="str">
            <v>Ts1</v>
          </cell>
          <cell r="L883" t="str">
            <v>7.</v>
          </cell>
          <cell r="N883" t="str">
            <v>Fulvi Mixer</v>
          </cell>
          <cell r="O883" t="str">
            <v>(E27)</v>
          </cell>
          <cell r="P883" t="str">
            <v>Jam</v>
          </cell>
          <cell r="Q883">
            <v>1.9277108433734941E-2</v>
          </cell>
          <cell r="R883">
            <v>51991.56498602451</v>
          </cell>
          <cell r="U883">
            <v>1002.2470358751714</v>
          </cell>
        </row>
        <row r="884">
          <cell r="C884" t="str">
            <v>- Muat</v>
          </cell>
          <cell r="G884" t="str">
            <v>T1</v>
          </cell>
          <cell r="H884">
            <v>0.5</v>
          </cell>
          <cell r="I884" t="str">
            <v>menit</v>
          </cell>
          <cell r="L884" t="str">
            <v>8.</v>
          </cell>
          <cell r="N884" t="str">
            <v>Alat Bantu</v>
          </cell>
          <cell r="P884" t="str">
            <v>Ls</v>
          </cell>
          <cell r="Q884">
            <v>1</v>
          </cell>
          <cell r="R884">
            <v>90</v>
          </cell>
          <cell r="U884">
            <v>90</v>
          </cell>
        </row>
        <row r="885">
          <cell r="C885" t="str">
            <v>- Lain-lain</v>
          </cell>
          <cell r="G885" t="str">
            <v>T2</v>
          </cell>
          <cell r="H885">
            <v>0.5</v>
          </cell>
          <cell r="I885" t="str">
            <v>menit</v>
          </cell>
        </row>
        <row r="886">
          <cell r="G886" t="str">
            <v>Ts1</v>
          </cell>
          <cell r="H886">
            <v>1</v>
          </cell>
          <cell r="I886" t="str">
            <v>menit</v>
          </cell>
          <cell r="Q886" t="str">
            <v xml:space="preserve">JUMLAH HARGA PERALATAN   </v>
          </cell>
          <cell r="U886">
            <v>36781.277743177227</v>
          </cell>
        </row>
        <row r="888">
          <cell r="C888" t="str">
            <v>Kap. Prod. / Jam  =</v>
          </cell>
          <cell r="D888" t="str">
            <v>V x Fb x Fa x 60</v>
          </cell>
          <cell r="G888" t="str">
            <v>Q1</v>
          </cell>
          <cell r="H888">
            <v>56.025000000000006</v>
          </cell>
          <cell r="I888" t="str">
            <v>M3</v>
          </cell>
          <cell r="L888" t="str">
            <v>D.</v>
          </cell>
          <cell r="N888" t="str">
            <v>JUMLAH HARGA TENAGA, BAHAN DAN PERALATAN  ( A + B + C )</v>
          </cell>
          <cell r="U888">
            <v>59281.277743177227</v>
          </cell>
        </row>
        <row r="889">
          <cell r="D889" t="str">
            <v>Fk x Ts1</v>
          </cell>
          <cell r="L889" t="str">
            <v>E.</v>
          </cell>
          <cell r="N889" t="str">
            <v>OVERHEAD &amp; PROFIT</v>
          </cell>
          <cell r="P889">
            <v>10</v>
          </cell>
          <cell r="Q889" t="str">
            <v>%  x  D</v>
          </cell>
          <cell r="U889">
            <v>5928.1277743177234</v>
          </cell>
        </row>
        <row r="890">
          <cell r="L890" t="str">
            <v>F.</v>
          </cell>
          <cell r="N890" t="str">
            <v>HARGA SATUAN PEKERJAAN  ( D + E )</v>
          </cell>
          <cell r="U890">
            <v>65209.405517494946</v>
          </cell>
        </row>
        <row r="891">
          <cell r="C891" t="str">
            <v>Koefisien Alat / M3</v>
          </cell>
          <cell r="D891" t="str">
            <v xml:space="preserve">  = 1 / Q1</v>
          </cell>
          <cell r="G891" t="str">
            <v>(E15)</v>
          </cell>
          <cell r="H891">
            <v>1.7849174475680497E-2</v>
          </cell>
          <cell r="I891" t="str">
            <v>Jam</v>
          </cell>
          <cell r="L891" t="str">
            <v>Note: 1</v>
          </cell>
          <cell r="N891" t="str">
            <v>SATUAN dapat berdasarkan atas jam operasi untuk Tenaga Kerja dan Peralatan, volume dan/atau ukuran</v>
          </cell>
        </row>
        <row r="892">
          <cell r="N892" t="str">
            <v>berat untuk bahan-bahan.</v>
          </cell>
        </row>
        <row r="893">
          <cell r="L893">
            <v>2</v>
          </cell>
          <cell r="N893" t="str">
            <v>Kuantitas satuan adalah kuantitas setiap komponen untuk menyelesaikan satu satuan pekerjaan dari nomor</v>
          </cell>
        </row>
        <row r="894">
          <cell r="N894" t="str">
            <v>mata pembayaran.</v>
          </cell>
        </row>
        <row r="895">
          <cell r="L895">
            <v>3</v>
          </cell>
          <cell r="N895" t="str">
            <v>Biaya satuan untuk peralatan sudah termasuk bahan bakar, bahan habis dipakai dan operator.</v>
          </cell>
        </row>
        <row r="896">
          <cell r="L896">
            <v>4</v>
          </cell>
          <cell r="N896" t="str">
            <v>Biaya satuan sudah termasuk pengeluaran untuk seluruh pajak yang berkaitan (tetapi tidak termasuk PPN</v>
          </cell>
        </row>
        <row r="897">
          <cell r="J897" t="str">
            <v>Berlanjut ke hal. berikut</v>
          </cell>
          <cell r="N897" t="str">
            <v>yang dibayar dari kontrak) dan biaya-biaya lainnya.</v>
          </cell>
        </row>
        <row r="898">
          <cell r="A898" t="str">
            <v>ITEM PEMBAYARAN NO.</v>
          </cell>
          <cell r="D898" t="str">
            <v>:  5.4(2)</v>
          </cell>
          <cell r="J898" t="str">
            <v>Analisa EI-542</v>
          </cell>
        </row>
        <row r="899">
          <cell r="A899" t="str">
            <v>JENIS PEKERJAAN</v>
          </cell>
          <cell r="D899" t="str">
            <v>:  Lapis Pondasi Semen Tanah</v>
          </cell>
        </row>
        <row r="900">
          <cell r="A900" t="str">
            <v>SATUAN PEMBAYARAN</v>
          </cell>
          <cell r="D900" t="str">
            <v>:  M3</v>
          </cell>
          <cell r="H900" t="str">
            <v xml:space="preserve">         URAIAN ANALISA HARGA SATUAN</v>
          </cell>
        </row>
        <row r="901">
          <cell r="J901" t="str">
            <v>Lanjutan</v>
          </cell>
        </row>
        <row r="903">
          <cell r="A903" t="str">
            <v>No.</v>
          </cell>
          <cell r="C903" t="str">
            <v>U R A I A N</v>
          </cell>
          <cell r="G903" t="str">
            <v>KODE</v>
          </cell>
          <cell r="H903" t="str">
            <v>KOEF.</v>
          </cell>
          <cell r="I903" t="str">
            <v>SATUAN</v>
          </cell>
          <cell r="J903" t="str">
            <v>KETERANGAN</v>
          </cell>
        </row>
        <row r="906">
          <cell r="A906" t="str">
            <v>2.b.</v>
          </cell>
          <cell r="C906" t="str">
            <v>DUMP TRUCK</v>
          </cell>
          <cell r="G906" t="str">
            <v>(E08)</v>
          </cell>
        </row>
        <row r="907">
          <cell r="C907" t="str">
            <v>Kapasitas bak</v>
          </cell>
          <cell r="G907" t="str">
            <v>V</v>
          </cell>
          <cell r="H907">
            <v>4</v>
          </cell>
          <cell r="I907" t="str">
            <v>M3</v>
          </cell>
        </row>
        <row r="908">
          <cell r="C908" t="str">
            <v>Faktor efisiensi alat</v>
          </cell>
          <cell r="G908" t="str">
            <v>Fa</v>
          </cell>
          <cell r="H908">
            <v>0.83</v>
          </cell>
          <cell r="I908" t="str">
            <v>-</v>
          </cell>
        </row>
        <row r="909">
          <cell r="C909" t="str">
            <v>Kecepatan rata-rata bermuatan</v>
          </cell>
          <cell r="G909" t="str">
            <v>v1</v>
          </cell>
          <cell r="H909">
            <v>45</v>
          </cell>
          <cell r="I909" t="str">
            <v>Km / Jam</v>
          </cell>
        </row>
        <row r="910">
          <cell r="C910" t="str">
            <v>Kecepatan rata-rata kosong</v>
          </cell>
          <cell r="G910" t="str">
            <v>v2</v>
          </cell>
          <cell r="H910">
            <v>60</v>
          </cell>
          <cell r="I910" t="str">
            <v>Km / Jam</v>
          </cell>
        </row>
        <row r="911">
          <cell r="C911" t="str">
            <v>Waktu Siklus  :  - Waktu memuat = V : Q1 x 60</v>
          </cell>
          <cell r="G911" t="str">
            <v>T1</v>
          </cell>
          <cell r="H911">
            <v>4.283801874163319</v>
          </cell>
          <cell r="I911" t="str">
            <v>menit</v>
          </cell>
        </row>
        <row r="912">
          <cell r="C912" t="str">
            <v>- Waktu tempuh isi            = (L : v1) x 60</v>
          </cell>
          <cell r="G912" t="str">
            <v>T2</v>
          </cell>
          <cell r="H912">
            <v>23.333333333333332</v>
          </cell>
          <cell r="I912" t="str">
            <v>menit</v>
          </cell>
        </row>
        <row r="913">
          <cell r="C913" t="str">
            <v>- Waktu tempuh kosong   = (L : v2) x 60</v>
          </cell>
          <cell r="G913" t="str">
            <v>T3</v>
          </cell>
          <cell r="H913">
            <v>17.5</v>
          </cell>
          <cell r="I913" t="str">
            <v>menit</v>
          </cell>
        </row>
        <row r="914">
          <cell r="C914" t="str">
            <v>- Dump dan lain-lain</v>
          </cell>
          <cell r="G914" t="str">
            <v>T4</v>
          </cell>
          <cell r="H914">
            <v>3</v>
          </cell>
          <cell r="I914" t="str">
            <v>menit</v>
          </cell>
        </row>
        <row r="915">
          <cell r="G915" t="str">
            <v>Ts2</v>
          </cell>
          <cell r="H915">
            <v>48.117135207496652</v>
          </cell>
          <cell r="I915" t="str">
            <v>menit</v>
          </cell>
        </row>
        <row r="917">
          <cell r="C917" t="str">
            <v>Kapasitas Prod. / jam =</v>
          </cell>
          <cell r="E917" t="str">
            <v>V x Fa x 60</v>
          </cell>
          <cell r="G917" t="str">
            <v>Q2</v>
          </cell>
          <cell r="H917">
            <v>3.4499144490658953</v>
          </cell>
        </row>
        <row r="918">
          <cell r="E918" t="str">
            <v xml:space="preserve">   Fk x Ts2</v>
          </cell>
        </row>
        <row r="920">
          <cell r="C920" t="str">
            <v>Koefisien Alat / M3</v>
          </cell>
          <cell r="D920" t="str">
            <v xml:space="preserve">  =    1 / Q2</v>
          </cell>
          <cell r="G920" t="str">
            <v>(E08)</v>
          </cell>
          <cell r="H920">
            <v>0.28986226028612438</v>
          </cell>
          <cell r="I920" t="str">
            <v>Jam</v>
          </cell>
        </row>
        <row r="922">
          <cell r="A922" t="str">
            <v>2.c.</v>
          </cell>
          <cell r="C922" t="str">
            <v>MOTOR GRADER</v>
          </cell>
          <cell r="G922" t="str">
            <v>(E13)</v>
          </cell>
        </row>
        <row r="923">
          <cell r="C923" t="str">
            <v>Panjang hamparan</v>
          </cell>
          <cell r="G923" t="str">
            <v>Lh</v>
          </cell>
          <cell r="H923">
            <v>100</v>
          </cell>
          <cell r="I923" t="str">
            <v>M</v>
          </cell>
        </row>
        <row r="924">
          <cell r="C924" t="str">
            <v>Lebar efektif kerja blade</v>
          </cell>
          <cell r="G924" t="str">
            <v>b</v>
          </cell>
          <cell r="H924">
            <v>2.4</v>
          </cell>
          <cell r="I924" t="str">
            <v>M</v>
          </cell>
        </row>
        <row r="925">
          <cell r="C925" t="str">
            <v>Faktor efisiensi alat</v>
          </cell>
          <cell r="G925" t="str">
            <v>Fa</v>
          </cell>
          <cell r="H925">
            <v>0.83</v>
          </cell>
          <cell r="I925" t="str">
            <v>-</v>
          </cell>
        </row>
        <row r="926">
          <cell r="C926" t="str">
            <v>Kecepatan rata-rata alat</v>
          </cell>
          <cell r="G926" t="str">
            <v>v</v>
          </cell>
          <cell r="H926">
            <v>4</v>
          </cell>
          <cell r="I926" t="str">
            <v>Km / Jam</v>
          </cell>
        </row>
        <row r="927">
          <cell r="C927" t="str">
            <v>Jumlah lintasan</v>
          </cell>
          <cell r="G927" t="str">
            <v>n</v>
          </cell>
          <cell r="H927">
            <v>6</v>
          </cell>
          <cell r="I927" t="str">
            <v>lintasan</v>
          </cell>
          <cell r="J927" t="str">
            <v>3 x pp</v>
          </cell>
        </row>
        <row r="928">
          <cell r="C928" t="str">
            <v>Waktu siklus</v>
          </cell>
          <cell r="G928" t="str">
            <v>Ts3</v>
          </cell>
        </row>
        <row r="929">
          <cell r="C929" t="str">
            <v>- Perataan 1 lintasan  = Lh : (v x 1000) x 60</v>
          </cell>
          <cell r="G929" t="str">
            <v>T1</v>
          </cell>
          <cell r="H929">
            <v>1.5</v>
          </cell>
          <cell r="I929" t="str">
            <v>menit</v>
          </cell>
        </row>
        <row r="930">
          <cell r="C930" t="str">
            <v>- Lain-lain</v>
          </cell>
          <cell r="G930" t="str">
            <v>T2</v>
          </cell>
          <cell r="H930">
            <v>1</v>
          </cell>
          <cell r="I930" t="str">
            <v>menit</v>
          </cell>
        </row>
        <row r="931">
          <cell r="G931" t="str">
            <v>Ts3</v>
          </cell>
          <cell r="H931">
            <v>2.5</v>
          </cell>
          <cell r="I931" t="str">
            <v>menit</v>
          </cell>
        </row>
        <row r="933">
          <cell r="C933" t="str">
            <v>Kap. Prod. / Jam  =</v>
          </cell>
          <cell r="D933" t="str">
            <v>Lh x b x t x Fa x 60</v>
          </cell>
          <cell r="G933" t="str">
            <v>Q3</v>
          </cell>
          <cell r="H933">
            <v>119.52</v>
          </cell>
          <cell r="I933" t="str">
            <v>M3</v>
          </cell>
        </row>
        <row r="934">
          <cell r="D934" t="str">
            <v>n x Ts3</v>
          </cell>
        </row>
        <row r="936">
          <cell r="C936" t="str">
            <v>Koefisien Alat / M3</v>
          </cell>
          <cell r="D936" t="str">
            <v xml:space="preserve">  =  1 / Q3</v>
          </cell>
          <cell r="G936" t="str">
            <v>(E13)</v>
          </cell>
          <cell r="H936">
            <v>8.3668005354752342E-3</v>
          </cell>
          <cell r="I936" t="str">
            <v>Jam</v>
          </cell>
        </row>
        <row r="938">
          <cell r="A938" t="str">
            <v>2.d.</v>
          </cell>
          <cell r="C938" t="str">
            <v>VIBRATOR ROLLER</v>
          </cell>
          <cell r="G938" t="str">
            <v>(E19)</v>
          </cell>
        </row>
        <row r="939">
          <cell r="C939" t="str">
            <v>Kecepatan rata-rata alat</v>
          </cell>
          <cell r="G939" t="str">
            <v>v</v>
          </cell>
          <cell r="H939">
            <v>2.5</v>
          </cell>
          <cell r="I939" t="str">
            <v>Km / Jam</v>
          </cell>
        </row>
        <row r="940">
          <cell r="C940" t="str">
            <v>Lebar efektif pemadatan</v>
          </cell>
          <cell r="G940" t="str">
            <v>b</v>
          </cell>
          <cell r="H940">
            <v>1.2</v>
          </cell>
          <cell r="I940" t="str">
            <v>M</v>
          </cell>
        </row>
        <row r="941">
          <cell r="C941" t="str">
            <v>Jumlah lintasan</v>
          </cell>
          <cell r="G941" t="str">
            <v>n</v>
          </cell>
          <cell r="H941">
            <v>8</v>
          </cell>
          <cell r="I941" t="str">
            <v>lintasan</v>
          </cell>
          <cell r="J941" t="str">
            <v>3 x pp</v>
          </cell>
        </row>
        <row r="942">
          <cell r="C942" t="str">
            <v>Faktor efisiensi alat</v>
          </cell>
          <cell r="G942" t="str">
            <v>Fa</v>
          </cell>
          <cell r="H942">
            <v>0.83</v>
          </cell>
          <cell r="I942" t="str">
            <v>-</v>
          </cell>
        </row>
        <row r="944">
          <cell r="C944" t="str">
            <v xml:space="preserve">Kap. Prod. / Jam = </v>
          </cell>
          <cell r="D944" t="str">
            <v>(v x 1000) x b x t x Fa</v>
          </cell>
          <cell r="G944" t="str">
            <v>Q4</v>
          </cell>
          <cell r="H944">
            <v>46.6875</v>
          </cell>
          <cell r="I944" t="str">
            <v>M3</v>
          </cell>
        </row>
        <row r="945">
          <cell r="D945" t="str">
            <v>n</v>
          </cell>
        </row>
        <row r="947">
          <cell r="C947" t="str">
            <v>Koefisien Alat / M3</v>
          </cell>
          <cell r="D947" t="str">
            <v xml:space="preserve">  =  1 / Q4</v>
          </cell>
          <cell r="G947" t="str">
            <v>(E19)</v>
          </cell>
          <cell r="H947">
            <v>2.1419009370816599E-2</v>
          </cell>
          <cell r="I947" t="str">
            <v>Jam</v>
          </cell>
        </row>
        <row r="949">
          <cell r="A949" t="str">
            <v>2.e.</v>
          </cell>
          <cell r="C949" t="str">
            <v>PNEUMATIC TIRE ROLLER</v>
          </cell>
          <cell r="G949" t="str">
            <v>(E18)</v>
          </cell>
        </row>
        <row r="950">
          <cell r="C950" t="str">
            <v>Kecepatan rata-rata alat</v>
          </cell>
          <cell r="G950" t="str">
            <v>v</v>
          </cell>
          <cell r="H950">
            <v>5</v>
          </cell>
          <cell r="I950" t="str">
            <v>Km / Jam</v>
          </cell>
        </row>
        <row r="951">
          <cell r="C951" t="str">
            <v>Lebar efektif pemadatan</v>
          </cell>
          <cell r="G951" t="str">
            <v>b</v>
          </cell>
          <cell r="H951">
            <v>1.5</v>
          </cell>
          <cell r="I951" t="str">
            <v>M</v>
          </cell>
        </row>
        <row r="952">
          <cell r="C952" t="str">
            <v>Jumlah lintasan</v>
          </cell>
          <cell r="G952" t="str">
            <v>n</v>
          </cell>
          <cell r="H952">
            <v>8</v>
          </cell>
          <cell r="I952" t="str">
            <v>lintasan</v>
          </cell>
          <cell r="J952" t="str">
            <v>4 x pp</v>
          </cell>
        </row>
        <row r="953">
          <cell r="C953" t="str">
            <v>Faktor efisiensi alat</v>
          </cell>
          <cell r="G953" t="str">
            <v>Fa</v>
          </cell>
          <cell r="H953">
            <v>0.83</v>
          </cell>
          <cell r="I953" t="str">
            <v>-</v>
          </cell>
        </row>
        <row r="956">
          <cell r="J956" t="str">
            <v>Berlanjut ke hal. berikut</v>
          </cell>
        </row>
        <row r="957">
          <cell r="A957" t="str">
            <v>ITEM PEMBAYARAN NO.</v>
          </cell>
          <cell r="D957" t="str">
            <v>:  5.4(2)</v>
          </cell>
          <cell r="J957" t="str">
            <v>Analisa EI-542</v>
          </cell>
        </row>
        <row r="958">
          <cell r="A958" t="str">
            <v>JENIS PEKERJAAN</v>
          </cell>
          <cell r="D958" t="str">
            <v>:  Lapis Pondasi Semen Tanah</v>
          </cell>
        </row>
        <row r="959">
          <cell r="A959" t="str">
            <v>SATUAN PEMBAYARAN</v>
          </cell>
          <cell r="D959" t="str">
            <v>:  M3</v>
          </cell>
          <cell r="H959" t="str">
            <v xml:space="preserve">         URAIAN ANALISA HARGA SATUAN</v>
          </cell>
        </row>
        <row r="960">
          <cell r="J960" t="str">
            <v>Lanjutan</v>
          </cell>
        </row>
        <row r="962">
          <cell r="A962" t="str">
            <v>No.</v>
          </cell>
          <cell r="C962" t="str">
            <v>U R A I A N</v>
          </cell>
          <cell r="G962" t="str">
            <v>KODE</v>
          </cell>
          <cell r="H962" t="str">
            <v>KOEF.</v>
          </cell>
          <cell r="I962" t="str">
            <v>SATUAN</v>
          </cell>
          <cell r="J962" t="str">
            <v>KETERANGAN</v>
          </cell>
        </row>
        <row r="965">
          <cell r="C965" t="str">
            <v xml:space="preserve">Kap. Prod. / Jam = </v>
          </cell>
          <cell r="D965" t="str">
            <v>(v x 1000) x b x t x Fa</v>
          </cell>
          <cell r="G965" t="str">
            <v>Q5</v>
          </cell>
          <cell r="H965">
            <v>116.71875</v>
          </cell>
          <cell r="I965" t="str">
            <v>M3</v>
          </cell>
        </row>
        <row r="966">
          <cell r="D966" t="str">
            <v>n</v>
          </cell>
        </row>
        <row r="968">
          <cell r="C968" t="str">
            <v>Koefisien Alat / M3</v>
          </cell>
          <cell r="D968" t="str">
            <v xml:space="preserve">  =  1 / Q5</v>
          </cell>
          <cell r="G968" t="str">
            <v>(E18)</v>
          </cell>
          <cell r="H968">
            <v>8.5676037483266403E-3</v>
          </cell>
          <cell r="I968" t="str">
            <v>Jam</v>
          </cell>
        </row>
        <row r="970">
          <cell r="A970" t="str">
            <v>2.e.</v>
          </cell>
          <cell r="C970" t="str">
            <v>WATER TANK TRUCK</v>
          </cell>
          <cell r="G970" t="str">
            <v>(E23)</v>
          </cell>
        </row>
        <row r="971">
          <cell r="C971" t="str">
            <v>Volume Tangki air</v>
          </cell>
          <cell r="G971" t="str">
            <v>V</v>
          </cell>
          <cell r="H971">
            <v>4</v>
          </cell>
          <cell r="I971" t="str">
            <v>M3</v>
          </cell>
        </row>
        <row r="972">
          <cell r="C972" t="str">
            <v>Kebutuhan air / M3 material padat</v>
          </cell>
          <cell r="G972" t="str">
            <v>Wc</v>
          </cell>
          <cell r="H972">
            <v>7.0000000000000007E-2</v>
          </cell>
          <cell r="I972" t="str">
            <v>M3</v>
          </cell>
        </row>
        <row r="973">
          <cell r="C973" t="str">
            <v>Pengisian tanhgki / jam</v>
          </cell>
          <cell r="G973" t="str">
            <v>n</v>
          </cell>
          <cell r="H973">
            <v>3</v>
          </cell>
          <cell r="I973" t="str">
            <v>kali</v>
          </cell>
        </row>
        <row r="974">
          <cell r="C974" t="str">
            <v>Faktor efisiensi alat</v>
          </cell>
          <cell r="G974" t="str">
            <v>Fa</v>
          </cell>
          <cell r="H974">
            <v>0.83</v>
          </cell>
          <cell r="I974" t="str">
            <v>-</v>
          </cell>
        </row>
        <row r="976">
          <cell r="C976" t="str">
            <v>Kap. Prod. / Jam  =</v>
          </cell>
          <cell r="D976" t="str">
            <v>V x n x Fa</v>
          </cell>
          <cell r="G976" t="str">
            <v>Q6</v>
          </cell>
          <cell r="H976">
            <v>142.28571428571425</v>
          </cell>
          <cell r="I976" t="str">
            <v>M3</v>
          </cell>
        </row>
        <row r="977">
          <cell r="D977" t="str">
            <v>Wc</v>
          </cell>
        </row>
        <row r="979">
          <cell r="C979" t="str">
            <v>Koefisien Alat / M3</v>
          </cell>
          <cell r="D979" t="str">
            <v xml:space="preserve">  =  1 / Q6</v>
          </cell>
          <cell r="G979" t="str">
            <v>(E23)</v>
          </cell>
          <cell r="H979">
            <v>7.0281124497991983E-3</v>
          </cell>
          <cell r="I979" t="str">
            <v>Jam</v>
          </cell>
        </row>
        <row r="981">
          <cell r="A981" t="str">
            <v>2.f.</v>
          </cell>
          <cell r="C981" t="str">
            <v>FULVI MIXER</v>
          </cell>
          <cell r="G981" t="str">
            <v>(E27)</v>
          </cell>
        </row>
        <row r="982">
          <cell r="C982" t="str">
            <v>Kecepatan rata-rata alat</v>
          </cell>
          <cell r="G982" t="str">
            <v>v</v>
          </cell>
          <cell r="H982">
            <v>2.5</v>
          </cell>
          <cell r="I982" t="str">
            <v>Km / Jam</v>
          </cell>
        </row>
        <row r="983">
          <cell r="C983" t="str">
            <v>Lebar efektif pemadatan</v>
          </cell>
          <cell r="G983" t="str">
            <v>b</v>
          </cell>
          <cell r="H983">
            <v>1</v>
          </cell>
          <cell r="I983" t="str">
            <v>M</v>
          </cell>
        </row>
        <row r="984">
          <cell r="C984" t="str">
            <v>Jumlah lintasan</v>
          </cell>
          <cell r="G984" t="str">
            <v>n</v>
          </cell>
          <cell r="H984">
            <v>6</v>
          </cell>
          <cell r="I984" t="str">
            <v>lintasan</v>
          </cell>
          <cell r="J984" t="str">
            <v>3 x pp</v>
          </cell>
        </row>
        <row r="985">
          <cell r="C985" t="str">
            <v>Faktor efisiensi alat</v>
          </cell>
          <cell r="G985" t="str">
            <v>Fa</v>
          </cell>
          <cell r="H985">
            <v>0.83</v>
          </cell>
          <cell r="I985" t="str">
            <v>-</v>
          </cell>
        </row>
        <row r="987">
          <cell r="C987" t="str">
            <v xml:space="preserve">Kap. Prod. / Jam = </v>
          </cell>
          <cell r="D987" t="str">
            <v>(v x 1000) x b x t x Fa</v>
          </cell>
          <cell r="G987" t="str">
            <v>Q7</v>
          </cell>
          <cell r="H987">
            <v>51.875</v>
          </cell>
          <cell r="I987" t="str">
            <v>M3</v>
          </cell>
        </row>
        <row r="988">
          <cell r="D988" t="str">
            <v>n</v>
          </cell>
        </row>
        <row r="990">
          <cell r="C990" t="str">
            <v>Koefisien Alat / M3</v>
          </cell>
          <cell r="D990" t="str">
            <v xml:space="preserve">  = 1 / Q7</v>
          </cell>
          <cell r="G990" t="str">
            <v>(E27)</v>
          </cell>
          <cell r="H990">
            <v>1.9277108433734941E-2</v>
          </cell>
          <cell r="I990" t="str">
            <v>Jam</v>
          </cell>
        </row>
        <row r="992">
          <cell r="A992" t="str">
            <v>2.g.</v>
          </cell>
          <cell r="C992" t="str">
            <v>ALAT BANTU</v>
          </cell>
        </row>
        <row r="993">
          <cell r="C993" t="str">
            <v>Diperlukan :</v>
          </cell>
          <cell r="J993" t="str">
            <v>Lump Sump</v>
          </cell>
        </row>
        <row r="994">
          <cell r="C994" t="str">
            <v>- Kereta dorong  = 2 buah</v>
          </cell>
        </row>
        <row r="995">
          <cell r="C995" t="str">
            <v>- Sekop               = 3 buah</v>
          </cell>
        </row>
        <row r="997">
          <cell r="A997" t="str">
            <v>3.</v>
          </cell>
          <cell r="C997" t="str">
            <v>TENAGA</v>
          </cell>
        </row>
        <row r="998">
          <cell r="C998" t="str">
            <v>Produksi menetukan : VIBRATOR ROLLER</v>
          </cell>
          <cell r="G998" t="str">
            <v>Q4</v>
          </cell>
          <cell r="H998">
            <v>46.6875</v>
          </cell>
          <cell r="I998" t="str">
            <v>M3/Jam</v>
          </cell>
        </row>
        <row r="999">
          <cell r="C999" t="str">
            <v>Produksi Soil Cement / hari  = Tk x Q4</v>
          </cell>
          <cell r="G999" t="str">
            <v>Qt</v>
          </cell>
          <cell r="H999">
            <v>326.8125</v>
          </cell>
          <cell r="I999" t="str">
            <v>M3</v>
          </cell>
        </row>
        <row r="1000">
          <cell r="C1000" t="str">
            <v>Kebutuhan tenaga  :</v>
          </cell>
        </row>
        <row r="1001">
          <cell r="D1001" t="str">
            <v>- Pekerja</v>
          </cell>
          <cell r="G1001" t="str">
            <v>P</v>
          </cell>
          <cell r="H1001">
            <v>7</v>
          </cell>
          <cell r="I1001" t="str">
            <v>orang</v>
          </cell>
        </row>
        <row r="1002">
          <cell r="D1002" t="str">
            <v>- Mandor</v>
          </cell>
          <cell r="G1002" t="str">
            <v>M</v>
          </cell>
          <cell r="H1002">
            <v>1</v>
          </cell>
          <cell r="I1002" t="str">
            <v>orang</v>
          </cell>
        </row>
        <row r="1004">
          <cell r="C1004" t="str">
            <v>Koefisien tenaga / M3  :</v>
          </cell>
        </row>
        <row r="1005">
          <cell r="D1005" t="str">
            <v>- Pekerja</v>
          </cell>
          <cell r="E1005" t="str">
            <v xml:space="preserve"> = (Tk x P) : Qt</v>
          </cell>
          <cell r="G1005" t="str">
            <v>(L01)</v>
          </cell>
          <cell r="H1005">
            <v>0.1499330655957162</v>
          </cell>
          <cell r="I1005" t="str">
            <v>Jam</v>
          </cell>
        </row>
        <row r="1006">
          <cell r="D1006" t="str">
            <v>- Mandor</v>
          </cell>
          <cell r="E1006" t="str">
            <v xml:space="preserve"> = (Tk x M) : Qt</v>
          </cell>
          <cell r="G1006" t="str">
            <v>(L03)</v>
          </cell>
          <cell r="H1006">
            <v>2.1419009370816599E-2</v>
          </cell>
          <cell r="I1006" t="str">
            <v>Jam</v>
          </cell>
        </row>
        <row r="1015">
          <cell r="J1015" t="str">
            <v>Berlanjut ke hal. berikut</v>
          </cell>
        </row>
        <row r="1016">
          <cell r="A1016" t="str">
            <v>ITEM PEMBAYARAN NO.</v>
          </cell>
          <cell r="D1016" t="str">
            <v>:  5.4(2)</v>
          </cell>
          <cell r="J1016" t="str">
            <v>Analisa EI-542</v>
          </cell>
        </row>
        <row r="1017">
          <cell r="A1017" t="str">
            <v>JENIS PEKERJAAN</v>
          </cell>
          <cell r="D1017" t="str">
            <v>:  Lapis Pondasi Semen Tanah</v>
          </cell>
        </row>
        <row r="1018">
          <cell r="A1018" t="str">
            <v>SATUAN PEMBAYARAN</v>
          </cell>
          <cell r="D1018" t="str">
            <v>:  M3</v>
          </cell>
          <cell r="H1018" t="str">
            <v xml:space="preserve">         URAIAN ANALISA HARGA SATUAN</v>
          </cell>
        </row>
        <row r="1019">
          <cell r="J1019" t="str">
            <v>Lanjutan</v>
          </cell>
        </row>
        <row r="1021">
          <cell r="A1021" t="str">
            <v>No.</v>
          </cell>
          <cell r="C1021" t="str">
            <v>U R A I A N</v>
          </cell>
          <cell r="G1021" t="str">
            <v>KODE</v>
          </cell>
          <cell r="H1021" t="str">
            <v>KOEF.</v>
          </cell>
          <cell r="I1021" t="str">
            <v>SATUAN</v>
          </cell>
          <cell r="J1021" t="str">
            <v>KETERANGAN</v>
          </cell>
        </row>
        <row r="1024">
          <cell r="A1024" t="str">
            <v>4.</v>
          </cell>
          <cell r="C1024" t="str">
            <v>HARGA DASAR SATUAN UPAH, BAHAN DAN ALAT</v>
          </cell>
        </row>
        <row r="1025">
          <cell r="C1025" t="str">
            <v>Lihat lampiran.</v>
          </cell>
        </row>
        <row r="1028">
          <cell r="A1028" t="str">
            <v>5.</v>
          </cell>
          <cell r="C1028" t="str">
            <v>ANALISA HARGA SATUAN PEKERJAAN</v>
          </cell>
        </row>
        <row r="1029">
          <cell r="C1029" t="str">
            <v>Lihat perhitungan dalam FORMULIR STANDAR UNTUK</v>
          </cell>
        </row>
        <row r="1030">
          <cell r="C1030" t="str">
            <v>PEREKEMAN ANALISA MASING-MASING HARGA</v>
          </cell>
        </row>
        <row r="1031">
          <cell r="C1031" t="str">
            <v>SATUAN.</v>
          </cell>
        </row>
        <row r="1032">
          <cell r="C1032" t="str">
            <v>Didapat Harga Satuan Pekerjaan :</v>
          </cell>
        </row>
        <row r="1034">
          <cell r="C1034" t="str">
            <v xml:space="preserve">Rp.  </v>
          </cell>
          <cell r="D1034">
            <v>65209.405517494946</v>
          </cell>
          <cell r="E1034" t="str">
            <v xml:space="preserve"> / M3</v>
          </cell>
        </row>
        <row r="1037">
          <cell r="A1037" t="str">
            <v>6.</v>
          </cell>
          <cell r="C1037" t="str">
            <v>WAKTU PELAKSANAAN YANG DIPERLUKAN</v>
          </cell>
        </row>
        <row r="1038">
          <cell r="C1038" t="str">
            <v>Masa Pelaksanaan :</v>
          </cell>
          <cell r="D1038" t="str">
            <v>. . . . . . . . . . . .</v>
          </cell>
          <cell r="E1038" t="str">
            <v>bulan</v>
          </cell>
        </row>
        <row r="1040">
          <cell r="A1040" t="str">
            <v>7.</v>
          </cell>
          <cell r="C1040" t="str">
            <v>VOLUME PEKERJAAN YANG DIPERLUKAN</v>
          </cell>
        </row>
        <row r="1041">
          <cell r="C1041" t="str">
            <v>Volume pekerjaan  :</v>
          </cell>
          <cell r="D1041">
            <v>0</v>
          </cell>
          <cell r="E1041" t="str">
            <v>M3</v>
          </cell>
        </row>
      </sheetData>
      <sheetData sheetId="26" refreshError="1">
        <row r="1">
          <cell r="A1" t="str">
            <v>ITEM PEMBAYARAN NO.</v>
          </cell>
          <cell r="D1" t="str">
            <v>:  6.1 (1)</v>
          </cell>
          <cell r="J1" t="str">
            <v>Analisa EI-611</v>
          </cell>
          <cell r="T1" t="str">
            <v>Analisa EI-611</v>
          </cell>
        </row>
        <row r="2">
          <cell r="A2" t="str">
            <v>JENIS PEKERJAAN</v>
          </cell>
          <cell r="D2" t="str">
            <v>:  Lapis Resap Pengikat</v>
          </cell>
        </row>
        <row r="3">
          <cell r="A3" t="str">
            <v>SATUAN PEMBAYARAN</v>
          </cell>
          <cell r="D3" t="str">
            <v>:  LITER</v>
          </cell>
          <cell r="H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Jarak rata-rata Base Camp ke lokasi pekerjaan</v>
          </cell>
          <cell r="G12" t="str">
            <v>L</v>
          </cell>
          <cell r="H12">
            <v>17.5</v>
          </cell>
          <cell r="I12" t="str">
            <v>KM</v>
          </cell>
          <cell r="L12" t="str">
            <v>ITEM PEMBAYARAN NO.</v>
          </cell>
          <cell r="O12" t="str">
            <v>:  6.1 (1)</v>
          </cell>
          <cell r="R12" t="str">
            <v>PERKIRAAN VOL. PEK.</v>
          </cell>
          <cell r="T12" t="str">
            <v>:</v>
          </cell>
          <cell r="U12">
            <v>6000</v>
          </cell>
        </row>
        <row r="13">
          <cell r="A13">
            <v>4</v>
          </cell>
          <cell r="C13" t="str">
            <v>Jam kerja efektif per-hari</v>
          </cell>
          <cell r="G13" t="str">
            <v>Tk</v>
          </cell>
          <cell r="H13">
            <v>7</v>
          </cell>
          <cell r="I13" t="str">
            <v>Jam</v>
          </cell>
          <cell r="L13" t="str">
            <v>JENIS PEKERJAAN</v>
          </cell>
          <cell r="O13" t="str">
            <v>:  Lapis Resap Pengikat</v>
          </cell>
          <cell r="R13" t="str">
            <v>TOTAL HARGA (Rp.)</v>
          </cell>
          <cell r="T13" t="str">
            <v>:</v>
          </cell>
          <cell r="U13">
            <v>8271900.0000000009</v>
          </cell>
        </row>
        <row r="14">
          <cell r="A14">
            <v>5</v>
          </cell>
          <cell r="C14" t="str">
            <v>Faktor kehilangan bahan</v>
          </cell>
          <cell r="G14" t="str">
            <v>Fh</v>
          </cell>
          <cell r="H14">
            <v>1.05</v>
          </cell>
          <cell r="I14" t="str">
            <v>-</v>
          </cell>
          <cell r="L14" t="str">
            <v>SATUAN PEMBAYARAN</v>
          </cell>
          <cell r="O14" t="str">
            <v>:  LITER</v>
          </cell>
          <cell r="R14" t="str">
            <v>% THD. BIAYA PROYEK</v>
          </cell>
          <cell r="T14" t="str">
            <v>:</v>
          </cell>
          <cell r="U14">
            <v>3.8728190061525622</v>
          </cell>
        </row>
        <row r="15">
          <cell r="A15">
            <v>6</v>
          </cell>
          <cell r="C15" t="str">
            <v>Komposisi campuran :</v>
          </cell>
        </row>
        <row r="16">
          <cell r="C16" t="str">
            <v>- Aspal AC-10 atau AC-20</v>
          </cell>
          <cell r="G16" t="str">
            <v>As</v>
          </cell>
          <cell r="H16">
            <v>55.555555555555557</v>
          </cell>
          <cell r="I16" t="str">
            <v>%</v>
          </cell>
          <cell r="J16" t="str">
            <v xml:space="preserve"> 100 bagian</v>
          </cell>
        </row>
        <row r="17">
          <cell r="C17" t="str">
            <v>- Kerosene</v>
          </cell>
          <cell r="G17" t="str">
            <v>K</v>
          </cell>
          <cell r="H17">
            <v>44.444444444444443</v>
          </cell>
          <cell r="I17" t="str">
            <v>%</v>
          </cell>
          <cell r="J17" t="str">
            <v xml:space="preserve"> 80 bagian</v>
          </cell>
          <cell r="Q17" t="str">
            <v>PERKIRAAN</v>
          </cell>
          <cell r="R17" t="str">
            <v>HARGA</v>
          </cell>
          <cell r="S17" t="str">
            <v>JUMLAH</v>
          </cell>
        </row>
        <row r="18">
          <cell r="A18">
            <v>7</v>
          </cell>
          <cell r="C18" t="str">
            <v>Berat jenis bahan :</v>
          </cell>
          <cell r="L18" t="str">
            <v>NO.</v>
          </cell>
          <cell r="N18" t="str">
            <v>KOMPONEN</v>
          </cell>
          <cell r="P18" t="str">
            <v>SATUAN</v>
          </cell>
          <cell r="Q18" t="str">
            <v>KUANTITAS</v>
          </cell>
          <cell r="R18" t="str">
            <v>SATUAN</v>
          </cell>
          <cell r="S18" t="str">
            <v>HARGA</v>
          </cell>
        </row>
        <row r="19">
          <cell r="C19" t="str">
            <v>- Aspal AC-10 atau AC-20</v>
          </cell>
          <cell r="G19" t="str">
            <v>D1</v>
          </cell>
          <cell r="H19">
            <v>1.03</v>
          </cell>
          <cell r="I19" t="str">
            <v>Kg / liter</v>
          </cell>
          <cell r="R19" t="str">
            <v>(Rp.)</v>
          </cell>
          <cell r="S19" t="str">
            <v>(Rp.)</v>
          </cell>
        </row>
        <row r="20">
          <cell r="C20" t="str">
            <v>- Minyak Flux / Pencair</v>
          </cell>
          <cell r="G20" t="str">
            <v>D2</v>
          </cell>
          <cell r="H20">
            <v>0.8</v>
          </cell>
          <cell r="I20" t="str">
            <v>Kg / liter</v>
          </cell>
        </row>
        <row r="21">
          <cell r="A21">
            <v>8</v>
          </cell>
          <cell r="C21" t="str">
            <v>Bahan dasar (aspal &amp; minyak pencair) semuanya</v>
          </cell>
        </row>
        <row r="22">
          <cell r="C22" t="str">
            <v>diterima di lokasi pekerjaan</v>
          </cell>
          <cell r="L22" t="str">
            <v>A.</v>
          </cell>
          <cell r="N22" t="str">
            <v>TENAGA</v>
          </cell>
        </row>
        <row r="24">
          <cell r="A24" t="str">
            <v>II.</v>
          </cell>
          <cell r="C24" t="str">
            <v>URUTAN KERJA</v>
          </cell>
          <cell r="L24" t="str">
            <v>1.</v>
          </cell>
          <cell r="N24" t="str">
            <v>Pekerja</v>
          </cell>
          <cell r="O24" t="str">
            <v>(L01)</v>
          </cell>
          <cell r="P24" t="str">
            <v>Jam</v>
          </cell>
          <cell r="Q24">
            <v>6.024096385542169E-3</v>
          </cell>
          <cell r="R24">
            <v>0</v>
          </cell>
          <cell r="U24">
            <v>0</v>
          </cell>
        </row>
        <row r="25">
          <cell r="A25">
            <v>1</v>
          </cell>
          <cell r="C25" t="str">
            <v>Aspal dan Minyak Flux dicampur dan dipanaskan</v>
          </cell>
          <cell r="L25" t="str">
            <v>2.</v>
          </cell>
          <cell r="N25" t="str">
            <v>Mandor</v>
          </cell>
          <cell r="O25" t="str">
            <v>(L03)</v>
          </cell>
          <cell r="P25" t="str">
            <v>Jam</v>
          </cell>
          <cell r="Q25">
            <v>1.5060240963855422E-3</v>
          </cell>
          <cell r="R25">
            <v>0</v>
          </cell>
          <cell r="U25">
            <v>0</v>
          </cell>
        </row>
        <row r="26">
          <cell r="C26" t="str">
            <v>sehingga menjadi campuran aspal cair</v>
          </cell>
        </row>
        <row r="27">
          <cell r="A27">
            <v>2</v>
          </cell>
          <cell r="C27" t="str">
            <v>Permukaan yang akan dilapis dibersihkan dari debu</v>
          </cell>
        </row>
        <row r="28">
          <cell r="C28" t="str">
            <v>dan kotoran dengan Air Compressor</v>
          </cell>
          <cell r="Q28" t="str">
            <v xml:space="preserve">JUMLAH HARGA TENAGA   </v>
          </cell>
          <cell r="U28">
            <v>0</v>
          </cell>
        </row>
        <row r="29">
          <cell r="A29">
            <v>3</v>
          </cell>
          <cell r="C29" t="str">
            <v>Campuran aspal cair disemprotkan dengan Asphalt</v>
          </cell>
        </row>
        <row r="30">
          <cell r="C30" t="str">
            <v>Sprayer ke atas permukaan yang akan dilapis.</v>
          </cell>
          <cell r="L30" t="str">
            <v>B.</v>
          </cell>
          <cell r="N30" t="str">
            <v>BAHAN</v>
          </cell>
        </row>
        <row r="31">
          <cell r="A31">
            <v>4</v>
          </cell>
          <cell r="C31" t="str">
            <v>Angkutan Aspal &amp; Minyak Flux menggunakan Dump</v>
          </cell>
        </row>
        <row r="32">
          <cell r="C32" t="str">
            <v>Truck</v>
          </cell>
          <cell r="L32" t="str">
            <v>1.</v>
          </cell>
          <cell r="N32" t="str">
            <v>Aspal</v>
          </cell>
          <cell r="O32" t="str">
            <v>(M10)</v>
          </cell>
          <cell r="P32" t="str">
            <v>Kg</v>
          </cell>
          <cell r="Q32">
            <v>0.60083333333333344</v>
          </cell>
          <cell r="R32">
            <v>0</v>
          </cell>
          <cell r="U32">
            <v>0</v>
          </cell>
        </row>
        <row r="33">
          <cell r="L33" t="str">
            <v>2.</v>
          </cell>
          <cell r="N33" t="str">
            <v>Kerosene</v>
          </cell>
          <cell r="O33" t="str">
            <v>(M11)</v>
          </cell>
          <cell r="P33" t="str">
            <v>liter</v>
          </cell>
          <cell r="Q33">
            <v>0.46666666666666667</v>
          </cell>
          <cell r="R33">
            <v>1950</v>
          </cell>
          <cell r="U33">
            <v>910</v>
          </cell>
        </row>
        <row r="34">
          <cell r="A34" t="str">
            <v>III.</v>
          </cell>
          <cell r="C34" t="str">
            <v>PEMAKAIAN BAHAN, ALAT DAN TENAGA</v>
          </cell>
        </row>
        <row r="36">
          <cell r="A36" t="str">
            <v xml:space="preserve">   1.</v>
          </cell>
          <cell r="C36" t="str">
            <v>BAHAN</v>
          </cell>
        </row>
        <row r="37">
          <cell r="C37" t="str">
            <v>Untuk mendapatkan 1 liter Lapis Resap Pengikat</v>
          </cell>
        </row>
        <row r="38">
          <cell r="C38" t="str">
            <v>diperlukan :</v>
          </cell>
          <cell r="D38" t="str">
            <v>( 1 liter x Fh )</v>
          </cell>
          <cell r="G38" t="str">
            <v>PC</v>
          </cell>
          <cell r="H38">
            <v>1.05</v>
          </cell>
          <cell r="I38" t="str">
            <v>liter</v>
          </cell>
          <cell r="J38" t="str">
            <v xml:space="preserve"> campuran</v>
          </cell>
          <cell r="Q38" t="str">
            <v xml:space="preserve">JUMLAH HARGA BAHAN   </v>
          </cell>
          <cell r="U38">
            <v>910</v>
          </cell>
        </row>
        <row r="40">
          <cell r="A40" t="str">
            <v xml:space="preserve">   1.a.</v>
          </cell>
          <cell r="C40" t="str">
            <v>Aspal</v>
          </cell>
          <cell r="D40" t="str">
            <v>=   As x PC x D1</v>
          </cell>
          <cell r="G40" t="str">
            <v>(M10)</v>
          </cell>
          <cell r="H40">
            <v>0.60083333333333344</v>
          </cell>
          <cell r="I40" t="str">
            <v>Kg.</v>
          </cell>
          <cell r="L40" t="str">
            <v>C.</v>
          </cell>
          <cell r="N40" t="str">
            <v>PERALATAN</v>
          </cell>
        </row>
        <row r="41">
          <cell r="A41" t="str">
            <v xml:space="preserve">   1.b.</v>
          </cell>
          <cell r="C41" t="str">
            <v>Kerosene</v>
          </cell>
          <cell r="D41" t="str">
            <v>=   K x PC</v>
          </cell>
          <cell r="G41" t="str">
            <v>(M11)</v>
          </cell>
          <cell r="H41">
            <v>0.46666666666666667</v>
          </cell>
          <cell r="I41" t="str">
            <v>Liter</v>
          </cell>
        </row>
        <row r="42">
          <cell r="L42" t="str">
            <v>1.</v>
          </cell>
          <cell r="N42" t="str">
            <v>Asp. Sprayer</v>
          </cell>
          <cell r="O42" t="str">
            <v>(E03)</v>
          </cell>
          <cell r="P42" t="str">
            <v>Jam</v>
          </cell>
          <cell r="Q42">
            <v>1.5060240963855422E-3</v>
          </cell>
          <cell r="R42">
            <v>27515.982315631045</v>
          </cell>
          <cell r="U42">
            <v>41.439732403058805</v>
          </cell>
        </row>
        <row r="43">
          <cell r="A43" t="str">
            <v xml:space="preserve">   2.</v>
          </cell>
          <cell r="C43" t="str">
            <v>ALAT</v>
          </cell>
          <cell r="L43" t="str">
            <v>2.</v>
          </cell>
          <cell r="N43" t="str">
            <v>Compressor</v>
          </cell>
          <cell r="O43" t="str">
            <v>(E05)</v>
          </cell>
          <cell r="P43" t="str">
            <v>Jam</v>
          </cell>
          <cell r="Q43">
            <v>3.1250000000000002E-3</v>
          </cell>
          <cell r="R43">
            <v>55457.669318426146</v>
          </cell>
          <cell r="U43">
            <v>173.30521662008172</v>
          </cell>
        </row>
        <row r="44">
          <cell r="A44" t="str">
            <v xml:space="preserve">   2.a.</v>
          </cell>
          <cell r="C44" t="str">
            <v>ASPHALT SPRAYER</v>
          </cell>
          <cell r="G44" t="str">
            <v>(E03)</v>
          </cell>
          <cell r="L44" t="str">
            <v>3.</v>
          </cell>
          <cell r="N44" t="str">
            <v>Dump Truck</v>
          </cell>
          <cell r="O44" t="str">
            <v>(E08)</v>
          </cell>
          <cell r="P44" t="str">
            <v>Jam</v>
          </cell>
          <cell r="Q44">
            <v>1.5060240963855422E-3</v>
          </cell>
          <cell r="R44">
            <v>85369.901634057198</v>
          </cell>
          <cell r="U44">
            <v>128.56912896695363</v>
          </cell>
        </row>
        <row r="45">
          <cell r="C45" t="str">
            <v>Kapasitas alat</v>
          </cell>
          <cell r="G45" t="str">
            <v>V</v>
          </cell>
          <cell r="H45">
            <v>800</v>
          </cell>
          <cell r="I45" t="str">
            <v>liter</v>
          </cell>
        </row>
        <row r="46">
          <cell r="C46" t="str">
            <v>Faktor efisiensi alat</v>
          </cell>
          <cell r="G46" t="str">
            <v>Fa</v>
          </cell>
          <cell r="H46">
            <v>0.83</v>
          </cell>
          <cell r="I46" t="str">
            <v>-</v>
          </cell>
        </row>
        <row r="47">
          <cell r="C47" t="str">
            <v>Waktu Siklus (termasuk proses pemanasan)</v>
          </cell>
          <cell r="G47" t="str">
            <v>Ts</v>
          </cell>
          <cell r="H47">
            <v>1</v>
          </cell>
          <cell r="I47" t="str">
            <v>Jam</v>
          </cell>
        </row>
        <row r="49">
          <cell r="C49" t="str">
            <v>Kap. Prod. / jam =</v>
          </cell>
          <cell r="D49" t="str">
            <v>V x Fa</v>
          </cell>
          <cell r="G49" t="str">
            <v>Q1</v>
          </cell>
          <cell r="H49">
            <v>664</v>
          </cell>
          <cell r="I49" t="str">
            <v>liter</v>
          </cell>
        </row>
        <row r="50">
          <cell r="D50" t="str">
            <v>Ts</v>
          </cell>
          <cell r="Q50" t="str">
            <v xml:space="preserve">JUMLAH HARGA PERALATAN   </v>
          </cell>
          <cell r="U50">
            <v>343.31407799009412</v>
          </cell>
        </row>
        <row r="51">
          <cell r="C51" t="str">
            <v>Koefisien Alat / Ltr</v>
          </cell>
          <cell r="D51" t="str">
            <v xml:space="preserve"> =  1  :  Q1</v>
          </cell>
          <cell r="G51" t="str">
            <v>(E03)</v>
          </cell>
          <cell r="H51">
            <v>1.5060240963855422E-3</v>
          </cell>
          <cell r="I51" t="str">
            <v>Jam</v>
          </cell>
        </row>
        <row r="52">
          <cell r="L52" t="str">
            <v>D.</v>
          </cell>
          <cell r="N52" t="str">
            <v>JUMLAH HARGA TENAGA, BAHAN DAN PERALATAN  ( A + B + C )</v>
          </cell>
          <cell r="U52">
            <v>1253.3140779900941</v>
          </cell>
        </row>
        <row r="53">
          <cell r="A53" t="str">
            <v xml:space="preserve">   2.b.</v>
          </cell>
          <cell r="C53" t="str">
            <v>AIR COMPRESSOR</v>
          </cell>
          <cell r="G53" t="str">
            <v>(E05)</v>
          </cell>
          <cell r="L53" t="str">
            <v>E.</v>
          </cell>
          <cell r="N53" t="str">
            <v>OVERHEAD &amp; PROFIT</v>
          </cell>
          <cell r="P53">
            <v>10</v>
          </cell>
          <cell r="Q53" t="str">
            <v>%  x  D</v>
          </cell>
          <cell r="U53">
            <v>125.33140779900941</v>
          </cell>
        </row>
        <row r="54">
          <cell r="C54" t="str">
            <v xml:space="preserve">Kapasitas alat   -----&gt;&gt;   diambil </v>
          </cell>
          <cell r="G54" t="str">
            <v>V</v>
          </cell>
          <cell r="H54">
            <v>400</v>
          </cell>
          <cell r="I54" t="str">
            <v>M2 / Jam</v>
          </cell>
          <cell r="L54" t="str">
            <v>F.</v>
          </cell>
          <cell r="N54" t="str">
            <v>HARGA SATUAN PEKERJAAN  ( D + E )</v>
          </cell>
          <cell r="U54">
            <v>1378.6454857891035</v>
          </cell>
        </row>
        <row r="55">
          <cell r="C55" t="str">
            <v>Aplikasi Lapis Resap Pengikat rata-rata (Spesifikasi)</v>
          </cell>
          <cell r="G55" t="str">
            <v>Ap</v>
          </cell>
          <cell r="H55">
            <v>0.8</v>
          </cell>
          <cell r="I55" t="str">
            <v>liter / M2</v>
          </cell>
          <cell r="L55" t="str">
            <v>Note: 1</v>
          </cell>
          <cell r="N55" t="str">
            <v>SATUAN dapat berdasarkan atas jam operasi untuk Tenaga Kerja dan Peralatan, volume dan/atau ukuran</v>
          </cell>
        </row>
        <row r="56">
          <cell r="N56" t="str">
            <v>berat untuk bahan-bahan.</v>
          </cell>
        </row>
        <row r="57">
          <cell r="C57" t="str">
            <v>Kap. Prod. / jam =</v>
          </cell>
          <cell r="D57" t="str">
            <v>( V x Ap )</v>
          </cell>
          <cell r="G57" t="str">
            <v>Q2</v>
          </cell>
          <cell r="H57">
            <v>320</v>
          </cell>
          <cell r="I57" t="str">
            <v>liter</v>
          </cell>
          <cell r="L57">
            <v>2</v>
          </cell>
          <cell r="N57" t="str">
            <v>Kuantitas satuan adalah kuantitas setiap komponen untuk menyelesaikan satu satuan pekerjaan dari nomor</v>
          </cell>
        </row>
        <row r="58">
          <cell r="N58" t="str">
            <v>mata pembayaran.</v>
          </cell>
        </row>
        <row r="59">
          <cell r="C59" t="str">
            <v>Koefisien Alat / Ltr</v>
          </cell>
          <cell r="D59" t="str">
            <v xml:space="preserve"> =  1  :  Q2</v>
          </cell>
          <cell r="G59" t="str">
            <v>(E05)</v>
          </cell>
          <cell r="H59">
            <v>3.1250000000000002E-3</v>
          </cell>
          <cell r="I59" t="str">
            <v>Jam</v>
          </cell>
          <cell r="L59">
            <v>3</v>
          </cell>
          <cell r="N59" t="str">
            <v>Biaya satuan untuk peralatan sudah termasuk bahan bakar, bahan habis dipakai dan operator.</v>
          </cell>
        </row>
        <row r="60">
          <cell r="L60">
            <v>4</v>
          </cell>
          <cell r="N60" t="str">
            <v>Biaya satuan sudah termasuk pengeluaran untuk seluruh pajak yang berkaitan (tetapi tidak termasuk PPN</v>
          </cell>
        </row>
        <row r="61">
          <cell r="J61" t="str">
            <v>Berlanjut ke hal. berikut.</v>
          </cell>
          <cell r="N61" t="str">
            <v>yang dibayar dari kontrak) dan biaya-biaya lainnya.</v>
          </cell>
        </row>
        <row r="62">
          <cell r="A62" t="str">
            <v>ITEM PEMBAYARAN NO.</v>
          </cell>
          <cell r="D62" t="str">
            <v>:  6.1 (1)</v>
          </cell>
          <cell r="J62" t="str">
            <v>Analisa EI-611</v>
          </cell>
        </row>
        <row r="63">
          <cell r="A63" t="str">
            <v>JENIS PEKERJAAN</v>
          </cell>
          <cell r="D63" t="str">
            <v>:  Lapis Resap Pengikat</v>
          </cell>
        </row>
        <row r="64">
          <cell r="A64" t="str">
            <v>SATUAN PEMBAYARAN</v>
          </cell>
          <cell r="D64" t="str">
            <v>:  LITER</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A70" t="str">
            <v xml:space="preserve">   2.c.</v>
          </cell>
          <cell r="C70" t="str">
            <v>DUMP TRUCK</v>
          </cell>
          <cell r="G70" t="str">
            <v>(E08)</v>
          </cell>
        </row>
        <row r="71">
          <cell r="C71" t="str">
            <v>Sebagai alat pengangkut bahan di lokasi pekerjaan,</v>
          </cell>
        </row>
        <row r="72">
          <cell r="C72" t="str">
            <v>Dump Truck melayani alat Asphalt Sprayer.</v>
          </cell>
        </row>
        <row r="73">
          <cell r="C73" t="str">
            <v>Kap. Prod. / jam =</v>
          </cell>
          <cell r="D73" t="str">
            <v>sama dengan Asphalt Sprayer</v>
          </cell>
          <cell r="G73" t="str">
            <v>Q3</v>
          </cell>
          <cell r="H73">
            <v>664</v>
          </cell>
          <cell r="I73" t="str">
            <v>liter</v>
          </cell>
        </row>
        <row r="75">
          <cell r="C75" t="str">
            <v>Koefisien Alat / Ltr</v>
          </cell>
          <cell r="D75" t="str">
            <v xml:space="preserve"> =  1  :  Q3</v>
          </cell>
          <cell r="G75" t="str">
            <v>(E08)</v>
          </cell>
          <cell r="H75">
            <v>1.5060240963855422E-3</v>
          </cell>
          <cell r="I75" t="str">
            <v>Jam</v>
          </cell>
        </row>
        <row r="77">
          <cell r="A77" t="str">
            <v xml:space="preserve">   3.</v>
          </cell>
          <cell r="C77" t="str">
            <v>TENAGA</v>
          </cell>
        </row>
        <row r="78">
          <cell r="C78" t="str">
            <v>Produksi menentukan : ASPHALT FINISHER</v>
          </cell>
          <cell r="G78" t="str">
            <v>Q4</v>
          </cell>
          <cell r="H78">
            <v>664</v>
          </cell>
          <cell r="I78" t="str">
            <v>liter</v>
          </cell>
        </row>
        <row r="79">
          <cell r="C79" t="str">
            <v>Produksi Lapis Resap Pengikat / hari  =  Tk x Q4</v>
          </cell>
          <cell r="G79" t="str">
            <v>Qt</v>
          </cell>
          <cell r="H79">
            <v>4648</v>
          </cell>
          <cell r="I79" t="str">
            <v>liter</v>
          </cell>
        </row>
        <row r="80">
          <cell r="C80" t="str">
            <v>Kebutuhan tenaga :</v>
          </cell>
        </row>
        <row r="81">
          <cell r="D81" t="str">
            <v>- Pekerja</v>
          </cell>
          <cell r="G81" t="str">
            <v>P</v>
          </cell>
          <cell r="H81">
            <v>4</v>
          </cell>
          <cell r="I81" t="str">
            <v>orang</v>
          </cell>
        </row>
        <row r="82">
          <cell r="D82" t="str">
            <v>- Mandor</v>
          </cell>
          <cell r="G82" t="str">
            <v>M</v>
          </cell>
          <cell r="H82">
            <v>1</v>
          </cell>
          <cell r="I82" t="str">
            <v>orang</v>
          </cell>
        </row>
        <row r="84">
          <cell r="C84" t="str">
            <v>Koefisien tenaga / liter   :</v>
          </cell>
        </row>
        <row r="85">
          <cell r="D85" t="str">
            <v>- Pekerja</v>
          </cell>
          <cell r="E85" t="str">
            <v>= (Tk x P) : Qt</v>
          </cell>
          <cell r="G85" t="str">
            <v>(L01)</v>
          </cell>
          <cell r="H85">
            <v>6.024096385542169E-3</v>
          </cell>
          <cell r="I85" t="str">
            <v>Jam</v>
          </cell>
        </row>
        <row r="86">
          <cell r="D86" t="str">
            <v>- Mandor</v>
          </cell>
          <cell r="E86" t="str">
            <v>= (Tk x M) : Qt</v>
          </cell>
          <cell r="G86" t="str">
            <v>(L03)</v>
          </cell>
          <cell r="H86">
            <v>1.5060240963855422E-3</v>
          </cell>
          <cell r="I86" t="str">
            <v>Jam</v>
          </cell>
        </row>
        <row r="88">
          <cell r="A88" t="str">
            <v>4.</v>
          </cell>
          <cell r="C88" t="str">
            <v>HARGA DASAR SATUAN UPAH, BAHAN DAN ALAT</v>
          </cell>
        </row>
        <row r="89">
          <cell r="C89" t="str">
            <v>Lihat lampiran.</v>
          </cell>
        </row>
        <row r="91">
          <cell r="A91" t="str">
            <v>5.</v>
          </cell>
          <cell r="C91" t="str">
            <v>ANALISA HARGA SATUAN PEKERJAAN</v>
          </cell>
        </row>
        <row r="92">
          <cell r="C92" t="str">
            <v>Lihat perhitungan dalam FORMULIR STANDAR UNTUK</v>
          </cell>
        </row>
        <row r="93">
          <cell r="C93" t="str">
            <v>PEREKEMAN ANALISA MASING-MASING HARGA</v>
          </cell>
        </row>
        <row r="94">
          <cell r="C94" t="str">
            <v>SATUAN.</v>
          </cell>
        </row>
        <row r="95">
          <cell r="C95" t="str">
            <v>Didapat Harga Satuan Pekerjaan :</v>
          </cell>
        </row>
        <row r="97">
          <cell r="C97" t="str">
            <v xml:space="preserve">Rp.  </v>
          </cell>
          <cell r="D97">
            <v>1378.6454857891035</v>
          </cell>
          <cell r="E97" t="str">
            <v xml:space="preserve"> / liter.</v>
          </cell>
        </row>
        <row r="100">
          <cell r="A100" t="str">
            <v>6.</v>
          </cell>
          <cell r="C100" t="str">
            <v>WAKTU PELAKSANAAN YANG DIPERLUKAN</v>
          </cell>
        </row>
        <row r="101">
          <cell r="C101" t="str">
            <v>Masa Pelaksanaan :</v>
          </cell>
          <cell r="D101" t="str">
            <v>. . . . . . . . . . . .</v>
          </cell>
          <cell r="E101" t="str">
            <v>bulan</v>
          </cell>
        </row>
        <row r="103">
          <cell r="A103" t="str">
            <v>7.</v>
          </cell>
          <cell r="C103" t="str">
            <v>VOLUME PEKERJAAN YANG DIPERLUKAN</v>
          </cell>
        </row>
        <row r="104">
          <cell r="C104" t="str">
            <v>Volume pekerjaan  :</v>
          </cell>
          <cell r="D104">
            <v>6000</v>
          </cell>
          <cell r="E104" t="str">
            <v>Liter</v>
          </cell>
        </row>
        <row r="121">
          <cell r="A121" t="str">
            <v>ITEM PEMBAYARAN NO.</v>
          </cell>
          <cell r="D121" t="str">
            <v>:  6.1 (2)</v>
          </cell>
          <cell r="J121" t="str">
            <v>Analisa EI-612</v>
          </cell>
          <cell r="T121" t="str">
            <v>Analisa EI-612</v>
          </cell>
        </row>
        <row r="122">
          <cell r="A122" t="str">
            <v>JENIS PEKERJAAN</v>
          </cell>
          <cell r="D122" t="str">
            <v>:  Lapis Perekat</v>
          </cell>
        </row>
        <row r="123">
          <cell r="A123" t="str">
            <v>SATUAN PEMBAYARAN</v>
          </cell>
          <cell r="D123" t="str">
            <v>:  LITER</v>
          </cell>
          <cell r="H123" t="str">
            <v xml:space="preserve">         URAIAN ANALISA HARGA SATUAN</v>
          </cell>
          <cell r="L123" t="str">
            <v>FORMULIR STANDAR UNTUK</v>
          </cell>
        </row>
        <row r="124">
          <cell r="L124" t="str">
            <v>PEREKAMAN ANALISA MASING-MASING HARGA SATUAN</v>
          </cell>
        </row>
        <row r="125">
          <cell r="L125" t="str">
            <v/>
          </cell>
        </row>
        <row r="126">
          <cell r="A126" t="str">
            <v>No.</v>
          </cell>
          <cell r="C126" t="str">
            <v>U R A I A N</v>
          </cell>
          <cell r="G126" t="str">
            <v>KODE</v>
          </cell>
          <cell r="H126" t="str">
            <v>KOEF.</v>
          </cell>
          <cell r="I126" t="str">
            <v>SATUAN</v>
          </cell>
          <cell r="J126" t="str">
            <v>KETERANGAN</v>
          </cell>
        </row>
        <row r="128">
          <cell r="L128" t="str">
            <v>Proyek / Bagpro</v>
          </cell>
          <cell r="O128" t="str">
            <v xml:space="preserve">:  Peningkatan Jalan Dan Jembatan Prop. NTT </v>
          </cell>
        </row>
        <row r="129">
          <cell r="A129" t="str">
            <v>I.</v>
          </cell>
          <cell r="C129" t="str">
            <v>ASUMSI</v>
          </cell>
          <cell r="L129" t="str">
            <v>No. Paket Kontrak</v>
          </cell>
          <cell r="O129" t="str">
            <v xml:space="preserve">:  </v>
          </cell>
        </row>
        <row r="130">
          <cell r="A130">
            <v>1</v>
          </cell>
          <cell r="C130" t="str">
            <v>Menggunakan alat berat (cara mekanik)</v>
          </cell>
          <cell r="L130" t="str">
            <v>Nama Paket</v>
          </cell>
          <cell r="O130" t="str">
            <v>:  Pembangunan Jalan Resetlement Pengungsi Mauritzu</v>
          </cell>
        </row>
        <row r="131">
          <cell r="A131">
            <v>2</v>
          </cell>
          <cell r="C131" t="str">
            <v>Lokasi pekerjaan : sepanjang jalan</v>
          </cell>
          <cell r="L131" t="str">
            <v>Prop / Kab / Kodya</v>
          </cell>
          <cell r="O131" t="str">
            <v>:  Nusa Tenggara Timur / TTU</v>
          </cell>
        </row>
        <row r="132">
          <cell r="A132">
            <v>3</v>
          </cell>
          <cell r="C132" t="str">
            <v>Jarak rata-rata Base Camp ke lokasi pekerjaan</v>
          </cell>
          <cell r="G132" t="str">
            <v>L</v>
          </cell>
          <cell r="H132">
            <v>17.5</v>
          </cell>
          <cell r="I132" t="str">
            <v>KM</v>
          </cell>
          <cell r="L132" t="str">
            <v>ITEM PEMBAYARAN NO.</v>
          </cell>
          <cell r="O132" t="str">
            <v>:  6.1 (2)</v>
          </cell>
          <cell r="R132" t="str">
            <v>PERKIRAAN VOL. PEK.</v>
          </cell>
          <cell r="T132" t="str">
            <v>:</v>
          </cell>
          <cell r="U132">
            <v>0</v>
          </cell>
        </row>
        <row r="133">
          <cell r="A133">
            <v>4</v>
          </cell>
          <cell r="C133" t="str">
            <v>Jam kerja efektif per-hari</v>
          </cell>
          <cell r="G133" t="str">
            <v>Tk</v>
          </cell>
          <cell r="H133">
            <v>7</v>
          </cell>
          <cell r="I133" t="str">
            <v>Jam</v>
          </cell>
          <cell r="L133" t="str">
            <v>JENIS PEKERJAAN</v>
          </cell>
          <cell r="O133" t="str">
            <v>:  Lapis Perekat</v>
          </cell>
          <cell r="R133" t="str">
            <v>TOTAL HARGA (Rp.)</v>
          </cell>
          <cell r="T133" t="str">
            <v>:</v>
          </cell>
          <cell r="U133">
            <v>0</v>
          </cell>
        </row>
        <row r="134">
          <cell r="A134">
            <v>5</v>
          </cell>
          <cell r="C134" t="str">
            <v>Faktor kehilangan bahan</v>
          </cell>
          <cell r="G134" t="str">
            <v>Fh</v>
          </cell>
          <cell r="H134">
            <v>1.1000000000000001</v>
          </cell>
          <cell r="I134" t="str">
            <v>-</v>
          </cell>
          <cell r="L134" t="str">
            <v>SATUAN PEMBAYARAN</v>
          </cell>
          <cell r="O134" t="str">
            <v>:  LITER</v>
          </cell>
          <cell r="R134" t="str">
            <v>% THD. BIAYA PROYEK</v>
          </cell>
          <cell r="T134" t="str">
            <v>:</v>
          </cell>
          <cell r="U134">
            <v>0</v>
          </cell>
        </row>
        <row r="135">
          <cell r="A135">
            <v>6</v>
          </cell>
          <cell r="C135" t="str">
            <v>Komposisi campuran  (Spesifikasi)  :</v>
          </cell>
        </row>
        <row r="136">
          <cell r="C136" t="str">
            <v>- Aspal AC-10 atau AC-20</v>
          </cell>
          <cell r="G136" t="str">
            <v>As</v>
          </cell>
          <cell r="H136">
            <v>77</v>
          </cell>
          <cell r="I136" t="str">
            <v>%</v>
          </cell>
          <cell r="J136" t="str">
            <v xml:space="preserve"> 100 bagian</v>
          </cell>
        </row>
        <row r="137">
          <cell r="C137" t="str">
            <v>- Minyak Flux / Pencair</v>
          </cell>
          <cell r="G137" t="str">
            <v>K</v>
          </cell>
          <cell r="H137">
            <v>23</v>
          </cell>
          <cell r="I137" t="str">
            <v>%</v>
          </cell>
          <cell r="J137" t="str">
            <v xml:space="preserve"> 30 bagian</v>
          </cell>
          <cell r="Q137" t="str">
            <v>PERKIRAAN</v>
          </cell>
          <cell r="R137" t="str">
            <v>HARGA</v>
          </cell>
          <cell r="S137" t="str">
            <v>JUMLAH</v>
          </cell>
        </row>
        <row r="138">
          <cell r="A138">
            <v>7</v>
          </cell>
          <cell r="C138" t="str">
            <v>Berat jenis bahan :</v>
          </cell>
          <cell r="L138" t="str">
            <v>NO.</v>
          </cell>
          <cell r="N138" t="str">
            <v>KOMPONEN</v>
          </cell>
          <cell r="P138" t="str">
            <v>SATUAN</v>
          </cell>
          <cell r="Q138" t="str">
            <v>KUANTITAS</v>
          </cell>
          <cell r="R138" t="str">
            <v>SATUAN</v>
          </cell>
          <cell r="S138" t="str">
            <v>HARGA</v>
          </cell>
        </row>
        <row r="139">
          <cell r="C139" t="str">
            <v>- Aspal AC-10 atau AC-20</v>
          </cell>
          <cell r="G139" t="str">
            <v>D1</v>
          </cell>
          <cell r="H139">
            <v>1.03</v>
          </cell>
          <cell r="I139" t="str">
            <v>Kg / liter</v>
          </cell>
          <cell r="R139" t="str">
            <v>(Rp.)</v>
          </cell>
          <cell r="S139" t="str">
            <v>(Rp.)</v>
          </cell>
        </row>
        <row r="140">
          <cell r="C140" t="str">
            <v>- Kerosene</v>
          </cell>
          <cell r="G140" t="str">
            <v>D2</v>
          </cell>
          <cell r="H140">
            <v>0.8</v>
          </cell>
          <cell r="I140" t="str">
            <v>Kg / liter</v>
          </cell>
        </row>
        <row r="141">
          <cell r="A141">
            <v>8</v>
          </cell>
          <cell r="C141" t="str">
            <v>Bahan dasar (aspal &amp; minyak pencair) semuanya</v>
          </cell>
        </row>
        <row r="142">
          <cell r="C142" t="str">
            <v>diterima di lokasi pekerjaan</v>
          </cell>
          <cell r="L142" t="str">
            <v>A.</v>
          </cell>
          <cell r="N142" t="str">
            <v>TENAGA</v>
          </cell>
        </row>
        <row r="144">
          <cell r="A144" t="str">
            <v>II.</v>
          </cell>
          <cell r="C144" t="str">
            <v>URUTAN KERJA</v>
          </cell>
          <cell r="L144" t="str">
            <v>1.</v>
          </cell>
          <cell r="N144" t="str">
            <v>Pekerja</v>
          </cell>
          <cell r="O144" t="str">
            <v>(L01)</v>
          </cell>
          <cell r="P144" t="str">
            <v>Jam</v>
          </cell>
          <cell r="Q144">
            <v>3.614457831325301E-2</v>
          </cell>
          <cell r="R144">
            <v>0</v>
          </cell>
          <cell r="U144">
            <v>0</v>
          </cell>
        </row>
        <row r="145">
          <cell r="A145">
            <v>1</v>
          </cell>
          <cell r="C145" t="str">
            <v>Aspal dan Minyak Flux dicampur dan dipanaskan</v>
          </cell>
          <cell r="L145" t="str">
            <v>2.</v>
          </cell>
          <cell r="N145" t="str">
            <v>Mandor</v>
          </cell>
          <cell r="O145" t="str">
            <v>(L03)</v>
          </cell>
          <cell r="P145" t="str">
            <v>Jam</v>
          </cell>
          <cell r="Q145">
            <v>6.024096385542169E-3</v>
          </cell>
          <cell r="R145">
            <v>0</v>
          </cell>
          <cell r="U145">
            <v>0</v>
          </cell>
        </row>
        <row r="146">
          <cell r="C146" t="str">
            <v>sehingga menjadi campuran aspal cair</v>
          </cell>
        </row>
        <row r="147">
          <cell r="A147">
            <v>2</v>
          </cell>
          <cell r="C147" t="str">
            <v>Permukaan yang akan dilapis dibersihkan dari debu</v>
          </cell>
        </row>
        <row r="148">
          <cell r="C148" t="str">
            <v>dan kotoran dengan Air Compressor</v>
          </cell>
          <cell r="Q148" t="str">
            <v xml:space="preserve">JUMLAH HARGA TENAGA   </v>
          </cell>
          <cell r="U148">
            <v>0</v>
          </cell>
        </row>
        <row r="149">
          <cell r="A149">
            <v>3</v>
          </cell>
          <cell r="C149" t="str">
            <v>Campuran aspal cair disemprotkan dengan Asphalt</v>
          </cell>
        </row>
        <row r="150">
          <cell r="C150" t="str">
            <v>Sprayer ke atas permukaan yang akan dilapis.</v>
          </cell>
          <cell r="L150" t="str">
            <v>B.</v>
          </cell>
          <cell r="N150" t="str">
            <v>BAHAN</v>
          </cell>
        </row>
        <row r="151">
          <cell r="A151">
            <v>4</v>
          </cell>
          <cell r="C151" t="str">
            <v>Angkutan Aspal &amp; Minyak Flux menggunakan Dump</v>
          </cell>
        </row>
        <row r="152">
          <cell r="C152" t="str">
            <v>Truck</v>
          </cell>
          <cell r="L152" t="str">
            <v>1.</v>
          </cell>
          <cell r="N152" t="str">
            <v>Aspal</v>
          </cell>
          <cell r="O152" t="str">
            <v>(M10)</v>
          </cell>
          <cell r="P152" t="str">
            <v>Kg</v>
          </cell>
          <cell r="Q152">
            <v>0.87241000000000013</v>
          </cell>
          <cell r="R152">
            <v>0</v>
          </cell>
          <cell r="U152">
            <v>0</v>
          </cell>
        </row>
        <row r="153">
          <cell r="L153" t="str">
            <v>2.</v>
          </cell>
          <cell r="N153" t="str">
            <v>Kerosene</v>
          </cell>
          <cell r="O153" t="str">
            <v>(M11)</v>
          </cell>
          <cell r="P153" t="str">
            <v>liter</v>
          </cell>
          <cell r="Q153">
            <v>0.25300000000000006</v>
          </cell>
          <cell r="R153">
            <v>1950</v>
          </cell>
          <cell r="U153">
            <v>493.35000000000014</v>
          </cell>
        </row>
        <row r="154">
          <cell r="A154" t="str">
            <v>III.</v>
          </cell>
          <cell r="C154" t="str">
            <v>PEMAKAIAN BAHAN, ALAT DAN TENAGA</v>
          </cell>
        </row>
        <row r="156">
          <cell r="A156" t="str">
            <v xml:space="preserve">   1.</v>
          </cell>
          <cell r="C156" t="str">
            <v>BAHAN</v>
          </cell>
        </row>
        <row r="157">
          <cell r="C157" t="str">
            <v>Untuk mendapatkan 1 liter Lapis Resap Pengikat</v>
          </cell>
        </row>
        <row r="158">
          <cell r="C158" t="str">
            <v>diperlukan :</v>
          </cell>
          <cell r="D158" t="str">
            <v>( 1 liter x Fh )</v>
          </cell>
          <cell r="G158" t="str">
            <v>PC</v>
          </cell>
          <cell r="H158">
            <v>1.1000000000000001</v>
          </cell>
          <cell r="I158" t="str">
            <v>liter</v>
          </cell>
          <cell r="J158" t="str">
            <v xml:space="preserve"> campuran</v>
          </cell>
          <cell r="Q158" t="str">
            <v xml:space="preserve">JUMLAH HARGA BAHAN   </v>
          </cell>
          <cell r="U158">
            <v>493.35000000000014</v>
          </cell>
        </row>
        <row r="160">
          <cell r="A160" t="str">
            <v xml:space="preserve">   1.a.</v>
          </cell>
          <cell r="C160" t="str">
            <v>Aspal</v>
          </cell>
          <cell r="D160" t="str">
            <v>=   As x PC x D1</v>
          </cell>
          <cell r="G160" t="str">
            <v>(M10)</v>
          </cell>
          <cell r="H160">
            <v>0.87241000000000013</v>
          </cell>
          <cell r="I160" t="str">
            <v>Kg</v>
          </cell>
          <cell r="L160" t="str">
            <v>C.</v>
          </cell>
          <cell r="N160" t="str">
            <v>PERALATAN</v>
          </cell>
        </row>
        <row r="161">
          <cell r="A161" t="str">
            <v xml:space="preserve">   1.b.</v>
          </cell>
          <cell r="C161" t="str">
            <v>Kerosene</v>
          </cell>
          <cell r="D161" t="str">
            <v>=   K x PC</v>
          </cell>
          <cell r="G161" t="str">
            <v>(M11)</v>
          </cell>
          <cell r="H161">
            <v>0.25300000000000006</v>
          </cell>
          <cell r="I161" t="str">
            <v>liter</v>
          </cell>
        </row>
        <row r="162">
          <cell r="L162" t="str">
            <v>1.</v>
          </cell>
          <cell r="N162" t="str">
            <v>Asp. Sprayer</v>
          </cell>
          <cell r="O162" t="str">
            <v>(E03)</v>
          </cell>
          <cell r="P162" t="str">
            <v>Jam</v>
          </cell>
          <cell r="Q162">
            <v>3.0120481927710845E-3</v>
          </cell>
          <cell r="R162">
            <v>27515.982315631045</v>
          </cell>
          <cell r="U162">
            <v>82.87946480611761</v>
          </cell>
        </row>
        <row r="163">
          <cell r="A163" t="str">
            <v xml:space="preserve">   2.</v>
          </cell>
          <cell r="C163" t="str">
            <v>ALAT</v>
          </cell>
          <cell r="L163" t="str">
            <v>2.</v>
          </cell>
          <cell r="N163" t="str">
            <v>Compressor</v>
          </cell>
          <cell r="O163" t="str">
            <v>(E05)</v>
          </cell>
          <cell r="P163" t="str">
            <v>Jam</v>
          </cell>
          <cell r="Q163">
            <v>6.2500000000000003E-3</v>
          </cell>
          <cell r="R163">
            <v>55457.669318426146</v>
          </cell>
          <cell r="U163">
            <v>346.61043324016345</v>
          </cell>
        </row>
        <row r="164">
          <cell r="A164" t="str">
            <v xml:space="preserve">   2.a.</v>
          </cell>
          <cell r="C164" t="str">
            <v>ASPHALT SPRAYER</v>
          </cell>
          <cell r="G164" t="str">
            <v>(E03)</v>
          </cell>
          <cell r="L164" t="str">
            <v>3.</v>
          </cell>
          <cell r="N164" t="str">
            <v>Dump Truck</v>
          </cell>
          <cell r="O164" t="str">
            <v>(E08)</v>
          </cell>
          <cell r="P164" t="str">
            <v>Jam</v>
          </cell>
          <cell r="Q164">
            <v>3.0120481927710845E-3</v>
          </cell>
          <cell r="R164">
            <v>85369.901634057198</v>
          </cell>
          <cell r="U164">
            <v>257.13825793390725</v>
          </cell>
        </row>
        <row r="165">
          <cell r="C165" t="str">
            <v>Kapasitas alat</v>
          </cell>
          <cell r="G165" t="str">
            <v>V</v>
          </cell>
          <cell r="H165">
            <v>800</v>
          </cell>
          <cell r="I165" t="str">
            <v>liter</v>
          </cell>
        </row>
        <row r="166">
          <cell r="C166" t="str">
            <v>Faktor efisiensi alat</v>
          </cell>
          <cell r="G166" t="str">
            <v>Fa</v>
          </cell>
          <cell r="H166">
            <v>0.83</v>
          </cell>
          <cell r="I166" t="str">
            <v>-</v>
          </cell>
        </row>
        <row r="167">
          <cell r="C167" t="str">
            <v>Waktu Siklus (termasuk proses pemanasan)</v>
          </cell>
          <cell r="G167" t="str">
            <v>Ts</v>
          </cell>
          <cell r="H167">
            <v>2</v>
          </cell>
          <cell r="I167" t="str">
            <v>Jam</v>
          </cell>
        </row>
        <row r="169">
          <cell r="C169" t="str">
            <v>Kap. Prod. / jam =</v>
          </cell>
          <cell r="D169" t="str">
            <v>V x Fa</v>
          </cell>
          <cell r="G169" t="str">
            <v>Q1</v>
          </cell>
          <cell r="H169">
            <v>332</v>
          </cell>
          <cell r="I169" t="str">
            <v>liter</v>
          </cell>
        </row>
        <row r="170">
          <cell r="D170" t="str">
            <v>Ts</v>
          </cell>
          <cell r="Q170" t="str">
            <v xml:space="preserve">JUMLAH HARGA PERALATAN   </v>
          </cell>
          <cell r="U170">
            <v>686.62815598018824</v>
          </cell>
        </row>
        <row r="171">
          <cell r="C171" t="str">
            <v>Koefisien Alat / Ltr</v>
          </cell>
          <cell r="D171" t="str">
            <v xml:space="preserve"> =  1  :  Q1</v>
          </cell>
          <cell r="G171" t="str">
            <v>(E03)</v>
          </cell>
          <cell r="H171">
            <v>3.0120481927710845E-3</v>
          </cell>
          <cell r="I171" t="str">
            <v>Jam</v>
          </cell>
        </row>
        <row r="172">
          <cell r="L172" t="str">
            <v>D.</v>
          </cell>
          <cell r="N172" t="str">
            <v>JUMLAH HARGA TENAGA, BAHAN DAN PERALATAN  ( A + B + C )</v>
          </cell>
          <cell r="U172">
            <v>1179.9781559801884</v>
          </cell>
        </row>
        <row r="173">
          <cell r="A173" t="str">
            <v xml:space="preserve">   2.b.</v>
          </cell>
          <cell r="C173" t="str">
            <v>AIR COMPRESSOR</v>
          </cell>
          <cell r="G173" t="str">
            <v>(E05)</v>
          </cell>
          <cell r="L173" t="str">
            <v>E.</v>
          </cell>
          <cell r="N173" t="str">
            <v>OVERHEAD &amp; PROFIT</v>
          </cell>
          <cell r="P173">
            <v>10</v>
          </cell>
          <cell r="Q173" t="str">
            <v>%  x  D</v>
          </cell>
          <cell r="U173">
            <v>117.99781559801885</v>
          </cell>
        </row>
        <row r="174">
          <cell r="C174" t="str">
            <v xml:space="preserve">Kapasitas alat   -----&gt;&gt;   diambil </v>
          </cell>
          <cell r="G174" t="str">
            <v>V</v>
          </cell>
          <cell r="H174">
            <v>400</v>
          </cell>
          <cell r="I174" t="str">
            <v>M2 / Jam</v>
          </cell>
          <cell r="L174" t="str">
            <v>F.</v>
          </cell>
          <cell r="N174" t="str">
            <v>HARGA SATUAN PEKERJAAN  ( D + E )</v>
          </cell>
          <cell r="U174">
            <v>1297.9759715782072</v>
          </cell>
        </row>
        <row r="175">
          <cell r="C175" t="str">
            <v>Aplikasi Lapis Resap Pengikat rata-rata (Spesifikasi)</v>
          </cell>
          <cell r="G175" t="str">
            <v>Ap</v>
          </cell>
          <cell r="H175">
            <v>0.4</v>
          </cell>
          <cell r="I175" t="str">
            <v>liter / M2</v>
          </cell>
          <cell r="L175" t="str">
            <v>Note: 1</v>
          </cell>
          <cell r="N175" t="str">
            <v>SATUAN dapat berdasarkan atas jam operasi untuk Tenaga Kerja dan Peralatan, volume dan/atau ukuran</v>
          </cell>
        </row>
        <row r="176">
          <cell r="N176" t="str">
            <v>berat untuk bahan-bahan.</v>
          </cell>
        </row>
        <row r="177">
          <cell r="C177" t="str">
            <v>Kap. Prod. / jam =</v>
          </cell>
          <cell r="D177" t="str">
            <v>( V x Ap )</v>
          </cell>
          <cell r="G177" t="str">
            <v>Q2</v>
          </cell>
          <cell r="H177">
            <v>160</v>
          </cell>
          <cell r="I177" t="str">
            <v>liter</v>
          </cell>
          <cell r="L177">
            <v>2</v>
          </cell>
          <cell r="N177" t="str">
            <v>Kuantitas satuan adalah kuantitas setiap komponen untuk menyelesaikan satu satuan pekerjaan dari nomor</v>
          </cell>
        </row>
        <row r="178">
          <cell r="N178" t="str">
            <v>mata pembayaran.</v>
          </cell>
        </row>
        <row r="179">
          <cell r="C179" t="str">
            <v>Koefisien Alat / Ltr</v>
          </cell>
          <cell r="D179" t="str">
            <v xml:space="preserve"> =  1  :  Q2</v>
          </cell>
          <cell r="G179" t="str">
            <v>(E05)</v>
          </cell>
          <cell r="H179">
            <v>6.2500000000000003E-3</v>
          </cell>
          <cell r="I179" t="str">
            <v>Jam</v>
          </cell>
          <cell r="L179">
            <v>3</v>
          </cell>
          <cell r="N179" t="str">
            <v>Biaya satuan untuk peralatan sudah termasuk bahan bakar, bahan habis dipakai dan operator.</v>
          </cell>
        </row>
        <row r="180">
          <cell r="L180">
            <v>4</v>
          </cell>
          <cell r="N180" t="str">
            <v>Biaya satuan sudah termasuk pengeluaran untuk seluruh pajak yang berkaitan (tetapi tidak termasuk PPN</v>
          </cell>
        </row>
        <row r="181">
          <cell r="J181" t="str">
            <v>Berlanjut ke hal. berikut.</v>
          </cell>
          <cell r="N181" t="str">
            <v>yang dibayar dari kontrak) dan biaya-biaya lainnya.</v>
          </cell>
        </row>
        <row r="182">
          <cell r="A182" t="str">
            <v>ITEM PEMBAYARAN NO.</v>
          </cell>
          <cell r="D182" t="str">
            <v>:  6.1 (2)</v>
          </cell>
          <cell r="J182" t="str">
            <v>Analisa EI-612</v>
          </cell>
        </row>
        <row r="183">
          <cell r="A183" t="str">
            <v>JENIS PEKERJAAN</v>
          </cell>
          <cell r="D183" t="str">
            <v>:  Lapis Perekat</v>
          </cell>
        </row>
        <row r="184">
          <cell r="A184" t="str">
            <v>SATUAN PEMBAYARAN</v>
          </cell>
          <cell r="D184" t="str">
            <v>:  LITER</v>
          </cell>
          <cell r="H184" t="str">
            <v xml:space="preserve">         URAIAN ANALISA HARGA SATUAN</v>
          </cell>
        </row>
        <row r="185">
          <cell r="J185" t="str">
            <v>Lanjutan</v>
          </cell>
        </row>
        <row r="187">
          <cell r="A187" t="str">
            <v>No.</v>
          </cell>
          <cell r="C187" t="str">
            <v>U R A I A N</v>
          </cell>
          <cell r="G187" t="str">
            <v>KODE</v>
          </cell>
          <cell r="H187" t="str">
            <v>KOEF.</v>
          </cell>
          <cell r="I187" t="str">
            <v>SATUAN</v>
          </cell>
          <cell r="J187" t="str">
            <v>KETERANGAN</v>
          </cell>
        </row>
        <row r="190">
          <cell r="A190" t="str">
            <v xml:space="preserve">   2.c.</v>
          </cell>
          <cell r="C190" t="str">
            <v>DUMP TRUCK</v>
          </cell>
          <cell r="G190" t="str">
            <v>(E08)</v>
          </cell>
        </row>
        <row r="191">
          <cell r="C191" t="str">
            <v>Sebagai alat pengangkut bahan di lokasi pekerjaan,</v>
          </cell>
        </row>
        <row r="192">
          <cell r="C192" t="str">
            <v>Dump Truck melayani alat Asphalt Sprayer.</v>
          </cell>
        </row>
        <row r="193">
          <cell r="C193" t="str">
            <v>Kap. Prod. / jam =</v>
          </cell>
          <cell r="D193" t="str">
            <v>sama dengan Asphalt Sprayer</v>
          </cell>
          <cell r="G193" t="str">
            <v>Q3</v>
          </cell>
          <cell r="H193">
            <v>332</v>
          </cell>
          <cell r="I193" t="str">
            <v>liter</v>
          </cell>
        </row>
        <row r="195">
          <cell r="C195" t="str">
            <v>Koefisien Alat / Ltr</v>
          </cell>
          <cell r="D195" t="str">
            <v xml:space="preserve"> =  1  :  Q3</v>
          </cell>
          <cell r="G195" t="str">
            <v>(E08)</v>
          </cell>
          <cell r="H195">
            <v>3.0120481927710845E-3</v>
          </cell>
          <cell r="I195" t="str">
            <v>Jam</v>
          </cell>
        </row>
        <row r="197">
          <cell r="A197" t="str">
            <v xml:space="preserve">   3.</v>
          </cell>
          <cell r="C197" t="str">
            <v>TENAGA</v>
          </cell>
        </row>
        <row r="198">
          <cell r="C198" t="str">
            <v>Produksi menentukan : ASPHALT SPRAYER</v>
          </cell>
          <cell r="G198" t="str">
            <v>Q4</v>
          </cell>
          <cell r="H198">
            <v>332</v>
          </cell>
          <cell r="I198" t="str">
            <v>liter</v>
          </cell>
        </row>
        <row r="199">
          <cell r="C199" t="str">
            <v>Produksi Lapis Resap Pengikat / hari  =  Tk x Q4</v>
          </cell>
          <cell r="G199" t="str">
            <v>Qt</v>
          </cell>
          <cell r="H199">
            <v>2324</v>
          </cell>
          <cell r="I199" t="str">
            <v>liter</v>
          </cell>
        </row>
        <row r="200">
          <cell r="C200" t="str">
            <v>Kebutuhan tenaga :</v>
          </cell>
        </row>
        <row r="201">
          <cell r="D201" t="str">
            <v>- Pekerja</v>
          </cell>
          <cell r="G201" t="str">
            <v>P</v>
          </cell>
          <cell r="H201">
            <v>12</v>
          </cell>
          <cell r="I201" t="str">
            <v>orang</v>
          </cell>
        </row>
        <row r="202">
          <cell r="D202" t="str">
            <v>- Mandor</v>
          </cell>
          <cell r="G202" t="str">
            <v>M</v>
          </cell>
          <cell r="H202">
            <v>2</v>
          </cell>
          <cell r="I202" t="str">
            <v>orang</v>
          </cell>
        </row>
        <row r="204">
          <cell r="C204" t="str">
            <v>Koefisien tenaga / liter   :</v>
          </cell>
        </row>
        <row r="205">
          <cell r="D205" t="str">
            <v>- Pekerja</v>
          </cell>
          <cell r="E205" t="str">
            <v>= (Tk x P) : Qt</v>
          </cell>
          <cell r="G205" t="str">
            <v>(L01)</v>
          </cell>
          <cell r="H205">
            <v>3.614457831325301E-2</v>
          </cell>
          <cell r="I205" t="str">
            <v>Jam</v>
          </cell>
        </row>
        <row r="206">
          <cell r="D206" t="str">
            <v>- Mandor</v>
          </cell>
          <cell r="E206" t="str">
            <v>= (Tk x M) : Qt</v>
          </cell>
          <cell r="G206" t="str">
            <v>(L03)</v>
          </cell>
          <cell r="H206">
            <v>6.024096385542169E-3</v>
          </cell>
          <cell r="I206" t="str">
            <v>Jam</v>
          </cell>
        </row>
        <row r="208">
          <cell r="A208" t="str">
            <v>4.</v>
          </cell>
          <cell r="C208" t="str">
            <v>HARGA DASAR SATUAN UPAH, BAHAN DAN ALAT</v>
          </cell>
        </row>
        <row r="209">
          <cell r="C209" t="str">
            <v>Lihat lampiran.</v>
          </cell>
        </row>
        <row r="211">
          <cell r="A211" t="str">
            <v>5.</v>
          </cell>
          <cell r="C211" t="str">
            <v>ANALISA HARGA SATUAN PEKERJAAN</v>
          </cell>
        </row>
        <row r="212">
          <cell r="C212" t="str">
            <v>Lihat perhitungan dalam FORMULIR STANDAR UNTUK</v>
          </cell>
        </row>
        <row r="213">
          <cell r="C213" t="str">
            <v>PEREKEMAN ANALISA MASING-MASING HARGA</v>
          </cell>
        </row>
        <row r="214">
          <cell r="C214" t="str">
            <v>SATUAN.</v>
          </cell>
        </row>
        <row r="215">
          <cell r="C215" t="str">
            <v>Didapat Harga Satuan Pekerjaan :</v>
          </cell>
        </row>
        <row r="217">
          <cell r="C217" t="str">
            <v xml:space="preserve">Rp.  </v>
          </cell>
          <cell r="D217">
            <v>1297.9759715782072</v>
          </cell>
          <cell r="E217" t="str">
            <v xml:space="preserve"> / liter.</v>
          </cell>
        </row>
        <row r="220">
          <cell r="A220" t="str">
            <v>6.</v>
          </cell>
          <cell r="C220" t="str">
            <v>WAKTU PELAKSANAAN YANG DIPERLUKAN</v>
          </cell>
        </row>
        <row r="221">
          <cell r="C221" t="str">
            <v>Masa Pelaksanaan :</v>
          </cell>
          <cell r="D221" t="str">
            <v>. . . . . . . . . . . .</v>
          </cell>
          <cell r="E221" t="str">
            <v>bulan</v>
          </cell>
        </row>
        <row r="223">
          <cell r="A223" t="str">
            <v>7.</v>
          </cell>
          <cell r="C223" t="str">
            <v>VOLUME PEKERJAAN YANG DIPERLUKAN</v>
          </cell>
        </row>
        <row r="224">
          <cell r="C224" t="str">
            <v>Volume pekerjaan  :</v>
          </cell>
          <cell r="D224">
            <v>0</v>
          </cell>
          <cell r="E224" t="str">
            <v>Liter</v>
          </cell>
        </row>
        <row r="241">
          <cell r="A241" t="str">
            <v>ITEM PEMBAYARAN NO.</v>
          </cell>
          <cell r="D241" t="str">
            <v>:  6.2 (1)</v>
          </cell>
          <cell r="J241" t="str">
            <v>Analisa EI-621</v>
          </cell>
          <cell r="T241" t="str">
            <v>Analisa EI-621</v>
          </cell>
        </row>
        <row r="242">
          <cell r="A242" t="str">
            <v>JENIS PEKERJAAN</v>
          </cell>
          <cell r="D242" t="str">
            <v>:  Agregat Penutup BURTU</v>
          </cell>
        </row>
        <row r="243">
          <cell r="A243" t="str">
            <v>SATUAN PEMBAYARAN</v>
          </cell>
          <cell r="D243" t="str">
            <v>:  M2</v>
          </cell>
          <cell r="H243" t="str">
            <v xml:space="preserve">         URAIAN ANALISA HARGA SATUAN</v>
          </cell>
          <cell r="L243" t="str">
            <v>FORMULIR STANDAR UNTUK</v>
          </cell>
        </row>
        <row r="244">
          <cell r="L244" t="str">
            <v>PEREKAMAN ANALISA MASING-MASING HARGA SATUAN</v>
          </cell>
        </row>
        <row r="245">
          <cell r="L245" t="str">
            <v/>
          </cell>
        </row>
        <row r="246">
          <cell r="A246" t="str">
            <v>No.</v>
          </cell>
          <cell r="C246" t="str">
            <v>U R A I A N</v>
          </cell>
          <cell r="G246" t="str">
            <v>KODE</v>
          </cell>
          <cell r="H246" t="str">
            <v>KOEF.</v>
          </cell>
          <cell r="I246" t="str">
            <v>SATUAN</v>
          </cell>
          <cell r="J246" t="str">
            <v>KETERANGAN</v>
          </cell>
        </row>
        <row r="248">
          <cell r="L248" t="str">
            <v>Proyek / Bagpro</v>
          </cell>
          <cell r="O248" t="str">
            <v xml:space="preserve">:  Peningkatan Jalan Dan Jembatan Prop. NTT </v>
          </cell>
        </row>
        <row r="249">
          <cell r="A249" t="str">
            <v>I.</v>
          </cell>
          <cell r="C249" t="str">
            <v>ASUMSI</v>
          </cell>
          <cell r="L249" t="str">
            <v>No. Paket Kontrak</v>
          </cell>
          <cell r="O249" t="str">
            <v xml:space="preserve">:  </v>
          </cell>
        </row>
        <row r="250">
          <cell r="A250">
            <v>1</v>
          </cell>
          <cell r="C250" t="str">
            <v>Menggunakan alat berat (cara mekanik)</v>
          </cell>
          <cell r="L250" t="str">
            <v>Nama Paket</v>
          </cell>
          <cell r="O250" t="str">
            <v>:  Pembangunan Jalan Resetlement Pengungsi Mauritzu</v>
          </cell>
        </row>
        <row r="251">
          <cell r="A251">
            <v>2</v>
          </cell>
          <cell r="C251" t="str">
            <v>Lokasi pekerjaan : sepanjang jalan</v>
          </cell>
          <cell r="L251" t="str">
            <v>Prop / Kab / Kodya</v>
          </cell>
          <cell r="O251" t="str">
            <v>:  Nusa Tenggara Timur / TTU</v>
          </cell>
        </row>
        <row r="252">
          <cell r="A252">
            <v>3</v>
          </cell>
          <cell r="C252" t="str">
            <v>Kondisi existing jalan : sedang</v>
          </cell>
          <cell r="L252" t="str">
            <v>ITEM PEMBAYARAN NO.</v>
          </cell>
          <cell r="O252" t="str">
            <v>:  6.2 (1)</v>
          </cell>
          <cell r="R252" t="str">
            <v>PERKIRAAN VOL. PEK.</v>
          </cell>
          <cell r="T252" t="str">
            <v>:</v>
          </cell>
          <cell r="U252">
            <v>0</v>
          </cell>
        </row>
        <row r="253">
          <cell r="A253">
            <v>4</v>
          </cell>
          <cell r="C253" t="str">
            <v>Dalam pekerjaan ini tidak termasuk aspal</v>
          </cell>
          <cell r="L253" t="str">
            <v>JENIS PEKERJAAN</v>
          </cell>
          <cell r="O253" t="str">
            <v>:  Agregat Penutup BURTU</v>
          </cell>
          <cell r="R253" t="str">
            <v>TOTAL HARGA (Rp.)</v>
          </cell>
          <cell r="T253" t="str">
            <v>:</v>
          </cell>
          <cell r="U253">
            <v>0</v>
          </cell>
        </row>
        <row r="254">
          <cell r="A254">
            <v>5</v>
          </cell>
          <cell r="C254" t="str">
            <v>Jarak rata-rata Base Camp ke lokasi pekerjaan</v>
          </cell>
          <cell r="G254" t="str">
            <v>L</v>
          </cell>
          <cell r="H254">
            <v>17.5</v>
          </cell>
          <cell r="I254" t="str">
            <v>Km</v>
          </cell>
          <cell r="L254" t="str">
            <v>SATUAN PEMBAYARAN</v>
          </cell>
          <cell r="O254" t="str">
            <v>:  M2</v>
          </cell>
          <cell r="R254" t="str">
            <v>% THD. BIAYA PROYEK</v>
          </cell>
          <cell r="T254" t="str">
            <v>:</v>
          </cell>
          <cell r="U254">
            <v>0</v>
          </cell>
        </row>
        <row r="255">
          <cell r="A255">
            <v>6</v>
          </cell>
          <cell r="C255" t="str">
            <v>Jam kerja efektif per-hari</v>
          </cell>
          <cell r="G255" t="str">
            <v>Tk</v>
          </cell>
          <cell r="H255">
            <v>7</v>
          </cell>
          <cell r="I255" t="str">
            <v>Jam</v>
          </cell>
        </row>
        <row r="256">
          <cell r="A256">
            <v>7</v>
          </cell>
          <cell r="C256" t="str">
            <v>Faktor pemadatan material</v>
          </cell>
          <cell r="G256" t="str">
            <v>Fp</v>
          </cell>
          <cell r="H256">
            <v>1.1499999999999999</v>
          </cell>
          <cell r="I256" t="str">
            <v>-</v>
          </cell>
        </row>
        <row r="257">
          <cell r="A257">
            <v>8</v>
          </cell>
          <cell r="C257" t="str">
            <v>Tebal SBST</v>
          </cell>
          <cell r="G257" t="str">
            <v>t</v>
          </cell>
          <cell r="H257">
            <v>1.5</v>
          </cell>
          <cell r="I257" t="str">
            <v>Cm</v>
          </cell>
          <cell r="Q257" t="str">
            <v>PERKIRAAN</v>
          </cell>
          <cell r="R257" t="str">
            <v>HARGA</v>
          </cell>
          <cell r="S257" t="str">
            <v>JUMLAH</v>
          </cell>
        </row>
        <row r="258">
          <cell r="A258">
            <v>9</v>
          </cell>
          <cell r="C258" t="str">
            <v>Lapisan SBST terdiri dari (spesifikasi) :</v>
          </cell>
          <cell r="L258" t="str">
            <v>NO.</v>
          </cell>
          <cell r="N258" t="str">
            <v>KOMPONEN</v>
          </cell>
          <cell r="P258" t="str">
            <v>SATUAN</v>
          </cell>
          <cell r="Q258" t="str">
            <v>KUANTITAS</v>
          </cell>
          <cell r="R258" t="str">
            <v>SATUAN</v>
          </cell>
          <cell r="S258" t="str">
            <v>HARGA</v>
          </cell>
        </row>
        <row r="259">
          <cell r="C259" t="str">
            <v>- Menggunakan material ukuran</v>
          </cell>
          <cell r="G259" t="str">
            <v>Ld</v>
          </cell>
          <cell r="H259">
            <v>1.3</v>
          </cell>
          <cell r="I259" t="str">
            <v>Cm</v>
          </cell>
          <cell r="R259" t="str">
            <v>(Rp.)</v>
          </cell>
          <cell r="S259" t="str">
            <v>(Rp.)</v>
          </cell>
        </row>
        <row r="262">
          <cell r="A262" t="str">
            <v>II.</v>
          </cell>
          <cell r="C262" t="str">
            <v>URUTAN KERJA</v>
          </cell>
          <cell r="L262" t="str">
            <v>A.</v>
          </cell>
          <cell r="N262" t="str">
            <v>TENAGA</v>
          </cell>
        </row>
        <row r="264">
          <cell r="A264">
            <v>1</v>
          </cell>
          <cell r="C264" t="str">
            <v>Wheel Loader memuat Agregat ke dalam Dump</v>
          </cell>
          <cell r="L264" t="str">
            <v>1.</v>
          </cell>
          <cell r="N264" t="str">
            <v>Pekerja</v>
          </cell>
          <cell r="O264" t="str">
            <v>(L01)</v>
          </cell>
          <cell r="P264" t="str">
            <v>Jam</v>
          </cell>
          <cell r="Q264">
            <v>3.2128514056224897E-2</v>
          </cell>
          <cell r="R264">
            <v>0</v>
          </cell>
          <cell r="U264">
            <v>0</v>
          </cell>
        </row>
        <row r="265">
          <cell r="C265" t="str">
            <v>Tuck di Base Camp</v>
          </cell>
          <cell r="L265" t="str">
            <v>2.</v>
          </cell>
          <cell r="N265" t="str">
            <v>Mandor</v>
          </cell>
          <cell r="O265" t="str">
            <v>(L02)</v>
          </cell>
          <cell r="P265" t="str">
            <v>Jam</v>
          </cell>
          <cell r="Q265">
            <v>1.606425702811245E-3</v>
          </cell>
          <cell r="R265">
            <v>0</v>
          </cell>
          <cell r="U265">
            <v>0</v>
          </cell>
        </row>
        <row r="266">
          <cell r="A266">
            <v>2</v>
          </cell>
          <cell r="C266" t="str">
            <v>Dump Truck mengangkut Agregat ke lokasi</v>
          </cell>
        </row>
        <row r="267">
          <cell r="C267" t="str">
            <v>pekerjaan dan langsung dihampar secara manual</v>
          </cell>
        </row>
        <row r="268">
          <cell r="A268">
            <v>3</v>
          </cell>
          <cell r="C268" t="str">
            <v>Hamparan material dipadatkan dengan menggunakan</v>
          </cell>
          <cell r="Q268" t="str">
            <v xml:space="preserve">JUMLAH HARGA TENAGA   </v>
          </cell>
          <cell r="U268">
            <v>0</v>
          </cell>
        </row>
        <row r="269">
          <cell r="C269" t="str">
            <v>Pneumatic Tire Roller</v>
          </cell>
        </row>
        <row r="270">
          <cell r="A270">
            <v>4</v>
          </cell>
          <cell r="C270" t="str">
            <v>Selama pemadatan, sekelompok  pekerja akan</v>
          </cell>
          <cell r="L270" t="str">
            <v>B.</v>
          </cell>
          <cell r="N270" t="str">
            <v>BAHAN</v>
          </cell>
        </row>
        <row r="271">
          <cell r="C271" t="str">
            <v>merapikan hamparan dengan menggunakan Alat Bantu</v>
          </cell>
        </row>
        <row r="272">
          <cell r="L272" t="str">
            <v>1.</v>
          </cell>
          <cell r="N272" t="str">
            <v>Chipping</v>
          </cell>
          <cell r="O272" t="str">
            <v>(M41)</v>
          </cell>
          <cell r="P272" t="str">
            <v>Kg</v>
          </cell>
          <cell r="Q272">
            <v>33</v>
          </cell>
          <cell r="R272">
            <v>17.430454939816247</v>
          </cell>
          <cell r="U272">
            <v>575.2050130139362</v>
          </cell>
        </row>
        <row r="274">
          <cell r="A274" t="str">
            <v>III.</v>
          </cell>
          <cell r="C274" t="str">
            <v>PEMAKAIAN BAHAN, ALAT DAN TENAGA</v>
          </cell>
        </row>
        <row r="275">
          <cell r="A275" t="str">
            <v xml:space="preserve">   1.</v>
          </cell>
          <cell r="C275" t="str">
            <v>BAHAN</v>
          </cell>
        </row>
        <row r="276">
          <cell r="A276" t="str">
            <v>1.a.</v>
          </cell>
          <cell r="C276" t="str">
            <v>Agregat (Batu Pecah) / Chipping</v>
          </cell>
          <cell r="G276" t="str">
            <v>(M04)</v>
          </cell>
        </row>
        <row r="277">
          <cell r="C277" t="str">
            <v>Berat Jenis Agregat Chipping</v>
          </cell>
          <cell r="G277" t="str">
            <v>Bj</v>
          </cell>
          <cell r="H277">
            <v>1.9</v>
          </cell>
        </row>
        <row r="278">
          <cell r="Q278" t="str">
            <v xml:space="preserve">JUMLAH HARGA BAHAN   </v>
          </cell>
          <cell r="U278">
            <v>575.2050130139362</v>
          </cell>
        </row>
        <row r="279">
          <cell r="C279" t="str">
            <v>Volume Chipping per M2</v>
          </cell>
          <cell r="G279" t="str">
            <v>(M04)</v>
          </cell>
          <cell r="H279">
            <v>32.774999999999991</v>
          </cell>
          <cell r="I279" t="str">
            <v>Kg.</v>
          </cell>
        </row>
        <row r="280">
          <cell r="C280" t="str">
            <v>= { ( t/100 ) x 1 M2 x Fb } / Bj x 1000</v>
          </cell>
          <cell r="L280" t="str">
            <v>C.</v>
          </cell>
          <cell r="N280" t="str">
            <v>PERALATAN</v>
          </cell>
        </row>
        <row r="282">
          <cell r="L282" t="str">
            <v>1.</v>
          </cell>
          <cell r="N282" t="str">
            <v>Wheel Loader</v>
          </cell>
          <cell r="O282" t="str">
            <v>(E15)</v>
          </cell>
          <cell r="P282" t="str">
            <v>Jam</v>
          </cell>
          <cell r="Q282">
            <v>5.1316376617581427E-4</v>
          </cell>
          <cell r="R282">
            <v>215035.12819823693</v>
          </cell>
          <cell r="U282">
            <v>110.3482362463063</v>
          </cell>
        </row>
        <row r="283">
          <cell r="A283" t="str">
            <v>2</v>
          </cell>
          <cell r="C283" t="str">
            <v>ALAT</v>
          </cell>
          <cell r="L283" t="str">
            <v>2.</v>
          </cell>
          <cell r="N283" t="str">
            <v>Dump Truck</v>
          </cell>
          <cell r="O283" t="str">
            <v>(E08)</v>
          </cell>
          <cell r="P283" t="str">
            <v>Jam</v>
          </cell>
          <cell r="Q283">
            <v>9.1325085314484158E-3</v>
          </cell>
          <cell r="R283">
            <v>85369.901634057198</v>
          </cell>
          <cell r="U283">
            <v>779.64135500193936</v>
          </cell>
        </row>
        <row r="284">
          <cell r="A284" t="str">
            <v>2.a.</v>
          </cell>
          <cell r="C284" t="str">
            <v>WHEEL LOADER</v>
          </cell>
          <cell r="G284" t="str">
            <v>(E15)</v>
          </cell>
          <cell r="L284" t="str">
            <v>3.</v>
          </cell>
          <cell r="N284" t="str">
            <v>P. Tyre Roller</v>
          </cell>
          <cell r="O284" t="str">
            <v>(E18)</v>
          </cell>
          <cell r="P284" t="str">
            <v>Jam</v>
          </cell>
          <cell r="Q284">
            <v>1.606425702811245E-3</v>
          </cell>
          <cell r="R284">
            <v>153571.33878019065</v>
          </cell>
          <cell r="U284">
            <v>246.70094583163157</v>
          </cell>
        </row>
        <row r="285">
          <cell r="C285" t="str">
            <v>Kapasitas bucket</v>
          </cell>
          <cell r="G285" t="str">
            <v>V</v>
          </cell>
          <cell r="H285">
            <v>1.5</v>
          </cell>
          <cell r="I285" t="str">
            <v>M3</v>
          </cell>
          <cell r="L285" t="str">
            <v>4.</v>
          </cell>
          <cell r="N285" t="str">
            <v>Alat Bantu</v>
          </cell>
          <cell r="P285" t="str">
            <v>Ls</v>
          </cell>
          <cell r="Q285">
            <v>1</v>
          </cell>
          <cell r="R285">
            <v>10</v>
          </cell>
          <cell r="U285">
            <v>10</v>
          </cell>
        </row>
        <row r="286">
          <cell r="C286" t="str">
            <v>Faktor bucket</v>
          </cell>
          <cell r="G286" t="str">
            <v>Fb</v>
          </cell>
          <cell r="H286">
            <v>0.9</v>
          </cell>
          <cell r="I286" t="str">
            <v>-</v>
          </cell>
        </row>
        <row r="287">
          <cell r="C287" t="str">
            <v>Faktor Efisiensi alat</v>
          </cell>
          <cell r="G287" t="str">
            <v>Fa</v>
          </cell>
          <cell r="H287">
            <v>0.83</v>
          </cell>
          <cell r="I287" t="str">
            <v>-</v>
          </cell>
        </row>
        <row r="288">
          <cell r="C288" t="str">
            <v>Waktu Siklus :</v>
          </cell>
          <cell r="G288" t="str">
            <v>Ts1</v>
          </cell>
        </row>
        <row r="289">
          <cell r="C289" t="str">
            <v>- Muat</v>
          </cell>
          <cell r="G289" t="str">
            <v>T1</v>
          </cell>
          <cell r="H289">
            <v>1.5</v>
          </cell>
          <cell r="I289" t="str">
            <v>menit</v>
          </cell>
        </row>
        <row r="290">
          <cell r="C290" t="str">
            <v>- Lain lain</v>
          </cell>
          <cell r="G290" t="str">
            <v>T2</v>
          </cell>
          <cell r="H290">
            <v>0.5</v>
          </cell>
          <cell r="I290" t="str">
            <v>menit</v>
          </cell>
          <cell r="Q290" t="str">
            <v xml:space="preserve">JUMLAH HARGA PERALATAN   </v>
          </cell>
          <cell r="U290">
            <v>1146.6905370798772</v>
          </cell>
        </row>
        <row r="291">
          <cell r="G291" t="str">
            <v>Ts1</v>
          </cell>
          <cell r="H291">
            <v>2</v>
          </cell>
          <cell r="I291" t="str">
            <v>menit</v>
          </cell>
        </row>
        <row r="292">
          <cell r="L292" t="str">
            <v>D.</v>
          </cell>
          <cell r="N292" t="str">
            <v>JUMLAH HARGA TENAGA, BAHAN DAN PERALATAN  ( A + B + C )</v>
          </cell>
          <cell r="U292">
            <v>1721.8955500938134</v>
          </cell>
        </row>
        <row r="293">
          <cell r="C293" t="str">
            <v>Kap. Prod. / jam  =</v>
          </cell>
          <cell r="D293" t="str">
            <v>V x Fb x Fa x 60 x 100</v>
          </cell>
          <cell r="G293" t="str">
            <v>Q1</v>
          </cell>
          <cell r="H293">
            <v>1948.6956521739132</v>
          </cell>
          <cell r="I293" t="str">
            <v>M2</v>
          </cell>
          <cell r="L293" t="str">
            <v>E.</v>
          </cell>
          <cell r="N293" t="str">
            <v>OVERHEAD &amp; PROFIT</v>
          </cell>
          <cell r="P293">
            <v>10</v>
          </cell>
          <cell r="Q293" t="str">
            <v>%  x  D</v>
          </cell>
          <cell r="U293">
            <v>172.18955500938137</v>
          </cell>
        </row>
        <row r="294">
          <cell r="D294" t="str">
            <v>Fh x Ts1 x t</v>
          </cell>
          <cell r="L294" t="str">
            <v>F.</v>
          </cell>
          <cell r="N294" t="str">
            <v>HARGA SATUAN PEKERJAAN  ( D + E )</v>
          </cell>
          <cell r="U294">
            <v>1894.0851051031948</v>
          </cell>
        </row>
        <row r="295">
          <cell r="L295" t="str">
            <v>Note: 1</v>
          </cell>
          <cell r="N295" t="str">
            <v>SATUAN dapat berdasarkan atas jam operasi untuk Tenaga Kerja dan Peralatan, volume dan/atau ukuran</v>
          </cell>
        </row>
        <row r="296">
          <cell r="C296" t="str">
            <v>Koefisien Alat / M2</v>
          </cell>
          <cell r="D296" t="str">
            <v xml:space="preserve"> = 1 : Q1</v>
          </cell>
          <cell r="G296" t="str">
            <v>(E15)</v>
          </cell>
          <cell r="H296">
            <v>5.1316376617581427E-4</v>
          </cell>
          <cell r="I296" t="str">
            <v>Jam</v>
          </cell>
          <cell r="N296" t="str">
            <v>berat untuk bahan-bahan.</v>
          </cell>
        </row>
        <row r="297">
          <cell r="L297">
            <v>2</v>
          </cell>
          <cell r="N297" t="str">
            <v>Kuantitas satuan adalah kuantitas setiap komponen untuk menyelesaikan satu satuan pekerjaan dari nomor</v>
          </cell>
        </row>
        <row r="298">
          <cell r="N298" t="str">
            <v>mata pembayaran.</v>
          </cell>
        </row>
        <row r="299">
          <cell r="L299">
            <v>3</v>
          </cell>
          <cell r="N299" t="str">
            <v>Biaya satuan untuk peralatan sudah termasuk bahan bakar, bahan habis dipakai dan operator.</v>
          </cell>
        </row>
        <row r="300">
          <cell r="L300">
            <v>4</v>
          </cell>
          <cell r="N300" t="str">
            <v>Biaya satuan sudah termasuk pengeluaran untuk seluruh pajak yang berkaitan (tetapi tidak termasuk PPN</v>
          </cell>
        </row>
        <row r="301">
          <cell r="J301" t="str">
            <v>Berlanjut ke hal. berikut.</v>
          </cell>
          <cell r="N301" t="str">
            <v>yang dibayar dari kontrak) dan biaya-biaya lainnya.</v>
          </cell>
        </row>
        <row r="302">
          <cell r="A302" t="str">
            <v>ITEM PEMBAYARAN NO.</v>
          </cell>
          <cell r="D302" t="str">
            <v>:  6.2 (1)</v>
          </cell>
          <cell r="J302" t="str">
            <v>Analisa EI-621</v>
          </cell>
        </row>
        <row r="303">
          <cell r="A303" t="str">
            <v>JENIS PEKERJAAN</v>
          </cell>
          <cell r="D303" t="str">
            <v>:  Agregat Penutup BURTU</v>
          </cell>
        </row>
        <row r="304">
          <cell r="A304" t="str">
            <v>SATUAN PEMBAYARAN</v>
          </cell>
          <cell r="D304" t="str">
            <v>:  M2</v>
          </cell>
          <cell r="H304" t="str">
            <v xml:space="preserve">         URAIAN ANALISA HARGA SATUAN</v>
          </cell>
        </row>
        <row r="305">
          <cell r="J305" t="str">
            <v>Lanjutan</v>
          </cell>
        </row>
        <row r="307">
          <cell r="A307" t="str">
            <v>No.</v>
          </cell>
          <cell r="C307" t="str">
            <v>U R A I A N</v>
          </cell>
          <cell r="G307" t="str">
            <v>KODE</v>
          </cell>
          <cell r="H307" t="str">
            <v>KOEF.</v>
          </cell>
          <cell r="I307" t="str">
            <v>SATUAN</v>
          </cell>
          <cell r="J307" t="str">
            <v>KETERANGAN</v>
          </cell>
        </row>
        <row r="310">
          <cell r="A310" t="str">
            <v>2.b.</v>
          </cell>
          <cell r="C310" t="str">
            <v>DUMP TRUCK</v>
          </cell>
          <cell r="G310" t="str">
            <v>(E08)</v>
          </cell>
        </row>
        <row r="311">
          <cell r="C311" t="str">
            <v>Kapasitas bak</v>
          </cell>
          <cell r="G311" t="str">
            <v>V</v>
          </cell>
          <cell r="H311">
            <v>4</v>
          </cell>
          <cell r="I311" t="str">
            <v>M3</v>
          </cell>
        </row>
        <row r="312">
          <cell r="C312" t="str">
            <v>Faktor Efisiensi alat</v>
          </cell>
          <cell r="G312" t="str">
            <v>Fa</v>
          </cell>
          <cell r="H312">
            <v>0.83</v>
          </cell>
          <cell r="I312" t="str">
            <v>-</v>
          </cell>
        </row>
        <row r="313">
          <cell r="C313" t="str">
            <v>Kecepatan rata-rata bermuatan</v>
          </cell>
          <cell r="G313" t="str">
            <v>v1</v>
          </cell>
          <cell r="H313">
            <v>40</v>
          </cell>
          <cell r="I313" t="str">
            <v>KM / Jam</v>
          </cell>
        </row>
        <row r="314">
          <cell r="C314" t="str">
            <v>Kecepatan rata-rata kosong</v>
          </cell>
          <cell r="G314" t="str">
            <v>v2</v>
          </cell>
          <cell r="H314">
            <v>50</v>
          </cell>
          <cell r="I314" t="str">
            <v>KM / Jam</v>
          </cell>
        </row>
        <row r="315">
          <cell r="C315" t="str">
            <v>Waktu Siklus</v>
          </cell>
          <cell r="G315" t="str">
            <v>Ts2</v>
          </cell>
        </row>
        <row r="316">
          <cell r="C316" t="str">
            <v>- Waktu tempuh isi = (L : v1) x 60 menit</v>
          </cell>
          <cell r="G316" t="str">
            <v>T1</v>
          </cell>
          <cell r="H316">
            <v>26.25</v>
          </cell>
          <cell r="I316" t="str">
            <v>menit</v>
          </cell>
        </row>
        <row r="317">
          <cell r="C317" t="str">
            <v>- Waktu tempuh kosong = (L : v2) x 60 menit</v>
          </cell>
          <cell r="G317" t="str">
            <v>T2</v>
          </cell>
          <cell r="H317">
            <v>21</v>
          </cell>
          <cell r="I317" t="str">
            <v>menit</v>
          </cell>
        </row>
        <row r="318">
          <cell r="C318" t="str">
            <v>- Waktu muat  =  V : ( Q1 x t/100 ) x 60</v>
          </cell>
          <cell r="G318" t="str">
            <v>T3</v>
          </cell>
          <cell r="H318">
            <v>8.2106202588130284</v>
          </cell>
          <cell r="I318" t="str">
            <v>menit</v>
          </cell>
        </row>
        <row r="319">
          <cell r="C319" t="str">
            <v>- Menghampar, menunggu, dan lain-lain</v>
          </cell>
          <cell r="G319" t="str">
            <v>T4</v>
          </cell>
          <cell r="H319">
            <v>50</v>
          </cell>
          <cell r="I319" t="str">
            <v>menit</v>
          </cell>
        </row>
        <row r="320">
          <cell r="G320" t="str">
            <v>Ts2</v>
          </cell>
          <cell r="H320">
            <v>105.46062025881304</v>
          </cell>
          <cell r="I320" t="str">
            <v>menit</v>
          </cell>
        </row>
        <row r="322">
          <cell r="C322" t="str">
            <v xml:space="preserve">Kap. Prod./jam = </v>
          </cell>
          <cell r="D322" t="str">
            <v>V x Fa x 60 x 100</v>
          </cell>
          <cell r="G322" t="str">
            <v>Q2</v>
          </cell>
          <cell r="H322">
            <v>109.49893959106983</v>
          </cell>
          <cell r="I322" t="str">
            <v>M2</v>
          </cell>
        </row>
        <row r="323">
          <cell r="D323" t="str">
            <v>Fh x Ts2 x t</v>
          </cell>
        </row>
        <row r="325">
          <cell r="C325" t="str">
            <v>Koefisien Alat / M2</v>
          </cell>
          <cell r="D325" t="str">
            <v xml:space="preserve"> = 1 : Q2</v>
          </cell>
          <cell r="G325" t="str">
            <v>(E08)</v>
          </cell>
          <cell r="H325">
            <v>9.1325085314484158E-3</v>
          </cell>
          <cell r="I325" t="str">
            <v>Jam</v>
          </cell>
        </row>
        <row r="327">
          <cell r="A327" t="str">
            <v>2.c.</v>
          </cell>
          <cell r="C327" t="str">
            <v>PNEUMATIC TIRE ROLLER</v>
          </cell>
          <cell r="G327" t="str">
            <v>(E18)</v>
          </cell>
        </row>
        <row r="328">
          <cell r="C328" t="str">
            <v>Kecepatan rata-rata</v>
          </cell>
          <cell r="G328" t="str">
            <v>v</v>
          </cell>
          <cell r="H328">
            <v>4</v>
          </cell>
          <cell r="I328" t="str">
            <v>Km/Jam</v>
          </cell>
        </row>
        <row r="329">
          <cell r="C329" t="str">
            <v>Lebar efektif pemadatan</v>
          </cell>
          <cell r="G329" t="str">
            <v>b</v>
          </cell>
          <cell r="H329">
            <v>1.5</v>
          </cell>
          <cell r="I329" t="str">
            <v>M</v>
          </cell>
        </row>
        <row r="330">
          <cell r="C330" t="str">
            <v>Banyak Lintasan per lapis</v>
          </cell>
          <cell r="G330" t="str">
            <v>n</v>
          </cell>
          <cell r="H330">
            <v>8</v>
          </cell>
          <cell r="I330" t="str">
            <v>lintasan</v>
          </cell>
        </row>
        <row r="331">
          <cell r="C331" t="str">
            <v>Faktor Efisiensi alat</v>
          </cell>
          <cell r="G331" t="str">
            <v>Fa</v>
          </cell>
          <cell r="H331">
            <v>0.83</v>
          </cell>
        </row>
        <row r="333">
          <cell r="C333" t="str">
            <v>Kap.Prod. / jam =</v>
          </cell>
          <cell r="D333" t="str">
            <v>(v x 1000) x b x Fa</v>
          </cell>
          <cell r="G333" t="str">
            <v>Q3</v>
          </cell>
          <cell r="H333">
            <v>622.5</v>
          </cell>
          <cell r="I333" t="str">
            <v>M2</v>
          </cell>
        </row>
        <row r="334">
          <cell r="D334" t="str">
            <v>n</v>
          </cell>
        </row>
        <row r="335">
          <cell r="D335" t="str">
            <v/>
          </cell>
        </row>
        <row r="336">
          <cell r="C336" t="str">
            <v>Koefisien Alat / M2</v>
          </cell>
          <cell r="D336" t="str">
            <v xml:space="preserve"> = 1 : Q3</v>
          </cell>
          <cell r="G336" t="str">
            <v>(E18)</v>
          </cell>
          <cell r="H336">
            <v>1.606425702811245E-3</v>
          </cell>
          <cell r="I336" t="str">
            <v>Jam</v>
          </cell>
        </row>
        <row r="338">
          <cell r="A338" t="str">
            <v>2.d.</v>
          </cell>
          <cell r="C338" t="str">
            <v>ALAT BANTU</v>
          </cell>
        </row>
        <row r="339">
          <cell r="C339" t="str">
            <v>diperlukan :</v>
          </cell>
          <cell r="J339" t="str">
            <v>Lump Sum</v>
          </cell>
        </row>
        <row r="340">
          <cell r="C340" t="str">
            <v>- Kereta dorong   = 2 buah</v>
          </cell>
        </row>
        <row r="341">
          <cell r="C341" t="str">
            <v>- Sekop                = 3 buah</v>
          </cell>
        </row>
        <row r="342">
          <cell r="C342" t="str">
            <v>- Sapu lidi            = 2 buah</v>
          </cell>
        </row>
        <row r="345">
          <cell r="A345" t="str">
            <v xml:space="preserve">   3.</v>
          </cell>
          <cell r="C345" t="str">
            <v>TENAGA</v>
          </cell>
        </row>
        <row r="346">
          <cell r="C346" t="str">
            <v>Produksi menentukan : PNEUMATIC TIRE ROLLER</v>
          </cell>
          <cell r="G346" t="str">
            <v>Q3</v>
          </cell>
          <cell r="H346">
            <v>622.5</v>
          </cell>
          <cell r="I346" t="str">
            <v>M2</v>
          </cell>
        </row>
        <row r="347">
          <cell r="C347" t="str">
            <v>Produksi / hari  =  Tk x Q3</v>
          </cell>
          <cell r="G347" t="str">
            <v>Qt</v>
          </cell>
          <cell r="H347">
            <v>4357.5</v>
          </cell>
          <cell r="I347" t="str">
            <v>M2</v>
          </cell>
        </row>
        <row r="348">
          <cell r="C348" t="str">
            <v>Kebutuhan tenaga :</v>
          </cell>
        </row>
        <row r="349">
          <cell r="D349" t="str">
            <v>- Pekerja</v>
          </cell>
          <cell r="G349" t="str">
            <v>P</v>
          </cell>
          <cell r="H349">
            <v>20</v>
          </cell>
          <cell r="I349" t="str">
            <v>orang</v>
          </cell>
        </row>
        <row r="350">
          <cell r="D350" t="str">
            <v>- Mandor</v>
          </cell>
          <cell r="G350" t="str">
            <v>M</v>
          </cell>
          <cell r="H350">
            <v>1</v>
          </cell>
          <cell r="I350" t="str">
            <v>orang</v>
          </cell>
        </row>
        <row r="353">
          <cell r="C353" t="str">
            <v>Koefisien Tenaga / M2     :</v>
          </cell>
        </row>
        <row r="354">
          <cell r="D354" t="str">
            <v>- Pekerja</v>
          </cell>
          <cell r="E354" t="str">
            <v>= (Tk x P) / Qt</v>
          </cell>
          <cell r="G354" t="str">
            <v>(L01)</v>
          </cell>
          <cell r="H354">
            <v>3.2128514056224897E-2</v>
          </cell>
          <cell r="I354" t="str">
            <v>Jam</v>
          </cell>
        </row>
        <row r="355">
          <cell r="D355" t="str">
            <v>- Mandor</v>
          </cell>
          <cell r="E355" t="str">
            <v>= (Tk x M) / Qt</v>
          </cell>
          <cell r="G355" t="str">
            <v>(L02)</v>
          </cell>
          <cell r="H355">
            <v>1.606425702811245E-3</v>
          </cell>
          <cell r="I355" t="str">
            <v>Jam</v>
          </cell>
        </row>
        <row r="360">
          <cell r="J360" t="str">
            <v>Berlanjut ke hal. berikut.</v>
          </cell>
        </row>
        <row r="361">
          <cell r="A361" t="str">
            <v>ITEM PEMBAYARAN NO.</v>
          </cell>
          <cell r="D361" t="str">
            <v>:  6.2 (1)</v>
          </cell>
          <cell r="J361" t="str">
            <v>Analisa EI-621</v>
          </cell>
        </row>
        <row r="362">
          <cell r="A362" t="str">
            <v>JENIS PEKERJAAN</v>
          </cell>
          <cell r="D362" t="str">
            <v>:  Agregat Penutup BURTU</v>
          </cell>
        </row>
        <row r="363">
          <cell r="A363" t="str">
            <v>SATUAN PEMBAYARAN</v>
          </cell>
          <cell r="D363" t="str">
            <v>:  M2</v>
          </cell>
          <cell r="H363" t="str">
            <v xml:space="preserve">         URAIAN ANALISA HARGA SATUAN</v>
          </cell>
        </row>
        <row r="364">
          <cell r="J364" t="str">
            <v>Lanjutan</v>
          </cell>
        </row>
        <row r="366">
          <cell r="A366" t="str">
            <v>No.</v>
          </cell>
          <cell r="C366" t="str">
            <v>U R A I A N</v>
          </cell>
          <cell r="G366" t="str">
            <v>KODE</v>
          </cell>
          <cell r="H366" t="str">
            <v>KOEF.</v>
          </cell>
          <cell r="I366" t="str">
            <v>SATUAN</v>
          </cell>
          <cell r="J366" t="str">
            <v>KETERANGAN</v>
          </cell>
        </row>
        <row r="369">
          <cell r="A369" t="str">
            <v>4.</v>
          </cell>
          <cell r="C369" t="str">
            <v>HARGA DASAR SATUAN UPAH, BAHAN DAN ALAT</v>
          </cell>
        </row>
        <row r="370">
          <cell r="C370" t="str">
            <v>Lihat lampiran.</v>
          </cell>
        </row>
        <row r="372">
          <cell r="A372" t="str">
            <v>5.</v>
          </cell>
          <cell r="C372" t="str">
            <v>ANALISA HARGA SATUAN PEKERJAAN</v>
          </cell>
        </row>
        <row r="373">
          <cell r="C373" t="str">
            <v>Lihat perhitungan dalam FORMULIR STANDAR UNTUK</v>
          </cell>
        </row>
        <row r="374">
          <cell r="C374" t="str">
            <v>PEREKEMAN ANALISA MASING-MASING HARGA</v>
          </cell>
        </row>
        <row r="375">
          <cell r="C375" t="str">
            <v>SATUAN.</v>
          </cell>
        </row>
        <row r="376">
          <cell r="C376" t="str">
            <v>Didapat Harga Satuan Pekerjaan :</v>
          </cell>
        </row>
        <row r="378">
          <cell r="C378" t="str">
            <v xml:space="preserve">Rp.  </v>
          </cell>
          <cell r="D378">
            <v>1894.0851051031948</v>
          </cell>
          <cell r="E378" t="str">
            <v xml:space="preserve"> / M2.</v>
          </cell>
        </row>
        <row r="381">
          <cell r="A381" t="str">
            <v>6.</v>
          </cell>
          <cell r="C381" t="str">
            <v>WAKTU PELAKSANAAN YANG DIPERLUKAN</v>
          </cell>
        </row>
        <row r="382">
          <cell r="C382" t="str">
            <v>Masa Pelaksanaan :</v>
          </cell>
          <cell r="D382" t="str">
            <v>. . . . . . . . . . . .</v>
          </cell>
          <cell r="E382" t="str">
            <v>bulan</v>
          </cell>
        </row>
        <row r="384">
          <cell r="A384" t="str">
            <v>7.</v>
          </cell>
          <cell r="C384" t="str">
            <v>VOLUME PEKERJAAN YANG DIPERLUKAN</v>
          </cell>
        </row>
        <row r="385">
          <cell r="C385" t="str">
            <v>Volume pekerjaan  :</v>
          </cell>
          <cell r="D385">
            <v>0</v>
          </cell>
          <cell r="E385" t="str">
            <v>M2</v>
          </cell>
        </row>
        <row r="420">
          <cell r="A420" t="str">
            <v>ITEM PEMBAYARAN NO.</v>
          </cell>
          <cell r="D420" t="str">
            <v>:  6.2 (2)</v>
          </cell>
          <cell r="J420" t="str">
            <v>Analisa EI-622</v>
          </cell>
          <cell r="T420" t="str">
            <v>Analisa EI-622</v>
          </cell>
        </row>
        <row r="421">
          <cell r="A421" t="str">
            <v>JENIS PEKERJAAN</v>
          </cell>
          <cell r="D421" t="str">
            <v>:  Agregat Penutup BURDA</v>
          </cell>
        </row>
        <row r="422">
          <cell r="A422" t="str">
            <v>SATUAN PEMBAYARAN</v>
          </cell>
          <cell r="D422" t="str">
            <v>:  M2</v>
          </cell>
          <cell r="H422" t="str">
            <v xml:space="preserve">         URAIAN ANALISA HARGA SATUAN</v>
          </cell>
          <cell r="L422" t="str">
            <v>FORMULIR STANDAR UNTUK</v>
          </cell>
        </row>
        <row r="423">
          <cell r="L423" t="str">
            <v>PEREKAMAN ANALISA MASING-MASING HARGA SATUAN</v>
          </cell>
        </row>
        <row r="424">
          <cell r="L424" t="str">
            <v/>
          </cell>
        </row>
        <row r="425">
          <cell r="A425" t="str">
            <v>No.</v>
          </cell>
          <cell r="C425" t="str">
            <v>U R A I A N</v>
          </cell>
          <cell r="G425" t="str">
            <v>KODE</v>
          </cell>
          <cell r="H425" t="str">
            <v>KOEF.</v>
          </cell>
          <cell r="I425" t="str">
            <v>SATUAN</v>
          </cell>
          <cell r="J425" t="str">
            <v>KETERANGAN</v>
          </cell>
        </row>
        <row r="427">
          <cell r="L427" t="str">
            <v>Proyek / Bagpro</v>
          </cell>
          <cell r="O427" t="str">
            <v xml:space="preserve">:  Peningkatan Jalan Dan Jembatan Prop. NTT </v>
          </cell>
        </row>
        <row r="428">
          <cell r="A428" t="str">
            <v>I.</v>
          </cell>
          <cell r="C428" t="str">
            <v>ASUMSI</v>
          </cell>
          <cell r="L428" t="str">
            <v>No. Paket Kontrak</v>
          </cell>
          <cell r="O428" t="str">
            <v xml:space="preserve">:  </v>
          </cell>
        </row>
        <row r="429">
          <cell r="A429">
            <v>1</v>
          </cell>
          <cell r="C429" t="str">
            <v>Menggunakan alat berat (cara mekanik)</v>
          </cell>
          <cell r="L429" t="str">
            <v>Nama Paket</v>
          </cell>
          <cell r="O429" t="str">
            <v>:  Pembangunan Jalan Resetlement Pengungsi Mauritzu</v>
          </cell>
        </row>
        <row r="430">
          <cell r="A430">
            <v>2</v>
          </cell>
          <cell r="C430" t="str">
            <v>Lokasi pekerjaan : sepanjang jalan</v>
          </cell>
          <cell r="L430" t="str">
            <v>Prop / Kab / Kodya</v>
          </cell>
          <cell r="O430" t="str">
            <v>:  Nusa Tenggara Timur / TTU</v>
          </cell>
        </row>
        <row r="431">
          <cell r="A431">
            <v>3</v>
          </cell>
          <cell r="C431" t="str">
            <v>Kondisi existing jalan : sedang</v>
          </cell>
          <cell r="L431" t="str">
            <v>ITEM PEMBAYARAN NO.</v>
          </cell>
          <cell r="O431" t="str">
            <v>:  6.2 (2)</v>
          </cell>
          <cell r="R431" t="str">
            <v>PERKIRAAN VOL. PEK.</v>
          </cell>
          <cell r="T431" t="str">
            <v>:</v>
          </cell>
          <cell r="U431">
            <v>0</v>
          </cell>
        </row>
        <row r="432">
          <cell r="A432">
            <v>4</v>
          </cell>
          <cell r="C432" t="str">
            <v>Dalam pekerjaan ini tidak termasuk aspal</v>
          </cell>
          <cell r="L432" t="str">
            <v>JENIS PEKERJAAN</v>
          </cell>
          <cell r="O432" t="str">
            <v>:  Agregat Penutup BURDA</v>
          </cell>
          <cell r="R432" t="str">
            <v>TOTAL HARGA (Rp.)</v>
          </cell>
          <cell r="T432" t="str">
            <v>:</v>
          </cell>
          <cell r="U432">
            <v>0</v>
          </cell>
        </row>
        <row r="433">
          <cell r="A433">
            <v>5</v>
          </cell>
          <cell r="C433" t="str">
            <v>Jarak rata-rata Base Camp ke lokasi pekerjaan</v>
          </cell>
          <cell r="G433" t="str">
            <v>L</v>
          </cell>
          <cell r="H433">
            <v>17.5</v>
          </cell>
          <cell r="I433" t="str">
            <v>KM</v>
          </cell>
          <cell r="L433" t="str">
            <v>SATUAN PEMBAYARAN</v>
          </cell>
          <cell r="O433" t="str">
            <v>:  M2</v>
          </cell>
          <cell r="R433" t="str">
            <v>% THD. BIAYA PROYEK</v>
          </cell>
          <cell r="T433" t="str">
            <v>:</v>
          </cell>
          <cell r="U433">
            <v>0</v>
          </cell>
        </row>
        <row r="434">
          <cell r="A434">
            <v>6</v>
          </cell>
          <cell r="C434" t="str">
            <v>Jam kerja efektif per-hari</v>
          </cell>
          <cell r="G434" t="str">
            <v>Tk</v>
          </cell>
          <cell r="H434">
            <v>7</v>
          </cell>
          <cell r="I434" t="str">
            <v>jam</v>
          </cell>
        </row>
        <row r="435">
          <cell r="A435">
            <v>7</v>
          </cell>
          <cell r="C435" t="str">
            <v>Faktor pemadatan material</v>
          </cell>
          <cell r="G435" t="str">
            <v>Fp</v>
          </cell>
          <cell r="H435">
            <v>1.1499999999999999</v>
          </cell>
          <cell r="I435" t="str">
            <v>-</v>
          </cell>
        </row>
        <row r="436">
          <cell r="A436">
            <v>8</v>
          </cell>
          <cell r="C436" t="str">
            <v>Tebal DBST</v>
          </cell>
          <cell r="G436" t="str">
            <v>t</v>
          </cell>
          <cell r="H436">
            <v>2.5</v>
          </cell>
          <cell r="I436" t="str">
            <v>Cm</v>
          </cell>
          <cell r="Q436" t="str">
            <v>PERKIRAAN</v>
          </cell>
          <cell r="R436" t="str">
            <v>HARGA</v>
          </cell>
          <cell r="S436" t="str">
            <v>JUMLAH</v>
          </cell>
        </row>
        <row r="437">
          <cell r="A437">
            <v>9</v>
          </cell>
          <cell r="C437" t="str">
            <v>Lapisan DBST terdiri dari (spesifikasi) :</v>
          </cell>
          <cell r="L437" t="str">
            <v>NO.</v>
          </cell>
          <cell r="N437" t="str">
            <v>KOMPONEN</v>
          </cell>
          <cell r="P437" t="str">
            <v>SATUAN</v>
          </cell>
          <cell r="Q437" t="str">
            <v>KUANTITAS</v>
          </cell>
          <cell r="R437" t="str">
            <v>SATUAN</v>
          </cell>
          <cell r="S437" t="str">
            <v>HARGA</v>
          </cell>
        </row>
        <row r="438">
          <cell r="C438" t="str">
            <v>- Lapisan pertama ukuran normal = 13 mm</v>
          </cell>
          <cell r="R438" t="str">
            <v>(Rp.)</v>
          </cell>
          <cell r="S438" t="str">
            <v>(Rp.)</v>
          </cell>
        </row>
        <row r="439">
          <cell r="C439" t="str">
            <v>- Lapis kedua ukuran normal</v>
          </cell>
          <cell r="G439" t="str">
            <v>Ld</v>
          </cell>
          <cell r="H439">
            <v>6</v>
          </cell>
          <cell r="I439" t="str">
            <v>mm</v>
          </cell>
        </row>
        <row r="441">
          <cell r="A441" t="str">
            <v>II.</v>
          </cell>
          <cell r="C441" t="str">
            <v>URUTAN KERJA</v>
          </cell>
          <cell r="L441" t="str">
            <v>A.</v>
          </cell>
          <cell r="N441" t="str">
            <v>TENAGA</v>
          </cell>
        </row>
        <row r="443">
          <cell r="A443">
            <v>1</v>
          </cell>
          <cell r="C443" t="str">
            <v>Wheel Loader memuat Agregat ke dalam Dump</v>
          </cell>
          <cell r="L443" t="str">
            <v>1.</v>
          </cell>
          <cell r="N443" t="str">
            <v>Pekerja</v>
          </cell>
          <cell r="O443" t="str">
            <v>(L01)</v>
          </cell>
          <cell r="P443" t="str">
            <v>Jam</v>
          </cell>
          <cell r="Q443">
            <v>6.4257028112449793E-2</v>
          </cell>
          <cell r="R443">
            <v>0</v>
          </cell>
          <cell r="U443">
            <v>0</v>
          </cell>
        </row>
        <row r="444">
          <cell r="C444" t="str">
            <v>Tuck di Base Camp</v>
          </cell>
          <cell r="L444" t="str">
            <v>2.</v>
          </cell>
          <cell r="N444" t="str">
            <v>Mandor</v>
          </cell>
          <cell r="O444" t="str">
            <v>(L03)</v>
          </cell>
          <cell r="P444" t="str">
            <v>Jam</v>
          </cell>
          <cell r="Q444">
            <v>3.2128514056224901E-3</v>
          </cell>
          <cell r="R444">
            <v>0</v>
          </cell>
          <cell r="U444">
            <v>0</v>
          </cell>
        </row>
        <row r="445">
          <cell r="A445">
            <v>2</v>
          </cell>
          <cell r="C445" t="str">
            <v>Dump Truck mengangkut Agregat ke lokasi</v>
          </cell>
        </row>
        <row r="446">
          <cell r="C446" t="str">
            <v>pekerjaan dan langsung dihampar secara manual</v>
          </cell>
        </row>
        <row r="447">
          <cell r="A447">
            <v>3</v>
          </cell>
          <cell r="C447" t="str">
            <v>Hamparan material dipadatkan dengan menggunakan</v>
          </cell>
          <cell r="Q447" t="str">
            <v xml:space="preserve">JUMLAH HARGA TENAGA   </v>
          </cell>
          <cell r="U447">
            <v>0</v>
          </cell>
        </row>
        <row r="448">
          <cell r="C448" t="str">
            <v>Pneumatic Tire Roller</v>
          </cell>
        </row>
        <row r="449">
          <cell r="A449">
            <v>4</v>
          </cell>
          <cell r="C449" t="str">
            <v>Selama pemadatan, sekelompok  pekerja akan</v>
          </cell>
          <cell r="L449" t="str">
            <v>B.</v>
          </cell>
          <cell r="N449" t="str">
            <v>BAHAN</v>
          </cell>
        </row>
        <row r="450">
          <cell r="C450" t="str">
            <v>merapikan hamparan dengan menggunakan Alat Bantu</v>
          </cell>
        </row>
        <row r="451">
          <cell r="L451" t="str">
            <v>1.</v>
          </cell>
          <cell r="N451" t="str">
            <v>Chipping</v>
          </cell>
          <cell r="O451" t="str">
            <v>(M41)</v>
          </cell>
          <cell r="P451" t="str">
            <v>Kg</v>
          </cell>
          <cell r="Q451">
            <v>35</v>
          </cell>
          <cell r="R451">
            <v>17.430454939816247</v>
          </cell>
          <cell r="U451">
            <v>610.06592289356865</v>
          </cell>
        </row>
        <row r="452">
          <cell r="A452" t="str">
            <v>III.</v>
          </cell>
          <cell r="C452" t="str">
            <v>PEMAKAIAN BAHAN, ALAT DAN TENAGA</v>
          </cell>
        </row>
        <row r="453">
          <cell r="A453" t="str">
            <v xml:space="preserve">   1.</v>
          </cell>
          <cell r="C453" t="str">
            <v>BAHAN</v>
          </cell>
        </row>
        <row r="454">
          <cell r="C454" t="str">
            <v>Berat Jenis Agregat Chipping</v>
          </cell>
          <cell r="G454" t="str">
            <v>Bj</v>
          </cell>
          <cell r="H454">
            <v>1.9</v>
          </cell>
        </row>
        <row r="455">
          <cell r="A455" t="str">
            <v>1.a.</v>
          </cell>
          <cell r="C455" t="str">
            <v>Chipping LAPISAN PERTAMA</v>
          </cell>
          <cell r="G455" t="str">
            <v>(M04)</v>
          </cell>
        </row>
        <row r="456">
          <cell r="A456" t="str">
            <v/>
          </cell>
          <cell r="C456" t="str">
            <v>ALD = antara 6.4 - 9.5 mm</v>
          </cell>
          <cell r="G456" t="str">
            <v>ALD</v>
          </cell>
          <cell r="H456">
            <v>6.7</v>
          </cell>
          <cell r="I456" t="str">
            <v>-</v>
          </cell>
          <cell r="J456">
            <v>7.95</v>
          </cell>
        </row>
        <row r="457">
          <cell r="D457" t="str">
            <v>666</v>
          </cell>
          <cell r="Q457" t="str">
            <v xml:space="preserve">JUMLAH HARGA BAHAN   </v>
          </cell>
          <cell r="U457">
            <v>610.06592289356865</v>
          </cell>
        </row>
        <row r="458">
          <cell r="C458" t="str">
            <v>Takaran  =</v>
          </cell>
          <cell r="E458" t="str">
            <v xml:space="preserve">  m2/m3</v>
          </cell>
          <cell r="G458" t="str">
            <v>V1</v>
          </cell>
          <cell r="H458">
            <v>99.402985074626869</v>
          </cell>
          <cell r="I458" t="str">
            <v>m2/m3</v>
          </cell>
          <cell r="J458">
            <v>79.840319361277437</v>
          </cell>
        </row>
        <row r="459">
          <cell r="D459" t="str">
            <v>ALD</v>
          </cell>
          <cell r="L459" t="str">
            <v>C.</v>
          </cell>
          <cell r="N459" t="str">
            <v>PERALATAN</v>
          </cell>
        </row>
        <row r="460">
          <cell r="C460" t="str">
            <v>Volume per m2 = 1/V1</v>
          </cell>
          <cell r="G460" t="str">
            <v>V2</v>
          </cell>
          <cell r="H460">
            <v>1.006006006006006E-2</v>
          </cell>
          <cell r="I460" t="str">
            <v>M3</v>
          </cell>
        </row>
        <row r="461">
          <cell r="A461" t="str">
            <v/>
          </cell>
          <cell r="L461" t="str">
            <v>1.</v>
          </cell>
          <cell r="N461" t="str">
            <v>Wheel Loader</v>
          </cell>
          <cell r="O461" t="str">
            <v>(E15)</v>
          </cell>
          <cell r="P461" t="str">
            <v>Jam</v>
          </cell>
          <cell r="Q461">
            <v>8.552729436263573E-4</v>
          </cell>
          <cell r="R461">
            <v>215035.12819823693</v>
          </cell>
          <cell r="U461">
            <v>183.91372707717721</v>
          </cell>
        </row>
        <row r="462">
          <cell r="C462" t="str">
            <v>Kebutuhan Bahan Padat = Fh x V2</v>
          </cell>
          <cell r="G462" t="str">
            <v>B1</v>
          </cell>
          <cell r="H462">
            <v>1.1569069069069068E-2</v>
          </cell>
          <cell r="I462" t="str">
            <v>M3</v>
          </cell>
          <cell r="L462" t="str">
            <v>2.</v>
          </cell>
          <cell r="N462" t="str">
            <v>Dump Truck</v>
          </cell>
          <cell r="O462" t="str">
            <v>(E08)</v>
          </cell>
          <cell r="P462" t="str">
            <v>Jam</v>
          </cell>
          <cell r="Q462">
            <v>1.5220847552414029E-2</v>
          </cell>
          <cell r="R462">
            <v>85369.901634057198</v>
          </cell>
          <cell r="U462">
            <v>1299.4022583365659</v>
          </cell>
        </row>
        <row r="463">
          <cell r="L463" t="str">
            <v>3.</v>
          </cell>
          <cell r="N463" t="str">
            <v>P. Tyre Roller</v>
          </cell>
          <cell r="O463" t="str">
            <v>(E18)</v>
          </cell>
          <cell r="P463" t="str">
            <v>Jam</v>
          </cell>
          <cell r="Q463">
            <v>3.2128514056224901E-3</v>
          </cell>
          <cell r="R463">
            <v>153571.33878019065</v>
          </cell>
          <cell r="U463">
            <v>493.40189166326314</v>
          </cell>
        </row>
        <row r="464">
          <cell r="A464" t="str">
            <v>1.b.</v>
          </cell>
          <cell r="C464" t="str">
            <v>Chipping LAPISAN KEDUA</v>
          </cell>
          <cell r="G464" t="str">
            <v>(M04)</v>
          </cell>
          <cell r="L464" t="str">
            <v>4.</v>
          </cell>
          <cell r="N464" t="str">
            <v>Alat Bantu</v>
          </cell>
          <cell r="P464" t="str">
            <v>Ls</v>
          </cell>
          <cell r="Q464">
            <v>1</v>
          </cell>
          <cell r="R464">
            <v>15</v>
          </cell>
          <cell r="U464">
            <v>15</v>
          </cell>
        </row>
        <row r="465">
          <cell r="C465" t="str">
            <v>Bahan padat yang diperlukan / M2 = Fp x Ld : 1000</v>
          </cell>
          <cell r="G465" t="str">
            <v>B2</v>
          </cell>
          <cell r="H465">
            <v>6.8999999999999999E-3</v>
          </cell>
          <cell r="I465" t="str">
            <v>M3</v>
          </cell>
        </row>
        <row r="467">
          <cell r="A467" t="str">
            <v>1.c.</v>
          </cell>
          <cell r="C467" t="str">
            <v>Total Chipping per M2  =  (B1 + B2) * Bj * 1000</v>
          </cell>
          <cell r="G467" t="str">
            <v>Bt</v>
          </cell>
          <cell r="H467">
            <v>35.091231231231227</v>
          </cell>
          <cell r="I467" t="str">
            <v>Kg.</v>
          </cell>
        </row>
        <row r="469">
          <cell r="A469" t="str">
            <v>2.</v>
          </cell>
          <cell r="C469" t="str">
            <v>ALAT</v>
          </cell>
          <cell r="Q469" t="str">
            <v xml:space="preserve">JUMLAH HARGA PERALATAN   </v>
          </cell>
          <cell r="U469">
            <v>1991.7178770770061</v>
          </cell>
        </row>
        <row r="470">
          <cell r="A470" t="str">
            <v>2.a.</v>
          </cell>
          <cell r="C470" t="str">
            <v>WHEEL LOADER</v>
          </cell>
          <cell r="G470" t="str">
            <v>(E15)</v>
          </cell>
        </row>
        <row r="471">
          <cell r="C471" t="str">
            <v>Kapasitas bucket</v>
          </cell>
          <cell r="G471" t="str">
            <v>V</v>
          </cell>
          <cell r="H471">
            <v>1.5</v>
          </cell>
          <cell r="I471" t="str">
            <v>M3</v>
          </cell>
          <cell r="L471" t="str">
            <v>D.</v>
          </cell>
          <cell r="N471" t="str">
            <v>JUMLAH HARGA TENAGA, BAHAN DAN PERALATAN  ( A + B + C )</v>
          </cell>
          <cell r="U471">
            <v>2601.7837999705748</v>
          </cell>
        </row>
        <row r="472">
          <cell r="C472" t="str">
            <v>Faktor bucket</v>
          </cell>
          <cell r="G472" t="str">
            <v>Fb</v>
          </cell>
          <cell r="H472">
            <v>0.9</v>
          </cell>
          <cell r="I472" t="str">
            <v>-</v>
          </cell>
          <cell r="L472" t="str">
            <v>E.</v>
          </cell>
          <cell r="N472" t="str">
            <v>OVERHEAD &amp; PROFIT</v>
          </cell>
          <cell r="P472">
            <v>10</v>
          </cell>
          <cell r="Q472" t="str">
            <v>%  x  D</v>
          </cell>
          <cell r="U472">
            <v>260.1783799970575</v>
          </cell>
        </row>
        <row r="473">
          <cell r="C473" t="str">
            <v>Faktor efisiensi alat</v>
          </cell>
          <cell r="G473" t="str">
            <v>Fa</v>
          </cell>
          <cell r="H473">
            <v>0.83</v>
          </cell>
          <cell r="I473" t="str">
            <v>-</v>
          </cell>
          <cell r="L473" t="str">
            <v>F.</v>
          </cell>
          <cell r="N473" t="str">
            <v>HARGA SATUAN PEKERJAAN  ( D + E )</v>
          </cell>
          <cell r="U473">
            <v>2861.9621799676324</v>
          </cell>
        </row>
        <row r="474">
          <cell r="C474" t="str">
            <v>Waktu Siklus</v>
          </cell>
          <cell r="G474" t="str">
            <v>Ts1</v>
          </cell>
          <cell r="L474" t="str">
            <v>Note: 1</v>
          </cell>
          <cell r="N474" t="str">
            <v>SATUAN dapat berdasarkan atas jam operasi untuk Tenaga Kerja dan Peralatan, volume dan/atau ukuran</v>
          </cell>
        </row>
        <row r="475">
          <cell r="C475" t="str">
            <v>- Muat</v>
          </cell>
          <cell r="G475" t="str">
            <v>T1</v>
          </cell>
          <cell r="H475">
            <v>1.5</v>
          </cell>
          <cell r="I475" t="str">
            <v>menit</v>
          </cell>
          <cell r="N475" t="str">
            <v>berat untuk bahan-bahan.</v>
          </cell>
        </row>
        <row r="476">
          <cell r="C476" t="str">
            <v>- Lain lain</v>
          </cell>
          <cell r="G476" t="str">
            <v>T2</v>
          </cell>
          <cell r="H476">
            <v>0.5</v>
          </cell>
          <cell r="I476" t="str">
            <v>menit</v>
          </cell>
          <cell r="L476">
            <v>2</v>
          </cell>
          <cell r="N476" t="str">
            <v>Kuantitas satuan adalah kuantitas setiap komponen untuk menyelesaikan satu satuan pekerjaan dari nomor</v>
          </cell>
        </row>
        <row r="477">
          <cell r="G477" t="str">
            <v>Ts1</v>
          </cell>
          <cell r="H477">
            <v>2</v>
          </cell>
          <cell r="I477" t="str">
            <v>menit</v>
          </cell>
          <cell r="N477" t="str">
            <v>mata pembayaran.</v>
          </cell>
        </row>
        <row r="478">
          <cell r="L478">
            <v>3</v>
          </cell>
          <cell r="N478" t="str">
            <v>Biaya satuan untuk peralatan sudah termasuk bahan bakar, bahan habis dipakai dan operator.</v>
          </cell>
        </row>
        <row r="479">
          <cell r="L479">
            <v>4</v>
          </cell>
          <cell r="N479" t="str">
            <v>Biaya satuan sudah termasuk pengeluaran untuk seluruh pajak yang berkaitan (tetapi tidak termasuk PPN</v>
          </cell>
        </row>
        <row r="480">
          <cell r="J480" t="str">
            <v>Berlanjut ke hal. berikut.</v>
          </cell>
          <cell r="N480" t="str">
            <v>yang dibayar dari kontrak) dan biaya-biaya lainnya.</v>
          </cell>
        </row>
        <row r="481">
          <cell r="A481" t="str">
            <v>ITEM PEMBAYARAN NO.</v>
          </cell>
          <cell r="D481" t="str">
            <v>:  6.2 (2)</v>
          </cell>
          <cell r="J481" t="str">
            <v>Analisa EI-622</v>
          </cell>
        </row>
        <row r="482">
          <cell r="A482" t="str">
            <v>JENIS PEKERJAAN</v>
          </cell>
          <cell r="D482" t="str">
            <v>:  Agregat Penutup BURDA</v>
          </cell>
        </row>
        <row r="483">
          <cell r="A483" t="str">
            <v>SATUAN PEMBAYARAN</v>
          </cell>
          <cell r="D483" t="str">
            <v>:  M2</v>
          </cell>
          <cell r="H483" t="str">
            <v xml:space="preserve">         URAIAN ANALISA HARGA SATUAN</v>
          </cell>
        </row>
        <row r="484">
          <cell r="J484" t="str">
            <v>Lanjutan</v>
          </cell>
        </row>
        <row r="486">
          <cell r="A486" t="str">
            <v>No.</v>
          </cell>
          <cell r="C486" t="str">
            <v>U R A I A N</v>
          </cell>
          <cell r="G486" t="str">
            <v>KODE</v>
          </cell>
          <cell r="H486" t="str">
            <v>KOEF.</v>
          </cell>
          <cell r="I486" t="str">
            <v>SATUAN</v>
          </cell>
          <cell r="J486" t="str">
            <v>KETERANGAN</v>
          </cell>
        </row>
        <row r="489">
          <cell r="C489" t="str">
            <v xml:space="preserve">Kap. Prod. / jam = </v>
          </cell>
          <cell r="D489" t="str">
            <v>V x Fa x Fb x 60 x 100</v>
          </cell>
          <cell r="G489" t="str">
            <v>Q1</v>
          </cell>
          <cell r="H489">
            <v>1169.2173913043478</v>
          </cell>
          <cell r="I489" t="str">
            <v>M2 / Jam</v>
          </cell>
          <cell r="J489" t="str">
            <v/>
          </cell>
        </row>
        <row r="490">
          <cell r="D490" t="str">
            <v>Fh x Ts x t</v>
          </cell>
        </row>
        <row r="492">
          <cell r="C492" t="str">
            <v>Koefisien Alat / M2</v>
          </cell>
          <cell r="D492" t="str">
            <v xml:space="preserve"> = 1 : Q1</v>
          </cell>
          <cell r="G492" t="str">
            <v>(E15)</v>
          </cell>
          <cell r="H492">
            <v>8.552729436263573E-4</v>
          </cell>
          <cell r="I492" t="str">
            <v>Jam</v>
          </cell>
        </row>
        <row r="494">
          <cell r="A494" t="str">
            <v/>
          </cell>
        </row>
        <row r="495">
          <cell r="A495" t="str">
            <v>2.b.</v>
          </cell>
          <cell r="C495" t="str">
            <v>DUMP TRUCK (DT)</v>
          </cell>
          <cell r="G495" t="str">
            <v>(E08)</v>
          </cell>
        </row>
        <row r="496">
          <cell r="C496" t="str">
            <v>Kapasitas bak</v>
          </cell>
          <cell r="G496" t="str">
            <v>V</v>
          </cell>
          <cell r="H496">
            <v>4</v>
          </cell>
          <cell r="I496" t="str">
            <v>M3</v>
          </cell>
        </row>
        <row r="497">
          <cell r="C497" t="str">
            <v>Faktor Efisiensi alat</v>
          </cell>
          <cell r="G497" t="str">
            <v>Fa</v>
          </cell>
          <cell r="H497">
            <v>0.83</v>
          </cell>
          <cell r="I497" t="str">
            <v>-</v>
          </cell>
        </row>
        <row r="498">
          <cell r="C498" t="str">
            <v>Kecepatan rata-rata bermuatan</v>
          </cell>
          <cell r="G498" t="str">
            <v>v1</v>
          </cell>
          <cell r="H498">
            <v>40</v>
          </cell>
          <cell r="I498" t="str">
            <v>KM / Jam</v>
          </cell>
        </row>
        <row r="499">
          <cell r="C499" t="str">
            <v>Kecepatan rata-rata kosong</v>
          </cell>
          <cell r="G499" t="str">
            <v>v2</v>
          </cell>
          <cell r="H499">
            <v>50</v>
          </cell>
          <cell r="I499" t="str">
            <v>KM / Jam</v>
          </cell>
        </row>
        <row r="500">
          <cell r="C500" t="str">
            <v>Waktu Siklus</v>
          </cell>
          <cell r="G500" t="str">
            <v>Ts2</v>
          </cell>
        </row>
        <row r="501">
          <cell r="C501" t="str">
            <v>- Waktu tempuh isi = (L : v1) x 60 menit</v>
          </cell>
          <cell r="G501" t="str">
            <v>T1</v>
          </cell>
          <cell r="H501">
            <v>26.25</v>
          </cell>
          <cell r="I501" t="str">
            <v>menit</v>
          </cell>
        </row>
        <row r="502">
          <cell r="C502" t="str">
            <v>- Waktu tempuh kosong = (L : v2) x 60 menit</v>
          </cell>
          <cell r="G502" t="str">
            <v>T2</v>
          </cell>
          <cell r="H502">
            <v>21</v>
          </cell>
          <cell r="I502" t="str">
            <v>menit</v>
          </cell>
        </row>
        <row r="503">
          <cell r="C503" t="str">
            <v>- Waktu muat  =  V : ( Q1 x t/100 ) x 60</v>
          </cell>
          <cell r="G503" t="str">
            <v>T3</v>
          </cell>
          <cell r="H503">
            <v>8.2106202588130301</v>
          </cell>
          <cell r="I503" t="str">
            <v>menit</v>
          </cell>
        </row>
        <row r="504">
          <cell r="C504" t="str">
            <v>- Menghampar, menunggu, dan lain-lain</v>
          </cell>
          <cell r="G504" t="str">
            <v>T4</v>
          </cell>
          <cell r="H504">
            <v>50</v>
          </cell>
          <cell r="I504" t="str">
            <v>menit</v>
          </cell>
        </row>
        <row r="505">
          <cell r="G505" t="str">
            <v>Ts2</v>
          </cell>
          <cell r="H505">
            <v>105.46062025881304</v>
          </cell>
          <cell r="I505" t="str">
            <v>menit</v>
          </cell>
        </row>
        <row r="508">
          <cell r="C508" t="str">
            <v xml:space="preserve">Kap. Prod. / jam = </v>
          </cell>
          <cell r="D508" t="str">
            <v>V x Fa x 60 x 100</v>
          </cell>
          <cell r="G508" t="str">
            <v>Q2</v>
          </cell>
          <cell r="H508">
            <v>65.699363754641894</v>
          </cell>
          <cell r="I508" t="str">
            <v>M2 / Jam</v>
          </cell>
        </row>
        <row r="509">
          <cell r="D509" t="str">
            <v>Fh x Ts2 x t</v>
          </cell>
        </row>
        <row r="512">
          <cell r="C512" t="str">
            <v>Koefisien Alat / M2</v>
          </cell>
          <cell r="D512" t="str">
            <v xml:space="preserve"> = 1 : Q2</v>
          </cell>
          <cell r="G512" t="str">
            <v>(E08)</v>
          </cell>
          <cell r="H512">
            <v>1.5220847552414029E-2</v>
          </cell>
          <cell r="I512" t="str">
            <v>Jam</v>
          </cell>
        </row>
        <row r="515">
          <cell r="A515" t="str">
            <v>2.e.</v>
          </cell>
          <cell r="C515" t="str">
            <v>PNEUMATIC TIRE ROLLER</v>
          </cell>
          <cell r="G515" t="str">
            <v>(E18)</v>
          </cell>
        </row>
        <row r="516">
          <cell r="C516" t="str">
            <v>Kecepatan rata-rata</v>
          </cell>
          <cell r="G516" t="str">
            <v>v</v>
          </cell>
          <cell r="H516">
            <v>4</v>
          </cell>
          <cell r="I516" t="str">
            <v>Km/Jam</v>
          </cell>
        </row>
        <row r="517">
          <cell r="C517" t="str">
            <v>Lebar efektif pemadatan</v>
          </cell>
          <cell r="G517" t="str">
            <v>b</v>
          </cell>
          <cell r="H517">
            <v>1.5</v>
          </cell>
          <cell r="I517" t="str">
            <v>M</v>
          </cell>
        </row>
        <row r="518">
          <cell r="C518" t="str">
            <v>Banyak Lintasan per lapis</v>
          </cell>
          <cell r="G518" t="str">
            <v>n</v>
          </cell>
          <cell r="H518">
            <v>8</v>
          </cell>
          <cell r="I518" t="str">
            <v>lintasan</v>
          </cell>
        </row>
        <row r="519">
          <cell r="C519" t="str">
            <v>Faktor Efisiensi alat</v>
          </cell>
          <cell r="G519" t="str">
            <v>Fa</v>
          </cell>
          <cell r="H519">
            <v>0.83</v>
          </cell>
        </row>
        <row r="523">
          <cell r="C523" t="str">
            <v>Kap.Prod. / jam =</v>
          </cell>
          <cell r="D523" t="str">
            <v>(v x 1000) x b x Fa</v>
          </cell>
          <cell r="G523" t="str">
            <v>Q3</v>
          </cell>
          <cell r="H523">
            <v>311.25</v>
          </cell>
          <cell r="I523" t="str">
            <v>M2</v>
          </cell>
        </row>
        <row r="524">
          <cell r="D524" t="str">
            <v>n x 2</v>
          </cell>
        </row>
        <row r="525">
          <cell r="D525" t="str">
            <v/>
          </cell>
        </row>
        <row r="526">
          <cell r="C526" t="str">
            <v>Koefisien Alat / M2</v>
          </cell>
          <cell r="D526" t="str">
            <v xml:space="preserve"> = 1 : Q3</v>
          </cell>
          <cell r="G526" t="str">
            <v>(E18)</v>
          </cell>
          <cell r="H526">
            <v>3.2128514056224901E-3</v>
          </cell>
          <cell r="I526" t="str">
            <v>Jam</v>
          </cell>
        </row>
        <row r="530">
          <cell r="A530" t="str">
            <v>2.d.</v>
          </cell>
          <cell r="C530" t="str">
            <v>ALAT BANTU</v>
          </cell>
        </row>
        <row r="531">
          <cell r="C531" t="str">
            <v>diperlukan :</v>
          </cell>
          <cell r="J531" t="str">
            <v>Lump Sum</v>
          </cell>
        </row>
        <row r="532">
          <cell r="C532" t="str">
            <v>- Kereta dorong   = 2 buah</v>
          </cell>
        </row>
        <row r="533">
          <cell r="C533" t="str">
            <v>- Sekop                = 3 buah</v>
          </cell>
        </row>
        <row r="534">
          <cell r="C534" t="str">
            <v>- Sapu Lidi           = 2 buah</v>
          </cell>
        </row>
        <row r="539">
          <cell r="J539" t="str">
            <v>Berlanjut ke hal. berikut.</v>
          </cell>
        </row>
        <row r="540">
          <cell r="A540" t="str">
            <v>ITEM PEMBAYARAN NO.</v>
          </cell>
          <cell r="D540" t="str">
            <v>:  6.2 (2)</v>
          </cell>
          <cell r="J540" t="str">
            <v>Analisa EI-622</v>
          </cell>
        </row>
        <row r="541">
          <cell r="A541" t="str">
            <v>JENIS PEKERJAAN</v>
          </cell>
          <cell r="D541" t="str">
            <v>:  Agregat Penutup BURDA</v>
          </cell>
        </row>
        <row r="542">
          <cell r="A542" t="str">
            <v>SATUAN PEMBAYARAN</v>
          </cell>
          <cell r="D542" t="str">
            <v>:  M2</v>
          </cell>
          <cell r="H542" t="str">
            <v xml:space="preserve">         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 xml:space="preserve">   3.</v>
          </cell>
          <cell r="C548" t="str">
            <v>TENAGA</v>
          </cell>
        </row>
        <row r="549">
          <cell r="C549" t="str">
            <v>Produksi menentukan : PNEUMATIC TIRE ROLLER</v>
          </cell>
          <cell r="G549" t="str">
            <v>Q3</v>
          </cell>
          <cell r="H549">
            <v>311.25</v>
          </cell>
          <cell r="I549" t="str">
            <v>M2 / Jam</v>
          </cell>
        </row>
        <row r="550">
          <cell r="C550" t="str">
            <v>Produksi / hari  =  Tk x Q3</v>
          </cell>
          <cell r="G550" t="str">
            <v>Qt</v>
          </cell>
          <cell r="H550">
            <v>2178.75</v>
          </cell>
          <cell r="I550" t="str">
            <v>M2 / Jam</v>
          </cell>
        </row>
        <row r="551">
          <cell r="C551" t="str">
            <v>Kebutuhan tenaga :</v>
          </cell>
        </row>
        <row r="552">
          <cell r="D552" t="str">
            <v>- Pekerja</v>
          </cell>
          <cell r="G552" t="str">
            <v>P</v>
          </cell>
          <cell r="H552">
            <v>20</v>
          </cell>
          <cell r="I552" t="str">
            <v>orang</v>
          </cell>
        </row>
        <row r="553">
          <cell r="D553" t="str">
            <v>- Mandor</v>
          </cell>
          <cell r="G553" t="str">
            <v>M</v>
          </cell>
          <cell r="H553">
            <v>1</v>
          </cell>
          <cell r="I553" t="str">
            <v>orang</v>
          </cell>
        </row>
        <row r="556">
          <cell r="C556" t="str">
            <v>Koefisien Tenaga / M2     :</v>
          </cell>
        </row>
        <row r="557">
          <cell r="D557" t="str">
            <v>- Pekerja</v>
          </cell>
          <cell r="E557" t="str">
            <v>= (Tk x P) / Qt</v>
          </cell>
          <cell r="G557" t="str">
            <v>(L01)</v>
          </cell>
          <cell r="H557">
            <v>6.4257028112449793E-2</v>
          </cell>
          <cell r="I557" t="str">
            <v>Jam</v>
          </cell>
        </row>
        <row r="558">
          <cell r="D558" t="str">
            <v>- Mandor</v>
          </cell>
          <cell r="E558" t="str">
            <v>= (Tk x M) / Qt</v>
          </cell>
          <cell r="G558" t="str">
            <v>(L03)</v>
          </cell>
          <cell r="H558">
            <v>3.2128514056224901E-3</v>
          </cell>
          <cell r="I558" t="str">
            <v>Jam</v>
          </cell>
        </row>
        <row r="565">
          <cell r="A565" t="str">
            <v>4.</v>
          </cell>
          <cell r="C565" t="str">
            <v>HARGA DASAR SATUAN UPAH, BAHAN DAN ALAT</v>
          </cell>
        </row>
        <row r="566">
          <cell r="C566" t="str">
            <v>Lihat lampiran.</v>
          </cell>
        </row>
        <row r="568">
          <cell r="A568" t="str">
            <v>5.</v>
          </cell>
          <cell r="C568" t="str">
            <v>ANALISA HARGA SATUAN PEKERJAAN</v>
          </cell>
        </row>
        <row r="569">
          <cell r="C569" t="str">
            <v>Lihat perhitungan dalam FORMULIR STANDAR UNTUK</v>
          </cell>
        </row>
        <row r="570">
          <cell r="C570" t="str">
            <v>PEREKEMAN ANALISA MASING-MASING HARGA</v>
          </cell>
        </row>
        <row r="571">
          <cell r="C571" t="str">
            <v>SATUAN.</v>
          </cell>
        </row>
        <row r="572">
          <cell r="C572" t="str">
            <v>Didapat Harga Satuan Pekerjaan :</v>
          </cell>
        </row>
        <row r="574">
          <cell r="C574" t="str">
            <v xml:space="preserve">Rp.  </v>
          </cell>
          <cell r="D574">
            <v>2861.9621799676324</v>
          </cell>
          <cell r="E574" t="str">
            <v xml:space="preserve"> / M2.</v>
          </cell>
        </row>
        <row r="577">
          <cell r="A577" t="str">
            <v>6.</v>
          </cell>
          <cell r="C577" t="str">
            <v>WAKTU PELAKSANAAN YANG DIPERLUKAN</v>
          </cell>
        </row>
        <row r="578">
          <cell r="C578" t="str">
            <v>Masa Pelaksanaan :</v>
          </cell>
          <cell r="D578" t="str">
            <v>. . . . . . . . . . . .</v>
          </cell>
          <cell r="E578" t="str">
            <v>bulan</v>
          </cell>
        </row>
        <row r="580">
          <cell r="A580" t="str">
            <v>7.</v>
          </cell>
          <cell r="C580" t="str">
            <v>VOLUME PEKERJAAN YANG DIPERLUKAN</v>
          </cell>
        </row>
        <row r="581">
          <cell r="C581" t="str">
            <v>Volume pekerjaan  :</v>
          </cell>
          <cell r="D581">
            <v>0</v>
          </cell>
          <cell r="E581" t="str">
            <v>M2</v>
          </cell>
        </row>
        <row r="599">
          <cell r="A599" t="str">
            <v>ITEM PEMBAYARAN NO.</v>
          </cell>
          <cell r="D599" t="str">
            <v>:  6.2 (3)</v>
          </cell>
          <cell r="J599" t="str">
            <v>Analisa EI-623</v>
          </cell>
          <cell r="T599" t="str">
            <v>Analisa EI-623</v>
          </cell>
        </row>
        <row r="600">
          <cell r="A600" t="str">
            <v>JENIS PEKERJAAN</v>
          </cell>
          <cell r="D600" t="str">
            <v>:  Aspal Utk. Pekejaan Pelaburan</v>
          </cell>
        </row>
        <row r="601">
          <cell r="A601" t="str">
            <v>SATUAN PEMBAYARAN</v>
          </cell>
          <cell r="D601" t="str">
            <v>:  LITER</v>
          </cell>
          <cell r="H601" t="str">
            <v xml:space="preserve">         URAIAN ANALISA HARGA SATUAN</v>
          </cell>
          <cell r="L601" t="str">
            <v>FORMULIR STANDAR UNTUK</v>
          </cell>
        </row>
        <row r="602">
          <cell r="L602" t="str">
            <v>PEREKAMAN ANALISA MASING-MASING HARGA SATUAN</v>
          </cell>
        </row>
        <row r="603">
          <cell r="L603" t="str">
            <v/>
          </cell>
        </row>
        <row r="604">
          <cell r="A604" t="str">
            <v>No.</v>
          </cell>
          <cell r="C604" t="str">
            <v>U R A I A N</v>
          </cell>
          <cell r="G604" t="str">
            <v>KODE</v>
          </cell>
          <cell r="H604" t="str">
            <v>KOEF.</v>
          </cell>
          <cell r="I604" t="str">
            <v>SATUAN</v>
          </cell>
          <cell r="J604" t="str">
            <v>KETERANGAN</v>
          </cell>
        </row>
        <row r="606">
          <cell r="L606" t="str">
            <v>Proyek / Bagpro</v>
          </cell>
          <cell r="O606" t="str">
            <v xml:space="preserve">:  Peningkatan Jalan Dan Jembatan Prop. NTT </v>
          </cell>
        </row>
        <row r="607">
          <cell r="A607" t="str">
            <v>I.</v>
          </cell>
          <cell r="C607" t="str">
            <v>ASUMSI</v>
          </cell>
          <cell r="L607" t="str">
            <v>No. Paket Kontrak</v>
          </cell>
          <cell r="O607" t="str">
            <v xml:space="preserve">:  </v>
          </cell>
        </row>
        <row r="608">
          <cell r="A608">
            <v>1</v>
          </cell>
          <cell r="C608" t="str">
            <v>Menggunakan alat berat (cara mekanik)</v>
          </cell>
          <cell r="L608" t="str">
            <v>Nama Paket</v>
          </cell>
          <cell r="O608" t="str">
            <v>:  Pembangunan Jalan Resetlement Pengungsi Mauritzu</v>
          </cell>
        </row>
        <row r="609">
          <cell r="A609">
            <v>2</v>
          </cell>
          <cell r="C609" t="str">
            <v>Lokasi pekerjaan : sepanjang jalan</v>
          </cell>
          <cell r="L609" t="str">
            <v>Prop / Kab / Kodya</v>
          </cell>
          <cell r="O609" t="str">
            <v>:  Nusa Tenggara Timur / TTU</v>
          </cell>
        </row>
        <row r="610">
          <cell r="A610">
            <v>3</v>
          </cell>
          <cell r="C610" t="str">
            <v>Jarak rata-rata Base Camp ke lokasi pekerjaan</v>
          </cell>
          <cell r="G610" t="str">
            <v>L</v>
          </cell>
          <cell r="H610">
            <v>17.5</v>
          </cell>
          <cell r="I610" t="str">
            <v>KM</v>
          </cell>
          <cell r="L610" t="str">
            <v>ITEM PEMBAYARAN NO.</v>
          </cell>
          <cell r="O610" t="str">
            <v>:  6.2 (3)</v>
          </cell>
          <cell r="R610" t="str">
            <v>PERKIRAAN VOL. PEK.</v>
          </cell>
          <cell r="T610" t="str">
            <v>:</v>
          </cell>
          <cell r="U610">
            <v>0</v>
          </cell>
        </row>
        <row r="611">
          <cell r="A611">
            <v>4</v>
          </cell>
          <cell r="C611" t="str">
            <v>Jam kerja efektif per-hari</v>
          </cell>
          <cell r="G611" t="str">
            <v>Tk</v>
          </cell>
          <cell r="H611">
            <v>7</v>
          </cell>
          <cell r="I611" t="str">
            <v>Jam</v>
          </cell>
          <cell r="L611" t="str">
            <v>JENIS PEKERJAAN</v>
          </cell>
          <cell r="O611" t="str">
            <v>:  Aspal Utk. Pekejaan Pelaburan</v>
          </cell>
          <cell r="R611" t="str">
            <v>TOTAL HARGA (Rp.)</v>
          </cell>
          <cell r="T611" t="str">
            <v>:</v>
          </cell>
          <cell r="U611">
            <v>0</v>
          </cell>
        </row>
        <row r="612">
          <cell r="A612">
            <v>5</v>
          </cell>
          <cell r="C612" t="str">
            <v>Faktor kehilangan bahan</v>
          </cell>
          <cell r="G612" t="str">
            <v>Fh</v>
          </cell>
          <cell r="H612">
            <v>1.1000000000000001</v>
          </cell>
          <cell r="I612" t="str">
            <v>-</v>
          </cell>
          <cell r="L612" t="str">
            <v>SATUAN PEMBAYARAN</v>
          </cell>
          <cell r="O612" t="str">
            <v>:  LITER</v>
          </cell>
          <cell r="R612" t="str">
            <v>% THD. BIAYA PROYEK</v>
          </cell>
          <cell r="T612" t="str">
            <v>:</v>
          </cell>
          <cell r="U612">
            <v>0</v>
          </cell>
        </row>
        <row r="613">
          <cell r="A613">
            <v>6</v>
          </cell>
          <cell r="C613" t="str">
            <v>Komposisi campuran  :</v>
          </cell>
        </row>
        <row r="614">
          <cell r="A614" t="str">
            <v/>
          </cell>
          <cell r="C614" t="str">
            <v>- Aspal AC - 10 atau AC - 20</v>
          </cell>
          <cell r="G614" t="str">
            <v>As</v>
          </cell>
          <cell r="H614">
            <v>95.238095238095227</v>
          </cell>
          <cell r="I614" t="str">
            <v>%</v>
          </cell>
          <cell r="J614" t="str">
            <v xml:space="preserve"> 100 bagian</v>
          </cell>
        </row>
        <row r="615">
          <cell r="A615" t="str">
            <v/>
          </cell>
          <cell r="C615" t="str">
            <v>- Minyak tanah / Pencair</v>
          </cell>
          <cell r="G615" t="str">
            <v>K</v>
          </cell>
          <cell r="H615">
            <v>4.7619047619047734</v>
          </cell>
          <cell r="I615" t="str">
            <v>%</v>
          </cell>
          <cell r="J615" t="str">
            <v xml:space="preserve"> 5 bagian</v>
          </cell>
          <cell r="Q615" t="str">
            <v>PERKIRAAN</v>
          </cell>
          <cell r="R615" t="str">
            <v>HARGA</v>
          </cell>
          <cell r="S615" t="str">
            <v>JUMLAH</v>
          </cell>
        </row>
        <row r="616">
          <cell r="A616">
            <v>7</v>
          </cell>
          <cell r="C616" t="str">
            <v>Berat jenis bahan  :</v>
          </cell>
          <cell r="L616" t="str">
            <v>NO.</v>
          </cell>
          <cell r="N616" t="str">
            <v>KOMPONEN</v>
          </cell>
          <cell r="P616" t="str">
            <v>SATUAN</v>
          </cell>
          <cell r="Q616" t="str">
            <v>KUANTITAS</v>
          </cell>
          <cell r="R616" t="str">
            <v>SATUAN</v>
          </cell>
          <cell r="S616" t="str">
            <v>HARGA</v>
          </cell>
        </row>
        <row r="617">
          <cell r="C617" t="str">
            <v>- Aspal AC - 10 atau AC - 20</v>
          </cell>
          <cell r="G617" t="str">
            <v>D1</v>
          </cell>
          <cell r="H617">
            <v>1.03</v>
          </cell>
          <cell r="I617" t="str">
            <v>Kg / Ltr</v>
          </cell>
          <cell r="R617" t="str">
            <v>(Rp.)</v>
          </cell>
          <cell r="S617" t="str">
            <v>(Rp.)</v>
          </cell>
        </row>
        <row r="618">
          <cell r="C618" t="str">
            <v>- Minyak tanah / Pencair</v>
          </cell>
          <cell r="G618" t="str">
            <v>D2</v>
          </cell>
          <cell r="H618">
            <v>0.8</v>
          </cell>
          <cell r="I618" t="str">
            <v>Kg / Ltr</v>
          </cell>
        </row>
        <row r="619">
          <cell r="A619">
            <v>8</v>
          </cell>
          <cell r="C619" t="str">
            <v>Bahan dasar (aspal &amp; minyak pencair) semuanya</v>
          </cell>
        </row>
        <row r="620">
          <cell r="C620" t="str">
            <v>diterima dilokasi pekerjaan</v>
          </cell>
          <cell r="L620" t="str">
            <v>A.</v>
          </cell>
          <cell r="N620" t="str">
            <v>TENAGA</v>
          </cell>
        </row>
        <row r="621">
          <cell r="A621" t="str">
            <v/>
          </cell>
          <cell r="C621" t="str">
            <v/>
          </cell>
        </row>
        <row r="622">
          <cell r="A622" t="str">
            <v>II.</v>
          </cell>
          <cell r="C622" t="str">
            <v>URUTAN KERJA</v>
          </cell>
          <cell r="L622" t="str">
            <v>1.</v>
          </cell>
          <cell r="N622" t="str">
            <v>Pekerja</v>
          </cell>
          <cell r="O622" t="str">
            <v>(L01)</v>
          </cell>
          <cell r="P622" t="str">
            <v>Jam</v>
          </cell>
          <cell r="Q622">
            <v>3.0120481927710843E-2</v>
          </cell>
          <cell r="R622">
            <v>0</v>
          </cell>
          <cell r="U622">
            <v>0</v>
          </cell>
        </row>
        <row r="623">
          <cell r="A623">
            <v>1</v>
          </cell>
          <cell r="C623" t="str">
            <v>Aspal dan minyak tanah dicampur dan dipanaskan</v>
          </cell>
          <cell r="L623" t="str">
            <v>2.</v>
          </cell>
          <cell r="N623" t="str">
            <v>Mandor</v>
          </cell>
          <cell r="O623" t="str">
            <v>(L03)</v>
          </cell>
          <cell r="P623" t="str">
            <v>Jam</v>
          </cell>
          <cell r="Q623">
            <v>3.0120481927710845E-3</v>
          </cell>
          <cell r="R623">
            <v>0</v>
          </cell>
          <cell r="U623">
            <v>0</v>
          </cell>
        </row>
        <row r="624">
          <cell r="C624" t="str">
            <v>sehingga menjadi campuran aspal cair</v>
          </cell>
        </row>
        <row r="625">
          <cell r="A625">
            <v>2</v>
          </cell>
          <cell r="C625" t="str">
            <v>Permukaan yang akan dilapis dibersihkan dari debu</v>
          </cell>
        </row>
        <row r="626">
          <cell r="C626" t="str">
            <v>dan kotoran dengan Air Compresor</v>
          </cell>
          <cell r="Q626" t="str">
            <v xml:space="preserve">JUMLAH HARGA TENAGA   </v>
          </cell>
          <cell r="U626">
            <v>0</v>
          </cell>
        </row>
        <row r="627">
          <cell r="A627">
            <v>3</v>
          </cell>
          <cell r="C627" t="str">
            <v>Campuran aspal cair disemprotkan dengan Asphalt</v>
          </cell>
        </row>
        <row r="628">
          <cell r="C628" t="str">
            <v>Sprayer ke atas permukaan yang akan dilapis</v>
          </cell>
          <cell r="L628" t="str">
            <v>B.</v>
          </cell>
          <cell r="N628" t="str">
            <v>BAHAN</v>
          </cell>
        </row>
        <row r="629">
          <cell r="A629">
            <v>4</v>
          </cell>
          <cell r="C629" t="str">
            <v xml:space="preserve">Angkutan Aspal dan Minyak tanah menggunakan </v>
          </cell>
          <cell r="Q629" t="str">
            <v/>
          </cell>
        </row>
        <row r="630">
          <cell r="C630" t="str">
            <v>Dump Truck</v>
          </cell>
          <cell r="L630" t="str">
            <v>1.</v>
          </cell>
          <cell r="N630" t="str">
            <v>Aspal</v>
          </cell>
          <cell r="O630" t="str">
            <v>(M10)</v>
          </cell>
          <cell r="P630" t="str">
            <v>Kg</v>
          </cell>
          <cell r="Q630">
            <v>1.079047619047619</v>
          </cell>
          <cell r="R630">
            <v>0</v>
          </cell>
          <cell r="U630">
            <v>0</v>
          </cell>
        </row>
        <row r="631">
          <cell r="L631" t="str">
            <v>2.</v>
          </cell>
          <cell r="N631" t="str">
            <v>Minyak Tanah</v>
          </cell>
          <cell r="O631" t="str">
            <v>(M11)</v>
          </cell>
          <cell r="P631" t="str">
            <v>Liter</v>
          </cell>
          <cell r="Q631">
            <v>5.2380952380952514E-2</v>
          </cell>
          <cell r="R631">
            <v>1950</v>
          </cell>
          <cell r="U631">
            <v>102.14285714285741</v>
          </cell>
        </row>
        <row r="632">
          <cell r="A632" t="str">
            <v>III.</v>
          </cell>
          <cell r="C632" t="str">
            <v>PEMAKAIAN BAHAN, ALAT DAN TENAGA</v>
          </cell>
        </row>
        <row r="634">
          <cell r="A634" t="str">
            <v xml:space="preserve">   1.</v>
          </cell>
          <cell r="C634" t="str">
            <v>BAHAN</v>
          </cell>
        </row>
        <row r="635">
          <cell r="C635" t="str">
            <v>Untuk mendapatkan 1 liter Lapis resap Pengikat</v>
          </cell>
        </row>
        <row r="636">
          <cell r="C636" t="str">
            <v>diperlukan :</v>
          </cell>
          <cell r="D636" t="str">
            <v>(1 liter x Fh)</v>
          </cell>
          <cell r="G636" t="str">
            <v>Pc</v>
          </cell>
          <cell r="H636">
            <v>1.1000000000000001</v>
          </cell>
          <cell r="I636" t="str">
            <v>liter</v>
          </cell>
          <cell r="J636" t="str">
            <v>campuran</v>
          </cell>
          <cell r="Q636" t="str">
            <v xml:space="preserve">JUMLAH HARGA BAHAN   </v>
          </cell>
          <cell r="U636">
            <v>102.14285714285741</v>
          </cell>
        </row>
        <row r="638">
          <cell r="C638" t="str">
            <v>Aspal</v>
          </cell>
          <cell r="D638" t="str">
            <v>= As x Pc x D1 : 100</v>
          </cell>
          <cell r="G638" t="str">
            <v>(M10)</v>
          </cell>
          <cell r="H638">
            <v>1.079047619047619</v>
          </cell>
          <cell r="I638" t="str">
            <v>Kg</v>
          </cell>
          <cell r="L638" t="str">
            <v>C.</v>
          </cell>
          <cell r="N638" t="str">
            <v>PERALATAN</v>
          </cell>
        </row>
        <row r="639">
          <cell r="C639" t="str">
            <v>Minyak Tanah</v>
          </cell>
          <cell r="D639" t="str">
            <v>= K x Pc : 100</v>
          </cell>
          <cell r="G639" t="str">
            <v>(M11)</v>
          </cell>
          <cell r="H639">
            <v>5.2380952380952514E-2</v>
          </cell>
          <cell r="I639" t="str">
            <v>liter</v>
          </cell>
        </row>
        <row r="640">
          <cell r="L640" t="str">
            <v>1.</v>
          </cell>
          <cell r="N640" t="str">
            <v>Asp. Sprayer</v>
          </cell>
          <cell r="O640" t="str">
            <v>(E03)</v>
          </cell>
          <cell r="P640" t="str">
            <v>Jam</v>
          </cell>
          <cell r="Q640">
            <v>3.0120481927710845E-3</v>
          </cell>
          <cell r="R640">
            <v>27515.982315631045</v>
          </cell>
          <cell r="U640">
            <v>82.87946480611761</v>
          </cell>
        </row>
        <row r="641">
          <cell r="A641" t="str">
            <v>2.</v>
          </cell>
          <cell r="C641" t="str">
            <v>ALAT</v>
          </cell>
          <cell r="L641" t="str">
            <v>2.</v>
          </cell>
          <cell r="N641" t="str">
            <v>Compresor</v>
          </cell>
          <cell r="O641" t="str">
            <v>(E05)</v>
          </cell>
          <cell r="P641" t="str">
            <v>Jam</v>
          </cell>
          <cell r="Q641">
            <v>2.0833333333333333E-3</v>
          </cell>
          <cell r="R641">
            <v>55457.669318426146</v>
          </cell>
          <cell r="U641">
            <v>115.53681108005446</v>
          </cell>
        </row>
        <row r="642">
          <cell r="A642" t="str">
            <v>2.a.</v>
          </cell>
          <cell r="C642" t="str">
            <v>APHALT SPRAYER</v>
          </cell>
          <cell r="G642" t="str">
            <v>(E03)</v>
          </cell>
          <cell r="L642" t="str">
            <v>3.</v>
          </cell>
          <cell r="N642" t="str">
            <v>Dump Truck</v>
          </cell>
          <cell r="O642" t="str">
            <v>(E08)</v>
          </cell>
          <cell r="P642" t="str">
            <v>Jam</v>
          </cell>
          <cell r="Q642">
            <v>3.0120481927710845E-3</v>
          </cell>
          <cell r="R642">
            <v>85369.901634057198</v>
          </cell>
          <cell r="U642">
            <v>257.13825793390725</v>
          </cell>
        </row>
        <row r="643">
          <cell r="C643" t="str">
            <v>Kapasitas alat</v>
          </cell>
          <cell r="G643" t="str">
            <v>V</v>
          </cell>
          <cell r="H643">
            <v>800</v>
          </cell>
          <cell r="I643" t="str">
            <v>liter</v>
          </cell>
        </row>
        <row r="644">
          <cell r="C644" t="str">
            <v>Faktor Efisiensi Alat</v>
          </cell>
          <cell r="G644" t="str">
            <v>Fa</v>
          </cell>
          <cell r="H644">
            <v>0.83</v>
          </cell>
          <cell r="I644" t="str">
            <v>-</v>
          </cell>
        </row>
        <row r="645">
          <cell r="C645" t="str">
            <v>Waktu Siklus (termasuk proses pemanasan)</v>
          </cell>
          <cell r="G645" t="str">
            <v>Ts</v>
          </cell>
          <cell r="H645">
            <v>2</v>
          </cell>
          <cell r="I645" t="str">
            <v>Jam</v>
          </cell>
        </row>
        <row r="647">
          <cell r="C647" t="str">
            <v>Kap.Prod. / jam =</v>
          </cell>
          <cell r="D647" t="str">
            <v>V x Fa</v>
          </cell>
          <cell r="G647" t="str">
            <v>Q1</v>
          </cell>
          <cell r="H647">
            <v>332</v>
          </cell>
          <cell r="I647" t="str">
            <v>liter</v>
          </cell>
        </row>
        <row r="648">
          <cell r="D648" t="str">
            <v>Ts</v>
          </cell>
          <cell r="Q648" t="str">
            <v xml:space="preserve">JUMLAH HARGA PERALATAN   </v>
          </cell>
          <cell r="U648">
            <v>455.55453382007931</v>
          </cell>
        </row>
        <row r="649">
          <cell r="C649" t="str">
            <v>Koefisien Alat / Ltr</v>
          </cell>
          <cell r="D649" t="str">
            <v xml:space="preserve"> = 1 : Q1</v>
          </cell>
          <cell r="G649" t="str">
            <v>(E03)</v>
          </cell>
          <cell r="H649">
            <v>3.0120481927710845E-3</v>
          </cell>
          <cell r="I649" t="str">
            <v>Jam</v>
          </cell>
        </row>
        <row r="650">
          <cell r="L650" t="str">
            <v>D.</v>
          </cell>
          <cell r="N650" t="str">
            <v>JUMLAH HARGA TENAGA, BAHAN DAN PERALATAN  ( A + B + C )</v>
          </cell>
          <cell r="U650">
            <v>557.69739096293677</v>
          </cell>
        </row>
        <row r="651">
          <cell r="A651" t="str">
            <v>2.b.</v>
          </cell>
          <cell r="C651" t="str">
            <v>AIR COMPRESOR</v>
          </cell>
          <cell r="G651" t="str">
            <v>(E05)</v>
          </cell>
          <cell r="L651" t="str">
            <v>E.</v>
          </cell>
          <cell r="N651" t="str">
            <v>OVERHEAD &amp; PROFIT</v>
          </cell>
          <cell r="P651">
            <v>10</v>
          </cell>
          <cell r="Q651" t="str">
            <v>%  x  D</v>
          </cell>
          <cell r="U651">
            <v>55.769739096293677</v>
          </cell>
        </row>
        <row r="652">
          <cell r="C652" t="str">
            <v>Kapasitas Alat ------&gt;&gt;  diambil</v>
          </cell>
          <cell r="G652" t="str">
            <v>V</v>
          </cell>
          <cell r="H652">
            <v>600</v>
          </cell>
          <cell r="I652" t="str">
            <v>M2 / Jam</v>
          </cell>
          <cell r="L652" t="str">
            <v>F.</v>
          </cell>
          <cell r="N652" t="str">
            <v>HARGA SATUAN PEKERJAAN  ( D + E )</v>
          </cell>
          <cell r="U652">
            <v>613.46713005923039</v>
          </cell>
        </row>
        <row r="653">
          <cell r="C653" t="str">
            <v>Aplikasi rata-rata</v>
          </cell>
          <cell r="G653" t="str">
            <v>Ap</v>
          </cell>
          <cell r="H653">
            <v>0.8</v>
          </cell>
          <cell r="I653" t="str">
            <v>liter / M2</v>
          </cell>
          <cell r="L653" t="str">
            <v>Note: 1</v>
          </cell>
          <cell r="N653" t="str">
            <v>SATUAN dapat berdasarkan atas jam operasi untuk Tenaga Kerja dan Peralatan, volume dan/atau ukuran</v>
          </cell>
        </row>
        <row r="654">
          <cell r="N654" t="str">
            <v>berat untuk bahan-bahan.</v>
          </cell>
        </row>
        <row r="655">
          <cell r="C655" t="str">
            <v xml:space="preserve">Kap. Prod. / jam = </v>
          </cell>
          <cell r="D655" t="str">
            <v>(V x Ap)</v>
          </cell>
          <cell r="G655" t="str">
            <v>Q2</v>
          </cell>
          <cell r="H655">
            <v>480</v>
          </cell>
          <cell r="I655" t="str">
            <v>liter</v>
          </cell>
          <cell r="L655">
            <v>2</v>
          </cell>
          <cell r="N655" t="str">
            <v>Kuantitas satuan adalah kuantitas setiap komponen untuk menyelesaikan satu satuan pekerjaan dari nomor</v>
          </cell>
        </row>
        <row r="656">
          <cell r="N656" t="str">
            <v>mata pembayaran.</v>
          </cell>
        </row>
        <row r="657">
          <cell r="C657" t="str">
            <v>Koefisien Alat / Ltr</v>
          </cell>
          <cell r="D657" t="str">
            <v xml:space="preserve"> = 1 : Q2</v>
          </cell>
          <cell r="G657" t="str">
            <v>(E05)</v>
          </cell>
          <cell r="H657">
            <v>2.0833333333333333E-3</v>
          </cell>
          <cell r="I657" t="str">
            <v>Jam</v>
          </cell>
          <cell r="L657">
            <v>3</v>
          </cell>
          <cell r="N657" t="str">
            <v>Biaya satuan untuk peralatan sudah termasuk bahan bakar, bahan habis dipakai dan operator.</v>
          </cell>
        </row>
        <row r="658">
          <cell r="L658">
            <v>4</v>
          </cell>
          <cell r="N658" t="str">
            <v>Biaya satuan sudah termasuk pengeluaran untuk seluruh pajak yang berkaitan (tetapi tidak termasuk PPN</v>
          </cell>
        </row>
        <row r="659">
          <cell r="J659" t="str">
            <v>Berlanjut ke hal. berikut.</v>
          </cell>
          <cell r="N659" t="str">
            <v>yang dibayar dari kontrak) dan biaya-biaya lainnya.</v>
          </cell>
        </row>
        <row r="660">
          <cell r="A660" t="str">
            <v>ITEM PEMBAYARAN NO.</v>
          </cell>
          <cell r="D660" t="str">
            <v>:  6.2 (3)</v>
          </cell>
          <cell r="J660" t="str">
            <v>Analisa EI-623</v>
          </cell>
        </row>
        <row r="661">
          <cell r="A661" t="str">
            <v xml:space="preserve">JENIS PEKERJAAN                                  </v>
          </cell>
          <cell r="D661" t="str">
            <v>:  Aspal Utk. Pekejaan Pelaburan</v>
          </cell>
        </row>
        <row r="662">
          <cell r="A662" t="str">
            <v>SATUAN PEMBAYARAN</v>
          </cell>
          <cell r="D662" t="str">
            <v>:  LITER</v>
          </cell>
          <cell r="H662" t="str">
            <v xml:space="preserve">         URAIAN ANALISA HARGA SATUAN</v>
          </cell>
        </row>
        <row r="663">
          <cell r="J663" t="str">
            <v>Lanjutan</v>
          </cell>
        </row>
        <row r="665">
          <cell r="A665" t="str">
            <v>No.</v>
          </cell>
          <cell r="C665" t="str">
            <v>U R A I A N</v>
          </cell>
          <cell r="G665" t="str">
            <v>KODE</v>
          </cell>
          <cell r="H665" t="str">
            <v>KOEF.</v>
          </cell>
          <cell r="I665" t="str">
            <v>SATUAN</v>
          </cell>
          <cell r="J665" t="str">
            <v>KETERANGAN</v>
          </cell>
        </row>
        <row r="668">
          <cell r="A668" t="str">
            <v>2.c.</v>
          </cell>
          <cell r="C668" t="str">
            <v>DUMP TRUCK (DT)</v>
          </cell>
          <cell r="G668" t="str">
            <v>(E08)</v>
          </cell>
        </row>
        <row r="669">
          <cell r="C669" t="str">
            <v>Sebagai alat pengangkut bahan dilokasi pekerjaan</v>
          </cell>
        </row>
        <row r="670">
          <cell r="C670" t="str">
            <v>Dump Truck melayani alat Asphalt Sprayer.</v>
          </cell>
        </row>
        <row r="671">
          <cell r="C671" t="str">
            <v>Kap.Prod. / jam = sama dengan Asphalt Sprayer</v>
          </cell>
          <cell r="G671" t="str">
            <v>Q3</v>
          </cell>
          <cell r="H671">
            <v>332</v>
          </cell>
          <cell r="I671" t="str">
            <v>liter</v>
          </cell>
        </row>
        <row r="673">
          <cell r="C673" t="str">
            <v>Koefisien Alat / Ltr</v>
          </cell>
          <cell r="D673" t="str">
            <v xml:space="preserve"> = 1 : Q3</v>
          </cell>
          <cell r="G673" t="str">
            <v>(E08)</v>
          </cell>
          <cell r="H673">
            <v>3.0120481927710845E-3</v>
          </cell>
          <cell r="I673" t="str">
            <v>Jam</v>
          </cell>
        </row>
        <row r="675">
          <cell r="A675" t="str">
            <v>3.</v>
          </cell>
          <cell r="C675" t="str">
            <v>TENAGA</v>
          </cell>
        </row>
        <row r="676">
          <cell r="C676" t="str">
            <v>Produksi menentukan : ASPHALT SPRAYER</v>
          </cell>
          <cell r="G676" t="str">
            <v>Q1</v>
          </cell>
          <cell r="H676">
            <v>332</v>
          </cell>
          <cell r="I676" t="str">
            <v>liter</v>
          </cell>
        </row>
        <row r="677">
          <cell r="C677" t="str">
            <v>Produksi / hari  =  Tk x Q1</v>
          </cell>
          <cell r="G677" t="str">
            <v>Qt</v>
          </cell>
          <cell r="H677">
            <v>2324</v>
          </cell>
          <cell r="I677" t="str">
            <v>liter</v>
          </cell>
        </row>
        <row r="678">
          <cell r="C678" t="str">
            <v>Kebutuhan tenaga :</v>
          </cell>
        </row>
        <row r="679">
          <cell r="D679" t="str">
            <v>- Pekerja</v>
          </cell>
          <cell r="G679" t="str">
            <v>P</v>
          </cell>
          <cell r="H679">
            <v>10</v>
          </cell>
          <cell r="I679" t="str">
            <v>orang</v>
          </cell>
        </row>
        <row r="680">
          <cell r="D680" t="str">
            <v>- Mandor</v>
          </cell>
          <cell r="G680" t="str">
            <v>M</v>
          </cell>
          <cell r="H680">
            <v>1</v>
          </cell>
          <cell r="I680" t="str">
            <v>orang</v>
          </cell>
        </row>
        <row r="682">
          <cell r="C682" t="str">
            <v>Koefisien Tenaga / Ltr     :</v>
          </cell>
        </row>
        <row r="683">
          <cell r="D683" t="str">
            <v>- Pekerja</v>
          </cell>
          <cell r="E683" t="str">
            <v>= (Tk x P) / Qt</v>
          </cell>
          <cell r="G683" t="str">
            <v>(L01)</v>
          </cell>
          <cell r="H683">
            <v>3.0120481927710843E-2</v>
          </cell>
          <cell r="I683" t="str">
            <v>Jam</v>
          </cell>
        </row>
        <row r="684">
          <cell r="D684" t="str">
            <v>- Mandor</v>
          </cell>
          <cell r="E684" t="str">
            <v>= (Tk x M) / Qt</v>
          </cell>
          <cell r="G684" t="str">
            <v>(L03)</v>
          </cell>
          <cell r="H684">
            <v>3.0120481927710845E-3</v>
          </cell>
          <cell r="I684" t="str">
            <v>Jam</v>
          </cell>
        </row>
        <row r="686">
          <cell r="A686" t="str">
            <v>4.</v>
          </cell>
          <cell r="C686" t="str">
            <v>HARGA DASAR SATUAN UPAH, BAHAN DAN ALAT</v>
          </cell>
        </row>
        <row r="687">
          <cell r="C687" t="str">
            <v>Lihat lampiran.</v>
          </cell>
        </row>
        <row r="689">
          <cell r="A689" t="str">
            <v>5.</v>
          </cell>
          <cell r="C689" t="str">
            <v>ANALISA HARGA SATUAN PEKERJAAN</v>
          </cell>
        </row>
        <row r="690">
          <cell r="C690" t="str">
            <v>Lihat perhitungan dalam FORMULIR STANDAR UNTUK</v>
          </cell>
        </row>
        <row r="691">
          <cell r="C691" t="str">
            <v>PEREKEMAN ANALISA MASING-MASING HARGA</v>
          </cell>
        </row>
        <row r="692">
          <cell r="C692" t="str">
            <v>SATUAN.</v>
          </cell>
        </row>
        <row r="693">
          <cell r="C693" t="str">
            <v>Didapat Harga Satuan Pekerjaan :</v>
          </cell>
        </row>
        <row r="695">
          <cell r="C695" t="str">
            <v xml:space="preserve">Rp.  </v>
          </cell>
          <cell r="D695">
            <v>613.46713005923039</v>
          </cell>
          <cell r="E695" t="str">
            <v xml:space="preserve"> / Liter</v>
          </cell>
        </row>
        <row r="698">
          <cell r="A698" t="str">
            <v>6.</v>
          </cell>
          <cell r="C698" t="str">
            <v>WAKTU PELAKSANAAN YANG DIPERLUKAN</v>
          </cell>
        </row>
        <row r="699">
          <cell r="C699" t="str">
            <v>Masa Pelaksanaan :</v>
          </cell>
          <cell r="D699" t="str">
            <v>. . . . . . . . . . . .</v>
          </cell>
          <cell r="E699" t="str">
            <v>bulan</v>
          </cell>
        </row>
        <row r="701">
          <cell r="A701" t="str">
            <v>7.</v>
          </cell>
          <cell r="C701" t="str">
            <v>VOLUME PEKERJAAN YANG DIPERLUKAN</v>
          </cell>
        </row>
        <row r="702">
          <cell r="C702" t="str">
            <v>Volume pekerjaan  :</v>
          </cell>
          <cell r="D702">
            <v>0</v>
          </cell>
          <cell r="E702" t="str">
            <v>Liter</v>
          </cell>
        </row>
        <row r="717">
          <cell r="C717" t="str">
            <v/>
          </cell>
        </row>
        <row r="719">
          <cell r="A719" t="str">
            <v>ITEM PEMBAYARAN NO.</v>
          </cell>
          <cell r="D719" t="str">
            <v>:  6.3 (1)</v>
          </cell>
          <cell r="J719" t="str">
            <v>Analisa EI-631</v>
          </cell>
          <cell r="T719" t="str">
            <v>Analisa EI-631</v>
          </cell>
        </row>
        <row r="720">
          <cell r="A720" t="str">
            <v>JENIS PEKERJAAN</v>
          </cell>
          <cell r="D720" t="str">
            <v>:  Latasir (SS) Kelas A</v>
          </cell>
        </row>
        <row r="721">
          <cell r="A721" t="str">
            <v>SATUAN PEMBAYARAN</v>
          </cell>
          <cell r="D721" t="str">
            <v>:  M2</v>
          </cell>
          <cell r="H721" t="str">
            <v xml:space="preserve">         URAIAN ANALISA HARGA SATUAN</v>
          </cell>
          <cell r="L721" t="str">
            <v>FORMULIR STANDAR UNTUK</v>
          </cell>
        </row>
        <row r="722">
          <cell r="L722" t="str">
            <v>PEREKAMAN ANALISA MASING-MASING HARGA SATUAN</v>
          </cell>
        </row>
        <row r="723">
          <cell r="L723" t="str">
            <v/>
          </cell>
        </row>
        <row r="724">
          <cell r="A724" t="str">
            <v>No.</v>
          </cell>
          <cell r="C724" t="str">
            <v>U R A I A N</v>
          </cell>
          <cell r="G724" t="str">
            <v>KODE</v>
          </cell>
          <cell r="H724" t="str">
            <v>KOEF.</v>
          </cell>
          <cell r="I724" t="str">
            <v>SATUAN</v>
          </cell>
          <cell r="J724" t="str">
            <v>KETERANGAN</v>
          </cell>
        </row>
        <row r="726">
          <cell r="L726" t="str">
            <v>Proyek / Bagpro</v>
          </cell>
          <cell r="O726" t="str">
            <v xml:space="preserve">:  Peningkatan Jalan Dan Jembatan Prop. NTT </v>
          </cell>
        </row>
        <row r="727">
          <cell r="A727" t="str">
            <v>I.</v>
          </cell>
          <cell r="C727" t="str">
            <v>ASUMSI</v>
          </cell>
          <cell r="L727" t="str">
            <v>No. Paket Kontrak</v>
          </cell>
          <cell r="O727" t="str">
            <v xml:space="preserve">:  </v>
          </cell>
        </row>
        <row r="728">
          <cell r="A728">
            <v>1</v>
          </cell>
          <cell r="C728" t="str">
            <v>Menggunakan alat berat (cara mekanik)</v>
          </cell>
          <cell r="L728" t="str">
            <v>Nama Paket</v>
          </cell>
          <cell r="O728" t="str">
            <v>:  Pembangunan Jalan Resetlement Pengungsi Mauritzu</v>
          </cell>
        </row>
        <row r="729">
          <cell r="A729">
            <v>2</v>
          </cell>
          <cell r="C729" t="str">
            <v>Lokasi pekerjaan : sepanjang jalan</v>
          </cell>
          <cell r="L729" t="str">
            <v>Prop / Kab / Kodya</v>
          </cell>
          <cell r="O729" t="str">
            <v>:  Nusa Tenggara Timur / TTU</v>
          </cell>
        </row>
        <row r="730">
          <cell r="A730">
            <v>3</v>
          </cell>
          <cell r="C730" t="str">
            <v>Kondisi existing jalan : sedang</v>
          </cell>
          <cell r="L730" t="str">
            <v>ITEM PEMBAYARAN NO.</v>
          </cell>
          <cell r="O730" t="str">
            <v>:  6.3 (1)</v>
          </cell>
          <cell r="R730" t="str">
            <v>PERKIRAAN VOL. PEK.</v>
          </cell>
          <cell r="T730" t="str">
            <v>:</v>
          </cell>
          <cell r="U730">
            <v>0</v>
          </cell>
        </row>
        <row r="731">
          <cell r="A731">
            <v>4</v>
          </cell>
          <cell r="C731" t="str">
            <v>Jarak rata-rata Base Camp ke lokasi pekerjaan</v>
          </cell>
          <cell r="G731" t="str">
            <v>L</v>
          </cell>
          <cell r="H731">
            <v>17.5</v>
          </cell>
          <cell r="I731" t="str">
            <v>KM</v>
          </cell>
          <cell r="L731" t="str">
            <v>JENIS PEKERJAAN</v>
          </cell>
          <cell r="O731" t="str">
            <v>:  Latasir (SS) Kelas A</v>
          </cell>
          <cell r="R731" t="str">
            <v>TOTAL HARGA (Rp.)</v>
          </cell>
          <cell r="T731" t="str">
            <v>:</v>
          </cell>
          <cell r="U731">
            <v>0</v>
          </cell>
        </row>
        <row r="732">
          <cell r="A732">
            <v>5</v>
          </cell>
          <cell r="C732" t="str">
            <v>Tebal Lapis Latasir padat</v>
          </cell>
          <cell r="G732" t="str">
            <v>t</v>
          </cell>
          <cell r="H732">
            <v>1.4999999999999999E-2</v>
          </cell>
          <cell r="I732" t="str">
            <v>M</v>
          </cell>
          <cell r="J732" t="str">
            <v xml:space="preserve"> Tabel 6.3.1 (2)</v>
          </cell>
          <cell r="L732" t="str">
            <v>SATUAN PEMBAYARAN</v>
          </cell>
          <cell r="O732" t="str">
            <v>:  M2</v>
          </cell>
          <cell r="R732" t="str">
            <v>% THD. BIAYA PROYEK</v>
          </cell>
          <cell r="T732" t="str">
            <v>:</v>
          </cell>
          <cell r="U732">
            <v>0</v>
          </cell>
        </row>
        <row r="733">
          <cell r="A733">
            <v>6</v>
          </cell>
          <cell r="C733" t="str">
            <v>Jam kerja efektif per-hari</v>
          </cell>
          <cell r="G733" t="str">
            <v>Tk</v>
          </cell>
          <cell r="H733">
            <v>7</v>
          </cell>
          <cell r="I733" t="str">
            <v>Jam</v>
          </cell>
        </row>
        <row r="734">
          <cell r="A734">
            <v>7</v>
          </cell>
          <cell r="C734" t="str">
            <v>Faktor kehilanganmaterial :</v>
          </cell>
          <cell r="E734" t="str">
            <v>- Agregat</v>
          </cell>
          <cell r="G734" t="str">
            <v>Fh1</v>
          </cell>
          <cell r="H734">
            <v>1.05</v>
          </cell>
          <cell r="I734" t="str">
            <v>-</v>
          </cell>
        </row>
        <row r="735">
          <cell r="A735" t="str">
            <v/>
          </cell>
          <cell r="E735" t="str">
            <v>- Aspal</v>
          </cell>
          <cell r="G735" t="str">
            <v>Fh2</v>
          </cell>
          <cell r="H735">
            <v>1.03</v>
          </cell>
          <cell r="I735" t="str">
            <v>-</v>
          </cell>
          <cell r="Q735" t="str">
            <v>PERKIRAAN</v>
          </cell>
          <cell r="R735" t="str">
            <v>HARGA</v>
          </cell>
          <cell r="S735" t="str">
            <v>JUMLAH</v>
          </cell>
        </row>
        <row r="736">
          <cell r="A736">
            <v>8</v>
          </cell>
          <cell r="C736" t="str">
            <v xml:space="preserve">Komposisi campuran SS Kelas A </v>
          </cell>
          <cell r="L736" t="str">
            <v>NO.</v>
          </cell>
          <cell r="N736" t="str">
            <v>KOMPONEN</v>
          </cell>
          <cell r="P736" t="str">
            <v>SATUAN</v>
          </cell>
          <cell r="Q736" t="str">
            <v>KUANTITAS</v>
          </cell>
          <cell r="R736" t="str">
            <v>SATUAN</v>
          </cell>
          <cell r="S736" t="str">
            <v>HARGA</v>
          </cell>
        </row>
        <row r="737">
          <cell r="C737" t="str">
            <v xml:space="preserve">- Coarse Agregat  </v>
          </cell>
          <cell r="G737" t="str">
            <v>CA</v>
          </cell>
          <cell r="H737">
            <v>7.7999999999999972</v>
          </cell>
          <cell r="I737" t="str">
            <v>%</v>
          </cell>
          <cell r="J737" t="str">
            <v xml:space="preserve"> Gradasi harus -</v>
          </cell>
          <cell r="R737" t="str">
            <v>(Rp.)</v>
          </cell>
          <cell r="S737" t="str">
            <v>(Rp.)</v>
          </cell>
        </row>
        <row r="738">
          <cell r="C738" t="str">
            <v>- Fine Agregat</v>
          </cell>
          <cell r="G738" t="str">
            <v>FA</v>
          </cell>
          <cell r="H738">
            <v>70</v>
          </cell>
          <cell r="I738" t="str">
            <v>%</v>
          </cell>
          <cell r="J738" t="str">
            <v xml:space="preserve"> memenuhi -</v>
          </cell>
        </row>
        <row r="739">
          <cell r="C739" t="str">
            <v>- Fraksi Filler</v>
          </cell>
          <cell r="G739" t="str">
            <v>FF</v>
          </cell>
          <cell r="H739">
            <v>12</v>
          </cell>
          <cell r="I739" t="str">
            <v>%</v>
          </cell>
          <cell r="J739" t="str">
            <v xml:space="preserve"> Spesifikasi</v>
          </cell>
        </row>
        <row r="740">
          <cell r="C740" t="str">
            <v>- Asphalt</v>
          </cell>
          <cell r="D740" t="str">
            <v>minimum 10 %</v>
          </cell>
          <cell r="G740" t="str">
            <v>As</v>
          </cell>
          <cell r="H740">
            <v>10.199999999999999</v>
          </cell>
          <cell r="I740" t="str">
            <v>%</v>
          </cell>
          <cell r="L740" t="str">
            <v>A.</v>
          </cell>
          <cell r="N740" t="str">
            <v>TENAGA</v>
          </cell>
        </row>
        <row r="741">
          <cell r="A741">
            <v>9</v>
          </cell>
          <cell r="C741" t="str">
            <v>Berat jenis bahan  :</v>
          </cell>
        </row>
        <row r="742">
          <cell r="C742" t="str">
            <v>- Latasir (SS) Kelas A</v>
          </cell>
          <cell r="G742" t="str">
            <v>D1</v>
          </cell>
          <cell r="H742">
            <v>2.2000000000000002</v>
          </cell>
          <cell r="I742" t="str">
            <v>ton / M3</v>
          </cell>
          <cell r="L742" t="str">
            <v>1.</v>
          </cell>
          <cell r="N742" t="str">
            <v>Pekerja</v>
          </cell>
          <cell r="O742" t="str">
            <v>(L01)</v>
          </cell>
          <cell r="P742" t="str">
            <v>Jam</v>
          </cell>
          <cell r="Q742">
            <v>5.5662650602409641E-3</v>
          </cell>
          <cell r="R742">
            <v>0</v>
          </cell>
          <cell r="U742">
            <v>0</v>
          </cell>
        </row>
        <row r="743">
          <cell r="C743" t="str">
            <v>- Coarse Agregat &amp; Fine Agregat</v>
          </cell>
          <cell r="G743" t="str">
            <v>D2</v>
          </cell>
          <cell r="H743">
            <v>1.8</v>
          </cell>
          <cell r="I743" t="str">
            <v>ton / M3</v>
          </cell>
          <cell r="L743" t="str">
            <v>2.</v>
          </cell>
          <cell r="N743" t="str">
            <v>Mandor</v>
          </cell>
          <cell r="O743" t="str">
            <v>(L03)</v>
          </cell>
          <cell r="P743" t="str">
            <v>Jam</v>
          </cell>
          <cell r="Q743">
            <v>7.9518072289156631E-4</v>
          </cell>
          <cell r="R743">
            <v>0</v>
          </cell>
          <cell r="U743">
            <v>0</v>
          </cell>
        </row>
        <row r="744">
          <cell r="C744" t="str">
            <v>- Fraksi Filler</v>
          </cell>
          <cell r="G744" t="str">
            <v>D3</v>
          </cell>
          <cell r="H744">
            <v>2</v>
          </cell>
          <cell r="I744" t="str">
            <v>ton / M3</v>
          </cell>
        </row>
        <row r="745">
          <cell r="C745" t="str">
            <v>- Asphalt</v>
          </cell>
          <cell r="G745" t="str">
            <v>D4</v>
          </cell>
          <cell r="H745">
            <v>1.03</v>
          </cell>
          <cell r="I745" t="str">
            <v>ton / M3</v>
          </cell>
        </row>
        <row r="746">
          <cell r="Q746" t="str">
            <v xml:space="preserve">JUMLAH HARGA TENAGA   </v>
          </cell>
          <cell r="U746">
            <v>0</v>
          </cell>
        </row>
        <row r="747">
          <cell r="A747" t="str">
            <v>II.</v>
          </cell>
          <cell r="C747" t="str">
            <v>URUTAN KERJA</v>
          </cell>
        </row>
        <row r="748">
          <cell r="A748">
            <v>1</v>
          </cell>
          <cell r="C748" t="str">
            <v xml:space="preserve">Wheel Loader memuat Agregat dan Aspal ke dalam </v>
          </cell>
          <cell r="L748" t="str">
            <v>B.</v>
          </cell>
          <cell r="N748" t="str">
            <v>BAHAN</v>
          </cell>
        </row>
        <row r="749">
          <cell r="A749" t="str">
            <v/>
          </cell>
          <cell r="C749" t="str">
            <v>Cold Bin AMP</v>
          </cell>
        </row>
        <row r="750">
          <cell r="A750">
            <v>2</v>
          </cell>
          <cell r="C750" t="str">
            <v>Agregat dan aspal dicampur dan dipanaskan</v>
          </cell>
          <cell r="L750" t="str">
            <v>1.</v>
          </cell>
          <cell r="N750" t="str">
            <v>Agregat Kasar</v>
          </cell>
          <cell r="O750" t="str">
            <v>(M03)</v>
          </cell>
          <cell r="P750" t="str">
            <v>M3</v>
          </cell>
          <cell r="Q750">
            <v>1.5014999999999998E-3</v>
          </cell>
          <cell r="R750">
            <v>32852.921470565663</v>
          </cell>
          <cell r="U750">
            <v>49.328661588054338</v>
          </cell>
        </row>
        <row r="751">
          <cell r="C751" t="str">
            <v>dengan AMP untuk dimuat langsung ke dalam</v>
          </cell>
          <cell r="L751" t="str">
            <v>2.</v>
          </cell>
          <cell r="N751" t="str">
            <v>Agregat Halus</v>
          </cell>
          <cell r="O751" t="str">
            <v>(M04)</v>
          </cell>
          <cell r="P751" t="str">
            <v>M3</v>
          </cell>
          <cell r="Q751">
            <v>1.3474999999999999E-2</v>
          </cell>
          <cell r="R751">
            <v>31756.453225945177</v>
          </cell>
          <cell r="U751">
            <v>427.91820721961125</v>
          </cell>
        </row>
        <row r="752">
          <cell r="A752" t="str">
            <v/>
          </cell>
          <cell r="C752" t="str">
            <v>Dump Truck dan diangkut kelokasi pekerjaan</v>
          </cell>
          <cell r="L752" t="str">
            <v>3</v>
          </cell>
          <cell r="N752" t="str">
            <v>Filler</v>
          </cell>
          <cell r="O752" t="str">
            <v>(M05)</v>
          </cell>
          <cell r="P752" t="str">
            <v>Kg</v>
          </cell>
          <cell r="Q752">
            <v>4.1580000000000004</v>
          </cell>
          <cell r="R752">
            <v>750</v>
          </cell>
          <cell r="U752">
            <v>3118.5000000000005</v>
          </cell>
        </row>
        <row r="753">
          <cell r="A753">
            <v>3</v>
          </cell>
          <cell r="C753" t="str">
            <v>Campuran panas Latasir dihampar dengan Finisher</v>
          </cell>
          <cell r="L753" t="str">
            <v>4</v>
          </cell>
          <cell r="N753" t="str">
            <v>Aspal</v>
          </cell>
          <cell r="O753" t="str">
            <v>(M10)</v>
          </cell>
          <cell r="P753" t="str">
            <v>Kg</v>
          </cell>
          <cell r="Q753">
            <v>3.46698</v>
          </cell>
          <cell r="R753">
            <v>0</v>
          </cell>
          <cell r="U753">
            <v>0</v>
          </cell>
        </row>
        <row r="754">
          <cell r="C754" t="str">
            <v>dan dipadatkan dengan Tandem &amp; Pneumatic</v>
          </cell>
        </row>
        <row r="755">
          <cell r="A755" t="str">
            <v/>
          </cell>
          <cell r="C755" t="str">
            <v>Tire Roller</v>
          </cell>
        </row>
        <row r="756">
          <cell r="A756">
            <v>4</v>
          </cell>
          <cell r="C756" t="str">
            <v>Selama pemadatan, sekelompok  pekerja akan</v>
          </cell>
          <cell r="Q756" t="str">
            <v xml:space="preserve">JUMLAH HARGA BAHAN   </v>
          </cell>
          <cell r="U756">
            <v>3595.746868807666</v>
          </cell>
        </row>
        <row r="757">
          <cell r="A757" t="str">
            <v/>
          </cell>
          <cell r="C757" t="str">
            <v>merapikan tepi hamparaan dengan menggunakan</v>
          </cell>
        </row>
        <row r="758">
          <cell r="A758" t="str">
            <v/>
          </cell>
          <cell r="C758" t="str">
            <v>Alat Bantu</v>
          </cell>
          <cell r="L758" t="str">
            <v>C.</v>
          </cell>
          <cell r="N758" t="str">
            <v>PERALATAN</v>
          </cell>
        </row>
        <row r="759">
          <cell r="L759" t="str">
            <v>1.</v>
          </cell>
          <cell r="N759" t="str">
            <v>Wheel Loader</v>
          </cell>
          <cell r="O759" t="str">
            <v>(E15)</v>
          </cell>
          <cell r="P759" t="str">
            <v>Jam</v>
          </cell>
          <cell r="Q759">
            <v>5.4539144231245977E-4</v>
          </cell>
          <cell r="R759">
            <v>215035.12819823693</v>
          </cell>
          <cell r="U759">
            <v>117.27831871588113</v>
          </cell>
        </row>
        <row r="760">
          <cell r="A760" t="str">
            <v>III.</v>
          </cell>
          <cell r="C760" t="str">
            <v>PEMAKAIAN BAHAN, ALAT DAN TENAGA</v>
          </cell>
          <cell r="L760" t="str">
            <v>2.</v>
          </cell>
          <cell r="N760" t="str">
            <v>AMP</v>
          </cell>
          <cell r="O760" t="str">
            <v>(E01)</v>
          </cell>
          <cell r="P760" t="str">
            <v>Jam</v>
          </cell>
          <cell r="Q760">
            <v>7.9518072289156631E-4</v>
          </cell>
          <cell r="R760">
            <v>1494606.6255529453</v>
          </cell>
          <cell r="U760">
            <v>1188.4823769457157</v>
          </cell>
        </row>
        <row r="761">
          <cell r="L761" t="str">
            <v>3.</v>
          </cell>
          <cell r="N761" t="str">
            <v>Genset</v>
          </cell>
          <cell r="O761" t="str">
            <v>(E12)</v>
          </cell>
          <cell r="P761" t="str">
            <v>Jam</v>
          </cell>
          <cell r="Q761">
            <v>7.9518072289156631E-4</v>
          </cell>
          <cell r="R761">
            <v>134321.06697484411</v>
          </cell>
          <cell r="U761">
            <v>106.80952313662304</v>
          </cell>
        </row>
        <row r="762">
          <cell r="A762" t="str">
            <v xml:space="preserve">   1.</v>
          </cell>
          <cell r="C762" t="str">
            <v>BAHAN</v>
          </cell>
          <cell r="L762" t="str">
            <v>4.</v>
          </cell>
          <cell r="N762" t="str">
            <v>Dump Truck</v>
          </cell>
          <cell r="O762" t="str">
            <v>(E09)</v>
          </cell>
          <cell r="P762" t="str">
            <v>Jam</v>
          </cell>
          <cell r="Q762">
            <v>6.4815512048192773E-3</v>
          </cell>
          <cell r="R762">
            <v>119818.0926144915</v>
          </cell>
          <cell r="U762">
            <v>776.60710254460514</v>
          </cell>
        </row>
        <row r="763">
          <cell r="A763" t="str">
            <v>1.a.</v>
          </cell>
          <cell r="C763" t="str">
            <v>Agregat Kasar</v>
          </cell>
          <cell r="D763" t="str">
            <v>= (CA x (D1 x tM3) x Fh1) : D2</v>
          </cell>
          <cell r="G763" t="str">
            <v>(M03)</v>
          </cell>
          <cell r="H763">
            <v>1.5014999999999998E-3</v>
          </cell>
          <cell r="I763" t="str">
            <v>M3</v>
          </cell>
          <cell r="L763" t="str">
            <v>5.</v>
          </cell>
          <cell r="N763" t="str">
            <v>Asphalt Finisher     (E02)</v>
          </cell>
          <cell r="O763" t="str">
            <v>(E02)</v>
          </cell>
          <cell r="P763" t="str">
            <v>Jam</v>
          </cell>
          <cell r="Q763">
            <v>9.9397590361445802E-4</v>
          </cell>
          <cell r="R763">
            <v>153193.93066610809</v>
          </cell>
          <cell r="U763">
            <v>152.27107566209543</v>
          </cell>
        </row>
        <row r="764">
          <cell r="A764" t="str">
            <v>1.b.</v>
          </cell>
          <cell r="C764" t="str">
            <v>Agregat Halus</v>
          </cell>
          <cell r="D764" t="str">
            <v>= (FA x (D1 x tM3) x Fh1) : D2</v>
          </cell>
          <cell r="G764" t="str">
            <v>(M04)</v>
          </cell>
          <cell r="H764">
            <v>1.3474999999999999E-2</v>
          </cell>
          <cell r="I764" t="str">
            <v>M3</v>
          </cell>
          <cell r="L764" t="str">
            <v>6.</v>
          </cell>
          <cell r="N764" t="str">
            <v>Tandem Roller</v>
          </cell>
          <cell r="O764" t="str">
            <v>(E17)</v>
          </cell>
          <cell r="P764" t="str">
            <v>Jam</v>
          </cell>
          <cell r="Q764">
            <v>1.7211703958691911E-3</v>
          </cell>
          <cell r="R764">
            <v>112203.63792732745</v>
          </cell>
          <cell r="U764">
            <v>193.12157990934156</v>
          </cell>
        </row>
        <row r="765">
          <cell r="A765" t="str">
            <v>1.c.</v>
          </cell>
          <cell r="C765" t="str">
            <v>Filler</v>
          </cell>
          <cell r="D765" t="str">
            <v>= (FF x (D1 x tM3) x Fh1) x 1000</v>
          </cell>
          <cell r="G765" t="str">
            <v>(M05)</v>
          </cell>
          <cell r="H765">
            <v>4.1580000000000004</v>
          </cell>
          <cell r="I765" t="str">
            <v>Kg</v>
          </cell>
          <cell r="L765" t="str">
            <v>7</v>
          </cell>
          <cell r="N765" t="str">
            <v>P. Tyre Roller</v>
          </cell>
          <cell r="O765" t="str">
            <v>(E18)</v>
          </cell>
          <cell r="P765" t="str">
            <v>Jam</v>
          </cell>
          <cell r="Q765">
            <v>1.285140562248996E-3</v>
          </cell>
          <cell r="R765">
            <v>153571.33878019065</v>
          </cell>
          <cell r="U765">
            <v>197.36075666530525</v>
          </cell>
        </row>
        <row r="766">
          <cell r="A766" t="str">
            <v>1.d.</v>
          </cell>
          <cell r="C766" t="str">
            <v>Aspal</v>
          </cell>
          <cell r="D766" t="str">
            <v>= (AS x (D1 x tM3) x Fh2) x 1000</v>
          </cell>
          <cell r="G766" t="str">
            <v>(M10)</v>
          </cell>
          <cell r="H766">
            <v>3.46698</v>
          </cell>
          <cell r="I766" t="str">
            <v>Kg</v>
          </cell>
          <cell r="L766" t="str">
            <v>8</v>
          </cell>
          <cell r="N766" t="str">
            <v>Alat Bantu</v>
          </cell>
          <cell r="P766" t="str">
            <v>Ls</v>
          </cell>
          <cell r="Q766">
            <v>1</v>
          </cell>
          <cell r="R766">
            <v>100</v>
          </cell>
          <cell r="U766">
            <v>100</v>
          </cell>
        </row>
        <row r="768">
          <cell r="A768" t="str">
            <v>2.</v>
          </cell>
          <cell r="C768" t="str">
            <v>ALAT</v>
          </cell>
          <cell r="Q768" t="str">
            <v xml:space="preserve">JUMLAH HARGA PERALATAN   </v>
          </cell>
          <cell r="U768">
            <v>2831.9307335795675</v>
          </cell>
        </row>
        <row r="769">
          <cell r="A769" t="str">
            <v>2.a.</v>
          </cell>
          <cell r="C769" t="str">
            <v>WHEEL LOADER</v>
          </cell>
          <cell r="G769" t="str">
            <v>(E15)</v>
          </cell>
        </row>
        <row r="770">
          <cell r="C770" t="str">
            <v>Kapasitas bucket</v>
          </cell>
          <cell r="G770" t="str">
            <v>V</v>
          </cell>
          <cell r="H770">
            <v>1.5</v>
          </cell>
          <cell r="I770" t="str">
            <v>M3</v>
          </cell>
          <cell r="L770" t="str">
            <v>D.</v>
          </cell>
          <cell r="N770" t="str">
            <v>JUMLAH HARGA TENAGA, BAHAN DAN PERALATAN  ( A + B + C )</v>
          </cell>
          <cell r="U770">
            <v>6427.6776023872335</v>
          </cell>
        </row>
        <row r="771">
          <cell r="C771" t="str">
            <v>Faktor bucket</v>
          </cell>
          <cell r="G771" t="str">
            <v>Fb</v>
          </cell>
          <cell r="H771">
            <v>0.9</v>
          </cell>
          <cell r="I771" t="str">
            <v>-</v>
          </cell>
          <cell r="L771" t="str">
            <v>E.</v>
          </cell>
          <cell r="N771" t="str">
            <v>OVERHEAD &amp; PROFIT</v>
          </cell>
          <cell r="P771">
            <v>10</v>
          </cell>
          <cell r="Q771" t="str">
            <v>%  x  D</v>
          </cell>
          <cell r="U771">
            <v>642.76776023872344</v>
          </cell>
        </row>
        <row r="772">
          <cell r="C772" t="str">
            <v>Faktor efisiensi alat</v>
          </cell>
          <cell r="G772" t="str">
            <v>Fa</v>
          </cell>
          <cell r="H772">
            <v>0.83</v>
          </cell>
          <cell r="I772" t="str">
            <v>-</v>
          </cell>
          <cell r="L772" t="str">
            <v>F.</v>
          </cell>
          <cell r="N772" t="str">
            <v>HARGA SATUAN PEKERJAAN  ( D + E )</v>
          </cell>
          <cell r="U772">
            <v>7070.4453626259565</v>
          </cell>
        </row>
        <row r="773">
          <cell r="C773" t="str">
            <v>Waktu Siklus</v>
          </cell>
          <cell r="G773" t="str">
            <v>Ts1</v>
          </cell>
          <cell r="L773" t="str">
            <v>Note: 1</v>
          </cell>
          <cell r="N773" t="str">
            <v>SATUAN dapat berdasarkan atas jam operasi untuk Tenaga Kerja dan Peralatan, volume dan/atau ukuran</v>
          </cell>
        </row>
        <row r="774">
          <cell r="C774" t="str">
            <v>- Muat</v>
          </cell>
          <cell r="G774" t="str">
            <v>T1</v>
          </cell>
          <cell r="H774">
            <v>1.5</v>
          </cell>
          <cell r="I774" t="str">
            <v>menit</v>
          </cell>
          <cell r="N774" t="str">
            <v>berat untuk bahan-bahan.</v>
          </cell>
        </row>
        <row r="775">
          <cell r="C775" t="str">
            <v>- Lain lain</v>
          </cell>
          <cell r="G775" t="str">
            <v>T2</v>
          </cell>
          <cell r="H775">
            <v>0.5</v>
          </cell>
          <cell r="I775" t="str">
            <v>menit</v>
          </cell>
          <cell r="L775">
            <v>2</v>
          </cell>
          <cell r="N775" t="str">
            <v>Kuantitas satuan adalah kuantitas setiap komponen untuk menyelesaikan satu satuan pekerjaan dari nomor</v>
          </cell>
        </row>
        <row r="776">
          <cell r="G776" t="str">
            <v>Ts1</v>
          </cell>
          <cell r="H776">
            <v>2</v>
          </cell>
          <cell r="I776" t="str">
            <v>menit</v>
          </cell>
          <cell r="N776" t="str">
            <v>mata pembayaran.</v>
          </cell>
        </row>
        <row r="777">
          <cell r="L777">
            <v>3</v>
          </cell>
          <cell r="N777" t="str">
            <v>Biaya satuan untuk peralatan sudah termasuk bahan bakar, bahan habis dipakai dan operator.</v>
          </cell>
        </row>
        <row r="778">
          <cell r="L778">
            <v>4</v>
          </cell>
          <cell r="N778" t="str">
            <v>Biaya satuan sudah termasuk pengeluaran untuk seluruh pajak yang berkaitan (tetapi tidak termasuk PPN</v>
          </cell>
        </row>
        <row r="779">
          <cell r="J779" t="str">
            <v>Berlanjut ke hal. berikut.</v>
          </cell>
          <cell r="N779" t="str">
            <v>yang dibayar dari kontrak) dan biaya-biaya lainnya.</v>
          </cell>
        </row>
        <row r="780">
          <cell r="A780" t="str">
            <v>ITEM PEMBAYARAN NO.</v>
          </cell>
          <cell r="D780" t="str">
            <v>:  6.3 (1)</v>
          </cell>
          <cell r="J780" t="str">
            <v>Analisa EI-631</v>
          </cell>
        </row>
        <row r="781">
          <cell r="A781" t="str">
            <v>JENIS PEKERJAAN</v>
          </cell>
          <cell r="D781" t="str">
            <v>:  Latasir (SS) Kelas A</v>
          </cell>
        </row>
        <row r="782">
          <cell r="A782" t="str">
            <v>SATUAN PEMBAYARAN</v>
          </cell>
          <cell r="D782" t="str">
            <v>:  M2</v>
          </cell>
          <cell r="H782" t="str">
            <v xml:space="preserve">         URAIAN ANALISA HARGA SATUAN</v>
          </cell>
        </row>
        <row r="783">
          <cell r="J783" t="str">
            <v>Lanjutan</v>
          </cell>
        </row>
        <row r="785">
          <cell r="A785" t="str">
            <v>No.</v>
          </cell>
          <cell r="C785" t="str">
            <v>U R A I A N</v>
          </cell>
          <cell r="G785" t="str">
            <v>KODE</v>
          </cell>
          <cell r="H785" t="str">
            <v>KOEF.</v>
          </cell>
          <cell r="I785" t="str">
            <v>SATUAN</v>
          </cell>
          <cell r="J785" t="str">
            <v>KETERANGAN</v>
          </cell>
        </row>
        <row r="788">
          <cell r="C788" t="str">
            <v xml:space="preserve">Kap. Prod. / jam = </v>
          </cell>
          <cell r="D788" t="str">
            <v>D2 x V x Fb x Fa x 60</v>
          </cell>
          <cell r="G788" t="str">
            <v>Q1</v>
          </cell>
          <cell r="H788">
            <v>1833.5454545454545</v>
          </cell>
          <cell r="I788" t="str">
            <v>M2</v>
          </cell>
          <cell r="J788" t="str">
            <v/>
          </cell>
        </row>
        <row r="789">
          <cell r="D789" t="str">
            <v>D1 x t x Ts1</v>
          </cell>
        </row>
        <row r="791">
          <cell r="C791" t="str">
            <v>Koefisien Alat / M2</v>
          </cell>
          <cell r="D791" t="str">
            <v xml:space="preserve"> = 1 : Q1</v>
          </cell>
          <cell r="G791" t="str">
            <v>(E15)</v>
          </cell>
          <cell r="H791">
            <v>5.4539144231245977E-4</v>
          </cell>
          <cell r="I791" t="str">
            <v>Jam</v>
          </cell>
        </row>
        <row r="793">
          <cell r="A793" t="str">
            <v>2.b.</v>
          </cell>
          <cell r="C793" t="str">
            <v>ASPHALT MIXING PLANT (AMP)</v>
          </cell>
          <cell r="G793" t="str">
            <v>(E01)</v>
          </cell>
        </row>
        <row r="794">
          <cell r="C794" t="str">
            <v>Kapasitas produksi</v>
          </cell>
          <cell r="G794" t="str">
            <v>V</v>
          </cell>
          <cell r="H794">
            <v>50</v>
          </cell>
          <cell r="I794" t="str">
            <v>ton / Jam</v>
          </cell>
        </row>
        <row r="795">
          <cell r="C795" t="str">
            <v>Faktor Efisiensi alat</v>
          </cell>
          <cell r="G795" t="str">
            <v>Fa</v>
          </cell>
          <cell r="H795">
            <v>0.83</v>
          </cell>
          <cell r="I795" t="str">
            <v>-</v>
          </cell>
        </row>
        <row r="797">
          <cell r="C797" t="str">
            <v>Kap.Prod. / jam =</v>
          </cell>
          <cell r="D797" t="str">
            <v>V x Fa</v>
          </cell>
          <cell r="G797" t="str">
            <v>Q2</v>
          </cell>
          <cell r="H797">
            <v>1257.5757575757575</v>
          </cell>
          <cell r="I797" t="str">
            <v>M2</v>
          </cell>
        </row>
        <row r="798">
          <cell r="D798" t="str">
            <v>D1 x t</v>
          </cell>
        </row>
        <row r="799">
          <cell r="C799" t="str">
            <v>Koefisien Alat / M2</v>
          </cell>
          <cell r="D799" t="str">
            <v xml:space="preserve"> = 1 : Q2</v>
          </cell>
          <cell r="G799" t="str">
            <v>(E01)</v>
          </cell>
          <cell r="H799">
            <v>7.9518072289156631E-4</v>
          </cell>
          <cell r="I799" t="str">
            <v>Jam</v>
          </cell>
        </row>
        <row r="801">
          <cell r="A801" t="str">
            <v>2.c.</v>
          </cell>
          <cell r="C801" t="str">
            <v>GENERATOR SET ( GENSET )</v>
          </cell>
          <cell r="G801" t="str">
            <v>(E12)</v>
          </cell>
        </row>
        <row r="802">
          <cell r="C802" t="str">
            <v>Kap.Prod. / Jam = SAMA DENGAN AMP</v>
          </cell>
          <cell r="G802" t="str">
            <v>Q3</v>
          </cell>
          <cell r="H802">
            <v>1257.5757575757575</v>
          </cell>
          <cell r="I802" t="str">
            <v>M2</v>
          </cell>
        </row>
        <row r="803">
          <cell r="C803" t="str">
            <v>Koefisien Alat / M2</v>
          </cell>
          <cell r="D803" t="str">
            <v xml:space="preserve"> = 1 : Q3</v>
          </cell>
          <cell r="G803" t="str">
            <v>(E12)</v>
          </cell>
          <cell r="H803">
            <v>7.9518072289156631E-4</v>
          </cell>
          <cell r="I803" t="str">
            <v>Jam</v>
          </cell>
        </row>
        <row r="805">
          <cell r="A805" t="str">
            <v>2.d.</v>
          </cell>
          <cell r="C805" t="str">
            <v>DUMP TRUCK (DT)</v>
          </cell>
          <cell r="G805" t="str">
            <v>(E09)</v>
          </cell>
        </row>
        <row r="806">
          <cell r="C806" t="str">
            <v>Kapasitas bak</v>
          </cell>
          <cell r="G806" t="str">
            <v>V</v>
          </cell>
          <cell r="H806">
            <v>8</v>
          </cell>
          <cell r="I806" t="str">
            <v>ton</v>
          </cell>
        </row>
        <row r="807">
          <cell r="C807" t="str">
            <v>Faktor Efisiensi alat</v>
          </cell>
          <cell r="G807" t="str">
            <v>Fa</v>
          </cell>
          <cell r="H807">
            <v>0.83</v>
          </cell>
          <cell r="I807" t="str">
            <v>-</v>
          </cell>
        </row>
        <row r="808">
          <cell r="C808" t="str">
            <v>Kecepatan rata-rata bermuatan</v>
          </cell>
          <cell r="G808" t="str">
            <v>v1</v>
          </cell>
          <cell r="H808">
            <v>40</v>
          </cell>
          <cell r="I808" t="str">
            <v>KM / Jam</v>
          </cell>
        </row>
        <row r="809">
          <cell r="C809" t="str">
            <v>Kecepatan rata-rata kosong</v>
          </cell>
          <cell r="G809" t="str">
            <v>v2</v>
          </cell>
          <cell r="H809">
            <v>50</v>
          </cell>
          <cell r="I809" t="str">
            <v>KM / Jam</v>
          </cell>
        </row>
        <row r="810">
          <cell r="C810" t="str">
            <v>Kapasitas AMP / batch</v>
          </cell>
          <cell r="G810" t="str">
            <v>Q2b</v>
          </cell>
          <cell r="H810">
            <v>0.5</v>
          </cell>
          <cell r="I810" t="str">
            <v>ton</v>
          </cell>
        </row>
        <row r="811">
          <cell r="C811" t="str">
            <v>Waktu menyiapkan 1 batch Latasir</v>
          </cell>
          <cell r="G811" t="str">
            <v>Tb</v>
          </cell>
          <cell r="H811">
            <v>1</v>
          </cell>
          <cell r="I811" t="str">
            <v>menit</v>
          </cell>
        </row>
        <row r="812">
          <cell r="C812" t="str">
            <v>Waktu Siklus</v>
          </cell>
          <cell r="G812" t="str">
            <v>Ts2</v>
          </cell>
        </row>
        <row r="813">
          <cell r="C813" t="str">
            <v xml:space="preserve">- Mengisi Bak </v>
          </cell>
          <cell r="D813" t="str">
            <v>= (V : Q2b) x Tb</v>
          </cell>
          <cell r="G813" t="str">
            <v>T1</v>
          </cell>
          <cell r="H813">
            <v>16</v>
          </cell>
          <cell r="I813" t="str">
            <v>menit</v>
          </cell>
        </row>
        <row r="814">
          <cell r="C814" t="str">
            <v>- Angkut</v>
          </cell>
          <cell r="D814" t="str">
            <v>= (L : v1) x 60 menit</v>
          </cell>
          <cell r="G814" t="str">
            <v>T2</v>
          </cell>
          <cell r="H814">
            <v>26.25</v>
          </cell>
          <cell r="I814" t="str">
            <v>menit</v>
          </cell>
        </row>
        <row r="815">
          <cell r="C815" t="str">
            <v>- Tunggu + dump + Putar</v>
          </cell>
          <cell r="G815" t="str">
            <v>T3</v>
          </cell>
          <cell r="H815">
            <v>15</v>
          </cell>
          <cell r="I815" t="str">
            <v>menit</v>
          </cell>
        </row>
        <row r="816">
          <cell r="C816" t="str">
            <v>- Kembali</v>
          </cell>
          <cell r="D816" t="str">
            <v>= (L : v2) x 60 menit</v>
          </cell>
          <cell r="G816" t="str">
            <v>T4</v>
          </cell>
          <cell r="H816">
            <v>21</v>
          </cell>
          <cell r="I816" t="str">
            <v>menit</v>
          </cell>
        </row>
        <row r="817">
          <cell r="G817" t="str">
            <v>Ts2</v>
          </cell>
          <cell r="H817">
            <v>78.25</v>
          </cell>
          <cell r="I817" t="str">
            <v>menit</v>
          </cell>
        </row>
        <row r="819">
          <cell r="C819" t="str">
            <v>Kap.Prod. / jam =</v>
          </cell>
          <cell r="D819" t="str">
            <v>V x Fa x 60</v>
          </cell>
          <cell r="G819" t="str">
            <v>Q4</v>
          </cell>
          <cell r="H819">
            <v>154.28405460354341</v>
          </cell>
          <cell r="I819" t="str">
            <v>M2</v>
          </cell>
        </row>
        <row r="820">
          <cell r="D820" t="str">
            <v>D1 x t x Ts2</v>
          </cell>
        </row>
        <row r="822">
          <cell r="C822" t="str">
            <v>Koefisien Alat / M2</v>
          </cell>
          <cell r="D822" t="str">
            <v xml:space="preserve"> = 1 : Q4</v>
          </cell>
          <cell r="G822" t="str">
            <v>(E09)</v>
          </cell>
          <cell r="H822">
            <v>6.4815512048192773E-3</v>
          </cell>
          <cell r="I822" t="str">
            <v>Jam</v>
          </cell>
        </row>
        <row r="824">
          <cell r="A824" t="str">
            <v>2.e.</v>
          </cell>
          <cell r="C824" t="str">
            <v>ASPHALT FINISHER</v>
          </cell>
          <cell r="D824" t="str">
            <v/>
          </cell>
          <cell r="G824" t="str">
            <v>(E02)</v>
          </cell>
        </row>
        <row r="825">
          <cell r="C825" t="str">
            <v>Kapasitas produksi</v>
          </cell>
          <cell r="G825" t="str">
            <v>V</v>
          </cell>
          <cell r="H825">
            <v>40</v>
          </cell>
          <cell r="I825" t="str">
            <v>ton / Jam</v>
          </cell>
        </row>
        <row r="826">
          <cell r="C826" t="str">
            <v>Faktor efisiensi alat</v>
          </cell>
          <cell r="G826" t="str">
            <v>Fa</v>
          </cell>
          <cell r="H826">
            <v>0.83</v>
          </cell>
          <cell r="I826" t="str">
            <v>-</v>
          </cell>
        </row>
        <row r="828">
          <cell r="C828" t="str">
            <v>Kap.Prod. / jam =</v>
          </cell>
          <cell r="D828" t="str">
            <v xml:space="preserve">V x Fa </v>
          </cell>
          <cell r="G828" t="str">
            <v>Q5</v>
          </cell>
          <cell r="H828">
            <v>1006.0606060606059</v>
          </cell>
          <cell r="I828" t="str">
            <v>M2</v>
          </cell>
        </row>
        <row r="829">
          <cell r="D829" t="str">
            <v>D1  x t</v>
          </cell>
        </row>
        <row r="830">
          <cell r="C830" t="str">
            <v>Koefisien Alat / M2</v>
          </cell>
          <cell r="D830" t="str">
            <v xml:space="preserve"> = 1 : Q5</v>
          </cell>
          <cell r="G830" t="str">
            <v>(E02)</v>
          </cell>
          <cell r="H830">
            <v>9.9397590361445802E-4</v>
          </cell>
          <cell r="I830" t="str">
            <v>Jam</v>
          </cell>
          <cell r="J830" t="str">
            <v/>
          </cell>
        </row>
        <row r="832">
          <cell r="A832" t="str">
            <v>2.f.</v>
          </cell>
          <cell r="C832" t="str">
            <v>TANDEM ROLLER</v>
          </cell>
          <cell r="G832" t="str">
            <v>(E17)</v>
          </cell>
        </row>
        <row r="833">
          <cell r="A833" t="str">
            <v/>
          </cell>
          <cell r="C833" t="str">
            <v>Kecepatan rata-rata alat</v>
          </cell>
          <cell r="G833" t="str">
            <v>v</v>
          </cell>
          <cell r="H833">
            <v>3.5</v>
          </cell>
          <cell r="I833" t="str">
            <v>Km / Jam</v>
          </cell>
        </row>
        <row r="834">
          <cell r="C834" t="str">
            <v>Lebar efektif pemadatan</v>
          </cell>
          <cell r="G834" t="str">
            <v>b</v>
          </cell>
          <cell r="H834">
            <v>1.2</v>
          </cell>
          <cell r="I834" t="str">
            <v>M</v>
          </cell>
        </row>
        <row r="835">
          <cell r="C835" t="str">
            <v>Jumlah lintasan</v>
          </cell>
          <cell r="G835" t="str">
            <v>n</v>
          </cell>
          <cell r="H835">
            <v>6</v>
          </cell>
          <cell r="I835" t="str">
            <v>lintasan</v>
          </cell>
        </row>
        <row r="836">
          <cell r="C836" t="str">
            <v>Faktor Efisiensi alat</v>
          </cell>
          <cell r="G836" t="str">
            <v>Fa</v>
          </cell>
          <cell r="H836">
            <v>0.83</v>
          </cell>
          <cell r="I836" t="str">
            <v>-</v>
          </cell>
        </row>
        <row r="837">
          <cell r="C837" t="str">
            <v/>
          </cell>
        </row>
        <row r="838">
          <cell r="J838" t="str">
            <v>Berlanjut ke hal. berikut.</v>
          </cell>
        </row>
        <row r="839">
          <cell r="A839" t="str">
            <v>ITEM PEMBAYARAN NO.</v>
          </cell>
          <cell r="D839" t="str">
            <v>:  6.3 (1)</v>
          </cell>
          <cell r="J839" t="str">
            <v>Analisa EI-631</v>
          </cell>
        </row>
        <row r="840">
          <cell r="A840" t="str">
            <v>JENIS PEKERJAAN</v>
          </cell>
          <cell r="D840" t="str">
            <v>:  Latasir (SS) Kelas A</v>
          </cell>
        </row>
        <row r="841">
          <cell r="A841" t="str">
            <v>SATUAN PEMBAYARAN</v>
          </cell>
          <cell r="D841" t="str">
            <v>:  M2</v>
          </cell>
          <cell r="H841" t="str">
            <v xml:space="preserve">         URAIAN ANALISA HARGA SATUAN</v>
          </cell>
        </row>
        <row r="842">
          <cell r="J842" t="str">
            <v>Lanjutan</v>
          </cell>
        </row>
        <row r="844">
          <cell r="A844" t="str">
            <v>No.</v>
          </cell>
          <cell r="C844" t="str">
            <v>U R A I A N</v>
          </cell>
          <cell r="G844" t="str">
            <v>KODE</v>
          </cell>
          <cell r="H844" t="str">
            <v>KOEF.</v>
          </cell>
          <cell r="I844" t="str">
            <v>SATUAN</v>
          </cell>
          <cell r="J844" t="str">
            <v>KETERANGAN</v>
          </cell>
        </row>
        <row r="847">
          <cell r="B847" t="str">
            <v/>
          </cell>
          <cell r="C847" t="str">
            <v xml:space="preserve">Kap. Prod./jam = </v>
          </cell>
          <cell r="D847" t="str">
            <v>(v x 1000) x b x Fa</v>
          </cell>
          <cell r="G847" t="str">
            <v>Q6</v>
          </cell>
          <cell r="H847">
            <v>581</v>
          </cell>
          <cell r="I847" t="str">
            <v>M2</v>
          </cell>
        </row>
        <row r="848">
          <cell r="D848" t="str">
            <v>n</v>
          </cell>
        </row>
        <row r="849">
          <cell r="C849" t="str">
            <v>Koefisien Alat / M2</v>
          </cell>
          <cell r="D849" t="str">
            <v xml:space="preserve"> = 1 : Q6</v>
          </cell>
          <cell r="G849" t="str">
            <v>(E17)</v>
          </cell>
          <cell r="H849">
            <v>1.7211703958691911E-3</v>
          </cell>
          <cell r="I849" t="str">
            <v>Jam</v>
          </cell>
        </row>
        <row r="850">
          <cell r="C850" t="str">
            <v/>
          </cell>
        </row>
        <row r="851">
          <cell r="A851" t="str">
            <v>2.g.</v>
          </cell>
          <cell r="C851" t="str">
            <v>PNEUMATIC TIRE ROLLER</v>
          </cell>
          <cell r="G851" t="str">
            <v>(E18)</v>
          </cell>
        </row>
        <row r="852">
          <cell r="C852" t="str">
            <v>Kecepatan rata-rata</v>
          </cell>
          <cell r="G852" t="str">
            <v>v</v>
          </cell>
          <cell r="H852">
            <v>5</v>
          </cell>
          <cell r="I852" t="str">
            <v>KM / jam</v>
          </cell>
        </row>
        <row r="853">
          <cell r="C853" t="str">
            <v>Lebar efektif pemadatan</v>
          </cell>
          <cell r="G853" t="str">
            <v>b</v>
          </cell>
          <cell r="H853">
            <v>1.5</v>
          </cell>
          <cell r="I853" t="str">
            <v>M</v>
          </cell>
        </row>
        <row r="854">
          <cell r="C854" t="str">
            <v>Jumlah lintasan</v>
          </cell>
          <cell r="G854" t="str">
            <v>n</v>
          </cell>
          <cell r="H854">
            <v>8</v>
          </cell>
          <cell r="I854" t="str">
            <v>lintasan</v>
          </cell>
        </row>
        <row r="855">
          <cell r="C855" t="str">
            <v>Faktor Efisiensi alat</v>
          </cell>
          <cell r="G855" t="str">
            <v>Fa</v>
          </cell>
          <cell r="H855">
            <v>0.83</v>
          </cell>
          <cell r="I855" t="str">
            <v>-</v>
          </cell>
        </row>
        <row r="857">
          <cell r="C857" t="str">
            <v>Kap.Prod./jam =</v>
          </cell>
          <cell r="D857" t="str">
            <v>(v x 1000) x b x Fa</v>
          </cell>
          <cell r="G857" t="str">
            <v>Q7</v>
          </cell>
          <cell r="H857">
            <v>778.125</v>
          </cell>
          <cell r="I857" t="str">
            <v>M2</v>
          </cell>
        </row>
        <row r="858">
          <cell r="D858" t="str">
            <v>n</v>
          </cell>
        </row>
        <row r="859">
          <cell r="C859" t="str">
            <v>Koefisien Alat / M2</v>
          </cell>
          <cell r="D859" t="str">
            <v xml:space="preserve"> = 1 : Q7</v>
          </cell>
          <cell r="G859" t="str">
            <v>(E18)</v>
          </cell>
          <cell r="H859">
            <v>1.285140562248996E-3</v>
          </cell>
          <cell r="I859" t="str">
            <v>Jam</v>
          </cell>
        </row>
        <row r="861">
          <cell r="A861" t="str">
            <v>2.h.</v>
          </cell>
          <cell r="C861" t="str">
            <v>ALAT BANTU</v>
          </cell>
        </row>
        <row r="862">
          <cell r="C862" t="str">
            <v>diperlukan :</v>
          </cell>
          <cell r="J862" t="str">
            <v>Lump Sum</v>
          </cell>
        </row>
        <row r="863">
          <cell r="C863" t="str">
            <v>- Kereta dorong   = 2 buah</v>
          </cell>
        </row>
        <row r="864">
          <cell r="C864" t="str">
            <v>- Sekop                = 3 buah</v>
          </cell>
        </row>
        <row r="865">
          <cell r="C865" t="str">
            <v>- Garpu                = 2 buah</v>
          </cell>
        </row>
        <row r="866">
          <cell r="C866" t="str">
            <v>- Tongkat Kontrol ketebalan hanparan</v>
          </cell>
        </row>
        <row r="868">
          <cell r="A868" t="str">
            <v xml:space="preserve">   3.</v>
          </cell>
          <cell r="C868" t="str">
            <v>TENAGA</v>
          </cell>
        </row>
        <row r="869">
          <cell r="C869" t="str">
            <v>Produksi menentukan : Asphalt Mixing Plant (AMP)</v>
          </cell>
          <cell r="G869" t="str">
            <v>Q2</v>
          </cell>
          <cell r="H869">
            <v>1257.5757575757575</v>
          </cell>
          <cell r="I869" t="str">
            <v>M2/Jam</v>
          </cell>
        </row>
        <row r="870">
          <cell r="C870" t="str">
            <v>Produksi Latasir / hari  =  Tk x Q2</v>
          </cell>
          <cell r="G870" t="str">
            <v>Qt</v>
          </cell>
          <cell r="H870">
            <v>8803.0303030303021</v>
          </cell>
          <cell r="I870" t="str">
            <v>M2</v>
          </cell>
        </row>
        <row r="871">
          <cell r="C871" t="str">
            <v>Kebutuhan tenaga :</v>
          </cell>
        </row>
        <row r="872">
          <cell r="D872" t="str">
            <v>- Pekerja</v>
          </cell>
          <cell r="G872" t="str">
            <v>P</v>
          </cell>
          <cell r="H872">
            <v>7</v>
          </cell>
          <cell r="I872" t="str">
            <v>orang</v>
          </cell>
        </row>
        <row r="873">
          <cell r="D873" t="str">
            <v>- Mandor</v>
          </cell>
          <cell r="G873" t="str">
            <v>M</v>
          </cell>
          <cell r="H873">
            <v>1</v>
          </cell>
          <cell r="I873" t="str">
            <v>orang</v>
          </cell>
        </row>
        <row r="875">
          <cell r="C875" t="str">
            <v>Koefisien Tenaga / M2     :</v>
          </cell>
        </row>
        <row r="876">
          <cell r="D876" t="str">
            <v>- Pekerja</v>
          </cell>
          <cell r="E876" t="str">
            <v>= (Tk x P) / Qt</v>
          </cell>
          <cell r="G876" t="str">
            <v>(L01)</v>
          </cell>
          <cell r="H876">
            <v>5.5662650602409641E-3</v>
          </cell>
          <cell r="I876" t="str">
            <v>Jam</v>
          </cell>
        </row>
        <row r="877">
          <cell r="D877" t="str">
            <v>- Mandor</v>
          </cell>
          <cell r="E877" t="str">
            <v>= (Tk x M) / Qt</v>
          </cell>
          <cell r="G877" t="str">
            <v>(L03)</v>
          </cell>
          <cell r="H877">
            <v>7.9518072289156631E-4</v>
          </cell>
          <cell r="I877" t="str">
            <v>Jam</v>
          </cell>
        </row>
        <row r="879">
          <cell r="A879" t="str">
            <v>4.</v>
          </cell>
          <cell r="C879" t="str">
            <v>HARGA DASAR SATUAN UPAH, BAHAN DAN ALAT</v>
          </cell>
        </row>
        <row r="880">
          <cell r="C880" t="str">
            <v>Lihat lampiran.</v>
          </cell>
        </row>
        <row r="882">
          <cell r="A882" t="str">
            <v>5.</v>
          </cell>
          <cell r="C882" t="str">
            <v>ANALISA HARGA SATUAN PEKERJAAN</v>
          </cell>
        </row>
        <row r="883">
          <cell r="C883" t="str">
            <v>Lihat perhitungan dalam FORMULIR STANDAR UNTUK</v>
          </cell>
        </row>
        <row r="884">
          <cell r="C884" t="str">
            <v>PEREKEMAN ANALISA MASING-MASING HARGA</v>
          </cell>
        </row>
        <row r="885">
          <cell r="C885" t="str">
            <v>SATUAN.</v>
          </cell>
        </row>
        <row r="886">
          <cell r="C886" t="str">
            <v>Didapat Harga Satuan Pekerjaan :</v>
          </cell>
        </row>
        <row r="888">
          <cell r="C888" t="str">
            <v xml:space="preserve">Rp.  </v>
          </cell>
          <cell r="D888">
            <v>7070.4453626259565</v>
          </cell>
          <cell r="E888" t="str">
            <v xml:space="preserve"> / M2.</v>
          </cell>
        </row>
        <row r="891">
          <cell r="A891" t="str">
            <v>6.</v>
          </cell>
          <cell r="C891" t="str">
            <v>WAKTU PELAKSANAAN YANG DIPERLUKAN</v>
          </cell>
        </row>
        <row r="892">
          <cell r="C892" t="str">
            <v>Masa Pelaksanaan :</v>
          </cell>
          <cell r="D892" t="str">
            <v>. . . . . . . . . . . .</v>
          </cell>
          <cell r="E892" t="str">
            <v>bulan</v>
          </cell>
        </row>
        <row r="894">
          <cell r="A894" t="str">
            <v>7.</v>
          </cell>
          <cell r="C894" t="str">
            <v>VOLUME PEKERJAAN YANG DIPERLUKAN</v>
          </cell>
        </row>
        <row r="895">
          <cell r="C895" t="str">
            <v>Volume pekerjaan  :</v>
          </cell>
          <cell r="D895">
            <v>0</v>
          </cell>
          <cell r="E895" t="str">
            <v>M2</v>
          </cell>
        </row>
        <row r="898">
          <cell r="A898" t="str">
            <v>ITEM PEMBAYARAN NO.</v>
          </cell>
          <cell r="D898" t="str">
            <v>:  6.3 (2)</v>
          </cell>
          <cell r="J898" t="str">
            <v>Analisa EI-632</v>
          </cell>
          <cell r="T898" t="str">
            <v>Analisa EI-632</v>
          </cell>
        </row>
        <row r="899">
          <cell r="A899" t="str">
            <v>JENIS PEKERJAAN</v>
          </cell>
          <cell r="D899" t="str">
            <v>:  Latasir (SS) Kelas B</v>
          </cell>
        </row>
        <row r="900">
          <cell r="A900" t="str">
            <v>SATUAN PEMBAYARAN</v>
          </cell>
          <cell r="D900" t="str">
            <v>:  M2</v>
          </cell>
          <cell r="H900" t="str">
            <v xml:space="preserve">         URAIAN ANALISA HARGA SATUAN</v>
          </cell>
          <cell r="L900" t="str">
            <v>FORMULIR STANDAR UNTUK</v>
          </cell>
        </row>
        <row r="901">
          <cell r="L901" t="str">
            <v>PEREKAMAN ANALISA MASING-MASING HARGA SATUAN</v>
          </cell>
        </row>
        <row r="902">
          <cell r="L902" t="str">
            <v/>
          </cell>
        </row>
        <row r="903">
          <cell r="A903" t="str">
            <v>No.</v>
          </cell>
          <cell r="C903" t="str">
            <v>U R A I A N</v>
          </cell>
          <cell r="G903" t="str">
            <v>KODE</v>
          </cell>
          <cell r="H903" t="str">
            <v>KOEF.</v>
          </cell>
          <cell r="I903" t="str">
            <v>SATUAN</v>
          </cell>
          <cell r="J903" t="str">
            <v>KETERANGAN</v>
          </cell>
        </row>
        <row r="905">
          <cell r="L905" t="str">
            <v>Proyek / Bagpro</v>
          </cell>
          <cell r="O905" t="str">
            <v xml:space="preserve">:  Peningkatan Jalan Dan Jembatan Prop. NTT </v>
          </cell>
        </row>
        <row r="906">
          <cell r="A906" t="str">
            <v>I.</v>
          </cell>
          <cell r="C906" t="str">
            <v>ASUMSI</v>
          </cell>
          <cell r="L906" t="str">
            <v>No. Paket Kontrak</v>
          </cell>
          <cell r="O906" t="str">
            <v xml:space="preserve">:  </v>
          </cell>
        </row>
        <row r="907">
          <cell r="A907">
            <v>1</v>
          </cell>
          <cell r="C907" t="str">
            <v>Menggunakan alat berat (cara mekanik)</v>
          </cell>
          <cell r="L907" t="str">
            <v>Nama Paket</v>
          </cell>
          <cell r="O907" t="str">
            <v>:  Pembangunan Jalan Resetlement Pengungsi Mauritzu</v>
          </cell>
        </row>
        <row r="908">
          <cell r="A908">
            <v>2</v>
          </cell>
          <cell r="C908" t="str">
            <v>Lokasi pekerjaan : sepanjang jalan</v>
          </cell>
          <cell r="L908" t="str">
            <v>Prop / Kab / Kodya</v>
          </cell>
          <cell r="O908" t="str">
            <v>:  Nusa Tenggara Timur / TTU</v>
          </cell>
        </row>
        <row r="909">
          <cell r="A909">
            <v>3</v>
          </cell>
          <cell r="C909" t="str">
            <v>Kondisi existing jalan : sedang</v>
          </cell>
          <cell r="L909" t="str">
            <v>ITEM PEMBAYARAN NO.</v>
          </cell>
          <cell r="O909" t="str">
            <v>:  6.3 (2)</v>
          </cell>
          <cell r="R909" t="str">
            <v>PERKIRAAN VOL. PEK.</v>
          </cell>
          <cell r="T909" t="str">
            <v>:</v>
          </cell>
          <cell r="U909">
            <v>0</v>
          </cell>
        </row>
        <row r="910">
          <cell r="A910">
            <v>4</v>
          </cell>
          <cell r="C910" t="str">
            <v>Jarak rata-rata Base Camp ke lokasi pekerjaan</v>
          </cell>
          <cell r="G910" t="str">
            <v>L</v>
          </cell>
          <cell r="H910">
            <v>17.5</v>
          </cell>
          <cell r="I910" t="str">
            <v>KM</v>
          </cell>
          <cell r="L910" t="str">
            <v>JENIS PEKERJAAN</v>
          </cell>
          <cell r="O910" t="str">
            <v>:  Latasir (SS) Kelas B</v>
          </cell>
          <cell r="R910" t="str">
            <v>TOTAL HARGA (Rp.)</v>
          </cell>
          <cell r="T910" t="str">
            <v>:</v>
          </cell>
          <cell r="U910">
            <v>0</v>
          </cell>
        </row>
        <row r="911">
          <cell r="A911">
            <v>5</v>
          </cell>
          <cell r="C911" t="str">
            <v>Tebal Lapis Latasir padat</v>
          </cell>
          <cell r="G911" t="str">
            <v>t</v>
          </cell>
          <cell r="H911">
            <v>1.4999999999999999E-2</v>
          </cell>
          <cell r="I911" t="str">
            <v>M</v>
          </cell>
          <cell r="J911" t="str">
            <v xml:space="preserve"> Tabel 6.3.1 (2)</v>
          </cell>
          <cell r="L911" t="str">
            <v>SATUAN PEMBAYARAN</v>
          </cell>
          <cell r="O911" t="str">
            <v>:  M2</v>
          </cell>
          <cell r="R911" t="str">
            <v>% THD. BIAYA PROYEK</v>
          </cell>
          <cell r="T911" t="str">
            <v>:</v>
          </cell>
          <cell r="U911">
            <v>0</v>
          </cell>
        </row>
        <row r="912">
          <cell r="A912">
            <v>6</v>
          </cell>
          <cell r="C912" t="str">
            <v>Jam kerja efektif per-hari</v>
          </cell>
          <cell r="G912" t="str">
            <v>Tk</v>
          </cell>
          <cell r="H912">
            <v>7</v>
          </cell>
          <cell r="I912" t="str">
            <v>Jam</v>
          </cell>
        </row>
        <row r="913">
          <cell r="A913">
            <v>7</v>
          </cell>
          <cell r="C913" t="str">
            <v>Faktor kehilanganmaterial :</v>
          </cell>
          <cell r="E913" t="str">
            <v>- Agregat</v>
          </cell>
          <cell r="G913" t="str">
            <v>Fh1</v>
          </cell>
          <cell r="H913">
            <v>1.05</v>
          </cell>
          <cell r="I913" t="str">
            <v>-</v>
          </cell>
        </row>
        <row r="914">
          <cell r="A914" t="str">
            <v/>
          </cell>
          <cell r="E914" t="str">
            <v>- Aspal</v>
          </cell>
          <cell r="G914" t="str">
            <v>Fh2</v>
          </cell>
          <cell r="H914">
            <v>1.03</v>
          </cell>
          <cell r="I914" t="str">
            <v>-</v>
          </cell>
          <cell r="Q914" t="str">
            <v>PERKIRAAN</v>
          </cell>
          <cell r="R914" t="str">
            <v>HARGA</v>
          </cell>
          <cell r="S914" t="str">
            <v>JUMLAH</v>
          </cell>
        </row>
        <row r="915">
          <cell r="A915">
            <v>8</v>
          </cell>
          <cell r="C915" t="str">
            <v xml:space="preserve">Komposisi campuran SS Kelas B </v>
          </cell>
          <cell r="L915" t="str">
            <v>NO.</v>
          </cell>
          <cell r="N915" t="str">
            <v>KOMPONEN</v>
          </cell>
          <cell r="P915" t="str">
            <v>SATUAN</v>
          </cell>
          <cell r="Q915" t="str">
            <v>KUANTITAS</v>
          </cell>
          <cell r="R915" t="str">
            <v>SATUAN</v>
          </cell>
          <cell r="S915" t="str">
            <v>HARGA</v>
          </cell>
        </row>
        <row r="916">
          <cell r="C916" t="str">
            <v xml:space="preserve">- Coarse Agregat  </v>
          </cell>
          <cell r="G916" t="str">
            <v>CA</v>
          </cell>
          <cell r="H916">
            <v>15</v>
          </cell>
          <cell r="I916" t="str">
            <v>%</v>
          </cell>
          <cell r="J916" t="str">
            <v xml:space="preserve"> Gradasi harus -</v>
          </cell>
          <cell r="R916" t="str">
            <v>(Rp.)</v>
          </cell>
          <cell r="S916" t="str">
            <v>(Rp.)</v>
          </cell>
        </row>
        <row r="917">
          <cell r="C917" t="str">
            <v>- Fine Agregat</v>
          </cell>
          <cell r="G917" t="str">
            <v>FA</v>
          </cell>
          <cell r="H917">
            <v>74</v>
          </cell>
          <cell r="I917" t="str">
            <v>%</v>
          </cell>
          <cell r="J917" t="str">
            <v xml:space="preserve"> memenuhi -</v>
          </cell>
        </row>
        <row r="918">
          <cell r="C918" t="str">
            <v>- Fraksi Filler</v>
          </cell>
          <cell r="G918" t="str">
            <v>FF</v>
          </cell>
          <cell r="H918">
            <v>2</v>
          </cell>
          <cell r="I918" t="str">
            <v>%</v>
          </cell>
          <cell r="J918" t="str">
            <v xml:space="preserve"> Spesifikasi</v>
          </cell>
        </row>
        <row r="919">
          <cell r="C919" t="str">
            <v>- Asphalt</v>
          </cell>
          <cell r="D919" t="str">
            <v>minimum 9 %</v>
          </cell>
          <cell r="G919" t="str">
            <v>As</v>
          </cell>
          <cell r="H919">
            <v>9</v>
          </cell>
          <cell r="I919" t="str">
            <v>%</v>
          </cell>
          <cell r="L919" t="str">
            <v>A.</v>
          </cell>
          <cell r="N919" t="str">
            <v>TENAGA</v>
          </cell>
        </row>
        <row r="920">
          <cell r="A920">
            <v>9</v>
          </cell>
          <cell r="C920" t="str">
            <v>Berat jenis bahan  :</v>
          </cell>
        </row>
        <row r="921">
          <cell r="C921" t="str">
            <v>- Latasir (SS) Kelas B</v>
          </cell>
          <cell r="G921" t="str">
            <v>D1</v>
          </cell>
          <cell r="H921">
            <v>2.2000000000000002</v>
          </cell>
          <cell r="I921" t="str">
            <v>ton / M3</v>
          </cell>
          <cell r="L921" t="str">
            <v>1.</v>
          </cell>
          <cell r="N921" t="str">
            <v>Pekerja</v>
          </cell>
          <cell r="O921" t="str">
            <v>(L01)</v>
          </cell>
          <cell r="P921" t="str">
            <v>Jam</v>
          </cell>
          <cell r="Q921">
            <v>5.5662650602409641E-3</v>
          </cell>
          <cell r="R921">
            <v>0</v>
          </cell>
          <cell r="U921">
            <v>0</v>
          </cell>
        </row>
        <row r="922">
          <cell r="C922" t="str">
            <v>- Coarse Agregat &amp; Fine Agregat</v>
          </cell>
          <cell r="G922" t="str">
            <v>D2</v>
          </cell>
          <cell r="H922">
            <v>1.8</v>
          </cell>
          <cell r="I922" t="str">
            <v>ton / M3</v>
          </cell>
          <cell r="L922" t="str">
            <v>2.</v>
          </cell>
          <cell r="N922" t="str">
            <v>Mandor</v>
          </cell>
          <cell r="O922" t="str">
            <v>(L03)</v>
          </cell>
          <cell r="P922" t="str">
            <v>Jam</v>
          </cell>
          <cell r="Q922">
            <v>7.9518072289156631E-4</v>
          </cell>
          <cell r="R922">
            <v>0</v>
          </cell>
          <cell r="U922">
            <v>0</v>
          </cell>
        </row>
        <row r="923">
          <cell r="C923" t="str">
            <v>- Fraksi Filler</v>
          </cell>
          <cell r="G923" t="str">
            <v>D3</v>
          </cell>
          <cell r="H923">
            <v>2</v>
          </cell>
          <cell r="I923" t="str">
            <v>ton / M3</v>
          </cell>
        </row>
        <row r="924">
          <cell r="C924" t="str">
            <v>- Asphalt</v>
          </cell>
          <cell r="G924" t="str">
            <v>D4</v>
          </cell>
          <cell r="H924">
            <v>1.03</v>
          </cell>
          <cell r="I924" t="str">
            <v>ton / M3</v>
          </cell>
        </row>
        <row r="925">
          <cell r="Q925" t="str">
            <v xml:space="preserve">JUMLAH HARGA TENAGA   </v>
          </cell>
          <cell r="U925">
            <v>0</v>
          </cell>
        </row>
        <row r="926">
          <cell r="A926" t="str">
            <v>II.</v>
          </cell>
          <cell r="C926" t="str">
            <v>URUTAN KERJA</v>
          </cell>
        </row>
        <row r="927">
          <cell r="A927">
            <v>1</v>
          </cell>
          <cell r="C927" t="str">
            <v xml:space="preserve">Wheel Loader memuat Agregat dan Aspal ke dalam </v>
          </cell>
          <cell r="L927" t="str">
            <v>B.</v>
          </cell>
          <cell r="N927" t="str">
            <v>BAHAN</v>
          </cell>
        </row>
        <row r="928">
          <cell r="A928" t="str">
            <v/>
          </cell>
          <cell r="C928" t="str">
            <v>Cold Bin AMP</v>
          </cell>
        </row>
        <row r="929">
          <cell r="A929">
            <v>2</v>
          </cell>
          <cell r="C929" t="str">
            <v>Agregat dan aspal dicampur dan dipanaskan</v>
          </cell>
          <cell r="L929" t="str">
            <v>1.</v>
          </cell>
          <cell r="N929" t="str">
            <v>Agregat Kasar</v>
          </cell>
          <cell r="O929" t="str">
            <v>(M03)</v>
          </cell>
          <cell r="P929" t="str">
            <v>M3</v>
          </cell>
          <cell r="Q929">
            <v>2.8875000000000003E-3</v>
          </cell>
          <cell r="R929">
            <v>32852.921470565663</v>
          </cell>
          <cell r="U929">
            <v>94.862810746258361</v>
          </cell>
        </row>
        <row r="930">
          <cell r="C930" t="str">
            <v>dengan AMP untuk dimuat langsung ke dalam</v>
          </cell>
          <cell r="L930" t="str">
            <v>2.</v>
          </cell>
          <cell r="N930" t="str">
            <v>Agregat Halus</v>
          </cell>
          <cell r="O930" t="str">
            <v>(M04)</v>
          </cell>
          <cell r="P930" t="str">
            <v>M3</v>
          </cell>
          <cell r="Q930">
            <v>1.4245000000000001E-2</v>
          </cell>
          <cell r="R930">
            <v>31756.453225945177</v>
          </cell>
          <cell r="U930">
            <v>452.37067620358908</v>
          </cell>
        </row>
        <row r="931">
          <cell r="A931" t="str">
            <v/>
          </cell>
          <cell r="C931" t="str">
            <v>Dump Truck dan diangkut kelokasi pekerjaan</v>
          </cell>
          <cell r="L931" t="str">
            <v>3</v>
          </cell>
          <cell r="N931" t="str">
            <v>Filler</v>
          </cell>
          <cell r="O931" t="str">
            <v>(M05)</v>
          </cell>
          <cell r="P931" t="str">
            <v>Kg</v>
          </cell>
          <cell r="Q931">
            <v>0.69300000000000006</v>
          </cell>
          <cell r="R931">
            <v>750</v>
          </cell>
          <cell r="U931">
            <v>519.75</v>
          </cell>
        </row>
        <row r="932">
          <cell r="A932">
            <v>3</v>
          </cell>
          <cell r="C932" t="str">
            <v>Campuran panas Latasir dihampar dengan Finisher</v>
          </cell>
          <cell r="L932" t="str">
            <v>4</v>
          </cell>
          <cell r="N932" t="str">
            <v>Aspal</v>
          </cell>
          <cell r="O932" t="str">
            <v>(M10)</v>
          </cell>
          <cell r="P932" t="str">
            <v>Kg</v>
          </cell>
          <cell r="Q932">
            <v>3.0590999999999999</v>
          </cell>
          <cell r="R932">
            <v>0</v>
          </cell>
          <cell r="U932">
            <v>0</v>
          </cell>
        </row>
        <row r="933">
          <cell r="C933" t="str">
            <v>dan dipadatkan dengan Tandem &amp; Pneumatic</v>
          </cell>
        </row>
        <row r="934">
          <cell r="A934" t="str">
            <v/>
          </cell>
          <cell r="C934" t="str">
            <v>Tire Roller</v>
          </cell>
        </row>
        <row r="935">
          <cell r="A935">
            <v>4</v>
          </cell>
          <cell r="C935" t="str">
            <v>Selama pemadatan, sekelompok  pekerja akan</v>
          </cell>
          <cell r="Q935" t="str">
            <v xml:space="preserve">JUMLAH HARGA BAHAN   </v>
          </cell>
          <cell r="U935">
            <v>1066.9834869498475</v>
          </cell>
        </row>
        <row r="936">
          <cell r="A936" t="str">
            <v/>
          </cell>
          <cell r="C936" t="str">
            <v>merapikan tepi hamparaan dengan menggunakan</v>
          </cell>
        </row>
        <row r="937">
          <cell r="A937" t="str">
            <v/>
          </cell>
          <cell r="C937" t="str">
            <v>Alat Bantu</v>
          </cell>
          <cell r="L937" t="str">
            <v>C.</v>
          </cell>
          <cell r="N937" t="str">
            <v>PERALATAN</v>
          </cell>
        </row>
        <row r="938">
          <cell r="L938" t="str">
            <v>1.</v>
          </cell>
          <cell r="N938" t="str">
            <v>Wheel Loader</v>
          </cell>
          <cell r="O938" t="str">
            <v>(E15)</v>
          </cell>
          <cell r="P938" t="str">
            <v>Jam</v>
          </cell>
          <cell r="Q938">
            <v>5.4539144231245977E-4</v>
          </cell>
          <cell r="R938">
            <v>215035.12819823693</v>
          </cell>
          <cell r="U938">
            <v>117.27831871588113</v>
          </cell>
        </row>
        <row r="939">
          <cell r="A939" t="str">
            <v>III.</v>
          </cell>
          <cell r="C939" t="str">
            <v>PEMAKAIAN BAHAN, ALAT DAN TENAGA</v>
          </cell>
          <cell r="L939" t="str">
            <v>2.</v>
          </cell>
          <cell r="N939" t="str">
            <v>AMP</v>
          </cell>
          <cell r="O939" t="str">
            <v>(E01)</v>
          </cell>
          <cell r="P939" t="str">
            <v>Jam</v>
          </cell>
          <cell r="Q939">
            <v>7.9518072289156631E-4</v>
          </cell>
          <cell r="R939">
            <v>1494606.6255529453</v>
          </cell>
          <cell r="U939">
            <v>1188.4823769457157</v>
          </cell>
        </row>
        <row r="940">
          <cell r="L940" t="str">
            <v>3.</v>
          </cell>
          <cell r="N940" t="str">
            <v>Genset</v>
          </cell>
          <cell r="O940" t="str">
            <v>(E12)</v>
          </cell>
          <cell r="P940" t="str">
            <v>Jam</v>
          </cell>
          <cell r="Q940">
            <v>7.9518072289156631E-4</v>
          </cell>
          <cell r="R940">
            <v>134321.06697484411</v>
          </cell>
          <cell r="U940">
            <v>106.80952313662304</v>
          </cell>
        </row>
        <row r="941">
          <cell r="A941" t="str">
            <v xml:space="preserve">   1.</v>
          </cell>
          <cell r="C941" t="str">
            <v>BAHAN</v>
          </cell>
          <cell r="L941" t="str">
            <v>4.</v>
          </cell>
          <cell r="N941" t="str">
            <v>Dump Truck</v>
          </cell>
          <cell r="O941" t="str">
            <v>(E09)</v>
          </cell>
          <cell r="P941" t="str">
            <v>Jam</v>
          </cell>
          <cell r="Q941">
            <v>6.4815512048192773E-3</v>
          </cell>
          <cell r="R941">
            <v>119818.0926144915</v>
          </cell>
          <cell r="U941">
            <v>776.60710254460514</v>
          </cell>
        </row>
        <row r="942">
          <cell r="A942" t="str">
            <v>1.a.</v>
          </cell>
          <cell r="C942" t="str">
            <v>Agregat Kasar</v>
          </cell>
          <cell r="D942" t="str">
            <v>= (CA x (D1 x tM3) x Fh1) : D2</v>
          </cell>
          <cell r="G942" t="str">
            <v>(M03)</v>
          </cell>
          <cell r="H942">
            <v>2.8875000000000003E-3</v>
          </cell>
          <cell r="I942" t="str">
            <v>M3</v>
          </cell>
          <cell r="L942" t="str">
            <v>5.</v>
          </cell>
          <cell r="N942" t="str">
            <v>Asphalt Finisher     (E02)</v>
          </cell>
          <cell r="O942" t="str">
            <v>(E02)</v>
          </cell>
          <cell r="P942" t="str">
            <v>Jam</v>
          </cell>
          <cell r="Q942">
            <v>9.9397590361445802E-4</v>
          </cell>
          <cell r="R942">
            <v>153193.93066610809</v>
          </cell>
          <cell r="U942">
            <v>152.27107566209543</v>
          </cell>
        </row>
        <row r="943">
          <cell r="A943" t="str">
            <v>1.b.</v>
          </cell>
          <cell r="C943" t="str">
            <v>Agregat Halus</v>
          </cell>
          <cell r="D943" t="str">
            <v>= (FA x (D1 x tM3) x Fh1) : D2</v>
          </cell>
          <cell r="G943" t="str">
            <v>(M04)</v>
          </cell>
          <cell r="H943">
            <v>1.4245000000000001E-2</v>
          </cell>
          <cell r="I943" t="str">
            <v>M3</v>
          </cell>
          <cell r="L943" t="str">
            <v>6.</v>
          </cell>
          <cell r="N943" t="str">
            <v>Tandem Roller</v>
          </cell>
          <cell r="O943" t="str">
            <v>(E17)</v>
          </cell>
          <cell r="P943" t="str">
            <v>Jam</v>
          </cell>
          <cell r="Q943">
            <v>1.7211703958691911E-3</v>
          </cell>
          <cell r="R943">
            <v>112203.63792732745</v>
          </cell>
          <cell r="U943">
            <v>193.12157990934156</v>
          </cell>
        </row>
        <row r="944">
          <cell r="A944" t="str">
            <v>1.c.</v>
          </cell>
          <cell r="C944" t="str">
            <v>Filler</v>
          </cell>
          <cell r="D944" t="str">
            <v>= (FF x (D1 x tM3) x Fh1) x 1000</v>
          </cell>
          <cell r="G944" t="str">
            <v>(M05)</v>
          </cell>
          <cell r="H944">
            <v>0.69300000000000006</v>
          </cell>
          <cell r="I944" t="str">
            <v>Kg</v>
          </cell>
          <cell r="L944" t="str">
            <v>7</v>
          </cell>
          <cell r="N944" t="str">
            <v>P. Tyre Roller</v>
          </cell>
          <cell r="O944" t="str">
            <v>(E18)</v>
          </cell>
          <cell r="P944" t="str">
            <v>Jam</v>
          </cell>
          <cell r="Q944">
            <v>1.285140562248996E-3</v>
          </cell>
          <cell r="R944">
            <v>153571.33878019065</v>
          </cell>
          <cell r="U944">
            <v>197.36075666530525</v>
          </cell>
        </row>
        <row r="945">
          <cell r="A945" t="str">
            <v>1.d.</v>
          </cell>
          <cell r="C945" t="str">
            <v>Aspal</v>
          </cell>
          <cell r="D945" t="str">
            <v>= (AS x (D1 x tM3) x Fh2) x 1000</v>
          </cell>
          <cell r="G945" t="str">
            <v>(M10)</v>
          </cell>
          <cell r="H945">
            <v>3.0590999999999999</v>
          </cell>
          <cell r="I945" t="str">
            <v>Kg</v>
          </cell>
          <cell r="L945" t="str">
            <v>8</v>
          </cell>
          <cell r="N945" t="str">
            <v>Alat Bantu</v>
          </cell>
          <cell r="P945" t="str">
            <v>Ls</v>
          </cell>
          <cell r="Q945">
            <v>1</v>
          </cell>
          <cell r="R945">
            <v>100</v>
          </cell>
          <cell r="U945">
            <v>100</v>
          </cell>
        </row>
        <row r="947">
          <cell r="A947" t="str">
            <v>2.</v>
          </cell>
          <cell r="C947" t="str">
            <v>ALAT</v>
          </cell>
          <cell r="Q947" t="str">
            <v xml:space="preserve">JUMLAH HARGA PERALATAN   </v>
          </cell>
          <cell r="U947">
            <v>2831.9307335795675</v>
          </cell>
        </row>
        <row r="948">
          <cell r="A948" t="str">
            <v>2.a.</v>
          </cell>
          <cell r="C948" t="str">
            <v>WHEEL LOADER</v>
          </cell>
          <cell r="G948" t="str">
            <v>(E15)</v>
          </cell>
        </row>
        <row r="949">
          <cell r="C949" t="str">
            <v>Kapasitas bucket</v>
          </cell>
          <cell r="G949" t="str">
            <v>V</v>
          </cell>
          <cell r="H949">
            <v>1.5</v>
          </cell>
          <cell r="I949" t="str">
            <v>M3</v>
          </cell>
          <cell r="L949" t="str">
            <v>D.</v>
          </cell>
          <cell r="N949" t="str">
            <v>JUMLAH HARGA TENAGA, BAHAN DAN PERALATAN  ( A + B + C )</v>
          </cell>
          <cell r="U949">
            <v>3898.9142205294147</v>
          </cell>
        </row>
        <row r="950">
          <cell r="C950" t="str">
            <v>Faktor bucket</v>
          </cell>
          <cell r="G950" t="str">
            <v>Fb</v>
          </cell>
          <cell r="H950">
            <v>0.9</v>
          </cell>
          <cell r="I950" t="str">
            <v>-</v>
          </cell>
          <cell r="L950" t="str">
            <v>E.</v>
          </cell>
          <cell r="N950" t="str">
            <v>OVERHEAD &amp; PROFIT</v>
          </cell>
          <cell r="P950">
            <v>10</v>
          </cell>
          <cell r="Q950" t="str">
            <v>%  x  D</v>
          </cell>
          <cell r="U950">
            <v>389.89142205294149</v>
          </cell>
        </row>
        <row r="951">
          <cell r="C951" t="str">
            <v>Faktor efisiensi alat</v>
          </cell>
          <cell r="G951" t="str">
            <v>Fa</v>
          </cell>
          <cell r="H951">
            <v>0.83</v>
          </cell>
          <cell r="I951" t="str">
            <v>-</v>
          </cell>
          <cell r="L951" t="str">
            <v>F.</v>
          </cell>
          <cell r="N951" t="str">
            <v>HARGA SATUAN PEKERJAAN  ( D + E )</v>
          </cell>
          <cell r="U951">
            <v>4288.8056425823561</v>
          </cell>
        </row>
        <row r="952">
          <cell r="C952" t="str">
            <v>Waktu Siklus</v>
          </cell>
          <cell r="G952" t="str">
            <v>Ts1</v>
          </cell>
          <cell r="L952" t="str">
            <v>Note: 1</v>
          </cell>
          <cell r="N952" t="str">
            <v>SATUAN dapat berdasarkan atas jam operasi untuk Tenaga Kerja dan Peralatan, volume dan/atau ukuran</v>
          </cell>
        </row>
        <row r="953">
          <cell r="C953" t="str">
            <v>- Muat</v>
          </cell>
          <cell r="G953" t="str">
            <v>T1</v>
          </cell>
          <cell r="H953">
            <v>1.5</v>
          </cell>
          <cell r="I953" t="str">
            <v>menit</v>
          </cell>
          <cell r="N953" t="str">
            <v>berat untuk bahan-bahan.</v>
          </cell>
        </row>
        <row r="954">
          <cell r="C954" t="str">
            <v>- Lain lain</v>
          </cell>
          <cell r="G954" t="str">
            <v>T2</v>
          </cell>
          <cell r="H954">
            <v>0.5</v>
          </cell>
          <cell r="I954" t="str">
            <v>menit</v>
          </cell>
          <cell r="L954">
            <v>2</v>
          </cell>
          <cell r="N954" t="str">
            <v>Kuantitas satuan adalah kuantitas setiap komponen untuk menyelesaikan satu satuan pekerjaan dari nomor</v>
          </cell>
        </row>
        <row r="955">
          <cell r="G955" t="str">
            <v>Ts1</v>
          </cell>
          <cell r="H955">
            <v>2</v>
          </cell>
          <cell r="I955" t="str">
            <v>menit</v>
          </cell>
          <cell r="N955" t="str">
            <v>mata pembayaran.</v>
          </cell>
        </row>
        <row r="956">
          <cell r="L956">
            <v>3</v>
          </cell>
          <cell r="N956" t="str">
            <v>Biaya satuan untuk peralatan sudah termasuk bahan bakar, bahan habis dipakai dan operator.</v>
          </cell>
        </row>
        <row r="957">
          <cell r="L957">
            <v>4</v>
          </cell>
          <cell r="N957" t="str">
            <v>Biaya satuan sudah termasuk pengeluaran untuk seluruh pajak yang berkaitan (tetapi tidak termasuk PPN</v>
          </cell>
        </row>
        <row r="958">
          <cell r="J958" t="str">
            <v>Berlanjut ke hal. berikut.</v>
          </cell>
          <cell r="N958" t="str">
            <v>yang dibayar dari kontrak) dan biaya-biaya lainnya.</v>
          </cell>
        </row>
        <row r="959">
          <cell r="A959" t="str">
            <v>ITEM PEMBAYARAN NO.</v>
          </cell>
          <cell r="D959" t="str">
            <v>:  6.3 (2)</v>
          </cell>
          <cell r="J959" t="str">
            <v>Analisa EI-632</v>
          </cell>
        </row>
        <row r="960">
          <cell r="A960" t="str">
            <v>JENIS PEKERJAAN</v>
          </cell>
          <cell r="D960" t="str">
            <v>:  Latasir (SS) Kelas B</v>
          </cell>
        </row>
        <row r="961">
          <cell r="A961" t="str">
            <v>SATUAN PEMBAYARAN</v>
          </cell>
          <cell r="D961" t="str">
            <v>:  M2</v>
          </cell>
          <cell r="H961" t="str">
            <v xml:space="preserve">         URAIAN ANALISA HARGA SATUAN</v>
          </cell>
        </row>
        <row r="962">
          <cell r="J962" t="str">
            <v>Lanjutan</v>
          </cell>
        </row>
        <row r="964">
          <cell r="A964" t="str">
            <v>No.</v>
          </cell>
          <cell r="C964" t="str">
            <v>U R A I A N</v>
          </cell>
          <cell r="G964" t="str">
            <v>KODE</v>
          </cell>
          <cell r="H964" t="str">
            <v>KOEF.</v>
          </cell>
          <cell r="I964" t="str">
            <v>SATUAN</v>
          </cell>
          <cell r="J964" t="str">
            <v>KETERANGAN</v>
          </cell>
        </row>
        <row r="967">
          <cell r="C967" t="str">
            <v xml:space="preserve">Kap. Prod. / jam = </v>
          </cell>
          <cell r="D967" t="str">
            <v>D2 x V x Fb x Fa x 60</v>
          </cell>
          <cell r="G967" t="str">
            <v>Q1</v>
          </cell>
          <cell r="H967">
            <v>1833.5454545454545</v>
          </cell>
          <cell r="I967" t="str">
            <v>M2</v>
          </cell>
          <cell r="J967" t="str">
            <v/>
          </cell>
        </row>
        <row r="968">
          <cell r="D968" t="str">
            <v>D1 x t x Ts1</v>
          </cell>
        </row>
        <row r="970">
          <cell r="C970" t="str">
            <v>Koefisien Alat / M2</v>
          </cell>
          <cell r="D970" t="str">
            <v xml:space="preserve"> = 1 : Q1</v>
          </cell>
          <cell r="G970" t="str">
            <v>(E15)</v>
          </cell>
          <cell r="H970">
            <v>5.4539144231245977E-4</v>
          </cell>
          <cell r="I970" t="str">
            <v>Jam</v>
          </cell>
        </row>
        <row r="972">
          <cell r="A972" t="str">
            <v>2.b.</v>
          </cell>
          <cell r="C972" t="str">
            <v>ASPHALT MIXING PLANT (AMP)</v>
          </cell>
          <cell r="G972" t="str">
            <v>(E01)</v>
          </cell>
        </row>
        <row r="973">
          <cell r="C973" t="str">
            <v>Kapasitas produksi</v>
          </cell>
          <cell r="G973" t="str">
            <v>V</v>
          </cell>
          <cell r="H973">
            <v>50</v>
          </cell>
          <cell r="I973" t="str">
            <v>ton / Jam</v>
          </cell>
        </row>
        <row r="974">
          <cell r="C974" t="str">
            <v>Faktor Efisiensi alat</v>
          </cell>
          <cell r="G974" t="str">
            <v>Fa</v>
          </cell>
          <cell r="H974">
            <v>0.83</v>
          </cell>
          <cell r="I974" t="str">
            <v>-</v>
          </cell>
        </row>
        <row r="976">
          <cell r="C976" t="str">
            <v>Kap.Prod. / jam =</v>
          </cell>
          <cell r="D976" t="str">
            <v>V x Fa</v>
          </cell>
          <cell r="G976" t="str">
            <v>Q2</v>
          </cell>
          <cell r="H976">
            <v>1257.5757575757575</v>
          </cell>
          <cell r="I976" t="str">
            <v>M2</v>
          </cell>
        </row>
        <row r="977">
          <cell r="D977" t="str">
            <v>D1 x t</v>
          </cell>
        </row>
        <row r="978">
          <cell r="C978" t="str">
            <v>Koefisien Alat / M2</v>
          </cell>
          <cell r="D978" t="str">
            <v xml:space="preserve"> = 1 : Q2</v>
          </cell>
          <cell r="G978" t="str">
            <v>(E01)</v>
          </cell>
          <cell r="H978">
            <v>7.9518072289156631E-4</v>
          </cell>
          <cell r="I978" t="str">
            <v>Jam</v>
          </cell>
        </row>
        <row r="980">
          <cell r="A980" t="str">
            <v>2.c.</v>
          </cell>
          <cell r="C980" t="str">
            <v>GENERATOR SET ( GENSET )</v>
          </cell>
          <cell r="G980" t="str">
            <v>(E12)</v>
          </cell>
        </row>
        <row r="981">
          <cell r="C981" t="str">
            <v>Kap.Prod. / Jam = SAMA DENGAN AMP</v>
          </cell>
          <cell r="G981" t="str">
            <v>Q3</v>
          </cell>
          <cell r="H981">
            <v>1257.5757575757575</v>
          </cell>
          <cell r="I981" t="str">
            <v>M2</v>
          </cell>
        </row>
        <row r="982">
          <cell r="C982" t="str">
            <v>Koefisien Alat / M2</v>
          </cell>
          <cell r="D982" t="str">
            <v xml:space="preserve"> = 1 : Q3</v>
          </cell>
          <cell r="G982" t="str">
            <v>(E12)</v>
          </cell>
          <cell r="H982">
            <v>7.9518072289156631E-4</v>
          </cell>
          <cell r="I982" t="str">
            <v>Jam</v>
          </cell>
        </row>
        <row r="984">
          <cell r="A984" t="str">
            <v>2.d.</v>
          </cell>
          <cell r="C984" t="str">
            <v>DUMP TRUCK (DT)</v>
          </cell>
          <cell r="G984" t="str">
            <v>(E09)</v>
          </cell>
        </row>
        <row r="985">
          <cell r="C985" t="str">
            <v>Kapasitas bak</v>
          </cell>
          <cell r="G985" t="str">
            <v>V</v>
          </cell>
          <cell r="H985">
            <v>8</v>
          </cell>
          <cell r="I985" t="str">
            <v>ton</v>
          </cell>
        </row>
        <row r="986">
          <cell r="C986" t="str">
            <v>Faktor Efisiensi alat</v>
          </cell>
          <cell r="G986" t="str">
            <v>Fa</v>
          </cell>
          <cell r="H986">
            <v>0.83</v>
          </cell>
          <cell r="I986" t="str">
            <v>-</v>
          </cell>
        </row>
        <row r="987">
          <cell r="C987" t="str">
            <v>Kecepatan rata-rata bermuatan</v>
          </cell>
          <cell r="G987" t="str">
            <v>v1</v>
          </cell>
          <cell r="H987">
            <v>40</v>
          </cell>
          <cell r="I987" t="str">
            <v>KM / Jam</v>
          </cell>
        </row>
        <row r="988">
          <cell r="C988" t="str">
            <v>Kecepatan rata-rata kosong</v>
          </cell>
          <cell r="G988" t="str">
            <v>v2</v>
          </cell>
          <cell r="H988">
            <v>50</v>
          </cell>
          <cell r="I988" t="str">
            <v>KM / Jam</v>
          </cell>
        </row>
        <row r="989">
          <cell r="C989" t="str">
            <v>Kapasitas AMP / batch</v>
          </cell>
          <cell r="G989" t="str">
            <v>Q2b</v>
          </cell>
          <cell r="H989">
            <v>0.5</v>
          </cell>
          <cell r="I989" t="str">
            <v>ton</v>
          </cell>
        </row>
        <row r="990">
          <cell r="C990" t="str">
            <v>Waktu menyiapkan 1 batch Latasir</v>
          </cell>
          <cell r="G990" t="str">
            <v>Tb</v>
          </cell>
          <cell r="H990">
            <v>1</v>
          </cell>
          <cell r="I990" t="str">
            <v>menit</v>
          </cell>
        </row>
        <row r="991">
          <cell r="C991" t="str">
            <v>Waktu Siklus</v>
          </cell>
          <cell r="G991" t="str">
            <v>Ts2</v>
          </cell>
        </row>
        <row r="992">
          <cell r="C992" t="str">
            <v xml:space="preserve">- Mengisi Bak </v>
          </cell>
          <cell r="D992" t="str">
            <v>= (V : Q2b) x Tb</v>
          </cell>
          <cell r="G992" t="str">
            <v>T1</v>
          </cell>
          <cell r="H992">
            <v>16</v>
          </cell>
          <cell r="I992" t="str">
            <v>menit</v>
          </cell>
        </row>
        <row r="993">
          <cell r="C993" t="str">
            <v>- Angkut</v>
          </cell>
          <cell r="D993" t="str">
            <v>= (L : v1) x 60 menit</v>
          </cell>
          <cell r="G993" t="str">
            <v>T2</v>
          </cell>
          <cell r="H993">
            <v>26.25</v>
          </cell>
          <cell r="I993" t="str">
            <v>menit</v>
          </cell>
        </row>
        <row r="994">
          <cell r="C994" t="str">
            <v>- Tunggu + dump + Putar</v>
          </cell>
          <cell r="G994" t="str">
            <v>T3</v>
          </cell>
          <cell r="H994">
            <v>15</v>
          </cell>
          <cell r="I994" t="str">
            <v>menit</v>
          </cell>
        </row>
        <row r="995">
          <cell r="C995" t="str">
            <v>- Kembali</v>
          </cell>
          <cell r="D995" t="str">
            <v>= (L : v2) x 60 menit</v>
          </cell>
          <cell r="G995" t="str">
            <v>T4</v>
          </cell>
          <cell r="H995">
            <v>21</v>
          </cell>
          <cell r="I995" t="str">
            <v>menit</v>
          </cell>
        </row>
        <row r="996">
          <cell r="G996" t="str">
            <v>Ts2</v>
          </cell>
          <cell r="H996">
            <v>78.25</v>
          </cell>
          <cell r="I996" t="str">
            <v>menit</v>
          </cell>
        </row>
        <row r="998">
          <cell r="C998" t="str">
            <v>Kap.Prod. / jam =</v>
          </cell>
          <cell r="D998" t="str">
            <v>V x Fa x 60</v>
          </cell>
          <cell r="G998" t="str">
            <v>Q4</v>
          </cell>
          <cell r="H998">
            <v>154.28405460354341</v>
          </cell>
          <cell r="I998" t="str">
            <v>M2</v>
          </cell>
        </row>
        <row r="999">
          <cell r="D999" t="str">
            <v>D1 x t x Ts2</v>
          </cell>
        </row>
        <row r="1001">
          <cell r="C1001" t="str">
            <v>Koefisien Alat / M2</v>
          </cell>
          <cell r="D1001" t="str">
            <v xml:space="preserve"> = 1 : Q4</v>
          </cell>
          <cell r="G1001" t="str">
            <v>(E09)</v>
          </cell>
          <cell r="H1001">
            <v>6.4815512048192773E-3</v>
          </cell>
          <cell r="I1001" t="str">
            <v>Jam</v>
          </cell>
        </row>
        <row r="1003">
          <cell r="A1003" t="str">
            <v>2.e.</v>
          </cell>
          <cell r="C1003" t="str">
            <v>ASPHALT FINISHER</v>
          </cell>
          <cell r="D1003" t="str">
            <v/>
          </cell>
          <cell r="G1003" t="str">
            <v>(E02)</v>
          </cell>
        </row>
        <row r="1004">
          <cell r="C1004" t="str">
            <v>Kapasitas produksi</v>
          </cell>
          <cell r="G1004" t="str">
            <v>V</v>
          </cell>
          <cell r="H1004">
            <v>40</v>
          </cell>
          <cell r="I1004" t="str">
            <v>ton / Jam</v>
          </cell>
        </row>
        <row r="1005">
          <cell r="C1005" t="str">
            <v>Faktor efisiensi alat</v>
          </cell>
          <cell r="G1005" t="str">
            <v>Fa</v>
          </cell>
          <cell r="H1005">
            <v>0.83</v>
          </cell>
          <cell r="I1005" t="str">
            <v>-</v>
          </cell>
        </row>
        <row r="1007">
          <cell r="C1007" t="str">
            <v>Kap.Prod. / jam =</v>
          </cell>
          <cell r="D1007" t="str">
            <v xml:space="preserve">V x Fa </v>
          </cell>
          <cell r="G1007" t="str">
            <v>Q5</v>
          </cell>
          <cell r="H1007">
            <v>1006.0606060606059</v>
          </cell>
          <cell r="I1007" t="str">
            <v>M2</v>
          </cell>
        </row>
        <row r="1008">
          <cell r="D1008" t="str">
            <v>D1  x t</v>
          </cell>
        </row>
        <row r="1009">
          <cell r="C1009" t="str">
            <v>Koefisien Alat / M2</v>
          </cell>
          <cell r="D1009" t="str">
            <v xml:space="preserve"> = 1 : Q5</v>
          </cell>
          <cell r="G1009" t="str">
            <v>(E02)</v>
          </cell>
          <cell r="H1009">
            <v>9.9397590361445802E-4</v>
          </cell>
          <cell r="I1009" t="str">
            <v>Jam</v>
          </cell>
          <cell r="J1009" t="str">
            <v/>
          </cell>
        </row>
        <row r="1011">
          <cell r="A1011" t="str">
            <v>2.f.</v>
          </cell>
          <cell r="C1011" t="str">
            <v>TANDEM ROLLER</v>
          </cell>
          <cell r="G1011" t="str">
            <v>(E17)</v>
          </cell>
        </row>
        <row r="1012">
          <cell r="A1012" t="str">
            <v/>
          </cell>
          <cell r="C1012" t="str">
            <v>Kecepatan rata-rata alat</v>
          </cell>
          <cell r="G1012" t="str">
            <v>v</v>
          </cell>
          <cell r="H1012">
            <v>3.5</v>
          </cell>
          <cell r="I1012" t="str">
            <v>Km / Jam</v>
          </cell>
        </row>
        <row r="1013">
          <cell r="C1013" t="str">
            <v>Lebar efektif pemadatan</v>
          </cell>
          <cell r="G1013" t="str">
            <v>b</v>
          </cell>
          <cell r="H1013">
            <v>1.2</v>
          </cell>
          <cell r="I1013" t="str">
            <v>M</v>
          </cell>
        </row>
        <row r="1014">
          <cell r="C1014" t="str">
            <v>Jumlah lintasan</v>
          </cell>
          <cell r="G1014" t="str">
            <v>n</v>
          </cell>
          <cell r="H1014">
            <v>6</v>
          </cell>
          <cell r="I1014" t="str">
            <v>lintasan</v>
          </cell>
        </row>
        <row r="1015">
          <cell r="C1015" t="str">
            <v>Faktor Efisiensi alat</v>
          </cell>
          <cell r="G1015" t="str">
            <v>Fa</v>
          </cell>
          <cell r="H1015">
            <v>0.83</v>
          </cell>
          <cell r="I1015" t="str">
            <v>-</v>
          </cell>
        </row>
        <row r="1016">
          <cell r="C1016" t="str">
            <v/>
          </cell>
        </row>
        <row r="1017">
          <cell r="J1017" t="str">
            <v>Berlanjut ke hal. berikut.</v>
          </cell>
        </row>
        <row r="1018">
          <cell r="A1018" t="str">
            <v>ITEM PEMBAYARAN NO.</v>
          </cell>
          <cell r="D1018" t="str">
            <v>:  6.3 (2)</v>
          </cell>
          <cell r="J1018" t="str">
            <v>Analisa EI-632</v>
          </cell>
        </row>
        <row r="1019">
          <cell r="A1019" t="str">
            <v>JENIS PEKERJAAN</v>
          </cell>
          <cell r="D1019" t="str">
            <v>:  Latasir (SS) Kelas B</v>
          </cell>
        </row>
        <row r="1020">
          <cell r="A1020" t="str">
            <v>SATUAN PEMBAYARAN</v>
          </cell>
          <cell r="D1020" t="str">
            <v>:  M2</v>
          </cell>
          <cell r="H1020" t="str">
            <v xml:space="preserve">         URAIAN ANALISA HARGA SATUAN</v>
          </cell>
        </row>
        <row r="1021">
          <cell r="J1021" t="str">
            <v>Lanjutan</v>
          </cell>
        </row>
        <row r="1023">
          <cell r="A1023" t="str">
            <v>No.</v>
          </cell>
          <cell r="C1023" t="str">
            <v>U R A I A N</v>
          </cell>
          <cell r="G1023" t="str">
            <v>KODE</v>
          </cell>
          <cell r="H1023" t="str">
            <v>KOEF.</v>
          </cell>
          <cell r="I1023" t="str">
            <v>SATUAN</v>
          </cell>
          <cell r="J1023" t="str">
            <v>KETERANGAN</v>
          </cell>
        </row>
        <row r="1026">
          <cell r="B1026" t="str">
            <v/>
          </cell>
          <cell r="C1026" t="str">
            <v xml:space="preserve">Kap. Prod./jam = </v>
          </cell>
          <cell r="D1026" t="str">
            <v>(v x 1000) x b x Fa</v>
          </cell>
          <cell r="G1026" t="str">
            <v>Q6</v>
          </cell>
          <cell r="H1026">
            <v>581</v>
          </cell>
          <cell r="I1026" t="str">
            <v>M2</v>
          </cell>
        </row>
        <row r="1027">
          <cell r="D1027" t="str">
            <v>n</v>
          </cell>
        </row>
        <row r="1028">
          <cell r="C1028" t="str">
            <v>Koefisien Alat / M2</v>
          </cell>
          <cell r="D1028" t="str">
            <v xml:space="preserve"> = 1 : Q6</v>
          </cell>
          <cell r="G1028" t="str">
            <v>(E17)</v>
          </cell>
          <cell r="H1028">
            <v>1.7211703958691911E-3</v>
          </cell>
          <cell r="I1028" t="str">
            <v>Jam</v>
          </cell>
        </row>
        <row r="1029">
          <cell r="C1029" t="str">
            <v/>
          </cell>
        </row>
        <row r="1030">
          <cell r="A1030" t="str">
            <v>2.g.</v>
          </cell>
          <cell r="C1030" t="str">
            <v>PNEUMATIC TIRE ROLLER</v>
          </cell>
          <cell r="G1030" t="str">
            <v>(E18)</v>
          </cell>
        </row>
        <row r="1031">
          <cell r="C1031" t="str">
            <v>Kecepatan rata-rata</v>
          </cell>
          <cell r="G1031" t="str">
            <v>v</v>
          </cell>
          <cell r="H1031">
            <v>5</v>
          </cell>
          <cell r="I1031" t="str">
            <v>KM / jam</v>
          </cell>
        </row>
        <row r="1032">
          <cell r="C1032" t="str">
            <v>Lebar efektif pemadatan</v>
          </cell>
          <cell r="G1032" t="str">
            <v>b</v>
          </cell>
          <cell r="H1032">
            <v>1.5</v>
          </cell>
          <cell r="I1032" t="str">
            <v>M</v>
          </cell>
        </row>
        <row r="1033">
          <cell r="C1033" t="str">
            <v>Jumlah lintasan</v>
          </cell>
          <cell r="G1033" t="str">
            <v>n</v>
          </cell>
          <cell r="H1033">
            <v>8</v>
          </cell>
          <cell r="I1033" t="str">
            <v>lintasan</v>
          </cell>
        </row>
        <row r="1034">
          <cell r="C1034" t="str">
            <v>Faktor Efisiensi alat</v>
          </cell>
          <cell r="G1034" t="str">
            <v>Fa</v>
          </cell>
          <cell r="H1034">
            <v>0.83</v>
          </cell>
          <cell r="I1034" t="str">
            <v>-</v>
          </cell>
        </row>
        <row r="1036">
          <cell r="C1036" t="str">
            <v>Kap.Prod./jam =</v>
          </cell>
          <cell r="D1036" t="str">
            <v>(v x 1000) x b x Fa</v>
          </cell>
          <cell r="G1036" t="str">
            <v>Q7</v>
          </cell>
          <cell r="H1036">
            <v>778.125</v>
          </cell>
          <cell r="I1036" t="str">
            <v>M2</v>
          </cell>
        </row>
        <row r="1037">
          <cell r="D1037" t="str">
            <v>n</v>
          </cell>
        </row>
        <row r="1038">
          <cell r="C1038" t="str">
            <v>Koefisien Alat / M2</v>
          </cell>
          <cell r="D1038" t="str">
            <v xml:space="preserve"> = 1 : Q7</v>
          </cell>
          <cell r="G1038" t="str">
            <v>(E18)</v>
          </cell>
          <cell r="H1038">
            <v>1.285140562248996E-3</v>
          </cell>
          <cell r="I1038" t="str">
            <v>Jam</v>
          </cell>
        </row>
        <row r="1040">
          <cell r="A1040" t="str">
            <v>2.h.</v>
          </cell>
          <cell r="C1040" t="str">
            <v>ALAT BANTU</v>
          </cell>
        </row>
        <row r="1041">
          <cell r="C1041" t="str">
            <v>diperlukan :</v>
          </cell>
          <cell r="J1041" t="str">
            <v>Lump Sum</v>
          </cell>
        </row>
        <row r="1042">
          <cell r="C1042" t="str">
            <v>- Kereta dorong   = 2 buah</v>
          </cell>
        </row>
        <row r="1043">
          <cell r="C1043" t="str">
            <v>- Sekop                = 3 buah</v>
          </cell>
        </row>
        <row r="1044">
          <cell r="C1044" t="str">
            <v>- Garpu                = 2 buah</v>
          </cell>
        </row>
        <row r="1045">
          <cell r="C1045" t="str">
            <v>- Tongkat Kontrol ketebalan hanparan</v>
          </cell>
        </row>
        <row r="1047">
          <cell r="A1047" t="str">
            <v xml:space="preserve">   3.</v>
          </cell>
          <cell r="C1047" t="str">
            <v>TENAGA</v>
          </cell>
        </row>
        <row r="1048">
          <cell r="C1048" t="str">
            <v>Produksi menentukan : Asphalt Mixing Plant (AMP)</v>
          </cell>
          <cell r="G1048" t="str">
            <v>Q2</v>
          </cell>
          <cell r="H1048">
            <v>1257.5757575757575</v>
          </cell>
          <cell r="I1048" t="str">
            <v>M2/Jam</v>
          </cell>
        </row>
        <row r="1049">
          <cell r="C1049" t="str">
            <v>Produksi Latasir / hari  =  Tk x Q2</v>
          </cell>
          <cell r="G1049" t="str">
            <v>Qt</v>
          </cell>
          <cell r="H1049">
            <v>8803.0303030303021</v>
          </cell>
          <cell r="I1049" t="str">
            <v>M2</v>
          </cell>
        </row>
        <row r="1050">
          <cell r="C1050" t="str">
            <v>Kebutuhan tenaga :</v>
          </cell>
        </row>
        <row r="1051">
          <cell r="D1051" t="str">
            <v>- Pekerja</v>
          </cell>
          <cell r="G1051" t="str">
            <v>P</v>
          </cell>
          <cell r="H1051">
            <v>7</v>
          </cell>
          <cell r="I1051" t="str">
            <v>orang</v>
          </cell>
        </row>
        <row r="1052">
          <cell r="D1052" t="str">
            <v>- Mandor</v>
          </cell>
          <cell r="G1052" t="str">
            <v>M</v>
          </cell>
          <cell r="H1052">
            <v>1</v>
          </cell>
          <cell r="I1052" t="str">
            <v>orang</v>
          </cell>
        </row>
        <row r="1054">
          <cell r="C1054" t="str">
            <v>Koefisien Tenaga / M2     :</v>
          </cell>
        </row>
        <row r="1055">
          <cell r="D1055" t="str">
            <v>- Pekerja</v>
          </cell>
          <cell r="E1055" t="str">
            <v>= (Tk x P) / Qt</v>
          </cell>
          <cell r="G1055" t="str">
            <v>(L01)</v>
          </cell>
          <cell r="H1055">
            <v>5.5662650602409641E-3</v>
          </cell>
          <cell r="I1055" t="str">
            <v>Jam</v>
          </cell>
        </row>
        <row r="1056">
          <cell r="D1056" t="str">
            <v>- Mandor</v>
          </cell>
          <cell r="E1056" t="str">
            <v>= (Tk x M) / Qt</v>
          </cell>
          <cell r="G1056" t="str">
            <v>(L03)</v>
          </cell>
          <cell r="H1056">
            <v>7.9518072289156631E-4</v>
          </cell>
          <cell r="I1056" t="str">
            <v>Jam</v>
          </cell>
        </row>
        <row r="1058">
          <cell r="A1058" t="str">
            <v>4.</v>
          </cell>
          <cell r="C1058" t="str">
            <v>HARGA DASAR SATUAN UPAH, BAHAN DAN ALAT</v>
          </cell>
        </row>
        <row r="1059">
          <cell r="C1059" t="str">
            <v>Lihat lampiran.</v>
          </cell>
        </row>
        <row r="1061">
          <cell r="A1061" t="str">
            <v>5.</v>
          </cell>
          <cell r="C1061" t="str">
            <v>ANALISA HARGA SATUAN PEKERJAAN</v>
          </cell>
        </row>
        <row r="1062">
          <cell r="C1062" t="str">
            <v>Lihat perhitungan dalam FORMULIR STANDAR UNTUK</v>
          </cell>
        </row>
        <row r="1063">
          <cell r="C1063" t="str">
            <v>PEREKEMAN ANALISA MASING-MASING HARGA</v>
          </cell>
        </row>
        <row r="1064">
          <cell r="C1064" t="str">
            <v>SATUAN.</v>
          </cell>
        </row>
        <row r="1065">
          <cell r="C1065" t="str">
            <v>Didapat Harga Satuan Pekerjaan :</v>
          </cell>
        </row>
        <row r="1067">
          <cell r="C1067" t="str">
            <v xml:space="preserve">Rp.  </v>
          </cell>
          <cell r="D1067">
            <v>4288.8056425823561</v>
          </cell>
          <cell r="E1067" t="str">
            <v xml:space="preserve"> / M2.</v>
          </cell>
        </row>
        <row r="1070">
          <cell r="A1070" t="str">
            <v>6.</v>
          </cell>
          <cell r="C1070" t="str">
            <v>WAKTU PELAKSANAAN YANG DIPERLUKAN</v>
          </cell>
        </row>
        <row r="1071">
          <cell r="C1071" t="str">
            <v>Masa Pelaksanaan :</v>
          </cell>
          <cell r="D1071" t="str">
            <v>. . . . . . . . . . . .</v>
          </cell>
          <cell r="E1071" t="str">
            <v>bulan</v>
          </cell>
        </row>
        <row r="1073">
          <cell r="A1073" t="str">
            <v>7.</v>
          </cell>
          <cell r="C1073" t="str">
            <v>VOLUME PEKERJAAN YANG DIPERLUKAN</v>
          </cell>
        </row>
        <row r="1074">
          <cell r="C1074" t="str">
            <v>Volume pekerjaan  :</v>
          </cell>
          <cell r="D1074">
            <v>0</v>
          </cell>
          <cell r="E1074" t="str">
            <v>M2</v>
          </cell>
        </row>
        <row r="1077">
          <cell r="A1077" t="str">
            <v>ITEM PEMBAYARAN NO.</v>
          </cell>
          <cell r="D1077" t="str">
            <v>:  6.3 (3)</v>
          </cell>
          <cell r="J1077" t="str">
            <v>Analisa EI-633</v>
          </cell>
          <cell r="T1077" t="str">
            <v>Analisa EI-633</v>
          </cell>
        </row>
        <row r="1078">
          <cell r="A1078" t="str">
            <v>JENIS PEKERJAAN</v>
          </cell>
          <cell r="D1078" t="str">
            <v>:  Lataston Lapis Aus (HRS - WC)</v>
          </cell>
        </row>
        <row r="1079">
          <cell r="A1079" t="str">
            <v>SATUAN PEMBAYARAN</v>
          </cell>
          <cell r="D1079" t="str">
            <v>:  M2</v>
          </cell>
          <cell r="H1079" t="str">
            <v xml:space="preserve">         URAIAN ANALISA HARGA SATUAN</v>
          </cell>
          <cell r="L1079" t="str">
            <v>FORMULIR STANDAR UNTUK</v>
          </cell>
        </row>
        <row r="1080">
          <cell r="L1080" t="str">
            <v>PEREKAMAN ANALISA MASING-MASING HARGA SATUAN</v>
          </cell>
        </row>
        <row r="1081">
          <cell r="L1081" t="str">
            <v/>
          </cell>
        </row>
        <row r="1082">
          <cell r="A1082" t="str">
            <v>No.</v>
          </cell>
          <cell r="C1082" t="str">
            <v>U R A I A N</v>
          </cell>
          <cell r="G1082" t="str">
            <v>KODE</v>
          </cell>
          <cell r="H1082" t="str">
            <v>KOEF.</v>
          </cell>
          <cell r="I1082" t="str">
            <v>SATUAN</v>
          </cell>
          <cell r="J1082" t="str">
            <v>KETERANGAN</v>
          </cell>
        </row>
        <row r="1084">
          <cell r="L1084" t="str">
            <v>Proyek / Bagpro</v>
          </cell>
          <cell r="O1084" t="str">
            <v xml:space="preserve">:  Peningkatan Jalan Dan Jembatan Prop. NTT </v>
          </cell>
        </row>
        <row r="1085">
          <cell r="A1085" t="str">
            <v>I.</v>
          </cell>
          <cell r="C1085" t="str">
            <v>ASUMSI</v>
          </cell>
          <cell r="L1085" t="str">
            <v>No. Paket Kontrak</v>
          </cell>
          <cell r="O1085" t="str">
            <v xml:space="preserve">:  </v>
          </cell>
        </row>
        <row r="1086">
          <cell r="A1086">
            <v>1</v>
          </cell>
          <cell r="C1086" t="str">
            <v>Menggunakan alat berat (cara mekanik)</v>
          </cell>
          <cell r="L1086" t="str">
            <v>Nama Paket</v>
          </cell>
          <cell r="O1086" t="str">
            <v>:  Pembangunan Jalan Resetlement Pengungsi Mauritzu</v>
          </cell>
        </row>
        <row r="1087">
          <cell r="A1087">
            <v>2</v>
          </cell>
          <cell r="C1087" t="str">
            <v>Lokasi pekerjaan : sepanjang jalan</v>
          </cell>
          <cell r="L1087" t="str">
            <v>Prop / Kab / Kodya</v>
          </cell>
          <cell r="O1087" t="str">
            <v>:  Nusa Tenggara Timur / TTU</v>
          </cell>
        </row>
        <row r="1088">
          <cell r="A1088">
            <v>3</v>
          </cell>
          <cell r="C1088" t="str">
            <v>Kondisi existing jalan : sedang</v>
          </cell>
          <cell r="L1088" t="str">
            <v>ITEM PEMBAYARAN NO.</v>
          </cell>
          <cell r="O1088" t="str">
            <v>:  6.3 (3)</v>
          </cell>
          <cell r="R1088" t="str">
            <v>PERKIRAAN VOL. PEK.</v>
          </cell>
          <cell r="T1088" t="str">
            <v>:</v>
          </cell>
          <cell r="U1088">
            <v>0</v>
          </cell>
        </row>
        <row r="1089">
          <cell r="A1089">
            <v>4</v>
          </cell>
          <cell r="C1089" t="str">
            <v>Jarak rata-rata Base Camp ke lokasi pekerjaan</v>
          </cell>
          <cell r="G1089" t="str">
            <v>L</v>
          </cell>
          <cell r="H1089">
            <v>17.5</v>
          </cell>
          <cell r="I1089" t="str">
            <v>KM</v>
          </cell>
          <cell r="L1089" t="str">
            <v>JENIS PEKERJAAN</v>
          </cell>
          <cell r="O1089" t="str">
            <v>:  Lataston Lapis Aus (HRS - WC)</v>
          </cell>
          <cell r="R1089" t="str">
            <v>TOTAL HARGA (Rp.)</v>
          </cell>
          <cell r="T1089" t="str">
            <v>:</v>
          </cell>
          <cell r="U1089">
            <v>0</v>
          </cell>
        </row>
        <row r="1090">
          <cell r="A1090">
            <v>5</v>
          </cell>
          <cell r="C1090" t="str">
            <v>Tebal Lapis (HRS) padat</v>
          </cell>
          <cell r="G1090" t="str">
            <v>t</v>
          </cell>
          <cell r="H1090">
            <v>0.03</v>
          </cell>
          <cell r="I1090" t="str">
            <v>M</v>
          </cell>
          <cell r="L1090" t="str">
            <v>SATUAN PEMBAYARAN</v>
          </cell>
          <cell r="O1090" t="str">
            <v>:  M2</v>
          </cell>
          <cell r="R1090" t="str">
            <v>% THD. BIAYA PROYEK</v>
          </cell>
          <cell r="T1090" t="str">
            <v>:</v>
          </cell>
          <cell r="U1090">
            <v>0</v>
          </cell>
        </row>
        <row r="1091">
          <cell r="A1091">
            <v>6</v>
          </cell>
          <cell r="C1091" t="str">
            <v>Jam kerja efektif per-hari</v>
          </cell>
          <cell r="G1091" t="str">
            <v>Tk</v>
          </cell>
          <cell r="H1091">
            <v>7</v>
          </cell>
          <cell r="I1091" t="str">
            <v>Jam</v>
          </cell>
        </row>
        <row r="1092">
          <cell r="A1092">
            <v>7</v>
          </cell>
          <cell r="C1092" t="str">
            <v>Faktor kehilangan material :</v>
          </cell>
          <cell r="E1092" t="str">
            <v>- Agregat</v>
          </cell>
          <cell r="G1092" t="str">
            <v>Fh1</v>
          </cell>
          <cell r="H1092">
            <v>1.05</v>
          </cell>
          <cell r="I1092" t="str">
            <v>-</v>
          </cell>
        </row>
        <row r="1093">
          <cell r="A1093" t="str">
            <v/>
          </cell>
          <cell r="E1093" t="str">
            <v>- Aspal</v>
          </cell>
          <cell r="G1093" t="str">
            <v>Fh2</v>
          </cell>
          <cell r="H1093">
            <v>1.03</v>
          </cell>
          <cell r="I1093" t="str">
            <v>-</v>
          </cell>
          <cell r="Q1093" t="str">
            <v>PERKIRAAN</v>
          </cell>
          <cell r="R1093" t="str">
            <v>HARGA</v>
          </cell>
          <cell r="S1093" t="str">
            <v>JUMLAH</v>
          </cell>
        </row>
        <row r="1094">
          <cell r="A1094">
            <v>8</v>
          </cell>
          <cell r="C1094" t="str">
            <v xml:space="preserve">Komposisi campuran HRS </v>
          </cell>
          <cell r="L1094" t="str">
            <v>NO.</v>
          </cell>
          <cell r="N1094" t="str">
            <v>KOMPONEN</v>
          </cell>
          <cell r="P1094" t="str">
            <v>SATUAN</v>
          </cell>
          <cell r="Q1094" t="str">
            <v>KUANTITAS</v>
          </cell>
          <cell r="R1094" t="str">
            <v>SATUAN</v>
          </cell>
          <cell r="S1094" t="str">
            <v>HARGA</v>
          </cell>
        </row>
        <row r="1095">
          <cell r="C1095" t="str">
            <v xml:space="preserve">- Coarse Agregat  </v>
          </cell>
          <cell r="G1095" t="str">
            <v>CA</v>
          </cell>
          <cell r="H1095">
            <v>49</v>
          </cell>
          <cell r="I1095" t="str">
            <v>%</v>
          </cell>
          <cell r="J1095" t="str">
            <v xml:space="preserve"> Gradasi harus -</v>
          </cell>
          <cell r="R1095" t="str">
            <v>(Rp.)</v>
          </cell>
          <cell r="S1095" t="str">
            <v>(Rp.)</v>
          </cell>
        </row>
        <row r="1096">
          <cell r="C1096" t="str">
            <v>- Fine Agregat</v>
          </cell>
          <cell r="G1096" t="str">
            <v>FA</v>
          </cell>
          <cell r="H1096">
            <v>42.5</v>
          </cell>
          <cell r="I1096" t="str">
            <v>%</v>
          </cell>
          <cell r="J1096" t="str">
            <v xml:space="preserve"> memenuhi -</v>
          </cell>
        </row>
        <row r="1097">
          <cell r="C1097" t="str">
            <v>- Fraksi Filler</v>
          </cell>
          <cell r="G1097" t="str">
            <v>FF</v>
          </cell>
          <cell r="H1097">
            <v>1</v>
          </cell>
          <cell r="I1097" t="str">
            <v>%</v>
          </cell>
          <cell r="J1097" t="str">
            <v xml:space="preserve"> Spesifikasi</v>
          </cell>
        </row>
        <row r="1098">
          <cell r="C1098" t="str">
            <v>- Asphalt</v>
          </cell>
          <cell r="G1098" t="str">
            <v>As</v>
          </cell>
          <cell r="H1098">
            <v>7.5</v>
          </cell>
          <cell r="I1098" t="str">
            <v>%</v>
          </cell>
          <cell r="L1098" t="str">
            <v>A.</v>
          </cell>
          <cell r="N1098" t="str">
            <v>TENAGA</v>
          </cell>
        </row>
        <row r="1099">
          <cell r="A1099">
            <v>9</v>
          </cell>
          <cell r="C1099" t="str">
            <v>Berat jenis bahan  :</v>
          </cell>
        </row>
        <row r="1100">
          <cell r="C1100" t="str">
            <v>- HRS</v>
          </cell>
          <cell r="G1100" t="str">
            <v>D1</v>
          </cell>
          <cell r="H1100">
            <v>2.2400000000000002</v>
          </cell>
          <cell r="I1100" t="str">
            <v>ton / M3</v>
          </cell>
          <cell r="L1100" t="str">
            <v>1.</v>
          </cell>
          <cell r="N1100" t="str">
            <v>Pekerja</v>
          </cell>
          <cell r="O1100" t="str">
            <v>(L01)</v>
          </cell>
          <cell r="P1100" t="str">
            <v>Jam</v>
          </cell>
          <cell r="Q1100">
            <v>2.5088000000000003E-2</v>
          </cell>
          <cell r="R1100">
            <v>0</v>
          </cell>
          <cell r="U1100">
            <v>0</v>
          </cell>
        </row>
        <row r="1101">
          <cell r="C1101" t="str">
            <v>- Coarse Agregat &amp; Fine Agregat</v>
          </cell>
          <cell r="G1101" t="str">
            <v>D2</v>
          </cell>
          <cell r="H1101">
            <v>1.8</v>
          </cell>
          <cell r="I1101" t="str">
            <v>ton / M3</v>
          </cell>
          <cell r="L1101" t="str">
            <v>2.</v>
          </cell>
          <cell r="N1101" t="str">
            <v>Mandor</v>
          </cell>
          <cell r="O1101" t="str">
            <v>(L03)</v>
          </cell>
          <cell r="P1101" t="str">
            <v>Jam</v>
          </cell>
          <cell r="Q1101">
            <v>1.7920000000000002E-3</v>
          </cell>
          <cell r="R1101">
            <v>0</v>
          </cell>
          <cell r="U1101">
            <v>0</v>
          </cell>
        </row>
        <row r="1102">
          <cell r="C1102" t="str">
            <v>- Fraksi Filler</v>
          </cell>
          <cell r="G1102" t="str">
            <v>D3</v>
          </cell>
          <cell r="H1102">
            <v>2</v>
          </cell>
          <cell r="I1102" t="str">
            <v>ton / M3</v>
          </cell>
        </row>
        <row r="1103">
          <cell r="C1103" t="str">
            <v>- Asphalt</v>
          </cell>
          <cell r="G1103" t="str">
            <v>D4</v>
          </cell>
          <cell r="H1103">
            <v>1.03</v>
          </cell>
          <cell r="I1103" t="str">
            <v>ton / M3</v>
          </cell>
        </row>
        <row r="1104">
          <cell r="Q1104" t="str">
            <v xml:space="preserve">JUMLAH HARGA TENAGA   </v>
          </cell>
          <cell r="U1104">
            <v>0</v>
          </cell>
        </row>
        <row r="1105">
          <cell r="A1105" t="str">
            <v>II.</v>
          </cell>
          <cell r="C1105" t="str">
            <v>URUTAN KERJA</v>
          </cell>
        </row>
        <row r="1106">
          <cell r="A1106">
            <v>1</v>
          </cell>
          <cell r="C1106" t="str">
            <v xml:space="preserve">Wheel Loader memuat Agregat dan Aspal ke dalam </v>
          </cell>
          <cell r="L1106" t="str">
            <v>B.</v>
          </cell>
          <cell r="N1106" t="str">
            <v>BAHAN</v>
          </cell>
        </row>
        <row r="1107">
          <cell r="A1107" t="str">
            <v/>
          </cell>
          <cell r="C1107" t="str">
            <v>Cold Bin AMP</v>
          </cell>
        </row>
        <row r="1108">
          <cell r="A1108">
            <v>2</v>
          </cell>
          <cell r="C1108" t="str">
            <v>Agregat dan aspal dicampur dan dipanaskan</v>
          </cell>
          <cell r="L1108" t="str">
            <v>1.</v>
          </cell>
          <cell r="N1108" t="str">
            <v>Agregat Kasar</v>
          </cell>
          <cell r="O1108" t="str">
            <v>(M03)</v>
          </cell>
          <cell r="P1108" t="str">
            <v>M3</v>
          </cell>
          <cell r="Q1108">
            <v>1.9208000000000003E-2</v>
          </cell>
          <cell r="R1108">
            <v>32852.921470565663</v>
          </cell>
          <cell r="U1108">
            <v>631.03891560662532</v>
          </cell>
        </row>
        <row r="1109">
          <cell r="C1109" t="str">
            <v>dengan AMP untuk dimuat langsung ke dalam</v>
          </cell>
          <cell r="L1109" t="str">
            <v>2.</v>
          </cell>
          <cell r="N1109" t="str">
            <v>Agregat Halus</v>
          </cell>
          <cell r="O1109" t="str">
            <v>(M04)</v>
          </cell>
          <cell r="P1109" t="str">
            <v>M3</v>
          </cell>
          <cell r="Q1109">
            <v>1.6660000000000001E-2</v>
          </cell>
          <cell r="R1109">
            <v>31756.453225945177</v>
          </cell>
          <cell r="U1109">
            <v>529.06251074424665</v>
          </cell>
        </row>
        <row r="1110">
          <cell r="A1110" t="str">
            <v/>
          </cell>
          <cell r="C1110" t="str">
            <v>Dump Truck dan diangkut ke lokasi pekerjaan</v>
          </cell>
          <cell r="L1110" t="str">
            <v>3</v>
          </cell>
          <cell r="N1110" t="str">
            <v>Filler</v>
          </cell>
          <cell r="O1110" t="str">
            <v>(M05)</v>
          </cell>
          <cell r="P1110" t="str">
            <v>Kg</v>
          </cell>
          <cell r="Q1110">
            <v>0.70560000000000012</v>
          </cell>
          <cell r="R1110">
            <v>750</v>
          </cell>
          <cell r="U1110">
            <v>529.20000000000005</v>
          </cell>
        </row>
        <row r="1111">
          <cell r="A1111">
            <v>3</v>
          </cell>
          <cell r="C1111" t="str">
            <v>Campuran panas HRS dihampar dengan Finisher</v>
          </cell>
          <cell r="L1111" t="str">
            <v>4</v>
          </cell>
          <cell r="N1111" t="str">
            <v>Aspal</v>
          </cell>
          <cell r="O1111" t="str">
            <v>(M10)</v>
          </cell>
          <cell r="P1111" t="str">
            <v>Kg</v>
          </cell>
          <cell r="Q1111">
            <v>5.1912000000000003</v>
          </cell>
          <cell r="R1111">
            <v>0</v>
          </cell>
          <cell r="U1111">
            <v>0</v>
          </cell>
        </row>
        <row r="1112">
          <cell r="C1112" t="str">
            <v>dan dipadatkan dengan Tandem (Awal &amp; Akhir) dan</v>
          </cell>
        </row>
        <row r="1113">
          <cell r="A1113" t="str">
            <v/>
          </cell>
          <cell r="C1113" t="str">
            <v>Pneumatic Tire Roller (Intermediate Rolling)</v>
          </cell>
        </row>
        <row r="1114">
          <cell r="A1114">
            <v>4</v>
          </cell>
          <cell r="C1114" t="str">
            <v>Selama pemadatan, sekelompok  pekerja akan</v>
          </cell>
          <cell r="Q1114" t="str">
            <v xml:space="preserve">JUMLAH HARGA BAHAN   </v>
          </cell>
          <cell r="U1114">
            <v>1689.3014263508719</v>
          </cell>
        </row>
        <row r="1115">
          <cell r="A1115" t="str">
            <v/>
          </cell>
          <cell r="C1115" t="str">
            <v>merapikan tepi hamparan dengan menggunakan</v>
          </cell>
        </row>
        <row r="1116">
          <cell r="A1116" t="str">
            <v/>
          </cell>
          <cell r="C1116" t="str">
            <v>Alat Bantu</v>
          </cell>
          <cell r="L1116" t="str">
            <v>C.</v>
          </cell>
          <cell r="N1116" t="str">
            <v>PERALATAN</v>
          </cell>
        </row>
        <row r="1117">
          <cell r="L1117" t="str">
            <v>1.</v>
          </cell>
          <cell r="N1117" t="str">
            <v>Wheel Loader</v>
          </cell>
          <cell r="O1117" t="str">
            <v>(E15)</v>
          </cell>
          <cell r="P1117" t="str">
            <v>Jam</v>
          </cell>
          <cell r="Q1117">
            <v>4.9977688531905404E-3</v>
          </cell>
          <cell r="R1117">
            <v>215035.12819823693</v>
          </cell>
          <cell r="U1117">
            <v>1074.6958660509833</v>
          </cell>
        </row>
        <row r="1118">
          <cell r="A1118" t="str">
            <v>III.</v>
          </cell>
          <cell r="C1118" t="str">
            <v>PEMAKAIAN BAHAN, ALAT DAN TENAGA</v>
          </cell>
          <cell r="L1118" t="str">
            <v>2.</v>
          </cell>
          <cell r="N1118" t="str">
            <v>AMP</v>
          </cell>
          <cell r="O1118" t="str">
            <v>(E01)</v>
          </cell>
          <cell r="P1118" t="str">
            <v>Jam</v>
          </cell>
          <cell r="Q1118">
            <v>1.7920000000000002E-3</v>
          </cell>
          <cell r="R1118">
            <v>1494606.6255529453</v>
          </cell>
          <cell r="U1118">
            <v>2678.3350729908784</v>
          </cell>
        </row>
        <row r="1119">
          <cell r="L1119" t="str">
            <v>3.</v>
          </cell>
          <cell r="N1119" t="str">
            <v>Genset</v>
          </cell>
          <cell r="O1119" t="str">
            <v>(E12)</v>
          </cell>
          <cell r="P1119" t="str">
            <v>Jam</v>
          </cell>
          <cell r="Q1119">
            <v>1.7920000000000002E-3</v>
          </cell>
          <cell r="R1119">
            <v>134321.06697484411</v>
          </cell>
          <cell r="U1119">
            <v>240.70335201892067</v>
          </cell>
        </row>
        <row r="1120">
          <cell r="A1120" t="str">
            <v xml:space="preserve">   1.</v>
          </cell>
          <cell r="C1120" t="str">
            <v>BAHAN</v>
          </cell>
          <cell r="L1120" t="str">
            <v>4.</v>
          </cell>
          <cell r="N1120" t="str">
            <v>Dump Truck</v>
          </cell>
          <cell r="O1120" t="str">
            <v>(E08)</v>
          </cell>
          <cell r="P1120" t="str">
            <v>Jam</v>
          </cell>
          <cell r="Q1120">
            <v>1.7542168674698801E-2</v>
          </cell>
          <cell r="R1120">
            <v>85369.901634057198</v>
          </cell>
          <cell r="U1120">
            <v>1497.573214207076</v>
          </cell>
        </row>
        <row r="1121">
          <cell r="A1121" t="str">
            <v>1.a.</v>
          </cell>
          <cell r="C1121" t="str">
            <v>Agregat Kasar</v>
          </cell>
          <cell r="D1121" t="str">
            <v>= (CA x (D1 x tM3) x Fh1) : D2</v>
          </cell>
          <cell r="G1121" t="str">
            <v>(M03)</v>
          </cell>
          <cell r="H1121">
            <v>1.9208000000000003E-2</v>
          </cell>
          <cell r="I1121" t="str">
            <v>M3</v>
          </cell>
          <cell r="L1121" t="str">
            <v>5.</v>
          </cell>
          <cell r="N1121" t="str">
            <v>Asphalt Finisher     (E02)</v>
          </cell>
          <cell r="O1121" t="str">
            <v>(E02)</v>
          </cell>
          <cell r="P1121" t="str">
            <v>Jam</v>
          </cell>
          <cell r="Q1121">
            <v>2.0240963855421693E-3</v>
          </cell>
          <cell r="R1121">
            <v>153193.93066610809</v>
          </cell>
          <cell r="U1121">
            <v>310.0792813482671</v>
          </cell>
        </row>
        <row r="1122">
          <cell r="A1122" t="str">
            <v>1.b.</v>
          </cell>
          <cell r="C1122" t="str">
            <v>Agregat Halus</v>
          </cell>
          <cell r="D1122" t="str">
            <v>= (FA x (D1 x tM3) x Fh1) : D2</v>
          </cell>
          <cell r="G1122" t="str">
            <v>(M04)</v>
          </cell>
          <cell r="H1122">
            <v>1.6660000000000001E-2</v>
          </cell>
          <cell r="I1122" t="str">
            <v>M3</v>
          </cell>
          <cell r="L1122" t="str">
            <v>6.</v>
          </cell>
          <cell r="N1122" t="str">
            <v>Tandem Roller</v>
          </cell>
          <cell r="O1122" t="str">
            <v>(E17)</v>
          </cell>
          <cell r="P1122" t="str">
            <v>Jam</v>
          </cell>
          <cell r="Q1122">
            <v>2.2948938611589212E-3</v>
          </cell>
          <cell r="R1122">
            <v>112203.63792732745</v>
          </cell>
          <cell r="U1122">
            <v>257.49543987912205</v>
          </cell>
        </row>
        <row r="1123">
          <cell r="A1123" t="str">
            <v>1.c.</v>
          </cell>
          <cell r="C1123" t="str">
            <v>Filler</v>
          </cell>
          <cell r="D1123" t="str">
            <v>= (FF x (D1 x tM3) x Fh1) x 1000</v>
          </cell>
          <cell r="G1123" t="str">
            <v>(M05)</v>
          </cell>
          <cell r="H1123">
            <v>0.70560000000000012</v>
          </cell>
          <cell r="I1123" t="str">
            <v>Kg</v>
          </cell>
          <cell r="L1123" t="str">
            <v>7</v>
          </cell>
          <cell r="N1123" t="str">
            <v>P. Tyre Roller</v>
          </cell>
          <cell r="O1123" t="str">
            <v>(E18)</v>
          </cell>
          <cell r="P1123" t="str">
            <v>Jam</v>
          </cell>
          <cell r="Q1123">
            <v>1.285140562248996E-3</v>
          </cell>
          <cell r="R1123">
            <v>153571.33878019065</v>
          </cell>
          <cell r="U1123">
            <v>197.36075666530525</v>
          </cell>
        </row>
        <row r="1124">
          <cell r="A1124" t="str">
            <v>1.d.</v>
          </cell>
          <cell r="C1124" t="str">
            <v>Aspal</v>
          </cell>
          <cell r="D1124" t="str">
            <v>= (AS x (D1 x tM3) x Fh2) x 1000</v>
          </cell>
          <cell r="G1124" t="str">
            <v>(M10)</v>
          </cell>
          <cell r="H1124">
            <v>5.1912000000000003</v>
          </cell>
          <cell r="I1124" t="str">
            <v>Kg</v>
          </cell>
          <cell r="L1124" t="str">
            <v>8</v>
          </cell>
          <cell r="N1124" t="str">
            <v>Alat Bantu</v>
          </cell>
          <cell r="P1124" t="str">
            <v>Ls</v>
          </cell>
          <cell r="Q1124">
            <v>1</v>
          </cell>
          <cell r="R1124">
            <v>100</v>
          </cell>
          <cell r="U1124">
            <v>100</v>
          </cell>
        </row>
        <row r="1126">
          <cell r="A1126" t="str">
            <v>2.</v>
          </cell>
          <cell r="C1126" t="str">
            <v>ALAT</v>
          </cell>
          <cell r="Q1126" t="str">
            <v xml:space="preserve">JUMLAH HARGA PERALATAN   </v>
          </cell>
          <cell r="U1126">
            <v>6356.2429831605523</v>
          </cell>
        </row>
        <row r="1127">
          <cell r="A1127" t="str">
            <v>2.a.</v>
          </cell>
          <cell r="C1127" t="str">
            <v>WHEEL LOADER</v>
          </cell>
          <cell r="G1127" t="str">
            <v>(E15)</v>
          </cell>
        </row>
        <row r="1128">
          <cell r="C1128" t="str">
            <v>Kapasitas bucket</v>
          </cell>
          <cell r="G1128" t="str">
            <v>V</v>
          </cell>
          <cell r="H1128">
            <v>1.5</v>
          </cell>
          <cell r="I1128" t="str">
            <v>M3</v>
          </cell>
          <cell r="L1128" t="str">
            <v>D.</v>
          </cell>
          <cell r="N1128" t="str">
            <v>JUMLAH HARGA TENAGA, BAHAN DAN PERALATAN  ( A + B + C )</v>
          </cell>
          <cell r="U1128">
            <v>8045.5444095114244</v>
          </cell>
        </row>
        <row r="1129">
          <cell r="C1129" t="str">
            <v>Faktor bucket</v>
          </cell>
          <cell r="G1129" t="str">
            <v>Fb</v>
          </cell>
          <cell r="H1129">
            <v>0.8</v>
          </cell>
          <cell r="I1129" t="str">
            <v>-</v>
          </cell>
          <cell r="L1129" t="str">
            <v>E.</v>
          </cell>
          <cell r="N1129" t="str">
            <v>OVERHEAD &amp; PROFIT</v>
          </cell>
          <cell r="P1129">
            <v>10</v>
          </cell>
          <cell r="Q1129" t="str">
            <v>%  x  D</v>
          </cell>
          <cell r="U1129">
            <v>804.55444095114251</v>
          </cell>
        </row>
        <row r="1130">
          <cell r="C1130" t="str">
            <v>Faktor efisiensi alat</v>
          </cell>
          <cell r="G1130" t="str">
            <v>Fa</v>
          </cell>
          <cell r="H1130">
            <v>0.83</v>
          </cell>
          <cell r="I1130" t="str">
            <v>-</v>
          </cell>
          <cell r="L1130" t="str">
            <v>F.</v>
          </cell>
          <cell r="N1130" t="str">
            <v>HARGA SATUAN PEKERJAAN  ( D + E )</v>
          </cell>
          <cell r="U1130">
            <v>8850.0988504625675</v>
          </cell>
        </row>
        <row r="1131">
          <cell r="C1131" t="str">
            <v>Waktu Siklus</v>
          </cell>
          <cell r="G1131" t="str">
            <v>Ts1</v>
          </cell>
          <cell r="L1131" t="str">
            <v>Note: 1</v>
          </cell>
          <cell r="N1131" t="str">
            <v>SATUAN dapat berdasarkan atas jam operasi untuk Tenaga Kerja dan Peralatan, volume dan/atau ukuran</v>
          </cell>
        </row>
        <row r="1132">
          <cell r="C1132" t="str">
            <v>- Muat</v>
          </cell>
          <cell r="G1132" t="str">
            <v>T1</v>
          </cell>
          <cell r="H1132">
            <v>6</v>
          </cell>
          <cell r="I1132" t="str">
            <v>menit</v>
          </cell>
          <cell r="N1132" t="str">
            <v>berat untuk bahan-bahan.</v>
          </cell>
        </row>
        <row r="1133">
          <cell r="C1133" t="str">
            <v>- Lain lain</v>
          </cell>
          <cell r="G1133" t="str">
            <v>T2</v>
          </cell>
          <cell r="H1133">
            <v>2</v>
          </cell>
          <cell r="I1133" t="str">
            <v>menit</v>
          </cell>
          <cell r="L1133">
            <v>2</v>
          </cell>
          <cell r="N1133" t="str">
            <v>Kuantitas satuan adalah kuantitas setiap komponen untuk menyelesaikan satu satuan pekerjaan dari nomor</v>
          </cell>
        </row>
        <row r="1134">
          <cell r="G1134" t="str">
            <v>Ts1</v>
          </cell>
          <cell r="H1134">
            <v>8</v>
          </cell>
          <cell r="I1134" t="str">
            <v>menit</v>
          </cell>
          <cell r="N1134" t="str">
            <v>mata pembayaran.</v>
          </cell>
        </row>
        <row r="1135">
          <cell r="L1135">
            <v>3</v>
          </cell>
          <cell r="N1135" t="str">
            <v>Biaya satuan untuk peralatan sudah termasuk bahan bakar, bahan habis dipakai dan operator.</v>
          </cell>
        </row>
        <row r="1136">
          <cell r="L1136">
            <v>4</v>
          </cell>
          <cell r="N1136" t="str">
            <v>Biaya satuan sudah termasuk pengeluaran untuk seluruh pajak yang berkaitan (tetapi tidak termasuk PPN</v>
          </cell>
        </row>
        <row r="1137">
          <cell r="J1137" t="str">
            <v>Berlanjut ke hal. berikut.</v>
          </cell>
          <cell r="N1137" t="str">
            <v>yang dibayar dari kontrak) dan biaya-biaya lainnya.</v>
          </cell>
        </row>
        <row r="1138">
          <cell r="A1138" t="str">
            <v>ITEM PEMBAYARAN NO.</v>
          </cell>
          <cell r="D1138" t="str">
            <v>:  6.3 (3)</v>
          </cell>
          <cell r="J1138" t="str">
            <v>Analisa EI-633</v>
          </cell>
        </row>
        <row r="1139">
          <cell r="A1139" t="str">
            <v>JENIS PEKERJAAN</v>
          </cell>
          <cell r="D1139" t="str">
            <v>:  Lataston Lapis Aus (HRS - WC)</v>
          </cell>
        </row>
        <row r="1140">
          <cell r="A1140" t="str">
            <v>SATUAN PEMBAYARAN</v>
          </cell>
          <cell r="D1140" t="str">
            <v>:  M2</v>
          </cell>
          <cell r="H1140" t="str">
            <v xml:space="preserve">         URAIAN ANALISA HARGA SATUAN</v>
          </cell>
        </row>
        <row r="1141">
          <cell r="J1141" t="str">
            <v>Lanjutan</v>
          </cell>
        </row>
        <row r="1143">
          <cell r="A1143" t="str">
            <v>No.</v>
          </cell>
          <cell r="C1143" t="str">
            <v>U R A I A N</v>
          </cell>
          <cell r="G1143" t="str">
            <v>KODE</v>
          </cell>
          <cell r="H1143" t="str">
            <v>KOEF.</v>
          </cell>
          <cell r="I1143" t="str">
            <v>SATUAN</v>
          </cell>
          <cell r="J1143" t="str">
            <v>KETERANGAN</v>
          </cell>
        </row>
        <row r="1146">
          <cell r="C1146" t="str">
            <v xml:space="preserve">Kap. Prod. / jam = </v>
          </cell>
          <cell r="D1146" t="str">
            <v>D2 x V x Fb x Fa x 60</v>
          </cell>
          <cell r="G1146" t="str">
            <v>Q1</v>
          </cell>
          <cell r="H1146">
            <v>200.08928571428569</v>
          </cell>
          <cell r="I1146" t="str">
            <v>M2</v>
          </cell>
          <cell r="J1146" t="str">
            <v/>
          </cell>
        </row>
        <row r="1147">
          <cell r="D1147" t="str">
            <v>D1 x t x Ts1</v>
          </cell>
        </row>
        <row r="1149">
          <cell r="C1149" t="str">
            <v>Koefisien Alat / M2</v>
          </cell>
          <cell r="D1149" t="str">
            <v xml:space="preserve"> = 1 : Q1</v>
          </cell>
          <cell r="G1149" t="str">
            <v>(E15)</v>
          </cell>
          <cell r="H1149">
            <v>4.9977688531905404E-3</v>
          </cell>
          <cell r="I1149" t="str">
            <v>Jam</v>
          </cell>
        </row>
        <row r="1151">
          <cell r="A1151" t="str">
            <v>2.b.</v>
          </cell>
          <cell r="C1151" t="str">
            <v>ASPHALT MIXING PLANT (AMP)</v>
          </cell>
          <cell r="G1151" t="str">
            <v>(E01)</v>
          </cell>
        </row>
        <row r="1152">
          <cell r="C1152" t="str">
            <v>Kapasitas produksi</v>
          </cell>
          <cell r="G1152" t="str">
            <v>V</v>
          </cell>
          <cell r="H1152">
            <v>50</v>
          </cell>
          <cell r="I1152" t="str">
            <v>ton / Jam</v>
          </cell>
        </row>
        <row r="1153">
          <cell r="C1153" t="str">
            <v>Faktor Efisiensi alat</v>
          </cell>
          <cell r="G1153" t="str">
            <v>Fa</v>
          </cell>
          <cell r="H1153">
            <v>0.75</v>
          </cell>
          <cell r="I1153" t="str">
            <v>-</v>
          </cell>
        </row>
        <row r="1155">
          <cell r="C1155" t="str">
            <v>Kap.Prod. / jam =</v>
          </cell>
          <cell r="D1155" t="str">
            <v>V x Fa</v>
          </cell>
          <cell r="G1155" t="str">
            <v>Q2</v>
          </cell>
          <cell r="H1155">
            <v>558.03571428571422</v>
          </cell>
          <cell r="I1155" t="str">
            <v>M2</v>
          </cell>
        </row>
        <row r="1156">
          <cell r="D1156" t="str">
            <v>D1 x t</v>
          </cell>
        </row>
        <row r="1157">
          <cell r="C1157" t="str">
            <v>Koefisien Alat / M2</v>
          </cell>
          <cell r="D1157" t="str">
            <v xml:space="preserve"> = 1 : Q2</v>
          </cell>
          <cell r="G1157" t="str">
            <v>(E01)</v>
          </cell>
          <cell r="H1157">
            <v>1.7920000000000002E-3</v>
          </cell>
          <cell r="I1157" t="str">
            <v>Jam</v>
          </cell>
        </row>
        <row r="1159">
          <cell r="A1159" t="str">
            <v>2.c.</v>
          </cell>
          <cell r="C1159" t="str">
            <v>GENERATOR SET ( GENSET )</v>
          </cell>
          <cell r="G1159" t="str">
            <v>(E12)</v>
          </cell>
        </row>
        <row r="1160">
          <cell r="C1160" t="str">
            <v>Kap.Prod. / Jam = SAMA DENGAN AMP</v>
          </cell>
          <cell r="G1160" t="str">
            <v>Q3</v>
          </cell>
          <cell r="H1160">
            <v>558.03571428571422</v>
          </cell>
          <cell r="I1160" t="str">
            <v>M2</v>
          </cell>
        </row>
        <row r="1161">
          <cell r="C1161" t="str">
            <v>Koefisien Alat / M2</v>
          </cell>
          <cell r="D1161" t="str">
            <v xml:space="preserve"> = 1 : Q3</v>
          </cell>
          <cell r="G1161" t="str">
            <v>(E12)</v>
          </cell>
          <cell r="H1161">
            <v>1.7920000000000002E-3</v>
          </cell>
          <cell r="I1161" t="str">
            <v>Jam</v>
          </cell>
        </row>
        <row r="1163">
          <cell r="A1163" t="str">
            <v>2.d.</v>
          </cell>
          <cell r="C1163" t="str">
            <v>DUMP TRUCK (DT)</v>
          </cell>
          <cell r="G1163" t="str">
            <v>(E08)</v>
          </cell>
        </row>
        <row r="1164">
          <cell r="C1164" t="str">
            <v>Kapasitas bak</v>
          </cell>
          <cell r="G1164" t="str">
            <v>V</v>
          </cell>
          <cell r="H1164">
            <v>6</v>
          </cell>
          <cell r="I1164" t="str">
            <v>ton</v>
          </cell>
        </row>
        <row r="1165">
          <cell r="C1165" t="str">
            <v>Faktor Efisiensi alat</v>
          </cell>
          <cell r="G1165" t="str">
            <v>Fa</v>
          </cell>
          <cell r="H1165">
            <v>0.83</v>
          </cell>
          <cell r="I1165" t="str">
            <v>-</v>
          </cell>
        </row>
        <row r="1166">
          <cell r="C1166" t="str">
            <v>Kecepatan rata-rata bermuatan</v>
          </cell>
          <cell r="G1166" t="str">
            <v>v1</v>
          </cell>
          <cell r="H1166">
            <v>35</v>
          </cell>
          <cell r="I1166" t="str">
            <v>KM / Jam</v>
          </cell>
        </row>
        <row r="1167">
          <cell r="C1167" t="str">
            <v>Kecepatan rata-rata kosong</v>
          </cell>
          <cell r="G1167" t="str">
            <v>v2</v>
          </cell>
          <cell r="H1167">
            <v>50</v>
          </cell>
          <cell r="I1167" t="str">
            <v>KM / Jam</v>
          </cell>
        </row>
        <row r="1168">
          <cell r="C1168" t="str">
            <v>Kapasitas AMP / batch</v>
          </cell>
          <cell r="G1168" t="str">
            <v>Q2b</v>
          </cell>
          <cell r="H1168">
            <v>0.5</v>
          </cell>
          <cell r="I1168" t="str">
            <v>ton</v>
          </cell>
        </row>
        <row r="1169">
          <cell r="C1169" t="str">
            <v>Waktu menyiapkan 1 batch HRS</v>
          </cell>
          <cell r="G1169" t="str">
            <v>Tb</v>
          </cell>
          <cell r="H1169">
            <v>1</v>
          </cell>
          <cell r="I1169" t="str">
            <v>menit</v>
          </cell>
        </row>
        <row r="1170">
          <cell r="C1170" t="str">
            <v>Waktu Siklus</v>
          </cell>
          <cell r="G1170" t="str">
            <v>Ts2</v>
          </cell>
        </row>
        <row r="1171">
          <cell r="C1171" t="str">
            <v xml:space="preserve">- Mengisi Bak </v>
          </cell>
          <cell r="D1171" t="str">
            <v>= (V : Q2b) x Tb</v>
          </cell>
          <cell r="G1171" t="str">
            <v>T1</v>
          </cell>
          <cell r="H1171">
            <v>12</v>
          </cell>
          <cell r="I1171" t="str">
            <v>menit</v>
          </cell>
        </row>
        <row r="1172">
          <cell r="C1172" t="str">
            <v>- Angkut</v>
          </cell>
          <cell r="D1172" t="str">
            <v>= (L : v1) x 60 menit</v>
          </cell>
          <cell r="G1172" t="str">
            <v>T2</v>
          </cell>
          <cell r="H1172">
            <v>30</v>
          </cell>
          <cell r="I1172" t="str">
            <v>menit</v>
          </cell>
        </row>
        <row r="1173">
          <cell r="C1173" t="str">
            <v>- Tunggu + dump + Putar</v>
          </cell>
          <cell r="G1173" t="str">
            <v>T3</v>
          </cell>
          <cell r="H1173">
            <v>15</v>
          </cell>
          <cell r="I1173" t="str">
            <v>menit</v>
          </cell>
        </row>
        <row r="1174">
          <cell r="C1174" t="str">
            <v>- Kembali</v>
          </cell>
          <cell r="D1174" t="str">
            <v>= (L : v2) x 60 menit</v>
          </cell>
          <cell r="G1174" t="str">
            <v>T4</v>
          </cell>
          <cell r="H1174">
            <v>21</v>
          </cell>
          <cell r="I1174" t="str">
            <v>menit</v>
          </cell>
        </row>
        <row r="1175">
          <cell r="G1175" t="str">
            <v>Ts2</v>
          </cell>
          <cell r="H1175">
            <v>78</v>
          </cell>
          <cell r="I1175" t="str">
            <v>menit</v>
          </cell>
        </row>
        <row r="1177">
          <cell r="C1177" t="str">
            <v>Kap.Prod. / jam =</v>
          </cell>
          <cell r="D1177" t="str">
            <v>V x Fa x 60</v>
          </cell>
          <cell r="G1177" t="str">
            <v>Q4</v>
          </cell>
          <cell r="H1177">
            <v>57.005494505494489</v>
          </cell>
          <cell r="I1177" t="str">
            <v>M2</v>
          </cell>
        </row>
        <row r="1178">
          <cell r="D1178" t="str">
            <v>D1 x t x Ts2</v>
          </cell>
        </row>
        <row r="1180">
          <cell r="C1180" t="str">
            <v>Koefisien Alat / M2</v>
          </cell>
          <cell r="D1180" t="str">
            <v xml:space="preserve"> = 1 : Q4</v>
          </cell>
          <cell r="G1180" t="str">
            <v>(E09)</v>
          </cell>
          <cell r="H1180">
            <v>1.7542168674698801E-2</v>
          </cell>
          <cell r="I1180" t="str">
            <v>Jam</v>
          </cell>
        </row>
        <row r="1182">
          <cell r="A1182" t="str">
            <v>2.e.</v>
          </cell>
          <cell r="C1182" t="str">
            <v>ASPHALT FINISHER</v>
          </cell>
          <cell r="D1182" t="str">
            <v/>
          </cell>
          <cell r="G1182" t="str">
            <v>(E02)</v>
          </cell>
        </row>
        <row r="1183">
          <cell r="C1183" t="str">
            <v>Kapasitas produksi</v>
          </cell>
          <cell r="G1183" t="str">
            <v>V</v>
          </cell>
          <cell r="H1183">
            <v>40</v>
          </cell>
          <cell r="I1183" t="str">
            <v>ton / Jam</v>
          </cell>
        </row>
        <row r="1184">
          <cell r="C1184" t="str">
            <v>Faktor efisiensi alat</v>
          </cell>
          <cell r="G1184" t="str">
            <v>Fa</v>
          </cell>
          <cell r="H1184">
            <v>0.83</v>
          </cell>
          <cell r="I1184" t="str">
            <v>-</v>
          </cell>
        </row>
        <row r="1186">
          <cell r="C1186" t="str">
            <v>Kap.Prod. / jam =</v>
          </cell>
          <cell r="D1186" t="str">
            <v xml:space="preserve">V x Fa </v>
          </cell>
          <cell r="G1186" t="str">
            <v>Q5</v>
          </cell>
          <cell r="H1186">
            <v>494.04761904761892</v>
          </cell>
          <cell r="I1186" t="str">
            <v>M2</v>
          </cell>
        </row>
        <row r="1187">
          <cell r="D1187" t="str">
            <v>D1  x t</v>
          </cell>
        </row>
        <row r="1188">
          <cell r="C1188" t="str">
            <v>Koefisien Alat / M2</v>
          </cell>
          <cell r="D1188" t="str">
            <v xml:space="preserve"> = 1 : Q5</v>
          </cell>
          <cell r="G1188" t="str">
            <v>(E02)</v>
          </cell>
          <cell r="H1188">
            <v>2.0240963855421693E-3</v>
          </cell>
          <cell r="I1188" t="str">
            <v>Jam</v>
          </cell>
          <cell r="J1188" t="str">
            <v/>
          </cell>
        </row>
        <row r="1190">
          <cell r="A1190" t="str">
            <v>2.f.</v>
          </cell>
          <cell r="C1190" t="str">
            <v>TANDEM ROLLER</v>
          </cell>
          <cell r="G1190" t="str">
            <v>(E17)</v>
          </cell>
        </row>
        <row r="1191">
          <cell r="A1191" t="str">
            <v/>
          </cell>
          <cell r="C1191" t="str">
            <v>Kecepatan rata-rata alat</v>
          </cell>
          <cell r="G1191" t="str">
            <v>v</v>
          </cell>
          <cell r="H1191">
            <v>3.5</v>
          </cell>
          <cell r="I1191" t="str">
            <v>Km / Jam</v>
          </cell>
        </row>
        <row r="1192">
          <cell r="C1192" t="str">
            <v>Lebar efektif pemadatan</v>
          </cell>
          <cell r="G1192" t="str">
            <v>b</v>
          </cell>
          <cell r="H1192">
            <v>1.2</v>
          </cell>
          <cell r="I1192" t="str">
            <v>M</v>
          </cell>
        </row>
        <row r="1193">
          <cell r="C1193" t="str">
            <v>Jumlah lintasan</v>
          </cell>
          <cell r="G1193" t="str">
            <v>n</v>
          </cell>
          <cell r="H1193">
            <v>8</v>
          </cell>
          <cell r="I1193" t="str">
            <v>lintasan</v>
          </cell>
          <cell r="J1193" t="str">
            <v xml:space="preserve"> 4 Awal &amp; 4 Akhir</v>
          </cell>
        </row>
        <row r="1194">
          <cell r="C1194" t="str">
            <v>Faktor Efisiensi alat</v>
          </cell>
          <cell r="G1194" t="str">
            <v>Fa</v>
          </cell>
          <cell r="H1194">
            <v>0.83</v>
          </cell>
          <cell r="I1194" t="str">
            <v>-</v>
          </cell>
        </row>
        <row r="1195">
          <cell r="C1195" t="str">
            <v/>
          </cell>
        </row>
        <row r="1196">
          <cell r="J1196" t="str">
            <v>Berlanjut ke hal. berikut.</v>
          </cell>
        </row>
        <row r="1197">
          <cell r="A1197" t="str">
            <v>ITEM PEMBAYARAN NO.</v>
          </cell>
          <cell r="D1197" t="str">
            <v>:  6.3 (3)</v>
          </cell>
          <cell r="J1197" t="str">
            <v>Analisa EI-633</v>
          </cell>
        </row>
        <row r="1198">
          <cell r="A1198" t="str">
            <v>JENIS PEKERJAAN</v>
          </cell>
          <cell r="D1198" t="str">
            <v>:  Lataston Lapis Aus (HRS - WC)</v>
          </cell>
        </row>
        <row r="1199">
          <cell r="A1199" t="str">
            <v>SATUAN PEMBAYARAN</v>
          </cell>
          <cell r="D1199" t="str">
            <v>:  M2</v>
          </cell>
          <cell r="H1199" t="str">
            <v xml:space="preserve">         URAIAN ANALISA HARGA SATUAN</v>
          </cell>
        </row>
        <row r="1200">
          <cell r="J1200" t="str">
            <v>Lanjutan</v>
          </cell>
        </row>
        <row r="1202">
          <cell r="A1202" t="str">
            <v>No.</v>
          </cell>
          <cell r="C1202" t="str">
            <v>U R A I A N</v>
          </cell>
          <cell r="G1202" t="str">
            <v>KODE</v>
          </cell>
          <cell r="H1202" t="str">
            <v>KOEF.</v>
          </cell>
          <cell r="I1202" t="str">
            <v>SATUAN</v>
          </cell>
          <cell r="J1202" t="str">
            <v>KETERANGAN</v>
          </cell>
        </row>
        <row r="1205">
          <cell r="B1205" t="str">
            <v/>
          </cell>
          <cell r="C1205" t="str">
            <v xml:space="preserve">Kap. Prod./jam = </v>
          </cell>
          <cell r="D1205" t="str">
            <v>(v x 1000) x b x Fa</v>
          </cell>
          <cell r="G1205" t="str">
            <v>Q6</v>
          </cell>
          <cell r="H1205">
            <v>435.75</v>
          </cell>
          <cell r="I1205" t="str">
            <v>M2</v>
          </cell>
        </row>
        <row r="1206">
          <cell r="D1206" t="str">
            <v>n</v>
          </cell>
        </row>
        <row r="1207">
          <cell r="C1207" t="str">
            <v>Koefisien Alat / M2</v>
          </cell>
          <cell r="D1207" t="str">
            <v xml:space="preserve"> = 1 : Q6</v>
          </cell>
          <cell r="G1207" t="str">
            <v>(E17)</v>
          </cell>
          <cell r="H1207">
            <v>2.2948938611589212E-3</v>
          </cell>
          <cell r="I1207" t="str">
            <v>Jam</v>
          </cell>
        </row>
        <row r="1208">
          <cell r="C1208" t="str">
            <v/>
          </cell>
        </row>
        <row r="1209">
          <cell r="A1209" t="str">
            <v>2.g.</v>
          </cell>
          <cell r="C1209" t="str">
            <v>PNEUMATIC TIRE ROLLER</v>
          </cell>
          <cell r="G1209" t="str">
            <v>(E18)</v>
          </cell>
        </row>
        <row r="1210">
          <cell r="C1210" t="str">
            <v>Kecepatan rata-rata</v>
          </cell>
          <cell r="G1210" t="str">
            <v>v</v>
          </cell>
          <cell r="H1210">
            <v>5</v>
          </cell>
          <cell r="I1210" t="str">
            <v>KM / jam</v>
          </cell>
        </row>
        <row r="1211">
          <cell r="C1211" t="str">
            <v>Lebar efektif pemadatan</v>
          </cell>
          <cell r="G1211" t="str">
            <v>b</v>
          </cell>
          <cell r="H1211">
            <v>1.5</v>
          </cell>
          <cell r="I1211" t="str">
            <v>M</v>
          </cell>
        </row>
        <row r="1212">
          <cell r="C1212" t="str">
            <v>Jumlah lintasan</v>
          </cell>
          <cell r="G1212" t="str">
            <v>n</v>
          </cell>
          <cell r="H1212">
            <v>8</v>
          </cell>
          <cell r="I1212" t="str">
            <v>lintasan</v>
          </cell>
        </row>
        <row r="1213">
          <cell r="C1213" t="str">
            <v>Faktor Efisiensi alat</v>
          </cell>
          <cell r="G1213" t="str">
            <v>Fa</v>
          </cell>
          <cell r="H1213">
            <v>0.83</v>
          </cell>
          <cell r="I1213" t="str">
            <v>-</v>
          </cell>
        </row>
        <row r="1215">
          <cell r="C1215" t="str">
            <v>Kap.Prod./jam =</v>
          </cell>
          <cell r="D1215" t="str">
            <v>(v x 1000) x b x Fa</v>
          </cell>
          <cell r="G1215" t="str">
            <v>Q7</v>
          </cell>
          <cell r="H1215">
            <v>778.125</v>
          </cell>
          <cell r="I1215" t="str">
            <v>M2</v>
          </cell>
        </row>
        <row r="1216">
          <cell r="D1216" t="str">
            <v>n</v>
          </cell>
        </row>
        <row r="1217">
          <cell r="C1217" t="str">
            <v>Koefisien Alat / M2</v>
          </cell>
          <cell r="D1217" t="str">
            <v xml:space="preserve"> = 1 : Q7</v>
          </cell>
          <cell r="G1217" t="str">
            <v>(E18)</v>
          </cell>
          <cell r="H1217">
            <v>1.285140562248996E-3</v>
          </cell>
          <cell r="I1217" t="str">
            <v>Jam</v>
          </cell>
        </row>
        <row r="1219">
          <cell r="A1219" t="str">
            <v>2.h.</v>
          </cell>
          <cell r="C1219" t="str">
            <v>ALAT BANTU</v>
          </cell>
        </row>
        <row r="1220">
          <cell r="C1220" t="str">
            <v>diperlukan :</v>
          </cell>
          <cell r="J1220" t="str">
            <v>Lump Sum</v>
          </cell>
        </row>
        <row r="1221">
          <cell r="C1221" t="str">
            <v>- Kereta dorong     = 2 buah</v>
          </cell>
        </row>
        <row r="1222">
          <cell r="C1222" t="str">
            <v>- Sekop                = 3 buah</v>
          </cell>
        </row>
        <row r="1223">
          <cell r="C1223" t="str">
            <v>- Garpu                = 2 buah</v>
          </cell>
        </row>
        <row r="1224">
          <cell r="C1224" t="str">
            <v>- Tongkat Kontrol ketebalan hanparan</v>
          </cell>
        </row>
        <row r="1226">
          <cell r="A1226" t="str">
            <v xml:space="preserve">   3.</v>
          </cell>
          <cell r="C1226" t="str">
            <v>TENAGA</v>
          </cell>
        </row>
        <row r="1227">
          <cell r="C1227" t="str">
            <v>Produksi menentukan : Asphalt Mixing Plant (AMP)</v>
          </cell>
          <cell r="G1227" t="str">
            <v>Q2</v>
          </cell>
          <cell r="H1227">
            <v>558.03571428571422</v>
          </cell>
          <cell r="I1227" t="str">
            <v>M2/Jam</v>
          </cell>
        </row>
        <row r="1228">
          <cell r="C1228" t="str">
            <v>Produksi HRS / hari  =  Tk x Q2</v>
          </cell>
          <cell r="G1228" t="str">
            <v>Qt</v>
          </cell>
          <cell r="H1228">
            <v>3906.2499999999995</v>
          </cell>
          <cell r="I1228" t="str">
            <v>M2</v>
          </cell>
        </row>
        <row r="1229">
          <cell r="C1229" t="str">
            <v>Kebutuhan tenaga :</v>
          </cell>
        </row>
        <row r="1230">
          <cell r="D1230" t="str">
            <v>- Pekerja</v>
          </cell>
          <cell r="G1230" t="str">
            <v>P</v>
          </cell>
          <cell r="H1230">
            <v>14</v>
          </cell>
          <cell r="I1230" t="str">
            <v>orang</v>
          </cell>
        </row>
        <row r="1231">
          <cell r="D1231" t="str">
            <v>- Mandor</v>
          </cell>
          <cell r="G1231" t="str">
            <v>M</v>
          </cell>
          <cell r="H1231">
            <v>1</v>
          </cell>
          <cell r="I1231" t="str">
            <v>orang</v>
          </cell>
        </row>
        <row r="1233">
          <cell r="C1233" t="str">
            <v>Koefisien Tenaga / M2     :</v>
          </cell>
        </row>
        <row r="1234">
          <cell r="D1234" t="str">
            <v>- Pekerja</v>
          </cell>
          <cell r="E1234" t="str">
            <v>= (Tk x P) / Qt</v>
          </cell>
          <cell r="G1234" t="str">
            <v>(L01)</v>
          </cell>
          <cell r="H1234">
            <v>2.5088000000000003E-2</v>
          </cell>
          <cell r="I1234" t="str">
            <v>Jam</v>
          </cell>
        </row>
        <row r="1235">
          <cell r="D1235" t="str">
            <v>- Mandor</v>
          </cell>
          <cell r="E1235" t="str">
            <v>= (Tk x M) / Qt</v>
          </cell>
          <cell r="G1235" t="str">
            <v>(L03)</v>
          </cell>
          <cell r="H1235">
            <v>1.7920000000000002E-3</v>
          </cell>
          <cell r="I1235" t="str">
            <v>Jam</v>
          </cell>
        </row>
        <row r="1237">
          <cell r="A1237" t="str">
            <v>4.</v>
          </cell>
          <cell r="C1237" t="str">
            <v>HARGA DASAR SATUAN UPAH, BAHAN DAN ALAT</v>
          </cell>
        </row>
        <row r="1238">
          <cell r="C1238" t="str">
            <v>Lihat lampiran.</v>
          </cell>
        </row>
        <row r="1240">
          <cell r="A1240" t="str">
            <v>5.</v>
          </cell>
          <cell r="C1240" t="str">
            <v>ANALISA HARGA SATUAN PEKERJAAN</v>
          </cell>
        </row>
        <row r="1241">
          <cell r="C1241" t="str">
            <v>Lihat perhitungan dalam FORMULIR STANDAR UNTUK</v>
          </cell>
        </row>
        <row r="1242">
          <cell r="C1242" t="str">
            <v>PEREKEMAN ANALISA MASING-MASING HARGA</v>
          </cell>
        </row>
        <row r="1243">
          <cell r="C1243" t="str">
            <v>SATUAN.</v>
          </cell>
        </row>
        <row r="1244">
          <cell r="C1244" t="str">
            <v>Didapat Harga Satuan Pekerjaan :</v>
          </cell>
        </row>
        <row r="1246">
          <cell r="C1246" t="str">
            <v xml:space="preserve">Rp.  </v>
          </cell>
          <cell r="D1246">
            <v>8850.0988504625675</v>
          </cell>
          <cell r="E1246" t="str">
            <v xml:space="preserve"> / M2.</v>
          </cell>
        </row>
        <row r="1249">
          <cell r="A1249" t="str">
            <v>6.</v>
          </cell>
          <cell r="C1249" t="str">
            <v>WAKTU PELAKSANAAN YANG DIPERLUKAN</v>
          </cell>
        </row>
        <row r="1250">
          <cell r="C1250" t="str">
            <v>Masa Pelaksanaan :</v>
          </cell>
          <cell r="D1250" t="str">
            <v>. . . . . . . . . . . .</v>
          </cell>
          <cell r="E1250" t="str">
            <v>bulan</v>
          </cell>
        </row>
        <row r="1252">
          <cell r="A1252" t="str">
            <v>7.</v>
          </cell>
          <cell r="C1252" t="str">
            <v>VOLUME PEKERJAAN YANG DIPERLUKAN</v>
          </cell>
        </row>
        <row r="1253">
          <cell r="C1253" t="str">
            <v>Volume pekerjaan  :</v>
          </cell>
          <cell r="D1253">
            <v>0</v>
          </cell>
          <cell r="E1253" t="str">
            <v>M2</v>
          </cell>
        </row>
        <row r="1256">
          <cell r="A1256" t="str">
            <v>ITEM PEMBAYARAN NO.</v>
          </cell>
          <cell r="D1256" t="str">
            <v>:  6.3 (4)</v>
          </cell>
          <cell r="J1256" t="str">
            <v>Analisa EI-634</v>
          </cell>
          <cell r="T1256" t="str">
            <v>Analisa EI-634</v>
          </cell>
        </row>
        <row r="1257">
          <cell r="A1257" t="str">
            <v>JENIS PEKERJAAN</v>
          </cell>
          <cell r="D1257" t="str">
            <v>:  Lapis Pondasi HRS - Base</v>
          </cell>
        </row>
        <row r="1258">
          <cell r="A1258" t="str">
            <v>SATUAN PEMBAYARAN</v>
          </cell>
          <cell r="D1258" t="str">
            <v>:  M3</v>
          </cell>
          <cell r="H1258" t="str">
            <v xml:space="preserve">         URAIAN ANALISA HARGA SATUAN</v>
          </cell>
          <cell r="L1258" t="str">
            <v>FORMULIR STANDAR UNTUK</v>
          </cell>
        </row>
        <row r="1259">
          <cell r="L1259" t="str">
            <v>PEREKAMAN ANALISA MASING-MASING HARGA SATUAN</v>
          </cell>
        </row>
        <row r="1260">
          <cell r="L1260" t="str">
            <v/>
          </cell>
        </row>
        <row r="1261">
          <cell r="A1261" t="str">
            <v>No.</v>
          </cell>
          <cell r="C1261" t="str">
            <v>U R A I A N</v>
          </cell>
          <cell r="G1261" t="str">
            <v>KODE</v>
          </cell>
          <cell r="H1261" t="str">
            <v>KOEF.</v>
          </cell>
          <cell r="I1261" t="str">
            <v>SATUAN</v>
          </cell>
          <cell r="J1261" t="str">
            <v>KETERANGAN</v>
          </cell>
        </row>
        <row r="1263">
          <cell r="L1263" t="str">
            <v>Proyek / Bagpro</v>
          </cell>
          <cell r="O1263" t="str">
            <v xml:space="preserve">:  Peningkatan Jalan Dan Jembatan Prop. NTT </v>
          </cell>
        </row>
        <row r="1264">
          <cell r="A1264" t="str">
            <v>I.</v>
          </cell>
          <cell r="C1264" t="str">
            <v>ASUMSI</v>
          </cell>
          <cell r="L1264" t="str">
            <v>No. Paket Kontrak</v>
          </cell>
          <cell r="O1264" t="str">
            <v xml:space="preserve">:  </v>
          </cell>
        </row>
        <row r="1265">
          <cell r="A1265">
            <v>1</v>
          </cell>
          <cell r="C1265" t="str">
            <v>Menggunakan alat berat (cara mekanik)</v>
          </cell>
          <cell r="L1265" t="str">
            <v>Nama Paket</v>
          </cell>
          <cell r="O1265" t="str">
            <v>:  Pembangunan Jalan Resetlement Pengungsi Mauritzu</v>
          </cell>
        </row>
        <row r="1266">
          <cell r="A1266">
            <v>2</v>
          </cell>
          <cell r="C1266" t="str">
            <v>Lokasi pekerjaan : sepanjang jalan</v>
          </cell>
          <cell r="L1266" t="str">
            <v>Prop / Kab / Kodya</v>
          </cell>
          <cell r="O1266" t="str">
            <v>:  Nusa Tenggara Timur / TTU</v>
          </cell>
        </row>
        <row r="1267">
          <cell r="A1267">
            <v>3</v>
          </cell>
          <cell r="C1267" t="str">
            <v>Kondisi existing jalan : sedang</v>
          </cell>
          <cell r="L1267" t="str">
            <v>ITEM PEMBAYARAN NO.</v>
          </cell>
          <cell r="O1267" t="str">
            <v>:  6.3 (4)</v>
          </cell>
          <cell r="R1267" t="str">
            <v>PERKIRAAN VOL. PEK.</v>
          </cell>
          <cell r="T1267" t="str">
            <v>:</v>
          </cell>
          <cell r="U1267">
            <v>0</v>
          </cell>
        </row>
        <row r="1268">
          <cell r="A1268">
            <v>4</v>
          </cell>
          <cell r="C1268" t="str">
            <v>Jarak rata-rata Base Camp ke lokasi pekerjaan</v>
          </cell>
          <cell r="G1268" t="str">
            <v>L</v>
          </cell>
          <cell r="H1268">
            <v>17.5</v>
          </cell>
          <cell r="I1268" t="str">
            <v>KM</v>
          </cell>
          <cell r="L1268" t="str">
            <v>JENIS PEKERJAAN</v>
          </cell>
          <cell r="O1268" t="str">
            <v>:  Lapis Pondasi HRS - Base</v>
          </cell>
          <cell r="R1268" t="str">
            <v>TOTAL HARGA (Rp.)</v>
          </cell>
          <cell r="T1268" t="str">
            <v>:</v>
          </cell>
          <cell r="U1268">
            <v>0</v>
          </cell>
        </row>
        <row r="1269">
          <cell r="A1269">
            <v>5</v>
          </cell>
          <cell r="C1269" t="str">
            <v>Tebal Lapis (ATB) padat</v>
          </cell>
          <cell r="G1269" t="str">
            <v>t</v>
          </cell>
          <cell r="H1269">
            <v>3.5000000000000003E-2</v>
          </cell>
          <cell r="I1269" t="str">
            <v>M</v>
          </cell>
          <cell r="L1269" t="str">
            <v>SATUAN PEMBAYARAN</v>
          </cell>
          <cell r="O1269" t="str">
            <v>:  M3</v>
          </cell>
          <cell r="R1269" t="str">
            <v>% THD. BIAYA PROYEK</v>
          </cell>
          <cell r="T1269" t="str">
            <v>:</v>
          </cell>
          <cell r="U1269">
            <v>0</v>
          </cell>
        </row>
        <row r="1270">
          <cell r="A1270">
            <v>6</v>
          </cell>
          <cell r="C1270" t="str">
            <v>Jam kerja efektif per-hari</v>
          </cell>
          <cell r="G1270" t="str">
            <v>Tk</v>
          </cell>
          <cell r="H1270">
            <v>7</v>
          </cell>
          <cell r="I1270" t="str">
            <v>Jam</v>
          </cell>
        </row>
        <row r="1271">
          <cell r="A1271">
            <v>7</v>
          </cell>
          <cell r="C1271" t="str">
            <v>Faktor kehilanganmaterial :</v>
          </cell>
          <cell r="E1271" t="str">
            <v>- Agregat</v>
          </cell>
          <cell r="G1271" t="str">
            <v>Fh1</v>
          </cell>
          <cell r="H1271">
            <v>1.1000000000000001</v>
          </cell>
          <cell r="I1271" t="str">
            <v>-</v>
          </cell>
        </row>
        <row r="1272">
          <cell r="A1272" t="str">
            <v/>
          </cell>
          <cell r="E1272" t="str">
            <v>- Aspal</v>
          </cell>
          <cell r="G1272" t="str">
            <v>Fh2</v>
          </cell>
          <cell r="H1272">
            <v>1.05</v>
          </cell>
          <cell r="I1272" t="str">
            <v>-</v>
          </cell>
          <cell r="Q1272" t="str">
            <v>PERKIRAAN</v>
          </cell>
          <cell r="R1272" t="str">
            <v>HARGA</v>
          </cell>
          <cell r="S1272" t="str">
            <v>JUMLAH</v>
          </cell>
        </row>
        <row r="1273">
          <cell r="A1273">
            <v>8</v>
          </cell>
          <cell r="C1273" t="str">
            <v>Komposisi campuran ATB  :</v>
          </cell>
          <cell r="L1273" t="str">
            <v>NO.</v>
          </cell>
          <cell r="N1273" t="str">
            <v>KOMPONEN</v>
          </cell>
          <cell r="P1273" t="str">
            <v>SATUAN</v>
          </cell>
          <cell r="Q1273" t="str">
            <v>KUANTITAS</v>
          </cell>
          <cell r="R1273" t="str">
            <v>SATUAN</v>
          </cell>
          <cell r="S1273" t="str">
            <v>HARGA</v>
          </cell>
        </row>
        <row r="1274">
          <cell r="C1274" t="str">
            <v xml:space="preserve">- Coarse Agregat  </v>
          </cell>
          <cell r="G1274" t="str">
            <v>CA</v>
          </cell>
          <cell r="H1274">
            <v>54.65</v>
          </cell>
          <cell r="I1274" t="str">
            <v>%</v>
          </cell>
          <cell r="J1274" t="str">
            <v xml:space="preserve"> Gradasi harus -</v>
          </cell>
          <cell r="R1274" t="str">
            <v>(Rp.)</v>
          </cell>
          <cell r="S1274" t="str">
            <v>(Rp.)</v>
          </cell>
        </row>
        <row r="1275">
          <cell r="C1275" t="str">
            <v>- Fine Agregat</v>
          </cell>
          <cell r="G1275" t="str">
            <v>FA</v>
          </cell>
          <cell r="H1275">
            <v>37.5</v>
          </cell>
          <cell r="I1275" t="str">
            <v>%</v>
          </cell>
          <cell r="J1275" t="str">
            <v xml:space="preserve"> memenuhi -</v>
          </cell>
        </row>
        <row r="1276">
          <cell r="C1276" t="str">
            <v>- Fraksi Filler</v>
          </cell>
          <cell r="G1276" t="str">
            <v>FF</v>
          </cell>
          <cell r="H1276">
            <v>1</v>
          </cell>
          <cell r="I1276" t="str">
            <v>%</v>
          </cell>
          <cell r="J1276" t="str">
            <v xml:space="preserve"> Spesifikasi</v>
          </cell>
        </row>
        <row r="1277">
          <cell r="C1277" t="str">
            <v>- Asphalt</v>
          </cell>
          <cell r="D1277" t="str">
            <v>minimum 6 %</v>
          </cell>
          <cell r="G1277" t="str">
            <v>As</v>
          </cell>
          <cell r="H1277">
            <v>6.85</v>
          </cell>
          <cell r="I1277" t="str">
            <v>%</v>
          </cell>
          <cell r="L1277" t="str">
            <v>A.</v>
          </cell>
          <cell r="N1277" t="str">
            <v>TENAGA</v>
          </cell>
        </row>
        <row r="1278">
          <cell r="A1278">
            <v>9</v>
          </cell>
          <cell r="C1278" t="str">
            <v>Berat jenis bahan  :</v>
          </cell>
        </row>
        <row r="1279">
          <cell r="C1279" t="str">
            <v>- ATB</v>
          </cell>
          <cell r="G1279" t="str">
            <v>D1</v>
          </cell>
          <cell r="H1279">
            <v>2.2999999999999998</v>
          </cell>
          <cell r="I1279" t="str">
            <v>ton / M3</v>
          </cell>
          <cell r="L1279" t="str">
            <v>1.</v>
          </cell>
          <cell r="N1279" t="str">
            <v>Pekerja</v>
          </cell>
          <cell r="O1279" t="str">
            <v>(L01)</v>
          </cell>
          <cell r="P1279" t="str">
            <v>Jam</v>
          </cell>
          <cell r="Q1279">
            <v>0.77590361445783129</v>
          </cell>
          <cell r="R1279">
            <v>0</v>
          </cell>
          <cell r="U1279">
            <v>0</v>
          </cell>
        </row>
        <row r="1280">
          <cell r="C1280" t="str">
            <v>- Coarse Agregat &amp; Fine Agregat</v>
          </cell>
          <cell r="G1280" t="str">
            <v>D2</v>
          </cell>
          <cell r="H1280">
            <v>1.8</v>
          </cell>
          <cell r="I1280" t="str">
            <v>ton / M3</v>
          </cell>
          <cell r="L1280" t="str">
            <v>2.</v>
          </cell>
          <cell r="N1280" t="str">
            <v>Mandor</v>
          </cell>
          <cell r="O1280" t="str">
            <v>(L03)</v>
          </cell>
          <cell r="P1280" t="str">
            <v>Jam</v>
          </cell>
          <cell r="Q1280">
            <v>5.5421686746987948E-2</v>
          </cell>
          <cell r="R1280">
            <v>0</v>
          </cell>
          <cell r="U1280">
            <v>0</v>
          </cell>
        </row>
        <row r="1281">
          <cell r="C1281" t="str">
            <v>- Fraksi Filler</v>
          </cell>
          <cell r="G1281" t="str">
            <v>D3</v>
          </cell>
          <cell r="H1281">
            <v>2</v>
          </cell>
          <cell r="I1281" t="str">
            <v>ton / M3</v>
          </cell>
        </row>
        <row r="1282">
          <cell r="C1282" t="str">
            <v>- Asphalt</v>
          </cell>
          <cell r="G1282" t="str">
            <v>D4</v>
          </cell>
          <cell r="H1282">
            <v>1.03</v>
          </cell>
          <cell r="I1282" t="str">
            <v>ton / M3</v>
          </cell>
        </row>
        <row r="1283">
          <cell r="Q1283" t="str">
            <v xml:space="preserve">JUMLAH HARGA TENAGA   </v>
          </cell>
          <cell r="U1283">
            <v>0</v>
          </cell>
        </row>
        <row r="1284">
          <cell r="A1284" t="str">
            <v>II.</v>
          </cell>
          <cell r="C1284" t="str">
            <v>URUTAN KERJA</v>
          </cell>
        </row>
        <row r="1285">
          <cell r="A1285">
            <v>1</v>
          </cell>
          <cell r="C1285" t="str">
            <v xml:space="preserve">Wheel Loader memuat Agregat dan Asphalt ke dalam </v>
          </cell>
          <cell r="L1285" t="str">
            <v>B.</v>
          </cell>
          <cell r="N1285" t="str">
            <v>BAHAN</v>
          </cell>
        </row>
        <row r="1286">
          <cell r="A1286" t="str">
            <v/>
          </cell>
          <cell r="C1286" t="str">
            <v>Cold Bin AMP</v>
          </cell>
        </row>
        <row r="1287">
          <cell r="A1287">
            <v>2</v>
          </cell>
          <cell r="C1287" t="str">
            <v>Agregat dan aspal dicampur dan dipanaskan</v>
          </cell>
          <cell r="L1287" t="str">
            <v>1.</v>
          </cell>
          <cell r="N1287" t="str">
            <v>Agregat Kasar</v>
          </cell>
          <cell r="O1287" t="str">
            <v>(M03)</v>
          </cell>
          <cell r="P1287" t="str">
            <v>M3</v>
          </cell>
          <cell r="Q1287">
            <v>0.76813611111111102</v>
          </cell>
          <cell r="R1287">
            <v>32852.921470565663</v>
          </cell>
          <cell r="U1287">
            <v>25235.515337039033</v>
          </cell>
        </row>
        <row r="1288">
          <cell r="C1288" t="str">
            <v>dengan AMP untuk dimuat langsung ke dalam</v>
          </cell>
          <cell r="L1288" t="str">
            <v>2.</v>
          </cell>
          <cell r="N1288" t="str">
            <v>Agregat Halus</v>
          </cell>
          <cell r="O1288" t="str">
            <v>(M04)</v>
          </cell>
          <cell r="P1288" t="str">
            <v>M3</v>
          </cell>
          <cell r="Q1288">
            <v>0.52708333333333335</v>
          </cell>
          <cell r="R1288">
            <v>31756.453225945177</v>
          </cell>
          <cell r="U1288">
            <v>16738.297221175271</v>
          </cell>
        </row>
        <row r="1289">
          <cell r="A1289" t="str">
            <v/>
          </cell>
          <cell r="C1289" t="str">
            <v>Dump Truck dan diangkut ke lokasi pekerjaan</v>
          </cell>
          <cell r="L1289" t="str">
            <v>3</v>
          </cell>
          <cell r="N1289" t="str">
            <v>Filler</v>
          </cell>
          <cell r="O1289" t="str">
            <v>(M05)</v>
          </cell>
          <cell r="P1289" t="str">
            <v>Kg</v>
          </cell>
          <cell r="Q1289">
            <v>25.300000000000004</v>
          </cell>
          <cell r="R1289">
            <v>750</v>
          </cell>
          <cell r="U1289">
            <v>18975.000000000004</v>
          </cell>
        </row>
        <row r="1290">
          <cell r="A1290">
            <v>3</v>
          </cell>
          <cell r="C1290" t="str">
            <v>Campuran panas ATB dihampar dengan Finisher</v>
          </cell>
          <cell r="L1290" t="str">
            <v>4</v>
          </cell>
          <cell r="N1290" t="str">
            <v>Aspal</v>
          </cell>
          <cell r="O1290" t="str">
            <v>(M10)</v>
          </cell>
          <cell r="P1290" t="str">
            <v>Kg</v>
          </cell>
          <cell r="Q1290">
            <v>165.42749999999998</v>
          </cell>
          <cell r="R1290">
            <v>0</v>
          </cell>
          <cell r="U1290">
            <v>0</v>
          </cell>
        </row>
        <row r="1291">
          <cell r="C1291" t="str">
            <v>dan dipadatkan dengan Tandem (Awal &amp; Akhir) dan</v>
          </cell>
        </row>
        <row r="1292">
          <cell r="A1292" t="str">
            <v/>
          </cell>
          <cell r="C1292" t="str">
            <v>Pneumatic Tire Roller (Intermediate Rolling)</v>
          </cell>
        </row>
        <row r="1293">
          <cell r="A1293">
            <v>4</v>
          </cell>
          <cell r="C1293" t="str">
            <v>Selama pemadatan, sekelompok  pekerja akan</v>
          </cell>
          <cell r="Q1293" t="str">
            <v xml:space="preserve">JUMLAH HARGA BAHAN   </v>
          </cell>
          <cell r="U1293">
            <v>60948.812558214311</v>
          </cell>
        </row>
        <row r="1294">
          <cell r="A1294" t="str">
            <v/>
          </cell>
          <cell r="C1294" t="str">
            <v>merapikan tepi hamparaan dengan menggunakan</v>
          </cell>
        </row>
        <row r="1295">
          <cell r="A1295" t="str">
            <v/>
          </cell>
          <cell r="C1295" t="str">
            <v>Alat Bantu</v>
          </cell>
          <cell r="L1295" t="str">
            <v>C.</v>
          </cell>
          <cell r="N1295" t="str">
            <v>PERALATAN</v>
          </cell>
        </row>
        <row r="1296">
          <cell r="L1296" t="str">
            <v>1.</v>
          </cell>
          <cell r="N1296" t="str">
            <v>Wheel Loader</v>
          </cell>
          <cell r="O1296" t="str">
            <v>(E15)</v>
          </cell>
          <cell r="P1296" t="str">
            <v>Jam</v>
          </cell>
          <cell r="Q1296">
            <v>0.15204852331135238</v>
          </cell>
          <cell r="R1296">
            <v>215035.12819823693</v>
          </cell>
          <cell r="U1296">
            <v>32695.773702609273</v>
          </cell>
        </row>
        <row r="1297">
          <cell r="A1297" t="str">
            <v>III.</v>
          </cell>
          <cell r="C1297" t="str">
            <v>PEMAKAIAN BAHAN, ALAT DAN TENAGA</v>
          </cell>
          <cell r="L1297" t="str">
            <v>2.</v>
          </cell>
          <cell r="N1297" t="str">
            <v>AMP</v>
          </cell>
          <cell r="O1297" t="str">
            <v>(E01)</v>
          </cell>
          <cell r="P1297" t="str">
            <v>Jam</v>
          </cell>
          <cell r="Q1297">
            <v>5.5421686746987948E-2</v>
          </cell>
          <cell r="R1297">
            <v>1494606.6255529453</v>
          </cell>
          <cell r="U1297">
            <v>82833.620211368048</v>
          </cell>
        </row>
        <row r="1298">
          <cell r="L1298" t="str">
            <v>3.</v>
          </cell>
          <cell r="N1298" t="str">
            <v>Genset</v>
          </cell>
          <cell r="O1298" t="str">
            <v>(E12)</v>
          </cell>
          <cell r="P1298" t="str">
            <v>Jam</v>
          </cell>
          <cell r="Q1298">
            <v>5.5421686746987948E-2</v>
          </cell>
          <cell r="R1298">
            <v>134321.06697484411</v>
          </cell>
          <cell r="U1298">
            <v>7444.3000974009983</v>
          </cell>
        </row>
        <row r="1299">
          <cell r="A1299" t="str">
            <v xml:space="preserve">   1.</v>
          </cell>
          <cell r="C1299" t="str">
            <v>BAHAN</v>
          </cell>
          <cell r="L1299" t="str">
            <v>4.</v>
          </cell>
          <cell r="N1299" t="str">
            <v>Dump Truck</v>
          </cell>
          <cell r="O1299" t="str">
            <v>(E09)</v>
          </cell>
          <cell r="P1299" t="str">
            <v>Jam</v>
          </cell>
          <cell r="Q1299">
            <v>0.57153614457831325</v>
          </cell>
          <cell r="R1299">
            <v>119818.0926144915</v>
          </cell>
          <cell r="U1299">
            <v>68480.370703613735</v>
          </cell>
        </row>
        <row r="1300">
          <cell r="A1300" t="str">
            <v>1.a.</v>
          </cell>
          <cell r="C1300" t="str">
            <v>Agregat Kasar</v>
          </cell>
          <cell r="D1300" t="str">
            <v>= (CA x (D1 x 1M3) x Fh1) : D2</v>
          </cell>
          <cell r="G1300" t="str">
            <v>(M03)</v>
          </cell>
          <cell r="H1300">
            <v>0.76813611111111102</v>
          </cell>
          <cell r="I1300" t="str">
            <v>M3</v>
          </cell>
          <cell r="L1300" t="str">
            <v>5.</v>
          </cell>
          <cell r="N1300" t="str">
            <v>Asphalt Finisher     (E02)</v>
          </cell>
          <cell r="O1300" t="str">
            <v>(E02)</v>
          </cell>
          <cell r="P1300" t="str">
            <v>Jam</v>
          </cell>
          <cell r="Q1300">
            <v>7.6666666666666661E-2</v>
          </cell>
          <cell r="R1300">
            <v>153193.93066610809</v>
          </cell>
          <cell r="U1300">
            <v>11744.868017734952</v>
          </cell>
        </row>
        <row r="1301">
          <cell r="A1301" t="str">
            <v>1.b.</v>
          </cell>
          <cell r="C1301" t="str">
            <v>Agregat Halus</v>
          </cell>
          <cell r="D1301" t="str">
            <v>= (FA x (D1 x 1M3) x Fh1) : D2</v>
          </cell>
          <cell r="G1301" t="str">
            <v>(M04)</v>
          </cell>
          <cell r="H1301">
            <v>0.52708333333333335</v>
          </cell>
          <cell r="I1301" t="str">
            <v>M3</v>
          </cell>
          <cell r="L1301" t="str">
            <v>6.</v>
          </cell>
          <cell r="N1301" t="str">
            <v>Tandem Roller</v>
          </cell>
          <cell r="O1301" t="str">
            <v>(E17)</v>
          </cell>
          <cell r="P1301" t="str">
            <v>Jam</v>
          </cell>
          <cell r="Q1301">
            <v>6.5568396033112042E-2</v>
          </cell>
          <cell r="R1301">
            <v>112203.63792732745</v>
          </cell>
          <cell r="U1301">
            <v>7357.0125679749171</v>
          </cell>
        </row>
        <row r="1302">
          <cell r="A1302" t="str">
            <v>1.c.</v>
          </cell>
          <cell r="C1302" t="str">
            <v>Filler</v>
          </cell>
          <cell r="D1302" t="str">
            <v>= (FF x (D1 x 1M3) x Fh1) x 1000</v>
          </cell>
          <cell r="G1302" t="str">
            <v>(M05)</v>
          </cell>
          <cell r="H1302">
            <v>25.300000000000004</v>
          </cell>
          <cell r="I1302" t="str">
            <v>Kg</v>
          </cell>
          <cell r="L1302" t="str">
            <v>7</v>
          </cell>
          <cell r="N1302" t="str">
            <v>P. Tyre Roller</v>
          </cell>
          <cell r="O1302" t="str">
            <v>(E18)</v>
          </cell>
          <cell r="P1302" t="str">
            <v>Jam</v>
          </cell>
          <cell r="Q1302">
            <v>3.6718301778542739E-2</v>
          </cell>
          <cell r="R1302">
            <v>153571.33878019065</v>
          </cell>
          <cell r="U1302">
            <v>5638.8787618658635</v>
          </cell>
        </row>
        <row r="1303">
          <cell r="A1303" t="str">
            <v>1.d.</v>
          </cell>
          <cell r="C1303" t="str">
            <v>Aspal</v>
          </cell>
          <cell r="D1303" t="str">
            <v>= (AS x (D1 x 1M3) x Fh2) x 1000</v>
          </cell>
          <cell r="G1303" t="str">
            <v>(M10)</v>
          </cell>
          <cell r="H1303">
            <v>165.42749999999998</v>
          </cell>
          <cell r="I1303" t="str">
            <v>Kg</v>
          </cell>
          <cell r="L1303" t="str">
            <v>8</v>
          </cell>
          <cell r="N1303" t="str">
            <v>Alat Bantu</v>
          </cell>
          <cell r="P1303" t="str">
            <v>Ls</v>
          </cell>
          <cell r="Q1303">
            <v>1</v>
          </cell>
          <cell r="R1303">
            <v>250</v>
          </cell>
          <cell r="U1303">
            <v>250</v>
          </cell>
        </row>
        <row r="1305">
          <cell r="A1305" t="str">
            <v>2.</v>
          </cell>
          <cell r="C1305" t="str">
            <v>ALAT</v>
          </cell>
          <cell r="Q1305" t="str">
            <v xml:space="preserve">JUMLAH HARGA PERALATAN   </v>
          </cell>
          <cell r="U1305">
            <v>216444.82406256779</v>
          </cell>
        </row>
        <row r="1306">
          <cell r="A1306" t="str">
            <v>2.a.</v>
          </cell>
          <cell r="C1306" t="str">
            <v>WHEEL LOADER</v>
          </cell>
          <cell r="G1306" t="str">
            <v>(E15)</v>
          </cell>
        </row>
        <row r="1307">
          <cell r="C1307" t="str">
            <v>Kapasitas bucket</v>
          </cell>
          <cell r="G1307" t="str">
            <v>V</v>
          </cell>
          <cell r="H1307">
            <v>1.5</v>
          </cell>
          <cell r="I1307" t="str">
            <v>M3</v>
          </cell>
          <cell r="L1307" t="str">
            <v>D.</v>
          </cell>
          <cell r="N1307" t="str">
            <v>JUMLAH HARGA TENAGA, BAHAN DAN PERALATAN  ( A + B + C )</v>
          </cell>
          <cell r="U1307">
            <v>277393.63662078208</v>
          </cell>
        </row>
        <row r="1308">
          <cell r="C1308" t="str">
            <v>Faktor bucket</v>
          </cell>
          <cell r="G1308" t="str">
            <v>Fb</v>
          </cell>
          <cell r="H1308">
            <v>0.9</v>
          </cell>
          <cell r="I1308" t="str">
            <v>-</v>
          </cell>
          <cell r="L1308" t="str">
            <v>E.</v>
          </cell>
          <cell r="N1308" t="str">
            <v>OVERHEAD &amp; PROFIT</v>
          </cell>
          <cell r="P1308">
            <v>10</v>
          </cell>
          <cell r="Q1308" t="str">
            <v>%  x  D</v>
          </cell>
          <cell r="U1308">
            <v>27739.363662078209</v>
          </cell>
        </row>
        <row r="1309">
          <cell r="C1309" t="str">
            <v>Faktor efisiensi alat</v>
          </cell>
          <cell r="G1309" t="str">
            <v>Fa</v>
          </cell>
          <cell r="H1309">
            <v>0.83</v>
          </cell>
          <cell r="I1309" t="str">
            <v>-</v>
          </cell>
          <cell r="L1309" t="str">
            <v>F.</v>
          </cell>
          <cell r="N1309" t="str">
            <v>HARGA SATUAN PEKERJAAN  ( D + E )</v>
          </cell>
          <cell r="U1309">
            <v>305133.0002828603</v>
          </cell>
        </row>
        <row r="1310">
          <cell r="C1310" t="str">
            <v>Waktu Siklus</v>
          </cell>
          <cell r="G1310" t="str">
            <v>Ts1</v>
          </cell>
          <cell r="L1310" t="str">
            <v>Note: 1</v>
          </cell>
          <cell r="N1310" t="str">
            <v>SATUAN dapat berdasarkan atas jam operasi untuk Tenaga Kerja dan Peralatan, volume dan/atau ukuran</v>
          </cell>
        </row>
        <row r="1311">
          <cell r="C1311" t="str">
            <v>- Muat</v>
          </cell>
          <cell r="G1311" t="str">
            <v>T1</v>
          </cell>
          <cell r="H1311">
            <v>6</v>
          </cell>
          <cell r="I1311" t="str">
            <v>menit</v>
          </cell>
          <cell r="N1311" t="str">
            <v>berat untuk bahan-bahan.</v>
          </cell>
        </row>
        <row r="1312">
          <cell r="C1312" t="str">
            <v>- Lain lain</v>
          </cell>
          <cell r="G1312" t="str">
            <v>T2</v>
          </cell>
          <cell r="H1312">
            <v>2</v>
          </cell>
          <cell r="I1312" t="str">
            <v>menit</v>
          </cell>
          <cell r="L1312">
            <v>2</v>
          </cell>
          <cell r="N1312" t="str">
            <v>Kuantitas satuan adalah kuantitas setiap komponen untuk menyelesaikan satu satuan pekerjaan dari nomor</v>
          </cell>
        </row>
        <row r="1313">
          <cell r="G1313" t="str">
            <v>Ts1</v>
          </cell>
          <cell r="H1313">
            <v>8</v>
          </cell>
          <cell r="I1313" t="str">
            <v>menit</v>
          </cell>
          <cell r="N1313" t="str">
            <v>mata pembayaran.</v>
          </cell>
        </row>
        <row r="1314">
          <cell r="L1314">
            <v>3</v>
          </cell>
          <cell r="N1314" t="str">
            <v>Biaya satuan untuk peralatan sudah termasuk bahan bakar, bahan habis dipakai dan operator.</v>
          </cell>
        </row>
        <row r="1315">
          <cell r="L1315">
            <v>4</v>
          </cell>
          <cell r="N1315" t="str">
            <v>Biaya satuan sudah termasuk pengeluaran untuk seluruh pajak yang berkaitan (tetapi tidak termasuk PPN</v>
          </cell>
        </row>
        <row r="1316">
          <cell r="J1316" t="str">
            <v>Berlanjut ke hal. berikut.</v>
          </cell>
          <cell r="N1316" t="str">
            <v>yang dibayar dari kontrak) dan biaya-biaya lainnya.</v>
          </cell>
        </row>
        <row r="1317">
          <cell r="A1317" t="str">
            <v>ITEM PEMBAYARAN NO.</v>
          </cell>
          <cell r="D1317" t="str">
            <v>:  6.3 (4)</v>
          </cell>
          <cell r="J1317" t="str">
            <v>Analisa EI-634</v>
          </cell>
        </row>
        <row r="1318">
          <cell r="A1318" t="str">
            <v xml:space="preserve">JENIS PEKERJAAN                                  </v>
          </cell>
          <cell r="D1318" t="str">
            <v>:  Lapis Pondasi HRS - Base</v>
          </cell>
        </row>
        <row r="1319">
          <cell r="A1319" t="str">
            <v>SATUAN PEMBAYARAN</v>
          </cell>
          <cell r="D1319" t="str">
            <v>:  M3</v>
          </cell>
          <cell r="H1319" t="str">
            <v xml:space="preserve">         URAIAN ANALISA HARGA SATUAN</v>
          </cell>
        </row>
        <row r="1320">
          <cell r="J1320" t="str">
            <v>Lanjutan</v>
          </cell>
        </row>
        <row r="1322">
          <cell r="A1322" t="str">
            <v>No.</v>
          </cell>
          <cell r="C1322" t="str">
            <v>U R A I A N</v>
          </cell>
          <cell r="G1322" t="str">
            <v>KODE</v>
          </cell>
          <cell r="H1322" t="str">
            <v>KOEF.</v>
          </cell>
          <cell r="I1322" t="str">
            <v>SATUAN</v>
          </cell>
          <cell r="J1322" t="str">
            <v>KETERANGAN</v>
          </cell>
        </row>
        <row r="1325">
          <cell r="C1325" t="str">
            <v xml:space="preserve">Kap. Prod./jam = </v>
          </cell>
          <cell r="D1325" t="str">
            <v>D2 x V x Fb x Fa x 60</v>
          </cell>
          <cell r="G1325" t="str">
            <v>Q1</v>
          </cell>
          <cell r="H1325">
            <v>6.5768478260869578</v>
          </cell>
          <cell r="I1325" t="str">
            <v>M3</v>
          </cell>
          <cell r="J1325" t="str">
            <v/>
          </cell>
        </row>
        <row r="1326">
          <cell r="D1326" t="str">
            <v>D1 x Ts1</v>
          </cell>
        </row>
        <row r="1328">
          <cell r="C1328" t="str">
            <v>Koefisien Alat / M3</v>
          </cell>
          <cell r="D1328" t="str">
            <v xml:space="preserve"> = 1 : Q1</v>
          </cell>
          <cell r="G1328" t="str">
            <v>(E15)</v>
          </cell>
          <cell r="H1328">
            <v>0.15204852331135238</v>
          </cell>
          <cell r="I1328" t="str">
            <v>Jam</v>
          </cell>
        </row>
        <row r="1330">
          <cell r="A1330" t="str">
            <v>2.b.</v>
          </cell>
          <cell r="C1330" t="str">
            <v>ASPHALT MIXING PLANT (AMP)</v>
          </cell>
          <cell r="G1330" t="str">
            <v>(E01)</v>
          </cell>
        </row>
        <row r="1331">
          <cell r="C1331" t="str">
            <v>Kapasitas produksi</v>
          </cell>
          <cell r="G1331" t="str">
            <v>V</v>
          </cell>
          <cell r="H1331">
            <v>50</v>
          </cell>
          <cell r="I1331" t="str">
            <v>ton / Jam</v>
          </cell>
        </row>
        <row r="1332">
          <cell r="C1332" t="str">
            <v>Faktor Efisiensi alat</v>
          </cell>
          <cell r="G1332" t="str">
            <v>Fa</v>
          </cell>
          <cell r="H1332">
            <v>0.83</v>
          </cell>
          <cell r="I1332" t="str">
            <v>-</v>
          </cell>
        </row>
        <row r="1334">
          <cell r="C1334" t="str">
            <v>Kap.Prod. / jam =</v>
          </cell>
          <cell r="D1334" t="str">
            <v>V x Fa</v>
          </cell>
          <cell r="G1334" t="str">
            <v>Q2</v>
          </cell>
          <cell r="H1334">
            <v>18.043478260869566</v>
          </cell>
          <cell r="I1334" t="str">
            <v>M3</v>
          </cell>
        </row>
        <row r="1335">
          <cell r="D1335" t="str">
            <v xml:space="preserve">D1 </v>
          </cell>
        </row>
        <row r="1336">
          <cell r="C1336" t="str">
            <v>Koefisien Alat / M3</v>
          </cell>
          <cell r="D1336" t="str">
            <v xml:space="preserve"> = 1 : Q2</v>
          </cell>
          <cell r="G1336" t="str">
            <v>(E01)</v>
          </cell>
          <cell r="H1336">
            <v>5.5421686746987948E-2</v>
          </cell>
          <cell r="I1336" t="str">
            <v>Jam</v>
          </cell>
        </row>
        <row r="1338">
          <cell r="A1338" t="str">
            <v>2.c.</v>
          </cell>
          <cell r="C1338" t="str">
            <v>GENERATORSET ( GENSET )</v>
          </cell>
          <cell r="G1338" t="str">
            <v>(E12)</v>
          </cell>
        </row>
        <row r="1339">
          <cell r="C1339" t="str">
            <v>Kap.Prod. / Jam = SAMA DENGAN AMP</v>
          </cell>
          <cell r="G1339" t="str">
            <v>Q3</v>
          </cell>
          <cell r="H1339">
            <v>18.043478260869566</v>
          </cell>
          <cell r="I1339" t="str">
            <v>M2</v>
          </cell>
        </row>
        <row r="1340">
          <cell r="C1340" t="str">
            <v>Koefisien Alat / M3</v>
          </cell>
          <cell r="D1340" t="str">
            <v xml:space="preserve"> = 1 : Q3</v>
          </cell>
          <cell r="G1340" t="str">
            <v>(E12)</v>
          </cell>
          <cell r="H1340">
            <v>5.5421686746987948E-2</v>
          </cell>
          <cell r="I1340" t="str">
            <v>Jam</v>
          </cell>
        </row>
        <row r="1342">
          <cell r="A1342" t="str">
            <v>2.d.</v>
          </cell>
          <cell r="C1342" t="str">
            <v>DUMP TRUCK (DT)</v>
          </cell>
          <cell r="G1342" t="str">
            <v>(E08)</v>
          </cell>
        </row>
        <row r="1343">
          <cell r="C1343" t="str">
            <v>Kapasitas bak</v>
          </cell>
          <cell r="G1343" t="str">
            <v>V</v>
          </cell>
          <cell r="H1343">
            <v>6</v>
          </cell>
          <cell r="I1343" t="str">
            <v>ton</v>
          </cell>
        </row>
        <row r="1344">
          <cell r="C1344" t="str">
            <v>Faktor Efisiensi alat</v>
          </cell>
          <cell r="G1344" t="str">
            <v>Fa</v>
          </cell>
          <cell r="H1344">
            <v>0.83</v>
          </cell>
          <cell r="I1344" t="str">
            <v>-</v>
          </cell>
        </row>
        <row r="1345">
          <cell r="C1345" t="str">
            <v>Kecepatan rata-rata bermuatan</v>
          </cell>
          <cell r="G1345" t="str">
            <v>v1</v>
          </cell>
          <cell r="H1345">
            <v>40</v>
          </cell>
          <cell r="I1345" t="str">
            <v>Km / Jam</v>
          </cell>
        </row>
        <row r="1346">
          <cell r="C1346" t="str">
            <v>Kecepatan rata-rata kosong</v>
          </cell>
          <cell r="G1346" t="str">
            <v>v2</v>
          </cell>
          <cell r="H1346">
            <v>50</v>
          </cell>
          <cell r="I1346" t="str">
            <v>Km / Jam</v>
          </cell>
        </row>
        <row r="1347">
          <cell r="C1347" t="str">
            <v>Kapasitas AMP / batch</v>
          </cell>
          <cell r="G1347" t="str">
            <v>Q2b</v>
          </cell>
          <cell r="H1347">
            <v>0.5</v>
          </cell>
          <cell r="I1347" t="str">
            <v>ton</v>
          </cell>
        </row>
        <row r="1348">
          <cell r="C1348" t="str">
            <v>Waktu menyiapkan 1 batch ATB</v>
          </cell>
          <cell r="G1348" t="str">
            <v>Tb</v>
          </cell>
          <cell r="H1348">
            <v>1</v>
          </cell>
          <cell r="I1348" t="str">
            <v>menit</v>
          </cell>
        </row>
        <row r="1349">
          <cell r="C1349" t="str">
            <v>Waktu Siklus</v>
          </cell>
          <cell r="G1349" t="str">
            <v>Ts2</v>
          </cell>
        </row>
        <row r="1350">
          <cell r="C1350" t="str">
            <v xml:space="preserve">- Mengisi Bak </v>
          </cell>
          <cell r="D1350" t="str">
            <v>= (V : Q2b) x Tb</v>
          </cell>
          <cell r="G1350" t="str">
            <v>T1</v>
          </cell>
          <cell r="H1350">
            <v>12</v>
          </cell>
          <cell r="I1350" t="str">
            <v>menit</v>
          </cell>
        </row>
        <row r="1351">
          <cell r="C1351" t="str">
            <v>- Angkut</v>
          </cell>
          <cell r="D1351" t="str">
            <v>= (L : v1) x 60 menit</v>
          </cell>
          <cell r="G1351" t="str">
            <v>T2</v>
          </cell>
          <cell r="H1351">
            <v>26.25</v>
          </cell>
          <cell r="I1351" t="str">
            <v>menit</v>
          </cell>
        </row>
        <row r="1352">
          <cell r="C1352" t="str">
            <v>- Tunggu + dump + Putar</v>
          </cell>
          <cell r="G1352" t="str">
            <v>T3</v>
          </cell>
          <cell r="H1352">
            <v>15</v>
          </cell>
          <cell r="I1352" t="str">
            <v>menit</v>
          </cell>
        </row>
        <row r="1353">
          <cell r="C1353" t="str">
            <v>- Kembali</v>
          </cell>
          <cell r="D1353" t="str">
            <v>= (L : v2) x 60 menit</v>
          </cell>
          <cell r="G1353" t="str">
            <v>T4</v>
          </cell>
          <cell r="H1353">
            <v>21</v>
          </cell>
          <cell r="I1353" t="str">
            <v>menit</v>
          </cell>
        </row>
        <row r="1354">
          <cell r="G1354" t="str">
            <v>Ts2</v>
          </cell>
          <cell r="H1354">
            <v>74.25</v>
          </cell>
          <cell r="I1354" t="str">
            <v>menit</v>
          </cell>
        </row>
        <row r="1356">
          <cell r="C1356" t="str">
            <v>Kap.Prod. / jam =</v>
          </cell>
          <cell r="D1356" t="str">
            <v>V x Fa x 60</v>
          </cell>
          <cell r="G1356" t="str">
            <v>Q4</v>
          </cell>
          <cell r="H1356">
            <v>1.7496706192358367</v>
          </cell>
          <cell r="I1356" t="str">
            <v>M3</v>
          </cell>
        </row>
        <row r="1357">
          <cell r="D1357" t="str">
            <v>D1 x Ts2</v>
          </cell>
        </row>
        <row r="1359">
          <cell r="C1359" t="str">
            <v>Koefisien Alat / M3</v>
          </cell>
          <cell r="D1359" t="str">
            <v xml:space="preserve"> = 1 : Q4</v>
          </cell>
          <cell r="G1359" t="str">
            <v>(E09)</v>
          </cell>
          <cell r="H1359">
            <v>0.57153614457831325</v>
          </cell>
          <cell r="I1359" t="str">
            <v>Jam</v>
          </cell>
        </row>
        <row r="1361">
          <cell r="A1361" t="str">
            <v>2.e.</v>
          </cell>
          <cell r="C1361" t="str">
            <v>ASPHALT FINISHER</v>
          </cell>
          <cell r="D1361" t="str">
            <v/>
          </cell>
          <cell r="G1361" t="str">
            <v>(E02)</v>
          </cell>
        </row>
        <row r="1362">
          <cell r="C1362" t="str">
            <v>Kapasitas produksi</v>
          </cell>
          <cell r="G1362" t="str">
            <v>V</v>
          </cell>
          <cell r="H1362">
            <v>40</v>
          </cell>
          <cell r="I1362" t="str">
            <v>ton / Jam</v>
          </cell>
        </row>
        <row r="1363">
          <cell r="C1363" t="str">
            <v>Faktor efisiensi alat</v>
          </cell>
          <cell r="G1363" t="str">
            <v>Fa</v>
          </cell>
          <cell r="H1363">
            <v>0.75</v>
          </cell>
          <cell r="I1363" t="str">
            <v>-</v>
          </cell>
        </row>
        <row r="1365">
          <cell r="C1365" t="str">
            <v>Kap.Prod. / jam =</v>
          </cell>
          <cell r="D1365" t="str">
            <v xml:space="preserve">V x Fa </v>
          </cell>
          <cell r="G1365" t="str">
            <v>Q5</v>
          </cell>
          <cell r="H1365">
            <v>13.043478260869566</v>
          </cell>
          <cell r="I1365" t="str">
            <v>M3</v>
          </cell>
        </row>
        <row r="1366">
          <cell r="D1366" t="str">
            <v xml:space="preserve">D1  </v>
          </cell>
        </row>
        <row r="1367">
          <cell r="C1367" t="str">
            <v>Koefisien Alat / M3</v>
          </cell>
          <cell r="D1367" t="str">
            <v xml:space="preserve"> = 1 : Q5</v>
          </cell>
          <cell r="G1367" t="str">
            <v>(E02)</v>
          </cell>
          <cell r="H1367">
            <v>7.6666666666666661E-2</v>
          </cell>
          <cell r="I1367" t="str">
            <v>Jam</v>
          </cell>
          <cell r="J1367" t="str">
            <v/>
          </cell>
        </row>
        <row r="1369">
          <cell r="A1369" t="str">
            <v>2.f.</v>
          </cell>
          <cell r="C1369" t="str">
            <v>TANDEM ROLLER</v>
          </cell>
          <cell r="G1369" t="str">
            <v>(E17)</v>
          </cell>
        </row>
        <row r="1370">
          <cell r="A1370" t="str">
            <v/>
          </cell>
          <cell r="C1370" t="str">
            <v>Kecepatan rata-rata alat</v>
          </cell>
          <cell r="G1370" t="str">
            <v>v</v>
          </cell>
          <cell r="H1370">
            <v>3.5</v>
          </cell>
          <cell r="I1370" t="str">
            <v>Km / Jam</v>
          </cell>
        </row>
        <row r="1371">
          <cell r="C1371" t="str">
            <v>Lebar efektif pemadatan</v>
          </cell>
          <cell r="G1371" t="str">
            <v>b</v>
          </cell>
          <cell r="H1371">
            <v>1.2</v>
          </cell>
          <cell r="I1371" t="str">
            <v>M</v>
          </cell>
        </row>
        <row r="1372">
          <cell r="C1372" t="str">
            <v>Jumlah lintasan</v>
          </cell>
          <cell r="G1372" t="str">
            <v>n</v>
          </cell>
          <cell r="H1372">
            <v>8</v>
          </cell>
          <cell r="I1372" t="str">
            <v>lintasan</v>
          </cell>
          <cell r="J1372" t="str">
            <v xml:space="preserve"> 4 Awal &amp; 4 Akhir</v>
          </cell>
        </row>
        <row r="1373">
          <cell r="C1373" t="str">
            <v>Faktor Efisiensi alat</v>
          </cell>
          <cell r="G1373" t="str">
            <v>Fa</v>
          </cell>
          <cell r="H1373">
            <v>0.83</v>
          </cell>
          <cell r="I1373" t="str">
            <v>-</v>
          </cell>
        </row>
        <row r="1374">
          <cell r="C1374" t="str">
            <v/>
          </cell>
        </row>
        <row r="1375">
          <cell r="J1375" t="str">
            <v>Berlanjut ke hal. berikut.</v>
          </cell>
        </row>
        <row r="1376">
          <cell r="A1376" t="str">
            <v>ITEM PEMBAYARAN NO.</v>
          </cell>
          <cell r="D1376" t="str">
            <v>:  6.3 (4)</v>
          </cell>
          <cell r="J1376" t="str">
            <v>Analisa EI-634</v>
          </cell>
        </row>
        <row r="1377">
          <cell r="A1377" t="str">
            <v>JENIS PEKERJAAN</v>
          </cell>
          <cell r="D1377" t="str">
            <v>:  Lapis Pondasi HRS - Base</v>
          </cell>
        </row>
        <row r="1378">
          <cell r="A1378" t="str">
            <v>SATUAN PEMBAYARAN</v>
          </cell>
          <cell r="D1378" t="str">
            <v>:  M3</v>
          </cell>
          <cell r="H1378" t="str">
            <v xml:space="preserve">         URAIAN ANALISA HARGA SATUAN</v>
          </cell>
        </row>
        <row r="1379">
          <cell r="J1379" t="str">
            <v>Lanjutan</v>
          </cell>
        </row>
        <row r="1381">
          <cell r="A1381" t="str">
            <v>No.</v>
          </cell>
          <cell r="C1381" t="str">
            <v>U R A I A N</v>
          </cell>
          <cell r="G1381" t="str">
            <v>KODE</v>
          </cell>
          <cell r="H1381" t="str">
            <v>KOEF.</v>
          </cell>
          <cell r="I1381" t="str">
            <v>SATUAN</v>
          </cell>
          <cell r="J1381" t="str">
            <v>KETERANGAN</v>
          </cell>
        </row>
        <row r="1384">
          <cell r="B1384" t="str">
            <v/>
          </cell>
          <cell r="C1384" t="str">
            <v xml:space="preserve">Kap. Prod./jam = </v>
          </cell>
          <cell r="D1384" t="str">
            <v>(v x 1000) x b x t x Fa</v>
          </cell>
          <cell r="G1384" t="str">
            <v>Q6</v>
          </cell>
          <cell r="H1384">
            <v>15.251249999999999</v>
          </cell>
          <cell r="I1384" t="str">
            <v>M3</v>
          </cell>
        </row>
        <row r="1385">
          <cell r="D1385" t="str">
            <v>n</v>
          </cell>
        </row>
        <row r="1386">
          <cell r="C1386" t="str">
            <v>Koefisien Alat / M3</v>
          </cell>
          <cell r="D1386" t="str">
            <v xml:space="preserve"> = 1 : Q6</v>
          </cell>
          <cell r="G1386" t="str">
            <v>(E17)</v>
          </cell>
          <cell r="H1386">
            <v>6.5568396033112042E-2</v>
          </cell>
          <cell r="I1386" t="str">
            <v>Jam</v>
          </cell>
        </row>
        <row r="1387">
          <cell r="C1387" t="str">
            <v/>
          </cell>
        </row>
        <row r="1388">
          <cell r="A1388" t="str">
            <v>2.g.</v>
          </cell>
          <cell r="C1388" t="str">
            <v>PNEUMATIC TIRE ROLLER</v>
          </cell>
          <cell r="G1388" t="str">
            <v>(E18)</v>
          </cell>
        </row>
        <row r="1389">
          <cell r="C1389" t="str">
            <v>Kecepatan rata-rata</v>
          </cell>
          <cell r="G1389" t="str">
            <v>v</v>
          </cell>
          <cell r="H1389">
            <v>5</v>
          </cell>
          <cell r="I1389" t="str">
            <v>KM / Jam</v>
          </cell>
        </row>
        <row r="1390">
          <cell r="C1390" t="str">
            <v>Lebar efektif pemadatan</v>
          </cell>
          <cell r="G1390" t="str">
            <v>b</v>
          </cell>
          <cell r="H1390">
            <v>1.5</v>
          </cell>
          <cell r="I1390" t="str">
            <v>M</v>
          </cell>
        </row>
        <row r="1391">
          <cell r="C1391" t="str">
            <v>Jumlah lintasan</v>
          </cell>
          <cell r="G1391" t="str">
            <v>n</v>
          </cell>
          <cell r="H1391">
            <v>8</v>
          </cell>
          <cell r="I1391" t="str">
            <v>lintasan</v>
          </cell>
        </row>
        <row r="1392">
          <cell r="C1392" t="str">
            <v>Faktor Efisiensi alat</v>
          </cell>
          <cell r="G1392" t="str">
            <v>Fa</v>
          </cell>
          <cell r="H1392">
            <v>0.83</v>
          </cell>
          <cell r="I1392" t="str">
            <v>-</v>
          </cell>
        </row>
        <row r="1394">
          <cell r="C1394" t="str">
            <v>Kap.Prod. / jam =</v>
          </cell>
          <cell r="D1394" t="str">
            <v>(v x 1000) x b x t x Fa</v>
          </cell>
          <cell r="G1394" t="str">
            <v>Q7</v>
          </cell>
          <cell r="H1394">
            <v>27.234375</v>
          </cell>
          <cell r="I1394" t="str">
            <v>M3</v>
          </cell>
        </row>
        <row r="1395">
          <cell r="D1395" t="str">
            <v>n</v>
          </cell>
        </row>
        <row r="1396">
          <cell r="C1396" t="str">
            <v>Koefisien Alat / M3</v>
          </cell>
          <cell r="D1396" t="str">
            <v xml:space="preserve"> = 1 : Q7</v>
          </cell>
          <cell r="G1396" t="str">
            <v>(E18)</v>
          </cell>
          <cell r="H1396">
            <v>3.6718301778542739E-2</v>
          </cell>
          <cell r="I1396" t="str">
            <v>Jam</v>
          </cell>
        </row>
        <row r="1398">
          <cell r="A1398" t="str">
            <v>2.h.</v>
          </cell>
          <cell r="C1398" t="str">
            <v>ALAT BANTU</v>
          </cell>
        </row>
        <row r="1399">
          <cell r="C1399" t="str">
            <v>diperlukan :</v>
          </cell>
          <cell r="J1399" t="str">
            <v>Lump Sum</v>
          </cell>
        </row>
        <row r="1400">
          <cell r="C1400" t="str">
            <v>- Kereta dorong   = 2 buah</v>
          </cell>
        </row>
        <row r="1401">
          <cell r="C1401" t="str">
            <v>- Sekop                = 3 buah</v>
          </cell>
        </row>
        <row r="1402">
          <cell r="C1402" t="str">
            <v>- Garpu                = 2 buah</v>
          </cell>
        </row>
        <row r="1403">
          <cell r="C1403" t="str">
            <v>- Tongkat Kontrol ketebalan hanparan</v>
          </cell>
        </row>
        <row r="1405">
          <cell r="A1405" t="str">
            <v xml:space="preserve">   3.</v>
          </cell>
          <cell r="C1405" t="str">
            <v>TENAGA</v>
          </cell>
        </row>
        <row r="1406">
          <cell r="C1406" t="str">
            <v>Produksi menentukan : Asphalt Mixing Plant (AMP)</v>
          </cell>
          <cell r="G1406" t="str">
            <v>Q2</v>
          </cell>
          <cell r="H1406">
            <v>18.043478260869566</v>
          </cell>
          <cell r="I1406" t="str">
            <v>M3/Jam</v>
          </cell>
        </row>
        <row r="1407">
          <cell r="C1407" t="str">
            <v>Produksi ATB / hari  =  Tk x Q2</v>
          </cell>
          <cell r="G1407" t="str">
            <v>Qt</v>
          </cell>
          <cell r="H1407">
            <v>126.30434782608697</v>
          </cell>
          <cell r="I1407" t="str">
            <v>M3</v>
          </cell>
        </row>
        <row r="1408">
          <cell r="C1408" t="str">
            <v>Kebutuhan tenaga :</v>
          </cell>
        </row>
        <row r="1409">
          <cell r="D1409" t="str">
            <v>- Pekerja</v>
          </cell>
          <cell r="G1409" t="str">
            <v>P</v>
          </cell>
          <cell r="H1409">
            <v>14</v>
          </cell>
          <cell r="I1409" t="str">
            <v>orang</v>
          </cell>
        </row>
        <row r="1410">
          <cell r="D1410" t="str">
            <v>- Mandor</v>
          </cell>
          <cell r="G1410" t="str">
            <v>M</v>
          </cell>
          <cell r="H1410">
            <v>1</v>
          </cell>
          <cell r="I1410" t="str">
            <v>orang</v>
          </cell>
        </row>
        <row r="1412">
          <cell r="C1412" t="str">
            <v>Koefisien Tenaga / M3     :</v>
          </cell>
        </row>
        <row r="1413">
          <cell r="D1413" t="str">
            <v>- Pekerja</v>
          </cell>
          <cell r="E1413" t="str">
            <v>= (Tk x P) / Qt</v>
          </cell>
          <cell r="G1413" t="str">
            <v>(L01)</v>
          </cell>
          <cell r="H1413">
            <v>0.77590361445783129</v>
          </cell>
          <cell r="I1413" t="str">
            <v>Jam</v>
          </cell>
        </row>
        <row r="1414">
          <cell r="D1414" t="str">
            <v>- Mandor</v>
          </cell>
          <cell r="E1414" t="str">
            <v>= (Tk x M) / Qt</v>
          </cell>
          <cell r="G1414" t="str">
            <v>(L03)</v>
          </cell>
          <cell r="H1414">
            <v>5.5421686746987948E-2</v>
          </cell>
          <cell r="I1414" t="str">
            <v>Jam</v>
          </cell>
        </row>
        <row r="1416">
          <cell r="A1416" t="str">
            <v>4.</v>
          </cell>
          <cell r="C1416" t="str">
            <v>HARGA DASAR SATUAN UPAH, BAHAN DAN ALAT</v>
          </cell>
        </row>
        <row r="1417">
          <cell r="C1417" t="str">
            <v>Lihat lampiran.</v>
          </cell>
        </row>
        <row r="1419">
          <cell r="A1419" t="str">
            <v>5.</v>
          </cell>
          <cell r="C1419" t="str">
            <v>ANALISA HARGA SATUAN PEKERJAAN</v>
          </cell>
        </row>
        <row r="1420">
          <cell r="C1420" t="str">
            <v>Lihat perhitungan dalam FORMULIR STANDAR UNTUK</v>
          </cell>
        </row>
        <row r="1421">
          <cell r="C1421" t="str">
            <v>PEREKEMAN ANALISA MASING-MASING HARGA</v>
          </cell>
        </row>
        <row r="1422">
          <cell r="C1422" t="str">
            <v>SATUAN.</v>
          </cell>
        </row>
        <row r="1423">
          <cell r="C1423" t="str">
            <v>Didapat Harga Satuan Pekerjaan :</v>
          </cell>
        </row>
        <row r="1425">
          <cell r="C1425" t="str">
            <v xml:space="preserve">Rp.  </v>
          </cell>
          <cell r="D1425">
            <v>305133.0002828603</v>
          </cell>
          <cell r="E1425" t="str">
            <v xml:space="preserve"> / M3.</v>
          </cell>
        </row>
        <row r="1428">
          <cell r="A1428" t="str">
            <v>6.</v>
          </cell>
          <cell r="C1428" t="str">
            <v>WAKTU PELAKSANAAN YANG DIPERLUKAN</v>
          </cell>
        </row>
        <row r="1429">
          <cell r="C1429" t="str">
            <v>Masa Pelaksanaan :</v>
          </cell>
          <cell r="D1429" t="str">
            <v>. . . . . . . . . . . .</v>
          </cell>
          <cell r="E1429" t="str">
            <v>bulan</v>
          </cell>
        </row>
        <row r="1431">
          <cell r="A1431" t="str">
            <v>7.</v>
          </cell>
          <cell r="C1431" t="str">
            <v>VOLUME PEKERJAAN YANG DIPERLUKAN</v>
          </cell>
        </row>
        <row r="1432">
          <cell r="C1432" t="str">
            <v>Volume pekerjaan  :</v>
          </cell>
          <cell r="D1432">
            <v>0</v>
          </cell>
          <cell r="E1432" t="str">
            <v>M3</v>
          </cell>
        </row>
        <row r="1435">
          <cell r="A1435" t="str">
            <v>ITEM PEMBAYARAN NO.</v>
          </cell>
          <cell r="D1435" t="str">
            <v>:  .....................</v>
          </cell>
          <cell r="J1435" t="str">
            <v>Analisa EI-634a</v>
          </cell>
          <cell r="T1435" t="str">
            <v>Analisa EI-634a</v>
          </cell>
        </row>
        <row r="1436">
          <cell r="A1436" t="str">
            <v>JENIS PEKERJAAN</v>
          </cell>
          <cell r="D1436" t="str">
            <v>:  ATB Levelling (ATBL)</v>
          </cell>
        </row>
        <row r="1437">
          <cell r="A1437" t="str">
            <v>SATUAN PEMBAYARAN</v>
          </cell>
          <cell r="D1437" t="str">
            <v>:  TON</v>
          </cell>
          <cell r="H1437" t="str">
            <v xml:space="preserve">         URAIAN ANALISA HARGA SATUAN</v>
          </cell>
          <cell r="L1437" t="str">
            <v>FORMULIR STANDAR UNTUK</v>
          </cell>
        </row>
        <row r="1438">
          <cell r="L1438" t="str">
            <v>PEREKAMAN ANALISA MASING-MASING HARGA SATUAN</v>
          </cell>
        </row>
        <row r="1439">
          <cell r="L1439" t="str">
            <v/>
          </cell>
        </row>
        <row r="1440">
          <cell r="A1440" t="str">
            <v>No.</v>
          </cell>
          <cell r="C1440" t="str">
            <v>U R A I A N</v>
          </cell>
          <cell r="G1440" t="str">
            <v>KODE</v>
          </cell>
          <cell r="H1440" t="str">
            <v>KOEF.</v>
          </cell>
          <cell r="I1440" t="str">
            <v>SATUAN</v>
          </cell>
          <cell r="J1440" t="str">
            <v>KETERANGAN</v>
          </cell>
        </row>
        <row r="1442">
          <cell r="L1442" t="str">
            <v>PROYEK</v>
          </cell>
          <cell r="O1442" t="str">
            <v>:</v>
          </cell>
        </row>
        <row r="1443">
          <cell r="A1443" t="str">
            <v>I.</v>
          </cell>
          <cell r="C1443" t="str">
            <v>ASUMSI</v>
          </cell>
          <cell r="L1443" t="str">
            <v>No. PAKET KONTRAK</v>
          </cell>
          <cell r="O1443" t="str">
            <v>:</v>
          </cell>
        </row>
        <row r="1444">
          <cell r="A1444">
            <v>1</v>
          </cell>
          <cell r="C1444" t="str">
            <v>Menggunakan alat berat (cara mekanik)</v>
          </cell>
          <cell r="L1444" t="str">
            <v>NAMA PAKET</v>
          </cell>
          <cell r="O1444" t="str">
            <v>:</v>
          </cell>
        </row>
        <row r="1445">
          <cell r="A1445">
            <v>2</v>
          </cell>
          <cell r="C1445" t="str">
            <v>Lokasi pekerjaan : sepanjang jalan</v>
          </cell>
          <cell r="L1445" t="str">
            <v>PROP / KAB / KODYA</v>
          </cell>
          <cell r="O1445" t="str">
            <v>:</v>
          </cell>
        </row>
        <row r="1446">
          <cell r="A1446">
            <v>3</v>
          </cell>
          <cell r="C1446" t="str">
            <v>Kondisi existing jalan : sedang</v>
          </cell>
          <cell r="L1446" t="str">
            <v>ITEM PEMBAYARAN NO.</v>
          </cell>
          <cell r="O1446" t="str">
            <v>:  .....................</v>
          </cell>
          <cell r="R1446" t="str">
            <v>PERKIRAAN VOL. PEK.</v>
          </cell>
          <cell r="T1446" t="str">
            <v>:</v>
          </cell>
          <cell r="U1446">
            <v>0</v>
          </cell>
        </row>
        <row r="1447">
          <cell r="A1447">
            <v>4</v>
          </cell>
          <cell r="C1447" t="str">
            <v>Jarak rata-rata Base Camp ke lokasi pekerjaan</v>
          </cell>
          <cell r="G1447" t="str">
            <v>L</v>
          </cell>
          <cell r="H1447">
            <v>17.5</v>
          </cell>
          <cell r="I1447" t="str">
            <v>KM</v>
          </cell>
          <cell r="L1447" t="str">
            <v>JENIS PEKERJAAN</v>
          </cell>
          <cell r="O1447" t="str">
            <v>:  ATB Levelling (ATBL)</v>
          </cell>
          <cell r="R1447" t="str">
            <v>TOTAL HARGA (Rp.)</v>
          </cell>
          <cell r="T1447" t="str">
            <v>:</v>
          </cell>
          <cell r="U1447">
            <v>0</v>
          </cell>
        </row>
        <row r="1448">
          <cell r="A1448">
            <v>5</v>
          </cell>
          <cell r="C1448" t="str">
            <v>Tebal Lapis (ATBL) padat</v>
          </cell>
          <cell r="G1448" t="str">
            <v>t</v>
          </cell>
          <cell r="H1448">
            <v>0.03</v>
          </cell>
          <cell r="I1448" t="str">
            <v>M</v>
          </cell>
          <cell r="L1448" t="str">
            <v>SATUAN PEMBAYARAN</v>
          </cell>
          <cell r="O1448" t="str">
            <v>:  TON</v>
          </cell>
          <cell r="R1448" t="str">
            <v>% THD. BIAYA PROYEK</v>
          </cell>
          <cell r="T1448" t="str">
            <v>:</v>
          </cell>
          <cell r="U1448">
            <v>0</v>
          </cell>
        </row>
        <row r="1449">
          <cell r="A1449">
            <v>6</v>
          </cell>
          <cell r="C1449" t="str">
            <v>Jam kerja efektif per-hari</v>
          </cell>
          <cell r="G1449" t="str">
            <v>Tk</v>
          </cell>
          <cell r="H1449">
            <v>7</v>
          </cell>
          <cell r="I1449" t="str">
            <v>Jam</v>
          </cell>
        </row>
        <row r="1450">
          <cell r="A1450">
            <v>7</v>
          </cell>
          <cell r="C1450" t="str">
            <v>Faktor kehilanganmaterial :</v>
          </cell>
          <cell r="E1450" t="str">
            <v>- Agregat</v>
          </cell>
          <cell r="G1450" t="str">
            <v>Fh1</v>
          </cell>
          <cell r="H1450">
            <v>1.1000000000000001</v>
          </cell>
          <cell r="I1450" t="str">
            <v>-</v>
          </cell>
        </row>
        <row r="1451">
          <cell r="A1451" t="str">
            <v/>
          </cell>
          <cell r="E1451" t="str">
            <v>- Aspal</v>
          </cell>
          <cell r="G1451" t="str">
            <v>Fh2</v>
          </cell>
          <cell r="H1451">
            <v>1.05</v>
          </cell>
          <cell r="I1451" t="str">
            <v>-</v>
          </cell>
          <cell r="Q1451" t="str">
            <v>PERKIRAAN</v>
          </cell>
          <cell r="R1451" t="str">
            <v>HARGA</v>
          </cell>
          <cell r="S1451" t="str">
            <v>JUMLAH</v>
          </cell>
        </row>
        <row r="1452">
          <cell r="A1452">
            <v>8</v>
          </cell>
          <cell r="C1452" t="str">
            <v>Komposisi campuran ATBL  :</v>
          </cell>
          <cell r="L1452" t="str">
            <v>NO.</v>
          </cell>
          <cell r="N1452" t="str">
            <v>KOMPONEN</v>
          </cell>
          <cell r="P1452" t="str">
            <v>SATUAN</v>
          </cell>
          <cell r="Q1452" t="str">
            <v>KUANTITAS</v>
          </cell>
          <cell r="R1452" t="str">
            <v>SATUAN</v>
          </cell>
          <cell r="S1452" t="str">
            <v>HARGA</v>
          </cell>
        </row>
        <row r="1453">
          <cell r="C1453" t="str">
            <v xml:space="preserve">- Coarse Agregat  </v>
          </cell>
          <cell r="D1453" t="str">
            <v>40 - 60 %</v>
          </cell>
          <cell r="G1453" t="str">
            <v>CA</v>
          </cell>
          <cell r="H1453">
            <v>43.5</v>
          </cell>
          <cell r="I1453" t="str">
            <v>%</v>
          </cell>
          <cell r="J1453" t="str">
            <v xml:space="preserve"> Gradasi harus -</v>
          </cell>
          <cell r="R1453" t="str">
            <v>(Rp.)</v>
          </cell>
          <cell r="S1453" t="str">
            <v>(Rp.)</v>
          </cell>
        </row>
        <row r="1454">
          <cell r="C1454" t="str">
            <v>- Fine Agregat</v>
          </cell>
          <cell r="D1454" t="str">
            <v>26 - 49.5 %</v>
          </cell>
          <cell r="G1454" t="str">
            <v>FA</v>
          </cell>
          <cell r="H1454">
            <v>45</v>
          </cell>
          <cell r="I1454" t="str">
            <v>%</v>
          </cell>
          <cell r="J1454" t="str">
            <v xml:space="preserve"> memenuhi -</v>
          </cell>
        </row>
        <row r="1455">
          <cell r="C1455" t="str">
            <v>- Fraksi Filler</v>
          </cell>
          <cell r="D1455" t="str">
            <v>4.7 - 7.5 %</v>
          </cell>
          <cell r="G1455" t="str">
            <v>FF</v>
          </cell>
          <cell r="H1455">
            <v>5</v>
          </cell>
          <cell r="I1455" t="str">
            <v>%</v>
          </cell>
          <cell r="J1455" t="str">
            <v xml:space="preserve"> Spesifikasi</v>
          </cell>
        </row>
        <row r="1456">
          <cell r="C1456" t="str">
            <v>- Asphalt</v>
          </cell>
          <cell r="D1456" t="str">
            <v>minimum 6 %</v>
          </cell>
          <cell r="G1456" t="str">
            <v>As</v>
          </cell>
          <cell r="H1456">
            <v>6.5</v>
          </cell>
          <cell r="I1456" t="str">
            <v>%</v>
          </cell>
          <cell r="L1456" t="str">
            <v>A.</v>
          </cell>
          <cell r="N1456" t="str">
            <v>TENAGA</v>
          </cell>
        </row>
        <row r="1457">
          <cell r="A1457">
            <v>9</v>
          </cell>
          <cell r="C1457" t="str">
            <v>Berat jenis bahan  :</v>
          </cell>
        </row>
        <row r="1458">
          <cell r="C1458" t="str">
            <v>- ATBL</v>
          </cell>
          <cell r="G1458" t="str">
            <v>D1</v>
          </cell>
          <cell r="H1458">
            <v>2.2999999999999998</v>
          </cell>
          <cell r="I1458" t="str">
            <v>ton / M3</v>
          </cell>
          <cell r="L1458" t="str">
            <v>1.</v>
          </cell>
          <cell r="N1458" t="str">
            <v>Pekerja</v>
          </cell>
          <cell r="O1458" t="str">
            <v>(L01)</v>
          </cell>
          <cell r="P1458" t="str">
            <v>Jam</v>
          </cell>
          <cell r="Q1458">
            <v>0.16867469879518071</v>
          </cell>
          <cell r="R1458">
            <v>0</v>
          </cell>
          <cell r="U1458">
            <v>0</v>
          </cell>
        </row>
        <row r="1459">
          <cell r="C1459" t="str">
            <v>- Coarse Agregat &amp; Fine Agregat</v>
          </cell>
          <cell r="G1459" t="str">
            <v>D2</v>
          </cell>
          <cell r="H1459">
            <v>1.8</v>
          </cell>
          <cell r="I1459" t="str">
            <v>ton / M3</v>
          </cell>
          <cell r="L1459" t="str">
            <v>2.</v>
          </cell>
          <cell r="N1459" t="str">
            <v>Mandor</v>
          </cell>
          <cell r="O1459" t="str">
            <v>(L03)</v>
          </cell>
          <cell r="P1459" t="str">
            <v>Jam</v>
          </cell>
          <cell r="Q1459">
            <v>2.4096385542168676E-2</v>
          </cell>
          <cell r="R1459">
            <v>0</v>
          </cell>
          <cell r="U1459">
            <v>0</v>
          </cell>
        </row>
        <row r="1460">
          <cell r="C1460" t="str">
            <v>- Fraksi Filler</v>
          </cell>
          <cell r="G1460" t="str">
            <v>D3</v>
          </cell>
          <cell r="H1460">
            <v>2</v>
          </cell>
          <cell r="I1460" t="str">
            <v>ton / M3</v>
          </cell>
        </row>
        <row r="1461">
          <cell r="C1461" t="str">
            <v>- Asphalt</v>
          </cell>
          <cell r="G1461" t="str">
            <v>D4</v>
          </cell>
          <cell r="H1461">
            <v>1.03</v>
          </cell>
          <cell r="I1461" t="str">
            <v>ton / M3</v>
          </cell>
        </row>
        <row r="1462">
          <cell r="Q1462" t="str">
            <v xml:space="preserve">JUMLAH HARGA TENAGA   </v>
          </cell>
          <cell r="U1462">
            <v>0</v>
          </cell>
        </row>
        <row r="1463">
          <cell r="A1463" t="str">
            <v>II.</v>
          </cell>
          <cell r="C1463" t="str">
            <v>URUTAN KERJA</v>
          </cell>
        </row>
        <row r="1464">
          <cell r="A1464">
            <v>1</v>
          </cell>
          <cell r="C1464" t="str">
            <v xml:space="preserve">Wheel Loader memuat Agregat dan Asphalt ke dalam </v>
          </cell>
          <cell r="L1464" t="str">
            <v>B.</v>
          </cell>
          <cell r="N1464" t="str">
            <v>BAHAN</v>
          </cell>
        </row>
        <row r="1465">
          <cell r="A1465" t="str">
            <v/>
          </cell>
          <cell r="C1465" t="str">
            <v>Cold Bin AMP</v>
          </cell>
          <cell r="Q1465" t="str">
            <v/>
          </cell>
        </row>
        <row r="1466">
          <cell r="A1466">
            <v>2</v>
          </cell>
          <cell r="C1466" t="str">
            <v>Agregat dan aspal dicampur dan dipanaskn</v>
          </cell>
          <cell r="L1466" t="str">
            <v>1.</v>
          </cell>
          <cell r="N1466" t="str">
            <v>Agregat Kasar</v>
          </cell>
          <cell r="O1466" t="str">
            <v>(M03)</v>
          </cell>
          <cell r="P1466" t="str">
            <v>M3</v>
          </cell>
          <cell r="Q1466">
            <v>0.26583333333333337</v>
          </cell>
          <cell r="R1466">
            <v>32852.921470565663</v>
          </cell>
          <cell r="U1466">
            <v>8733.4016242587059</v>
          </cell>
        </row>
        <row r="1467">
          <cell r="C1467" t="str">
            <v>dengan AMP untuk dimuat langsung kedalam</v>
          </cell>
          <cell r="L1467" t="str">
            <v>2.</v>
          </cell>
          <cell r="N1467" t="str">
            <v>Agregat Halus</v>
          </cell>
          <cell r="O1467" t="str">
            <v>(M04)</v>
          </cell>
          <cell r="P1467" t="str">
            <v>M3</v>
          </cell>
          <cell r="Q1467">
            <v>0.27500000000000002</v>
          </cell>
          <cell r="R1467">
            <v>31756.453225945177</v>
          </cell>
          <cell r="U1467">
            <v>8733.024637134924</v>
          </cell>
        </row>
        <row r="1468">
          <cell r="A1468" t="str">
            <v/>
          </cell>
          <cell r="C1468" t="str">
            <v>Dump Truck dan diangkut kelokasi pekerjaan</v>
          </cell>
          <cell r="L1468" t="str">
            <v>3</v>
          </cell>
          <cell r="N1468" t="str">
            <v>Filler</v>
          </cell>
          <cell r="O1468" t="str">
            <v>(M05)</v>
          </cell>
          <cell r="P1468" t="str">
            <v>Kg</v>
          </cell>
          <cell r="Q1468">
            <v>55.000000000000007</v>
          </cell>
          <cell r="R1468">
            <v>750</v>
          </cell>
          <cell r="U1468">
            <v>41250.000000000007</v>
          </cell>
        </row>
        <row r="1469">
          <cell r="A1469">
            <v>3</v>
          </cell>
          <cell r="C1469" t="str">
            <v>Campuran panas ATBL dihampar dengan Finisher</v>
          </cell>
          <cell r="L1469" t="str">
            <v>4</v>
          </cell>
          <cell r="N1469" t="str">
            <v>Aspal</v>
          </cell>
          <cell r="O1469" t="str">
            <v>(M10)</v>
          </cell>
          <cell r="P1469" t="str">
            <v>Kg</v>
          </cell>
          <cell r="Q1469">
            <v>68.25</v>
          </cell>
          <cell r="R1469">
            <v>0</v>
          </cell>
          <cell r="U1469">
            <v>0</v>
          </cell>
        </row>
        <row r="1470">
          <cell r="C1470" t="str">
            <v>dan dipadatkan dengan Tandem (Awal &amp; Akhir) dan</v>
          </cell>
        </row>
        <row r="1471">
          <cell r="A1471" t="str">
            <v/>
          </cell>
          <cell r="C1471" t="str">
            <v>Pneumatic Tire Roller (Intermediate Rolling)</v>
          </cell>
        </row>
        <row r="1472">
          <cell r="A1472">
            <v>4</v>
          </cell>
          <cell r="C1472" t="str">
            <v>Selama pemadatan, sekelompok  pekerja akan</v>
          </cell>
          <cell r="Q1472" t="str">
            <v xml:space="preserve">JUMLAH HARGA BAHAN   </v>
          </cell>
          <cell r="U1472">
            <v>58716.426261393637</v>
          </cell>
        </row>
        <row r="1473">
          <cell r="A1473" t="str">
            <v/>
          </cell>
          <cell r="C1473" t="str">
            <v>merapikan tepi hamparaan dengan menggunakan</v>
          </cell>
        </row>
        <row r="1474">
          <cell r="A1474" t="str">
            <v/>
          </cell>
          <cell r="C1474" t="str">
            <v>Alat Bantu</v>
          </cell>
          <cell r="L1474" t="str">
            <v>C.</v>
          </cell>
          <cell r="N1474" t="str">
            <v>PERALATAN</v>
          </cell>
        </row>
        <row r="1475">
          <cell r="L1475" t="str">
            <v>1.</v>
          </cell>
          <cell r="N1475" t="str">
            <v>Wheel Loader</v>
          </cell>
          <cell r="O1475" t="str">
            <v>(E15)</v>
          </cell>
          <cell r="P1475" t="str">
            <v>Jam</v>
          </cell>
          <cell r="Q1475">
            <v>1.652701340340787E-2</v>
          </cell>
          <cell r="R1475">
            <v>215035.12819823693</v>
          </cell>
          <cell r="U1475">
            <v>3553.8884459357914</v>
          </cell>
        </row>
        <row r="1476">
          <cell r="A1476" t="str">
            <v>III.</v>
          </cell>
          <cell r="C1476" t="str">
            <v>PEMAKAIAN BAHAN, ALAT DAN TENAGA</v>
          </cell>
          <cell r="L1476" t="str">
            <v>2.</v>
          </cell>
          <cell r="N1476" t="str">
            <v>AMP</v>
          </cell>
          <cell r="O1476" t="str">
            <v>(E01)</v>
          </cell>
          <cell r="P1476" t="str">
            <v>Jam</v>
          </cell>
          <cell r="Q1476">
            <v>2.4096385542168676E-2</v>
          </cell>
          <cell r="R1476">
            <v>1494606.6255529453</v>
          </cell>
          <cell r="U1476">
            <v>36014.617483203503</v>
          </cell>
        </row>
        <row r="1477">
          <cell r="L1477" t="str">
            <v>3.</v>
          </cell>
          <cell r="N1477" t="str">
            <v>Genset</v>
          </cell>
          <cell r="O1477" t="str">
            <v>(E12)</v>
          </cell>
          <cell r="P1477" t="str">
            <v>Jam</v>
          </cell>
          <cell r="Q1477">
            <v>2.4096385542168676E-2</v>
          </cell>
          <cell r="R1477">
            <v>134321.06697484411</v>
          </cell>
          <cell r="U1477">
            <v>3236.6522162613041</v>
          </cell>
        </row>
        <row r="1478">
          <cell r="A1478" t="str">
            <v xml:space="preserve">   1.</v>
          </cell>
          <cell r="C1478" t="str">
            <v>BAHAN</v>
          </cell>
          <cell r="L1478" t="str">
            <v>4.</v>
          </cell>
          <cell r="N1478" t="str">
            <v>Dump Truck</v>
          </cell>
          <cell r="O1478" t="str">
            <v>(E09)</v>
          </cell>
          <cell r="P1478" t="str">
            <v>Jam</v>
          </cell>
          <cell r="Q1478">
            <v>0.19641064257028112</v>
          </cell>
          <cell r="R1478">
            <v>119818.0926144915</v>
          </cell>
          <cell r="U1478">
            <v>23533.54856195773</v>
          </cell>
        </row>
        <row r="1479">
          <cell r="A1479" t="str">
            <v>1.a.</v>
          </cell>
          <cell r="C1479" t="str">
            <v>Coarse Agregat</v>
          </cell>
          <cell r="D1479" t="str">
            <v>= (CA x (1 TON) X Fh1) / (D2)</v>
          </cell>
          <cell r="G1479" t="str">
            <v>(M03)</v>
          </cell>
          <cell r="H1479">
            <v>0.26583333333333337</v>
          </cell>
          <cell r="I1479" t="str">
            <v>M3</v>
          </cell>
          <cell r="L1479" t="str">
            <v>5.</v>
          </cell>
          <cell r="N1479" t="str">
            <v>Asphalt Finisher     (E02)</v>
          </cell>
          <cell r="O1479" t="str">
            <v>(E02)</v>
          </cell>
          <cell r="P1479" t="str">
            <v>Jam</v>
          </cell>
          <cell r="Q1479">
            <v>3.0120481927710847E-2</v>
          </cell>
          <cell r="R1479">
            <v>153193.93066610809</v>
          </cell>
          <cell r="U1479">
            <v>4614.2750200634973</v>
          </cell>
        </row>
        <row r="1480">
          <cell r="A1480" t="str">
            <v>1.b.</v>
          </cell>
          <cell r="C1480" t="str">
            <v>Fine Agregat</v>
          </cell>
          <cell r="D1480" t="str">
            <v>= (FA x (1 TON) X Fh1) / (D2)</v>
          </cell>
          <cell r="G1480" t="str">
            <v>(M04)</v>
          </cell>
          <cell r="H1480">
            <v>0.27500000000000002</v>
          </cell>
          <cell r="I1480" t="str">
            <v>M3</v>
          </cell>
          <cell r="L1480" t="str">
            <v>6.</v>
          </cell>
          <cell r="N1480" t="str">
            <v>Tandem Roller</v>
          </cell>
          <cell r="O1480" t="str">
            <v>(E17)</v>
          </cell>
          <cell r="P1480" t="str">
            <v>Jam</v>
          </cell>
          <cell r="Q1480">
            <v>3.3259331321143795E-2</v>
          </cell>
          <cell r="R1480">
            <v>112203.63792732745</v>
          </cell>
          <cell r="U1480">
            <v>3731.81796926264</v>
          </cell>
        </row>
        <row r="1481">
          <cell r="A1481" t="str">
            <v>1.c.</v>
          </cell>
          <cell r="C1481" t="str">
            <v>Fraksi Filler</v>
          </cell>
          <cell r="D1481" t="str">
            <v>= (FF x (1 TON) X Fh1) * 1000</v>
          </cell>
          <cell r="G1481" t="str">
            <v>(M05)</v>
          </cell>
          <cell r="H1481">
            <v>55.000000000000007</v>
          </cell>
          <cell r="I1481" t="str">
            <v>Kg</v>
          </cell>
          <cell r="L1481" t="str">
            <v>7</v>
          </cell>
          <cell r="N1481" t="str">
            <v>P. Tyre Roller</v>
          </cell>
          <cell r="O1481" t="str">
            <v>(E18)</v>
          </cell>
          <cell r="P1481" t="str">
            <v>Jam</v>
          </cell>
          <cell r="Q1481">
            <v>1.8625225539840522E-2</v>
          </cell>
          <cell r="R1481">
            <v>153571.33878019065</v>
          </cell>
          <cell r="U1481">
            <v>2860.3008212363079</v>
          </cell>
        </row>
        <row r="1482">
          <cell r="A1482" t="str">
            <v>1.d.</v>
          </cell>
          <cell r="C1482" t="str">
            <v>Aspal</v>
          </cell>
          <cell r="D1482" t="str">
            <v>= (AS x (1 TON) X Fh2) x 1000</v>
          </cell>
          <cell r="G1482" t="str">
            <v>(M10)</v>
          </cell>
          <cell r="H1482">
            <v>68.25</v>
          </cell>
          <cell r="I1482" t="str">
            <v>Kg</v>
          </cell>
          <cell r="L1482" t="str">
            <v>8</v>
          </cell>
          <cell r="N1482" t="str">
            <v>Alat Bantu</v>
          </cell>
          <cell r="P1482" t="str">
            <v>Ls</v>
          </cell>
          <cell r="Q1482">
            <v>1</v>
          </cell>
          <cell r="R1482">
            <v>50</v>
          </cell>
          <cell r="U1482">
            <v>50</v>
          </cell>
        </row>
        <row r="1484">
          <cell r="A1484" t="str">
            <v>2.</v>
          </cell>
          <cell r="C1484" t="str">
            <v>ALAT</v>
          </cell>
          <cell r="Q1484" t="str">
            <v xml:space="preserve">JUMLAH HARGA PERALATAN   </v>
          </cell>
          <cell r="U1484">
            <v>77595.100517920771</v>
          </cell>
        </row>
        <row r="1485">
          <cell r="A1485" t="str">
            <v>2.a.</v>
          </cell>
          <cell r="C1485" t="str">
            <v>WHEEL LOADER</v>
          </cell>
          <cell r="G1485" t="str">
            <v>(E15)</v>
          </cell>
        </row>
        <row r="1486">
          <cell r="C1486" t="str">
            <v>Kapasitas bucket</v>
          </cell>
          <cell r="G1486" t="str">
            <v>V</v>
          </cell>
          <cell r="H1486">
            <v>1.5</v>
          </cell>
          <cell r="I1486" t="str">
            <v>M3</v>
          </cell>
          <cell r="L1486" t="str">
            <v>D.</v>
          </cell>
          <cell r="N1486" t="str">
            <v>JUMLAH HARGA TENAGA, BAHAN DAN PERALATAN  ( A + B + C )</v>
          </cell>
          <cell r="U1486">
            <v>136311.52677931442</v>
          </cell>
        </row>
        <row r="1487">
          <cell r="C1487" t="str">
            <v>Faktor bucket</v>
          </cell>
          <cell r="G1487" t="str">
            <v>Fb</v>
          </cell>
          <cell r="H1487">
            <v>0.9</v>
          </cell>
          <cell r="I1487" t="str">
            <v>-</v>
          </cell>
          <cell r="L1487" t="str">
            <v>E.</v>
          </cell>
          <cell r="N1487" t="str">
            <v>OVERHEAD &amp; PROFIT</v>
          </cell>
          <cell r="P1487">
            <v>10</v>
          </cell>
          <cell r="Q1487" t="str">
            <v>%  x  D</v>
          </cell>
          <cell r="U1487">
            <v>13631.152677931443</v>
          </cell>
        </row>
        <row r="1488">
          <cell r="C1488" t="str">
            <v>Faktor efisiensi alat</v>
          </cell>
          <cell r="G1488" t="str">
            <v>Fa</v>
          </cell>
          <cell r="H1488">
            <v>0.83</v>
          </cell>
          <cell r="I1488" t="str">
            <v>-</v>
          </cell>
          <cell r="L1488" t="str">
            <v>F.</v>
          </cell>
          <cell r="N1488" t="str">
            <v>HARGA SATUAN PEKERJAAN  ( D + E )</v>
          </cell>
          <cell r="U1488">
            <v>149942.67945724586</v>
          </cell>
        </row>
        <row r="1489">
          <cell r="C1489" t="str">
            <v>Waktu Siklus</v>
          </cell>
          <cell r="G1489" t="str">
            <v>Ts1</v>
          </cell>
          <cell r="L1489" t="str">
            <v>Note: 1</v>
          </cell>
          <cell r="N1489" t="str">
            <v>SATUAN dapat berdasarkan atas jam operasi untuk Tenaga Kerja dan Peralatan, volume dan/atau ukuran</v>
          </cell>
        </row>
        <row r="1490">
          <cell r="C1490" t="str">
            <v>- Muat</v>
          </cell>
          <cell r="G1490" t="str">
            <v>T1</v>
          </cell>
          <cell r="H1490">
            <v>1.5</v>
          </cell>
          <cell r="I1490" t="str">
            <v>menit</v>
          </cell>
          <cell r="N1490" t="str">
            <v>berat untuk bahan-bahan.</v>
          </cell>
        </row>
        <row r="1491">
          <cell r="C1491" t="str">
            <v>- Lain lain</v>
          </cell>
          <cell r="G1491" t="str">
            <v>T2</v>
          </cell>
          <cell r="H1491">
            <v>0.5</v>
          </cell>
          <cell r="I1491" t="str">
            <v>menit</v>
          </cell>
          <cell r="L1491">
            <v>2</v>
          </cell>
          <cell r="N1491" t="str">
            <v>Kuantitas satuan adalah kuantitas setiap komponen untuk menyelesaikan satu satuan pekerjaan dari nomor</v>
          </cell>
        </row>
        <row r="1492">
          <cell r="G1492" t="str">
            <v>Ts1</v>
          </cell>
          <cell r="H1492">
            <v>2</v>
          </cell>
          <cell r="I1492" t="str">
            <v>menit</v>
          </cell>
          <cell r="N1492" t="str">
            <v>mata pembayaran.</v>
          </cell>
        </row>
        <row r="1493">
          <cell r="L1493">
            <v>3</v>
          </cell>
          <cell r="N1493" t="str">
            <v>Biaya satuan untuk peralatan sudah termasuk bahan bakar, bahan habis dipakai dan operator.</v>
          </cell>
        </row>
        <row r="1494">
          <cell r="L1494">
            <v>4</v>
          </cell>
          <cell r="N1494" t="str">
            <v>Biaya satuan sudah termasuk pengeluaran untuk seluruh pajak yang berkaitan (tetapi tidak termasuk PPN</v>
          </cell>
        </row>
        <row r="1495">
          <cell r="J1495" t="str">
            <v>Berlanjut ke hal. berikut.</v>
          </cell>
          <cell r="N1495" t="str">
            <v>yang dibayar dari kontrak) dan biaya-biaya lainnya.</v>
          </cell>
        </row>
        <row r="1496">
          <cell r="A1496" t="str">
            <v>ITEM PEMBAYARAN NO.</v>
          </cell>
          <cell r="D1496" t="str">
            <v>:  .....................</v>
          </cell>
          <cell r="J1496" t="str">
            <v>Analisa EI-634a</v>
          </cell>
        </row>
        <row r="1497">
          <cell r="A1497" t="str">
            <v xml:space="preserve">JENIS PEKERJAAN                                  </v>
          </cell>
          <cell r="D1497" t="str">
            <v>:  ATB Levelling (ATBL)</v>
          </cell>
        </row>
        <row r="1498">
          <cell r="A1498" t="str">
            <v>SATUAN PEMBAYARAN</v>
          </cell>
          <cell r="D1498" t="str">
            <v>:  TON</v>
          </cell>
          <cell r="H1498" t="str">
            <v xml:space="preserve">         URAIAN ANALISA HARGA SATUAN</v>
          </cell>
        </row>
        <row r="1499">
          <cell r="J1499" t="str">
            <v>Lanjutan</v>
          </cell>
        </row>
        <row r="1501">
          <cell r="A1501" t="str">
            <v>No.</v>
          </cell>
          <cell r="C1501" t="str">
            <v>U R A I A N</v>
          </cell>
          <cell r="G1501" t="str">
            <v>KODE</v>
          </cell>
          <cell r="H1501" t="str">
            <v>KOEF.</v>
          </cell>
          <cell r="I1501" t="str">
            <v>SATUAN</v>
          </cell>
          <cell r="J1501" t="str">
            <v>KETERANGAN</v>
          </cell>
        </row>
        <row r="1504">
          <cell r="C1504" t="str">
            <v xml:space="preserve">Kap. Prod. / jam = </v>
          </cell>
          <cell r="D1504" t="str">
            <v>(D2 x V x Fb x Fa x 60) x D1</v>
          </cell>
          <cell r="G1504" t="str">
            <v>Q1</v>
          </cell>
          <cell r="H1504">
            <v>60.507000000000005</v>
          </cell>
          <cell r="I1504" t="str">
            <v>ton</v>
          </cell>
          <cell r="J1504" t="str">
            <v/>
          </cell>
        </row>
        <row r="1505">
          <cell r="D1505" t="str">
            <v>D1 x Ts1</v>
          </cell>
        </row>
        <row r="1507">
          <cell r="C1507" t="str">
            <v>Koefisien Alat/Ton</v>
          </cell>
          <cell r="D1507" t="str">
            <v xml:space="preserve"> = 1 : Q1</v>
          </cell>
          <cell r="G1507" t="str">
            <v>(E15)</v>
          </cell>
          <cell r="H1507">
            <v>1.652701340340787E-2</v>
          </cell>
          <cell r="I1507" t="str">
            <v>Jam</v>
          </cell>
        </row>
        <row r="1509">
          <cell r="A1509" t="str">
            <v>2.b.</v>
          </cell>
          <cell r="C1509" t="str">
            <v>ASPHALT MIXING PLANT (AMP)</v>
          </cell>
          <cell r="G1509" t="str">
            <v>(E01)</v>
          </cell>
        </row>
        <row r="1510">
          <cell r="C1510" t="str">
            <v>Kapasitas produksi</v>
          </cell>
          <cell r="G1510" t="str">
            <v>V</v>
          </cell>
          <cell r="H1510">
            <v>50</v>
          </cell>
          <cell r="I1510" t="str">
            <v>ton / Jam</v>
          </cell>
        </row>
        <row r="1511">
          <cell r="C1511" t="str">
            <v>Faktor Efisiensi alat</v>
          </cell>
          <cell r="G1511" t="str">
            <v>Fa</v>
          </cell>
          <cell r="H1511">
            <v>0.83</v>
          </cell>
          <cell r="I1511" t="str">
            <v>-</v>
          </cell>
        </row>
        <row r="1513">
          <cell r="C1513" t="str">
            <v>Kap.Prod. / jam =</v>
          </cell>
          <cell r="D1513" t="str">
            <v>( V x Fa )</v>
          </cell>
          <cell r="G1513" t="str">
            <v>Q2</v>
          </cell>
          <cell r="H1513">
            <v>41.5</v>
          </cell>
          <cell r="I1513" t="str">
            <v>ton</v>
          </cell>
        </row>
        <row r="1514">
          <cell r="D1514" t="str">
            <v/>
          </cell>
        </row>
        <row r="1515">
          <cell r="C1515" t="str">
            <v>Koefisien Alat/Ton</v>
          </cell>
          <cell r="D1515" t="str">
            <v xml:space="preserve"> = 1 : Q2</v>
          </cell>
          <cell r="G1515" t="str">
            <v>(E01)</v>
          </cell>
          <cell r="H1515">
            <v>2.4096385542168676E-2</v>
          </cell>
          <cell r="I1515" t="str">
            <v>Jam</v>
          </cell>
        </row>
        <row r="1517">
          <cell r="A1517" t="str">
            <v>2.c.</v>
          </cell>
          <cell r="C1517" t="str">
            <v>GENERATORSET ( GENSET )</v>
          </cell>
          <cell r="G1517" t="str">
            <v>(E12)</v>
          </cell>
        </row>
        <row r="1518">
          <cell r="C1518" t="str">
            <v>Kap.Prod. / Jam = SAMA DENGAN AMP</v>
          </cell>
          <cell r="G1518" t="str">
            <v>Q3</v>
          </cell>
          <cell r="H1518">
            <v>41.5</v>
          </cell>
          <cell r="I1518" t="str">
            <v>ton</v>
          </cell>
        </row>
        <row r="1519">
          <cell r="C1519" t="str">
            <v>Koefisien Alat/Ton</v>
          </cell>
          <cell r="D1519" t="str">
            <v xml:space="preserve"> = 1 : Q3</v>
          </cell>
          <cell r="G1519" t="str">
            <v>(E12)</v>
          </cell>
          <cell r="H1519">
            <v>2.4096385542168676E-2</v>
          </cell>
          <cell r="I1519" t="str">
            <v>Jam</v>
          </cell>
        </row>
        <row r="1521">
          <cell r="A1521" t="str">
            <v>2.d.</v>
          </cell>
          <cell r="C1521" t="str">
            <v>DUMP TRUCK (DT)</v>
          </cell>
          <cell r="G1521" t="str">
            <v>(E09)</v>
          </cell>
        </row>
        <row r="1522">
          <cell r="C1522" t="str">
            <v>Kapasitas bak</v>
          </cell>
          <cell r="G1522" t="str">
            <v>V</v>
          </cell>
          <cell r="H1522">
            <v>8</v>
          </cell>
          <cell r="I1522" t="str">
            <v>ton</v>
          </cell>
        </row>
        <row r="1523">
          <cell r="C1523" t="str">
            <v>Faktor Efisiensi alat</v>
          </cell>
          <cell r="G1523" t="str">
            <v>Fa</v>
          </cell>
          <cell r="H1523">
            <v>0.83</v>
          </cell>
          <cell r="I1523" t="str">
            <v>-</v>
          </cell>
        </row>
        <row r="1524">
          <cell r="C1524" t="str">
            <v>Kecepatan rata-rata bermuatan</v>
          </cell>
          <cell r="G1524" t="str">
            <v>v1</v>
          </cell>
          <cell r="H1524">
            <v>40</v>
          </cell>
          <cell r="I1524" t="str">
            <v>KM / Jam</v>
          </cell>
        </row>
        <row r="1525">
          <cell r="C1525" t="str">
            <v>Kecepatan rata-rata kosong</v>
          </cell>
          <cell r="G1525" t="str">
            <v>v2</v>
          </cell>
          <cell r="H1525">
            <v>50</v>
          </cell>
          <cell r="I1525" t="str">
            <v>KM / Jam</v>
          </cell>
        </row>
        <row r="1526">
          <cell r="C1526" t="str">
            <v>Kapasitas AMP / batch</v>
          </cell>
          <cell r="G1526" t="str">
            <v>Q2b</v>
          </cell>
          <cell r="H1526">
            <v>0.5</v>
          </cell>
          <cell r="I1526" t="str">
            <v>ton</v>
          </cell>
        </row>
        <row r="1527">
          <cell r="C1527" t="str">
            <v>Waktu menyiapkan 1 batch ATBL</v>
          </cell>
          <cell r="G1527" t="str">
            <v>Tb</v>
          </cell>
          <cell r="H1527">
            <v>1</v>
          </cell>
          <cell r="I1527" t="str">
            <v>menit</v>
          </cell>
        </row>
        <row r="1528">
          <cell r="C1528" t="str">
            <v>Waktu Siklus</v>
          </cell>
          <cell r="G1528" t="str">
            <v>Ts2</v>
          </cell>
        </row>
        <row r="1529">
          <cell r="C1529" t="str">
            <v xml:space="preserve">- Mengisi Bak </v>
          </cell>
          <cell r="D1529" t="str">
            <v>= (V : Q2b) x Tb</v>
          </cell>
          <cell r="G1529" t="str">
            <v>T1</v>
          </cell>
          <cell r="H1529">
            <v>16</v>
          </cell>
          <cell r="I1529" t="str">
            <v>menit</v>
          </cell>
        </row>
        <row r="1530">
          <cell r="C1530" t="str">
            <v>- Angkut</v>
          </cell>
          <cell r="D1530" t="str">
            <v>= (L : v1) x 60 menit</v>
          </cell>
          <cell r="G1530" t="str">
            <v>T2</v>
          </cell>
          <cell r="H1530">
            <v>26.25</v>
          </cell>
          <cell r="I1530" t="str">
            <v>menit</v>
          </cell>
        </row>
        <row r="1531">
          <cell r="C1531" t="str">
            <v>- Tunggu + dump + Putar</v>
          </cell>
          <cell r="G1531" t="str">
            <v>T3</v>
          </cell>
          <cell r="H1531">
            <v>15</v>
          </cell>
          <cell r="I1531" t="str">
            <v>menit</v>
          </cell>
        </row>
        <row r="1532">
          <cell r="C1532" t="str">
            <v>- Kembali</v>
          </cell>
          <cell r="D1532" t="str">
            <v>= (L : v2) x 60 menit</v>
          </cell>
          <cell r="G1532" t="str">
            <v>T4</v>
          </cell>
          <cell r="H1532">
            <v>21</v>
          </cell>
          <cell r="I1532" t="str">
            <v>menit</v>
          </cell>
        </row>
        <row r="1533">
          <cell r="G1533" t="str">
            <v>Ts2</v>
          </cell>
          <cell r="H1533">
            <v>78.25</v>
          </cell>
          <cell r="I1533" t="str">
            <v>menit</v>
          </cell>
        </row>
        <row r="1535">
          <cell r="C1535" t="str">
            <v>Kap.Prod. / jam =</v>
          </cell>
          <cell r="D1535" t="str">
            <v>V x Fa x 60</v>
          </cell>
          <cell r="G1535" t="str">
            <v>Q4</v>
          </cell>
          <cell r="H1535">
            <v>5.0913738019169328</v>
          </cell>
          <cell r="I1535" t="str">
            <v>ton</v>
          </cell>
        </row>
        <row r="1536">
          <cell r="D1536" t="str">
            <v>Ts2</v>
          </cell>
        </row>
        <row r="1538">
          <cell r="C1538" t="str">
            <v>Koefisien Alat/Ton</v>
          </cell>
          <cell r="D1538" t="str">
            <v xml:space="preserve"> = 1 : Q4</v>
          </cell>
          <cell r="G1538" t="str">
            <v>(E09)</v>
          </cell>
          <cell r="H1538">
            <v>0.19641064257028112</v>
          </cell>
          <cell r="I1538" t="str">
            <v>Jam</v>
          </cell>
        </row>
        <row r="1540">
          <cell r="A1540" t="str">
            <v>2.e.</v>
          </cell>
          <cell r="C1540" t="str">
            <v>ASPHALT FINISHER</v>
          </cell>
          <cell r="D1540" t="str">
            <v/>
          </cell>
          <cell r="G1540" t="str">
            <v>(E02)</v>
          </cell>
        </row>
        <row r="1541">
          <cell r="C1541" t="str">
            <v>Kapasitas produksi</v>
          </cell>
          <cell r="G1541" t="str">
            <v>V</v>
          </cell>
          <cell r="H1541">
            <v>40</v>
          </cell>
          <cell r="I1541" t="str">
            <v>ton / jam</v>
          </cell>
        </row>
        <row r="1542">
          <cell r="C1542" t="str">
            <v>Faktor efisiensi alat</v>
          </cell>
          <cell r="G1542" t="str">
            <v>Fa</v>
          </cell>
          <cell r="H1542">
            <v>0.83</v>
          </cell>
          <cell r="I1542" t="str">
            <v>-</v>
          </cell>
        </row>
        <row r="1544">
          <cell r="C1544" t="str">
            <v>Kap.Prod. / jam =</v>
          </cell>
          <cell r="D1544" t="str">
            <v xml:space="preserve">V x Fa </v>
          </cell>
          <cell r="G1544" t="str">
            <v>Q5</v>
          </cell>
          <cell r="H1544">
            <v>33.199999999999996</v>
          </cell>
          <cell r="I1544" t="str">
            <v>ton</v>
          </cell>
        </row>
        <row r="1545">
          <cell r="D1545" t="str">
            <v/>
          </cell>
        </row>
        <row r="1546">
          <cell r="C1546" t="str">
            <v>Koefisien Alat/Ton</v>
          </cell>
          <cell r="D1546" t="str">
            <v xml:space="preserve"> = 1 : Q5</v>
          </cell>
          <cell r="G1546" t="str">
            <v>(E02)</v>
          </cell>
          <cell r="H1546">
            <v>3.0120481927710847E-2</v>
          </cell>
          <cell r="I1546" t="str">
            <v>Jam</v>
          </cell>
        </row>
        <row r="1548">
          <cell r="A1548" t="str">
            <v>2.f.</v>
          </cell>
          <cell r="C1548" t="str">
            <v>TANDEM ROLLER</v>
          </cell>
          <cell r="G1548" t="str">
            <v>(E17)</v>
          </cell>
        </row>
        <row r="1549">
          <cell r="A1549" t="str">
            <v/>
          </cell>
          <cell r="C1549" t="str">
            <v>Kecepatan rata-rata alat</v>
          </cell>
          <cell r="G1549" t="str">
            <v>v</v>
          </cell>
          <cell r="H1549">
            <v>3.5</v>
          </cell>
          <cell r="I1549" t="str">
            <v>Km / Jam</v>
          </cell>
        </row>
        <row r="1550">
          <cell r="C1550" t="str">
            <v>Lebar efektif pemadatan</v>
          </cell>
          <cell r="G1550" t="str">
            <v>b</v>
          </cell>
          <cell r="H1550">
            <v>1.2</v>
          </cell>
          <cell r="I1550" t="str">
            <v>M</v>
          </cell>
        </row>
        <row r="1551">
          <cell r="C1551" t="str">
            <v>Jumlah lintasan</v>
          </cell>
          <cell r="G1551" t="str">
            <v>n</v>
          </cell>
          <cell r="H1551">
            <v>8</v>
          </cell>
          <cell r="I1551" t="str">
            <v>lintasan</v>
          </cell>
          <cell r="J1551" t="str">
            <v xml:space="preserve"> 4 Awal &amp; 4 Akhir</v>
          </cell>
        </row>
        <row r="1552">
          <cell r="C1552" t="str">
            <v>Faktor Efisiensi alat</v>
          </cell>
          <cell r="G1552" t="str">
            <v>Fa</v>
          </cell>
          <cell r="H1552">
            <v>0.83</v>
          </cell>
          <cell r="I1552" t="str">
            <v>-</v>
          </cell>
        </row>
        <row r="1553">
          <cell r="C1553" t="str">
            <v/>
          </cell>
        </row>
        <row r="1554">
          <cell r="J1554" t="str">
            <v>Berlanjut ke hal. berikut.</v>
          </cell>
        </row>
        <row r="1555">
          <cell r="A1555" t="str">
            <v>ITEM PEMBAYARAN NO.</v>
          </cell>
          <cell r="D1555" t="str">
            <v>:  .....................</v>
          </cell>
          <cell r="J1555" t="str">
            <v>Analisa EI-634a</v>
          </cell>
        </row>
        <row r="1556">
          <cell r="A1556" t="str">
            <v>JENIS PEKERJAAN</v>
          </cell>
          <cell r="D1556" t="str">
            <v>:  ATB Levelling (ATBL)</v>
          </cell>
        </row>
        <row r="1557">
          <cell r="A1557" t="str">
            <v>SATUAN PEMBAYARAN</v>
          </cell>
          <cell r="D1557" t="str">
            <v>:  TON</v>
          </cell>
          <cell r="H1557" t="str">
            <v xml:space="preserve">         URAIAN ANALISA HARGA SATUAN</v>
          </cell>
        </row>
        <row r="1558">
          <cell r="J1558" t="str">
            <v>Lanjutan</v>
          </cell>
        </row>
        <row r="1560">
          <cell r="A1560" t="str">
            <v>No.</v>
          </cell>
          <cell r="C1560" t="str">
            <v>U R A I A N</v>
          </cell>
          <cell r="G1560" t="str">
            <v>KODE</v>
          </cell>
          <cell r="H1560" t="str">
            <v>KOEF.</v>
          </cell>
          <cell r="I1560" t="str">
            <v>SATUAN</v>
          </cell>
          <cell r="J1560" t="str">
            <v>KETERANGAN</v>
          </cell>
        </row>
        <row r="1563">
          <cell r="B1563" t="str">
            <v/>
          </cell>
          <cell r="C1563" t="str">
            <v xml:space="preserve">Kap. Prod. / jam = </v>
          </cell>
          <cell r="D1563" t="str">
            <v>(v x 1000) x b x t x Fa x D1)</v>
          </cell>
          <cell r="G1563" t="str">
            <v>Q6</v>
          </cell>
          <cell r="H1563">
            <v>30.066749999999995</v>
          </cell>
          <cell r="I1563" t="str">
            <v>ton</v>
          </cell>
        </row>
        <row r="1564">
          <cell r="D1564" t="str">
            <v>n</v>
          </cell>
        </row>
        <row r="1565">
          <cell r="C1565" t="str">
            <v>Koefisien Alat/Ton</v>
          </cell>
          <cell r="D1565" t="str">
            <v xml:space="preserve"> = 1 : Q6</v>
          </cell>
          <cell r="G1565" t="str">
            <v>(E17)</v>
          </cell>
          <cell r="H1565">
            <v>3.3259331321143795E-2</v>
          </cell>
          <cell r="I1565" t="str">
            <v>Jam</v>
          </cell>
        </row>
        <row r="1566">
          <cell r="C1566" t="str">
            <v/>
          </cell>
        </row>
        <row r="1567">
          <cell r="A1567" t="str">
            <v>2.g.</v>
          </cell>
          <cell r="C1567" t="str">
            <v>PNEUMATIC TIRE ROLLER</v>
          </cell>
          <cell r="G1567" t="str">
            <v>(E18)</v>
          </cell>
        </row>
        <row r="1568">
          <cell r="C1568" t="str">
            <v>Kecepatan rata-rata</v>
          </cell>
          <cell r="G1568" t="str">
            <v>v</v>
          </cell>
          <cell r="H1568">
            <v>5</v>
          </cell>
          <cell r="I1568" t="str">
            <v>KM / Jam</v>
          </cell>
        </row>
        <row r="1569">
          <cell r="C1569" t="str">
            <v>Lebar efektif pemadatan</v>
          </cell>
          <cell r="G1569" t="str">
            <v>b</v>
          </cell>
          <cell r="H1569">
            <v>1.5</v>
          </cell>
          <cell r="I1569" t="str">
            <v>M</v>
          </cell>
        </row>
        <row r="1570">
          <cell r="C1570" t="str">
            <v>Jumlah lintasan</v>
          </cell>
          <cell r="G1570" t="str">
            <v>n</v>
          </cell>
          <cell r="H1570">
            <v>8</v>
          </cell>
          <cell r="I1570" t="str">
            <v>lintasan</v>
          </cell>
        </row>
        <row r="1571">
          <cell r="C1571" t="str">
            <v>Faktor Efisiensi alat</v>
          </cell>
          <cell r="G1571" t="str">
            <v>Fa</v>
          </cell>
          <cell r="H1571">
            <v>0.83</v>
          </cell>
          <cell r="I1571" t="str">
            <v>-</v>
          </cell>
        </row>
        <row r="1573">
          <cell r="C1573" t="str">
            <v>Kap.Prod. / jam =</v>
          </cell>
          <cell r="D1573" t="str">
            <v>(v x 1000) x b x t x Fa x D1)</v>
          </cell>
          <cell r="G1573" t="str">
            <v>Q7</v>
          </cell>
          <cell r="H1573">
            <v>53.690624999999997</v>
          </cell>
          <cell r="I1573" t="str">
            <v>ton</v>
          </cell>
        </row>
        <row r="1574">
          <cell r="D1574" t="str">
            <v>n</v>
          </cell>
        </row>
        <row r="1575">
          <cell r="C1575" t="str">
            <v>Koefisien Alat/Ton</v>
          </cell>
          <cell r="D1575" t="str">
            <v xml:space="preserve"> = 1 : Q7</v>
          </cell>
          <cell r="G1575" t="str">
            <v>(E18)</v>
          </cell>
          <cell r="H1575">
            <v>1.8625225539840522E-2</v>
          </cell>
          <cell r="I1575" t="str">
            <v>Jam</v>
          </cell>
        </row>
        <row r="1577">
          <cell r="A1577" t="str">
            <v>2.h.</v>
          </cell>
          <cell r="C1577" t="str">
            <v>ALAT BANTU</v>
          </cell>
        </row>
        <row r="1578">
          <cell r="C1578" t="str">
            <v>diperlukan :</v>
          </cell>
          <cell r="J1578" t="str">
            <v>Lump Sum</v>
          </cell>
        </row>
        <row r="1579">
          <cell r="C1579" t="str">
            <v>- Kereta dorong   = 2 buah</v>
          </cell>
        </row>
        <row r="1580">
          <cell r="C1580" t="str">
            <v>- Sekop                = 3 buah</v>
          </cell>
        </row>
        <row r="1581">
          <cell r="C1581" t="str">
            <v>- Garpu                = 2 buah</v>
          </cell>
        </row>
        <row r="1582">
          <cell r="C1582" t="str">
            <v>- Tongkat Kontrol ketebalan hanparan</v>
          </cell>
        </row>
        <row r="1584">
          <cell r="A1584" t="str">
            <v xml:space="preserve">   3.</v>
          </cell>
          <cell r="C1584" t="str">
            <v>TENAGA</v>
          </cell>
        </row>
        <row r="1585">
          <cell r="C1585" t="str">
            <v>Produksi menentukan : Asphalt Mixing Plant (AMP)</v>
          </cell>
          <cell r="G1585" t="str">
            <v>Q2</v>
          </cell>
          <cell r="H1585">
            <v>41.5</v>
          </cell>
          <cell r="I1585" t="str">
            <v>Ton/Jam</v>
          </cell>
        </row>
        <row r="1586">
          <cell r="C1586" t="str">
            <v>Produksi ATBL / hari  =  Tk x Q2</v>
          </cell>
          <cell r="G1586" t="str">
            <v>Qt</v>
          </cell>
          <cell r="H1586">
            <v>290.5</v>
          </cell>
          <cell r="I1586" t="str">
            <v>ton</v>
          </cell>
        </row>
        <row r="1587">
          <cell r="C1587" t="str">
            <v>Kebutuhan tenaga :</v>
          </cell>
        </row>
        <row r="1588">
          <cell r="D1588" t="str">
            <v>- Pekerja</v>
          </cell>
          <cell r="G1588" t="str">
            <v>P</v>
          </cell>
          <cell r="H1588">
            <v>7</v>
          </cell>
          <cell r="I1588" t="str">
            <v>orang</v>
          </cell>
        </row>
        <row r="1589">
          <cell r="D1589" t="str">
            <v>- Mandor</v>
          </cell>
          <cell r="G1589" t="str">
            <v>M</v>
          </cell>
          <cell r="H1589">
            <v>1</v>
          </cell>
          <cell r="I1589" t="str">
            <v>orang</v>
          </cell>
        </row>
        <row r="1591">
          <cell r="C1591" t="str">
            <v>Koefisien Tenaga / Ton    :</v>
          </cell>
        </row>
        <row r="1592">
          <cell r="D1592" t="str">
            <v>- Pekerja</v>
          </cell>
          <cell r="E1592" t="str">
            <v>= (Tk x P) / Qt</v>
          </cell>
          <cell r="G1592" t="str">
            <v>(L01)</v>
          </cell>
          <cell r="H1592">
            <v>0.16867469879518071</v>
          </cell>
          <cell r="I1592" t="str">
            <v>Jam</v>
          </cell>
        </row>
        <row r="1593">
          <cell r="D1593" t="str">
            <v>- Mandor</v>
          </cell>
          <cell r="E1593" t="str">
            <v>= (Tk x M) / Qt</v>
          </cell>
          <cell r="G1593" t="str">
            <v>(L03)</v>
          </cell>
          <cell r="H1593">
            <v>2.4096385542168676E-2</v>
          </cell>
          <cell r="I1593" t="str">
            <v>Jam</v>
          </cell>
        </row>
        <row r="1595">
          <cell r="A1595" t="str">
            <v>4.</v>
          </cell>
          <cell r="C1595" t="str">
            <v>HARGA DASAR SATUAN UPAH, BAHAN DAN ALAT</v>
          </cell>
        </row>
        <row r="1596">
          <cell r="C1596" t="str">
            <v>Lihat lampiran.</v>
          </cell>
        </row>
        <row r="1598">
          <cell r="A1598" t="str">
            <v>5.</v>
          </cell>
          <cell r="C1598" t="str">
            <v>ANALISA HARGA SATUAN PEKERJAAN</v>
          </cell>
        </row>
        <row r="1599">
          <cell r="C1599" t="str">
            <v>Lihat perhitungan dalam FORMULIR STANDAR UNTUK</v>
          </cell>
        </row>
        <row r="1600">
          <cell r="C1600" t="str">
            <v>PEREKEMAN ANALISA MASING-MASING HARGA</v>
          </cell>
        </row>
        <row r="1601">
          <cell r="C1601" t="str">
            <v>SATUAN.</v>
          </cell>
        </row>
        <row r="1602">
          <cell r="C1602" t="str">
            <v>Didapat Harga Satuan Pekerjaan :</v>
          </cell>
        </row>
        <row r="1604">
          <cell r="C1604" t="str">
            <v xml:space="preserve">Rp.  </v>
          </cell>
          <cell r="D1604">
            <v>149942.67945724586</v>
          </cell>
          <cell r="E1604" t="str">
            <v xml:space="preserve"> / Ton</v>
          </cell>
        </row>
        <row r="1607">
          <cell r="A1607" t="str">
            <v>6.</v>
          </cell>
          <cell r="C1607" t="str">
            <v>WAKTU PELAKSANAAN YANG DIPERLUKAN</v>
          </cell>
        </row>
        <row r="1608">
          <cell r="C1608" t="str">
            <v>Masa Pelaksanaan :</v>
          </cell>
          <cell r="D1608" t="str">
            <v>. . . . . . . . . . . .</v>
          </cell>
          <cell r="E1608" t="str">
            <v>bulan</v>
          </cell>
        </row>
        <row r="1610">
          <cell r="A1610" t="str">
            <v>7.</v>
          </cell>
          <cell r="C1610" t="str">
            <v>VOLUME PEKERJAAN YANG DIPERLUKAN</v>
          </cell>
        </row>
        <row r="1611">
          <cell r="C1611" t="str">
            <v>Volume pekerjaan  :</v>
          </cell>
          <cell r="D1611">
            <v>0</v>
          </cell>
          <cell r="E1611" t="str">
            <v>Ton</v>
          </cell>
        </row>
        <row r="1614">
          <cell r="A1614" t="str">
            <v>ITEM PEMBAYARAN NO.</v>
          </cell>
          <cell r="D1614" t="str">
            <v>:  6.3 (5)</v>
          </cell>
          <cell r="J1614" t="str">
            <v>Analisa EI-635</v>
          </cell>
          <cell r="T1614" t="str">
            <v>Analisa EI-635</v>
          </cell>
        </row>
        <row r="1615">
          <cell r="A1615" t="str">
            <v>JENIS PEKERJAAN</v>
          </cell>
          <cell r="D1615" t="str">
            <v>:  Lapis Aus Aspal Beton (AC-WC)</v>
          </cell>
        </row>
        <row r="1616">
          <cell r="A1616" t="str">
            <v>SATUAN PEMBAYARAN</v>
          </cell>
          <cell r="D1616" t="str">
            <v>:  M2</v>
          </cell>
          <cell r="H1616" t="str">
            <v xml:space="preserve">         URAIAN ANALISA HARGA SATUAN</v>
          </cell>
          <cell r="L1616" t="str">
            <v>FORMULIR STANDAR UNTUK</v>
          </cell>
        </row>
        <row r="1617">
          <cell r="L1617" t="str">
            <v>PEREKAMAN ANALISA MASING-MASING HARGA SATUAN</v>
          </cell>
        </row>
        <row r="1618">
          <cell r="L1618" t="str">
            <v/>
          </cell>
        </row>
        <row r="1619">
          <cell r="A1619" t="str">
            <v>No.</v>
          </cell>
          <cell r="C1619" t="str">
            <v>U R A I A N</v>
          </cell>
          <cell r="G1619" t="str">
            <v>KODE</v>
          </cell>
          <cell r="H1619" t="str">
            <v>KOEF.</v>
          </cell>
          <cell r="I1619" t="str">
            <v>SATUAN</v>
          </cell>
          <cell r="J1619" t="str">
            <v>KETERANGAN</v>
          </cell>
        </row>
        <row r="1621">
          <cell r="L1621" t="str">
            <v>Proyek / Bagpro</v>
          </cell>
          <cell r="O1621" t="str">
            <v xml:space="preserve">:  Peningkatan Jalan Dan Jembatan Prop. NTT </v>
          </cell>
        </row>
        <row r="1622">
          <cell r="A1622" t="str">
            <v>I.</v>
          </cell>
          <cell r="C1622" t="str">
            <v>ASUMSI</v>
          </cell>
          <cell r="L1622" t="str">
            <v>No. Paket Kontrak</v>
          </cell>
          <cell r="O1622" t="str">
            <v xml:space="preserve">:  </v>
          </cell>
        </row>
        <row r="1623">
          <cell r="A1623">
            <v>1</v>
          </cell>
          <cell r="C1623" t="str">
            <v>Menggunakan alat berat (cara mekanik)</v>
          </cell>
          <cell r="L1623" t="str">
            <v>Nama Paket</v>
          </cell>
          <cell r="O1623" t="str">
            <v>:  Pembangunan Jalan Resetlement Pengungsi Mauritzu</v>
          </cell>
        </row>
        <row r="1624">
          <cell r="A1624">
            <v>2</v>
          </cell>
          <cell r="C1624" t="str">
            <v>Lokasi pekerjaan : sepanjang jalan</v>
          </cell>
          <cell r="L1624" t="str">
            <v>Prop / Kab / Kodya</v>
          </cell>
          <cell r="O1624" t="str">
            <v>:  Nusa Tenggara Timur / TTU</v>
          </cell>
        </row>
        <row r="1625">
          <cell r="A1625">
            <v>3</v>
          </cell>
          <cell r="C1625" t="str">
            <v>Kondisi existing jalan : sedang</v>
          </cell>
          <cell r="L1625" t="str">
            <v>ITEM PEMBAYARAN NO.</v>
          </cell>
          <cell r="O1625" t="str">
            <v>:  6.3 (5)</v>
          </cell>
          <cell r="R1625" t="str">
            <v>PERKIRAAN VOL. PEK.</v>
          </cell>
          <cell r="T1625" t="str">
            <v>:</v>
          </cell>
          <cell r="U1625">
            <v>0</v>
          </cell>
        </row>
        <row r="1626">
          <cell r="A1626">
            <v>4</v>
          </cell>
          <cell r="C1626" t="str">
            <v>Jarak rata-rata Base Camp ke lokasi pekerjaan</v>
          </cell>
          <cell r="G1626" t="str">
            <v>L</v>
          </cell>
          <cell r="H1626">
            <v>17.5</v>
          </cell>
          <cell r="I1626" t="str">
            <v>KM</v>
          </cell>
          <cell r="L1626" t="str">
            <v>JENIS PEKERJAAN</v>
          </cell>
          <cell r="O1626" t="str">
            <v>:  Lapis Aus Aspal Beton (AC-WC)</v>
          </cell>
          <cell r="R1626" t="str">
            <v>TOTAL HARGA (Rp.)</v>
          </cell>
          <cell r="T1626" t="str">
            <v>:</v>
          </cell>
          <cell r="U1626">
            <v>0</v>
          </cell>
        </row>
        <row r="1627">
          <cell r="A1627">
            <v>5</v>
          </cell>
          <cell r="C1627" t="str">
            <v>Tebal Lapis (AC-WC) padat</v>
          </cell>
          <cell r="G1627" t="str">
            <v>t</v>
          </cell>
          <cell r="H1627">
            <v>0.04</v>
          </cell>
          <cell r="I1627" t="str">
            <v>M</v>
          </cell>
          <cell r="L1627" t="str">
            <v>SATUAN PEMBAYARAN</v>
          </cell>
          <cell r="O1627" t="str">
            <v>:  M2</v>
          </cell>
          <cell r="R1627" t="str">
            <v>% THD. BIAYA PROYEK</v>
          </cell>
          <cell r="T1627" t="str">
            <v>:</v>
          </cell>
          <cell r="U1627">
            <v>0</v>
          </cell>
        </row>
        <row r="1628">
          <cell r="A1628">
            <v>6</v>
          </cell>
          <cell r="C1628" t="str">
            <v>Jam kerja efektif per-hari</v>
          </cell>
          <cell r="G1628" t="str">
            <v>Tk</v>
          </cell>
          <cell r="H1628">
            <v>7</v>
          </cell>
          <cell r="I1628" t="str">
            <v>Jam</v>
          </cell>
        </row>
        <row r="1629">
          <cell r="A1629">
            <v>7</v>
          </cell>
          <cell r="C1629" t="str">
            <v>Faktor kehilanganmaterial :</v>
          </cell>
          <cell r="E1629" t="str">
            <v>- Agregat</v>
          </cell>
          <cell r="G1629" t="str">
            <v>Fh1</v>
          </cell>
          <cell r="H1629">
            <v>1.1000000000000001</v>
          </cell>
          <cell r="I1629" t="str">
            <v>-</v>
          </cell>
        </row>
        <row r="1630">
          <cell r="A1630" t="str">
            <v/>
          </cell>
          <cell r="E1630" t="str">
            <v>- Aspal</v>
          </cell>
          <cell r="G1630" t="str">
            <v>Fh2</v>
          </cell>
          <cell r="H1630">
            <v>1.05</v>
          </cell>
          <cell r="I1630" t="str">
            <v>-</v>
          </cell>
          <cell r="Q1630" t="str">
            <v>PERKIRAAN</v>
          </cell>
          <cell r="R1630" t="str">
            <v>HARGA</v>
          </cell>
          <cell r="S1630" t="str">
            <v>JUMLAH</v>
          </cell>
        </row>
        <row r="1631">
          <cell r="A1631">
            <v>8</v>
          </cell>
          <cell r="C1631" t="str">
            <v>Komposisi campuran AC-WC   :</v>
          </cell>
          <cell r="L1631" t="str">
            <v>NO.</v>
          </cell>
          <cell r="N1631" t="str">
            <v>KOMPONEN</v>
          </cell>
          <cell r="P1631" t="str">
            <v>SATUAN</v>
          </cell>
          <cell r="Q1631" t="str">
            <v>KUANTITAS</v>
          </cell>
          <cell r="R1631" t="str">
            <v>SATUAN</v>
          </cell>
          <cell r="S1631" t="str">
            <v>HARGA</v>
          </cell>
        </row>
        <row r="1632">
          <cell r="C1632" t="str">
            <v xml:space="preserve">- Coarse Agregat  </v>
          </cell>
          <cell r="G1632" t="str">
            <v>CA</v>
          </cell>
          <cell r="H1632">
            <v>40</v>
          </cell>
          <cell r="I1632" t="str">
            <v>%</v>
          </cell>
          <cell r="J1632" t="str">
            <v xml:space="preserve"> Gradasi harus -</v>
          </cell>
          <cell r="R1632" t="str">
            <v>(Rp.)</v>
          </cell>
          <cell r="S1632" t="str">
            <v>(Rp.)</v>
          </cell>
        </row>
        <row r="1633">
          <cell r="C1633" t="str">
            <v>- Fine Agregat</v>
          </cell>
          <cell r="G1633" t="str">
            <v>FA</v>
          </cell>
          <cell r="H1633">
            <v>52.8</v>
          </cell>
          <cell r="I1633" t="str">
            <v>%</v>
          </cell>
          <cell r="J1633" t="str">
            <v xml:space="preserve"> memenuhi -</v>
          </cell>
        </row>
        <row r="1634">
          <cell r="C1634" t="str">
            <v>- Fraksi Filler</v>
          </cell>
          <cell r="G1634" t="str">
            <v>FF</v>
          </cell>
          <cell r="H1634">
            <v>1</v>
          </cell>
          <cell r="I1634" t="str">
            <v>%</v>
          </cell>
          <cell r="J1634" t="str">
            <v xml:space="preserve"> Spesifikasi</v>
          </cell>
        </row>
        <row r="1635">
          <cell r="C1635" t="str">
            <v>- Asphalt</v>
          </cell>
          <cell r="D1635" t="str">
            <v>minimum 5 %</v>
          </cell>
          <cell r="G1635" t="str">
            <v>As</v>
          </cell>
          <cell r="H1635">
            <v>6.2</v>
          </cell>
          <cell r="I1635" t="str">
            <v>%</v>
          </cell>
          <cell r="L1635" t="str">
            <v>A.</v>
          </cell>
          <cell r="N1635" t="str">
            <v>TENAGA</v>
          </cell>
        </row>
        <row r="1636">
          <cell r="A1636">
            <v>9</v>
          </cell>
          <cell r="C1636" t="str">
            <v>Berat jenis bahan  :</v>
          </cell>
        </row>
        <row r="1637">
          <cell r="C1637" t="str">
            <v>- AC-BC</v>
          </cell>
          <cell r="G1637" t="str">
            <v>D1</v>
          </cell>
          <cell r="H1637">
            <v>2.25</v>
          </cell>
          <cell r="I1637" t="str">
            <v>ton / M3</v>
          </cell>
          <cell r="L1637" t="str">
            <v>1.</v>
          </cell>
          <cell r="N1637" t="str">
            <v>Pekerja</v>
          </cell>
          <cell r="O1637" t="str">
            <v>(L01)</v>
          </cell>
          <cell r="P1637" t="str">
            <v>Jam</v>
          </cell>
          <cell r="Q1637">
            <v>2.1686746987951807E-2</v>
          </cell>
          <cell r="R1637">
            <v>0</v>
          </cell>
          <cell r="U1637">
            <v>0</v>
          </cell>
        </row>
        <row r="1638">
          <cell r="C1638" t="str">
            <v>- Coarse Agregat &amp; Fine Agregat</v>
          </cell>
          <cell r="G1638" t="str">
            <v>D2</v>
          </cell>
          <cell r="H1638">
            <v>1.8</v>
          </cell>
          <cell r="I1638" t="str">
            <v>ton / M3</v>
          </cell>
          <cell r="L1638" t="str">
            <v>2.</v>
          </cell>
          <cell r="N1638" t="str">
            <v>Mandor</v>
          </cell>
          <cell r="O1638" t="str">
            <v>(L03)</v>
          </cell>
          <cell r="P1638" t="str">
            <v>Jam</v>
          </cell>
          <cell r="Q1638">
            <v>2.1686746987951808E-3</v>
          </cell>
          <cell r="R1638">
            <v>0</v>
          </cell>
          <cell r="U1638">
            <v>0</v>
          </cell>
        </row>
        <row r="1639">
          <cell r="C1639" t="str">
            <v>- Fraksi Filler</v>
          </cell>
          <cell r="G1639" t="str">
            <v>D3</v>
          </cell>
          <cell r="H1639">
            <v>2</v>
          </cell>
          <cell r="I1639" t="str">
            <v>ton / M3</v>
          </cell>
        </row>
        <row r="1640">
          <cell r="C1640" t="str">
            <v>- Asphalt</v>
          </cell>
          <cell r="G1640" t="str">
            <v>D4</v>
          </cell>
          <cell r="H1640">
            <v>1.03</v>
          </cell>
          <cell r="I1640" t="str">
            <v>ton / M3</v>
          </cell>
        </row>
        <row r="1641">
          <cell r="Q1641" t="str">
            <v xml:space="preserve">JUMLAH HARGA TENAGA   </v>
          </cell>
          <cell r="U1641">
            <v>0</v>
          </cell>
        </row>
        <row r="1642">
          <cell r="A1642" t="str">
            <v>II.</v>
          </cell>
          <cell r="C1642" t="str">
            <v>URUTAN KERJA</v>
          </cell>
        </row>
        <row r="1643">
          <cell r="L1643" t="str">
            <v>B.</v>
          </cell>
          <cell r="N1643" t="str">
            <v>BAHAN</v>
          </cell>
        </row>
        <row r="1644">
          <cell r="A1644">
            <v>1</v>
          </cell>
          <cell r="C1644" t="str">
            <v>Wheel Loader memuat Agregat dan Ashal ke dalam</v>
          </cell>
        </row>
        <row r="1645">
          <cell r="A1645" t="str">
            <v/>
          </cell>
          <cell r="C1645" t="str">
            <v>Cold Bin AMP.</v>
          </cell>
          <cell r="L1645" t="str">
            <v>1.</v>
          </cell>
          <cell r="N1645" t="str">
            <v>Agregat Kasar</v>
          </cell>
          <cell r="O1645" t="str">
            <v>(M03)</v>
          </cell>
          <cell r="P1645" t="str">
            <v>M3</v>
          </cell>
          <cell r="Q1645">
            <v>2.2000000000000006E-2</v>
          </cell>
          <cell r="R1645">
            <v>32852.921470565663</v>
          </cell>
          <cell r="U1645">
            <v>722.76427235244478</v>
          </cell>
        </row>
        <row r="1646">
          <cell r="A1646">
            <v>2</v>
          </cell>
          <cell r="C1646" t="str">
            <v>Agregat dan aspal dicampur dan dipanaskan dengan</v>
          </cell>
          <cell r="L1646" t="str">
            <v>2.</v>
          </cell>
          <cell r="N1646" t="str">
            <v>Agregat Halus</v>
          </cell>
          <cell r="O1646" t="str">
            <v>(M04)</v>
          </cell>
          <cell r="P1646" t="str">
            <v>M3</v>
          </cell>
          <cell r="Q1646">
            <v>2.9040000000000007E-2</v>
          </cell>
          <cell r="R1646">
            <v>31756.453225945177</v>
          </cell>
          <cell r="U1646">
            <v>922.20740168144812</v>
          </cell>
        </row>
        <row r="1647">
          <cell r="C1647" t="str">
            <v>AMP untuk dimuat langsung kedalam Dump Truck</v>
          </cell>
          <cell r="L1647" t="str">
            <v>3</v>
          </cell>
          <cell r="N1647" t="str">
            <v>Filler</v>
          </cell>
          <cell r="O1647" t="str">
            <v>(M05)</v>
          </cell>
          <cell r="P1647" t="str">
            <v>Kg</v>
          </cell>
          <cell r="Q1647">
            <v>0.99</v>
          </cell>
          <cell r="R1647">
            <v>750</v>
          </cell>
          <cell r="U1647">
            <v>742.5</v>
          </cell>
        </row>
        <row r="1648">
          <cell r="A1648" t="str">
            <v/>
          </cell>
          <cell r="C1648" t="str">
            <v>dan diangkut ke lokasi pekerjaan.</v>
          </cell>
          <cell r="L1648" t="str">
            <v>4</v>
          </cell>
          <cell r="N1648" t="str">
            <v>Aspal</v>
          </cell>
          <cell r="O1648" t="str">
            <v>(M10)</v>
          </cell>
          <cell r="P1648" t="str">
            <v>Kg</v>
          </cell>
          <cell r="Q1648">
            <v>5.8590000000000018</v>
          </cell>
          <cell r="R1648">
            <v>0</v>
          </cell>
          <cell r="U1648">
            <v>0</v>
          </cell>
        </row>
        <row r="1649">
          <cell r="A1649">
            <v>3</v>
          </cell>
          <cell r="C1649" t="str">
            <v>Campuran panas AC dihampar dengan Finisher dan</v>
          </cell>
        </row>
        <row r="1650">
          <cell r="C1650" t="str">
            <v>dipadatkan dengan Tandem &amp; Pneumatic Tire Roller.</v>
          </cell>
        </row>
        <row r="1651">
          <cell r="A1651">
            <v>4</v>
          </cell>
          <cell r="C1651" t="str">
            <v>Selama pemadatan, sekelompok  pekerja akan</v>
          </cell>
          <cell r="Q1651" t="str">
            <v xml:space="preserve">JUMLAH HARGA BAHAN   </v>
          </cell>
          <cell r="U1651">
            <v>2387.4716740338927</v>
          </cell>
        </row>
        <row r="1652">
          <cell r="A1652" t="str">
            <v/>
          </cell>
          <cell r="C1652" t="str">
            <v>merapikan tepi hamparaan dengan menggunakan Alat</v>
          </cell>
        </row>
        <row r="1653">
          <cell r="A1653" t="str">
            <v/>
          </cell>
          <cell r="C1653" t="str">
            <v>Bantu.</v>
          </cell>
          <cell r="L1653" t="str">
            <v>C.</v>
          </cell>
          <cell r="N1653" t="str">
            <v>PERALATAN</v>
          </cell>
        </row>
        <row r="1654">
          <cell r="L1654" t="str">
            <v>1.</v>
          </cell>
          <cell r="N1654" t="str">
            <v>Wheel Loader</v>
          </cell>
          <cell r="O1654" t="str">
            <v>(E15)</v>
          </cell>
          <cell r="P1654" t="str">
            <v>Jam</v>
          </cell>
          <cell r="Q1654">
            <v>1.4874312063067083E-3</v>
          </cell>
          <cell r="R1654">
            <v>215035.12819823693</v>
          </cell>
          <cell r="U1654">
            <v>319.84996013422119</v>
          </cell>
        </row>
        <row r="1655">
          <cell r="A1655" t="str">
            <v>III.</v>
          </cell>
          <cell r="C1655" t="str">
            <v>PEMAKAIAN BAHAN, ALAT DAN TENAGA</v>
          </cell>
          <cell r="L1655" t="str">
            <v>2.</v>
          </cell>
          <cell r="N1655" t="str">
            <v>AMP</v>
          </cell>
          <cell r="O1655" t="str">
            <v>(E01)</v>
          </cell>
          <cell r="P1655" t="str">
            <v>Jam</v>
          </cell>
          <cell r="Q1655">
            <v>2.1686746987951808E-3</v>
          </cell>
          <cell r="R1655">
            <v>1494606.6255529453</v>
          </cell>
          <cell r="U1655">
            <v>3241.3155734883153</v>
          </cell>
        </row>
        <row r="1656">
          <cell r="L1656" t="str">
            <v>3.</v>
          </cell>
          <cell r="N1656" t="str">
            <v>Genset</v>
          </cell>
          <cell r="O1656" t="str">
            <v>(E12)</v>
          </cell>
          <cell r="P1656" t="str">
            <v>Jam</v>
          </cell>
          <cell r="Q1656">
            <v>2.1686746987951808E-3</v>
          </cell>
          <cell r="R1656">
            <v>134321.06697484411</v>
          </cell>
          <cell r="U1656">
            <v>291.29869946351738</v>
          </cell>
        </row>
        <row r="1657">
          <cell r="A1657" t="str">
            <v xml:space="preserve">   1.</v>
          </cell>
          <cell r="C1657" t="str">
            <v>BAHAN</v>
          </cell>
          <cell r="L1657" t="str">
            <v>4.</v>
          </cell>
          <cell r="N1657" t="str">
            <v>Dump Truck</v>
          </cell>
          <cell r="O1657" t="str">
            <v>(E09)</v>
          </cell>
          <cell r="P1657" t="str">
            <v>Jam</v>
          </cell>
          <cell r="Q1657">
            <v>1.7676957831325304E-2</v>
          </cell>
          <cell r="R1657">
            <v>119818.0926144915</v>
          </cell>
          <cell r="U1657">
            <v>2118.0193705761963</v>
          </cell>
        </row>
        <row r="1658">
          <cell r="A1658" t="str">
            <v>1.a.</v>
          </cell>
          <cell r="C1658" t="str">
            <v>Agregat Kasar</v>
          </cell>
          <cell r="D1658" t="str">
            <v>= (CA x (D1 x tM3) x Fh1) : D2</v>
          </cell>
          <cell r="G1658" t="str">
            <v>(M03)</v>
          </cell>
          <cell r="H1658">
            <v>2.2000000000000006E-2</v>
          </cell>
          <cell r="I1658" t="str">
            <v>M3</v>
          </cell>
          <cell r="L1658" t="str">
            <v>5.</v>
          </cell>
          <cell r="N1658" t="str">
            <v>Asp. Finisher</v>
          </cell>
          <cell r="O1658" t="str">
            <v>(E02)</v>
          </cell>
          <cell r="P1658" t="str">
            <v>Jam</v>
          </cell>
          <cell r="Q1658">
            <v>2.7108433734939763E-3</v>
          </cell>
          <cell r="R1658">
            <v>153193.93066610809</v>
          </cell>
          <cell r="U1658">
            <v>415.28475180571479</v>
          </cell>
        </row>
        <row r="1659">
          <cell r="A1659" t="str">
            <v>1.b.</v>
          </cell>
          <cell r="C1659" t="str">
            <v>Agregat Halus</v>
          </cell>
          <cell r="D1659" t="str">
            <v>= (FA x (D1 x tM3) x Fh1) : D2</v>
          </cell>
          <cell r="G1659" t="str">
            <v>(M04)</v>
          </cell>
          <cell r="H1659">
            <v>2.9040000000000007E-2</v>
          </cell>
          <cell r="I1659" t="str">
            <v>M3</v>
          </cell>
          <cell r="L1659" t="str">
            <v>6.</v>
          </cell>
          <cell r="N1659" t="str">
            <v>Tandem Roller</v>
          </cell>
          <cell r="O1659" t="str">
            <v>(E17)</v>
          </cell>
          <cell r="P1659" t="str">
            <v>Jam</v>
          </cell>
          <cell r="Q1659">
            <v>3.2128514056224901E-3</v>
          </cell>
          <cell r="R1659">
            <v>112203.63792732745</v>
          </cell>
          <cell r="U1659">
            <v>360.49361583077092</v>
          </cell>
        </row>
        <row r="1660">
          <cell r="A1660" t="str">
            <v>1.c.</v>
          </cell>
          <cell r="C1660" t="str">
            <v>Filler</v>
          </cell>
          <cell r="D1660" t="str">
            <v>= (FF x (D1 x tM3) x Fh1) x 1000</v>
          </cell>
          <cell r="G1660" t="str">
            <v>(M05)</v>
          </cell>
          <cell r="H1660">
            <v>0.99</v>
          </cell>
          <cell r="I1660" t="str">
            <v>Kg</v>
          </cell>
          <cell r="L1660" t="str">
            <v>7</v>
          </cell>
          <cell r="N1660" t="str">
            <v>P. Tyre Roller</v>
          </cell>
          <cell r="O1660" t="str">
            <v>(E18)</v>
          </cell>
          <cell r="P1660" t="str">
            <v>Jam</v>
          </cell>
          <cell r="Q1660">
            <v>2.2948938611589212E-3</v>
          </cell>
          <cell r="R1660">
            <v>153571.33878019065</v>
          </cell>
          <cell r="U1660">
            <v>352.42992261661647</v>
          </cell>
        </row>
        <row r="1661">
          <cell r="A1661" t="str">
            <v>1.d.</v>
          </cell>
          <cell r="C1661" t="str">
            <v>Aspal</v>
          </cell>
          <cell r="D1661" t="str">
            <v>= (AS x (D1 x tM3) x Fh2) x 1000</v>
          </cell>
          <cell r="G1661" t="str">
            <v>(M10)</v>
          </cell>
          <cell r="H1661">
            <v>5.8590000000000018</v>
          </cell>
          <cell r="I1661" t="str">
            <v>Kg</v>
          </cell>
          <cell r="L1661" t="str">
            <v>8</v>
          </cell>
          <cell r="N1661" t="str">
            <v>Alat Bantu</v>
          </cell>
          <cell r="P1661" t="str">
            <v>Ls</v>
          </cell>
          <cell r="Q1661">
            <v>1</v>
          </cell>
          <cell r="R1661">
            <v>20</v>
          </cell>
          <cell r="U1661">
            <v>20</v>
          </cell>
        </row>
        <row r="1663">
          <cell r="A1663" t="str">
            <v>2.</v>
          </cell>
          <cell r="C1663" t="str">
            <v>ALAT</v>
          </cell>
          <cell r="Q1663" t="str">
            <v xml:space="preserve">JUMLAH HARGA PERALATAN   </v>
          </cell>
          <cell r="U1663">
            <v>7118.6918939153538</v>
          </cell>
        </row>
        <row r="1664">
          <cell r="A1664" t="str">
            <v>2.a.</v>
          </cell>
          <cell r="C1664" t="str">
            <v>WHEEL LOADER</v>
          </cell>
          <cell r="G1664" t="str">
            <v>(E15)</v>
          </cell>
        </row>
        <row r="1665">
          <cell r="C1665" t="str">
            <v>Kapasitas bucket</v>
          </cell>
          <cell r="G1665" t="str">
            <v>V</v>
          </cell>
          <cell r="H1665">
            <v>1.5</v>
          </cell>
          <cell r="I1665" t="str">
            <v>M3</v>
          </cell>
          <cell r="L1665" t="str">
            <v>D.</v>
          </cell>
          <cell r="N1665" t="str">
            <v>JUMLAH HARGA TENAGA, BAHAN DAN PERALATAN  ( A + B + C )</v>
          </cell>
          <cell r="U1665">
            <v>9506.1635679492465</v>
          </cell>
        </row>
        <row r="1666">
          <cell r="C1666" t="str">
            <v>Faktor bucket</v>
          </cell>
          <cell r="G1666" t="str">
            <v>Fb</v>
          </cell>
          <cell r="H1666">
            <v>0.9</v>
          </cell>
          <cell r="I1666" t="str">
            <v>-</v>
          </cell>
          <cell r="L1666" t="str">
            <v>E.</v>
          </cell>
          <cell r="N1666" t="str">
            <v>OVERHEAD &amp; PROFIT</v>
          </cell>
          <cell r="P1666">
            <v>10</v>
          </cell>
          <cell r="Q1666" t="str">
            <v>%  x  D</v>
          </cell>
          <cell r="U1666">
            <v>950.61635679492474</v>
          </cell>
        </row>
        <row r="1667">
          <cell r="C1667" t="str">
            <v>Faktor efisiensi alat</v>
          </cell>
          <cell r="G1667" t="str">
            <v>Fa</v>
          </cell>
          <cell r="H1667">
            <v>0.83</v>
          </cell>
          <cell r="I1667" t="str">
            <v>-</v>
          </cell>
          <cell r="L1667" t="str">
            <v>F.</v>
          </cell>
          <cell r="N1667" t="str">
            <v>HARGA SATUAN PEKERJAAN  ( D + E )</v>
          </cell>
          <cell r="U1667">
            <v>10456.779924744171</v>
          </cell>
        </row>
        <row r="1668">
          <cell r="C1668" t="str">
            <v>Waktu Siklus</v>
          </cell>
          <cell r="G1668" t="str">
            <v>Ts1</v>
          </cell>
          <cell r="L1668" t="str">
            <v>Note: 1</v>
          </cell>
          <cell r="N1668" t="str">
            <v>SATUAN dapat berdasarkan atas jam operasi untuk Tenaga Kerja dan Peralatan, volume dan/atau ukuran</v>
          </cell>
        </row>
        <row r="1669">
          <cell r="C1669" t="str">
            <v>- Muat</v>
          </cell>
          <cell r="G1669" t="str">
            <v>T1</v>
          </cell>
          <cell r="H1669">
            <v>1.5</v>
          </cell>
          <cell r="I1669" t="str">
            <v>menit</v>
          </cell>
          <cell r="N1669" t="str">
            <v>berat untuk bahan-bahan.</v>
          </cell>
        </row>
        <row r="1670">
          <cell r="C1670" t="str">
            <v>- Lain lain</v>
          </cell>
          <cell r="G1670" t="str">
            <v>T2</v>
          </cell>
          <cell r="H1670">
            <v>0.5</v>
          </cell>
          <cell r="I1670" t="str">
            <v>menit</v>
          </cell>
          <cell r="L1670">
            <v>2</v>
          </cell>
          <cell r="N1670" t="str">
            <v>Kuantitas satuan adalah kuantitas setiap komponen untuk menyelesaikan satu satuan pekerjaan dari nomor</v>
          </cell>
        </row>
        <row r="1671">
          <cell r="G1671" t="str">
            <v>Ts1</v>
          </cell>
          <cell r="H1671">
            <v>2</v>
          </cell>
          <cell r="I1671" t="str">
            <v>menit</v>
          </cell>
          <cell r="N1671" t="str">
            <v>mata pembayaran.</v>
          </cell>
        </row>
        <row r="1672">
          <cell r="L1672">
            <v>3</v>
          </cell>
          <cell r="N1672" t="str">
            <v>Biaya satuan untuk peralatan sudah termasuk bahan bakar, bahan habis dipakai dan operator.</v>
          </cell>
        </row>
        <row r="1673">
          <cell r="L1673">
            <v>4</v>
          </cell>
          <cell r="N1673" t="str">
            <v>Biaya satuan sudah termasuk pengeluaran untuk seluruh pajak yang berkaitan (tetapi tidak termasuk PPN</v>
          </cell>
        </row>
        <row r="1674">
          <cell r="J1674" t="str">
            <v>Berlanjut ke hal. berikut.</v>
          </cell>
          <cell r="N1674" t="str">
            <v>yang dibayar dari kontrak) dan biaya-biaya lainnya.</v>
          </cell>
        </row>
        <row r="1675">
          <cell r="A1675" t="str">
            <v>ITEM PEMBAYARAN NO.</v>
          </cell>
          <cell r="D1675" t="str">
            <v>:  6.3 (5)</v>
          </cell>
          <cell r="J1675" t="str">
            <v>Analisa EI-635</v>
          </cell>
        </row>
        <row r="1676">
          <cell r="A1676" t="str">
            <v>JENIS PEKERJAAN</v>
          </cell>
          <cell r="D1676" t="str">
            <v>:  Lapis Aus Aspal Beton (AC-WC)</v>
          </cell>
        </row>
        <row r="1677">
          <cell r="A1677" t="str">
            <v>SATUAN PEMBAYARAN</v>
          </cell>
          <cell r="D1677" t="str">
            <v>:  M2</v>
          </cell>
          <cell r="H1677" t="str">
            <v xml:space="preserve">         URAIAN ANALISA HARGA SATUAN</v>
          </cell>
        </row>
        <row r="1678">
          <cell r="J1678" t="str">
            <v>Lanjutan</v>
          </cell>
        </row>
        <row r="1680">
          <cell r="A1680" t="str">
            <v>No.</v>
          </cell>
          <cell r="C1680" t="str">
            <v>U R A I A N</v>
          </cell>
          <cell r="G1680" t="str">
            <v>KODE</v>
          </cell>
          <cell r="H1680" t="str">
            <v>KOEF.</v>
          </cell>
          <cell r="I1680" t="str">
            <v>SATUAN</v>
          </cell>
          <cell r="J1680" t="str">
            <v>KETERANGAN</v>
          </cell>
        </row>
        <row r="1683">
          <cell r="C1683" t="str">
            <v xml:space="preserve">Kap. Prod. / jam = </v>
          </cell>
          <cell r="D1683" t="str">
            <v>D2 x V x Fb x Fa x 60</v>
          </cell>
          <cell r="G1683" t="str">
            <v>Q1</v>
          </cell>
          <cell r="H1683">
            <v>672.30000000000007</v>
          </cell>
          <cell r="I1683" t="str">
            <v>M3</v>
          </cell>
          <cell r="J1683" t="str">
            <v/>
          </cell>
        </row>
        <row r="1684">
          <cell r="D1684" t="str">
            <v>D1 x t x Ts1</v>
          </cell>
        </row>
        <row r="1686">
          <cell r="C1686" t="str">
            <v>Koefisien Alat/M2</v>
          </cell>
          <cell r="D1686" t="str">
            <v xml:space="preserve"> = 1 : Q1</v>
          </cell>
          <cell r="G1686" t="str">
            <v>(E15)</v>
          </cell>
          <cell r="H1686">
            <v>1.4874312063067083E-3</v>
          </cell>
          <cell r="I1686" t="str">
            <v>Jam</v>
          </cell>
        </row>
        <row r="1688">
          <cell r="A1688" t="str">
            <v>2.b.</v>
          </cell>
          <cell r="C1688" t="str">
            <v>ASPHALT MIXING PLANT (AMP)</v>
          </cell>
          <cell r="G1688" t="str">
            <v>(E01)</v>
          </cell>
        </row>
        <row r="1689">
          <cell r="C1689" t="str">
            <v>Kapasitas produksi</v>
          </cell>
          <cell r="G1689" t="str">
            <v>V</v>
          </cell>
          <cell r="H1689">
            <v>50</v>
          </cell>
          <cell r="I1689" t="str">
            <v>ton / Jam</v>
          </cell>
        </row>
        <row r="1690">
          <cell r="C1690" t="str">
            <v>Faktor Efisiensi alat</v>
          </cell>
          <cell r="G1690" t="str">
            <v>Fa</v>
          </cell>
          <cell r="H1690">
            <v>0.83</v>
          </cell>
          <cell r="I1690" t="str">
            <v>-</v>
          </cell>
        </row>
        <row r="1692">
          <cell r="C1692" t="str">
            <v>Kap.Prod. / jam =</v>
          </cell>
          <cell r="D1692" t="str">
            <v>V x Fa</v>
          </cell>
          <cell r="G1692" t="str">
            <v>Q2</v>
          </cell>
          <cell r="H1692">
            <v>461.11111111111114</v>
          </cell>
          <cell r="I1692" t="str">
            <v>M2</v>
          </cell>
        </row>
        <row r="1693">
          <cell r="D1693" t="str">
            <v>D1 x t</v>
          </cell>
        </row>
        <row r="1694">
          <cell r="C1694" t="str">
            <v>Koefisien Alat/M2</v>
          </cell>
          <cell r="D1694" t="str">
            <v xml:space="preserve"> = 1 : Q2</v>
          </cell>
          <cell r="G1694" t="str">
            <v>(E01)</v>
          </cell>
          <cell r="H1694">
            <v>2.1686746987951808E-3</v>
          </cell>
          <cell r="I1694" t="str">
            <v>Jam</v>
          </cell>
        </row>
        <row r="1696">
          <cell r="A1696" t="str">
            <v>2.c.</v>
          </cell>
          <cell r="C1696" t="str">
            <v>GENERATORSET ( GENSET )</v>
          </cell>
          <cell r="G1696" t="str">
            <v>(E12)</v>
          </cell>
        </row>
        <row r="1697">
          <cell r="C1697" t="str">
            <v>Kap.Prod. / Jam = SAMA DENGAN AMP</v>
          </cell>
          <cell r="G1697" t="str">
            <v>Q3</v>
          </cell>
          <cell r="H1697">
            <v>461.11111111111114</v>
          </cell>
          <cell r="I1697" t="str">
            <v>M2</v>
          </cell>
        </row>
        <row r="1698">
          <cell r="C1698" t="str">
            <v>Koefisien Alat/M2</v>
          </cell>
          <cell r="D1698" t="str">
            <v xml:space="preserve"> = 1 : Q3</v>
          </cell>
          <cell r="G1698" t="str">
            <v>(E12)</v>
          </cell>
          <cell r="H1698">
            <v>2.1686746987951808E-3</v>
          </cell>
          <cell r="I1698" t="str">
            <v>Jam</v>
          </cell>
        </row>
        <row r="1700">
          <cell r="A1700" t="str">
            <v>2.d.</v>
          </cell>
          <cell r="C1700" t="str">
            <v>DUMP TRUCK (DT)</v>
          </cell>
          <cell r="G1700" t="str">
            <v>(E09)</v>
          </cell>
        </row>
        <row r="1701">
          <cell r="C1701" t="str">
            <v>Kapasitas bak</v>
          </cell>
          <cell r="G1701" t="str">
            <v>V</v>
          </cell>
          <cell r="H1701">
            <v>8</v>
          </cell>
          <cell r="I1701" t="str">
            <v>Ton</v>
          </cell>
        </row>
        <row r="1702">
          <cell r="C1702" t="str">
            <v>Faktor Efisiensi alat</v>
          </cell>
          <cell r="G1702" t="str">
            <v>Fa</v>
          </cell>
          <cell r="H1702">
            <v>0.83</v>
          </cell>
          <cell r="I1702" t="str">
            <v>-</v>
          </cell>
        </row>
        <row r="1703">
          <cell r="C1703" t="str">
            <v>Kecepatan rata-rata bermuatan</v>
          </cell>
          <cell r="G1703" t="str">
            <v>v1</v>
          </cell>
          <cell r="H1703">
            <v>40</v>
          </cell>
          <cell r="I1703" t="str">
            <v>KM / Jam</v>
          </cell>
        </row>
        <row r="1704">
          <cell r="C1704" t="str">
            <v>Kecepatan rata-rata kosong</v>
          </cell>
          <cell r="G1704" t="str">
            <v>v2</v>
          </cell>
          <cell r="H1704">
            <v>50</v>
          </cell>
          <cell r="I1704" t="str">
            <v>KM / Jam</v>
          </cell>
        </row>
        <row r="1705">
          <cell r="C1705" t="str">
            <v>Kapasitas AMP / batch</v>
          </cell>
          <cell r="G1705" t="str">
            <v>Q2b</v>
          </cell>
          <cell r="H1705">
            <v>0.5</v>
          </cell>
          <cell r="I1705" t="str">
            <v>ton</v>
          </cell>
        </row>
        <row r="1706">
          <cell r="C1706" t="str">
            <v>Waktu menyiapkan 1 batch AC-BC</v>
          </cell>
          <cell r="G1706" t="str">
            <v>Tb</v>
          </cell>
          <cell r="H1706">
            <v>1</v>
          </cell>
          <cell r="I1706" t="str">
            <v>menit</v>
          </cell>
        </row>
        <row r="1707">
          <cell r="C1707" t="str">
            <v>Waktu Siklus</v>
          </cell>
          <cell r="G1707" t="str">
            <v>Ts2</v>
          </cell>
        </row>
        <row r="1708">
          <cell r="C1708" t="str">
            <v xml:space="preserve">- Mengisi Bak </v>
          </cell>
          <cell r="D1708" t="str">
            <v>= (V : Q2b) x Tb</v>
          </cell>
          <cell r="G1708" t="str">
            <v>T1</v>
          </cell>
          <cell r="H1708">
            <v>16</v>
          </cell>
          <cell r="I1708" t="str">
            <v>menit</v>
          </cell>
        </row>
        <row r="1709">
          <cell r="C1709" t="str">
            <v>- Angkut</v>
          </cell>
          <cell r="D1709" t="str">
            <v>= (L : v1) x 60 menit</v>
          </cell>
          <cell r="G1709" t="str">
            <v>T2</v>
          </cell>
          <cell r="H1709">
            <v>26.25</v>
          </cell>
          <cell r="I1709" t="str">
            <v>menit</v>
          </cell>
        </row>
        <row r="1710">
          <cell r="C1710" t="str">
            <v>- Tunggu + dump + Putar</v>
          </cell>
          <cell r="G1710" t="str">
            <v>T3</v>
          </cell>
          <cell r="H1710">
            <v>15</v>
          </cell>
          <cell r="I1710" t="str">
            <v>menit</v>
          </cell>
        </row>
        <row r="1711">
          <cell r="C1711" t="str">
            <v>- Kembali</v>
          </cell>
          <cell r="D1711" t="str">
            <v>= (L : v2) x 60 menit</v>
          </cell>
          <cell r="G1711" t="str">
            <v>T4</v>
          </cell>
          <cell r="H1711">
            <v>21</v>
          </cell>
          <cell r="I1711" t="str">
            <v>menit</v>
          </cell>
        </row>
        <row r="1712">
          <cell r="G1712" t="str">
            <v>Ts2</v>
          </cell>
          <cell r="H1712">
            <v>78.25</v>
          </cell>
          <cell r="I1712" t="str">
            <v>menit</v>
          </cell>
        </row>
        <row r="1714">
          <cell r="C1714" t="str">
            <v>Kap.Prod. / jam =</v>
          </cell>
          <cell r="D1714" t="str">
            <v>V x Fa x 60</v>
          </cell>
          <cell r="G1714" t="str">
            <v>Q4</v>
          </cell>
          <cell r="H1714">
            <v>56.570820021299248</v>
          </cell>
          <cell r="I1714" t="str">
            <v>M2</v>
          </cell>
        </row>
        <row r="1715">
          <cell r="D1715" t="str">
            <v>D1 x Ts2 x t</v>
          </cell>
        </row>
        <row r="1717">
          <cell r="C1717" t="str">
            <v>Koefisien Alat/M2</v>
          </cell>
          <cell r="D1717" t="str">
            <v xml:space="preserve"> = 1 : Q4</v>
          </cell>
          <cell r="G1717" t="str">
            <v>(E09)</v>
          </cell>
          <cell r="H1717">
            <v>1.7676957831325304E-2</v>
          </cell>
          <cell r="I1717" t="str">
            <v>Jam</v>
          </cell>
        </row>
        <row r="1719">
          <cell r="A1719" t="str">
            <v>2.e.</v>
          </cell>
          <cell r="C1719" t="str">
            <v>ASPHALT FINISHER</v>
          </cell>
          <cell r="D1719" t="str">
            <v/>
          </cell>
          <cell r="G1719" t="str">
            <v>(E02)</v>
          </cell>
        </row>
        <row r="1720">
          <cell r="C1720" t="str">
            <v>Kapasitas produksi</v>
          </cell>
          <cell r="G1720" t="str">
            <v>V</v>
          </cell>
          <cell r="H1720">
            <v>40</v>
          </cell>
          <cell r="I1720" t="str">
            <v>ton / jam</v>
          </cell>
        </row>
        <row r="1721">
          <cell r="C1721" t="str">
            <v>Faktor efisiensi alat</v>
          </cell>
          <cell r="G1721" t="str">
            <v>Fa</v>
          </cell>
          <cell r="H1721">
            <v>0.83</v>
          </cell>
          <cell r="I1721" t="str">
            <v>-</v>
          </cell>
        </row>
        <row r="1723">
          <cell r="C1723" t="str">
            <v>Kap.Prod. / jam =</v>
          </cell>
          <cell r="D1723" t="str">
            <v xml:space="preserve">V x Fa </v>
          </cell>
          <cell r="G1723" t="str">
            <v>Q5</v>
          </cell>
          <cell r="H1723">
            <v>368.88888888888886</v>
          </cell>
          <cell r="I1723" t="str">
            <v>M2</v>
          </cell>
        </row>
        <row r="1724">
          <cell r="D1724" t="str">
            <v>D1 x t</v>
          </cell>
        </row>
        <row r="1725">
          <cell r="C1725" t="str">
            <v>Koefisien Alat/M2</v>
          </cell>
          <cell r="D1725" t="str">
            <v xml:space="preserve"> = 1 : Q5</v>
          </cell>
          <cell r="G1725" t="str">
            <v>(E02)</v>
          </cell>
          <cell r="H1725">
            <v>2.7108433734939763E-3</v>
          </cell>
          <cell r="I1725" t="str">
            <v>Jam</v>
          </cell>
          <cell r="J1725" t="str">
            <v/>
          </cell>
        </row>
        <row r="1727">
          <cell r="A1727" t="str">
            <v>2.f.</v>
          </cell>
          <cell r="C1727" t="str">
            <v>TANDEM ROLLER</v>
          </cell>
          <cell r="G1727" t="str">
            <v>(E17)</v>
          </cell>
        </row>
        <row r="1728">
          <cell r="A1728" t="str">
            <v/>
          </cell>
          <cell r="C1728" t="str">
            <v>Kecepatan rata-rata alat</v>
          </cell>
          <cell r="G1728" t="str">
            <v>v</v>
          </cell>
          <cell r="H1728">
            <v>2.5</v>
          </cell>
          <cell r="I1728" t="str">
            <v>Km / Jam</v>
          </cell>
        </row>
        <row r="1729">
          <cell r="C1729" t="str">
            <v>Lebar efektif pemadatan</v>
          </cell>
          <cell r="G1729" t="str">
            <v>b</v>
          </cell>
          <cell r="H1729">
            <v>1.2</v>
          </cell>
          <cell r="I1729" t="str">
            <v>M</v>
          </cell>
        </row>
        <row r="1730">
          <cell r="C1730" t="str">
            <v>Jumlah lintasan</v>
          </cell>
          <cell r="G1730" t="str">
            <v>n</v>
          </cell>
          <cell r="H1730">
            <v>8</v>
          </cell>
          <cell r="I1730" t="str">
            <v>lintasan</v>
          </cell>
          <cell r="J1730" t="str">
            <v xml:space="preserve"> 4 Awal &amp; 4 Akhir</v>
          </cell>
        </row>
        <row r="1731">
          <cell r="C1731" t="str">
            <v>Faktor Efisiensi alat</v>
          </cell>
          <cell r="G1731" t="str">
            <v>Fa</v>
          </cell>
          <cell r="H1731">
            <v>0.83</v>
          </cell>
          <cell r="I1731" t="str">
            <v>-</v>
          </cell>
        </row>
        <row r="1732">
          <cell r="C1732" t="str">
            <v/>
          </cell>
        </row>
        <row r="1733">
          <cell r="J1733" t="str">
            <v>Berlanjut ke hal. berikut.</v>
          </cell>
        </row>
        <row r="1734">
          <cell r="A1734" t="str">
            <v>ITEM PEMBAYARAN NO.</v>
          </cell>
          <cell r="D1734" t="str">
            <v>:  6.3 (5)</v>
          </cell>
          <cell r="J1734" t="str">
            <v>Analisa EI-635</v>
          </cell>
        </row>
        <row r="1735">
          <cell r="A1735" t="str">
            <v>JENIS PEKERJAAN</v>
          </cell>
          <cell r="D1735" t="str">
            <v>:  Lapis Aus Aspal Beton (AC-WC)</v>
          </cell>
        </row>
        <row r="1736">
          <cell r="A1736" t="str">
            <v>SATUAN PEMBAYARAN</v>
          </cell>
          <cell r="D1736" t="str">
            <v>:  M2</v>
          </cell>
          <cell r="H1736" t="str">
            <v xml:space="preserve">         URAIAN ANALISA HARGA SATUAN</v>
          </cell>
        </row>
        <row r="1737">
          <cell r="J1737" t="str">
            <v>Lanjutan</v>
          </cell>
        </row>
        <row r="1739">
          <cell r="A1739" t="str">
            <v>No.</v>
          </cell>
          <cell r="C1739" t="str">
            <v>U R A I A N</v>
          </cell>
          <cell r="G1739" t="str">
            <v>KODE</v>
          </cell>
          <cell r="H1739" t="str">
            <v>KOEF.</v>
          </cell>
          <cell r="I1739" t="str">
            <v>SATUAN</v>
          </cell>
          <cell r="J1739" t="str">
            <v>KETERANGAN</v>
          </cell>
        </row>
        <row r="1742">
          <cell r="B1742" t="str">
            <v/>
          </cell>
          <cell r="C1742" t="str">
            <v xml:space="preserve">Kap. Prod. / jam = </v>
          </cell>
          <cell r="D1742" t="str">
            <v>(v x 1000) x b x t x Fa</v>
          </cell>
          <cell r="G1742" t="str">
            <v>Q6</v>
          </cell>
          <cell r="H1742">
            <v>311.25</v>
          </cell>
          <cell r="I1742" t="str">
            <v>M2</v>
          </cell>
        </row>
        <row r="1743">
          <cell r="D1743" t="str">
            <v>n x t</v>
          </cell>
        </row>
        <row r="1744">
          <cell r="C1744" t="str">
            <v>Koefisien Alat/M2</v>
          </cell>
          <cell r="D1744" t="str">
            <v xml:space="preserve"> = 1 : Q6</v>
          </cell>
          <cell r="G1744" t="str">
            <v>(E17)</v>
          </cell>
          <cell r="H1744">
            <v>3.2128514056224901E-3</v>
          </cell>
          <cell r="I1744" t="str">
            <v>Jam</v>
          </cell>
        </row>
        <row r="1745">
          <cell r="C1745" t="str">
            <v/>
          </cell>
        </row>
        <row r="1746">
          <cell r="A1746" t="str">
            <v>2.g.</v>
          </cell>
          <cell r="C1746" t="str">
            <v>PNEUMATIC TIRE ROLLER</v>
          </cell>
          <cell r="G1746" t="str">
            <v>(E18)</v>
          </cell>
        </row>
        <row r="1747">
          <cell r="C1747" t="str">
            <v>Kecepatan rata-rata</v>
          </cell>
          <cell r="G1747" t="str">
            <v>v</v>
          </cell>
          <cell r="H1747">
            <v>3.5</v>
          </cell>
          <cell r="I1747" t="str">
            <v>KM / jam</v>
          </cell>
        </row>
        <row r="1748">
          <cell r="C1748" t="str">
            <v>Lebar efektif pemadatan</v>
          </cell>
          <cell r="G1748" t="str">
            <v>b</v>
          </cell>
          <cell r="H1748">
            <v>1.2</v>
          </cell>
          <cell r="I1748" t="str">
            <v>M</v>
          </cell>
        </row>
        <row r="1749">
          <cell r="C1749" t="str">
            <v>Jumlah lintasan</v>
          </cell>
          <cell r="G1749" t="str">
            <v>n</v>
          </cell>
          <cell r="H1749">
            <v>8</v>
          </cell>
          <cell r="I1749" t="str">
            <v>lintasan</v>
          </cell>
        </row>
        <row r="1750">
          <cell r="C1750" t="str">
            <v>Faktor Efisiensi alat</v>
          </cell>
          <cell r="G1750" t="str">
            <v>Fa</v>
          </cell>
          <cell r="H1750">
            <v>0.83</v>
          </cell>
          <cell r="I1750" t="str">
            <v>-</v>
          </cell>
        </row>
        <row r="1752">
          <cell r="C1752" t="str">
            <v>Kap.Prod./jam =</v>
          </cell>
          <cell r="D1752" t="str">
            <v>(v x 1000) x b x t x Fa</v>
          </cell>
          <cell r="G1752" t="str">
            <v>Q7</v>
          </cell>
          <cell r="H1752">
            <v>435.75</v>
          </cell>
          <cell r="I1752" t="str">
            <v>M2</v>
          </cell>
        </row>
        <row r="1753">
          <cell r="D1753" t="str">
            <v>n x t</v>
          </cell>
        </row>
        <row r="1754">
          <cell r="C1754" t="str">
            <v>Koefisien Alat/M2</v>
          </cell>
          <cell r="D1754" t="str">
            <v xml:space="preserve"> = 1 : Q7</v>
          </cell>
          <cell r="G1754" t="str">
            <v>(E18)</v>
          </cell>
          <cell r="H1754">
            <v>2.2948938611589212E-3</v>
          </cell>
          <cell r="I1754" t="str">
            <v>Jam</v>
          </cell>
        </row>
        <row r="1756">
          <cell r="A1756" t="str">
            <v>2.h.</v>
          </cell>
          <cell r="C1756" t="str">
            <v>ALAT BANTU</v>
          </cell>
        </row>
        <row r="1757">
          <cell r="C1757" t="str">
            <v>- Rambu               = 2 buah</v>
          </cell>
          <cell r="J1757" t="str">
            <v>Lump Sum</v>
          </cell>
        </row>
        <row r="1758">
          <cell r="C1758" t="str">
            <v>- Kereta dorong   = 2 buah</v>
          </cell>
        </row>
        <row r="1759">
          <cell r="C1759" t="str">
            <v>- Sekop                = 3 buah</v>
          </cell>
        </row>
        <row r="1760">
          <cell r="C1760" t="str">
            <v>- Garpu                = 2 buah</v>
          </cell>
        </row>
        <row r="1761">
          <cell r="C1761" t="str">
            <v>- Tongkat Kontrol ketebalan hanparan</v>
          </cell>
        </row>
        <row r="1763">
          <cell r="A1763" t="str">
            <v xml:space="preserve">   3.</v>
          </cell>
          <cell r="C1763" t="str">
            <v>TENAGA</v>
          </cell>
        </row>
        <row r="1764">
          <cell r="C1764" t="str">
            <v>Produksi menentukan : Asphalt Mixing Plant (AMP)</v>
          </cell>
          <cell r="G1764" t="str">
            <v>Q2</v>
          </cell>
          <cell r="H1764">
            <v>461.11111111111114</v>
          </cell>
          <cell r="I1764" t="str">
            <v>M2 / Jam</v>
          </cell>
        </row>
        <row r="1765">
          <cell r="C1765" t="str">
            <v>Produksi AC-WC / hari  =  Tk x Q2</v>
          </cell>
          <cell r="G1765" t="str">
            <v>Qt</v>
          </cell>
          <cell r="H1765">
            <v>3227.7777777777778</v>
          </cell>
          <cell r="I1765" t="str">
            <v>M2</v>
          </cell>
        </row>
        <row r="1766">
          <cell r="C1766" t="str">
            <v>Kebutuhan tenaga :</v>
          </cell>
        </row>
        <row r="1767">
          <cell r="D1767" t="str">
            <v>- Pekerja</v>
          </cell>
          <cell r="G1767" t="str">
            <v>P</v>
          </cell>
          <cell r="H1767">
            <v>10</v>
          </cell>
          <cell r="I1767" t="str">
            <v>orang</v>
          </cell>
        </row>
        <row r="1768">
          <cell r="D1768" t="str">
            <v>- Mandor</v>
          </cell>
          <cell r="G1768" t="str">
            <v>M</v>
          </cell>
          <cell r="H1768">
            <v>1</v>
          </cell>
          <cell r="I1768" t="str">
            <v>orang</v>
          </cell>
        </row>
        <row r="1770">
          <cell r="C1770" t="str">
            <v>Koefisien Tenaga / M2     :</v>
          </cell>
        </row>
        <row r="1771">
          <cell r="D1771" t="str">
            <v>- Pekerja</v>
          </cell>
          <cell r="E1771" t="str">
            <v>= (Tk x P) / Qt</v>
          </cell>
          <cell r="G1771" t="str">
            <v>(L01)</v>
          </cell>
          <cell r="H1771">
            <v>2.1686746987951807E-2</v>
          </cell>
          <cell r="I1771" t="str">
            <v>Jam</v>
          </cell>
        </row>
        <row r="1772">
          <cell r="D1772" t="str">
            <v>- Mandor</v>
          </cell>
          <cell r="E1772" t="str">
            <v>= (Tk x M) / Qt</v>
          </cell>
          <cell r="G1772" t="str">
            <v>(L03)</v>
          </cell>
          <cell r="H1772">
            <v>2.1686746987951808E-3</v>
          </cell>
          <cell r="I1772" t="str">
            <v>Jam</v>
          </cell>
        </row>
        <row r="1774">
          <cell r="A1774" t="str">
            <v>4.</v>
          </cell>
          <cell r="C1774" t="str">
            <v>HARGA DASAR SATUAN UPAH, BAHAN DAN ALAT</v>
          </cell>
        </row>
        <row r="1775">
          <cell r="C1775" t="str">
            <v>Lihat lampiran.</v>
          </cell>
        </row>
        <row r="1777">
          <cell r="A1777" t="str">
            <v>5.</v>
          </cell>
          <cell r="C1777" t="str">
            <v>ANALISA HARGA SATUAN PEKERJAAN</v>
          </cell>
        </row>
        <row r="1778">
          <cell r="C1778" t="str">
            <v>Lihat perhitungan dalam FORMULIR STANDAR UNTUK</v>
          </cell>
        </row>
        <row r="1779">
          <cell r="C1779" t="str">
            <v>PEREKEMAN ANALISA MASING-MASING HARGA</v>
          </cell>
        </row>
        <row r="1780">
          <cell r="C1780" t="str">
            <v>SATUAN.</v>
          </cell>
        </row>
        <row r="1781">
          <cell r="C1781" t="str">
            <v>Didapat Harga Satuan Pekerjaan :</v>
          </cell>
        </row>
        <row r="1783">
          <cell r="C1783" t="str">
            <v xml:space="preserve">Rp.  </v>
          </cell>
          <cell r="D1783">
            <v>10456.779924744171</v>
          </cell>
          <cell r="E1783" t="str">
            <v xml:space="preserve"> / M2</v>
          </cell>
        </row>
        <row r="1786">
          <cell r="A1786" t="str">
            <v>6.</v>
          </cell>
          <cell r="C1786" t="str">
            <v>WAKTU PELAKSANAAN YANG DIPERLUKAN</v>
          </cell>
        </row>
        <row r="1787">
          <cell r="C1787" t="str">
            <v>Masa Pelaksanaan :</v>
          </cell>
          <cell r="D1787" t="str">
            <v>. . . . . . . . . . . .</v>
          </cell>
          <cell r="E1787" t="str">
            <v>bulan</v>
          </cell>
        </row>
        <row r="1789">
          <cell r="A1789" t="str">
            <v>7.</v>
          </cell>
          <cell r="C1789" t="str">
            <v>VOLUME PEKERJAAN YANG DIPERLUKAN</v>
          </cell>
        </row>
        <row r="1790">
          <cell r="C1790" t="str">
            <v>Volume pekerjaan  :</v>
          </cell>
          <cell r="D1790">
            <v>0</v>
          </cell>
          <cell r="E1790" t="str">
            <v>M2</v>
          </cell>
        </row>
        <row r="1793">
          <cell r="A1793" t="str">
            <v>ITEM PEMBAYARAN NO.</v>
          </cell>
          <cell r="D1793" t="str">
            <v>:  6.3 (6)</v>
          </cell>
          <cell r="J1793" t="str">
            <v>Analisa EI-636</v>
          </cell>
          <cell r="T1793" t="str">
            <v>Analisa EI-636</v>
          </cell>
        </row>
        <row r="1794">
          <cell r="A1794" t="str">
            <v>JENIS PEKERJAAN</v>
          </cell>
          <cell r="D1794" t="str">
            <v>:  Lapis Pengikat Aspal Beton (AC-BC)</v>
          </cell>
        </row>
        <row r="1795">
          <cell r="A1795" t="str">
            <v>SATUAN PEMBAYARAN</v>
          </cell>
          <cell r="D1795" t="str">
            <v>:  M3</v>
          </cell>
          <cell r="H1795" t="str">
            <v xml:space="preserve">         URAIAN ANALISA HARGA SATUAN</v>
          </cell>
          <cell r="L1795" t="str">
            <v>FORMULIR STANDAR UNTUK</v>
          </cell>
        </row>
        <row r="1796">
          <cell r="L1796" t="str">
            <v>PEREKAMAN ANALISA MASING-MASING HARGA SATUAN</v>
          </cell>
        </row>
        <row r="1797">
          <cell r="L1797" t="str">
            <v/>
          </cell>
        </row>
        <row r="1798">
          <cell r="A1798" t="str">
            <v>No.</v>
          </cell>
          <cell r="C1798" t="str">
            <v>U R A I A N</v>
          </cell>
          <cell r="G1798" t="str">
            <v>KODE</v>
          </cell>
          <cell r="H1798" t="str">
            <v>KOEF.</v>
          </cell>
          <cell r="I1798" t="str">
            <v>SATUAN</v>
          </cell>
          <cell r="J1798" t="str">
            <v>KETERANGAN</v>
          </cell>
        </row>
        <row r="1800">
          <cell r="L1800" t="str">
            <v>Proyek / Bagpro</v>
          </cell>
          <cell r="O1800" t="str">
            <v xml:space="preserve">:  Peningkatan Jalan Dan Jembatan Prop. NTT </v>
          </cell>
        </row>
        <row r="1801">
          <cell r="A1801" t="str">
            <v>I.</v>
          </cell>
          <cell r="C1801" t="str">
            <v>ASUMSI</v>
          </cell>
          <cell r="L1801" t="str">
            <v>No. Paket Kontrak</v>
          </cell>
          <cell r="O1801" t="str">
            <v xml:space="preserve">:  </v>
          </cell>
        </row>
        <row r="1802">
          <cell r="A1802">
            <v>1</v>
          </cell>
          <cell r="C1802" t="str">
            <v>Menggunakan alat berat (cara mekanik)</v>
          </cell>
          <cell r="L1802" t="str">
            <v>Nama Paket</v>
          </cell>
          <cell r="O1802" t="str">
            <v>:  Pembangunan Jalan Resetlement Pengungsi Mauritzu</v>
          </cell>
        </row>
        <row r="1803">
          <cell r="A1803">
            <v>2</v>
          </cell>
          <cell r="C1803" t="str">
            <v>Lokasi pekerjaan : sepanjang jalan</v>
          </cell>
          <cell r="L1803" t="str">
            <v>Prop / Kab / Kodya</v>
          </cell>
          <cell r="O1803" t="str">
            <v>:  Nusa Tenggara Timur / TTU</v>
          </cell>
        </row>
        <row r="1804">
          <cell r="A1804">
            <v>3</v>
          </cell>
          <cell r="C1804" t="str">
            <v>Kondisi existing jalan : sedang</v>
          </cell>
          <cell r="L1804" t="str">
            <v>ITEM PEMBAYARAN NO.</v>
          </cell>
          <cell r="O1804" t="str">
            <v>:  6.3 (6)</v>
          </cell>
          <cell r="R1804" t="str">
            <v>PERKIRAAN VOL. PEK.</v>
          </cell>
          <cell r="T1804" t="str">
            <v>:</v>
          </cell>
          <cell r="U1804">
            <v>0</v>
          </cell>
        </row>
        <row r="1805">
          <cell r="A1805">
            <v>4</v>
          </cell>
          <cell r="C1805" t="str">
            <v>Jarak rata-rata Base Camp ke lokasi pekerjaan</v>
          </cell>
          <cell r="G1805" t="str">
            <v>L</v>
          </cell>
          <cell r="H1805">
            <v>17.5</v>
          </cell>
          <cell r="I1805" t="str">
            <v>KM</v>
          </cell>
          <cell r="L1805" t="str">
            <v>JENIS PEKERJAAN</v>
          </cell>
          <cell r="O1805" t="str">
            <v>:  Lapis Pengikat Aspal Beton (AC-BC)</v>
          </cell>
          <cell r="R1805" t="str">
            <v>TOTAL HARGA (Rp.)</v>
          </cell>
          <cell r="T1805" t="str">
            <v>:</v>
          </cell>
          <cell r="U1805">
            <v>0</v>
          </cell>
        </row>
        <row r="1806">
          <cell r="A1806">
            <v>5</v>
          </cell>
          <cell r="C1806" t="str">
            <v>Tebal Lapis (AC-BC) padat</v>
          </cell>
          <cell r="G1806" t="str">
            <v>t</v>
          </cell>
          <cell r="H1806">
            <v>0.05</v>
          </cell>
          <cell r="I1806" t="str">
            <v>M</v>
          </cell>
          <cell r="L1806" t="str">
            <v>SATUAN PEMBAYARAN</v>
          </cell>
          <cell r="O1806" t="str">
            <v>:  M3</v>
          </cell>
          <cell r="R1806" t="str">
            <v>% THD. BIAYA PROYEK</v>
          </cell>
          <cell r="T1806" t="str">
            <v>:</v>
          </cell>
          <cell r="U1806">
            <v>0</v>
          </cell>
        </row>
        <row r="1807">
          <cell r="A1807">
            <v>6</v>
          </cell>
          <cell r="C1807" t="str">
            <v>Jam kerja efektif per-hari</v>
          </cell>
          <cell r="G1807" t="str">
            <v>Tk</v>
          </cell>
          <cell r="H1807">
            <v>7</v>
          </cell>
          <cell r="I1807" t="str">
            <v>Jam</v>
          </cell>
        </row>
        <row r="1808">
          <cell r="A1808">
            <v>7</v>
          </cell>
          <cell r="C1808" t="str">
            <v>Faktor kehilanganmaterial :</v>
          </cell>
          <cell r="E1808" t="str">
            <v>- Agregat</v>
          </cell>
          <cell r="G1808" t="str">
            <v>Fh1</v>
          </cell>
          <cell r="H1808">
            <v>1.1000000000000001</v>
          </cell>
          <cell r="I1808" t="str">
            <v>-</v>
          </cell>
        </row>
        <row r="1809">
          <cell r="A1809" t="str">
            <v/>
          </cell>
          <cell r="E1809" t="str">
            <v>- Aspal</v>
          </cell>
          <cell r="G1809" t="str">
            <v>Fh2</v>
          </cell>
          <cell r="H1809">
            <v>1.05</v>
          </cell>
          <cell r="I1809" t="str">
            <v>-</v>
          </cell>
          <cell r="Q1809" t="str">
            <v>PERKIRAAN</v>
          </cell>
          <cell r="R1809" t="str">
            <v>HARGA</v>
          </cell>
          <cell r="S1809" t="str">
            <v>JUMLAH</v>
          </cell>
        </row>
        <row r="1810">
          <cell r="A1810">
            <v>8</v>
          </cell>
          <cell r="C1810" t="str">
            <v>Komposisi campuran AC-BC   :</v>
          </cell>
          <cell r="L1810" t="str">
            <v>NO.</v>
          </cell>
          <cell r="N1810" t="str">
            <v>KOMPONEN</v>
          </cell>
          <cell r="P1810" t="str">
            <v>SATUAN</v>
          </cell>
          <cell r="Q1810" t="str">
            <v>KUANTITAS</v>
          </cell>
          <cell r="R1810" t="str">
            <v>SATUAN</v>
          </cell>
          <cell r="S1810" t="str">
            <v>HARGA</v>
          </cell>
        </row>
        <row r="1811">
          <cell r="C1811" t="str">
            <v xml:space="preserve">- Coarse Agregat  </v>
          </cell>
          <cell r="G1811" t="str">
            <v>CA</v>
          </cell>
          <cell r="H1811">
            <v>50</v>
          </cell>
          <cell r="I1811" t="str">
            <v>%</v>
          </cell>
          <cell r="J1811" t="str">
            <v xml:space="preserve"> Gradasi harus -</v>
          </cell>
          <cell r="R1811" t="str">
            <v>(Rp.)</v>
          </cell>
          <cell r="S1811" t="str">
            <v>(Rp.)</v>
          </cell>
        </row>
        <row r="1812">
          <cell r="C1812" t="str">
            <v>- Fine Agregat</v>
          </cell>
          <cell r="G1812" t="str">
            <v>FA</v>
          </cell>
          <cell r="H1812">
            <v>43.3</v>
          </cell>
          <cell r="I1812" t="str">
            <v>%</v>
          </cell>
          <cell r="J1812" t="str">
            <v xml:space="preserve"> memenuhi -</v>
          </cell>
        </row>
        <row r="1813">
          <cell r="C1813" t="str">
            <v>- Fraksi Filler</v>
          </cell>
          <cell r="G1813" t="str">
            <v>FF</v>
          </cell>
          <cell r="H1813">
            <v>1</v>
          </cell>
          <cell r="I1813" t="str">
            <v>%</v>
          </cell>
          <cell r="J1813" t="str">
            <v xml:space="preserve"> Spesifikasi</v>
          </cell>
        </row>
        <row r="1814">
          <cell r="C1814" t="str">
            <v>- Asphalt</v>
          </cell>
          <cell r="D1814" t="str">
            <v>minimum 5 %</v>
          </cell>
          <cell r="G1814" t="str">
            <v>As</v>
          </cell>
          <cell r="H1814">
            <v>5.7</v>
          </cell>
          <cell r="I1814" t="str">
            <v>%</v>
          </cell>
          <cell r="L1814" t="str">
            <v>A.</v>
          </cell>
          <cell r="N1814" t="str">
            <v>TENAGA</v>
          </cell>
        </row>
        <row r="1815">
          <cell r="A1815">
            <v>9</v>
          </cell>
          <cell r="C1815" t="str">
            <v>Berat jenis bahan  :</v>
          </cell>
        </row>
        <row r="1816">
          <cell r="C1816" t="str">
            <v>- AC-BC</v>
          </cell>
          <cell r="G1816" t="str">
            <v>D1</v>
          </cell>
          <cell r="H1816">
            <v>2.25</v>
          </cell>
          <cell r="I1816" t="str">
            <v>ton / M3</v>
          </cell>
          <cell r="L1816" t="str">
            <v>1.</v>
          </cell>
          <cell r="N1816" t="str">
            <v>Pekerja</v>
          </cell>
          <cell r="O1816" t="str">
            <v>(L01)</v>
          </cell>
          <cell r="P1816" t="str">
            <v>Jam</v>
          </cell>
          <cell r="Q1816">
            <v>0.37951807228915668</v>
          </cell>
          <cell r="R1816">
            <v>0</v>
          </cell>
          <cell r="U1816">
            <v>0</v>
          </cell>
        </row>
        <row r="1817">
          <cell r="C1817" t="str">
            <v>- Coarse Agregat &amp; Fine Agregat</v>
          </cell>
          <cell r="G1817" t="str">
            <v>D2</v>
          </cell>
          <cell r="H1817">
            <v>1.8</v>
          </cell>
          <cell r="I1817" t="str">
            <v>ton / M3</v>
          </cell>
          <cell r="L1817" t="str">
            <v>2.</v>
          </cell>
          <cell r="N1817" t="str">
            <v>Mandor</v>
          </cell>
          <cell r="O1817" t="str">
            <v>(L03)</v>
          </cell>
          <cell r="P1817" t="str">
            <v>Jam</v>
          </cell>
          <cell r="Q1817">
            <v>5.4216867469879526E-2</v>
          </cell>
          <cell r="R1817">
            <v>0</v>
          </cell>
          <cell r="U1817">
            <v>0</v>
          </cell>
        </row>
        <row r="1818">
          <cell r="C1818" t="str">
            <v>- Fraksi Filler</v>
          </cell>
          <cell r="G1818" t="str">
            <v>D3</v>
          </cell>
          <cell r="H1818">
            <v>2</v>
          </cell>
          <cell r="I1818" t="str">
            <v>ton / M3</v>
          </cell>
        </row>
        <row r="1819">
          <cell r="C1819" t="str">
            <v>- Asphalt</v>
          </cell>
          <cell r="G1819" t="str">
            <v>D4</v>
          </cell>
          <cell r="H1819">
            <v>1.03</v>
          </cell>
          <cell r="I1819" t="str">
            <v>ton / M3</v>
          </cell>
        </row>
        <row r="1820">
          <cell r="Q1820" t="str">
            <v xml:space="preserve">JUMLAH HARGA TENAGA   </v>
          </cell>
          <cell r="U1820">
            <v>0</v>
          </cell>
        </row>
        <row r="1821">
          <cell r="A1821" t="str">
            <v>II.</v>
          </cell>
          <cell r="C1821" t="str">
            <v>URUTAN KERJA</v>
          </cell>
        </row>
        <row r="1822">
          <cell r="A1822">
            <v>1</v>
          </cell>
          <cell r="C1822" t="str">
            <v xml:space="preserve">Wheel Loader memuat Agregat dan Asphalt ke dalam </v>
          </cell>
          <cell r="L1822" t="str">
            <v>B.</v>
          </cell>
          <cell r="N1822" t="str">
            <v>BAHAN</v>
          </cell>
        </row>
        <row r="1823">
          <cell r="A1823" t="str">
            <v/>
          </cell>
          <cell r="C1823" t="str">
            <v>Cold Bin AMP</v>
          </cell>
        </row>
        <row r="1824">
          <cell r="A1824">
            <v>2</v>
          </cell>
          <cell r="C1824" t="str">
            <v>Agregat dan aspal dicampur dan dipanaskan dengan</v>
          </cell>
          <cell r="L1824" t="str">
            <v>1.</v>
          </cell>
          <cell r="N1824" t="str">
            <v>Agregat Kasar</v>
          </cell>
          <cell r="O1824" t="str">
            <v>(M03)</v>
          </cell>
          <cell r="P1824" t="str">
            <v>M3</v>
          </cell>
          <cell r="Q1824">
            <v>0.6875</v>
          </cell>
          <cell r="R1824">
            <v>32852.921470565663</v>
          </cell>
          <cell r="U1824">
            <v>22586.383511013893</v>
          </cell>
        </row>
        <row r="1825">
          <cell r="C1825" t="str">
            <v>dengan AMP untuk dimuat langsung ke dalam</v>
          </cell>
          <cell r="L1825" t="str">
            <v>2.</v>
          </cell>
          <cell r="N1825" t="str">
            <v>Agregat Halus</v>
          </cell>
          <cell r="O1825" t="str">
            <v>(M04)</v>
          </cell>
          <cell r="P1825" t="str">
            <v>M3</v>
          </cell>
          <cell r="Q1825">
            <v>0.59537499999999999</v>
          </cell>
          <cell r="R1825">
            <v>31756.453225945177</v>
          </cell>
          <cell r="U1825">
            <v>18906.998339397109</v>
          </cell>
        </row>
        <row r="1826">
          <cell r="A1826" t="str">
            <v/>
          </cell>
          <cell r="C1826" t="str">
            <v>Dump Truck dan diangkut ke lokasi pekerjaan</v>
          </cell>
          <cell r="L1826" t="str">
            <v>3</v>
          </cell>
          <cell r="N1826" t="str">
            <v>Filler</v>
          </cell>
          <cell r="O1826" t="str">
            <v>(M05)</v>
          </cell>
          <cell r="P1826" t="str">
            <v>Kg</v>
          </cell>
          <cell r="Q1826">
            <v>24.75</v>
          </cell>
          <cell r="R1826">
            <v>750</v>
          </cell>
          <cell r="U1826">
            <v>18562.5</v>
          </cell>
        </row>
        <row r="1827">
          <cell r="A1827">
            <v>3</v>
          </cell>
          <cell r="C1827" t="str">
            <v>Campuran panas AC-BC dihampar dengan Finisher</v>
          </cell>
          <cell r="L1827" t="str">
            <v>4</v>
          </cell>
          <cell r="N1827" t="str">
            <v>Aspal</v>
          </cell>
          <cell r="O1827" t="str">
            <v>(M10)</v>
          </cell>
          <cell r="P1827" t="str">
            <v>Kg</v>
          </cell>
          <cell r="Q1827">
            <v>134.66250000000002</v>
          </cell>
          <cell r="R1827">
            <v>0</v>
          </cell>
          <cell r="U1827">
            <v>0</v>
          </cell>
        </row>
        <row r="1828">
          <cell r="C1828" t="str">
            <v>dan dipadatkan dengan Tandem &amp; Pneumatic</v>
          </cell>
        </row>
        <row r="1829">
          <cell r="A1829" t="str">
            <v/>
          </cell>
          <cell r="C1829" t="str">
            <v>Tire Roller</v>
          </cell>
        </row>
        <row r="1830">
          <cell r="A1830">
            <v>4</v>
          </cell>
          <cell r="C1830" t="str">
            <v>Selama pemadatan, sekelompok  pekerja akan</v>
          </cell>
          <cell r="Q1830" t="str">
            <v xml:space="preserve">JUMLAH HARGA BAHAN   </v>
          </cell>
          <cell r="U1830">
            <v>60055.881850411002</v>
          </cell>
        </row>
        <row r="1831">
          <cell r="A1831" t="str">
            <v/>
          </cell>
          <cell r="C1831" t="str">
            <v>merapikan tepi hamparaan dengan menggunakan</v>
          </cell>
        </row>
        <row r="1832">
          <cell r="A1832" t="str">
            <v/>
          </cell>
          <cell r="C1832" t="str">
            <v>Alat Bantu</v>
          </cell>
          <cell r="L1832" t="str">
            <v>C.</v>
          </cell>
          <cell r="N1832" t="str">
            <v>PERALATAN</v>
          </cell>
        </row>
        <row r="1833">
          <cell r="L1833" t="str">
            <v>1.</v>
          </cell>
          <cell r="N1833" t="str">
            <v>Wheel Loader</v>
          </cell>
          <cell r="O1833" t="str">
            <v>(E15)</v>
          </cell>
          <cell r="P1833" t="str">
            <v>Jam</v>
          </cell>
          <cell r="Q1833">
            <v>3.7185780157667707E-2</v>
          </cell>
          <cell r="R1833">
            <v>215035.12819823693</v>
          </cell>
          <cell r="U1833">
            <v>7996.2490033555305</v>
          </cell>
        </row>
        <row r="1834">
          <cell r="A1834" t="str">
            <v>III.</v>
          </cell>
          <cell r="C1834" t="str">
            <v>PEMAKAIAN BAHAN, ALAT DAN TENAGA</v>
          </cell>
          <cell r="L1834" t="str">
            <v>2.</v>
          </cell>
          <cell r="N1834" t="str">
            <v>AMP</v>
          </cell>
          <cell r="O1834" t="str">
            <v>(E01)</v>
          </cell>
          <cell r="P1834" t="str">
            <v>Jam</v>
          </cell>
          <cell r="Q1834">
            <v>5.4216867469879526E-2</v>
          </cell>
          <cell r="R1834">
            <v>1494606.6255529453</v>
          </cell>
          <cell r="U1834">
            <v>81032.889337207889</v>
          </cell>
        </row>
        <row r="1835">
          <cell r="L1835" t="str">
            <v>3.</v>
          </cell>
          <cell r="N1835" t="str">
            <v>Genset</v>
          </cell>
          <cell r="O1835" t="str">
            <v>(E12)</v>
          </cell>
          <cell r="P1835" t="str">
            <v>Jam</v>
          </cell>
          <cell r="Q1835">
            <v>5.4216867469879526E-2</v>
          </cell>
          <cell r="R1835">
            <v>134321.06697484411</v>
          </cell>
          <cell r="U1835">
            <v>7282.4674865879351</v>
          </cell>
        </row>
        <row r="1836">
          <cell r="A1836" t="str">
            <v xml:space="preserve">   1.</v>
          </cell>
          <cell r="C1836" t="str">
            <v>BAHAN</v>
          </cell>
          <cell r="L1836" t="str">
            <v>4.</v>
          </cell>
          <cell r="N1836" t="str">
            <v>Dump Truck</v>
          </cell>
          <cell r="O1836" t="str">
            <v>(E09)</v>
          </cell>
          <cell r="P1836" t="str">
            <v>Jam</v>
          </cell>
          <cell r="Q1836">
            <v>0.44192394578313254</v>
          </cell>
          <cell r="R1836">
            <v>119818.0926144915</v>
          </cell>
          <cell r="U1836">
            <v>52950.484264404899</v>
          </cell>
        </row>
        <row r="1837">
          <cell r="A1837" t="str">
            <v>1.a.</v>
          </cell>
          <cell r="C1837" t="str">
            <v>Agregat Kasar</v>
          </cell>
          <cell r="D1837" t="str">
            <v>= (CA x (D1 x 1M3) x Fh1) : D2</v>
          </cell>
          <cell r="G1837" t="str">
            <v>(M03)</v>
          </cell>
          <cell r="H1837">
            <v>0.6875</v>
          </cell>
          <cell r="I1837" t="str">
            <v>M3</v>
          </cell>
          <cell r="L1837" t="str">
            <v>5.</v>
          </cell>
          <cell r="N1837" t="str">
            <v>Asphalt Finisher     (E02)</v>
          </cell>
          <cell r="O1837" t="str">
            <v>(E02)</v>
          </cell>
          <cell r="P1837" t="str">
            <v>Jam</v>
          </cell>
          <cell r="Q1837">
            <v>7.4999999999999997E-2</v>
          </cell>
          <cell r="R1837">
            <v>153193.93066610809</v>
          </cell>
          <cell r="U1837">
            <v>11489.544799958107</v>
          </cell>
        </row>
        <row r="1838">
          <cell r="A1838" t="str">
            <v>1.b.</v>
          </cell>
          <cell r="C1838" t="str">
            <v>Agregat Halus</v>
          </cell>
          <cell r="D1838" t="str">
            <v>= (FA x (D1 x 1M3) x Fh1) : D2</v>
          </cell>
          <cell r="G1838" t="str">
            <v>(M04)</v>
          </cell>
          <cell r="H1838">
            <v>0.59537499999999999</v>
          </cell>
          <cell r="I1838" t="str">
            <v>M3</v>
          </cell>
          <cell r="L1838" t="str">
            <v>6.</v>
          </cell>
          <cell r="N1838" t="str">
            <v>Tandem Roller</v>
          </cell>
          <cell r="O1838" t="str">
            <v>(E17)</v>
          </cell>
          <cell r="P1838" t="str">
            <v>Jam</v>
          </cell>
          <cell r="Q1838">
            <v>3.4423407917383825E-2</v>
          </cell>
          <cell r="R1838">
            <v>112203.63792732745</v>
          </cell>
          <cell r="U1838">
            <v>3862.4315981868317</v>
          </cell>
        </row>
        <row r="1839">
          <cell r="A1839" t="str">
            <v>1.c.</v>
          </cell>
          <cell r="C1839" t="str">
            <v>Filler</v>
          </cell>
          <cell r="D1839" t="str">
            <v>= (FF x (D1 x 1M3) x Fh1) x 1000</v>
          </cell>
          <cell r="G1839" t="str">
            <v>(M05)</v>
          </cell>
          <cell r="H1839">
            <v>24.75</v>
          </cell>
          <cell r="I1839" t="str">
            <v>Kg</v>
          </cell>
          <cell r="L1839" t="str">
            <v>7</v>
          </cell>
          <cell r="N1839" t="str">
            <v>P. Tyre Roller</v>
          </cell>
          <cell r="O1839" t="str">
            <v>(E18)</v>
          </cell>
          <cell r="P1839" t="str">
            <v>Jam</v>
          </cell>
          <cell r="Q1839">
            <v>2.5702811244979921E-2</v>
          </cell>
          <cell r="R1839">
            <v>153571.33878019065</v>
          </cell>
          <cell r="U1839">
            <v>3947.2151333061051</v>
          </cell>
        </row>
        <row r="1840">
          <cell r="A1840" t="str">
            <v>1.d.</v>
          </cell>
          <cell r="C1840" t="str">
            <v>Aspal</v>
          </cell>
          <cell r="D1840" t="str">
            <v>= (AS x (D1 x 1M3) x Fh2) x 1000</v>
          </cell>
          <cell r="G1840" t="str">
            <v>(M10)</v>
          </cell>
          <cell r="H1840">
            <v>134.66250000000002</v>
          </cell>
          <cell r="I1840" t="str">
            <v>Kg</v>
          </cell>
          <cell r="L1840" t="str">
            <v>8</v>
          </cell>
          <cell r="N1840" t="str">
            <v>Alat Bantu</v>
          </cell>
          <cell r="P1840" t="str">
            <v>Ls</v>
          </cell>
          <cell r="Q1840">
            <v>1</v>
          </cell>
          <cell r="R1840">
            <v>2000</v>
          </cell>
          <cell r="U1840">
            <v>2000</v>
          </cell>
        </row>
        <row r="1842">
          <cell r="A1842" t="str">
            <v>2.</v>
          </cell>
          <cell r="C1842" t="str">
            <v>ALAT</v>
          </cell>
          <cell r="Q1842" t="str">
            <v xml:space="preserve">JUMLAH HARGA PERALATAN   </v>
          </cell>
          <cell r="U1842">
            <v>170561.28162300729</v>
          </cell>
        </row>
        <row r="1843">
          <cell r="A1843" t="str">
            <v>2.a.</v>
          </cell>
          <cell r="C1843" t="str">
            <v>WHEEL LOADER</v>
          </cell>
          <cell r="G1843" t="str">
            <v>(E15)</v>
          </cell>
        </row>
        <row r="1844">
          <cell r="C1844" t="str">
            <v>Kapasitas bucket</v>
          </cell>
          <cell r="G1844" t="str">
            <v>V</v>
          </cell>
          <cell r="H1844">
            <v>1.5</v>
          </cell>
          <cell r="I1844" t="str">
            <v>M3</v>
          </cell>
          <cell r="L1844" t="str">
            <v>D.</v>
          </cell>
          <cell r="N1844" t="str">
            <v>JUMLAH HARGA TENAGA, BAHAN DAN PERALATAN  ( A + B + C )</v>
          </cell>
          <cell r="U1844">
            <v>230617.1634734183</v>
          </cell>
        </row>
        <row r="1845">
          <cell r="C1845" t="str">
            <v>Faktor bucket</v>
          </cell>
          <cell r="G1845" t="str">
            <v>Fb</v>
          </cell>
          <cell r="H1845">
            <v>0.9</v>
          </cell>
          <cell r="I1845" t="str">
            <v>-</v>
          </cell>
          <cell r="L1845" t="str">
            <v>E.</v>
          </cell>
          <cell r="N1845" t="str">
            <v>OVERHEAD &amp; PROFIT</v>
          </cell>
          <cell r="P1845">
            <v>10</v>
          </cell>
          <cell r="Q1845" t="str">
            <v>%  x  D</v>
          </cell>
          <cell r="U1845">
            <v>23061.716347341833</v>
          </cell>
        </row>
        <row r="1846">
          <cell r="C1846" t="str">
            <v>Faktor efisiensi alat</v>
          </cell>
          <cell r="G1846" t="str">
            <v>Fa</v>
          </cell>
          <cell r="H1846">
            <v>0.83</v>
          </cell>
          <cell r="I1846" t="str">
            <v>-</v>
          </cell>
          <cell r="L1846" t="str">
            <v>F.</v>
          </cell>
          <cell r="N1846" t="str">
            <v>HARGA SATUAN PEKERJAAN  ( D + E )</v>
          </cell>
          <cell r="U1846">
            <v>253678.87982076014</v>
          </cell>
        </row>
        <row r="1847">
          <cell r="C1847" t="str">
            <v>Waktu Siklus</v>
          </cell>
          <cell r="G1847" t="str">
            <v>Ts1</v>
          </cell>
          <cell r="L1847" t="str">
            <v>Note: 1</v>
          </cell>
          <cell r="N1847" t="str">
            <v>SATUAN dapat berdasarkan atas jam operasi untuk Tenaga Kerja dan Peralatan, volume dan/atau ukuran</v>
          </cell>
        </row>
        <row r="1848">
          <cell r="C1848" t="str">
            <v>- Muat</v>
          </cell>
          <cell r="G1848" t="str">
            <v>T1</v>
          </cell>
          <cell r="H1848">
            <v>1.5</v>
          </cell>
          <cell r="I1848" t="str">
            <v>menit</v>
          </cell>
          <cell r="N1848" t="str">
            <v>berat untuk bahan-bahan.</v>
          </cell>
        </row>
        <row r="1849">
          <cell r="C1849" t="str">
            <v>- Lain lain</v>
          </cell>
          <cell r="G1849" t="str">
            <v>T2</v>
          </cell>
          <cell r="H1849">
            <v>0.5</v>
          </cell>
          <cell r="I1849" t="str">
            <v>menit</v>
          </cell>
          <cell r="L1849">
            <v>2</v>
          </cell>
          <cell r="N1849" t="str">
            <v>Kuantitas satuan adalah kuantitas setiap komponen untuk menyelesaikan satu satuan pekerjaan dari nomor</v>
          </cell>
        </row>
        <row r="1850">
          <cell r="G1850" t="str">
            <v>Ts1</v>
          </cell>
          <cell r="H1850">
            <v>2</v>
          </cell>
          <cell r="I1850" t="str">
            <v>menit</v>
          </cell>
          <cell r="N1850" t="str">
            <v>mata pembayaran.</v>
          </cell>
        </row>
        <row r="1851">
          <cell r="L1851">
            <v>3</v>
          </cell>
          <cell r="N1851" t="str">
            <v>Biaya satuan untuk peralatan sudah termasuk bahan bakar, bahan habis dipakai dan operator.</v>
          </cell>
        </row>
        <row r="1852">
          <cell r="L1852">
            <v>4</v>
          </cell>
          <cell r="N1852" t="str">
            <v>Biaya satuan sudah termasuk pengeluaran untuk seluruh pajak yang berkaitan (tetapi tidak termasuk PPN</v>
          </cell>
        </row>
        <row r="1853">
          <cell r="J1853" t="str">
            <v>Berlanjut ke hal. berikut.</v>
          </cell>
          <cell r="N1853" t="str">
            <v>yang dibayar dari kontrak) dan biaya-biaya lainnya.</v>
          </cell>
        </row>
        <row r="1854">
          <cell r="A1854" t="str">
            <v>ITEM PEMBAYARAN NO.</v>
          </cell>
          <cell r="D1854" t="str">
            <v>:  6.3 (6)</v>
          </cell>
          <cell r="J1854" t="str">
            <v>Analisa EI-636</v>
          </cell>
        </row>
        <row r="1855">
          <cell r="A1855" t="str">
            <v xml:space="preserve">JENIS PEKERJAAN                                  </v>
          </cell>
          <cell r="D1855" t="str">
            <v>:  Lapis Pengikat Aspal Beton (AC-BC)</v>
          </cell>
        </row>
        <row r="1856">
          <cell r="A1856" t="str">
            <v>SATUAN PEMBAYARAN</v>
          </cell>
          <cell r="D1856" t="str">
            <v>:  M3</v>
          </cell>
          <cell r="H1856" t="str">
            <v xml:space="preserve">         URAIAN ANALISA HARGA SATUAN</v>
          </cell>
        </row>
        <row r="1857">
          <cell r="J1857" t="str">
            <v>Lanjutan</v>
          </cell>
        </row>
        <row r="1859">
          <cell r="A1859" t="str">
            <v>No.</v>
          </cell>
          <cell r="C1859" t="str">
            <v>U R A I A N</v>
          </cell>
          <cell r="G1859" t="str">
            <v>KODE</v>
          </cell>
          <cell r="H1859" t="str">
            <v>KOEF.</v>
          </cell>
          <cell r="I1859" t="str">
            <v>SATUAN</v>
          </cell>
          <cell r="J1859" t="str">
            <v>KETERANGAN</v>
          </cell>
        </row>
        <row r="1862">
          <cell r="C1862" t="str">
            <v xml:space="preserve">Kap. Prod./jam = </v>
          </cell>
          <cell r="D1862" t="str">
            <v>D2 x V x Fb x Fa x 60</v>
          </cell>
          <cell r="G1862" t="str">
            <v>Q1</v>
          </cell>
          <cell r="H1862">
            <v>26.892000000000003</v>
          </cell>
          <cell r="I1862" t="str">
            <v>M3</v>
          </cell>
          <cell r="J1862" t="str">
            <v/>
          </cell>
        </row>
        <row r="1863">
          <cell r="D1863" t="str">
            <v>D1 x Ts1</v>
          </cell>
        </row>
        <row r="1865">
          <cell r="C1865" t="str">
            <v>Koefisien Alat / M3</v>
          </cell>
          <cell r="D1865" t="str">
            <v xml:space="preserve"> = 1 : Q1</v>
          </cell>
          <cell r="G1865" t="str">
            <v>(E15)</v>
          </cell>
          <cell r="H1865">
            <v>3.7185780157667707E-2</v>
          </cell>
          <cell r="I1865" t="str">
            <v>Jam</v>
          </cell>
        </row>
        <row r="1867">
          <cell r="A1867" t="str">
            <v>2.b.</v>
          </cell>
          <cell r="C1867" t="str">
            <v>ASPHALT MIXING PLANT (AMP)</v>
          </cell>
          <cell r="G1867" t="str">
            <v>(E01)</v>
          </cell>
        </row>
        <row r="1868">
          <cell r="C1868" t="str">
            <v>Kapasitas produksi</v>
          </cell>
          <cell r="G1868" t="str">
            <v>V</v>
          </cell>
          <cell r="H1868">
            <v>50</v>
          </cell>
          <cell r="I1868" t="str">
            <v>ton / Jam</v>
          </cell>
        </row>
        <row r="1869">
          <cell r="C1869" t="str">
            <v>Faktor Efisiensi alat</v>
          </cell>
          <cell r="G1869" t="str">
            <v>Fa</v>
          </cell>
          <cell r="H1869">
            <v>0.83</v>
          </cell>
          <cell r="I1869" t="str">
            <v>-</v>
          </cell>
        </row>
        <row r="1871">
          <cell r="C1871" t="str">
            <v>Kap.Prod. / jam =</v>
          </cell>
          <cell r="D1871" t="str">
            <v>V x Fa</v>
          </cell>
          <cell r="G1871" t="str">
            <v>Q2</v>
          </cell>
          <cell r="H1871">
            <v>18.444444444444443</v>
          </cell>
          <cell r="I1871" t="str">
            <v>M3</v>
          </cell>
        </row>
        <row r="1872">
          <cell r="D1872" t="str">
            <v xml:space="preserve">D1 </v>
          </cell>
        </row>
        <row r="1873">
          <cell r="C1873" t="str">
            <v>Koefisien Alat / M3</v>
          </cell>
          <cell r="D1873" t="str">
            <v xml:space="preserve"> = 1 : Q2</v>
          </cell>
          <cell r="G1873" t="str">
            <v>(E01)</v>
          </cell>
          <cell r="H1873">
            <v>5.4216867469879526E-2</v>
          </cell>
          <cell r="I1873" t="str">
            <v>Jam</v>
          </cell>
        </row>
        <row r="1875">
          <cell r="A1875" t="str">
            <v>2.c.</v>
          </cell>
          <cell r="C1875" t="str">
            <v>GENERATORSET ( GENSET )</v>
          </cell>
          <cell r="G1875" t="str">
            <v>(E12)</v>
          </cell>
        </row>
        <row r="1876">
          <cell r="C1876" t="str">
            <v>Kap.Prod. / Jam = SAMA DENGAN AMP</v>
          </cell>
          <cell r="G1876" t="str">
            <v>Q3</v>
          </cell>
          <cell r="H1876">
            <v>18.444444444444443</v>
          </cell>
          <cell r="I1876" t="str">
            <v>M2</v>
          </cell>
        </row>
        <row r="1877">
          <cell r="C1877" t="str">
            <v>Koefisien Alat / M3</v>
          </cell>
          <cell r="D1877" t="str">
            <v xml:space="preserve"> = 1 : Q3</v>
          </cell>
          <cell r="G1877" t="str">
            <v>(E12)</v>
          </cell>
          <cell r="H1877">
            <v>5.4216867469879526E-2</v>
          </cell>
          <cell r="I1877" t="str">
            <v>Jam</v>
          </cell>
        </row>
        <row r="1879">
          <cell r="A1879" t="str">
            <v>2.d.</v>
          </cell>
          <cell r="C1879" t="str">
            <v>DUMP TRUCK (DT)</v>
          </cell>
          <cell r="G1879" t="str">
            <v>(E09)</v>
          </cell>
        </row>
        <row r="1880">
          <cell r="C1880" t="str">
            <v>Kapasitas bak</v>
          </cell>
          <cell r="G1880" t="str">
            <v>V</v>
          </cell>
          <cell r="H1880">
            <v>8</v>
          </cell>
          <cell r="I1880" t="str">
            <v>ton</v>
          </cell>
        </row>
        <row r="1881">
          <cell r="C1881" t="str">
            <v>Faktor Efisiensi alat</v>
          </cell>
          <cell r="G1881" t="str">
            <v>Fa</v>
          </cell>
          <cell r="H1881">
            <v>0.83</v>
          </cell>
          <cell r="I1881" t="str">
            <v>-</v>
          </cell>
        </row>
        <row r="1882">
          <cell r="C1882" t="str">
            <v>Kecepatan rata-rata bermuatan</v>
          </cell>
          <cell r="G1882" t="str">
            <v>v1</v>
          </cell>
          <cell r="H1882">
            <v>40</v>
          </cell>
          <cell r="I1882" t="str">
            <v>Km / Jam</v>
          </cell>
        </row>
        <row r="1883">
          <cell r="C1883" t="str">
            <v>Kecepatan rata-rata kosong</v>
          </cell>
          <cell r="G1883" t="str">
            <v>v2</v>
          </cell>
          <cell r="H1883">
            <v>50</v>
          </cell>
          <cell r="I1883" t="str">
            <v>Km / Jam</v>
          </cell>
        </row>
        <row r="1884">
          <cell r="C1884" t="str">
            <v>Kapasitas AMP / batch</v>
          </cell>
          <cell r="G1884" t="str">
            <v>Q2b</v>
          </cell>
          <cell r="H1884">
            <v>0.5</v>
          </cell>
          <cell r="I1884" t="str">
            <v>ton</v>
          </cell>
        </row>
        <row r="1885">
          <cell r="C1885" t="str">
            <v>Waktu menyiapkan 1 batch AC-BC</v>
          </cell>
          <cell r="G1885" t="str">
            <v>Tb</v>
          </cell>
          <cell r="H1885">
            <v>1</v>
          </cell>
          <cell r="I1885" t="str">
            <v>menit</v>
          </cell>
        </row>
        <row r="1886">
          <cell r="C1886" t="str">
            <v>Waktu Siklus</v>
          </cell>
          <cell r="G1886" t="str">
            <v>Ts2</v>
          </cell>
        </row>
        <row r="1887">
          <cell r="C1887" t="str">
            <v xml:space="preserve">- Mengisi Bak </v>
          </cell>
          <cell r="D1887" t="str">
            <v>= (V : Q2b) x Tb</v>
          </cell>
          <cell r="G1887" t="str">
            <v>T1</v>
          </cell>
          <cell r="H1887">
            <v>16</v>
          </cell>
          <cell r="I1887" t="str">
            <v>menit</v>
          </cell>
        </row>
        <row r="1888">
          <cell r="C1888" t="str">
            <v>- Angkut</v>
          </cell>
          <cell r="D1888" t="str">
            <v>= (L : v1) x 60 menit</v>
          </cell>
          <cell r="G1888" t="str">
            <v>T2</v>
          </cell>
          <cell r="H1888">
            <v>26.25</v>
          </cell>
          <cell r="I1888" t="str">
            <v>menit</v>
          </cell>
        </row>
        <row r="1889">
          <cell r="C1889" t="str">
            <v>- Tunggu + dump + Putar</v>
          </cell>
          <cell r="G1889" t="str">
            <v>T3</v>
          </cell>
          <cell r="H1889">
            <v>15</v>
          </cell>
          <cell r="I1889" t="str">
            <v>menit</v>
          </cell>
        </row>
        <row r="1890">
          <cell r="C1890" t="str">
            <v>- Kembali</v>
          </cell>
          <cell r="D1890" t="str">
            <v>= (L : v2) x 60 menit</v>
          </cell>
          <cell r="G1890" t="str">
            <v>T4</v>
          </cell>
          <cell r="H1890">
            <v>21</v>
          </cell>
          <cell r="I1890" t="str">
            <v>menit</v>
          </cell>
        </row>
        <row r="1891">
          <cell r="G1891" t="str">
            <v>Ts2</v>
          </cell>
          <cell r="H1891">
            <v>78.25</v>
          </cell>
          <cell r="I1891" t="str">
            <v>menit</v>
          </cell>
        </row>
        <row r="1893">
          <cell r="C1893" t="str">
            <v>Kap.Prod. / jam =</v>
          </cell>
          <cell r="D1893" t="str">
            <v>V x Fa x 60</v>
          </cell>
          <cell r="G1893" t="str">
            <v>Q4</v>
          </cell>
          <cell r="H1893">
            <v>2.26283280085197</v>
          </cell>
          <cell r="I1893" t="str">
            <v>M3</v>
          </cell>
        </row>
        <row r="1894">
          <cell r="D1894" t="str">
            <v>D1 x Ts2</v>
          </cell>
        </row>
        <row r="1896">
          <cell r="C1896" t="str">
            <v>Koefisien Alat / M3</v>
          </cell>
          <cell r="D1896" t="str">
            <v xml:space="preserve"> = 1 : Q4</v>
          </cell>
          <cell r="G1896" t="str">
            <v>(E09)</v>
          </cell>
          <cell r="H1896">
            <v>0.44192394578313254</v>
          </cell>
          <cell r="I1896" t="str">
            <v>Jam</v>
          </cell>
        </row>
        <row r="1898">
          <cell r="A1898" t="str">
            <v>2.e.</v>
          </cell>
          <cell r="C1898" t="str">
            <v>ASPHALT FINISHER</v>
          </cell>
          <cell r="D1898" t="str">
            <v/>
          </cell>
          <cell r="G1898" t="str">
            <v>(E02)</v>
          </cell>
        </row>
        <row r="1899">
          <cell r="C1899" t="str">
            <v>Kapasitas produksi</v>
          </cell>
          <cell r="G1899" t="str">
            <v>V</v>
          </cell>
          <cell r="H1899">
            <v>40</v>
          </cell>
          <cell r="I1899" t="str">
            <v>ton / Jam</v>
          </cell>
        </row>
        <row r="1900">
          <cell r="C1900" t="str">
            <v>Faktor efisiensi alat</v>
          </cell>
          <cell r="G1900" t="str">
            <v>Fa</v>
          </cell>
          <cell r="H1900">
            <v>0.75</v>
          </cell>
          <cell r="I1900" t="str">
            <v>-</v>
          </cell>
        </row>
        <row r="1902">
          <cell r="C1902" t="str">
            <v>Kap.Prod. / jam =</v>
          </cell>
          <cell r="D1902" t="str">
            <v xml:space="preserve">V x Fa </v>
          </cell>
          <cell r="G1902" t="str">
            <v>Q5</v>
          </cell>
          <cell r="H1902">
            <v>13.333333333333334</v>
          </cell>
          <cell r="I1902" t="str">
            <v>M3</v>
          </cell>
        </row>
        <row r="1903">
          <cell r="D1903" t="str">
            <v xml:space="preserve">D1  </v>
          </cell>
        </row>
        <row r="1904">
          <cell r="C1904" t="str">
            <v>Koefisien Alat / M3</v>
          </cell>
          <cell r="D1904" t="str">
            <v xml:space="preserve"> = 1 : Q5</v>
          </cell>
          <cell r="G1904" t="str">
            <v>(E02)</v>
          </cell>
          <cell r="H1904">
            <v>7.4999999999999997E-2</v>
          </cell>
          <cell r="I1904" t="str">
            <v>Jam</v>
          </cell>
          <cell r="J1904" t="str">
            <v/>
          </cell>
        </row>
        <row r="1906">
          <cell r="A1906" t="str">
            <v>2.f.</v>
          </cell>
          <cell r="C1906" t="str">
            <v>TANDEM ROLLER</v>
          </cell>
          <cell r="G1906" t="str">
            <v>(E17)</v>
          </cell>
        </row>
        <row r="1907">
          <cell r="A1907" t="str">
            <v/>
          </cell>
          <cell r="C1907" t="str">
            <v>Kecepatan rata-rata alat</v>
          </cell>
          <cell r="G1907" t="str">
            <v>v</v>
          </cell>
          <cell r="H1907">
            <v>3.5</v>
          </cell>
          <cell r="I1907" t="str">
            <v>Km / Jam</v>
          </cell>
        </row>
        <row r="1908">
          <cell r="C1908" t="str">
            <v>Lebar efektif pemadatan</v>
          </cell>
          <cell r="G1908" t="str">
            <v>b</v>
          </cell>
          <cell r="H1908">
            <v>1.2</v>
          </cell>
          <cell r="I1908" t="str">
            <v>M</v>
          </cell>
        </row>
        <row r="1909">
          <cell r="C1909" t="str">
            <v>Jumlah lintasan</v>
          </cell>
          <cell r="G1909" t="str">
            <v>n</v>
          </cell>
          <cell r="H1909">
            <v>6</v>
          </cell>
          <cell r="I1909" t="str">
            <v>lintasan</v>
          </cell>
        </row>
        <row r="1910">
          <cell r="C1910" t="str">
            <v>Faktor Efisiensi alat</v>
          </cell>
          <cell r="G1910" t="str">
            <v>Fa</v>
          </cell>
          <cell r="H1910">
            <v>0.83</v>
          </cell>
          <cell r="I1910" t="str">
            <v>-</v>
          </cell>
        </row>
        <row r="1911">
          <cell r="C1911" t="str">
            <v/>
          </cell>
        </row>
        <row r="1912">
          <cell r="J1912" t="str">
            <v>Berlanjut ke hal. berikut.</v>
          </cell>
        </row>
        <row r="1913">
          <cell r="A1913" t="str">
            <v>ITEM PEMBAYARAN NO.</v>
          </cell>
          <cell r="D1913" t="str">
            <v>:  6.3 (6)</v>
          </cell>
          <cell r="J1913" t="str">
            <v>Analisa EI-636</v>
          </cell>
        </row>
        <row r="1914">
          <cell r="A1914" t="str">
            <v>JENIS PEKERJAAN</v>
          </cell>
          <cell r="D1914" t="str">
            <v>:  Lapis Pengikat Aspal Beton (AC-BC)</v>
          </cell>
        </row>
        <row r="1915">
          <cell r="A1915" t="str">
            <v>SATUAN PEMBAYARAN</v>
          </cell>
          <cell r="D1915" t="str">
            <v>:  M3</v>
          </cell>
          <cell r="H1915" t="str">
            <v xml:space="preserve">         URAIAN ANALISA HARGA SATUAN</v>
          </cell>
        </row>
        <row r="1916">
          <cell r="J1916" t="str">
            <v>Lanjutan</v>
          </cell>
        </row>
        <row r="1918">
          <cell r="A1918" t="str">
            <v>No.</v>
          </cell>
          <cell r="C1918" t="str">
            <v>U R A I A N</v>
          </cell>
          <cell r="G1918" t="str">
            <v>KODE</v>
          </cell>
          <cell r="H1918" t="str">
            <v>KOEF.</v>
          </cell>
          <cell r="I1918" t="str">
            <v>SATUAN</v>
          </cell>
          <cell r="J1918" t="str">
            <v>KETERANGAN</v>
          </cell>
        </row>
        <row r="1921">
          <cell r="B1921" t="str">
            <v/>
          </cell>
          <cell r="C1921" t="str">
            <v xml:space="preserve">Kap. Prod./jam = </v>
          </cell>
          <cell r="D1921" t="str">
            <v>(v x 1000) x b x t x Fa</v>
          </cell>
          <cell r="G1921" t="str">
            <v>Q6</v>
          </cell>
          <cell r="H1921">
            <v>29.049999999999997</v>
          </cell>
          <cell r="I1921" t="str">
            <v>M3</v>
          </cell>
        </row>
        <row r="1922">
          <cell r="D1922" t="str">
            <v>n</v>
          </cell>
        </row>
        <row r="1923">
          <cell r="C1923" t="str">
            <v>Koefisien Alat / M3</v>
          </cell>
          <cell r="D1923" t="str">
            <v xml:space="preserve"> = 1 : Q6</v>
          </cell>
          <cell r="G1923" t="str">
            <v>(E17)</v>
          </cell>
          <cell r="H1923">
            <v>3.4423407917383825E-2</v>
          </cell>
          <cell r="I1923" t="str">
            <v>Jam</v>
          </cell>
        </row>
        <row r="1924">
          <cell r="C1924" t="str">
            <v/>
          </cell>
        </row>
        <row r="1925">
          <cell r="A1925" t="str">
            <v>2.g.</v>
          </cell>
          <cell r="C1925" t="str">
            <v>PNEUMATIC TIRE ROLLER</v>
          </cell>
          <cell r="G1925" t="str">
            <v>(E18)</v>
          </cell>
        </row>
        <row r="1926">
          <cell r="C1926" t="str">
            <v>Kecepatan rata-rata</v>
          </cell>
          <cell r="G1926" t="str">
            <v>v</v>
          </cell>
          <cell r="H1926">
            <v>5</v>
          </cell>
          <cell r="I1926" t="str">
            <v>KM / Jam</v>
          </cell>
        </row>
        <row r="1927">
          <cell r="C1927" t="str">
            <v>Lebar efektif pemadatan</v>
          </cell>
          <cell r="G1927" t="str">
            <v>b</v>
          </cell>
          <cell r="H1927">
            <v>1.5</v>
          </cell>
          <cell r="I1927" t="str">
            <v>M</v>
          </cell>
        </row>
        <row r="1928">
          <cell r="C1928" t="str">
            <v>Jumlah lintasan</v>
          </cell>
          <cell r="G1928" t="str">
            <v>n</v>
          </cell>
          <cell r="H1928">
            <v>8</v>
          </cell>
          <cell r="I1928" t="str">
            <v>lintasan</v>
          </cell>
        </row>
        <row r="1929">
          <cell r="C1929" t="str">
            <v>Faktor Efisiensi alat</v>
          </cell>
          <cell r="G1929" t="str">
            <v>Fa</v>
          </cell>
          <cell r="H1929">
            <v>0.83</v>
          </cell>
          <cell r="I1929" t="str">
            <v>-</v>
          </cell>
        </row>
        <row r="1931">
          <cell r="C1931" t="str">
            <v>Kap.Prod. / jam =</v>
          </cell>
          <cell r="D1931" t="str">
            <v>(v x 1000) x b x t x Fa</v>
          </cell>
          <cell r="G1931" t="str">
            <v>Q7</v>
          </cell>
          <cell r="H1931">
            <v>38.90625</v>
          </cell>
          <cell r="I1931" t="str">
            <v>M3</v>
          </cell>
        </row>
        <row r="1932">
          <cell r="D1932" t="str">
            <v>n</v>
          </cell>
        </row>
        <row r="1933">
          <cell r="C1933" t="str">
            <v>Koefisien Alat / M3</v>
          </cell>
          <cell r="D1933" t="str">
            <v xml:space="preserve"> = 1 : Q7</v>
          </cell>
          <cell r="G1933" t="str">
            <v>(E18)</v>
          </cell>
          <cell r="H1933">
            <v>2.5702811244979921E-2</v>
          </cell>
          <cell r="I1933" t="str">
            <v>Jam</v>
          </cell>
        </row>
        <row r="1935">
          <cell r="A1935" t="str">
            <v>2.h.</v>
          </cell>
          <cell r="C1935" t="str">
            <v>ALAT BANTU</v>
          </cell>
        </row>
        <row r="1936">
          <cell r="C1936" t="str">
            <v>diperlukan :</v>
          </cell>
          <cell r="J1936" t="str">
            <v>Lump Sum</v>
          </cell>
        </row>
        <row r="1937">
          <cell r="C1937" t="str">
            <v>- Kereta dorong   = 2 buah</v>
          </cell>
        </row>
        <row r="1938">
          <cell r="C1938" t="str">
            <v>- Sekop                = 3 buah</v>
          </cell>
        </row>
        <row r="1939">
          <cell r="C1939" t="str">
            <v>- Garpu                = 2 buah</v>
          </cell>
        </row>
        <row r="1940">
          <cell r="C1940" t="str">
            <v>- Tongkat Kontrol ketebalan hanparan</v>
          </cell>
        </row>
        <row r="1942">
          <cell r="A1942" t="str">
            <v xml:space="preserve">   3.</v>
          </cell>
          <cell r="C1942" t="str">
            <v>TENAGA</v>
          </cell>
        </row>
        <row r="1943">
          <cell r="C1943" t="str">
            <v>Produksi menentukan : Asphalt Mixing Plant (AMP)</v>
          </cell>
          <cell r="G1943" t="str">
            <v>Q2</v>
          </cell>
          <cell r="H1943">
            <v>18.444444444444443</v>
          </cell>
          <cell r="I1943" t="str">
            <v>M3/Jam</v>
          </cell>
        </row>
        <row r="1944">
          <cell r="C1944" t="str">
            <v>Produksi AC-BC / hari  =  Tk x Q2</v>
          </cell>
          <cell r="G1944" t="str">
            <v>Qt</v>
          </cell>
          <cell r="H1944">
            <v>129.11111111111109</v>
          </cell>
          <cell r="I1944" t="str">
            <v>M3</v>
          </cell>
        </row>
        <row r="1945">
          <cell r="C1945" t="str">
            <v>Kebutuhan tenaga :</v>
          </cell>
        </row>
        <row r="1946">
          <cell r="D1946" t="str">
            <v>- Pekerja</v>
          </cell>
          <cell r="G1946" t="str">
            <v>P</v>
          </cell>
          <cell r="H1946">
            <v>7</v>
          </cell>
          <cell r="I1946" t="str">
            <v>orang</v>
          </cell>
        </row>
        <row r="1947">
          <cell r="D1947" t="str">
            <v>- Mandor</v>
          </cell>
          <cell r="G1947" t="str">
            <v>M</v>
          </cell>
          <cell r="H1947">
            <v>1</v>
          </cell>
          <cell r="I1947" t="str">
            <v>orang</v>
          </cell>
        </row>
        <row r="1949">
          <cell r="C1949" t="str">
            <v>Koefisien Tenaga / M3     :</v>
          </cell>
        </row>
        <row r="1950">
          <cell r="D1950" t="str">
            <v>- Pekerja</v>
          </cell>
          <cell r="E1950" t="str">
            <v>= (Tk x P) / Qt</v>
          </cell>
          <cell r="G1950" t="str">
            <v>(L01)</v>
          </cell>
          <cell r="H1950">
            <v>0.37951807228915668</v>
          </cell>
          <cell r="I1950" t="str">
            <v>Jam</v>
          </cell>
        </row>
        <row r="1951">
          <cell r="D1951" t="str">
            <v>- Mandor</v>
          </cell>
          <cell r="E1951" t="str">
            <v>= (Tk x M) / Qt</v>
          </cell>
          <cell r="G1951" t="str">
            <v>(L03)</v>
          </cell>
          <cell r="H1951">
            <v>5.4216867469879526E-2</v>
          </cell>
          <cell r="I1951" t="str">
            <v>Jam</v>
          </cell>
        </row>
        <row r="1953">
          <cell r="A1953" t="str">
            <v>4.</v>
          </cell>
          <cell r="C1953" t="str">
            <v>HARGA DASAR SATUAN UPAH, BAHAN DAN ALAT</v>
          </cell>
        </row>
        <row r="1954">
          <cell r="C1954" t="str">
            <v>Lihat lampiran.</v>
          </cell>
        </row>
        <row r="1956">
          <cell r="A1956" t="str">
            <v>5.</v>
          </cell>
          <cell r="C1956" t="str">
            <v>ANALISA HARGA SATUAN PEKERJAAN</v>
          </cell>
        </row>
        <row r="1957">
          <cell r="C1957" t="str">
            <v>Lihat perhitungan dalam FORMULIR STANDAR UNTUK</v>
          </cell>
        </row>
        <row r="1958">
          <cell r="C1958" t="str">
            <v>PEREKEMAN ANALISA MASING-MASING HARGA</v>
          </cell>
        </row>
        <row r="1959">
          <cell r="C1959" t="str">
            <v>SATUAN.</v>
          </cell>
        </row>
        <row r="1960">
          <cell r="C1960" t="str">
            <v>Didapat Harga Satuan Pekerjaan :</v>
          </cell>
        </row>
        <row r="1962">
          <cell r="C1962" t="str">
            <v xml:space="preserve">Rp.  </v>
          </cell>
          <cell r="D1962">
            <v>253678.87982076014</v>
          </cell>
          <cell r="E1962" t="str">
            <v xml:space="preserve"> / M3.</v>
          </cell>
        </row>
        <row r="1965">
          <cell r="A1965" t="str">
            <v>6.</v>
          </cell>
          <cell r="C1965" t="str">
            <v>WAKTU PELAKSANAAN YANG DIPERLUKAN</v>
          </cell>
        </row>
        <row r="1966">
          <cell r="C1966" t="str">
            <v>Masa Pelaksanaan :</v>
          </cell>
          <cell r="D1966" t="str">
            <v>. . . . . . . . . . . .</v>
          </cell>
          <cell r="E1966" t="str">
            <v>bulan</v>
          </cell>
        </row>
        <row r="1968">
          <cell r="A1968" t="str">
            <v>7.</v>
          </cell>
          <cell r="C1968" t="str">
            <v>VOLUME PEKERJAAN YANG DIPERLUKAN</v>
          </cell>
        </row>
        <row r="1969">
          <cell r="C1969" t="str">
            <v>Volume pekerjaan  :</v>
          </cell>
          <cell r="D1969">
            <v>0</v>
          </cell>
          <cell r="E1969" t="str">
            <v>M3</v>
          </cell>
        </row>
        <row r="2688">
          <cell r="A2688" t="str">
            <v>ITEM PEMBAYARAN NO.</v>
          </cell>
          <cell r="D2688" t="str">
            <v>:  6.6</v>
          </cell>
          <cell r="J2688" t="str">
            <v>Analisa EI-66</v>
          </cell>
          <cell r="T2688" t="str">
            <v>Analisa EI-66</v>
          </cell>
        </row>
        <row r="2689">
          <cell r="A2689" t="str">
            <v>JENIS PEKERJAAN</v>
          </cell>
          <cell r="D2689" t="str">
            <v>:  Lapis Pen. Macadam Perata</v>
          </cell>
        </row>
        <row r="2690">
          <cell r="A2690" t="str">
            <v>SATUAN PEMBAYARAN</v>
          </cell>
          <cell r="D2690" t="str">
            <v>:  M3</v>
          </cell>
          <cell r="H2690" t="str">
            <v xml:space="preserve">         URAIAN ANALISA HARGA SATUAN</v>
          </cell>
          <cell r="L2690" t="str">
            <v>FORMULIR STANDAR UNTUK</v>
          </cell>
        </row>
        <row r="2691">
          <cell r="L2691" t="str">
            <v>PEREKAMAN ANALISA MASING-MASING HARGA SATUAN</v>
          </cell>
        </row>
        <row r="2692">
          <cell r="L2692" t="str">
            <v/>
          </cell>
        </row>
        <row r="2693">
          <cell r="A2693" t="str">
            <v>No.</v>
          </cell>
          <cell r="C2693" t="str">
            <v>U R A I A N</v>
          </cell>
          <cell r="G2693" t="str">
            <v>KODE</v>
          </cell>
          <cell r="H2693" t="str">
            <v>KOEF.</v>
          </cell>
          <cell r="I2693" t="str">
            <v>SATUAN</v>
          </cell>
          <cell r="J2693" t="str">
            <v>KETERANGAN</v>
          </cell>
        </row>
        <row r="2695">
          <cell r="L2695" t="str">
            <v>Proyek / Bagpro</v>
          </cell>
          <cell r="O2695" t="str">
            <v xml:space="preserve">:  Peningkatan Jalan Dan Jembatan Prop. NTT </v>
          </cell>
        </row>
        <row r="2696">
          <cell r="A2696" t="str">
            <v>I.</v>
          </cell>
          <cell r="C2696" t="str">
            <v>ASUMSI</v>
          </cell>
          <cell r="L2696" t="str">
            <v>No. Paket Kontrak</v>
          </cell>
          <cell r="O2696" t="str">
            <v xml:space="preserve">:  </v>
          </cell>
        </row>
        <row r="2697">
          <cell r="A2697">
            <v>1</v>
          </cell>
          <cell r="C2697" t="str">
            <v>Menggunakan alat berat (cara mekanik)</v>
          </cell>
          <cell r="L2697" t="str">
            <v>Nama Paket</v>
          </cell>
          <cell r="O2697" t="str">
            <v>:  Pembangunan Jalan Resetlement Pengungsi Mauritzu</v>
          </cell>
        </row>
        <row r="2698">
          <cell r="A2698">
            <v>2</v>
          </cell>
          <cell r="C2698" t="str">
            <v>Lokasi pekerjaan : sepanjang jalan</v>
          </cell>
          <cell r="L2698" t="str">
            <v>Prop / Kab / Kodya</v>
          </cell>
          <cell r="O2698" t="str">
            <v>:  Nusa Tenggara Timur / TTU</v>
          </cell>
        </row>
        <row r="2699">
          <cell r="A2699">
            <v>3</v>
          </cell>
          <cell r="C2699" t="str">
            <v>Kondisi existing jalan : sedang</v>
          </cell>
          <cell r="L2699" t="str">
            <v>ITEM PEMBAYARAN NO.</v>
          </cell>
          <cell r="O2699" t="str">
            <v>:  6.6</v>
          </cell>
          <cell r="R2699" t="str">
            <v>PERKIRAAN VOL. PEK.</v>
          </cell>
          <cell r="T2699" t="str">
            <v>:</v>
          </cell>
          <cell r="U2699">
            <v>7500</v>
          </cell>
        </row>
        <row r="2700">
          <cell r="A2700">
            <v>4</v>
          </cell>
          <cell r="C2700" t="str">
            <v>Jarak rata-rata Base Camp ke lokasi pekerjaan</v>
          </cell>
          <cell r="G2700" t="str">
            <v>L</v>
          </cell>
          <cell r="H2700">
            <v>17.5</v>
          </cell>
          <cell r="I2700" t="str">
            <v>KM</v>
          </cell>
          <cell r="L2700" t="str">
            <v>JENIS PEKERJAAN</v>
          </cell>
          <cell r="O2700" t="str">
            <v>:  Lapis Pen. Macadam Perata</v>
          </cell>
          <cell r="R2700" t="str">
            <v>TOTAL HARGA</v>
          </cell>
          <cell r="T2700" t="str">
            <v>:</v>
          </cell>
          <cell r="U2700">
            <v>49390008.75</v>
          </cell>
        </row>
        <row r="2701">
          <cell r="A2701">
            <v>5</v>
          </cell>
          <cell r="C2701" t="str">
            <v>Tebal rata2 Lapen</v>
          </cell>
          <cell r="G2701" t="str">
            <v>t</v>
          </cell>
          <cell r="H2701">
            <v>7.4999999999999997E-2</v>
          </cell>
          <cell r="I2701" t="str">
            <v>M</v>
          </cell>
          <cell r="L2701" t="str">
            <v>SATUAN PEMBAYARAN</v>
          </cell>
          <cell r="O2701" t="str">
            <v>:  M3</v>
          </cell>
          <cell r="R2701" t="str">
            <v>% THD. BIAYA PROYEK</v>
          </cell>
          <cell r="T2701" t="str">
            <v>:</v>
          </cell>
          <cell r="U2701">
            <v>23.123897121706179</v>
          </cell>
        </row>
        <row r="2702">
          <cell r="A2702">
            <v>6</v>
          </cell>
          <cell r="C2702" t="str">
            <v>Jam kerja efektif per-hari</v>
          </cell>
          <cell r="G2702" t="str">
            <v>Tk</v>
          </cell>
          <cell r="H2702">
            <v>7</v>
          </cell>
          <cell r="I2702" t="str">
            <v>Jam</v>
          </cell>
        </row>
        <row r="2703">
          <cell r="A2703">
            <v>7</v>
          </cell>
          <cell r="C2703" t="str">
            <v>Faktor pemadatan</v>
          </cell>
          <cell r="D2703" t="str">
            <v>- Agregat</v>
          </cell>
          <cell r="G2703" t="str">
            <v>Fh1</v>
          </cell>
          <cell r="H2703">
            <v>1.2</v>
          </cell>
          <cell r="I2703" t="str">
            <v>-</v>
          </cell>
        </row>
        <row r="2704">
          <cell r="A2704" t="str">
            <v/>
          </cell>
          <cell r="C2704" t="str">
            <v>Fator kehilangan</v>
          </cell>
          <cell r="D2704" t="str">
            <v>- Aspal</v>
          </cell>
          <cell r="G2704" t="str">
            <v>Fh2</v>
          </cell>
          <cell r="H2704">
            <v>1.01</v>
          </cell>
          <cell r="I2704" t="str">
            <v>-</v>
          </cell>
          <cell r="Q2704" t="str">
            <v>PERKIRAAN</v>
          </cell>
          <cell r="R2704" t="str">
            <v>HARGA</v>
          </cell>
          <cell r="S2704" t="str">
            <v>JUMLAH</v>
          </cell>
        </row>
        <row r="2705">
          <cell r="A2705">
            <v>8</v>
          </cell>
          <cell r="C2705" t="str">
            <v>Komposisi campuran Lapen (spesifikasi)  :</v>
          </cell>
          <cell r="L2705" t="str">
            <v>NO.</v>
          </cell>
          <cell r="N2705" t="str">
            <v>KOMPONEN</v>
          </cell>
          <cell r="P2705" t="str">
            <v>SATUAN</v>
          </cell>
          <cell r="Q2705" t="str">
            <v>KUANTITAS</v>
          </cell>
          <cell r="R2705" t="str">
            <v>SATUAN</v>
          </cell>
          <cell r="S2705" t="str">
            <v>HARGA</v>
          </cell>
        </row>
        <row r="2706">
          <cell r="C2706" t="str">
            <v>- Agregat Pokok</v>
          </cell>
          <cell r="G2706" t="str">
            <v>Ak</v>
          </cell>
          <cell r="H2706">
            <v>180</v>
          </cell>
          <cell r="I2706" t="str">
            <v>Kg/M2</v>
          </cell>
          <cell r="J2706" t="str">
            <v xml:space="preserve"> Tabel 6.6.4.</v>
          </cell>
          <cell r="R2706" t="str">
            <v>(Rp.)</v>
          </cell>
          <cell r="S2706" t="str">
            <v>(Rp.)</v>
          </cell>
        </row>
        <row r="2707">
          <cell r="C2707" t="str">
            <v>- Agregat Pengunci</v>
          </cell>
          <cell r="G2707" t="str">
            <v>Ap1</v>
          </cell>
          <cell r="H2707">
            <v>25</v>
          </cell>
          <cell r="I2707" t="str">
            <v>Kg/M2</v>
          </cell>
          <cell r="J2707" t="str">
            <v xml:space="preserve"> Tabel 6.6.4.</v>
          </cell>
        </row>
        <row r="2709">
          <cell r="C2709" t="str">
            <v>- Aspal                  :</v>
          </cell>
          <cell r="D2709" t="str">
            <v>- Paska Agregat Pokok</v>
          </cell>
          <cell r="G2709" t="str">
            <v>As1</v>
          </cell>
          <cell r="H2709">
            <v>7.5</v>
          </cell>
          <cell r="I2709" t="str">
            <v>Kg/M2</v>
          </cell>
          <cell r="J2709" t="str">
            <v xml:space="preserve"> Tabel 6.6.4.</v>
          </cell>
          <cell r="L2709" t="str">
            <v>A.</v>
          </cell>
          <cell r="N2709" t="str">
            <v>TENAGA</v>
          </cell>
        </row>
        <row r="2710">
          <cell r="G2710" t="str">
            <v>As</v>
          </cell>
          <cell r="H2710">
            <v>100</v>
          </cell>
          <cell r="I2710" t="str">
            <v>Kg/M3</v>
          </cell>
        </row>
        <row r="2711">
          <cell r="L2711" t="str">
            <v>1.</v>
          </cell>
          <cell r="N2711" t="str">
            <v>Pekerja</v>
          </cell>
          <cell r="O2711" t="str">
            <v>(L01)</v>
          </cell>
          <cell r="P2711" t="str">
            <v>Jam</v>
          </cell>
          <cell r="Q2711">
            <v>0.71396697902721984</v>
          </cell>
          <cell r="R2711">
            <v>0</v>
          </cell>
          <cell r="U2711">
            <v>0</v>
          </cell>
        </row>
        <row r="2712">
          <cell r="A2712">
            <v>9</v>
          </cell>
          <cell r="C2712" t="str">
            <v>Berat jenis bahan  :</v>
          </cell>
          <cell r="L2712" t="str">
            <v>2.</v>
          </cell>
          <cell r="N2712" t="str">
            <v>Mandor</v>
          </cell>
          <cell r="O2712" t="str">
            <v>(L03)</v>
          </cell>
          <cell r="P2712" t="str">
            <v>Jam</v>
          </cell>
          <cell r="Q2712">
            <v>7.1396697902721989E-2</v>
          </cell>
          <cell r="R2712">
            <v>0</v>
          </cell>
          <cell r="U2712">
            <v>0</v>
          </cell>
        </row>
        <row r="2713">
          <cell r="C2713" t="str">
            <v>- Agregat</v>
          </cell>
          <cell r="G2713" t="str">
            <v>D1</v>
          </cell>
          <cell r="H2713">
            <v>1.8</v>
          </cell>
          <cell r="I2713" t="str">
            <v>ton / M3</v>
          </cell>
        </row>
        <row r="2714">
          <cell r="C2714" t="str">
            <v>- Aspal</v>
          </cell>
          <cell r="G2714" t="str">
            <v>D2</v>
          </cell>
          <cell r="H2714">
            <v>1.03</v>
          </cell>
          <cell r="I2714" t="str">
            <v>ton / M3</v>
          </cell>
        </row>
        <row r="2715">
          <cell r="Q2715" t="str">
            <v xml:space="preserve">JUMLAH HARGA TENAGA   </v>
          </cell>
          <cell r="U2715">
            <v>0</v>
          </cell>
        </row>
        <row r="2716">
          <cell r="A2716" t="str">
            <v>II.</v>
          </cell>
          <cell r="C2716" t="str">
            <v>URUTAN KERJA</v>
          </cell>
        </row>
        <row r="2717">
          <cell r="A2717">
            <v>1</v>
          </cell>
          <cell r="C2717" t="str">
            <v>Permukaan dasar dibersihkan dan disemprot aspal cair</v>
          </cell>
          <cell r="L2717" t="str">
            <v>B.</v>
          </cell>
          <cell r="N2717" t="str">
            <v>BAHAN</v>
          </cell>
        </row>
        <row r="2718">
          <cell r="C2718" t="str">
            <v>terlebih dahulu</v>
          </cell>
        </row>
        <row r="2719">
          <cell r="A2719">
            <v>2</v>
          </cell>
          <cell r="C2719" t="str">
            <v>Agregat kasar dimuat ke dalam Dump Truck</v>
          </cell>
          <cell r="L2719" t="str">
            <v>1.</v>
          </cell>
          <cell r="N2719" t="str">
            <v>Agregat Kasar</v>
          </cell>
          <cell r="O2719" t="str">
            <v>(M03)</v>
          </cell>
          <cell r="P2719" t="str">
            <v>M3</v>
          </cell>
          <cell r="Q2719">
            <v>1.8222222222222222</v>
          </cell>
          <cell r="R2719">
            <v>32852.921470565663</v>
          </cell>
          <cell r="U2719">
            <v>59865.323568586318</v>
          </cell>
        </row>
        <row r="2720">
          <cell r="C2720" t="str">
            <v>menggunakan Wheel Loader (di Base Camp)</v>
          </cell>
          <cell r="L2720" t="str">
            <v>2.</v>
          </cell>
          <cell r="N2720" t="str">
            <v>Agregat Halus</v>
          </cell>
          <cell r="O2720" t="str">
            <v>(M04)</v>
          </cell>
          <cell r="P2720" t="str">
            <v>M3</v>
          </cell>
          <cell r="Q2720">
            <v>0</v>
          </cell>
          <cell r="R2720">
            <v>31756.453225945177</v>
          </cell>
          <cell r="U2720">
            <v>0</v>
          </cell>
        </row>
        <row r="2721">
          <cell r="A2721">
            <v>3</v>
          </cell>
          <cell r="C2721" t="str">
            <v>Agregat Kasar ditebarkan (manual) sesuai tebal yang</v>
          </cell>
          <cell r="L2721" t="str">
            <v>3</v>
          </cell>
          <cell r="N2721" t="str">
            <v>Aspal</v>
          </cell>
          <cell r="O2721" t="str">
            <v>(M10)</v>
          </cell>
          <cell r="P2721" t="str">
            <v>Kg</v>
          </cell>
          <cell r="Q2721">
            <v>101</v>
          </cell>
          <cell r="R2721">
            <v>0</v>
          </cell>
          <cell r="U2721">
            <v>0</v>
          </cell>
        </row>
        <row r="2722">
          <cell r="C2722" t="str">
            <v>diperlukan dan dipadatkan dengan Three Wheel</v>
          </cell>
        </row>
        <row r="2723">
          <cell r="C2723" t="str">
            <v>Roller (6-8 Ton) minimum 6 lintasan</v>
          </cell>
        </row>
        <row r="2724">
          <cell r="A2724">
            <v>4</v>
          </cell>
          <cell r="C2724" t="str">
            <v>Aspal disemprotkan di atas agregat kasar yang telah</v>
          </cell>
        </row>
        <row r="2725">
          <cell r="C2725" t="str">
            <v>diratakan menggunakan Aspal Sprayer (merata)</v>
          </cell>
          <cell r="Q2725" t="str">
            <v xml:space="preserve">JUMLAH HARGA BAHAN   </v>
          </cell>
          <cell r="U2725">
            <v>59865.323568586318</v>
          </cell>
        </row>
        <row r="2726">
          <cell r="A2726">
            <v>5</v>
          </cell>
          <cell r="C2726" t="str">
            <v>Agregat Pengunci ditebarkan dan dipadatkan dengan</v>
          </cell>
        </row>
        <row r="2727">
          <cell r="A2727" t="str">
            <v/>
          </cell>
          <cell r="C2727" t="str">
            <v>cara yang sama dengan pemadatan agregat kasar</v>
          </cell>
          <cell r="L2727" t="str">
            <v>C.</v>
          </cell>
          <cell r="N2727" t="str">
            <v>PERALATAN</v>
          </cell>
        </row>
        <row r="2729">
          <cell r="A2729" t="str">
            <v>III.</v>
          </cell>
          <cell r="C2729" t="str">
            <v>PEMAKAIAN BAHAN, ALAT DAN TENAGA</v>
          </cell>
          <cell r="L2729" t="str">
            <v>1.</v>
          </cell>
          <cell r="N2729" t="str">
            <v>Wheel Loader</v>
          </cell>
          <cell r="O2729" t="str">
            <v>(E15)</v>
          </cell>
          <cell r="P2729" t="str">
            <v>Jam</v>
          </cell>
          <cell r="Q2729">
            <v>3.5698348951360995E-2</v>
          </cell>
          <cell r="R2729">
            <v>215035.12819823693</v>
          </cell>
          <cell r="U2729">
            <v>7676.3990432213086</v>
          </cell>
        </row>
        <row r="2730">
          <cell r="L2730" t="str">
            <v>2.</v>
          </cell>
          <cell r="N2730" t="str">
            <v>Dump Truck</v>
          </cell>
          <cell r="O2730" t="str">
            <v>(E09)</v>
          </cell>
          <cell r="P2730" t="str">
            <v>Jam</v>
          </cell>
          <cell r="Q2730">
            <v>0.25134599647754341</v>
          </cell>
          <cell r="R2730">
            <v>119818.0926144915</v>
          </cell>
          <cell r="U2730">
            <v>30115.797884227952</v>
          </cell>
        </row>
        <row r="2731">
          <cell r="A2731" t="str">
            <v xml:space="preserve">   1.</v>
          </cell>
          <cell r="C2731" t="str">
            <v>BAHAN</v>
          </cell>
          <cell r="L2731" t="str">
            <v>3.</v>
          </cell>
          <cell r="N2731" t="str">
            <v>3-Wheel Roller     (E16)</v>
          </cell>
          <cell r="P2731" t="str">
            <v>Jam</v>
          </cell>
          <cell r="Q2731">
            <v>4.5897877223178431E-2</v>
          </cell>
          <cell r="R2731">
            <v>119692.61825413888</v>
          </cell>
          <cell r="U2731">
            <v>5493.6370971492315</v>
          </cell>
        </row>
        <row r="2732">
          <cell r="A2732" t="str">
            <v>1.a.</v>
          </cell>
          <cell r="C2732" t="str">
            <v>Agregat Kasar</v>
          </cell>
          <cell r="D2732" t="str">
            <v>=  {(Ak/1000 : t M3) x Fh1} : D1</v>
          </cell>
          <cell r="G2732" t="str">
            <v>(M03)</v>
          </cell>
          <cell r="H2732">
            <v>1.5999999999999999</v>
          </cell>
          <cell r="I2732" t="str">
            <v>M3</v>
          </cell>
          <cell r="L2732" t="str">
            <v>4.</v>
          </cell>
          <cell r="N2732" t="str">
            <v>Asp. Sprayer</v>
          </cell>
          <cell r="O2732" t="str">
            <v>(E03)</v>
          </cell>
          <cell r="P2732" t="str">
            <v>Jam</v>
          </cell>
          <cell r="Q2732">
            <v>0.29243186337583338</v>
          </cell>
          <cell r="R2732">
            <v>27515.982315631045</v>
          </cell>
          <cell r="U2732">
            <v>8046.5499811764648</v>
          </cell>
        </row>
        <row r="2733">
          <cell r="A2733" t="str">
            <v>1.b.</v>
          </cell>
          <cell r="C2733" t="str">
            <v>Agregat Pengunci</v>
          </cell>
          <cell r="D2733" t="str">
            <v>=  {(Ap1/1000 : t M3) x Fh1} : D1</v>
          </cell>
          <cell r="G2733" t="str">
            <v>(M04)</v>
          </cell>
          <cell r="H2733">
            <v>0.22222222222222224</v>
          </cell>
          <cell r="I2733" t="str">
            <v>M3</v>
          </cell>
          <cell r="L2733" t="str">
            <v>5.</v>
          </cell>
          <cell r="N2733" t="str">
            <v>Alat bantu</v>
          </cell>
          <cell r="P2733" t="str">
            <v>Ls</v>
          </cell>
          <cell r="Q2733">
            <v>1</v>
          </cell>
          <cell r="R2733">
            <v>150</v>
          </cell>
          <cell r="U2733">
            <v>150</v>
          </cell>
        </row>
        <row r="2735">
          <cell r="A2735" t="str">
            <v>1.c.</v>
          </cell>
          <cell r="C2735" t="str">
            <v>Aspal</v>
          </cell>
          <cell r="D2735" t="str">
            <v>=  {((As1) : t M3) x Fh2}</v>
          </cell>
          <cell r="G2735" t="str">
            <v>(M10)</v>
          </cell>
          <cell r="H2735">
            <v>101</v>
          </cell>
          <cell r="I2735" t="str">
            <v>Kg</v>
          </cell>
        </row>
        <row r="2737">
          <cell r="A2737" t="str">
            <v>2.</v>
          </cell>
          <cell r="C2737" t="str">
            <v>ALAT</v>
          </cell>
          <cell r="Q2737" t="str">
            <v xml:space="preserve">JUMLAH HARGA PERALATAN   </v>
          </cell>
          <cell r="U2737">
            <v>51482.384005774955</v>
          </cell>
        </row>
        <row r="2738">
          <cell r="A2738" t="str">
            <v>2.a.</v>
          </cell>
          <cell r="C2738" t="str">
            <v>WHEEL LOADER</v>
          </cell>
          <cell r="G2738" t="str">
            <v>(E15)</v>
          </cell>
        </row>
        <row r="2739">
          <cell r="C2739" t="str">
            <v>Kapasitas bucket</v>
          </cell>
          <cell r="G2739" t="str">
            <v>V</v>
          </cell>
          <cell r="H2739">
            <v>1.5</v>
          </cell>
          <cell r="I2739" t="str">
            <v>M3</v>
          </cell>
          <cell r="L2739" t="str">
            <v>D.</v>
          </cell>
          <cell r="N2739" t="str">
            <v>JUMLAH HARGA TENAGA, BAHAN DAN PERALATAN  ( A + B + C )</v>
          </cell>
          <cell r="U2739">
            <v>111347.70757436127</v>
          </cell>
        </row>
        <row r="2740">
          <cell r="C2740" t="str">
            <v>Faktor bucket</v>
          </cell>
          <cell r="G2740" t="str">
            <v>Fb</v>
          </cell>
          <cell r="H2740">
            <v>0.9</v>
          </cell>
          <cell r="I2740" t="str">
            <v>-</v>
          </cell>
          <cell r="L2740" t="str">
            <v>E.</v>
          </cell>
          <cell r="N2740" t="str">
            <v>OVERHEAD &amp; PROFIT</v>
          </cell>
          <cell r="P2740">
            <v>10</v>
          </cell>
          <cell r="Q2740" t="str">
            <v>%  x  D</v>
          </cell>
          <cell r="U2740">
            <v>11134.770757436127</v>
          </cell>
        </row>
        <row r="2741">
          <cell r="C2741" t="str">
            <v>Faktor efisiensi alat</v>
          </cell>
          <cell r="G2741" t="str">
            <v>Fa</v>
          </cell>
          <cell r="H2741">
            <v>0.83</v>
          </cell>
          <cell r="I2741" t="str">
            <v>-</v>
          </cell>
          <cell r="L2741" t="str">
            <v>F.</v>
          </cell>
          <cell r="N2741" t="str">
            <v>HARGA SATUAN PEKERJAAN  ( D + E )</v>
          </cell>
          <cell r="U2741">
            <v>122482.47833179739</v>
          </cell>
        </row>
        <row r="2742">
          <cell r="C2742" t="str">
            <v>Waktu Siklus</v>
          </cell>
          <cell r="G2742" t="str">
            <v>Ts1</v>
          </cell>
          <cell r="L2742" t="str">
            <v>Note: 1</v>
          </cell>
          <cell r="N2742" t="str">
            <v>SATUAN dapat berdasarkan atas jam operasi untuk Tenaga Kerja dan Peralatan, volume dan/atau ukuran</v>
          </cell>
        </row>
        <row r="2743">
          <cell r="C2743" t="str">
            <v>- Memuat, menuang, kembali</v>
          </cell>
          <cell r="G2743" t="str">
            <v>T1</v>
          </cell>
          <cell r="H2743">
            <v>1.5</v>
          </cell>
          <cell r="I2743" t="str">
            <v>menit</v>
          </cell>
          <cell r="N2743" t="str">
            <v>berat untuk bahan-bahan.</v>
          </cell>
        </row>
        <row r="2744">
          <cell r="C2744" t="str">
            <v>- Menunggu, dan lain lain</v>
          </cell>
          <cell r="G2744" t="str">
            <v>T2</v>
          </cell>
          <cell r="H2744">
            <v>0.5</v>
          </cell>
          <cell r="I2744" t="str">
            <v>menit</v>
          </cell>
          <cell r="L2744">
            <v>2</v>
          </cell>
          <cell r="N2744" t="str">
            <v>Kuantitas satuan adalah kuantitas setiap komponen untuk menyelesaikan satu satuan pekerjaan dari nomor</v>
          </cell>
        </row>
        <row r="2745">
          <cell r="G2745" t="str">
            <v>Ts1</v>
          </cell>
          <cell r="H2745">
            <v>2</v>
          </cell>
          <cell r="I2745" t="str">
            <v>menit</v>
          </cell>
          <cell r="N2745" t="str">
            <v>mata pembayaran.</v>
          </cell>
        </row>
        <row r="2746">
          <cell r="L2746">
            <v>3</v>
          </cell>
          <cell r="N2746" t="str">
            <v>Biaya satuan untuk peralatan sudah termasuk bahan bakar, bahan habis dipakai dan operator.</v>
          </cell>
        </row>
        <row r="2747">
          <cell r="L2747">
            <v>4</v>
          </cell>
          <cell r="N2747" t="str">
            <v>Biaya satuan sudah termasuk pengeluaran untuk seluruh pajak yang berkaitan (tetapi tidak termasuk PPN</v>
          </cell>
        </row>
        <row r="2748">
          <cell r="J2748" t="str">
            <v>Berlanjut ke halaman berikut</v>
          </cell>
          <cell r="N2748" t="str">
            <v>yang dibayar dari kontrak) dan biaya-biaya lainnya.</v>
          </cell>
        </row>
        <row r="2749">
          <cell r="A2749" t="str">
            <v>ITEM PEMBAYARAN NO.</v>
          </cell>
          <cell r="D2749" t="str">
            <v>:  6.6</v>
          </cell>
          <cell r="J2749" t="str">
            <v>Analisa EI-66</v>
          </cell>
        </row>
        <row r="2750">
          <cell r="A2750" t="str">
            <v>JENIS PEKERJAAN</v>
          </cell>
          <cell r="D2750" t="str">
            <v>:  Lapis Pen. Macadam Perata</v>
          </cell>
        </row>
        <row r="2751">
          <cell r="A2751" t="str">
            <v>SATUAN PEMBAYARAN</v>
          </cell>
          <cell r="D2751" t="str">
            <v>:  M3</v>
          </cell>
          <cell r="H2751" t="str">
            <v xml:space="preserve">         URAIAN ANALISA HARGA SATUAN</v>
          </cell>
        </row>
        <row r="2752">
          <cell r="J2752" t="str">
            <v>Lanjutan</v>
          </cell>
        </row>
        <row r="2754">
          <cell r="A2754" t="str">
            <v>No.</v>
          </cell>
          <cell r="C2754" t="str">
            <v>U R A I A N</v>
          </cell>
          <cell r="G2754" t="str">
            <v>KODE</v>
          </cell>
          <cell r="H2754" t="str">
            <v>KOEF.</v>
          </cell>
          <cell r="I2754" t="str">
            <v>SATUAN</v>
          </cell>
          <cell r="J2754" t="str">
            <v>KETERANGAN</v>
          </cell>
        </row>
        <row r="2757">
          <cell r="C2757" t="str">
            <v xml:space="preserve">Kap. Prod. / jam = </v>
          </cell>
          <cell r="D2757" t="str">
            <v>V x Fb x Fa x 60</v>
          </cell>
          <cell r="G2757" t="str">
            <v>Q1</v>
          </cell>
          <cell r="H2757">
            <v>28.012500000000003</v>
          </cell>
          <cell r="I2757" t="str">
            <v>M3</v>
          </cell>
          <cell r="J2757" t="str">
            <v/>
          </cell>
        </row>
        <row r="2758">
          <cell r="D2758" t="str">
            <v>Ts1</v>
          </cell>
        </row>
        <row r="2760">
          <cell r="C2760" t="str">
            <v>Koefisien Alat/M3</v>
          </cell>
          <cell r="D2760" t="str">
            <v xml:space="preserve"> = 1 : Q1</v>
          </cell>
          <cell r="G2760" t="str">
            <v>(E15)</v>
          </cell>
          <cell r="H2760">
            <v>3.5698348951360995E-2</v>
          </cell>
          <cell r="I2760" t="str">
            <v>Jam</v>
          </cell>
        </row>
        <row r="2762">
          <cell r="A2762" t="str">
            <v>2.b.</v>
          </cell>
          <cell r="C2762" t="str">
            <v>DUMP TRUCK (DT)</v>
          </cell>
          <cell r="G2762" t="str">
            <v>(E09)</v>
          </cell>
        </row>
        <row r="2763">
          <cell r="C2763" t="str">
            <v>Kapasitas bak</v>
          </cell>
          <cell r="G2763" t="str">
            <v>V</v>
          </cell>
          <cell r="H2763">
            <v>5.9999250009374885</v>
          </cell>
          <cell r="I2763" t="str">
            <v>M3</v>
          </cell>
        </row>
        <row r="2764">
          <cell r="C2764" t="str">
            <v>Faktor Efisiensi alat</v>
          </cell>
          <cell r="G2764" t="str">
            <v>Fa</v>
          </cell>
          <cell r="H2764">
            <v>0.83</v>
          </cell>
          <cell r="I2764" t="str">
            <v>-</v>
          </cell>
        </row>
        <row r="2765">
          <cell r="C2765" t="str">
            <v>Kecepatan rata-rata bermuatan</v>
          </cell>
          <cell r="G2765" t="str">
            <v>v1</v>
          </cell>
          <cell r="H2765">
            <v>40</v>
          </cell>
          <cell r="I2765" t="str">
            <v>KM / Jam</v>
          </cell>
        </row>
        <row r="2766">
          <cell r="C2766" t="str">
            <v>Kecepatan rata-rata kosong</v>
          </cell>
          <cell r="G2766" t="str">
            <v>v2</v>
          </cell>
          <cell r="H2766">
            <v>50</v>
          </cell>
          <cell r="I2766" t="str">
            <v>KM / Jam</v>
          </cell>
        </row>
        <row r="2769">
          <cell r="C2769" t="str">
            <v>Waktu Siklus</v>
          </cell>
          <cell r="G2769" t="str">
            <v>Ts2</v>
          </cell>
        </row>
        <row r="2770">
          <cell r="C2770" t="str">
            <v>- Mengisi Bak  =  V : Q1 x 60</v>
          </cell>
          <cell r="G2770" t="str">
            <v>T1</v>
          </cell>
          <cell r="H2770">
            <v>12.851244981927683</v>
          </cell>
          <cell r="I2770" t="str">
            <v>menit</v>
          </cell>
        </row>
        <row r="2771">
          <cell r="C2771" t="str">
            <v>- Angkut</v>
          </cell>
          <cell r="D2771" t="str">
            <v>= (L : v1) x 60 menit</v>
          </cell>
          <cell r="G2771" t="str">
            <v>T2</v>
          </cell>
          <cell r="H2771">
            <v>26.25</v>
          </cell>
          <cell r="I2771" t="str">
            <v>menit</v>
          </cell>
        </row>
        <row r="2772">
          <cell r="C2772" t="str">
            <v>- Tunggu + dump + Putar</v>
          </cell>
          <cell r="G2772" t="str">
            <v>T3</v>
          </cell>
          <cell r="H2772">
            <v>15</v>
          </cell>
          <cell r="I2772" t="str">
            <v>menit</v>
          </cell>
        </row>
        <row r="2773">
          <cell r="C2773" t="str">
            <v>- Kembali</v>
          </cell>
          <cell r="D2773" t="str">
            <v>= (L : v2) x 60 menit</v>
          </cell>
          <cell r="G2773" t="str">
            <v>T4</v>
          </cell>
          <cell r="H2773">
            <v>21</v>
          </cell>
          <cell r="I2773" t="str">
            <v>menit</v>
          </cell>
        </row>
        <row r="2774">
          <cell r="G2774" t="str">
            <v>Ts2</v>
          </cell>
          <cell r="H2774">
            <v>75.101244981927692</v>
          </cell>
          <cell r="I2774" t="str">
            <v>menit</v>
          </cell>
        </row>
        <row r="2776">
          <cell r="C2776" t="str">
            <v>Kap.Prod. / jam =</v>
          </cell>
          <cell r="D2776" t="str">
            <v>V x Fa x 60</v>
          </cell>
          <cell r="G2776" t="str">
            <v>Q2</v>
          </cell>
          <cell r="H2776">
            <v>3.978579384650534</v>
          </cell>
          <cell r="I2776" t="str">
            <v>M3</v>
          </cell>
        </row>
        <row r="2777">
          <cell r="D2777" t="str">
            <v>Ts2</v>
          </cell>
        </row>
        <row r="2779">
          <cell r="C2779" t="str">
            <v>Koefisien Alat / M3 = 1 : Q2</v>
          </cell>
          <cell r="D2779" t="str">
            <v>= 1 : Q2</v>
          </cell>
          <cell r="G2779" t="str">
            <v>(E09)</v>
          </cell>
          <cell r="H2779">
            <v>0.25134599647754341</v>
          </cell>
          <cell r="I2779" t="str">
            <v>Jam</v>
          </cell>
        </row>
        <row r="2781">
          <cell r="A2781" t="str">
            <v>2.c.</v>
          </cell>
          <cell r="C2781" t="str">
            <v>THREE WHEEL ROLLER</v>
          </cell>
          <cell r="G2781" t="str">
            <v>(E16)</v>
          </cell>
        </row>
        <row r="2782">
          <cell r="C2782" t="str">
            <v>Kecepatan rata-rata alat</v>
          </cell>
          <cell r="G2782" t="str">
            <v>v</v>
          </cell>
          <cell r="H2782">
            <v>3.5</v>
          </cell>
          <cell r="I2782" t="str">
            <v>Km / Jam</v>
          </cell>
        </row>
        <row r="2783">
          <cell r="C2783" t="str">
            <v>Lebar efektif pemadatan</v>
          </cell>
          <cell r="G2783" t="str">
            <v>b</v>
          </cell>
          <cell r="H2783">
            <v>1.2</v>
          </cell>
          <cell r="I2783" t="str">
            <v>M</v>
          </cell>
        </row>
        <row r="2784">
          <cell r="C2784" t="str">
            <v>Jumlah lintasan</v>
          </cell>
          <cell r="G2784" t="str">
            <v>n</v>
          </cell>
          <cell r="H2784">
            <v>12</v>
          </cell>
          <cell r="I2784" t="str">
            <v>lintasan</v>
          </cell>
          <cell r="J2784" t="str">
            <v xml:space="preserve"> 2 fase @ 6 lintas</v>
          </cell>
        </row>
        <row r="2785">
          <cell r="C2785" t="str">
            <v>Faktor Efisiensi alat</v>
          </cell>
          <cell r="G2785" t="str">
            <v>Fa</v>
          </cell>
          <cell r="H2785">
            <v>0.83</v>
          </cell>
          <cell r="I2785" t="str">
            <v>-</v>
          </cell>
        </row>
        <row r="2787">
          <cell r="C2787" t="str">
            <v xml:space="preserve">Kap. Prod. / jam = </v>
          </cell>
          <cell r="D2787" t="str">
            <v>(v x 1000) x b x t x Fa</v>
          </cell>
          <cell r="G2787" t="str">
            <v>Q3</v>
          </cell>
          <cell r="H2787">
            <v>21.787499999999998</v>
          </cell>
          <cell r="I2787" t="str">
            <v>M3</v>
          </cell>
        </row>
        <row r="2788">
          <cell r="D2788" t="str">
            <v>n</v>
          </cell>
        </row>
        <row r="2789">
          <cell r="C2789" t="str">
            <v>Koefisien Alat / M3</v>
          </cell>
          <cell r="D2789" t="str">
            <v xml:space="preserve"> =  1  :  Q3</v>
          </cell>
          <cell r="G2789" t="str">
            <v>(E16)</v>
          </cell>
          <cell r="H2789">
            <v>4.5897877223178431E-2</v>
          </cell>
          <cell r="I2789" t="str">
            <v>Jam</v>
          </cell>
        </row>
        <row r="2791">
          <cell r="A2791" t="str">
            <v>2.d.</v>
          </cell>
          <cell r="C2791" t="str">
            <v>ASPHALT SPRAYER</v>
          </cell>
          <cell r="G2791" t="str">
            <v>(E03)</v>
          </cell>
        </row>
        <row r="2792">
          <cell r="C2792" t="str">
            <v>Kapasitas alat</v>
          </cell>
          <cell r="G2792" t="str">
            <v>V</v>
          </cell>
          <cell r="H2792">
            <v>800</v>
          </cell>
          <cell r="I2792" t="str">
            <v>liter</v>
          </cell>
        </row>
        <row r="2793">
          <cell r="C2793" t="str">
            <v>Faktor efisiensi alat</v>
          </cell>
          <cell r="G2793" t="str">
            <v>Fa</v>
          </cell>
          <cell r="H2793">
            <v>0.83</v>
          </cell>
          <cell r="I2793" t="str">
            <v>-</v>
          </cell>
        </row>
        <row r="2794">
          <cell r="C2794" t="str">
            <v>Waktu Siklus (termasuk proses pemanasan)</v>
          </cell>
          <cell r="G2794" t="str">
            <v>Ts3</v>
          </cell>
          <cell r="H2794">
            <v>2</v>
          </cell>
          <cell r="I2794" t="str">
            <v>Jam</v>
          </cell>
        </row>
        <row r="2796">
          <cell r="C2796" t="str">
            <v>Kap. Prod. / jam =</v>
          </cell>
          <cell r="D2796" t="str">
            <v>V x Fa x D2</v>
          </cell>
          <cell r="G2796" t="str">
            <v>Q4</v>
          </cell>
          <cell r="H2796">
            <v>3.4196000000000004</v>
          </cell>
          <cell r="I2796" t="str">
            <v>M3</v>
          </cell>
        </row>
        <row r="2797">
          <cell r="D2797" t="str">
            <v>Ts3 x As</v>
          </cell>
        </row>
        <row r="2798">
          <cell r="C2798" t="str">
            <v>Koefisien Alat / M3</v>
          </cell>
          <cell r="D2798" t="str">
            <v xml:space="preserve"> =  1  :  Q4</v>
          </cell>
          <cell r="G2798" t="str">
            <v>(E03)</v>
          </cell>
          <cell r="H2798">
            <v>0.29243186337583338</v>
          </cell>
          <cell r="I2798" t="str">
            <v>Jam</v>
          </cell>
        </row>
        <row r="2806">
          <cell r="C2806" t="str">
            <v/>
          </cell>
        </row>
        <row r="2807">
          <cell r="J2807" t="str">
            <v>Berlanjut ke halaman berikut</v>
          </cell>
        </row>
        <row r="2808">
          <cell r="A2808" t="str">
            <v>ITEM PEMBAYARAN NO.</v>
          </cell>
          <cell r="D2808" t="str">
            <v>:  6.6</v>
          </cell>
          <cell r="J2808" t="str">
            <v>Analisa EI-661</v>
          </cell>
        </row>
        <row r="2809">
          <cell r="A2809" t="str">
            <v>JENIS PEKERJAAN</v>
          </cell>
          <cell r="D2809" t="str">
            <v>:  Lapis Pen. Macadam Perata</v>
          </cell>
        </row>
        <row r="2810">
          <cell r="A2810" t="str">
            <v>SATUAN PEMBAYARAN</v>
          </cell>
          <cell r="D2810" t="str">
            <v>:  M3</v>
          </cell>
          <cell r="H2810" t="str">
            <v xml:space="preserve">         URAIAN ANALISA HARGA SATUAN</v>
          </cell>
        </row>
        <row r="2811">
          <cell r="J2811" t="str">
            <v>Lanjutan</v>
          </cell>
        </row>
        <row r="2813">
          <cell r="A2813" t="str">
            <v>No.</v>
          </cell>
          <cell r="C2813" t="str">
            <v>U R A I A N</v>
          </cell>
          <cell r="G2813" t="str">
            <v>KODE</v>
          </cell>
          <cell r="H2813" t="str">
            <v>KOEF.</v>
          </cell>
          <cell r="I2813" t="str">
            <v>SATUAN</v>
          </cell>
          <cell r="J2813" t="str">
            <v>KETERANGAN</v>
          </cell>
        </row>
        <row r="2816">
          <cell r="A2816" t="str">
            <v>2.e.</v>
          </cell>
          <cell r="B2816" t="str">
            <v/>
          </cell>
          <cell r="C2816" t="str">
            <v>ALAT BANTU</v>
          </cell>
        </row>
        <row r="2817">
          <cell r="C2817" t="str">
            <v>diperlukan setiap  :</v>
          </cell>
          <cell r="D2817">
            <v>75</v>
          </cell>
          <cell r="E2817" t="str">
            <v>M3 pekerjaan</v>
          </cell>
          <cell r="J2817" t="str">
            <v>Lump Sum</v>
          </cell>
        </row>
        <row r="2818">
          <cell r="C2818" t="str">
            <v>- Kereta dorong</v>
          </cell>
          <cell r="D2818" t="str">
            <v>=  3  buah</v>
          </cell>
        </row>
        <row r="2819">
          <cell r="C2819" t="str">
            <v>- Sekop</v>
          </cell>
          <cell r="D2819" t="str">
            <v>=  5  buah</v>
          </cell>
        </row>
        <row r="2820">
          <cell r="C2820" t="str">
            <v>- Sapu</v>
          </cell>
          <cell r="D2820" t="str">
            <v>=  5  buah</v>
          </cell>
        </row>
        <row r="2821">
          <cell r="C2821" t="str">
            <v>- Sikat</v>
          </cell>
          <cell r="D2821" t="str">
            <v>=  3  buah</v>
          </cell>
        </row>
        <row r="2822">
          <cell r="C2822" t="str">
            <v>- Karung</v>
          </cell>
          <cell r="D2822" t="str">
            <v>=  5  buah</v>
          </cell>
        </row>
        <row r="2823">
          <cell r="C2823" t="str">
            <v>- Cerek Aspal</v>
          </cell>
          <cell r="D2823" t="str">
            <v>=  3  buah</v>
          </cell>
        </row>
        <row r="2824">
          <cell r="C2824" t="str">
            <v>- Kaleng Aspal</v>
          </cell>
          <cell r="D2824" t="str">
            <v>=  3  buah</v>
          </cell>
        </row>
        <row r="2826">
          <cell r="A2826" t="str">
            <v xml:space="preserve">   3.</v>
          </cell>
          <cell r="C2826" t="str">
            <v>TENAGA</v>
          </cell>
        </row>
        <row r="2827">
          <cell r="C2827" t="str">
            <v>Produksi menentukan (Produksi Wheel Loader)</v>
          </cell>
          <cell r="G2827" t="str">
            <v>Q1</v>
          </cell>
          <cell r="H2827">
            <v>28.012500000000003</v>
          </cell>
          <cell r="I2827" t="str">
            <v>M3/Jam</v>
          </cell>
        </row>
        <row r="2828">
          <cell r="C2828" t="str">
            <v>Produksi Lapen / hari   =   Q1 x Tk</v>
          </cell>
          <cell r="G2828" t="str">
            <v>Qt</v>
          </cell>
          <cell r="H2828">
            <v>196.08750000000003</v>
          </cell>
          <cell r="I2828" t="str">
            <v>M3</v>
          </cell>
        </row>
        <row r="2829">
          <cell r="C2829" t="str">
            <v>Kebutuhan tenaga :</v>
          </cell>
        </row>
        <row r="2830">
          <cell r="D2830" t="str">
            <v>- Pekerja</v>
          </cell>
          <cell r="G2830" t="str">
            <v>P</v>
          </cell>
          <cell r="H2830">
            <v>20</v>
          </cell>
          <cell r="I2830" t="str">
            <v>orang</v>
          </cell>
        </row>
        <row r="2831">
          <cell r="D2831" t="str">
            <v>- Mandor</v>
          </cell>
          <cell r="G2831" t="str">
            <v>M</v>
          </cell>
          <cell r="H2831">
            <v>2</v>
          </cell>
          <cell r="I2831" t="str">
            <v>orang</v>
          </cell>
        </row>
        <row r="2833">
          <cell r="C2833" t="str">
            <v>Koefisien Tenaga / M3     :</v>
          </cell>
        </row>
        <row r="2834">
          <cell r="D2834" t="str">
            <v>- Pekerja</v>
          </cell>
          <cell r="E2834" t="str">
            <v>= (Tk x P) / Qt</v>
          </cell>
          <cell r="G2834" t="str">
            <v>(L01)</v>
          </cell>
          <cell r="H2834">
            <v>0.71396697902721984</v>
          </cell>
          <cell r="I2834" t="str">
            <v>Jam</v>
          </cell>
        </row>
        <row r="2835">
          <cell r="D2835" t="str">
            <v>- Mandor</v>
          </cell>
          <cell r="E2835" t="str">
            <v>= (Tk x M) / Qt</v>
          </cell>
          <cell r="G2835" t="str">
            <v>(L03)</v>
          </cell>
          <cell r="H2835">
            <v>7.1396697902721989E-2</v>
          </cell>
          <cell r="I2835" t="str">
            <v>Jam</v>
          </cell>
        </row>
        <row r="2838">
          <cell r="A2838" t="str">
            <v>4.</v>
          </cell>
          <cell r="C2838" t="str">
            <v>HARGA DASAR SATUAN UPAH, BAHAN DAN ALAT</v>
          </cell>
        </row>
        <row r="2839">
          <cell r="C2839" t="str">
            <v>Lihat lampiran.</v>
          </cell>
        </row>
        <row r="2841">
          <cell r="A2841" t="str">
            <v>5.</v>
          </cell>
          <cell r="C2841" t="str">
            <v>ANALISA HARGA SATUAN PEKERJAAN</v>
          </cell>
        </row>
        <row r="2842">
          <cell r="C2842" t="str">
            <v>Lihat perhitungan dalam FORMULIR STANDAR UNTUK</v>
          </cell>
        </row>
        <row r="2843">
          <cell r="C2843" t="str">
            <v>PEREKEMAN ANALISA MASING-MASING HARGA</v>
          </cell>
        </row>
        <row r="2844">
          <cell r="C2844" t="str">
            <v>SATUAN.</v>
          </cell>
        </row>
        <row r="2845">
          <cell r="C2845" t="str">
            <v>Didapat Harga Satuan Pekerjaan :</v>
          </cell>
        </row>
        <row r="2847">
          <cell r="C2847" t="str">
            <v xml:space="preserve">Rp.  </v>
          </cell>
          <cell r="D2847">
            <v>122482.47833179739</v>
          </cell>
          <cell r="E2847" t="str">
            <v xml:space="preserve"> / M3.</v>
          </cell>
        </row>
        <row r="2850">
          <cell r="A2850" t="str">
            <v>6.</v>
          </cell>
          <cell r="C2850" t="str">
            <v>MASA PELAKSANAAN YANG DIPERLUKAN</v>
          </cell>
        </row>
        <row r="2851">
          <cell r="C2851" t="str">
            <v>Masa Pelaksanaan :</v>
          </cell>
          <cell r="D2851" t="str">
            <v>. . . . . . . . . . .</v>
          </cell>
          <cell r="E2851" t="str">
            <v>bulan</v>
          </cell>
        </row>
        <row r="2853">
          <cell r="A2853" t="str">
            <v>7.</v>
          </cell>
          <cell r="C2853" t="str">
            <v>VOLUME PEKERJAAN YANG DIPERLUKAN</v>
          </cell>
        </row>
        <row r="2854">
          <cell r="C2854" t="str">
            <v>Volume pekerjaan  :</v>
          </cell>
          <cell r="D2854">
            <v>7500</v>
          </cell>
          <cell r="E2854" t="str">
            <v>M3</v>
          </cell>
        </row>
        <row r="2867">
          <cell r="A2867" t="str">
            <v>ITEM PEMBAYARAN NO.</v>
          </cell>
          <cell r="D2867" t="str">
            <v>:  6.6</v>
          </cell>
          <cell r="J2867" t="str">
            <v>Analisa EI-66</v>
          </cell>
          <cell r="T2867" t="str">
            <v>Analisa EI-66</v>
          </cell>
        </row>
        <row r="2868">
          <cell r="A2868" t="str">
            <v>JENIS PEKERJAAN</v>
          </cell>
          <cell r="D2868" t="str">
            <v>:  Lapis Pen. Macadam Permukaan</v>
          </cell>
        </row>
        <row r="2869">
          <cell r="A2869" t="str">
            <v>SATUAN PEMBAYARAN</v>
          </cell>
          <cell r="D2869" t="str">
            <v>:  M3</v>
          </cell>
          <cell r="H2869" t="str">
            <v xml:space="preserve">         URAIAN ANALISA HARGA SATUAN</v>
          </cell>
          <cell r="L2869" t="str">
            <v>FORMULIR STANDAR UNTUK</v>
          </cell>
        </row>
        <row r="2870">
          <cell r="L2870" t="str">
            <v>PEREKAMAN ANALISA MASING-MASING HARGA SATUAN</v>
          </cell>
        </row>
        <row r="2871">
          <cell r="L2871" t="str">
            <v/>
          </cell>
        </row>
        <row r="2872">
          <cell r="A2872" t="str">
            <v>No.</v>
          </cell>
          <cell r="C2872" t="str">
            <v>U R A I A N</v>
          </cell>
          <cell r="G2872" t="str">
            <v>KODE</v>
          </cell>
          <cell r="H2872" t="str">
            <v>KOEF.</v>
          </cell>
          <cell r="I2872" t="str">
            <v>SATUAN</v>
          </cell>
          <cell r="J2872" t="str">
            <v>KETERANGAN</v>
          </cell>
        </row>
        <row r="2874">
          <cell r="L2874" t="str">
            <v>Proyek / Bagpro</v>
          </cell>
          <cell r="O2874" t="str">
            <v xml:space="preserve">:  Peningkatan Jalan Dan Jembatan Prop. NTT </v>
          </cell>
        </row>
        <row r="2875">
          <cell r="A2875" t="str">
            <v>I.</v>
          </cell>
          <cell r="C2875" t="str">
            <v>ASUMSI</v>
          </cell>
          <cell r="L2875" t="str">
            <v>No. Paket Kontrak</v>
          </cell>
          <cell r="O2875" t="str">
            <v xml:space="preserve">:  </v>
          </cell>
        </row>
        <row r="2876">
          <cell r="A2876">
            <v>1</v>
          </cell>
          <cell r="C2876" t="str">
            <v>Menggunakan alat berat (cara mekanik)</v>
          </cell>
          <cell r="L2876" t="str">
            <v>Nama Paket</v>
          </cell>
          <cell r="O2876" t="str">
            <v>:  Pembangunan Jalan Resetlement Pengungsi Mauritzu</v>
          </cell>
        </row>
        <row r="2877">
          <cell r="A2877">
            <v>2</v>
          </cell>
          <cell r="C2877" t="str">
            <v>Lokasi pekerjaan : sepanjang jalan</v>
          </cell>
          <cell r="L2877" t="str">
            <v>Prop / Kab / Kodya</v>
          </cell>
          <cell r="O2877" t="str">
            <v>:  Nusa Tenggara Timur / TTU</v>
          </cell>
        </row>
        <row r="2878">
          <cell r="A2878">
            <v>3</v>
          </cell>
          <cell r="C2878" t="str">
            <v>Kondisi existing jalan : sedang</v>
          </cell>
          <cell r="L2878" t="str">
            <v>ITEM PEMBAYARAN NO.</v>
          </cell>
          <cell r="O2878" t="str">
            <v>:  6.6</v>
          </cell>
          <cell r="R2878" t="str">
            <v>PERKIRAAN VOL. PEK.</v>
          </cell>
          <cell r="T2878" t="str">
            <v>:</v>
          </cell>
          <cell r="U2878">
            <v>7500</v>
          </cell>
        </row>
        <row r="2879">
          <cell r="A2879">
            <v>4</v>
          </cell>
          <cell r="C2879" t="str">
            <v>Jarak rata-rata Base Camp ke lokasi pekerjaan</v>
          </cell>
          <cell r="G2879" t="str">
            <v>L</v>
          </cell>
          <cell r="H2879">
            <v>17.5</v>
          </cell>
          <cell r="I2879" t="str">
            <v>KM</v>
          </cell>
          <cell r="L2879" t="str">
            <v>JENIS PEKERJAAN</v>
          </cell>
          <cell r="O2879" t="str">
            <v>:  Lapis Pen. Macadam Permukaan</v>
          </cell>
          <cell r="R2879" t="str">
            <v>TOTAL HARGA</v>
          </cell>
          <cell r="T2879" t="str">
            <v>:</v>
          </cell>
          <cell r="U2879">
            <v>49390008.75</v>
          </cell>
        </row>
        <row r="2880">
          <cell r="A2880">
            <v>5</v>
          </cell>
          <cell r="C2880" t="str">
            <v>Tebal rata2 Lapen</v>
          </cell>
          <cell r="G2880" t="str">
            <v>t</v>
          </cell>
          <cell r="H2880">
            <v>0.05</v>
          </cell>
          <cell r="I2880" t="str">
            <v>M</v>
          </cell>
          <cell r="L2880" t="str">
            <v>SATUAN PEMBAYARAN</v>
          </cell>
          <cell r="O2880" t="str">
            <v>:  M3</v>
          </cell>
          <cell r="R2880" t="str">
            <v>% THD. BIAYA PROYEK</v>
          </cell>
          <cell r="T2880" t="str">
            <v>:</v>
          </cell>
          <cell r="U2880">
            <v>23.123897121706179</v>
          </cell>
        </row>
        <row r="2881">
          <cell r="A2881">
            <v>6</v>
          </cell>
          <cell r="C2881" t="str">
            <v>Jam kerja efektif per-hari</v>
          </cell>
          <cell r="G2881" t="str">
            <v>Tk</v>
          </cell>
          <cell r="H2881">
            <v>7</v>
          </cell>
          <cell r="I2881" t="str">
            <v>Jam</v>
          </cell>
        </row>
        <row r="2882">
          <cell r="A2882">
            <v>7</v>
          </cell>
          <cell r="C2882" t="str">
            <v>Faktor pemadatan</v>
          </cell>
          <cell r="D2882" t="str">
            <v>- Agregat</v>
          </cell>
          <cell r="G2882" t="str">
            <v>Fh1</v>
          </cell>
          <cell r="H2882">
            <v>1.2</v>
          </cell>
          <cell r="I2882" t="str">
            <v>-</v>
          </cell>
        </row>
        <row r="2883">
          <cell r="A2883" t="str">
            <v/>
          </cell>
          <cell r="C2883" t="str">
            <v>Fator kehilangan</v>
          </cell>
          <cell r="D2883" t="str">
            <v>- Aspal</v>
          </cell>
          <cell r="G2883" t="str">
            <v>Fh2</v>
          </cell>
          <cell r="H2883">
            <v>1.01</v>
          </cell>
          <cell r="I2883" t="str">
            <v>-</v>
          </cell>
          <cell r="Q2883" t="str">
            <v>PERKIRAAN</v>
          </cell>
          <cell r="R2883" t="str">
            <v>HARGA</v>
          </cell>
          <cell r="S2883" t="str">
            <v>JUMLAH</v>
          </cell>
        </row>
        <row r="2884">
          <cell r="A2884">
            <v>8</v>
          </cell>
          <cell r="C2884" t="str">
            <v>Komposisi campuran Lapen (spesifikasi)  :</v>
          </cell>
          <cell r="L2884" t="str">
            <v>NO.</v>
          </cell>
          <cell r="N2884" t="str">
            <v>KOMPONEN</v>
          </cell>
          <cell r="P2884" t="str">
            <v>SATUAN</v>
          </cell>
          <cell r="Q2884" t="str">
            <v>KUANTITAS</v>
          </cell>
          <cell r="R2884" t="str">
            <v>SATUAN</v>
          </cell>
          <cell r="S2884" t="str">
            <v>HARGA</v>
          </cell>
        </row>
        <row r="2885">
          <cell r="C2885" t="str">
            <v>- Agregat Pokok</v>
          </cell>
          <cell r="G2885" t="str">
            <v>Ak</v>
          </cell>
          <cell r="H2885">
            <v>105</v>
          </cell>
          <cell r="I2885" t="str">
            <v>Kg/M2</v>
          </cell>
          <cell r="J2885" t="str">
            <v xml:space="preserve"> Tabel 6.6.3.</v>
          </cell>
          <cell r="R2885" t="str">
            <v>(Rp.)</v>
          </cell>
          <cell r="S2885" t="str">
            <v>(Rp.)</v>
          </cell>
        </row>
        <row r="2886">
          <cell r="C2886" t="str">
            <v>- Agregat Pengunci</v>
          </cell>
          <cell r="G2886" t="str">
            <v>Ap1</v>
          </cell>
          <cell r="H2886">
            <v>25</v>
          </cell>
          <cell r="I2886" t="str">
            <v>Kg/M2</v>
          </cell>
          <cell r="J2886" t="str">
            <v xml:space="preserve"> Tabel 6.6.3.</v>
          </cell>
        </row>
        <row r="2887">
          <cell r="C2887" t="str">
            <v>- Agregat Penutup</v>
          </cell>
          <cell r="G2887" t="str">
            <v>Ap2</v>
          </cell>
          <cell r="H2887">
            <v>14</v>
          </cell>
          <cell r="I2887" t="str">
            <v>Kg/M2</v>
          </cell>
          <cell r="J2887" t="str">
            <v xml:space="preserve"> Tabel 6.6.3.</v>
          </cell>
        </row>
        <row r="2888">
          <cell r="C2888" t="str">
            <v>- Aspal                  :</v>
          </cell>
          <cell r="D2888" t="str">
            <v>- Paska Agregat Pokok</v>
          </cell>
          <cell r="G2888" t="str">
            <v>As1</v>
          </cell>
          <cell r="H2888">
            <v>3.7</v>
          </cell>
          <cell r="I2888" t="str">
            <v>Kg/M2</v>
          </cell>
          <cell r="J2888" t="str">
            <v xml:space="preserve"> Tabel 6.6.3.</v>
          </cell>
          <cell r="L2888" t="str">
            <v>A.</v>
          </cell>
          <cell r="N2888" t="str">
            <v>TENAGA</v>
          </cell>
        </row>
        <row r="2889">
          <cell r="D2889" t="str">
            <v>- Paska Agregat Pengunci</v>
          </cell>
          <cell r="G2889" t="str">
            <v>As2</v>
          </cell>
          <cell r="H2889">
            <v>1.5</v>
          </cell>
          <cell r="I2889" t="str">
            <v>Kg/M2</v>
          </cell>
          <cell r="J2889" t="str">
            <v xml:space="preserve"> Tabel 6.6.3.</v>
          </cell>
        </row>
        <row r="2890">
          <cell r="G2890" t="str">
            <v>As</v>
          </cell>
          <cell r="H2890">
            <v>104</v>
          </cell>
          <cell r="I2890" t="str">
            <v>Kg/M3</v>
          </cell>
        </row>
        <row r="2891">
          <cell r="L2891" t="str">
            <v>1.</v>
          </cell>
          <cell r="N2891" t="str">
            <v>Pekerja</v>
          </cell>
          <cell r="O2891" t="str">
            <v>(L01)</v>
          </cell>
          <cell r="P2891" t="str">
            <v>Jam</v>
          </cell>
          <cell r="Q2891">
            <v>0.71396697902721984</v>
          </cell>
          <cell r="R2891">
            <v>0</v>
          </cell>
          <cell r="U2891">
            <v>0</v>
          </cell>
        </row>
        <row r="2892">
          <cell r="A2892">
            <v>9</v>
          </cell>
          <cell r="C2892" t="str">
            <v>Berat jenis bahan  :</v>
          </cell>
          <cell r="L2892" t="str">
            <v>2.</v>
          </cell>
          <cell r="N2892" t="str">
            <v>Mandor</v>
          </cell>
          <cell r="O2892" t="str">
            <v>(L03)</v>
          </cell>
          <cell r="P2892" t="str">
            <v>Jam</v>
          </cell>
          <cell r="Q2892">
            <v>7.1396697902721989E-2</v>
          </cell>
          <cell r="R2892">
            <v>0</v>
          </cell>
          <cell r="U2892">
            <v>0</v>
          </cell>
        </row>
        <row r="2893">
          <cell r="C2893" t="str">
            <v>- Agregat</v>
          </cell>
          <cell r="G2893" t="str">
            <v>D1</v>
          </cell>
          <cell r="H2893">
            <v>1.78</v>
          </cell>
          <cell r="I2893" t="str">
            <v>ton / M3</v>
          </cell>
        </row>
        <row r="2894">
          <cell r="C2894" t="str">
            <v>- Aspal</v>
          </cell>
          <cell r="G2894" t="str">
            <v>D2</v>
          </cell>
          <cell r="H2894">
            <v>1.01</v>
          </cell>
          <cell r="I2894" t="str">
            <v>ton / M3</v>
          </cell>
        </row>
        <row r="2895">
          <cell r="Q2895" t="str">
            <v xml:space="preserve">JUMLAH HARGA TENAGA   </v>
          </cell>
          <cell r="U2895">
            <v>0</v>
          </cell>
        </row>
        <row r="2896">
          <cell r="A2896" t="str">
            <v>II.</v>
          </cell>
          <cell r="C2896" t="str">
            <v>URUTAN KERJA</v>
          </cell>
        </row>
        <row r="2897">
          <cell r="A2897">
            <v>1</v>
          </cell>
          <cell r="C2897" t="str">
            <v>Permukaan dasar dibersihkan dan disemprot aspal cair</v>
          </cell>
          <cell r="L2897" t="str">
            <v>B.</v>
          </cell>
          <cell r="N2897" t="str">
            <v>BAHAN</v>
          </cell>
        </row>
        <row r="2898">
          <cell r="C2898" t="str">
            <v>terlebih dahulu</v>
          </cell>
        </row>
        <row r="2899">
          <cell r="A2899">
            <v>2</v>
          </cell>
          <cell r="C2899" t="str">
            <v>Agregat kasar dimuat ke dalam Dump Truck</v>
          </cell>
          <cell r="L2899" t="str">
            <v>1.</v>
          </cell>
          <cell r="N2899" t="str">
            <v>Agregat Kasar</v>
          </cell>
          <cell r="O2899" t="str">
            <v>(M03)</v>
          </cell>
          <cell r="P2899" t="str">
            <v>M3</v>
          </cell>
          <cell r="Q2899">
            <v>1.7528089887640446</v>
          </cell>
          <cell r="R2899">
            <v>32852.921470565663</v>
          </cell>
          <cell r="U2899">
            <v>57584.896060766769</v>
          </cell>
        </row>
        <row r="2900">
          <cell r="C2900" t="str">
            <v>menggunakan Wheel Loader (di Base Camp)</v>
          </cell>
          <cell r="L2900" t="str">
            <v>2.</v>
          </cell>
          <cell r="N2900" t="str">
            <v>Agregat Halus</v>
          </cell>
          <cell r="O2900" t="str">
            <v>(M04)</v>
          </cell>
          <cell r="P2900" t="str">
            <v>M3</v>
          </cell>
          <cell r="Q2900">
            <v>0.18876404494382021</v>
          </cell>
          <cell r="R2900">
            <v>31756.453225945177</v>
          </cell>
          <cell r="U2900">
            <v>5994.4765639986399</v>
          </cell>
        </row>
        <row r="2901">
          <cell r="A2901">
            <v>3</v>
          </cell>
          <cell r="C2901" t="str">
            <v>Agregat Kasar ditebarkan (manual) sesuai tebal yang</v>
          </cell>
          <cell r="L2901" t="str">
            <v>3</v>
          </cell>
          <cell r="N2901" t="str">
            <v>Aspal</v>
          </cell>
          <cell r="O2901" t="str">
            <v>(M10)</v>
          </cell>
          <cell r="P2901" t="str">
            <v>Kg</v>
          </cell>
          <cell r="Q2901">
            <v>105.04</v>
          </cell>
          <cell r="R2901">
            <v>0</v>
          </cell>
          <cell r="U2901">
            <v>0</v>
          </cell>
        </row>
        <row r="2902">
          <cell r="C2902" t="str">
            <v>diperlukan dan dipadatkan dengan Three Wheel</v>
          </cell>
        </row>
        <row r="2903">
          <cell r="C2903" t="str">
            <v>Roller (6-8 Ton) minimum 6 lintasan</v>
          </cell>
        </row>
        <row r="2904">
          <cell r="A2904">
            <v>4</v>
          </cell>
          <cell r="C2904" t="str">
            <v>Aspal disemprotkan di atas agregat kasar yang telah</v>
          </cell>
        </row>
        <row r="2905">
          <cell r="C2905" t="str">
            <v>diratakan menggunakan Aspal Sprayer (merata)</v>
          </cell>
          <cell r="Q2905" t="str">
            <v xml:space="preserve">JUMLAH HARGA BAHAN   </v>
          </cell>
          <cell r="U2905">
            <v>63579.372624765412</v>
          </cell>
        </row>
        <row r="2906">
          <cell r="A2906">
            <v>5</v>
          </cell>
          <cell r="C2906" t="str">
            <v>Agregat Pengunci ditebarkan dan dipadatkan dengan</v>
          </cell>
        </row>
        <row r="2907">
          <cell r="A2907" t="str">
            <v/>
          </cell>
          <cell r="C2907" t="str">
            <v>cara yang sama dengan pemadatan agregat kasar</v>
          </cell>
          <cell r="L2907" t="str">
            <v>C.</v>
          </cell>
          <cell r="N2907" t="str">
            <v>PERALATAN</v>
          </cell>
        </row>
        <row r="2908">
          <cell r="C2908" t="str">
            <v>disusul dengan penebaran agregat penutup.</v>
          </cell>
        </row>
        <row r="2909">
          <cell r="A2909" t="str">
            <v>III.</v>
          </cell>
          <cell r="C2909" t="str">
            <v>PEMAKAIAN BAHAN, ALAT DAN TENAGA</v>
          </cell>
          <cell r="L2909" t="str">
            <v>1.</v>
          </cell>
          <cell r="N2909" t="str">
            <v>Wheel Loader</v>
          </cell>
          <cell r="O2909" t="str">
            <v>(E15)</v>
          </cell>
          <cell r="P2909" t="str">
            <v>Jam</v>
          </cell>
          <cell r="Q2909">
            <v>3.5698348951360995E-2</v>
          </cell>
          <cell r="R2909">
            <v>215035.12819823693</v>
          </cell>
          <cell r="U2909">
            <v>7676.3990432213086</v>
          </cell>
        </row>
        <row r="2910">
          <cell r="L2910" t="str">
            <v>2.</v>
          </cell>
          <cell r="N2910" t="str">
            <v>Dump Truck</v>
          </cell>
          <cell r="O2910" t="str">
            <v>(E08)</v>
          </cell>
          <cell r="P2910" t="str">
            <v>Jam</v>
          </cell>
          <cell r="Q2910">
            <v>0.36722357972720876</v>
          </cell>
          <cell r="R2910">
            <v>85369.901634057198</v>
          </cell>
          <cell r="U2910">
            <v>31349.840879018171</v>
          </cell>
        </row>
        <row r="2911">
          <cell r="A2911" t="str">
            <v xml:space="preserve">   1.</v>
          </cell>
          <cell r="C2911" t="str">
            <v>BAHAN</v>
          </cell>
          <cell r="L2911" t="str">
            <v>3.</v>
          </cell>
          <cell r="N2911" t="str">
            <v>3-Wheel Roller     (E16)</v>
          </cell>
          <cell r="P2911" t="str">
            <v>Jam</v>
          </cell>
          <cell r="Q2911">
            <v>0.10327022375215147</v>
          </cell>
          <cell r="R2911">
            <v>119692.61825413888</v>
          </cell>
          <cell r="U2911">
            <v>12360.683468585772</v>
          </cell>
        </row>
        <row r="2912">
          <cell r="A2912" t="str">
            <v>1.a.</v>
          </cell>
          <cell r="C2912" t="str">
            <v>Agregat Kasar</v>
          </cell>
          <cell r="D2912" t="str">
            <v>=  {(Ak/1000 : t M3) x Fh1} : D1</v>
          </cell>
          <cell r="G2912" t="str">
            <v>(M03)</v>
          </cell>
          <cell r="H2912">
            <v>1.4157303370786514</v>
          </cell>
          <cell r="I2912" t="str">
            <v>M3</v>
          </cell>
          <cell r="L2912" t="str">
            <v>4.</v>
          </cell>
          <cell r="N2912" t="str">
            <v>Asp. Sprayer</v>
          </cell>
          <cell r="O2912" t="str">
            <v>(E03)</v>
          </cell>
          <cell r="P2912" t="str">
            <v>Jam</v>
          </cell>
          <cell r="Q2912">
            <v>0.15507574853870928</v>
          </cell>
          <cell r="R2912">
            <v>27515.982315631045</v>
          </cell>
          <cell r="U2912">
            <v>4267.0615543743716</v>
          </cell>
        </row>
        <row r="2913">
          <cell r="A2913" t="str">
            <v>1.b.</v>
          </cell>
          <cell r="C2913" t="str">
            <v>Agregat Pengunci</v>
          </cell>
          <cell r="D2913" t="str">
            <v>=  {(Ap1/1000 : t M3) x Fh1} : D1</v>
          </cell>
          <cell r="G2913" t="str">
            <v>(M04)</v>
          </cell>
          <cell r="H2913">
            <v>0.33707865168539325</v>
          </cell>
          <cell r="I2913" t="str">
            <v>M3</v>
          </cell>
          <cell r="L2913" t="str">
            <v>5.</v>
          </cell>
          <cell r="N2913" t="str">
            <v>Alat bantu</v>
          </cell>
          <cell r="P2913" t="str">
            <v>Ls</v>
          </cell>
          <cell r="Q2913">
            <v>1</v>
          </cell>
          <cell r="R2913">
            <v>500</v>
          </cell>
          <cell r="U2913">
            <v>500</v>
          </cell>
        </row>
        <row r="2914">
          <cell r="A2914" t="str">
            <v>1.c.</v>
          </cell>
          <cell r="C2914" t="str">
            <v>Agregat Penutup</v>
          </cell>
          <cell r="D2914" t="str">
            <v>=  {(Ap2/1000 : t M3) x Fh1} : D1</v>
          </cell>
          <cell r="G2914" t="str">
            <v>(M04)</v>
          </cell>
          <cell r="H2914">
            <v>0.18876404494382021</v>
          </cell>
          <cell r="I2914" t="str">
            <v>M3</v>
          </cell>
        </row>
        <row r="2915">
          <cell r="A2915" t="str">
            <v>1.d.</v>
          </cell>
          <cell r="C2915" t="str">
            <v>Aspal</v>
          </cell>
          <cell r="D2915" t="str">
            <v>=  {((As1+As2) : t M3) x Fh2}</v>
          </cell>
          <cell r="G2915" t="str">
            <v>(M10)</v>
          </cell>
          <cell r="H2915">
            <v>105.04</v>
          </cell>
          <cell r="I2915" t="str">
            <v>Kg</v>
          </cell>
        </row>
        <row r="2917">
          <cell r="A2917" t="str">
            <v>2.</v>
          </cell>
          <cell r="C2917" t="str">
            <v>ALAT</v>
          </cell>
          <cell r="Q2917" t="str">
            <v xml:space="preserve">JUMLAH HARGA PERALATAN   </v>
          </cell>
          <cell r="U2917">
            <v>56153.98494519962</v>
          </cell>
        </row>
        <row r="2918">
          <cell r="A2918" t="str">
            <v>2.a.</v>
          </cell>
          <cell r="C2918" t="str">
            <v>WHEEL LOADER</v>
          </cell>
          <cell r="G2918" t="str">
            <v>(E15)</v>
          </cell>
        </row>
        <row r="2919">
          <cell r="C2919" t="str">
            <v>Kapasitas bucket</v>
          </cell>
          <cell r="G2919" t="str">
            <v>V</v>
          </cell>
          <cell r="H2919">
            <v>1.5</v>
          </cell>
          <cell r="I2919" t="str">
            <v>M3</v>
          </cell>
          <cell r="L2919" t="str">
            <v>D.</v>
          </cell>
          <cell r="N2919" t="str">
            <v>JUMLAH HARGA TENAGA, BAHAN DAN PERALATAN  ( A + B + C )</v>
          </cell>
          <cell r="U2919">
            <v>119733.35756996504</v>
          </cell>
        </row>
        <row r="2920">
          <cell r="C2920" t="str">
            <v>Faktor bucket</v>
          </cell>
          <cell r="G2920" t="str">
            <v>Fb</v>
          </cell>
          <cell r="H2920">
            <v>0.9</v>
          </cell>
          <cell r="I2920" t="str">
            <v>-</v>
          </cell>
          <cell r="L2920" t="str">
            <v>E.</v>
          </cell>
          <cell r="N2920" t="str">
            <v>OVERHEAD &amp; PROFIT</v>
          </cell>
          <cell r="P2920">
            <v>10</v>
          </cell>
          <cell r="Q2920" t="str">
            <v>%  x  D</v>
          </cell>
          <cell r="U2920">
            <v>11973.335756996505</v>
          </cell>
        </row>
        <row r="2921">
          <cell r="C2921" t="str">
            <v>Faktor efisiensi alat</v>
          </cell>
          <cell r="G2921" t="str">
            <v>Fa</v>
          </cell>
          <cell r="H2921">
            <v>0.83</v>
          </cell>
          <cell r="I2921" t="str">
            <v>-</v>
          </cell>
          <cell r="L2921" t="str">
            <v>F.</v>
          </cell>
          <cell r="N2921" t="str">
            <v>HARGA SATUAN PEKERJAAN  ( D + E )</v>
          </cell>
          <cell r="U2921">
            <v>131706.69332696154</v>
          </cell>
        </row>
        <row r="2922">
          <cell r="C2922" t="str">
            <v>Waktu Siklus</v>
          </cell>
          <cell r="G2922" t="str">
            <v>Ts1</v>
          </cell>
          <cell r="L2922" t="str">
            <v>Note: 1</v>
          </cell>
          <cell r="N2922" t="str">
            <v>SATUAN dapat berdasarkan atas jam operasi untuk Tenaga Kerja dan Peralatan, volume dan/atau ukuran</v>
          </cell>
        </row>
        <row r="2923">
          <cell r="C2923" t="str">
            <v>- Memuat, menuang, kembali</v>
          </cell>
          <cell r="G2923" t="str">
            <v>T1</v>
          </cell>
          <cell r="H2923">
            <v>1.5</v>
          </cell>
          <cell r="I2923" t="str">
            <v>menit</v>
          </cell>
          <cell r="N2923" t="str">
            <v>berat untuk bahan-bahan.</v>
          </cell>
        </row>
        <row r="2924">
          <cell r="C2924" t="str">
            <v>- Menunggu, dan lain lain</v>
          </cell>
          <cell r="G2924" t="str">
            <v>T2</v>
          </cell>
          <cell r="H2924">
            <v>0.5</v>
          </cell>
          <cell r="I2924" t="str">
            <v>menit</v>
          </cell>
          <cell r="L2924">
            <v>2</v>
          </cell>
          <cell r="N2924" t="str">
            <v>Kuantitas satuan adalah kuantitas setiap komponen untuk menyelesaikan satu satuan pekerjaan dari nomor</v>
          </cell>
        </row>
        <row r="2925">
          <cell r="G2925" t="str">
            <v>Ts1</v>
          </cell>
          <cell r="H2925">
            <v>2</v>
          </cell>
          <cell r="I2925" t="str">
            <v>menit</v>
          </cell>
          <cell r="N2925" t="str">
            <v>mata pembayaran.</v>
          </cell>
        </row>
        <row r="2926">
          <cell r="L2926">
            <v>3</v>
          </cell>
          <cell r="N2926" t="str">
            <v>Biaya satuan untuk peralatan sudah termasuk bahan bakar, bahan habis dipakai dan operator.</v>
          </cell>
        </row>
        <row r="2927">
          <cell r="L2927">
            <v>4</v>
          </cell>
          <cell r="N2927" t="str">
            <v>Biaya satuan sudah termasuk pengeluaran untuk seluruh pajak yang berkaitan (tetapi tidak termasuk PPN</v>
          </cell>
        </row>
        <row r="2928">
          <cell r="J2928" t="str">
            <v>Berlanjut ke halaman berikut</v>
          </cell>
          <cell r="N2928" t="str">
            <v>yang dibayar dari kontrak) dan biaya-biaya lainnya.</v>
          </cell>
        </row>
        <row r="2929">
          <cell r="A2929" t="str">
            <v>ITEM PEMBAYARAN NO.</v>
          </cell>
          <cell r="D2929" t="str">
            <v>:  6.6</v>
          </cell>
          <cell r="J2929" t="str">
            <v>Analisa EI-66</v>
          </cell>
        </row>
        <row r="2930">
          <cell r="A2930" t="str">
            <v>JENIS PEKERJAAN</v>
          </cell>
          <cell r="D2930" t="str">
            <v>:  Lapis Pen. Macadam Permukaan</v>
          </cell>
        </row>
        <row r="2931">
          <cell r="A2931" t="str">
            <v>SATUAN PEMBAYARAN</v>
          </cell>
          <cell r="D2931" t="str">
            <v>:  M3</v>
          </cell>
          <cell r="H2931" t="str">
            <v xml:space="preserve">         URAIAN ANALISA HARGA SATUAN</v>
          </cell>
        </row>
        <row r="2932">
          <cell r="J2932" t="str">
            <v>Lanjutan</v>
          </cell>
        </row>
        <row r="2934">
          <cell r="A2934" t="str">
            <v>No.</v>
          </cell>
          <cell r="C2934" t="str">
            <v>U R A I A N</v>
          </cell>
          <cell r="G2934" t="str">
            <v>KODE</v>
          </cell>
          <cell r="H2934" t="str">
            <v>KOEF.</v>
          </cell>
          <cell r="I2934" t="str">
            <v>SATUAN</v>
          </cell>
          <cell r="J2934" t="str">
            <v>KETERANGAN</v>
          </cell>
        </row>
        <row r="2937">
          <cell r="C2937" t="str">
            <v xml:space="preserve">Kap. Prod. / jam = </v>
          </cell>
          <cell r="D2937" t="str">
            <v>V x Fb x Fa x 60</v>
          </cell>
          <cell r="G2937" t="str">
            <v>Q1</v>
          </cell>
          <cell r="H2937">
            <v>28.012500000000003</v>
          </cell>
          <cell r="I2937" t="str">
            <v>M3</v>
          </cell>
          <cell r="J2937" t="str">
            <v/>
          </cell>
        </row>
        <row r="2938">
          <cell r="D2938" t="str">
            <v>Ts1</v>
          </cell>
        </row>
        <row r="2940">
          <cell r="C2940" t="str">
            <v>Koefisien Alat/M3</v>
          </cell>
          <cell r="D2940" t="str">
            <v xml:space="preserve"> = 1 : Q1</v>
          </cell>
          <cell r="G2940" t="str">
            <v>(E15)</v>
          </cell>
          <cell r="H2940">
            <v>3.5698348951360995E-2</v>
          </cell>
          <cell r="I2940" t="str">
            <v>Jam</v>
          </cell>
        </row>
        <row r="2942">
          <cell r="A2942" t="str">
            <v>2.b.</v>
          </cell>
          <cell r="C2942" t="str">
            <v>DUMP TRUCK (DT)</v>
          </cell>
          <cell r="G2942" t="str">
            <v>(E09)</v>
          </cell>
        </row>
        <row r="2943">
          <cell r="C2943" t="str">
            <v>Kapasitas bak</v>
          </cell>
          <cell r="G2943" t="str">
            <v>V</v>
          </cell>
          <cell r="H2943">
            <v>4</v>
          </cell>
          <cell r="I2943" t="str">
            <v>M3</v>
          </cell>
        </row>
        <row r="2944">
          <cell r="C2944" t="str">
            <v>Faktor Efisiensi alat</v>
          </cell>
          <cell r="G2944" t="str">
            <v>Fa</v>
          </cell>
          <cell r="H2944">
            <v>0.83</v>
          </cell>
          <cell r="I2944" t="str">
            <v>-</v>
          </cell>
        </row>
        <row r="2945">
          <cell r="C2945" t="str">
            <v>Kecepatan rata-rata bermuatan</v>
          </cell>
          <cell r="G2945" t="str">
            <v>v1</v>
          </cell>
          <cell r="H2945">
            <v>40</v>
          </cell>
          <cell r="I2945" t="str">
            <v>KM / Jam</v>
          </cell>
        </row>
        <row r="2946">
          <cell r="C2946" t="str">
            <v>Kecepatan rata-rata kosong</v>
          </cell>
          <cell r="G2946" t="str">
            <v>v2</v>
          </cell>
          <cell r="H2946">
            <v>45</v>
          </cell>
          <cell r="I2946" t="str">
            <v>KM / Jam</v>
          </cell>
        </row>
        <row r="2949">
          <cell r="C2949" t="str">
            <v>Waktu Siklus</v>
          </cell>
          <cell r="G2949" t="str">
            <v>Ts2</v>
          </cell>
        </row>
        <row r="2950">
          <cell r="C2950" t="str">
            <v>- Mengisi Bak  =  V : Q1 x 60</v>
          </cell>
          <cell r="G2950" t="str">
            <v>T1</v>
          </cell>
          <cell r="H2950">
            <v>8.5676037483266381</v>
          </cell>
          <cell r="I2950" t="str">
            <v>menit</v>
          </cell>
        </row>
        <row r="2951">
          <cell r="C2951" t="str">
            <v>- Angkut</v>
          </cell>
          <cell r="D2951" t="str">
            <v>= (L : v1) x 60 menit</v>
          </cell>
          <cell r="G2951" t="str">
            <v>T2</v>
          </cell>
          <cell r="H2951">
            <v>26.25</v>
          </cell>
          <cell r="I2951" t="str">
            <v>menit</v>
          </cell>
        </row>
        <row r="2952">
          <cell r="C2952" t="str">
            <v>- Tunggu + dump + Putar</v>
          </cell>
          <cell r="G2952" t="str">
            <v>T3</v>
          </cell>
          <cell r="H2952">
            <v>15</v>
          </cell>
          <cell r="I2952" t="str">
            <v>menit</v>
          </cell>
        </row>
        <row r="2953">
          <cell r="C2953" t="str">
            <v>- Kembali</v>
          </cell>
          <cell r="D2953" t="str">
            <v>= (L : v2) x 60 menit</v>
          </cell>
          <cell r="G2953" t="str">
            <v>T4</v>
          </cell>
          <cell r="H2953">
            <v>23.333333333333332</v>
          </cell>
          <cell r="I2953" t="str">
            <v>menit</v>
          </cell>
        </row>
        <row r="2954">
          <cell r="G2954" t="str">
            <v>Ts2</v>
          </cell>
          <cell r="H2954">
            <v>73.150937081659976</v>
          </cell>
          <cell r="I2954" t="str">
            <v>menit</v>
          </cell>
        </row>
        <row r="2956">
          <cell r="C2956" t="str">
            <v>Kap.Prod. / jam =</v>
          </cell>
          <cell r="D2956" t="str">
            <v>V x Fa x 60</v>
          </cell>
          <cell r="G2956" t="str">
            <v>Q2</v>
          </cell>
          <cell r="H2956">
            <v>2.7231366807731896</v>
          </cell>
          <cell r="I2956" t="str">
            <v>M3</v>
          </cell>
        </row>
        <row r="2957">
          <cell r="D2957" t="str">
            <v>Ts2</v>
          </cell>
        </row>
        <row r="2959">
          <cell r="C2959" t="str">
            <v>Koefisien Alat / M3 = 1 : Q2</v>
          </cell>
          <cell r="D2959" t="str">
            <v>= 1 : Q2</v>
          </cell>
          <cell r="G2959" t="str">
            <v>(E09)</v>
          </cell>
          <cell r="H2959">
            <v>0.36722357972720876</v>
          </cell>
          <cell r="I2959" t="str">
            <v>Jam</v>
          </cell>
        </row>
        <row r="2961">
          <cell r="A2961" t="str">
            <v>2.c.</v>
          </cell>
          <cell r="C2961" t="str">
            <v>THREE WHEEL ROLLER</v>
          </cell>
          <cell r="G2961" t="str">
            <v>(E16)</v>
          </cell>
        </row>
        <row r="2962">
          <cell r="C2962" t="str">
            <v>Kecepatan rata-rata alat</v>
          </cell>
          <cell r="G2962" t="str">
            <v>v</v>
          </cell>
          <cell r="H2962">
            <v>3.5</v>
          </cell>
          <cell r="I2962" t="str">
            <v>Km / Jam</v>
          </cell>
        </row>
        <row r="2963">
          <cell r="C2963" t="str">
            <v>Lebar efektif pemadatan</v>
          </cell>
          <cell r="G2963" t="str">
            <v>b</v>
          </cell>
          <cell r="H2963">
            <v>1.2</v>
          </cell>
          <cell r="I2963" t="str">
            <v>M</v>
          </cell>
        </row>
        <row r="2964">
          <cell r="C2964" t="str">
            <v>Jumlah lintasan</v>
          </cell>
          <cell r="G2964" t="str">
            <v>n</v>
          </cell>
          <cell r="H2964">
            <v>18</v>
          </cell>
          <cell r="I2964" t="str">
            <v>lintasan</v>
          </cell>
          <cell r="J2964" t="str">
            <v xml:space="preserve"> 3 fase @ 6 lintas</v>
          </cell>
        </row>
        <row r="2965">
          <cell r="C2965" t="str">
            <v>Faktor Efisiensi alat</v>
          </cell>
          <cell r="G2965" t="str">
            <v>Fa</v>
          </cell>
          <cell r="H2965">
            <v>0.83</v>
          </cell>
          <cell r="I2965" t="str">
            <v>-</v>
          </cell>
        </row>
        <row r="2967">
          <cell r="C2967" t="str">
            <v xml:space="preserve">Kap. Prod. / jam = </v>
          </cell>
          <cell r="D2967" t="str">
            <v>(v x 1000) x b x t x Fa</v>
          </cell>
          <cell r="G2967" t="str">
            <v>Q3</v>
          </cell>
          <cell r="H2967">
            <v>9.6833333333333318</v>
          </cell>
          <cell r="I2967" t="str">
            <v>M3</v>
          </cell>
        </row>
        <row r="2968">
          <cell r="D2968" t="str">
            <v>n</v>
          </cell>
        </row>
        <row r="2969">
          <cell r="C2969" t="str">
            <v>Koefisien Alat / M3</v>
          </cell>
          <cell r="D2969" t="str">
            <v xml:space="preserve"> =  1  :  Q3</v>
          </cell>
          <cell r="G2969" t="str">
            <v>(E16)</v>
          </cell>
          <cell r="H2969">
            <v>0.10327022375215147</v>
          </cell>
          <cell r="I2969" t="str">
            <v>Jam</v>
          </cell>
        </row>
        <row r="2971">
          <cell r="A2971" t="str">
            <v>2.d.</v>
          </cell>
          <cell r="C2971" t="str">
            <v>ASPHALT SPRAYER</v>
          </cell>
          <cell r="G2971" t="str">
            <v>(E03)</v>
          </cell>
        </row>
        <row r="2972">
          <cell r="C2972" t="str">
            <v>Kapasitas alat</v>
          </cell>
          <cell r="G2972" t="str">
            <v>V</v>
          </cell>
          <cell r="H2972">
            <v>800</v>
          </cell>
          <cell r="I2972" t="str">
            <v>liter</v>
          </cell>
        </row>
        <row r="2973">
          <cell r="C2973" t="str">
            <v>Faktor efisiensi alat</v>
          </cell>
          <cell r="G2973" t="str">
            <v>Fa</v>
          </cell>
          <cell r="H2973">
            <v>0.83</v>
          </cell>
          <cell r="I2973" t="str">
            <v>-</v>
          </cell>
        </row>
        <row r="2974">
          <cell r="C2974" t="str">
            <v>Waktu Siklus (termasuk proses pemanasan)</v>
          </cell>
          <cell r="G2974" t="str">
            <v>Ts3</v>
          </cell>
          <cell r="H2974">
            <v>1</v>
          </cell>
          <cell r="I2974" t="str">
            <v>Jam</v>
          </cell>
        </row>
        <row r="2976">
          <cell r="C2976" t="str">
            <v>Kap. Prod. / jam =</v>
          </cell>
          <cell r="D2976" t="str">
            <v>V x Fa x D2</v>
          </cell>
          <cell r="G2976" t="str">
            <v>Q4</v>
          </cell>
          <cell r="H2976">
            <v>6.4484615384615385</v>
          </cell>
          <cell r="I2976" t="str">
            <v>M3</v>
          </cell>
        </row>
        <row r="2977">
          <cell r="D2977" t="str">
            <v>Ts3 x (As)</v>
          </cell>
        </row>
        <row r="2978">
          <cell r="C2978" t="str">
            <v>Koefisien Alat / M3</v>
          </cell>
          <cell r="D2978" t="str">
            <v xml:space="preserve"> =  1  :  Q4</v>
          </cell>
          <cell r="G2978" t="str">
            <v>(E03)</v>
          </cell>
          <cell r="H2978">
            <v>0.15507574853870928</v>
          </cell>
          <cell r="I2978" t="str">
            <v>Jam</v>
          </cell>
        </row>
        <row r="2986">
          <cell r="C2986" t="str">
            <v/>
          </cell>
        </row>
        <row r="2987">
          <cell r="J2987" t="str">
            <v>Berlanjut ke halaman berikut</v>
          </cell>
        </row>
        <row r="2988">
          <cell r="A2988" t="str">
            <v>ITEM PEMBAYARAN NO.</v>
          </cell>
          <cell r="D2988" t="str">
            <v>:  6.6</v>
          </cell>
          <cell r="J2988" t="str">
            <v>Analisa EI-66</v>
          </cell>
        </row>
        <row r="2989">
          <cell r="A2989" t="str">
            <v>JENIS PEKERJAAN</v>
          </cell>
          <cell r="D2989" t="str">
            <v>:  Lapis Pen. Macadam Permukaan</v>
          </cell>
        </row>
        <row r="2990">
          <cell r="A2990" t="str">
            <v>SATUAN PEMBAYARAN</v>
          </cell>
          <cell r="D2990" t="str">
            <v>:  M3</v>
          </cell>
          <cell r="H2990" t="str">
            <v xml:space="preserve">         URAIAN ANALISA HARGA SATUAN</v>
          </cell>
        </row>
        <row r="2991">
          <cell r="J2991" t="str">
            <v>Lanjutan</v>
          </cell>
        </row>
        <row r="2993">
          <cell r="A2993" t="str">
            <v>No.</v>
          </cell>
          <cell r="C2993" t="str">
            <v>U R A I A N</v>
          </cell>
          <cell r="G2993" t="str">
            <v>KODE</v>
          </cell>
          <cell r="H2993" t="str">
            <v>KOEF.</v>
          </cell>
          <cell r="I2993" t="str">
            <v>SATUAN</v>
          </cell>
          <cell r="J2993" t="str">
            <v>KETERANGAN</v>
          </cell>
        </row>
        <row r="2996">
          <cell r="A2996" t="str">
            <v>2.e.</v>
          </cell>
          <cell r="B2996" t="str">
            <v/>
          </cell>
          <cell r="C2996" t="str">
            <v>ALAT BANTU</v>
          </cell>
        </row>
        <row r="2997">
          <cell r="C2997" t="str">
            <v>diperlukan setiap  :</v>
          </cell>
          <cell r="D2997">
            <v>75</v>
          </cell>
          <cell r="E2997" t="str">
            <v>M3 pekerjaan</v>
          </cell>
          <cell r="J2997" t="str">
            <v>Lump Sum</v>
          </cell>
        </row>
        <row r="2998">
          <cell r="C2998" t="str">
            <v>- Kereta dorong</v>
          </cell>
          <cell r="D2998" t="str">
            <v>=  3  buah</v>
          </cell>
        </row>
        <row r="2999">
          <cell r="C2999" t="str">
            <v>- Sekop</v>
          </cell>
          <cell r="D2999" t="str">
            <v>=  5  buah</v>
          </cell>
        </row>
        <row r="3000">
          <cell r="C3000" t="str">
            <v>- Sapu</v>
          </cell>
          <cell r="D3000" t="str">
            <v>=  5  buah</v>
          </cell>
        </row>
        <row r="3001">
          <cell r="C3001" t="str">
            <v>- Sikat</v>
          </cell>
          <cell r="D3001" t="str">
            <v>=  3  buah</v>
          </cell>
        </row>
        <row r="3002">
          <cell r="C3002" t="str">
            <v>- Karung</v>
          </cell>
          <cell r="D3002" t="str">
            <v>=  5  buah</v>
          </cell>
        </row>
        <row r="3003">
          <cell r="C3003" t="str">
            <v>- Cerek Aspal</v>
          </cell>
          <cell r="D3003" t="str">
            <v>=  3  buah</v>
          </cell>
        </row>
        <row r="3004">
          <cell r="C3004" t="str">
            <v>- Kaleng Aspal</v>
          </cell>
          <cell r="D3004" t="str">
            <v>=  3  buah</v>
          </cell>
        </row>
        <row r="3006">
          <cell r="A3006" t="str">
            <v xml:space="preserve">   3.</v>
          </cell>
          <cell r="C3006" t="str">
            <v>TENAGA</v>
          </cell>
        </row>
        <row r="3007">
          <cell r="C3007" t="str">
            <v>Produksi menentukan (Produksi Wheel Loader)</v>
          </cell>
          <cell r="G3007" t="str">
            <v>Q1</v>
          </cell>
          <cell r="H3007">
            <v>28.012500000000003</v>
          </cell>
          <cell r="I3007" t="str">
            <v>M3/Jam</v>
          </cell>
        </row>
        <row r="3008">
          <cell r="C3008" t="str">
            <v>Produksi Lapen / hari   =   Q1 x Tk</v>
          </cell>
          <cell r="G3008" t="str">
            <v>Qt</v>
          </cell>
          <cell r="H3008">
            <v>196.08750000000003</v>
          </cell>
          <cell r="I3008" t="str">
            <v>M3</v>
          </cell>
        </row>
        <row r="3009">
          <cell r="C3009" t="str">
            <v>Kebutuhan tenaga :</v>
          </cell>
        </row>
        <row r="3010">
          <cell r="D3010" t="str">
            <v>- Pekerja</v>
          </cell>
          <cell r="G3010" t="str">
            <v>P</v>
          </cell>
          <cell r="H3010">
            <v>20</v>
          </cell>
          <cell r="I3010" t="str">
            <v>orang</v>
          </cell>
        </row>
        <row r="3011">
          <cell r="D3011" t="str">
            <v>- Mandor</v>
          </cell>
          <cell r="G3011" t="str">
            <v>M</v>
          </cell>
          <cell r="H3011">
            <v>2</v>
          </cell>
          <cell r="I3011" t="str">
            <v>orang</v>
          </cell>
        </row>
        <row r="3013">
          <cell r="C3013" t="str">
            <v>Koefisien Tenaga / M3     :</v>
          </cell>
        </row>
        <row r="3014">
          <cell r="D3014" t="str">
            <v>- Pekerja</v>
          </cell>
          <cell r="E3014" t="str">
            <v>= (Tk x P) / Qt</v>
          </cell>
          <cell r="G3014" t="str">
            <v>(L01)</v>
          </cell>
          <cell r="H3014">
            <v>0.71396697902721984</v>
          </cell>
          <cell r="I3014" t="str">
            <v>Jam</v>
          </cell>
        </row>
        <row r="3015">
          <cell r="D3015" t="str">
            <v>- Mandor</v>
          </cell>
          <cell r="E3015" t="str">
            <v>= (Tk x M) / Qt</v>
          </cell>
          <cell r="G3015" t="str">
            <v>(L03)</v>
          </cell>
          <cell r="H3015">
            <v>7.1396697902721989E-2</v>
          </cell>
          <cell r="I3015" t="str">
            <v>Jam</v>
          </cell>
        </row>
        <row r="3018">
          <cell r="A3018" t="str">
            <v>4.</v>
          </cell>
          <cell r="C3018" t="str">
            <v>HARGA DASAR SATUAN UPAH, BAHAN DAN ALAT</v>
          </cell>
        </row>
        <row r="3019">
          <cell r="C3019" t="str">
            <v>Lihat lampiran.</v>
          </cell>
        </row>
        <row r="3021">
          <cell r="A3021" t="str">
            <v>5.</v>
          </cell>
          <cell r="C3021" t="str">
            <v>ANALISA HARGA SATUAN PEKERJAAN</v>
          </cell>
        </row>
        <row r="3022">
          <cell r="C3022" t="str">
            <v>Lihat perhitungan dalam FORMULIR STANDAR UNTUK</v>
          </cell>
        </row>
        <row r="3023">
          <cell r="C3023" t="str">
            <v>PEREKEMAN ANALISA MASING-MASING HARGA</v>
          </cell>
        </row>
        <row r="3024">
          <cell r="C3024" t="str">
            <v>SATUAN.</v>
          </cell>
        </row>
        <row r="3025">
          <cell r="C3025" t="str">
            <v>Didapat Harga Satuan Pekerjaan :</v>
          </cell>
        </row>
        <row r="3027">
          <cell r="C3027" t="str">
            <v xml:space="preserve">Rp.  </v>
          </cell>
          <cell r="D3027">
            <v>131706.69332696154</v>
          </cell>
          <cell r="E3027" t="str">
            <v xml:space="preserve"> / M3.</v>
          </cell>
        </row>
        <row r="3030">
          <cell r="A3030" t="str">
            <v>6.</v>
          </cell>
          <cell r="C3030" t="str">
            <v>MASA PELAKSANAAN YANG DIPERLUKAN</v>
          </cell>
        </row>
        <row r="3031">
          <cell r="C3031" t="str">
            <v>Masa Pelaksanaan :</v>
          </cell>
          <cell r="D3031" t="str">
            <v>. . . . . . . . . . .</v>
          </cell>
          <cell r="E3031" t="str">
            <v>bulan</v>
          </cell>
        </row>
        <row r="3033">
          <cell r="A3033" t="str">
            <v>7.</v>
          </cell>
          <cell r="C3033" t="str">
            <v>VOLUME PEKERJAAN YANG DIPERLUKAN</v>
          </cell>
        </row>
        <row r="3034">
          <cell r="C3034" t="str">
            <v>Volume pekerjaan  :</v>
          </cell>
          <cell r="D3034">
            <v>7500</v>
          </cell>
          <cell r="E3034" t="str">
            <v>M3</v>
          </cell>
        </row>
      </sheetData>
      <sheetData sheetId="27" refreshError="1"/>
      <sheetData sheetId="28" refreshError="1">
        <row r="1">
          <cell r="A1" t="str">
            <v>ITEM PEMBAYARAN NO.</v>
          </cell>
          <cell r="D1" t="str">
            <v>:  7.1 (2)</v>
          </cell>
          <cell r="J1" t="str">
            <v>Analisa EI-712</v>
          </cell>
          <cell r="T1" t="str">
            <v>Analisa EI-712</v>
          </cell>
        </row>
        <row r="2">
          <cell r="A2" t="str">
            <v>JENIS PEKERJAAN</v>
          </cell>
          <cell r="D2" t="str">
            <v>:  Beton K-400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(cara mekanik)</v>
          </cell>
          <cell r="L10" t="str">
            <v>NAMA PAKET</v>
          </cell>
          <cell r="O10" t="str">
            <v>:</v>
          </cell>
        </row>
        <row r="11">
          <cell r="A11">
            <v>2</v>
          </cell>
          <cell r="C11" t="str">
            <v>Lokasi pekerjaan : sepanjang jalan</v>
          </cell>
          <cell r="L11" t="str">
            <v>PROP / KAB / KODYA</v>
          </cell>
          <cell r="O11" t="str">
            <v>:</v>
          </cell>
        </row>
        <row r="12">
          <cell r="A12">
            <v>3</v>
          </cell>
          <cell r="C12" t="str">
            <v>Bahan dasar (batu, pasir dan semen) diterima</v>
          </cell>
          <cell r="L12" t="str">
            <v>ITEM PEMBAYARAN NO.</v>
          </cell>
          <cell r="O12" t="str">
            <v>:  7.1 (2)</v>
          </cell>
          <cell r="R12" t="str">
            <v>PERKIRAAN VOL. PEK.</v>
          </cell>
          <cell r="T12" t="str">
            <v>:</v>
          </cell>
          <cell r="U12">
            <v>0</v>
          </cell>
        </row>
        <row r="13">
          <cell r="C13" t="str">
            <v>seluruhnya di lokasi pekerjaan</v>
          </cell>
          <cell r="L13" t="str">
            <v>JENIS PEKERJAAN</v>
          </cell>
          <cell r="O13" t="str">
            <v>:  Beton K-400</v>
          </cell>
          <cell r="R13" t="str">
            <v>TOTAL HARGA (Rp.)</v>
          </cell>
          <cell r="T13" t="str">
            <v>:</v>
          </cell>
          <cell r="U13">
            <v>0</v>
          </cell>
        </row>
        <row r="14">
          <cell r="A14">
            <v>4</v>
          </cell>
          <cell r="C14" t="str">
            <v>Jarak rata-rata Base camp ke lokasi pekerjaan</v>
          </cell>
          <cell r="G14" t="str">
            <v>L</v>
          </cell>
          <cell r="H14">
            <v>17.5</v>
          </cell>
          <cell r="I14" t="str">
            <v>KM</v>
          </cell>
          <cell r="L14" t="str">
            <v>SATUAN PEMBAYARAN</v>
          </cell>
          <cell r="O14" t="str">
            <v>:  M3</v>
          </cell>
          <cell r="R14" t="str">
            <v>% THD. BIAYA PROYEK</v>
          </cell>
          <cell r="T14" t="str">
            <v>:</v>
          </cell>
          <cell r="U14">
            <v>0</v>
          </cell>
        </row>
        <row r="15">
          <cell r="A15">
            <v>5</v>
          </cell>
          <cell r="C15" t="str">
            <v>Jam kerja efektif per-hari</v>
          </cell>
          <cell r="G15" t="str">
            <v>Tk</v>
          </cell>
          <cell r="H15">
            <v>7</v>
          </cell>
          <cell r="I15" t="str">
            <v>jam</v>
          </cell>
        </row>
        <row r="16">
          <cell r="A16">
            <v>6</v>
          </cell>
          <cell r="C16" t="str">
            <v>Kadar Semen Minimum (Spesifikasi)</v>
          </cell>
          <cell r="G16" t="str">
            <v>Ks</v>
          </cell>
          <cell r="H16">
            <v>400</v>
          </cell>
          <cell r="I16" t="str">
            <v>Kg/M3</v>
          </cell>
        </row>
        <row r="17">
          <cell r="A17">
            <v>7</v>
          </cell>
          <cell r="C17" t="str">
            <v>Ukuran Agregat Maksimum</v>
          </cell>
          <cell r="G17" t="str">
            <v>Ag</v>
          </cell>
          <cell r="H17">
            <v>19</v>
          </cell>
          <cell r="I17" t="str">
            <v>mm</v>
          </cell>
          <cell r="Q17" t="str">
            <v>PERKIRAAN</v>
          </cell>
          <cell r="R17" t="str">
            <v>HARGA</v>
          </cell>
          <cell r="S17" t="str">
            <v>JUMLAH</v>
          </cell>
        </row>
        <row r="18">
          <cell r="A18">
            <v>8</v>
          </cell>
          <cell r="C18" t="str">
            <v>Perbandingan Air/Semen Maksimum (Spesifikasi)</v>
          </cell>
          <cell r="G18" t="str">
            <v>Wcr</v>
          </cell>
          <cell r="H18">
            <v>0.45</v>
          </cell>
          <cell r="I18" t="str">
            <v>-</v>
          </cell>
          <cell r="L18" t="str">
            <v>NO.</v>
          </cell>
          <cell r="N18" t="str">
            <v>KOMPONEN</v>
          </cell>
          <cell r="P18" t="str">
            <v>SATUAN</v>
          </cell>
          <cell r="Q18" t="str">
            <v>KUANTITAS</v>
          </cell>
          <cell r="R18" t="str">
            <v>SATUAN</v>
          </cell>
          <cell r="S18" t="str">
            <v>HARGA</v>
          </cell>
        </row>
        <row r="19">
          <cell r="A19">
            <v>9</v>
          </cell>
          <cell r="C19" t="str">
            <v>Perbandingan Camp.</v>
          </cell>
          <cell r="D19">
            <v>1</v>
          </cell>
          <cell r="E19" t="str">
            <v>:  Semen</v>
          </cell>
          <cell r="G19" t="str">
            <v>Sm</v>
          </cell>
          <cell r="H19">
            <v>17.857142857142858</v>
          </cell>
          <cell r="I19" t="str">
            <v>%</v>
          </cell>
          <cell r="J19" t="str">
            <v xml:space="preserve"> Berdasarkan</v>
          </cell>
          <cell r="R19" t="str">
            <v>(Rp.)</v>
          </cell>
          <cell r="S19" t="str">
            <v>(Rp.)</v>
          </cell>
        </row>
        <row r="20">
          <cell r="D20">
            <v>2</v>
          </cell>
          <cell r="E20" t="str">
            <v>:  Pasir</v>
          </cell>
          <cell r="G20" t="str">
            <v>Ps</v>
          </cell>
          <cell r="H20">
            <v>35.714285714285715</v>
          </cell>
          <cell r="I20" t="str">
            <v>%</v>
          </cell>
          <cell r="J20" t="str">
            <v xml:space="preserve"> JMF &amp; sesuai</v>
          </cell>
        </row>
        <row r="21">
          <cell r="D21">
            <v>2.6</v>
          </cell>
          <cell r="E21" t="str">
            <v>:  Agregat Kasar</v>
          </cell>
          <cell r="G21" t="str">
            <v>Kr</v>
          </cell>
          <cell r="H21">
            <v>46.428571428571438</v>
          </cell>
          <cell r="I21" t="str">
            <v>%</v>
          </cell>
          <cell r="J21" t="str">
            <v xml:space="preserve"> dgn Spesifikasi</v>
          </cell>
        </row>
        <row r="22">
          <cell r="A22">
            <v>10</v>
          </cell>
          <cell r="C22" t="str">
            <v>Berat Jenis Material :</v>
          </cell>
          <cell r="L22" t="str">
            <v>A.</v>
          </cell>
          <cell r="N22" t="str">
            <v>TENAGA</v>
          </cell>
        </row>
        <row r="23">
          <cell r="C23" t="str">
            <v>-  Beton</v>
          </cell>
          <cell r="G23" t="str">
            <v>D1</v>
          </cell>
          <cell r="H23">
            <v>2.25</v>
          </cell>
          <cell r="I23" t="str">
            <v>T/M3</v>
          </cell>
        </row>
        <row r="24">
          <cell r="C24" t="str">
            <v>-  Semen</v>
          </cell>
          <cell r="G24" t="str">
            <v>D2</v>
          </cell>
          <cell r="H24">
            <v>1.44</v>
          </cell>
          <cell r="I24" t="str">
            <v>T/M3</v>
          </cell>
          <cell r="L24" t="str">
            <v>1.</v>
          </cell>
          <cell r="N24" t="str">
            <v>Pekerja</v>
          </cell>
          <cell r="O24" t="str">
            <v>(L01)</v>
          </cell>
          <cell r="P24" t="str">
            <v>jam</v>
          </cell>
          <cell r="Q24">
            <v>5.3012048192771086</v>
          </cell>
          <cell r="R24">
            <v>0</v>
          </cell>
          <cell r="U24">
            <v>0</v>
          </cell>
        </row>
        <row r="25">
          <cell r="C25" t="str">
            <v>-  Pasir</v>
          </cell>
          <cell r="G25" t="str">
            <v>D3</v>
          </cell>
          <cell r="H25">
            <v>1.8</v>
          </cell>
          <cell r="I25" t="str">
            <v>T/M3</v>
          </cell>
          <cell r="L25" t="str">
            <v>2.</v>
          </cell>
          <cell r="N25" t="str">
            <v>Tukang</v>
          </cell>
          <cell r="O25" t="str">
            <v>(L02)</v>
          </cell>
          <cell r="P25" t="str">
            <v>jam</v>
          </cell>
          <cell r="Q25">
            <v>1.7670682730923695</v>
          </cell>
          <cell r="R25">
            <v>0</v>
          </cell>
          <cell r="U25">
            <v>0</v>
          </cell>
        </row>
        <row r="26">
          <cell r="C26" t="str">
            <v>-  Agregat Kasar</v>
          </cell>
          <cell r="G26" t="str">
            <v>D4</v>
          </cell>
          <cell r="H26">
            <v>1.8</v>
          </cell>
          <cell r="I26" t="str">
            <v>T/M3</v>
          </cell>
          <cell r="L26" t="str">
            <v>3.</v>
          </cell>
          <cell r="N26" t="str">
            <v>Mandor</v>
          </cell>
          <cell r="O26" t="str">
            <v>(L03)</v>
          </cell>
          <cell r="P26" t="str">
            <v>jam</v>
          </cell>
          <cell r="Q26">
            <v>0.44176706827309237</v>
          </cell>
          <cell r="R26">
            <v>0</v>
          </cell>
          <cell r="U26">
            <v>0</v>
          </cell>
        </row>
        <row r="28">
          <cell r="A28" t="str">
            <v>II.</v>
          </cell>
          <cell r="C28" t="str">
            <v>URUTAN KERJA</v>
          </cell>
          <cell r="Q28" t="str">
            <v xml:space="preserve">JUMLAH HARGA TENAGA   </v>
          </cell>
          <cell r="U28">
            <v>0</v>
          </cell>
        </row>
        <row r="29">
          <cell r="A29">
            <v>1</v>
          </cell>
          <cell r="C29" t="str">
            <v>Semen, pasir, batu kerikil dan air dicampur dan diaduk</v>
          </cell>
        </row>
        <row r="30">
          <cell r="C30" t="str">
            <v>menjadi beton dengan menggunakan Concrete Mixer</v>
          </cell>
          <cell r="L30" t="str">
            <v>B.</v>
          </cell>
          <cell r="N30" t="str">
            <v>BAHAN</v>
          </cell>
        </row>
        <row r="31">
          <cell r="A31">
            <v>2</v>
          </cell>
          <cell r="C31" t="str">
            <v>Beton di-cor ke dalam bekisting yang telah disiapkan</v>
          </cell>
        </row>
        <row r="32">
          <cell r="A32">
            <v>3</v>
          </cell>
          <cell r="C32" t="str">
            <v>Penyelesaian dan perapihan setelah pemasangan</v>
          </cell>
          <cell r="L32" t="str">
            <v>1.</v>
          </cell>
          <cell r="N32" t="str">
            <v>Semen</v>
          </cell>
          <cell r="O32" t="str">
            <v>(M12)</v>
          </cell>
          <cell r="P32" t="str">
            <v>Kg</v>
          </cell>
          <cell r="Q32">
            <v>411.83035714285711</v>
          </cell>
          <cell r="R32">
            <v>0</v>
          </cell>
          <cell r="U32">
            <v>0</v>
          </cell>
        </row>
        <row r="33">
          <cell r="L33" t="str">
            <v>2.</v>
          </cell>
          <cell r="N33" t="str">
            <v>Pasir</v>
          </cell>
          <cell r="O33" t="str">
            <v>(M01)</v>
          </cell>
          <cell r="P33" t="str">
            <v>M3</v>
          </cell>
          <cell r="Q33">
            <v>0.4575892857142857</v>
          </cell>
          <cell r="R33">
            <v>14800</v>
          </cell>
          <cell r="U33">
            <v>6772.3214285714284</v>
          </cell>
        </row>
        <row r="34">
          <cell r="A34" t="str">
            <v>III.</v>
          </cell>
          <cell r="C34" t="str">
            <v>PEMAKAIAN BAHAN, ALAT DAN TENAGA</v>
          </cell>
          <cell r="L34" t="str">
            <v>3.</v>
          </cell>
          <cell r="N34" t="str">
            <v>Agregat Kasar</v>
          </cell>
          <cell r="O34" t="str">
            <v>(M03)</v>
          </cell>
          <cell r="P34" t="str">
            <v>M3</v>
          </cell>
          <cell r="Q34">
            <v>0.5948660714285714</v>
          </cell>
          <cell r="R34">
            <v>32852.921470565663</v>
          </cell>
          <cell r="U34">
            <v>19543.088330146762</v>
          </cell>
        </row>
        <row r="35">
          <cell r="L35" t="str">
            <v>4.</v>
          </cell>
          <cell r="N35" t="str">
            <v>Kayu Perancah</v>
          </cell>
          <cell r="O35" t="str">
            <v>(M19)</v>
          </cell>
          <cell r="P35" t="str">
            <v>M3</v>
          </cell>
          <cell r="Q35">
            <v>0.15</v>
          </cell>
          <cell r="R35">
            <v>950000</v>
          </cell>
          <cell r="U35">
            <v>142500</v>
          </cell>
        </row>
        <row r="36">
          <cell r="A36" t="str">
            <v xml:space="preserve">   1.</v>
          </cell>
          <cell r="C36" t="str">
            <v>BAHAN</v>
          </cell>
          <cell r="L36" t="str">
            <v>5.</v>
          </cell>
          <cell r="N36" t="str">
            <v>Paku</v>
          </cell>
          <cell r="O36" t="str">
            <v>(M18)</v>
          </cell>
          <cell r="P36" t="str">
            <v>Kg</v>
          </cell>
          <cell r="Q36">
            <v>1.5</v>
          </cell>
          <cell r="R36">
            <v>10800</v>
          </cell>
          <cell r="U36">
            <v>16200</v>
          </cell>
        </row>
        <row r="37">
          <cell r="A37" t="str">
            <v>1.a.</v>
          </cell>
          <cell r="C37" t="str">
            <v>Semen (PC)          =</v>
          </cell>
          <cell r="D37" t="str">
            <v>{Sm x D1 x 1000} x 1.025</v>
          </cell>
          <cell r="G37" t="str">
            <v>(M12)</v>
          </cell>
          <cell r="H37">
            <v>411.83035714285711</v>
          </cell>
          <cell r="I37" t="str">
            <v>Kg</v>
          </cell>
        </row>
        <row r="38">
          <cell r="A38" t="str">
            <v>1.b.</v>
          </cell>
          <cell r="C38" t="str">
            <v>Pasir Beton           =</v>
          </cell>
          <cell r="D38" t="str">
            <v>{(Ps x D1) : D3} x 1.025</v>
          </cell>
          <cell r="G38" t="str">
            <v>(M01)</v>
          </cell>
          <cell r="H38">
            <v>0.4575892857142857</v>
          </cell>
          <cell r="I38" t="str">
            <v>M3</v>
          </cell>
          <cell r="J38">
            <v>823.66071428571433</v>
          </cell>
          <cell r="Q38" t="str">
            <v xml:space="preserve">JUMLAH HARGA BAHAN   </v>
          </cell>
          <cell r="U38">
            <v>185015.40975871819</v>
          </cell>
        </row>
        <row r="39">
          <cell r="A39" t="str">
            <v>1.c.</v>
          </cell>
          <cell r="C39" t="str">
            <v>Agregat  Kasar      =</v>
          </cell>
          <cell r="D39" t="str">
            <v>{(Kr x D1) : D4} x 1.025</v>
          </cell>
          <cell r="G39" t="str">
            <v>(M03)</v>
          </cell>
          <cell r="H39">
            <v>0.5948660714285714</v>
          </cell>
          <cell r="I39" t="str">
            <v>M3</v>
          </cell>
          <cell r="J39">
            <v>1070.7589285714284</v>
          </cell>
        </row>
        <row r="40">
          <cell r="A40" t="str">
            <v>1.d.</v>
          </cell>
          <cell r="C40" t="str">
            <v>Kayu Perancah dan/atau Bekisting</v>
          </cell>
          <cell r="G40" t="str">
            <v>(M19)</v>
          </cell>
          <cell r="H40">
            <v>0.15</v>
          </cell>
          <cell r="I40" t="str">
            <v>M3</v>
          </cell>
          <cell r="L40" t="str">
            <v>C.</v>
          </cell>
          <cell r="N40" t="str">
            <v>PERALATAN</v>
          </cell>
        </row>
        <row r="41">
          <cell r="A41" t="str">
            <v>1.e.</v>
          </cell>
          <cell r="C41" t="str">
            <v>Paku</v>
          </cell>
          <cell r="G41" t="str">
            <v>(M18)</v>
          </cell>
          <cell r="H41">
            <v>1.5</v>
          </cell>
          <cell r="I41" t="str">
            <v>Kg</v>
          </cell>
        </row>
        <row r="42">
          <cell r="L42" t="str">
            <v>1.</v>
          </cell>
          <cell r="N42" t="str">
            <v>Conc. Mixer</v>
          </cell>
          <cell r="O42" t="str">
            <v>(E06)</v>
          </cell>
          <cell r="P42" t="str">
            <v>jam</v>
          </cell>
          <cell r="Q42">
            <v>0.44176706827309237</v>
          </cell>
          <cell r="R42">
            <v>43852.641561599114</v>
          </cell>
          <cell r="U42">
            <v>19372.652898698405</v>
          </cell>
        </row>
        <row r="43">
          <cell r="A43" t="str">
            <v>2.</v>
          </cell>
          <cell r="C43" t="str">
            <v>ALAT</v>
          </cell>
          <cell r="L43" t="str">
            <v>2.</v>
          </cell>
          <cell r="N43" t="str">
            <v>Water Tanker</v>
          </cell>
          <cell r="O43" t="str">
            <v>(E23)</v>
          </cell>
          <cell r="P43" t="str">
            <v>jam</v>
          </cell>
          <cell r="Q43">
            <v>5.5820379733218579E-2</v>
          </cell>
          <cell r="R43">
            <v>91511.794856134482</v>
          </cell>
          <cell r="U43">
            <v>5108.2231389378258</v>
          </cell>
        </row>
        <row r="44">
          <cell r="A44" t="str">
            <v>2.a.</v>
          </cell>
          <cell r="C44" t="str">
            <v>CONCRETE MIXER</v>
          </cell>
          <cell r="G44" t="str">
            <v>(E06)</v>
          </cell>
          <cell r="L44" t="str">
            <v>3.</v>
          </cell>
          <cell r="N44" t="str">
            <v>Con. Vibrator</v>
          </cell>
          <cell r="O44" t="str">
            <v>(E20)</v>
          </cell>
          <cell r="P44" t="str">
            <v>jam</v>
          </cell>
          <cell r="Q44">
            <v>0.44176706827309237</v>
          </cell>
          <cell r="R44">
            <v>13876.414497529062</v>
          </cell>
          <cell r="U44">
            <v>6130.1429507156499</v>
          </cell>
        </row>
        <row r="45">
          <cell r="C45" t="str">
            <v>Kapasitas Alat</v>
          </cell>
          <cell r="G45" t="str">
            <v>V</v>
          </cell>
          <cell r="H45">
            <v>500</v>
          </cell>
          <cell r="I45" t="str">
            <v>liter</v>
          </cell>
          <cell r="L45" t="str">
            <v>4.</v>
          </cell>
          <cell r="N45" t="str">
            <v>Con, Pump</v>
          </cell>
          <cell r="O45" t="str">
            <v>(E28)</v>
          </cell>
          <cell r="P45" t="str">
            <v>jam</v>
          </cell>
          <cell r="Q45">
            <v>0.44176706827309237</v>
          </cell>
          <cell r="R45">
            <v>79341.978384518705</v>
          </cell>
          <cell r="U45">
            <v>35050.673181915896</v>
          </cell>
        </row>
        <row r="46">
          <cell r="C46" t="str">
            <v>Faktor Efisiensi Alat</v>
          </cell>
          <cell r="G46" t="str">
            <v>Fa</v>
          </cell>
          <cell r="H46">
            <v>0.83</v>
          </cell>
          <cell r="I46" t="str">
            <v>-</v>
          </cell>
          <cell r="L46" t="str">
            <v>5.</v>
          </cell>
          <cell r="N46" t="str">
            <v>Alat Bantu</v>
          </cell>
          <cell r="P46" t="str">
            <v>Ls</v>
          </cell>
          <cell r="Q46">
            <v>1</v>
          </cell>
          <cell r="R46">
            <v>600</v>
          </cell>
          <cell r="U46">
            <v>600</v>
          </cell>
        </row>
        <row r="47">
          <cell r="C47" t="str">
            <v>Waktu siklus   :</v>
          </cell>
          <cell r="D47" t="str">
            <v>(T1 + T2 + T3 + T4)</v>
          </cell>
          <cell r="G47" t="str">
            <v>Ts</v>
          </cell>
        </row>
        <row r="48">
          <cell r="C48" t="str">
            <v>-  Memuat</v>
          </cell>
          <cell r="G48" t="str">
            <v>T1</v>
          </cell>
          <cell r="H48">
            <v>3</v>
          </cell>
          <cell r="I48" t="str">
            <v>menit</v>
          </cell>
        </row>
        <row r="49">
          <cell r="C49" t="str">
            <v>-  Mengaduk</v>
          </cell>
          <cell r="G49" t="str">
            <v>T2</v>
          </cell>
          <cell r="H49">
            <v>2</v>
          </cell>
          <cell r="I49" t="str">
            <v>menit</v>
          </cell>
        </row>
        <row r="50">
          <cell r="C50" t="str">
            <v>-  Menuang</v>
          </cell>
          <cell r="G50" t="str">
            <v>T3</v>
          </cell>
          <cell r="H50">
            <v>3</v>
          </cell>
          <cell r="I50" t="str">
            <v>menit</v>
          </cell>
          <cell r="Q50" t="str">
            <v xml:space="preserve">JUMLAH HARGA PERALATAN   </v>
          </cell>
          <cell r="U50">
            <v>66261.692170267779</v>
          </cell>
        </row>
        <row r="51">
          <cell r="C51" t="str">
            <v>-  Tunggu, dll.</v>
          </cell>
          <cell r="G51" t="str">
            <v>T4</v>
          </cell>
          <cell r="H51">
            <v>3</v>
          </cell>
          <cell r="I51" t="str">
            <v>menit</v>
          </cell>
        </row>
        <row r="52">
          <cell r="G52" t="str">
            <v>Ts</v>
          </cell>
          <cell r="H52">
            <v>11</v>
          </cell>
          <cell r="I52" t="str">
            <v>menit</v>
          </cell>
          <cell r="L52" t="str">
            <v>D.</v>
          </cell>
          <cell r="N52" t="str">
            <v>JUMLAH HARGA TENAGA, BAHAN DAN PERALATAN  ( A + B + C )</v>
          </cell>
          <cell r="U52">
            <v>251277.10192898597</v>
          </cell>
        </row>
        <row r="53">
          <cell r="L53" t="str">
            <v>E.</v>
          </cell>
          <cell r="N53" t="str">
            <v>OVERHEAD &amp; PROFIT</v>
          </cell>
          <cell r="P53">
            <v>10</v>
          </cell>
          <cell r="Q53" t="str">
            <v>%  x  D</v>
          </cell>
          <cell r="U53">
            <v>25127.710192898598</v>
          </cell>
        </row>
        <row r="54">
          <cell r="C54" t="str">
            <v>Kap. Prod. / jam  =</v>
          </cell>
          <cell r="D54" t="str">
            <v>V x Fa x 60</v>
          </cell>
          <cell r="G54" t="str">
            <v>Q1</v>
          </cell>
          <cell r="H54">
            <v>2.2636363636363637</v>
          </cell>
          <cell r="I54" t="str">
            <v>M3/jam</v>
          </cell>
          <cell r="L54" t="str">
            <v>F.</v>
          </cell>
          <cell r="N54" t="str">
            <v>HARGA SATUAN PEKERJAAN  ( D + E )</v>
          </cell>
          <cell r="U54">
            <v>276404.81212188455</v>
          </cell>
        </row>
        <row r="55">
          <cell r="D55" t="str">
            <v>1000 x Ts</v>
          </cell>
          <cell r="L55" t="str">
            <v>Note: 1</v>
          </cell>
          <cell r="N55" t="str">
            <v>SATUAN dapat berdasarkan atas jam operasi untuk Tenaga Kerja dan Peralatan, volume dan/atau ukuran</v>
          </cell>
        </row>
        <row r="56">
          <cell r="N56" t="str">
            <v>berat untuk bahan-bahan.</v>
          </cell>
        </row>
        <row r="57">
          <cell r="C57" t="str">
            <v>Koefisien Alat / M3</v>
          </cell>
          <cell r="D57" t="str">
            <v xml:space="preserve">  =   1  :  Q1</v>
          </cell>
          <cell r="G57" t="str">
            <v>(E06)</v>
          </cell>
          <cell r="H57">
            <v>0.44176706827309237</v>
          </cell>
          <cell r="I57" t="str">
            <v>jam</v>
          </cell>
          <cell r="L57">
            <v>2</v>
          </cell>
          <cell r="N57" t="str">
            <v>Kuantitas satuan adalah kuantitas setiap komponen untuk menyelesaikan satu satuan pekerjaan dari nomor</v>
          </cell>
        </row>
        <row r="58">
          <cell r="N58" t="str">
            <v>mata pembayaran.</v>
          </cell>
        </row>
        <row r="59">
          <cell r="L59">
            <v>3</v>
          </cell>
          <cell r="N59" t="str">
            <v>Biaya satuan untuk peralatan sudah termasuk bahan bakar, bahan habis dipakai dan operator.</v>
          </cell>
        </row>
        <row r="60">
          <cell r="L60">
            <v>4</v>
          </cell>
          <cell r="N60" t="str">
            <v>Biaya satuan sudah termasuk pengeluaran untuk seluruh pajak yang berkaitan (tetapi tidak termasuk PPN</v>
          </cell>
        </row>
        <row r="61">
          <cell r="J61" t="str">
            <v>Berlanjut ke hal. berikut.</v>
          </cell>
          <cell r="N61" t="str">
            <v>yang dibayar dari kontrak) dan biaya-biaya lainnya.</v>
          </cell>
        </row>
        <row r="62">
          <cell r="A62" t="str">
            <v>ITEM PEMBAYARAN NO.</v>
          </cell>
          <cell r="D62" t="str">
            <v>:  7.1 (2)</v>
          </cell>
          <cell r="J62" t="str">
            <v>Analisa EI-712</v>
          </cell>
        </row>
        <row r="63">
          <cell r="A63" t="str">
            <v>JENIS PEKERJAAN</v>
          </cell>
          <cell r="D63" t="str">
            <v>:  Beton K-400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A70" t="str">
            <v>2.b.</v>
          </cell>
          <cell r="C70" t="str">
            <v>WATER TANK TRUCK</v>
          </cell>
          <cell r="G70" t="str">
            <v>(E23)</v>
          </cell>
        </row>
        <row r="71">
          <cell r="C71" t="str">
            <v>Volume Tanki Air</v>
          </cell>
          <cell r="G71" t="str">
            <v>V</v>
          </cell>
          <cell r="H71">
            <v>4</v>
          </cell>
          <cell r="I71" t="str">
            <v>M3</v>
          </cell>
        </row>
        <row r="72">
          <cell r="C72" t="str">
            <v>Kebutuhan air / M3 beton</v>
          </cell>
          <cell r="G72" t="str">
            <v>Wc</v>
          </cell>
          <cell r="H72">
            <v>0.18532366071428569</v>
          </cell>
          <cell r="I72" t="str">
            <v>M3</v>
          </cell>
        </row>
        <row r="73">
          <cell r="C73" t="str">
            <v>Faktor Efiesiensi Alat</v>
          </cell>
          <cell r="G73" t="str">
            <v>Fa</v>
          </cell>
          <cell r="H73">
            <v>0.83</v>
          </cell>
          <cell r="I73" t="str">
            <v>-</v>
          </cell>
        </row>
        <row r="74">
          <cell r="C74" t="str">
            <v>Pengisian Tanki / jam</v>
          </cell>
          <cell r="G74" t="str">
            <v>n</v>
          </cell>
          <cell r="H74">
            <v>1</v>
          </cell>
          <cell r="I74" t="str">
            <v>kali</v>
          </cell>
        </row>
        <row r="76">
          <cell r="C76" t="str">
            <v>Kap. Prod. / jam  =</v>
          </cell>
          <cell r="D76" t="str">
            <v>V x Fa x n</v>
          </cell>
          <cell r="G76" t="str">
            <v>Q2</v>
          </cell>
          <cell r="H76">
            <v>17.914604034929241</v>
          </cell>
          <cell r="I76" t="str">
            <v>M3</v>
          </cell>
        </row>
        <row r="77">
          <cell r="D77" t="str">
            <v>Wc</v>
          </cell>
        </row>
        <row r="79">
          <cell r="C79" t="str">
            <v>Koefisien Alat / M3</v>
          </cell>
          <cell r="D79" t="str">
            <v xml:space="preserve">  =   1  :  Q2</v>
          </cell>
          <cell r="G79" t="str">
            <v>(E23)</v>
          </cell>
          <cell r="H79">
            <v>5.5820379733218579E-2</v>
          </cell>
          <cell r="I79" t="str">
            <v>jam</v>
          </cell>
        </row>
        <row r="81">
          <cell r="A81" t="str">
            <v>2.c.</v>
          </cell>
          <cell r="C81" t="str">
            <v>CONCRETE VIBRATOR</v>
          </cell>
          <cell r="G81" t="str">
            <v>(E20)</v>
          </cell>
        </row>
        <row r="82">
          <cell r="C82" t="str">
            <v>Kebutuhan Alat Penggetar Beton ini disesuaikan dgn</v>
          </cell>
        </row>
        <row r="83">
          <cell r="C83" t="str">
            <v>kapasitas produksi Alat Pencampur (Concrete Mixer)</v>
          </cell>
        </row>
        <row r="85">
          <cell r="C85" t="str">
            <v>Kap. Prod. / jam  =</v>
          </cell>
          <cell r="D85" t="str">
            <v>Kap. Prod./jam Concrete Mixer</v>
          </cell>
          <cell r="G85" t="str">
            <v>Q3</v>
          </cell>
          <cell r="H85">
            <v>2.2636363636363637</v>
          </cell>
          <cell r="I85" t="str">
            <v>M3</v>
          </cell>
        </row>
        <row r="87">
          <cell r="C87" t="str">
            <v>Koefisien Alat / M3</v>
          </cell>
          <cell r="D87" t="str">
            <v xml:space="preserve">  =   1  :  Q3</v>
          </cell>
          <cell r="G87" t="str">
            <v>(E20)</v>
          </cell>
          <cell r="H87">
            <v>0.44176706827309237</v>
          </cell>
          <cell r="I87" t="str">
            <v>jam</v>
          </cell>
        </row>
        <row r="89">
          <cell r="A89" t="str">
            <v>2.d.</v>
          </cell>
          <cell r="C89" t="str">
            <v>CONCRETTE PUMP</v>
          </cell>
          <cell r="G89" t="str">
            <v>(E28)</v>
          </cell>
        </row>
        <row r="90">
          <cell r="C90" t="str">
            <v>Kapasitas Alat</v>
          </cell>
          <cell r="G90" t="str">
            <v>V</v>
          </cell>
          <cell r="H90">
            <v>8</v>
          </cell>
          <cell r="I90" t="str">
            <v>M3</v>
          </cell>
        </row>
        <row r="91">
          <cell r="C91" t="str">
            <v>Faktor Efisiensi Alat</v>
          </cell>
          <cell r="G91" t="str">
            <v>Fa</v>
          </cell>
          <cell r="H91">
            <v>0.83</v>
          </cell>
          <cell r="I91" t="str">
            <v>-</v>
          </cell>
        </row>
        <row r="93">
          <cell r="C93" t="str">
            <v>Kap. Prod. / jam  =</v>
          </cell>
          <cell r="D93" t="str">
            <v>Kap. Prod./jam Concrete Mixer</v>
          </cell>
          <cell r="G93" t="str">
            <v>Q2</v>
          </cell>
          <cell r="H93">
            <v>2.2636363636363637</v>
          </cell>
          <cell r="I93" t="str">
            <v>M3</v>
          </cell>
        </row>
        <row r="95">
          <cell r="C95" t="str">
            <v>Koefisien Alat / M3</v>
          </cell>
          <cell r="D95" t="str">
            <v xml:space="preserve">  =   1  :  Q3</v>
          </cell>
          <cell r="G95" t="str">
            <v>(E28)</v>
          </cell>
          <cell r="H95">
            <v>0.44176706827309237</v>
          </cell>
          <cell r="I95" t="str">
            <v>jam</v>
          </cell>
        </row>
        <row r="97">
          <cell r="A97" t="str">
            <v>2.e.</v>
          </cell>
          <cell r="C97" t="str">
            <v>ALAT BANTU</v>
          </cell>
        </row>
        <row r="98">
          <cell r="C98" t="str">
            <v>Diperlukan  :</v>
          </cell>
        </row>
        <row r="99">
          <cell r="C99" t="str">
            <v>- Sekop</v>
          </cell>
          <cell r="D99" t="str">
            <v>=  2  buah</v>
          </cell>
        </row>
        <row r="100">
          <cell r="C100" t="str">
            <v>- Pacul</v>
          </cell>
          <cell r="D100" t="str">
            <v>=  2  buah</v>
          </cell>
        </row>
        <row r="101">
          <cell r="C101" t="str">
            <v>- Sendok Semen</v>
          </cell>
          <cell r="D101" t="str">
            <v>=  3  buah</v>
          </cell>
        </row>
        <row r="102">
          <cell r="C102" t="str">
            <v>- Ember Cor</v>
          </cell>
          <cell r="D102" t="str">
            <v>=  8  buah</v>
          </cell>
        </row>
        <row r="104">
          <cell r="A104" t="str">
            <v>3.</v>
          </cell>
          <cell r="C104" t="str">
            <v>TENAGA</v>
          </cell>
        </row>
        <row r="105">
          <cell r="C105" t="str">
            <v>Produksi Beton dalam 1 hari</v>
          </cell>
          <cell r="E105" t="str">
            <v>=  Tk x Q1</v>
          </cell>
          <cell r="G105" t="str">
            <v>Qt</v>
          </cell>
          <cell r="H105">
            <v>15.845454545454546</v>
          </cell>
          <cell r="I105" t="str">
            <v>M3</v>
          </cell>
        </row>
        <row r="107">
          <cell r="C107" t="str">
            <v>Kebutuhan tenaga :</v>
          </cell>
          <cell r="D107" t="str">
            <v>- Mandor</v>
          </cell>
          <cell r="G107" t="str">
            <v>M</v>
          </cell>
          <cell r="H107">
            <v>1</v>
          </cell>
          <cell r="I107" t="str">
            <v>orang</v>
          </cell>
        </row>
        <row r="108">
          <cell r="D108" t="str">
            <v>- Tukang</v>
          </cell>
          <cell r="G108" t="str">
            <v>Tb</v>
          </cell>
          <cell r="H108">
            <v>4</v>
          </cell>
          <cell r="I108" t="str">
            <v>orang</v>
          </cell>
        </row>
        <row r="109">
          <cell r="D109" t="str">
            <v>- Pekerja</v>
          </cell>
          <cell r="G109" t="str">
            <v>P</v>
          </cell>
          <cell r="H109">
            <v>12</v>
          </cell>
          <cell r="I109" t="str">
            <v>orang</v>
          </cell>
        </row>
        <row r="111">
          <cell r="C111" t="str">
            <v>Koefisien Tenaga / M3   :</v>
          </cell>
        </row>
        <row r="112">
          <cell r="D112" t="str">
            <v>-  Mandor</v>
          </cell>
          <cell r="E112" t="str">
            <v>= (Tk x M) : Qt</v>
          </cell>
          <cell r="G112" t="str">
            <v>(L03)</v>
          </cell>
          <cell r="H112">
            <v>0.44176706827309237</v>
          </cell>
          <cell r="I112" t="str">
            <v>jam</v>
          </cell>
        </row>
        <row r="113">
          <cell r="D113" t="str">
            <v>-  Tukang</v>
          </cell>
          <cell r="E113" t="str">
            <v>= (Tk x Tb) : Qt</v>
          </cell>
          <cell r="G113" t="str">
            <v>(L02)</v>
          </cell>
          <cell r="H113">
            <v>1.7670682730923695</v>
          </cell>
          <cell r="I113" t="str">
            <v>jam</v>
          </cell>
        </row>
        <row r="114">
          <cell r="D114" t="str">
            <v>-  Pekerja</v>
          </cell>
          <cell r="E114" t="str">
            <v>= (Tk x P) : Qt</v>
          </cell>
          <cell r="G114" t="str">
            <v>(L01)</v>
          </cell>
          <cell r="H114">
            <v>5.3012048192771086</v>
          </cell>
          <cell r="I114" t="str">
            <v>jam</v>
          </cell>
        </row>
        <row r="117">
          <cell r="A117" t="str">
            <v>4.</v>
          </cell>
          <cell r="C117" t="str">
            <v>HARGA DASAR SATUAN UPAH, BAHAN DAN ALAT</v>
          </cell>
        </row>
        <row r="118">
          <cell r="C118" t="str">
            <v>Lihat lampiran.</v>
          </cell>
        </row>
        <row r="120">
          <cell r="J120" t="str">
            <v>Berlanjut ke hal. berikut.</v>
          </cell>
        </row>
        <row r="121">
          <cell r="A121" t="str">
            <v>ITEM PEMBAYARAN NO.</v>
          </cell>
          <cell r="D121" t="str">
            <v>:  7.1 (2)</v>
          </cell>
          <cell r="J121" t="str">
            <v>Analisa EI-712</v>
          </cell>
        </row>
        <row r="122">
          <cell r="A122" t="str">
            <v>JENIS PEKERJAAN</v>
          </cell>
          <cell r="D122" t="str">
            <v>:  Beton K-400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5.</v>
          </cell>
          <cell r="C129" t="str">
            <v>ANALISA HARGA SATUAN PEKERJAAN</v>
          </cell>
        </row>
        <row r="130">
          <cell r="C130" t="str">
            <v>Lihat perhitungan dalam FORMULIR STANDAR UNTUK</v>
          </cell>
        </row>
        <row r="131">
          <cell r="C131" t="str">
            <v>PEREKEMAN ANALISA MASING-MASING HARGA</v>
          </cell>
        </row>
        <row r="132">
          <cell r="C132" t="str">
            <v>SATUAN.</v>
          </cell>
        </row>
        <row r="133">
          <cell r="C133" t="str">
            <v>Didapat Harga Satuan Pekerjaan :</v>
          </cell>
        </row>
        <row r="135">
          <cell r="C135" t="str">
            <v xml:space="preserve">Rp.  </v>
          </cell>
          <cell r="D135">
            <v>276404.81212188455</v>
          </cell>
          <cell r="E135" t="str">
            <v xml:space="preserve"> / M3</v>
          </cell>
        </row>
        <row r="138">
          <cell r="A138" t="str">
            <v>6.</v>
          </cell>
          <cell r="C138" t="str">
            <v>MASA PELAKSANAAN YANG DIPERLUKAN</v>
          </cell>
        </row>
        <row r="139">
          <cell r="C139" t="str">
            <v>Masa Pelaksanaan :</v>
          </cell>
          <cell r="D139">
            <v>0</v>
          </cell>
          <cell r="E139" t="str">
            <v>bulan</v>
          </cell>
        </row>
        <row r="141">
          <cell r="A141" t="str">
            <v>7.</v>
          </cell>
          <cell r="C141" t="str">
            <v>VOLUME PEKERJAAN YANG DIPERLUKAN</v>
          </cell>
        </row>
        <row r="142">
          <cell r="C142" t="str">
            <v>Volume pekerjaan  :</v>
          </cell>
          <cell r="D142">
            <v>0</v>
          </cell>
          <cell r="E142" t="str">
            <v>M3</v>
          </cell>
        </row>
        <row r="180">
          <cell r="A180" t="str">
            <v>ITEM PEMBAYARAN NO.</v>
          </cell>
          <cell r="D180" t="str">
            <v>:  7.1 (3)</v>
          </cell>
          <cell r="J180" t="str">
            <v>Analisa EI-713</v>
          </cell>
          <cell r="T180" t="str">
            <v>Analisa EI-713</v>
          </cell>
        </row>
        <row r="181">
          <cell r="A181" t="str">
            <v>JENIS PEKERJAAN</v>
          </cell>
          <cell r="D181" t="str">
            <v>:  Beton K-350</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cell>
        </row>
        <row r="185">
          <cell r="A185" t="str">
            <v>No.</v>
          </cell>
          <cell r="C185" t="str">
            <v>U R A I A N</v>
          </cell>
          <cell r="G185" t="str">
            <v>KODE</v>
          </cell>
          <cell r="H185" t="str">
            <v>KOEF.</v>
          </cell>
          <cell r="I185" t="str">
            <v>SATUAN</v>
          </cell>
          <cell r="J185" t="str">
            <v>KETERANGAN</v>
          </cell>
        </row>
        <row r="187">
          <cell r="L187" t="str">
            <v>PROYEK</v>
          </cell>
          <cell r="O187" t="str">
            <v>:</v>
          </cell>
        </row>
        <row r="188">
          <cell r="A188" t="str">
            <v>I.</v>
          </cell>
          <cell r="C188" t="str">
            <v>ASUMSI</v>
          </cell>
          <cell r="L188" t="str">
            <v>No. PAKET KONTRAK</v>
          </cell>
          <cell r="O188" t="str">
            <v>:</v>
          </cell>
        </row>
        <row r="189">
          <cell r="A189">
            <v>1</v>
          </cell>
          <cell r="C189" t="str">
            <v>Menggunakan alat (cara mekanik)</v>
          </cell>
          <cell r="L189" t="str">
            <v>NAMA PAKET</v>
          </cell>
          <cell r="O189" t="str">
            <v>:</v>
          </cell>
        </row>
        <row r="190">
          <cell r="A190">
            <v>2</v>
          </cell>
          <cell r="C190" t="str">
            <v>Lokasi pekerjaan : sepanjang jalan</v>
          </cell>
          <cell r="L190" t="str">
            <v>PROP / KAB / KODYA</v>
          </cell>
          <cell r="O190" t="str">
            <v>:</v>
          </cell>
        </row>
        <row r="191">
          <cell r="A191">
            <v>3</v>
          </cell>
          <cell r="C191" t="str">
            <v>Bahan dasar (batu, pasir dan semen) diterima</v>
          </cell>
          <cell r="L191" t="str">
            <v>ITEM PEMBAYARAN NO.</v>
          </cell>
          <cell r="O191" t="str">
            <v>:  7.1 (3)</v>
          </cell>
          <cell r="R191" t="str">
            <v>PERKIRAAN VOL. PEK.</v>
          </cell>
          <cell r="T191" t="str">
            <v>:</v>
          </cell>
          <cell r="U191">
            <v>0</v>
          </cell>
        </row>
        <row r="192">
          <cell r="C192" t="str">
            <v>seluruhnya di lokasi pekerjaan</v>
          </cell>
          <cell r="L192" t="str">
            <v>JENIS PEKERJAAN</v>
          </cell>
          <cell r="O192" t="str">
            <v>:  Beton K-350</v>
          </cell>
          <cell r="R192" t="str">
            <v>TOTAL HARGA (Rp.)</v>
          </cell>
          <cell r="T192" t="str">
            <v>:</v>
          </cell>
          <cell r="U192">
            <v>0</v>
          </cell>
        </row>
        <row r="193">
          <cell r="A193">
            <v>4</v>
          </cell>
          <cell r="C193" t="str">
            <v>Jarak rata-rata Base camp ke lokasi pekerjaan</v>
          </cell>
          <cell r="G193" t="str">
            <v>L</v>
          </cell>
          <cell r="H193">
            <v>17.5</v>
          </cell>
          <cell r="I193" t="str">
            <v>KM</v>
          </cell>
          <cell r="L193" t="str">
            <v>SATUAN PEMBAYARAN</v>
          </cell>
          <cell r="O193" t="str">
            <v>:  M3</v>
          </cell>
          <cell r="R193" t="str">
            <v>% THD. BIAYA PROYEK</v>
          </cell>
          <cell r="T193" t="str">
            <v>:</v>
          </cell>
          <cell r="U193">
            <v>0</v>
          </cell>
        </row>
        <row r="194">
          <cell r="A194">
            <v>5</v>
          </cell>
          <cell r="C194" t="str">
            <v>Jam kerja efektif per-hari</v>
          </cell>
          <cell r="G194" t="str">
            <v>Tk</v>
          </cell>
          <cell r="H194">
            <v>7</v>
          </cell>
          <cell r="I194" t="str">
            <v>jam</v>
          </cell>
        </row>
        <row r="195">
          <cell r="A195">
            <v>6</v>
          </cell>
          <cell r="C195" t="str">
            <v>Kadar Semen Minimum (Spesifikasi)</v>
          </cell>
          <cell r="G195" t="str">
            <v>Ks</v>
          </cell>
          <cell r="H195">
            <v>365</v>
          </cell>
          <cell r="I195" t="str">
            <v>Kg/M3</v>
          </cell>
        </row>
        <row r="196">
          <cell r="A196">
            <v>7</v>
          </cell>
          <cell r="C196" t="str">
            <v>Ukuran Agregat Maksimum</v>
          </cell>
          <cell r="G196" t="str">
            <v>Ag</v>
          </cell>
          <cell r="H196">
            <v>19</v>
          </cell>
          <cell r="I196" t="str">
            <v>mm</v>
          </cell>
          <cell r="Q196" t="str">
            <v>PERKIRAAN</v>
          </cell>
          <cell r="R196" t="str">
            <v>HARGA</v>
          </cell>
          <cell r="S196" t="str">
            <v>JUMLAH</v>
          </cell>
        </row>
        <row r="197">
          <cell r="A197">
            <v>8</v>
          </cell>
          <cell r="C197" t="str">
            <v>Perbandingan Air/Semen Maksimum (Spesifikasi)</v>
          </cell>
          <cell r="G197" t="str">
            <v>Wcr</v>
          </cell>
          <cell r="H197">
            <v>0.45</v>
          </cell>
          <cell r="I197" t="str">
            <v>-</v>
          </cell>
          <cell r="L197" t="str">
            <v>NO.</v>
          </cell>
          <cell r="N197" t="str">
            <v>KOMPONEN</v>
          </cell>
          <cell r="P197" t="str">
            <v>SATUAN</v>
          </cell>
          <cell r="Q197" t="str">
            <v>KUANTITAS</v>
          </cell>
          <cell r="R197" t="str">
            <v>SATUAN</v>
          </cell>
          <cell r="S197" t="str">
            <v>HARGA</v>
          </cell>
        </row>
        <row r="198">
          <cell r="A198">
            <v>9</v>
          </cell>
          <cell r="C198" t="str">
            <v>Perbandingan Camp.</v>
          </cell>
          <cell r="D198">
            <v>1</v>
          </cell>
          <cell r="E198" t="str">
            <v>:  Semen</v>
          </cell>
          <cell r="G198" t="str">
            <v>Sm</v>
          </cell>
          <cell r="H198">
            <v>16.666666666666664</v>
          </cell>
          <cell r="I198" t="str">
            <v>%</v>
          </cell>
          <cell r="J198" t="str">
            <v xml:space="preserve"> Berdasarkan</v>
          </cell>
          <cell r="R198" t="str">
            <v>(Rp.)</v>
          </cell>
          <cell r="S198" t="str">
            <v>(Rp.)</v>
          </cell>
        </row>
        <row r="199">
          <cell r="D199">
            <v>2</v>
          </cell>
          <cell r="E199" t="str">
            <v>:  Pasir</v>
          </cell>
          <cell r="G199" t="str">
            <v>Ps</v>
          </cell>
          <cell r="H199">
            <v>33.333333333333329</v>
          </cell>
          <cell r="I199" t="str">
            <v>%</v>
          </cell>
          <cell r="J199" t="str">
            <v xml:space="preserve"> JMF &amp; sesuai</v>
          </cell>
        </row>
        <row r="200">
          <cell r="D200">
            <v>3</v>
          </cell>
          <cell r="E200" t="str">
            <v>:  Agregat Kasar</v>
          </cell>
          <cell r="G200" t="str">
            <v>Kr</v>
          </cell>
          <cell r="H200">
            <v>50</v>
          </cell>
          <cell r="I200" t="str">
            <v>%</v>
          </cell>
          <cell r="J200" t="str">
            <v xml:space="preserve"> dgn Spesifikasi</v>
          </cell>
        </row>
        <row r="201">
          <cell r="A201">
            <v>10</v>
          </cell>
          <cell r="C201" t="str">
            <v>Berat Jenis Material :</v>
          </cell>
          <cell r="L201" t="str">
            <v>A.</v>
          </cell>
          <cell r="N201" t="str">
            <v>TENAGA</v>
          </cell>
        </row>
        <row r="202">
          <cell r="C202" t="str">
            <v>-  Beton</v>
          </cell>
          <cell r="G202" t="str">
            <v>D1</v>
          </cell>
          <cell r="H202">
            <v>2.25</v>
          </cell>
          <cell r="I202" t="str">
            <v>T/M3</v>
          </cell>
        </row>
        <row r="203">
          <cell r="C203" t="str">
            <v>-  Semen</v>
          </cell>
          <cell r="G203" t="str">
            <v>D2</v>
          </cell>
          <cell r="H203">
            <v>1.44</v>
          </cell>
          <cell r="I203" t="str">
            <v>T/M3</v>
          </cell>
          <cell r="L203" t="str">
            <v>1.</v>
          </cell>
          <cell r="N203" t="str">
            <v>Pekerja</v>
          </cell>
          <cell r="O203" t="str">
            <v>(L01)</v>
          </cell>
          <cell r="P203" t="str">
            <v>jam</v>
          </cell>
          <cell r="Q203">
            <v>5.3012048192771086</v>
          </cell>
          <cell r="R203">
            <v>0</v>
          </cell>
          <cell r="U203">
            <v>0</v>
          </cell>
        </row>
        <row r="204">
          <cell r="C204" t="str">
            <v>-  Pasir</v>
          </cell>
          <cell r="G204" t="str">
            <v>D3</v>
          </cell>
          <cell r="H204">
            <v>1.8</v>
          </cell>
          <cell r="I204" t="str">
            <v>T/M3</v>
          </cell>
          <cell r="L204" t="str">
            <v>2.</v>
          </cell>
          <cell r="N204" t="str">
            <v>Tukang</v>
          </cell>
          <cell r="O204" t="str">
            <v>(L02)</v>
          </cell>
          <cell r="P204" t="str">
            <v>jam</v>
          </cell>
          <cell r="Q204">
            <v>1.7670682730923695</v>
          </cell>
          <cell r="R204">
            <v>0</v>
          </cell>
          <cell r="U204">
            <v>0</v>
          </cell>
        </row>
        <row r="205">
          <cell r="C205" t="str">
            <v>-  Agregat Kasar</v>
          </cell>
          <cell r="G205" t="str">
            <v>D4</v>
          </cell>
          <cell r="H205">
            <v>1.8</v>
          </cell>
          <cell r="I205" t="str">
            <v>T/M3</v>
          </cell>
          <cell r="L205" t="str">
            <v>3.</v>
          </cell>
          <cell r="N205" t="str">
            <v>Mandor</v>
          </cell>
          <cell r="O205" t="str">
            <v>(L03)</v>
          </cell>
          <cell r="P205" t="str">
            <v>jam</v>
          </cell>
          <cell r="Q205">
            <v>0.44176706827309237</v>
          </cell>
          <cell r="R205">
            <v>0</v>
          </cell>
          <cell r="U205">
            <v>0</v>
          </cell>
        </row>
        <row r="207">
          <cell r="A207" t="str">
            <v>II.</v>
          </cell>
          <cell r="C207" t="str">
            <v>URUTAN KERJA</v>
          </cell>
          <cell r="Q207" t="str">
            <v xml:space="preserve">JUMLAH HARGA TENAGA   </v>
          </cell>
          <cell r="U207">
            <v>0</v>
          </cell>
        </row>
        <row r="208">
          <cell r="A208">
            <v>1</v>
          </cell>
          <cell r="C208" t="str">
            <v>Semen, pasir, batu kerikil dan air dicampur dan diaduk</v>
          </cell>
        </row>
        <row r="209">
          <cell r="C209" t="str">
            <v>menjadi beton dengan menggunakan Concrete Mixer</v>
          </cell>
          <cell r="L209" t="str">
            <v>B.</v>
          </cell>
          <cell r="N209" t="str">
            <v>BAHAN</v>
          </cell>
        </row>
        <row r="210">
          <cell r="A210">
            <v>2</v>
          </cell>
          <cell r="C210" t="str">
            <v>Beton di-cor ke dalam bekisting yang telah disiapkan</v>
          </cell>
        </row>
        <row r="211">
          <cell r="A211">
            <v>3</v>
          </cell>
          <cell r="C211" t="str">
            <v>Penyelesaian dan perapihan setelah pemasangan</v>
          </cell>
          <cell r="L211" t="str">
            <v>1.</v>
          </cell>
          <cell r="N211" t="str">
            <v>Semen</v>
          </cell>
          <cell r="O211" t="str">
            <v>(M12)</v>
          </cell>
          <cell r="P211" t="str">
            <v>Kg</v>
          </cell>
          <cell r="Q211">
            <v>384.37499999999983</v>
          </cell>
          <cell r="R211">
            <v>0</v>
          </cell>
          <cell r="U211">
            <v>0</v>
          </cell>
        </row>
        <row r="212">
          <cell r="L212" t="str">
            <v>2.</v>
          </cell>
          <cell r="N212" t="str">
            <v>Pasir</v>
          </cell>
          <cell r="O212" t="str">
            <v>(M01)</v>
          </cell>
          <cell r="P212" t="str">
            <v>M3</v>
          </cell>
          <cell r="Q212">
            <v>0.42708333333333315</v>
          </cell>
          <cell r="R212">
            <v>14800</v>
          </cell>
          <cell r="U212">
            <v>6320.8333333333303</v>
          </cell>
        </row>
        <row r="213">
          <cell r="A213" t="str">
            <v>III.</v>
          </cell>
          <cell r="C213" t="str">
            <v>PEMAKAIAN BAHAN, ALAT DAN TENAGA</v>
          </cell>
          <cell r="L213" t="str">
            <v>3.</v>
          </cell>
          <cell r="N213" t="str">
            <v>Agregat Kasar</v>
          </cell>
          <cell r="O213" t="str">
            <v>(M03)</v>
          </cell>
          <cell r="P213" t="str">
            <v>M3</v>
          </cell>
          <cell r="Q213">
            <v>0.640625</v>
          </cell>
          <cell r="R213">
            <v>32852.921470565663</v>
          </cell>
          <cell r="U213">
            <v>21046.402817081129</v>
          </cell>
        </row>
        <row r="214">
          <cell r="L214" t="str">
            <v>4.</v>
          </cell>
          <cell r="N214" t="str">
            <v>Kayu Perancah</v>
          </cell>
          <cell r="O214" t="str">
            <v>(M19)</v>
          </cell>
          <cell r="P214" t="str">
            <v>M3</v>
          </cell>
          <cell r="Q214">
            <v>0.15</v>
          </cell>
          <cell r="R214">
            <v>950000</v>
          </cell>
          <cell r="U214">
            <v>142500</v>
          </cell>
        </row>
        <row r="215">
          <cell r="A215" t="str">
            <v xml:space="preserve">   1.</v>
          </cell>
          <cell r="C215" t="str">
            <v>BAHAN</v>
          </cell>
          <cell r="L215" t="str">
            <v>5.</v>
          </cell>
          <cell r="N215" t="str">
            <v>Paku</v>
          </cell>
          <cell r="O215" t="str">
            <v>(M18)</v>
          </cell>
          <cell r="P215" t="str">
            <v>Kg</v>
          </cell>
          <cell r="Q215">
            <v>1.5</v>
          </cell>
          <cell r="R215">
            <v>10800</v>
          </cell>
          <cell r="U215">
            <v>16200</v>
          </cell>
        </row>
        <row r="216">
          <cell r="A216" t="str">
            <v>1.a.</v>
          </cell>
          <cell r="C216" t="str">
            <v>Semen (PC)          =</v>
          </cell>
          <cell r="D216" t="str">
            <v>{Sm x D1 x 1000} x 1.025</v>
          </cell>
          <cell r="G216" t="str">
            <v>(M12)</v>
          </cell>
          <cell r="H216">
            <v>384.37499999999983</v>
          </cell>
          <cell r="I216" t="str">
            <v>Kg</v>
          </cell>
        </row>
        <row r="217">
          <cell r="A217" t="str">
            <v>1.b.</v>
          </cell>
          <cell r="C217" t="str">
            <v>Pasir Beton           =</v>
          </cell>
          <cell r="D217" t="str">
            <v>{(Ps x D1) : D3} x 1.025</v>
          </cell>
          <cell r="G217" t="str">
            <v>(M01)</v>
          </cell>
          <cell r="H217">
            <v>0.42708333333333315</v>
          </cell>
          <cell r="I217" t="str">
            <v>M3</v>
          </cell>
          <cell r="J217">
            <v>768.74999999999966</v>
          </cell>
          <cell r="Q217" t="str">
            <v xml:space="preserve">JUMLAH HARGA BAHAN   </v>
          </cell>
          <cell r="U217">
            <v>186067.23615041445</v>
          </cell>
        </row>
        <row r="218">
          <cell r="A218" t="str">
            <v>1.c.</v>
          </cell>
          <cell r="C218" t="str">
            <v>Agregat  Kasar      =</v>
          </cell>
          <cell r="D218" t="str">
            <v>{(Kr x D1) : D4} x 1.025</v>
          </cell>
          <cell r="G218" t="str">
            <v>(M03)</v>
          </cell>
          <cell r="H218">
            <v>0.640625</v>
          </cell>
          <cell r="I218" t="str">
            <v>M3</v>
          </cell>
          <cell r="J218">
            <v>1153.125</v>
          </cell>
        </row>
        <row r="219">
          <cell r="A219" t="str">
            <v>1.d.</v>
          </cell>
          <cell r="C219" t="str">
            <v>Kayu Perancah dan/atau Bekisting</v>
          </cell>
          <cell r="G219" t="str">
            <v>(M19)</v>
          </cell>
          <cell r="H219">
            <v>0.15</v>
          </cell>
          <cell r="I219" t="str">
            <v>M3</v>
          </cell>
          <cell r="L219" t="str">
            <v>C.</v>
          </cell>
          <cell r="N219" t="str">
            <v>PERALATAN</v>
          </cell>
        </row>
        <row r="220">
          <cell r="A220" t="str">
            <v>1.e.</v>
          </cell>
          <cell r="C220" t="str">
            <v>Paku</v>
          </cell>
          <cell r="G220" t="str">
            <v>(M18)</v>
          </cell>
          <cell r="H220">
            <v>1.5</v>
          </cell>
          <cell r="I220" t="str">
            <v>Kg</v>
          </cell>
        </row>
        <row r="221">
          <cell r="L221" t="str">
            <v>1.</v>
          </cell>
          <cell r="N221" t="str">
            <v>Conc. Mixer</v>
          </cell>
          <cell r="O221" t="str">
            <v>(E06)</v>
          </cell>
          <cell r="P221" t="str">
            <v>jam</v>
          </cell>
          <cell r="Q221">
            <v>0.44176706827309237</v>
          </cell>
          <cell r="R221">
            <v>43852.641561599114</v>
          </cell>
          <cell r="U221">
            <v>19372.652898698405</v>
          </cell>
        </row>
        <row r="222">
          <cell r="A222" t="str">
            <v>2.</v>
          </cell>
          <cell r="C222" t="str">
            <v>ALAT</v>
          </cell>
          <cell r="L222" t="str">
            <v>2.</v>
          </cell>
          <cell r="N222" t="str">
            <v>Water Tanker</v>
          </cell>
          <cell r="O222" t="str">
            <v>(E23)</v>
          </cell>
          <cell r="P222" t="str">
            <v>jam</v>
          </cell>
          <cell r="Q222">
            <v>5.2099021084337331E-2</v>
          </cell>
          <cell r="R222">
            <v>91511.794856134482</v>
          </cell>
          <cell r="U222">
            <v>4767.6749296753032</v>
          </cell>
        </row>
        <row r="223">
          <cell r="A223" t="str">
            <v>2.a.</v>
          </cell>
          <cell r="C223" t="str">
            <v>CONCRETE MIXER</v>
          </cell>
          <cell r="G223" t="str">
            <v>(E06)</v>
          </cell>
          <cell r="L223" t="str">
            <v>3.</v>
          </cell>
          <cell r="N223" t="str">
            <v>Con. Vibrator</v>
          </cell>
          <cell r="O223" t="str">
            <v>(E20)</v>
          </cell>
          <cell r="P223" t="str">
            <v>jam</v>
          </cell>
          <cell r="Q223">
            <v>0.44176706827309237</v>
          </cell>
          <cell r="R223">
            <v>13876.414497529062</v>
          </cell>
          <cell r="U223">
            <v>6130.1429507156499</v>
          </cell>
        </row>
        <row r="224">
          <cell r="C224" t="str">
            <v>Kapasitas Alat</v>
          </cell>
          <cell r="G224" t="str">
            <v>V</v>
          </cell>
          <cell r="H224">
            <v>500</v>
          </cell>
          <cell r="I224" t="str">
            <v>liter</v>
          </cell>
          <cell r="L224" t="str">
            <v>4.</v>
          </cell>
          <cell r="N224" t="str">
            <v>Con, Pump</v>
          </cell>
          <cell r="O224" t="str">
            <v>(E28)</v>
          </cell>
          <cell r="P224" t="str">
            <v>jam</v>
          </cell>
          <cell r="Q224">
            <v>0.44176706827309237</v>
          </cell>
          <cell r="R224">
            <v>79341.978384518705</v>
          </cell>
          <cell r="U224">
            <v>35050.673181915896</v>
          </cell>
        </row>
        <row r="225">
          <cell r="C225" t="str">
            <v>Faktor Efisiensi Alat</v>
          </cell>
          <cell r="G225" t="str">
            <v>Fa</v>
          </cell>
          <cell r="H225">
            <v>0.83</v>
          </cell>
          <cell r="I225" t="str">
            <v>-</v>
          </cell>
          <cell r="L225" t="str">
            <v>5.</v>
          </cell>
          <cell r="N225" t="str">
            <v>Alat Bantu</v>
          </cell>
          <cell r="P225" t="str">
            <v>Ls</v>
          </cell>
          <cell r="Q225">
            <v>1</v>
          </cell>
          <cell r="R225">
            <v>600</v>
          </cell>
          <cell r="U225">
            <v>600</v>
          </cell>
        </row>
        <row r="226">
          <cell r="C226" t="str">
            <v>Waktu siklus   :</v>
          </cell>
          <cell r="D226" t="str">
            <v>(T1 + T2 + T3 + T4)</v>
          </cell>
          <cell r="G226" t="str">
            <v>Ts</v>
          </cell>
        </row>
        <row r="227">
          <cell r="C227" t="str">
            <v>-  Memuat</v>
          </cell>
          <cell r="G227" t="str">
            <v>T1</v>
          </cell>
          <cell r="H227">
            <v>3</v>
          </cell>
          <cell r="I227" t="str">
            <v>menit</v>
          </cell>
        </row>
        <row r="228">
          <cell r="C228" t="str">
            <v>-  Mengaduk</v>
          </cell>
          <cell r="G228" t="str">
            <v>T2</v>
          </cell>
          <cell r="H228">
            <v>2</v>
          </cell>
          <cell r="I228" t="str">
            <v>menit</v>
          </cell>
        </row>
        <row r="229">
          <cell r="C229" t="str">
            <v>-  Menuang</v>
          </cell>
          <cell r="G229" t="str">
            <v>T3</v>
          </cell>
          <cell r="H229">
            <v>3</v>
          </cell>
          <cell r="I229" t="str">
            <v>menit</v>
          </cell>
          <cell r="Q229" t="str">
            <v xml:space="preserve">JUMLAH HARGA PERALATAN   </v>
          </cell>
          <cell r="U229">
            <v>65921.143961005262</v>
          </cell>
        </row>
        <row r="230">
          <cell r="C230" t="str">
            <v>-  Tunggu, dll.</v>
          </cell>
          <cell r="G230" t="str">
            <v>T4</v>
          </cell>
          <cell r="H230">
            <v>3</v>
          </cell>
          <cell r="I230" t="str">
            <v>menit</v>
          </cell>
        </row>
        <row r="231">
          <cell r="G231" t="str">
            <v>Ts</v>
          </cell>
          <cell r="H231">
            <v>11</v>
          </cell>
          <cell r="I231" t="str">
            <v>menit</v>
          </cell>
          <cell r="L231" t="str">
            <v>D.</v>
          </cell>
          <cell r="N231" t="str">
            <v>JUMLAH HARGA TENAGA, BAHAN DAN PERALATAN  ( A + B + C )</v>
          </cell>
          <cell r="U231">
            <v>251988.38011141971</v>
          </cell>
        </row>
        <row r="232">
          <cell r="L232" t="str">
            <v>E.</v>
          </cell>
          <cell r="N232" t="str">
            <v>OVERHEAD &amp; PROFIT</v>
          </cell>
          <cell r="P232">
            <v>10</v>
          </cell>
          <cell r="Q232" t="str">
            <v>%  x  D</v>
          </cell>
          <cell r="U232">
            <v>25198.838011141972</v>
          </cell>
        </row>
        <row r="233">
          <cell r="C233" t="str">
            <v>Kap. Prod. / jam  =</v>
          </cell>
          <cell r="D233" t="str">
            <v>V x Fa x 60</v>
          </cell>
          <cell r="G233" t="str">
            <v>Q1</v>
          </cell>
          <cell r="H233">
            <v>2.2636363636363637</v>
          </cell>
          <cell r="I233" t="str">
            <v>M3/jam</v>
          </cell>
          <cell r="L233" t="str">
            <v>F.</v>
          </cell>
          <cell r="N233" t="str">
            <v>HARGA SATUAN PEKERJAAN  ( D + E )</v>
          </cell>
          <cell r="U233">
            <v>277187.2181225617</v>
          </cell>
        </row>
        <row r="234">
          <cell r="D234" t="str">
            <v>1000 x Ts</v>
          </cell>
          <cell r="L234" t="str">
            <v>Note: 1</v>
          </cell>
          <cell r="N234" t="str">
            <v>SATUAN dapat berdasarkan atas jam operasi untuk Tenaga Kerja dan Peralatan, volume dan/atau ukuran</v>
          </cell>
        </row>
        <row r="235">
          <cell r="N235" t="str">
            <v>berat untuk bahan-bahan.</v>
          </cell>
        </row>
        <row r="236">
          <cell r="C236" t="str">
            <v>Koefisien Alat / M3</v>
          </cell>
          <cell r="D236" t="str">
            <v xml:space="preserve">  =   1  :  Q1</v>
          </cell>
          <cell r="G236" t="str">
            <v>(E06)</v>
          </cell>
          <cell r="H236">
            <v>0.44176706827309237</v>
          </cell>
          <cell r="I236" t="str">
            <v>jam</v>
          </cell>
          <cell r="L236">
            <v>2</v>
          </cell>
          <cell r="N236" t="str">
            <v>Kuantitas satuan adalah kuantitas setiap komponen untuk menyelesaikan satu satuan pekerjaan dari nomor</v>
          </cell>
        </row>
        <row r="237">
          <cell r="N237" t="str">
            <v>mata pembayaran.</v>
          </cell>
        </row>
        <row r="238">
          <cell r="L238">
            <v>3</v>
          </cell>
          <cell r="N238" t="str">
            <v>Biaya satuan untuk peralatan sudah termasuk bahan bakar, bahan habis dipakai dan operator.</v>
          </cell>
        </row>
        <row r="239">
          <cell r="L239">
            <v>4</v>
          </cell>
          <cell r="N239" t="str">
            <v>Biaya satuan sudah termasuk pengeluaran untuk seluruh pajak yang berkaitan (tetapi tidak termasuk PPN</v>
          </cell>
        </row>
        <row r="240">
          <cell r="J240" t="str">
            <v>Berlanjut ke hal. berikut.</v>
          </cell>
          <cell r="N240" t="str">
            <v>yang dibayar dari kontrak) dan biaya-biaya lainnya.</v>
          </cell>
        </row>
        <row r="241">
          <cell r="A241" t="str">
            <v>ITEM PEMBAYARAN NO.</v>
          </cell>
          <cell r="D241" t="str">
            <v>:  7.1 (3)</v>
          </cell>
          <cell r="J241" t="str">
            <v>Analisa EI-713</v>
          </cell>
        </row>
        <row r="242">
          <cell r="A242" t="str">
            <v>JENIS PEKERJAAN</v>
          </cell>
          <cell r="D242" t="str">
            <v>:  Beton K-350</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A249" t="str">
            <v>2.b.</v>
          </cell>
          <cell r="C249" t="str">
            <v>WATER TANK TRUCK</v>
          </cell>
          <cell r="G249" t="str">
            <v>(E23)</v>
          </cell>
        </row>
        <row r="250">
          <cell r="C250" t="str">
            <v>Volume Tanki Air</v>
          </cell>
          <cell r="G250" t="str">
            <v>V</v>
          </cell>
          <cell r="H250">
            <v>4</v>
          </cell>
          <cell r="I250" t="str">
            <v>M3</v>
          </cell>
        </row>
        <row r="251">
          <cell r="C251" t="str">
            <v>Kebutuhan air / M3 beton</v>
          </cell>
          <cell r="G251" t="str">
            <v>Wc</v>
          </cell>
          <cell r="H251">
            <v>0.17296874999999992</v>
          </cell>
          <cell r="I251" t="str">
            <v>M3</v>
          </cell>
        </row>
        <row r="252">
          <cell r="C252" t="str">
            <v>Faktor Efiesiensi Alat</v>
          </cell>
          <cell r="G252" t="str">
            <v>Fa</v>
          </cell>
          <cell r="H252">
            <v>0.83</v>
          </cell>
          <cell r="I252" t="str">
            <v>-</v>
          </cell>
        </row>
        <row r="253">
          <cell r="C253" t="str">
            <v>Pengisian Tanki / jam</v>
          </cell>
          <cell r="G253" t="str">
            <v>n</v>
          </cell>
          <cell r="H253">
            <v>1</v>
          </cell>
          <cell r="I253" t="str">
            <v>kali</v>
          </cell>
        </row>
        <row r="255">
          <cell r="C255" t="str">
            <v>Kap. Prod. / jam  =</v>
          </cell>
          <cell r="D255" t="str">
            <v>V x Fa x n</v>
          </cell>
          <cell r="G255" t="str">
            <v>Q2</v>
          </cell>
          <cell r="H255">
            <v>19.194218608852761</v>
          </cell>
          <cell r="I255" t="str">
            <v>M3</v>
          </cell>
        </row>
        <row r="256">
          <cell r="D256" t="str">
            <v>Wc</v>
          </cell>
        </row>
        <row r="258">
          <cell r="C258" t="str">
            <v>Koefisien Alat / M3</v>
          </cell>
          <cell r="D258" t="str">
            <v xml:space="preserve">  =   1  :  Q2</v>
          </cell>
          <cell r="G258" t="str">
            <v>(E23)</v>
          </cell>
          <cell r="H258">
            <v>5.2099021084337331E-2</v>
          </cell>
          <cell r="I258" t="str">
            <v>jam</v>
          </cell>
        </row>
        <row r="260">
          <cell r="A260" t="str">
            <v>2.c.</v>
          </cell>
          <cell r="C260" t="str">
            <v>CONCRETE VIBRATOR</v>
          </cell>
          <cell r="G260" t="str">
            <v>(E20)</v>
          </cell>
        </row>
        <row r="261">
          <cell r="C261" t="str">
            <v>Kebutuhan Alat Penggetar Beton ini disesuaikan dgn</v>
          </cell>
        </row>
        <row r="262">
          <cell r="C262" t="str">
            <v>kapasitas produksi Alat Pencampur (Concrete Mixer)</v>
          </cell>
        </row>
        <row r="264">
          <cell r="C264" t="str">
            <v>Kap. Prod. / jam  =</v>
          </cell>
          <cell r="D264" t="str">
            <v>Kap. Prod./jam Concrete Mixer</v>
          </cell>
          <cell r="G264" t="str">
            <v>Q3</v>
          </cell>
          <cell r="H264">
            <v>2.2636363636363637</v>
          </cell>
          <cell r="I264" t="str">
            <v>M3</v>
          </cell>
        </row>
        <row r="266">
          <cell r="C266" t="str">
            <v>Koefisien Alat / M3</v>
          </cell>
          <cell r="D266" t="str">
            <v xml:space="preserve">  =   1  :  Q3</v>
          </cell>
          <cell r="G266" t="str">
            <v>(E20)</v>
          </cell>
          <cell r="H266">
            <v>0.44176706827309237</v>
          </cell>
          <cell r="I266" t="str">
            <v>jam</v>
          </cell>
        </row>
        <row r="268">
          <cell r="A268" t="str">
            <v>2.d.</v>
          </cell>
          <cell r="C268" t="str">
            <v>CONCRETTE PUMP</v>
          </cell>
          <cell r="G268" t="str">
            <v>(E28)</v>
          </cell>
        </row>
        <row r="269">
          <cell r="C269" t="str">
            <v>Kapasitas Alat</v>
          </cell>
          <cell r="G269" t="str">
            <v>V</v>
          </cell>
          <cell r="H269">
            <v>8</v>
          </cell>
          <cell r="I269" t="str">
            <v>M3</v>
          </cell>
        </row>
        <row r="270">
          <cell r="C270" t="str">
            <v>Faktor Efisiensi Alat</v>
          </cell>
          <cell r="G270" t="str">
            <v>Fa</v>
          </cell>
          <cell r="H270">
            <v>0.83</v>
          </cell>
          <cell r="I270" t="str">
            <v>-</v>
          </cell>
        </row>
        <row r="272">
          <cell r="C272" t="str">
            <v>Kap. Prod. / jam  =</v>
          </cell>
          <cell r="D272" t="str">
            <v>Kap. Prod./jam Concrete Mixer</v>
          </cell>
          <cell r="G272" t="str">
            <v>Q2</v>
          </cell>
          <cell r="H272">
            <v>2.2636363636363637</v>
          </cell>
          <cell r="I272" t="str">
            <v>M3</v>
          </cell>
        </row>
        <row r="274">
          <cell r="C274" t="str">
            <v>Koefisien Alat / M3</v>
          </cell>
          <cell r="D274" t="str">
            <v xml:space="preserve">  =   1  :  Q3</v>
          </cell>
          <cell r="G274" t="str">
            <v>(E28)</v>
          </cell>
          <cell r="H274">
            <v>0.44176706827309237</v>
          </cell>
          <cell r="I274" t="str">
            <v>jam</v>
          </cell>
        </row>
        <row r="276">
          <cell r="A276" t="str">
            <v>2.e.</v>
          </cell>
          <cell r="C276" t="str">
            <v>ALAT BANTU</v>
          </cell>
        </row>
        <row r="277">
          <cell r="C277" t="str">
            <v>Diperlukan  :</v>
          </cell>
        </row>
        <row r="278">
          <cell r="C278" t="str">
            <v>- Sekop</v>
          </cell>
          <cell r="D278" t="str">
            <v>=  2  buah</v>
          </cell>
        </row>
        <row r="279">
          <cell r="C279" t="str">
            <v>- Pacul</v>
          </cell>
          <cell r="D279" t="str">
            <v>=  2  buah</v>
          </cell>
        </row>
        <row r="280">
          <cell r="C280" t="str">
            <v>- Sendok Semen</v>
          </cell>
          <cell r="D280" t="str">
            <v>=  3  buah</v>
          </cell>
        </row>
        <row r="281">
          <cell r="C281" t="str">
            <v>- Ember Cor</v>
          </cell>
          <cell r="D281" t="str">
            <v>=  8  buah</v>
          </cell>
        </row>
        <row r="283">
          <cell r="A283" t="str">
            <v>3.</v>
          </cell>
          <cell r="C283" t="str">
            <v>TENAGA</v>
          </cell>
        </row>
        <row r="284">
          <cell r="C284" t="str">
            <v>Produksi Beton dalam 1 hari</v>
          </cell>
          <cell r="E284" t="str">
            <v>=  Tk x Q1</v>
          </cell>
          <cell r="G284" t="str">
            <v>Qt</v>
          </cell>
          <cell r="H284">
            <v>15.845454545454546</v>
          </cell>
          <cell r="I284" t="str">
            <v>M3</v>
          </cell>
        </row>
        <row r="286">
          <cell r="C286" t="str">
            <v>Kebutuhan tenaga :</v>
          </cell>
          <cell r="D286" t="str">
            <v>- Mandor</v>
          </cell>
          <cell r="G286" t="str">
            <v>M</v>
          </cell>
          <cell r="H286">
            <v>1</v>
          </cell>
          <cell r="I286" t="str">
            <v>orang</v>
          </cell>
        </row>
        <row r="287">
          <cell r="D287" t="str">
            <v>- Tukang</v>
          </cell>
          <cell r="G287" t="str">
            <v>Tb</v>
          </cell>
          <cell r="H287">
            <v>4</v>
          </cell>
          <cell r="I287" t="str">
            <v>orang</v>
          </cell>
        </row>
        <row r="288">
          <cell r="D288" t="str">
            <v>- Pekerja</v>
          </cell>
          <cell r="G288" t="str">
            <v>P</v>
          </cell>
          <cell r="H288">
            <v>12</v>
          </cell>
          <cell r="I288" t="str">
            <v>orang</v>
          </cell>
        </row>
        <row r="290">
          <cell r="C290" t="str">
            <v>Koefisien Tenaga / M3   :</v>
          </cell>
        </row>
        <row r="291">
          <cell r="D291" t="str">
            <v>-  Mandor</v>
          </cell>
          <cell r="E291" t="str">
            <v>= (Tk x M) : Qt</v>
          </cell>
          <cell r="G291" t="str">
            <v>(L03)</v>
          </cell>
          <cell r="H291">
            <v>0.44176706827309237</v>
          </cell>
          <cell r="I291" t="str">
            <v>jam</v>
          </cell>
        </row>
        <row r="292">
          <cell r="D292" t="str">
            <v>-  Tukang</v>
          </cell>
          <cell r="E292" t="str">
            <v>= (Tk x Tb) : Qt</v>
          </cell>
          <cell r="G292" t="str">
            <v>(L02)</v>
          </cell>
          <cell r="H292">
            <v>1.7670682730923695</v>
          </cell>
          <cell r="I292" t="str">
            <v>jam</v>
          </cell>
        </row>
        <row r="293">
          <cell r="D293" t="str">
            <v>-  Pekerja</v>
          </cell>
          <cell r="E293" t="str">
            <v>= (Tk x P) : Qt</v>
          </cell>
          <cell r="G293" t="str">
            <v>(L01)</v>
          </cell>
          <cell r="H293">
            <v>5.3012048192771086</v>
          </cell>
          <cell r="I293" t="str">
            <v>jam</v>
          </cell>
        </row>
        <row r="296">
          <cell r="A296" t="str">
            <v>4.</v>
          </cell>
          <cell r="C296" t="str">
            <v>HARGA DASAR SATUAN UPAH, BAHAN DAN ALAT</v>
          </cell>
        </row>
        <row r="297">
          <cell r="C297" t="str">
            <v>Lihat lampiran.</v>
          </cell>
        </row>
        <row r="299">
          <cell r="J299" t="str">
            <v>Berlanjut ke hal. berikut.</v>
          </cell>
        </row>
        <row r="300">
          <cell r="A300" t="str">
            <v>ITEM PEMBAYARAN NO.</v>
          </cell>
          <cell r="D300" t="str">
            <v>:  7.1 (3)</v>
          </cell>
          <cell r="J300" t="str">
            <v>Analisa EI-713</v>
          </cell>
        </row>
        <row r="301">
          <cell r="A301" t="str">
            <v>JENIS PEKERJAAN</v>
          </cell>
          <cell r="D301" t="str">
            <v>:  Beton K-350</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5.</v>
          </cell>
          <cell r="C308" t="str">
            <v>ANALISA HARGA SATUAN PEKERJAAN</v>
          </cell>
        </row>
        <row r="309">
          <cell r="C309" t="str">
            <v>Lihat perhitungan dalam FORMULIR STANDAR UNTUK</v>
          </cell>
        </row>
        <row r="310">
          <cell r="C310" t="str">
            <v>PEREKEMAN ANALISA MASING-MASING HARGA</v>
          </cell>
        </row>
        <row r="311">
          <cell r="C311" t="str">
            <v>SATUAN.</v>
          </cell>
        </row>
        <row r="312">
          <cell r="C312" t="str">
            <v>Didapat Harga Satuan Pekerjaan :</v>
          </cell>
        </row>
        <row r="314">
          <cell r="C314" t="str">
            <v xml:space="preserve">Rp.  </v>
          </cell>
          <cell r="D314">
            <v>277187.2181225617</v>
          </cell>
          <cell r="E314" t="str">
            <v xml:space="preserve"> / M3</v>
          </cell>
        </row>
        <row r="317">
          <cell r="A317" t="str">
            <v>6.</v>
          </cell>
          <cell r="C317" t="str">
            <v>MASA PELAKSANAAN YANG DIPERLUKAN</v>
          </cell>
        </row>
        <row r="318">
          <cell r="C318" t="str">
            <v>Masa Pelaksanaan :</v>
          </cell>
          <cell r="D318">
            <v>0</v>
          </cell>
          <cell r="E318" t="str">
            <v>bulan</v>
          </cell>
        </row>
        <row r="320">
          <cell r="A320" t="str">
            <v>7.</v>
          </cell>
          <cell r="C320" t="str">
            <v>VOLUME PEKERJAAN YANG DIPERLUKAN</v>
          </cell>
        </row>
        <row r="321">
          <cell r="C321" t="str">
            <v>Volume pekerjaan  :</v>
          </cell>
          <cell r="D321">
            <v>0</v>
          </cell>
          <cell r="E321" t="str">
            <v>M3</v>
          </cell>
        </row>
        <row r="359">
          <cell r="A359" t="str">
            <v>ITEM PEMBAYARAN NO.</v>
          </cell>
          <cell r="D359" t="str">
            <v>:  7.1 (5)</v>
          </cell>
          <cell r="J359" t="str">
            <v>Analisa EI-715</v>
          </cell>
          <cell r="T359" t="str">
            <v>Analisa EI-715</v>
          </cell>
        </row>
        <row r="360">
          <cell r="A360" t="str">
            <v>JENIS PEKERJAAN</v>
          </cell>
          <cell r="D360" t="str">
            <v>:  Beton K-250</v>
          </cell>
        </row>
        <row r="361">
          <cell r="A361" t="str">
            <v>SATUAN PEMBAYARAN</v>
          </cell>
          <cell r="D361" t="str">
            <v>:  M3</v>
          </cell>
          <cell r="H361" t="str">
            <v xml:space="preserve">        URAIAN ANALISA HARGA SATUAN</v>
          </cell>
          <cell r="L361" t="str">
            <v>FORMULIR STANDAR UNTUK</v>
          </cell>
        </row>
        <row r="362">
          <cell r="L362" t="str">
            <v>PEREKAMAN ANALISA MASING-MASING HARGA SATUAN</v>
          </cell>
        </row>
        <row r="363">
          <cell r="L363" t="str">
            <v/>
          </cell>
        </row>
        <row r="364">
          <cell r="A364" t="str">
            <v>No.</v>
          </cell>
          <cell r="C364" t="str">
            <v>U R A I A N</v>
          </cell>
          <cell r="G364" t="str">
            <v>KODE</v>
          </cell>
          <cell r="H364" t="str">
            <v>KOEF.</v>
          </cell>
          <cell r="I364" t="str">
            <v>SATUAN</v>
          </cell>
          <cell r="J364" t="str">
            <v>KETERANGAN</v>
          </cell>
        </row>
        <row r="366">
          <cell r="L366" t="str">
            <v>PROYEK</v>
          </cell>
          <cell r="O366" t="str">
            <v>:</v>
          </cell>
        </row>
        <row r="367">
          <cell r="A367" t="str">
            <v>I.</v>
          </cell>
          <cell r="C367" t="str">
            <v>ASUMSI</v>
          </cell>
          <cell r="L367" t="str">
            <v>No. PAKET KONTRAK</v>
          </cell>
          <cell r="O367" t="str">
            <v>:</v>
          </cell>
        </row>
        <row r="368">
          <cell r="A368">
            <v>1</v>
          </cell>
          <cell r="C368" t="str">
            <v>Menggunakan alat (cara mekanik)</v>
          </cell>
          <cell r="L368" t="str">
            <v>NAMA PAKET</v>
          </cell>
          <cell r="O368" t="str">
            <v>:</v>
          </cell>
        </row>
        <row r="369">
          <cell r="A369">
            <v>2</v>
          </cell>
          <cell r="C369" t="str">
            <v>Lokasi pekerjaan : sepanjang jalan</v>
          </cell>
          <cell r="L369" t="str">
            <v>PROP / KAB / KODYA</v>
          </cell>
          <cell r="O369" t="str">
            <v>:</v>
          </cell>
        </row>
        <row r="370">
          <cell r="A370">
            <v>3</v>
          </cell>
          <cell r="C370" t="str">
            <v>Bahan dasar (batu, pasir dan semen) diterima</v>
          </cell>
          <cell r="L370" t="str">
            <v>ITEM PEMBAYARAN NO.</v>
          </cell>
          <cell r="O370" t="str">
            <v>:  7.1 (5)</v>
          </cell>
          <cell r="R370" t="str">
            <v>PERKIRAAN VOL. PEK.</v>
          </cell>
          <cell r="T370" t="str">
            <v>:</v>
          </cell>
          <cell r="U370">
            <v>2.4</v>
          </cell>
        </row>
        <row r="371">
          <cell r="C371" t="str">
            <v>seluruhnya di lokasi pekerjaan</v>
          </cell>
          <cell r="L371" t="str">
            <v>JENIS PEKERJAAN</v>
          </cell>
          <cell r="O371" t="str">
            <v>:  Beton K-250</v>
          </cell>
          <cell r="R371" t="str">
            <v>TOTAL HARGA (Rp.)</v>
          </cell>
          <cell r="T371" t="str">
            <v>:</v>
          </cell>
          <cell r="U371">
            <v>364372.12799999997</v>
          </cell>
        </row>
        <row r="372">
          <cell r="A372">
            <v>4</v>
          </cell>
          <cell r="C372" t="str">
            <v>Jarak rata-rata Base camp ke lokasi pekerjaan</v>
          </cell>
          <cell r="G372" t="str">
            <v>L</v>
          </cell>
          <cell r="H372">
            <v>0.01</v>
          </cell>
          <cell r="I372" t="str">
            <v>KM</v>
          </cell>
          <cell r="L372" t="str">
            <v>SATUAN PEMBAYARAN</v>
          </cell>
          <cell r="O372" t="str">
            <v>:  M3</v>
          </cell>
          <cell r="R372" t="str">
            <v>% THD. BIAYA PROYEK</v>
          </cell>
          <cell r="T372" t="str">
            <v>:</v>
          </cell>
          <cell r="U372">
            <v>0.17059530490342653</v>
          </cell>
        </row>
        <row r="373">
          <cell r="A373">
            <v>5</v>
          </cell>
          <cell r="C373" t="str">
            <v>Jam kerja efektif per-hari</v>
          </cell>
          <cell r="G373" t="str">
            <v>Tk</v>
          </cell>
          <cell r="H373">
            <v>7</v>
          </cell>
          <cell r="I373" t="str">
            <v>jam</v>
          </cell>
        </row>
        <row r="374">
          <cell r="A374">
            <v>6</v>
          </cell>
          <cell r="C374" t="str">
            <v>Kadar Semen Minimum (Spesifikasi)</v>
          </cell>
          <cell r="G374" t="str">
            <v>Ks</v>
          </cell>
          <cell r="H374">
            <v>340</v>
          </cell>
          <cell r="I374" t="str">
            <v>Kg/M3</v>
          </cell>
        </row>
        <row r="375">
          <cell r="A375">
            <v>7</v>
          </cell>
          <cell r="C375" t="str">
            <v>Ukuran Agregat Maksimum</v>
          </cell>
          <cell r="G375" t="str">
            <v>Ag</v>
          </cell>
          <cell r="H375">
            <v>19</v>
          </cell>
          <cell r="I375" t="str">
            <v>mm</v>
          </cell>
          <cell r="Q375" t="str">
            <v>PERKIRAAN</v>
          </cell>
          <cell r="R375" t="str">
            <v>HARGA</v>
          </cell>
          <cell r="S375" t="str">
            <v>JUMLAH</v>
          </cell>
        </row>
        <row r="376">
          <cell r="A376">
            <v>8</v>
          </cell>
          <cell r="C376" t="str">
            <v>Perbandingan Air/Semen Maksimum (Spesifikasi)</v>
          </cell>
          <cell r="G376" t="str">
            <v>Wcr</v>
          </cell>
          <cell r="H376">
            <v>0.5</v>
          </cell>
          <cell r="I376" t="str">
            <v>-</v>
          </cell>
          <cell r="L376" t="str">
            <v>NO.</v>
          </cell>
          <cell r="N376" t="str">
            <v>KOMPONEN</v>
          </cell>
          <cell r="P376" t="str">
            <v>SATUAN</v>
          </cell>
          <cell r="Q376" t="str">
            <v>KUANTITAS</v>
          </cell>
          <cell r="R376" t="str">
            <v>SATUAN</v>
          </cell>
          <cell r="S376" t="str">
            <v>HARGA</v>
          </cell>
        </row>
        <row r="377">
          <cell r="A377">
            <v>9</v>
          </cell>
          <cell r="C377" t="str">
            <v>Perbandingan Camp.</v>
          </cell>
          <cell r="D377">
            <v>1</v>
          </cell>
          <cell r="E377" t="str">
            <v>:  Semen</v>
          </cell>
          <cell r="G377" t="str">
            <v>Sm</v>
          </cell>
          <cell r="H377">
            <v>16.129032258064516</v>
          </cell>
          <cell r="I377" t="str">
            <v>%</v>
          </cell>
          <cell r="J377" t="str">
            <v xml:space="preserve"> Berdasarkan</v>
          </cell>
          <cell r="R377" t="str">
            <v>(Rp.)</v>
          </cell>
          <cell r="S377" t="str">
            <v>(Rp.)</v>
          </cell>
        </row>
        <row r="378">
          <cell r="D378">
            <v>2.2000000000000002</v>
          </cell>
          <cell r="E378" t="str">
            <v>:  Pasir</v>
          </cell>
          <cell r="G378" t="str">
            <v>Ps</v>
          </cell>
          <cell r="H378">
            <v>35.483870967741936</v>
          </cell>
          <cell r="I378" t="str">
            <v>%</v>
          </cell>
          <cell r="J378" t="str">
            <v xml:space="preserve"> JMF &amp; sesuai</v>
          </cell>
        </row>
        <row r="379">
          <cell r="D379">
            <v>3</v>
          </cell>
          <cell r="E379" t="str">
            <v>:  Agregat Kasar</v>
          </cell>
          <cell r="G379" t="str">
            <v>Kr</v>
          </cell>
          <cell r="H379">
            <v>48.387096774193544</v>
          </cell>
          <cell r="I379" t="str">
            <v>%</v>
          </cell>
          <cell r="J379" t="str">
            <v xml:space="preserve"> dgn Spesifikasi</v>
          </cell>
        </row>
        <row r="380">
          <cell r="A380">
            <v>10</v>
          </cell>
          <cell r="C380" t="str">
            <v>Berat Jenis Material :</v>
          </cell>
          <cell r="L380" t="str">
            <v>A.</v>
          </cell>
          <cell r="N380" t="str">
            <v>TENAGA</v>
          </cell>
        </row>
        <row r="381">
          <cell r="C381" t="str">
            <v>-  Beton</v>
          </cell>
          <cell r="G381" t="str">
            <v>D1</v>
          </cell>
          <cell r="H381">
            <v>2.2400000000000002</v>
          </cell>
          <cell r="I381" t="str">
            <v>T/M3</v>
          </cell>
        </row>
        <row r="382">
          <cell r="C382" t="str">
            <v>-  Semen</v>
          </cell>
          <cell r="G382" t="str">
            <v>D2</v>
          </cell>
          <cell r="H382">
            <v>1.44</v>
          </cell>
          <cell r="I382" t="str">
            <v>T/M3</v>
          </cell>
          <cell r="L382" t="str">
            <v>1.</v>
          </cell>
          <cell r="N382" t="str">
            <v>Pekerja Biasa</v>
          </cell>
          <cell r="O382" t="str">
            <v>(L01)</v>
          </cell>
          <cell r="P382" t="str">
            <v>jam</v>
          </cell>
          <cell r="Q382">
            <v>1.2048192771084338</v>
          </cell>
          <cell r="R382">
            <v>0</v>
          </cell>
          <cell r="U382">
            <v>0</v>
          </cell>
        </row>
        <row r="383">
          <cell r="C383" t="str">
            <v>-  Pasir</v>
          </cell>
          <cell r="G383" t="str">
            <v>D3</v>
          </cell>
          <cell r="H383">
            <v>1.8</v>
          </cell>
          <cell r="I383" t="str">
            <v>T/M3</v>
          </cell>
          <cell r="L383" t="str">
            <v>2.</v>
          </cell>
          <cell r="N383" t="str">
            <v>Tukang</v>
          </cell>
          <cell r="O383" t="str">
            <v>(L02)</v>
          </cell>
          <cell r="P383" t="str">
            <v>jam</v>
          </cell>
          <cell r="Q383">
            <v>0.40160642570281124</v>
          </cell>
          <cell r="R383">
            <v>0</v>
          </cell>
          <cell r="U383">
            <v>0</v>
          </cell>
        </row>
        <row r="384">
          <cell r="C384" t="str">
            <v>-  Agregat Kasar</v>
          </cell>
          <cell r="G384" t="str">
            <v>D4</v>
          </cell>
          <cell r="H384">
            <v>1.8</v>
          </cell>
          <cell r="I384" t="str">
            <v>T/M3</v>
          </cell>
          <cell r="L384" t="str">
            <v>3.</v>
          </cell>
          <cell r="N384" t="str">
            <v>Mandor</v>
          </cell>
          <cell r="O384" t="str">
            <v>(L03)</v>
          </cell>
          <cell r="P384" t="str">
            <v>jam</v>
          </cell>
          <cell r="Q384">
            <v>0.20080321285140562</v>
          </cell>
          <cell r="R384">
            <v>0</v>
          </cell>
          <cell r="U384">
            <v>0</v>
          </cell>
        </row>
        <row r="386">
          <cell r="A386" t="str">
            <v>II.</v>
          </cell>
          <cell r="C386" t="str">
            <v>URUTAN KERJA</v>
          </cell>
          <cell r="Q386" t="str">
            <v xml:space="preserve">JUMLAH HARGA TENAGA   </v>
          </cell>
          <cell r="U386">
            <v>0</v>
          </cell>
        </row>
        <row r="387">
          <cell r="A387">
            <v>1</v>
          </cell>
          <cell r="C387" t="str">
            <v>Semen, pasir, batu kerikil dan air dicampur dan diaduk</v>
          </cell>
        </row>
        <row r="388">
          <cell r="C388" t="str">
            <v>menjadi beton dengan menggunakan Concrete Mixer</v>
          </cell>
          <cell r="L388" t="str">
            <v>B.</v>
          </cell>
          <cell r="N388" t="str">
            <v>BAHAN</v>
          </cell>
        </row>
        <row r="389">
          <cell r="A389">
            <v>2</v>
          </cell>
          <cell r="C389" t="str">
            <v>Beton di-cor ke dalam bekisting yang telah disiapkan</v>
          </cell>
        </row>
        <row r="390">
          <cell r="A390">
            <v>3</v>
          </cell>
          <cell r="C390" t="str">
            <v>Penyelesaian dan perapihan setelah pemasangan</v>
          </cell>
          <cell r="L390" t="str">
            <v>1.</v>
          </cell>
          <cell r="N390" t="str">
            <v>Semen</v>
          </cell>
          <cell r="O390" t="str">
            <v>(M12)</v>
          </cell>
          <cell r="P390" t="str">
            <v>Kg</v>
          </cell>
          <cell r="Q390">
            <v>370.32258064516128</v>
          </cell>
          <cell r="R390">
            <v>0</v>
          </cell>
          <cell r="U390">
            <v>0</v>
          </cell>
        </row>
        <row r="391">
          <cell r="L391" t="str">
            <v>2.</v>
          </cell>
          <cell r="N391" t="str">
            <v>Pasir</v>
          </cell>
          <cell r="O391" t="str">
            <v>(M01)</v>
          </cell>
          <cell r="P391" t="str">
            <v>M3</v>
          </cell>
          <cell r="Q391">
            <v>0.45261648745519717</v>
          </cell>
          <cell r="R391">
            <v>14800</v>
          </cell>
          <cell r="U391">
            <v>6698.7240143369181</v>
          </cell>
        </row>
        <row r="392">
          <cell r="A392" t="str">
            <v>III.</v>
          </cell>
          <cell r="C392" t="str">
            <v>PEMAKAIAN BAHAN, ALAT DAN TENAGA</v>
          </cell>
          <cell r="L392" t="str">
            <v>3.</v>
          </cell>
          <cell r="N392" t="str">
            <v>Agregat Kasar</v>
          </cell>
          <cell r="O392" t="str">
            <v>(M03)</v>
          </cell>
          <cell r="P392" t="str">
            <v>M3</v>
          </cell>
          <cell r="Q392">
            <v>0.6172043010752688</v>
          </cell>
          <cell r="R392">
            <v>32852.921470565663</v>
          </cell>
          <cell r="U392">
            <v>20276.964434521171</v>
          </cell>
        </row>
        <row r="393">
          <cell r="L393" t="str">
            <v>4.</v>
          </cell>
          <cell r="N393" t="str">
            <v>Kayu Perancah</v>
          </cell>
          <cell r="O393" t="str">
            <v>(M19)</v>
          </cell>
          <cell r="P393" t="str">
            <v>M3</v>
          </cell>
          <cell r="Q393">
            <v>0.09</v>
          </cell>
          <cell r="R393">
            <v>950000</v>
          </cell>
          <cell r="U393">
            <v>85500</v>
          </cell>
        </row>
        <row r="394">
          <cell r="A394" t="str">
            <v xml:space="preserve">   1.</v>
          </cell>
          <cell r="C394" t="str">
            <v>BAHAN</v>
          </cell>
          <cell r="L394" t="str">
            <v>5.</v>
          </cell>
          <cell r="N394" t="str">
            <v>Paku</v>
          </cell>
          <cell r="O394" t="str">
            <v>(M18)</v>
          </cell>
          <cell r="P394" t="str">
            <v>Kg</v>
          </cell>
          <cell r="Q394">
            <v>1</v>
          </cell>
          <cell r="R394">
            <v>10800</v>
          </cell>
          <cell r="U394">
            <v>10800</v>
          </cell>
        </row>
        <row r="395">
          <cell r="A395" t="str">
            <v>1.a.</v>
          </cell>
          <cell r="C395" t="str">
            <v>Semen (PC)          =</v>
          </cell>
          <cell r="D395" t="str">
            <v>{Sm x D1 x 1000} x 1.025</v>
          </cell>
          <cell r="G395" t="str">
            <v>(M12)</v>
          </cell>
          <cell r="H395">
            <v>370.32258064516128</v>
          </cell>
          <cell r="I395" t="str">
            <v>Kg</v>
          </cell>
        </row>
        <row r="396">
          <cell r="A396" t="str">
            <v>1.b.</v>
          </cell>
          <cell r="C396" t="str">
            <v>Pasir Beton           =</v>
          </cell>
          <cell r="D396" t="str">
            <v>{(Ps x D1) : D3} x 1.025</v>
          </cell>
          <cell r="G396" t="str">
            <v>(M01)</v>
          </cell>
          <cell r="H396">
            <v>0.45261648745519717</v>
          </cell>
          <cell r="I396" t="str">
            <v>M3</v>
          </cell>
          <cell r="Q396" t="str">
            <v xml:space="preserve">JUMLAH HARGA BAHAN   </v>
          </cell>
          <cell r="U396">
            <v>123275.6884488581</v>
          </cell>
        </row>
        <row r="397">
          <cell r="A397" t="str">
            <v>1.c.</v>
          </cell>
          <cell r="C397" t="str">
            <v>Agregat  Kasar      =</v>
          </cell>
          <cell r="D397" t="str">
            <v>{(Kr x D1) : D4} x 1.025</v>
          </cell>
          <cell r="G397" t="str">
            <v>(M03)</v>
          </cell>
          <cell r="H397">
            <v>0.6172043010752688</v>
          </cell>
          <cell r="I397" t="str">
            <v>M3</v>
          </cell>
        </row>
        <row r="398">
          <cell r="A398" t="str">
            <v>1.d.</v>
          </cell>
          <cell r="C398" t="str">
            <v>Kayu Perancah dan/atau Bekisting</v>
          </cell>
          <cell r="G398" t="str">
            <v>(M19)</v>
          </cell>
          <cell r="H398">
            <v>0.09</v>
          </cell>
          <cell r="I398" t="str">
            <v>M3</v>
          </cell>
          <cell r="L398" t="str">
            <v>C.</v>
          </cell>
          <cell r="N398" t="str">
            <v>PERALATAN</v>
          </cell>
        </row>
        <row r="399">
          <cell r="A399" t="str">
            <v>1.e.</v>
          </cell>
          <cell r="C399" t="str">
            <v>Paku</v>
          </cell>
          <cell r="G399" t="str">
            <v>(M18)</v>
          </cell>
          <cell r="H399">
            <v>1</v>
          </cell>
          <cell r="I399" t="str">
            <v>Kg</v>
          </cell>
        </row>
        <row r="400">
          <cell r="L400" t="str">
            <v>1.</v>
          </cell>
          <cell r="N400" t="str">
            <v>Conc. Mixer</v>
          </cell>
          <cell r="O400" t="str">
            <v>(E06)</v>
          </cell>
          <cell r="P400" t="str">
            <v>jam</v>
          </cell>
          <cell r="Q400">
            <v>0.20080321285140559</v>
          </cell>
          <cell r="R400">
            <v>43852.641561599114</v>
          </cell>
          <cell r="U400">
            <v>8805.7513175901822</v>
          </cell>
        </row>
        <row r="401">
          <cell r="A401" t="str">
            <v>2.</v>
          </cell>
          <cell r="C401" t="str">
            <v>ALAT</v>
          </cell>
          <cell r="L401" t="str">
            <v>2.</v>
          </cell>
          <cell r="N401" t="str">
            <v>Water Tanker</v>
          </cell>
          <cell r="O401" t="str">
            <v>(E23)</v>
          </cell>
          <cell r="P401" t="str">
            <v>jam</v>
          </cell>
          <cell r="Q401">
            <v>2.7885736494364554E-2</v>
          </cell>
          <cell r="R401">
            <v>91511.794856134482</v>
          </cell>
          <cell r="U401">
            <v>2551.8737974845117</v>
          </cell>
        </row>
        <row r="402">
          <cell r="A402" t="str">
            <v>2.a.</v>
          </cell>
          <cell r="C402" t="str">
            <v>CONCRETE MIXER</v>
          </cell>
          <cell r="G402" t="str">
            <v>(E06)</v>
          </cell>
          <cell r="L402" t="str">
            <v>3.</v>
          </cell>
          <cell r="N402" t="str">
            <v>Con. Vibrator</v>
          </cell>
          <cell r="O402" t="str">
            <v>(E20)</v>
          </cell>
          <cell r="P402" t="str">
            <v>jam</v>
          </cell>
          <cell r="Q402">
            <v>0.20080321285140559</v>
          </cell>
          <cell r="R402">
            <v>13876.414497529062</v>
          </cell>
          <cell r="U402">
            <v>2786.4286139616588</v>
          </cell>
        </row>
        <row r="403">
          <cell r="C403" t="str">
            <v>Kapasitas Alat</v>
          </cell>
          <cell r="G403" t="str">
            <v>V</v>
          </cell>
          <cell r="H403">
            <v>500</v>
          </cell>
          <cell r="I403" t="str">
            <v>liter</v>
          </cell>
          <cell r="L403" t="str">
            <v>4.</v>
          </cell>
          <cell r="N403" t="str">
            <v>Alat Bantu</v>
          </cell>
          <cell r="P403" t="str">
            <v>Ls</v>
          </cell>
          <cell r="Q403">
            <v>1</v>
          </cell>
          <cell r="R403">
            <v>600</v>
          </cell>
          <cell r="U403">
            <v>600</v>
          </cell>
        </row>
        <row r="404">
          <cell r="C404" t="str">
            <v>Faktor Efisiensi Alat</v>
          </cell>
          <cell r="G404" t="str">
            <v>Fa</v>
          </cell>
          <cell r="H404">
            <v>0.83</v>
          </cell>
          <cell r="I404" t="str">
            <v>-</v>
          </cell>
        </row>
        <row r="405">
          <cell r="C405" t="str">
            <v>Waktu siklus   :</v>
          </cell>
          <cell r="D405" t="str">
            <v>(T1 + T2 + T3 + T4)</v>
          </cell>
          <cell r="G405" t="str">
            <v>Ts</v>
          </cell>
        </row>
        <row r="406">
          <cell r="C406" t="str">
            <v>-  Memuat</v>
          </cell>
          <cell r="G406" t="str">
            <v>T1</v>
          </cell>
          <cell r="H406">
            <v>1</v>
          </cell>
          <cell r="I406" t="str">
            <v>menit</v>
          </cell>
        </row>
        <row r="407">
          <cell r="C407" t="str">
            <v>-  Mengaduk</v>
          </cell>
          <cell r="G407" t="str">
            <v>T2</v>
          </cell>
          <cell r="H407">
            <v>2</v>
          </cell>
          <cell r="I407" t="str">
            <v>menit</v>
          </cell>
        </row>
        <row r="408">
          <cell r="C408" t="str">
            <v>-  Menuang</v>
          </cell>
          <cell r="G408" t="str">
            <v>T3</v>
          </cell>
          <cell r="H408">
            <v>1</v>
          </cell>
          <cell r="I408" t="str">
            <v>menit</v>
          </cell>
          <cell r="Q408" t="str">
            <v xml:space="preserve">JUMLAH HARGA PERALATAN   </v>
          </cell>
          <cell r="U408">
            <v>14744.053729036354</v>
          </cell>
        </row>
        <row r="409">
          <cell r="C409" t="str">
            <v>-  Tunggu, dll.</v>
          </cell>
          <cell r="G409" t="str">
            <v>T4</v>
          </cell>
          <cell r="H409">
            <v>1</v>
          </cell>
          <cell r="I409" t="str">
            <v>menit</v>
          </cell>
        </row>
        <row r="410">
          <cell r="G410" t="str">
            <v>Ts</v>
          </cell>
          <cell r="H410">
            <v>5</v>
          </cell>
          <cell r="I410" t="str">
            <v>menit</v>
          </cell>
          <cell r="L410" t="str">
            <v>D.</v>
          </cell>
          <cell r="N410" t="str">
            <v>JUMLAH HARGA TENAGA, BAHAN DAN PERALATAN  ( A + B + C )</v>
          </cell>
          <cell r="U410">
            <v>138019.74217789446</v>
          </cell>
        </row>
        <row r="411">
          <cell r="L411" t="str">
            <v>E.</v>
          </cell>
          <cell r="N411" t="str">
            <v>OVERHEAD &amp; PROFIT</v>
          </cell>
          <cell r="P411">
            <v>10</v>
          </cell>
          <cell r="Q411" t="str">
            <v>%  x  D</v>
          </cell>
          <cell r="U411">
            <v>13801.974217789446</v>
          </cell>
        </row>
        <row r="412">
          <cell r="C412" t="str">
            <v>Kap. Prod. / jam  =</v>
          </cell>
          <cell r="D412" t="str">
            <v>V x Fa x 60</v>
          </cell>
          <cell r="G412" t="str">
            <v>Q1</v>
          </cell>
          <cell r="H412">
            <v>4.9800000000000004</v>
          </cell>
          <cell r="I412" t="str">
            <v>M3</v>
          </cell>
          <cell r="L412" t="str">
            <v>F.</v>
          </cell>
          <cell r="N412" t="str">
            <v>HARGA SATUAN PEKERJAAN  ( D + E )</v>
          </cell>
          <cell r="U412">
            <v>151821.71639568391</v>
          </cell>
        </row>
        <row r="413">
          <cell r="D413" t="str">
            <v>1000 x Ts</v>
          </cell>
          <cell r="L413" t="str">
            <v>Note: 1</v>
          </cell>
          <cell r="N413" t="str">
            <v>SATUAN dapat berdasarkan atas jam operasi untuk Tenaga Kerja dan Peralatan, volume dan/atau ukuran</v>
          </cell>
        </row>
        <row r="414">
          <cell r="N414" t="str">
            <v>berat untuk bahan-bahan.</v>
          </cell>
        </row>
        <row r="415">
          <cell r="C415" t="str">
            <v>Koefisien Alat / M3</v>
          </cell>
          <cell r="D415" t="str">
            <v xml:space="preserve">  =   1  :  Q1</v>
          </cell>
          <cell r="G415" t="str">
            <v>(E06)</v>
          </cell>
          <cell r="H415">
            <v>0.20080321285140559</v>
          </cell>
          <cell r="I415" t="str">
            <v>jam</v>
          </cell>
          <cell r="L415">
            <v>2</v>
          </cell>
          <cell r="N415" t="str">
            <v>Kuantitas satuan adalah kuantitas setiap komponen untuk menyelesaikan satu satuan pekerjaan dari nomor</v>
          </cell>
        </row>
        <row r="416">
          <cell r="N416" t="str">
            <v>mata pembayaran.</v>
          </cell>
        </row>
        <row r="417">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7.1 (5)</v>
          </cell>
          <cell r="J420" t="str">
            <v>Analisa EI-715</v>
          </cell>
        </row>
        <row r="421">
          <cell r="A421" t="str">
            <v>JENIS PEKERJAAN</v>
          </cell>
          <cell r="D421" t="str">
            <v>:  Beton K-250</v>
          </cell>
        </row>
        <row r="422">
          <cell r="A422" t="str">
            <v>SATUAN PEMBAYARAN</v>
          </cell>
          <cell r="D422" t="str">
            <v>:  M3</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A428" t="str">
            <v>2.b.</v>
          </cell>
          <cell r="C428" t="str">
            <v>WATER TANK TRUCK</v>
          </cell>
          <cell r="G428" t="str">
            <v>(E23)</v>
          </cell>
        </row>
        <row r="429">
          <cell r="C429" t="str">
            <v>Volume Tanki Air</v>
          </cell>
          <cell r="G429" t="str">
            <v>V</v>
          </cell>
          <cell r="H429">
            <v>4</v>
          </cell>
          <cell r="I429" t="str">
            <v>M3</v>
          </cell>
        </row>
        <row r="430">
          <cell r="C430" t="str">
            <v>Kebutuhan air / M3 beton</v>
          </cell>
          <cell r="G430" t="str">
            <v>Wc</v>
          </cell>
          <cell r="H430">
            <v>0.18516129032258064</v>
          </cell>
          <cell r="I430" t="str">
            <v>M3</v>
          </cell>
        </row>
        <row r="431">
          <cell r="C431" t="str">
            <v>Faktor Efiesiensi Alat</v>
          </cell>
          <cell r="G431" t="str">
            <v>Fa</v>
          </cell>
          <cell r="H431">
            <v>0.83</v>
          </cell>
          <cell r="I431" t="str">
            <v>-</v>
          </cell>
        </row>
        <row r="432">
          <cell r="C432" t="str">
            <v>Pengisian Tanki / jam</v>
          </cell>
          <cell r="G432" t="str">
            <v>n</v>
          </cell>
          <cell r="H432">
            <v>2</v>
          </cell>
          <cell r="I432" t="str">
            <v>kali</v>
          </cell>
        </row>
        <row r="434">
          <cell r="C434" t="str">
            <v>Kap. Prod. / jam  =</v>
          </cell>
          <cell r="D434" t="str">
            <v>V x Fa x n</v>
          </cell>
          <cell r="G434" t="str">
            <v>Q2</v>
          </cell>
          <cell r="H434">
            <v>35.860627177700351</v>
          </cell>
          <cell r="I434" t="str">
            <v>M3</v>
          </cell>
        </row>
        <row r="435">
          <cell r="D435" t="str">
            <v>Wc</v>
          </cell>
        </row>
        <row r="437">
          <cell r="C437" t="str">
            <v>Koefisien Alat / M3</v>
          </cell>
          <cell r="D437" t="str">
            <v xml:space="preserve">  =   1  :  Q2</v>
          </cell>
          <cell r="G437" t="str">
            <v>(E23)</v>
          </cell>
          <cell r="H437">
            <v>2.7885736494364554E-2</v>
          </cell>
          <cell r="I437" t="str">
            <v>jam</v>
          </cell>
        </row>
        <row r="439">
          <cell r="A439" t="str">
            <v>2.c.</v>
          </cell>
          <cell r="C439" t="str">
            <v>CONCRETE VIBRATOR</v>
          </cell>
          <cell r="G439" t="str">
            <v>(E20)</v>
          </cell>
        </row>
        <row r="440">
          <cell r="C440" t="str">
            <v>Kebutuhan Alat Penggetar Beton ini disesuaikan dengan</v>
          </cell>
        </row>
        <row r="441">
          <cell r="C441" t="str">
            <v>kapasitas produksi Alat Pencampur (Concrete Mixer)</v>
          </cell>
        </row>
        <row r="443">
          <cell r="C443" t="str">
            <v>Kap. Prod. / jam  =</v>
          </cell>
          <cell r="D443" t="str">
            <v>Kap. Prod./jam  Alat Concrete Mixer</v>
          </cell>
          <cell r="G443" t="str">
            <v>Q3</v>
          </cell>
          <cell r="H443">
            <v>4.9800000000000004</v>
          </cell>
          <cell r="I443" t="str">
            <v>M3</v>
          </cell>
        </row>
        <row r="445">
          <cell r="C445" t="str">
            <v>Koefisien Alat / M3</v>
          </cell>
          <cell r="D445" t="str">
            <v xml:space="preserve">  =   1  :  Q3</v>
          </cell>
          <cell r="G445" t="str">
            <v>(E20)</v>
          </cell>
          <cell r="H445">
            <v>0.20080321285140559</v>
          </cell>
          <cell r="I445" t="str">
            <v>jam</v>
          </cell>
        </row>
        <row r="447">
          <cell r="A447" t="str">
            <v>2.c.</v>
          </cell>
          <cell r="C447" t="str">
            <v>ALAT BANTU</v>
          </cell>
        </row>
        <row r="448">
          <cell r="C448" t="str">
            <v>Diperlukan  :</v>
          </cell>
        </row>
        <row r="449">
          <cell r="C449" t="str">
            <v>- Sekop</v>
          </cell>
          <cell r="D449" t="str">
            <v>=  2  buah</v>
          </cell>
        </row>
        <row r="450">
          <cell r="C450" t="str">
            <v>- Pacul</v>
          </cell>
          <cell r="D450" t="str">
            <v>=  2  buah</v>
          </cell>
        </row>
        <row r="451">
          <cell r="C451" t="str">
            <v>- Sendok Semen</v>
          </cell>
          <cell r="D451" t="str">
            <v>=  2  buah</v>
          </cell>
        </row>
        <row r="452">
          <cell r="C452" t="str">
            <v>- Ember Cor</v>
          </cell>
          <cell r="D452" t="str">
            <v>=  4  buah</v>
          </cell>
        </row>
        <row r="453">
          <cell r="C453" t="str">
            <v>- Gerobak Dorong</v>
          </cell>
          <cell r="D453" t="str">
            <v>=  1  buah</v>
          </cell>
        </row>
        <row r="455">
          <cell r="A455" t="str">
            <v>3.</v>
          </cell>
          <cell r="C455" t="str">
            <v>TENAGA</v>
          </cell>
        </row>
        <row r="456">
          <cell r="C456" t="str">
            <v>Produksi Beton dalam 1 hari</v>
          </cell>
          <cell r="E456" t="str">
            <v>=  Tk x Q1</v>
          </cell>
          <cell r="G456" t="str">
            <v>Qt</v>
          </cell>
          <cell r="H456">
            <v>34.86</v>
          </cell>
          <cell r="I456" t="str">
            <v>M3</v>
          </cell>
        </row>
        <row r="458">
          <cell r="C458" t="str">
            <v>Kebutuhan tenaga :</v>
          </cell>
          <cell r="D458" t="str">
            <v>- Mandor</v>
          </cell>
          <cell r="G458" t="str">
            <v>M</v>
          </cell>
          <cell r="H458">
            <v>1</v>
          </cell>
          <cell r="I458" t="str">
            <v>orang</v>
          </cell>
        </row>
        <row r="459">
          <cell r="D459" t="str">
            <v>- Tukang</v>
          </cell>
          <cell r="G459" t="str">
            <v>Tb</v>
          </cell>
          <cell r="H459">
            <v>2</v>
          </cell>
          <cell r="I459" t="str">
            <v>orang</v>
          </cell>
        </row>
        <row r="460">
          <cell r="D460" t="str">
            <v>- Pekerja</v>
          </cell>
          <cell r="G460" t="str">
            <v>P</v>
          </cell>
          <cell r="H460">
            <v>6</v>
          </cell>
          <cell r="I460" t="str">
            <v>orang</v>
          </cell>
        </row>
        <row r="462">
          <cell r="C462" t="str">
            <v>Koefisien Tenaga / M3   :</v>
          </cell>
        </row>
        <row r="463">
          <cell r="D463" t="str">
            <v>-  Mandor</v>
          </cell>
          <cell r="E463" t="str">
            <v>= (Tk x M) : Qt</v>
          </cell>
          <cell r="G463" t="str">
            <v>(L03)</v>
          </cell>
          <cell r="H463">
            <v>0.20080321285140562</v>
          </cell>
          <cell r="I463" t="str">
            <v>jam</v>
          </cell>
        </row>
        <row r="464">
          <cell r="D464" t="str">
            <v>-  Tukang</v>
          </cell>
          <cell r="E464" t="str">
            <v>= (Tk x Tb) : Qt</v>
          </cell>
          <cell r="G464" t="str">
            <v>(L02)</v>
          </cell>
          <cell r="H464">
            <v>0.40160642570281124</v>
          </cell>
          <cell r="I464" t="str">
            <v>jam</v>
          </cell>
        </row>
        <row r="465">
          <cell r="D465" t="str">
            <v>-  Pekerja</v>
          </cell>
          <cell r="E465" t="str">
            <v>= (Tk x P) : Qt</v>
          </cell>
          <cell r="G465" t="str">
            <v>(L01)</v>
          </cell>
          <cell r="H465">
            <v>1.2048192771084338</v>
          </cell>
          <cell r="I465" t="str">
            <v>jam</v>
          </cell>
        </row>
        <row r="468">
          <cell r="A468" t="str">
            <v>4.</v>
          </cell>
          <cell r="C468" t="str">
            <v>HARGA DASAR SATUAN UPAH, BAHAN DAN ALAT</v>
          </cell>
        </row>
        <row r="469">
          <cell r="C469" t="str">
            <v>Lihat lampiran.</v>
          </cell>
        </row>
        <row r="478">
          <cell r="J478" t="str">
            <v>Berlanjut ke hal. berikut.</v>
          </cell>
        </row>
        <row r="479">
          <cell r="A479" t="str">
            <v>ITEM PEMBAYARAN NO.</v>
          </cell>
          <cell r="D479" t="str">
            <v>:  7.1 (5)</v>
          </cell>
          <cell r="J479" t="str">
            <v>Analisa EI-715</v>
          </cell>
        </row>
        <row r="480">
          <cell r="A480" t="str">
            <v>JENIS PEKERJAAN</v>
          </cell>
          <cell r="D480" t="str">
            <v>:  Beton K-250</v>
          </cell>
        </row>
        <row r="481">
          <cell r="A481" t="str">
            <v>SATUAN PEMBAYARAN</v>
          </cell>
          <cell r="D481" t="str">
            <v>:  M3</v>
          </cell>
          <cell r="H481" t="str">
            <v xml:space="preserve">        URAIAN ANALISA HARGA SATUAN</v>
          </cell>
        </row>
        <row r="482">
          <cell r="J482" t="str">
            <v>Lanjutan</v>
          </cell>
        </row>
        <row r="484">
          <cell r="A484" t="str">
            <v>No.</v>
          </cell>
          <cell r="C484" t="str">
            <v>U R A I A N</v>
          </cell>
          <cell r="G484" t="str">
            <v>KODE</v>
          </cell>
          <cell r="H484" t="str">
            <v>KOEF.</v>
          </cell>
          <cell r="I484" t="str">
            <v>SATUAN</v>
          </cell>
          <cell r="J484" t="str">
            <v>KETERANGAN</v>
          </cell>
        </row>
        <row r="487">
          <cell r="A487" t="str">
            <v>5.</v>
          </cell>
          <cell r="C487" t="str">
            <v>ANALISA HARGA SATUAN PEKERJAAN</v>
          </cell>
        </row>
        <row r="488">
          <cell r="C488" t="str">
            <v>Lihat perhitungan dalam FORMULIR STANDAR UNTUK</v>
          </cell>
        </row>
        <row r="489">
          <cell r="C489" t="str">
            <v>PEREKEMAN ANALISA MASING-MASING HARGA</v>
          </cell>
        </row>
        <row r="490">
          <cell r="C490" t="str">
            <v>SATUAN.</v>
          </cell>
        </row>
        <row r="491">
          <cell r="C491" t="str">
            <v>Didapat Harga Satuan Pekerjaan :</v>
          </cell>
        </row>
        <row r="493">
          <cell r="C493" t="str">
            <v xml:space="preserve">Rp.  </v>
          </cell>
          <cell r="D493">
            <v>151821.71639568391</v>
          </cell>
          <cell r="E493" t="str">
            <v xml:space="preserve"> / M3</v>
          </cell>
        </row>
        <row r="496">
          <cell r="A496" t="str">
            <v>6.</v>
          </cell>
          <cell r="C496" t="str">
            <v>MASA PELAKSANAAN YANG DIPERLUKAN</v>
          </cell>
        </row>
        <row r="497">
          <cell r="C497" t="str">
            <v>Masa Pelaksanaan :</v>
          </cell>
          <cell r="D497" t="str">
            <v>. . . . . . . . . . . .</v>
          </cell>
        </row>
        <row r="499">
          <cell r="A499" t="str">
            <v>7.</v>
          </cell>
          <cell r="C499" t="str">
            <v>VOLUME PEKERJAAN YANG DIPERLUKAN</v>
          </cell>
        </row>
        <row r="500">
          <cell r="C500" t="str">
            <v>Volume pekerjaan  :</v>
          </cell>
          <cell r="D500">
            <v>2.4</v>
          </cell>
          <cell r="E500" t="str">
            <v>M3</v>
          </cell>
        </row>
        <row r="538">
          <cell r="A538" t="str">
            <v>ITEM PEMBAYARAN NO.</v>
          </cell>
          <cell r="D538" t="str">
            <v>:  7.1 (6)</v>
          </cell>
          <cell r="J538" t="str">
            <v>Analisa EI-716</v>
          </cell>
          <cell r="T538" t="str">
            <v>Analisa EI-716</v>
          </cell>
        </row>
        <row r="539">
          <cell r="A539" t="str">
            <v>JENIS PEKERJAAN</v>
          </cell>
          <cell r="D539" t="str">
            <v>:  Beton K-175</v>
          </cell>
        </row>
        <row r="540">
          <cell r="A540" t="str">
            <v>SATUAN PEMBAYARAN</v>
          </cell>
          <cell r="D540" t="str">
            <v>:  M3</v>
          </cell>
          <cell r="H540" t="str">
            <v xml:space="preserve">        URAIAN ANALISA HARGA SATUAN</v>
          </cell>
          <cell r="L540" t="str">
            <v>FORMULIR STANDAR UNTUK</v>
          </cell>
        </row>
        <row r="541">
          <cell r="L541" t="str">
            <v>PEREKAMAN ANALISA MASING-MASING HARGA SATUAN</v>
          </cell>
        </row>
        <row r="542">
          <cell r="L542" t="str">
            <v/>
          </cell>
        </row>
        <row r="543">
          <cell r="A543" t="str">
            <v>No.</v>
          </cell>
          <cell r="C543" t="str">
            <v>U R A I A N</v>
          </cell>
          <cell r="G543" t="str">
            <v>KODE</v>
          </cell>
          <cell r="H543" t="str">
            <v>KOEF.</v>
          </cell>
          <cell r="I543" t="str">
            <v>SATUAN</v>
          </cell>
          <cell r="J543" t="str">
            <v>KETERANGAN</v>
          </cell>
        </row>
        <row r="545">
          <cell r="L545" t="str">
            <v>Proyek / Bagpro</v>
          </cell>
          <cell r="O545" t="str">
            <v xml:space="preserve">:  Peningkatan Jalan Dan Jembatan Prop. NTT </v>
          </cell>
        </row>
        <row r="546">
          <cell r="A546" t="str">
            <v>I.</v>
          </cell>
          <cell r="C546" t="str">
            <v>ASUMSI</v>
          </cell>
          <cell r="L546" t="str">
            <v>No. Paket Kontrak</v>
          </cell>
          <cell r="O546" t="str">
            <v xml:space="preserve">:  </v>
          </cell>
        </row>
        <row r="547">
          <cell r="A547">
            <v>1</v>
          </cell>
          <cell r="C547" t="str">
            <v>Menggunakan alat (cara mekanik)</v>
          </cell>
          <cell r="L547" t="str">
            <v>Nama Paket</v>
          </cell>
          <cell r="O547" t="str">
            <v>:  Pembangunan Jalan Resetlement Pengungsi Mauritzu</v>
          </cell>
        </row>
        <row r="548">
          <cell r="A548">
            <v>2</v>
          </cell>
          <cell r="C548" t="str">
            <v>Lokasi pekerjaan : sepanjang jalan</v>
          </cell>
          <cell r="L548" t="str">
            <v>Prop / Kab / Kodya</v>
          </cell>
          <cell r="O548" t="str">
            <v>:  Nusa Tenggara Timur / TTU</v>
          </cell>
        </row>
        <row r="549">
          <cell r="A549">
            <v>3</v>
          </cell>
          <cell r="C549" t="str">
            <v>Bahan dasar (batu, pasir dan semen) diterima</v>
          </cell>
          <cell r="L549" t="str">
            <v>ITEM PEMBAYARAN NO.</v>
          </cell>
          <cell r="O549" t="str">
            <v>:  7.1 (6)</v>
          </cell>
          <cell r="R549" t="str">
            <v>PERKIRAAN VOL. PEK.</v>
          </cell>
          <cell r="T549" t="str">
            <v>:</v>
          </cell>
          <cell r="U549">
            <v>0</v>
          </cell>
        </row>
        <row r="550">
          <cell r="C550" t="str">
            <v>seluruhnya di lokasi pekerjaan</v>
          </cell>
          <cell r="L550" t="str">
            <v>JENIS PEKERJAAN</v>
          </cell>
          <cell r="O550" t="str">
            <v>:  Beton K-175</v>
          </cell>
          <cell r="R550" t="str">
            <v>TOTAL HARGA (Rp.)</v>
          </cell>
          <cell r="T550" t="str">
            <v>:</v>
          </cell>
          <cell r="U550">
            <v>0</v>
          </cell>
        </row>
        <row r="551">
          <cell r="A551">
            <v>4</v>
          </cell>
          <cell r="C551" t="str">
            <v>Jarak rata-rata Base camp ke lokasi pekerjaan</v>
          </cell>
          <cell r="G551" t="str">
            <v>L</v>
          </cell>
          <cell r="H551">
            <v>17.5</v>
          </cell>
          <cell r="I551" t="str">
            <v>KM</v>
          </cell>
          <cell r="L551" t="str">
            <v>SATUAN PEMBAYARAN</v>
          </cell>
          <cell r="O551" t="str">
            <v>:  M3</v>
          </cell>
          <cell r="R551" t="str">
            <v>% THD. BIAYA PROYEK</v>
          </cell>
          <cell r="T551" t="str">
            <v>:</v>
          </cell>
          <cell r="U551">
            <v>0</v>
          </cell>
        </row>
        <row r="552">
          <cell r="A552">
            <v>5</v>
          </cell>
          <cell r="C552" t="str">
            <v>Jam kerja efektif per-hari</v>
          </cell>
          <cell r="G552" t="str">
            <v>Tk</v>
          </cell>
          <cell r="H552">
            <v>7</v>
          </cell>
          <cell r="I552" t="str">
            <v>jam</v>
          </cell>
        </row>
        <row r="553">
          <cell r="A553">
            <v>6</v>
          </cell>
          <cell r="C553" t="str">
            <v>Kadar Semen Minimum (Spesifikasi)</v>
          </cell>
          <cell r="G553" t="str">
            <v>Ks</v>
          </cell>
          <cell r="H553">
            <v>300</v>
          </cell>
          <cell r="I553" t="str">
            <v>Kg/M3</v>
          </cell>
        </row>
        <row r="554">
          <cell r="Q554" t="str">
            <v>PERKIRAAN</v>
          </cell>
          <cell r="R554" t="str">
            <v>HARGA</v>
          </cell>
          <cell r="S554" t="str">
            <v>JUMLAH</v>
          </cell>
        </row>
        <row r="555">
          <cell r="A555">
            <v>7</v>
          </cell>
          <cell r="C555" t="str">
            <v>Perbandingan Air/Semen Maksimum (Spesifikasi)</v>
          </cell>
          <cell r="G555" t="str">
            <v>Wcr</v>
          </cell>
          <cell r="H555">
            <v>0.56999999999999995</v>
          </cell>
          <cell r="I555" t="str">
            <v>-</v>
          </cell>
          <cell r="L555" t="str">
            <v>NO.</v>
          </cell>
          <cell r="N555" t="str">
            <v>KOMPONEN</v>
          </cell>
          <cell r="P555" t="str">
            <v>SATUAN</v>
          </cell>
          <cell r="Q555" t="str">
            <v>KUANTITAS</v>
          </cell>
          <cell r="R555" t="str">
            <v>SATUAN</v>
          </cell>
          <cell r="S555" t="str">
            <v>HARGA</v>
          </cell>
        </row>
        <row r="556">
          <cell r="A556">
            <v>8</v>
          </cell>
          <cell r="C556" t="str">
            <v>Perbandingan Camp.</v>
          </cell>
          <cell r="D556">
            <v>1</v>
          </cell>
          <cell r="E556" t="str">
            <v>:  Semen</v>
          </cell>
          <cell r="G556" t="str">
            <v>Sm</v>
          </cell>
          <cell r="H556">
            <v>13.793103448275861</v>
          </cell>
          <cell r="I556" t="str">
            <v>%</v>
          </cell>
          <cell r="J556" t="str">
            <v xml:space="preserve"> Berdasarkan</v>
          </cell>
          <cell r="R556" t="str">
            <v>(Rp.)</v>
          </cell>
          <cell r="S556" t="str">
            <v>(Rp.)</v>
          </cell>
        </row>
        <row r="557">
          <cell r="D557">
            <v>2.25</v>
          </cell>
          <cell r="E557" t="str">
            <v>:  Pasir</v>
          </cell>
          <cell r="G557" t="str">
            <v>Ps</v>
          </cell>
          <cell r="H557">
            <v>31.03448275862069</v>
          </cell>
          <cell r="I557" t="str">
            <v>%</v>
          </cell>
          <cell r="J557" t="str">
            <v xml:space="preserve"> JMF &amp; sesuai</v>
          </cell>
        </row>
        <row r="558">
          <cell r="D558">
            <v>4</v>
          </cell>
          <cell r="E558" t="str">
            <v>:  Agregat Kasar</v>
          </cell>
          <cell r="G558" t="str">
            <v>Kr</v>
          </cell>
          <cell r="H558">
            <v>55.172413793103445</v>
          </cell>
          <cell r="I558" t="str">
            <v>%</v>
          </cell>
          <cell r="J558" t="str">
            <v xml:space="preserve"> dgn Spesifikasi</v>
          </cell>
        </row>
        <row r="559">
          <cell r="A559">
            <v>9</v>
          </cell>
          <cell r="C559" t="str">
            <v>Berat Jenis Material :</v>
          </cell>
          <cell r="L559" t="str">
            <v>A.</v>
          </cell>
          <cell r="N559" t="str">
            <v>TENAGA</v>
          </cell>
        </row>
        <row r="560">
          <cell r="C560" t="str">
            <v>-  Beton</v>
          </cell>
          <cell r="G560" t="str">
            <v>D1</v>
          </cell>
          <cell r="H560">
            <v>2.25</v>
          </cell>
          <cell r="I560" t="str">
            <v>T/M3</v>
          </cell>
        </row>
        <row r="561">
          <cell r="C561" t="str">
            <v>-  Semen</v>
          </cell>
          <cell r="G561" t="str">
            <v>D2</v>
          </cell>
          <cell r="H561">
            <v>1.44</v>
          </cell>
          <cell r="I561" t="str">
            <v>T/M3</v>
          </cell>
          <cell r="L561" t="str">
            <v>1.</v>
          </cell>
          <cell r="N561" t="str">
            <v>Pekerja</v>
          </cell>
          <cell r="O561" t="str">
            <v>(L01)</v>
          </cell>
          <cell r="P561" t="str">
            <v>jam</v>
          </cell>
          <cell r="Q561">
            <v>5.3012048192771086</v>
          </cell>
          <cell r="R561">
            <v>0</v>
          </cell>
          <cell r="U561">
            <v>0</v>
          </cell>
        </row>
        <row r="562">
          <cell r="C562" t="str">
            <v>-  Pasir</v>
          </cell>
          <cell r="G562" t="str">
            <v>D3</v>
          </cell>
          <cell r="H562">
            <v>1.8</v>
          </cell>
          <cell r="I562" t="str">
            <v>T/M3</v>
          </cell>
          <cell r="L562" t="str">
            <v>2.</v>
          </cell>
          <cell r="N562" t="str">
            <v>Tukang</v>
          </cell>
          <cell r="O562" t="str">
            <v>(L02)</v>
          </cell>
          <cell r="P562" t="str">
            <v>jam</v>
          </cell>
          <cell r="Q562">
            <v>1.7670682730923695</v>
          </cell>
          <cell r="R562">
            <v>0</v>
          </cell>
          <cell r="U562">
            <v>0</v>
          </cell>
        </row>
        <row r="563">
          <cell r="C563" t="str">
            <v>-  Agregat Kasar</v>
          </cell>
          <cell r="G563" t="str">
            <v>D4</v>
          </cell>
          <cell r="H563">
            <v>1.8</v>
          </cell>
          <cell r="I563" t="str">
            <v>T/M3</v>
          </cell>
          <cell r="L563" t="str">
            <v>3.</v>
          </cell>
          <cell r="N563" t="str">
            <v>Mandor</v>
          </cell>
          <cell r="O563" t="str">
            <v>(L03)</v>
          </cell>
          <cell r="P563" t="str">
            <v>jam</v>
          </cell>
          <cell r="Q563">
            <v>0.44176706827309237</v>
          </cell>
          <cell r="R563">
            <v>0</v>
          </cell>
          <cell r="U563">
            <v>0</v>
          </cell>
        </row>
        <row r="565">
          <cell r="A565" t="str">
            <v>II.</v>
          </cell>
          <cell r="C565" t="str">
            <v>URUTAN KERJA</v>
          </cell>
          <cell r="Q565" t="str">
            <v xml:space="preserve">JUMLAH HARGA TENAGA   </v>
          </cell>
          <cell r="U565">
            <v>0</v>
          </cell>
        </row>
        <row r="566">
          <cell r="A566">
            <v>1</v>
          </cell>
          <cell r="C566" t="str">
            <v>Semen, pasir, batu kerikil dan air dicampur dan diaduk</v>
          </cell>
        </row>
        <row r="567">
          <cell r="C567" t="str">
            <v>menjadi beton dengan menggunakan Concrete Mixer</v>
          </cell>
          <cell r="L567" t="str">
            <v>B.</v>
          </cell>
          <cell r="N567" t="str">
            <v>BAHAN</v>
          </cell>
        </row>
        <row r="568">
          <cell r="A568">
            <v>2</v>
          </cell>
          <cell r="C568" t="str">
            <v>Beton di-cor ke dalam bekisting yang telah disiapkan</v>
          </cell>
        </row>
        <row r="569">
          <cell r="A569">
            <v>3</v>
          </cell>
          <cell r="C569" t="str">
            <v>Penyelesaian dan perapihan setelah pemasangan</v>
          </cell>
          <cell r="L569" t="str">
            <v>1.</v>
          </cell>
          <cell r="N569" t="str">
            <v>Semen</v>
          </cell>
          <cell r="O569" t="str">
            <v>(M12)</v>
          </cell>
          <cell r="P569" t="str">
            <v>Kg</v>
          </cell>
          <cell r="Q569">
            <v>318.10344827586204</v>
          </cell>
          <cell r="R569">
            <v>0</v>
          </cell>
          <cell r="U569">
            <v>0</v>
          </cell>
        </row>
        <row r="570">
          <cell r="L570" t="str">
            <v>2.</v>
          </cell>
          <cell r="N570" t="str">
            <v>Pasir</v>
          </cell>
          <cell r="O570" t="str">
            <v>(M01)</v>
          </cell>
          <cell r="P570" t="str">
            <v>M3</v>
          </cell>
          <cell r="Q570">
            <v>0.39762931034482757</v>
          </cell>
          <cell r="R570">
            <v>14800</v>
          </cell>
          <cell r="U570">
            <v>5884.9137931034484</v>
          </cell>
        </row>
        <row r="571">
          <cell r="A571" t="str">
            <v>III.</v>
          </cell>
          <cell r="C571" t="str">
            <v>PEMAKAIAN BAHAN, ALAT DAN TENAGA</v>
          </cell>
          <cell r="L571" t="str">
            <v>3.</v>
          </cell>
          <cell r="N571" t="str">
            <v>Agregat Kasar</v>
          </cell>
          <cell r="O571" t="str">
            <v>(M03)</v>
          </cell>
          <cell r="P571" t="str">
            <v>M3</v>
          </cell>
          <cell r="Q571">
            <v>0.7068965517241379</v>
          </cell>
          <cell r="R571">
            <v>32852.921470565663</v>
          </cell>
          <cell r="U571">
            <v>23223.616901606762</v>
          </cell>
        </row>
        <row r="572">
          <cell r="L572" t="str">
            <v>4.</v>
          </cell>
          <cell r="N572" t="str">
            <v>Kayu Perancah</v>
          </cell>
          <cell r="O572" t="str">
            <v>(M19)</v>
          </cell>
          <cell r="P572" t="str">
            <v>M3</v>
          </cell>
          <cell r="Q572">
            <v>7.4999999999999997E-2</v>
          </cell>
          <cell r="R572">
            <v>950000</v>
          </cell>
          <cell r="U572">
            <v>71250</v>
          </cell>
        </row>
        <row r="573">
          <cell r="A573" t="str">
            <v xml:space="preserve">   1.</v>
          </cell>
          <cell r="C573" t="str">
            <v>BAHAN</v>
          </cell>
          <cell r="L573" t="str">
            <v>5.</v>
          </cell>
          <cell r="N573" t="str">
            <v>Paku</v>
          </cell>
          <cell r="O573" t="str">
            <v>(M18)</v>
          </cell>
          <cell r="P573" t="str">
            <v>Kg</v>
          </cell>
          <cell r="Q573">
            <v>0.5</v>
          </cell>
          <cell r="R573">
            <v>10800</v>
          </cell>
          <cell r="U573">
            <v>5400</v>
          </cell>
        </row>
        <row r="574">
          <cell r="A574" t="str">
            <v>1.a.</v>
          </cell>
          <cell r="C574" t="str">
            <v>Semen (PC)          =</v>
          </cell>
          <cell r="D574" t="str">
            <v>{Sm x D1 x 1000} x 1.05</v>
          </cell>
          <cell r="G574" t="str">
            <v>(M12)</v>
          </cell>
          <cell r="H574">
            <v>318.10344827586204</v>
          </cell>
          <cell r="I574" t="str">
            <v>Kg</v>
          </cell>
        </row>
        <row r="575">
          <cell r="A575" t="str">
            <v>1.b.</v>
          </cell>
          <cell r="C575" t="str">
            <v>Pasir Beton           =</v>
          </cell>
          <cell r="D575" t="str">
            <v>{(Ps x D1) : D3} x 1.05</v>
          </cell>
          <cell r="G575" t="str">
            <v>(M01)</v>
          </cell>
          <cell r="H575">
            <v>0.39762931034482757</v>
          </cell>
          <cell r="I575" t="str">
            <v>M3</v>
          </cell>
          <cell r="J575">
            <v>715.73275862068965</v>
          </cell>
          <cell r="Q575" t="str">
            <v xml:space="preserve">JUMLAH HARGA BAHAN   </v>
          </cell>
          <cell r="U575">
            <v>105758.53069471021</v>
          </cell>
        </row>
        <row r="576">
          <cell r="A576" t="str">
            <v>1.c.</v>
          </cell>
          <cell r="C576" t="str">
            <v>Agregat  Kasar     =</v>
          </cell>
          <cell r="D576" t="str">
            <v>{(Kr x D1) : D4} x 1.35</v>
          </cell>
          <cell r="G576" t="str">
            <v>(M03)</v>
          </cell>
          <cell r="H576">
            <v>0.7068965517241379</v>
          </cell>
          <cell r="I576" t="str">
            <v>M3</v>
          </cell>
          <cell r="J576">
            <v>1272.4137931034484</v>
          </cell>
        </row>
        <row r="577">
          <cell r="A577" t="str">
            <v>1.d.</v>
          </cell>
          <cell r="C577" t="str">
            <v>Kayu Perancah dan/atau Bekisting</v>
          </cell>
          <cell r="G577" t="str">
            <v>(M19)</v>
          </cell>
          <cell r="H577">
            <v>7.4999999999999997E-2</v>
          </cell>
          <cell r="I577" t="str">
            <v>M3</v>
          </cell>
          <cell r="L577" t="str">
            <v>C.</v>
          </cell>
          <cell r="N577" t="str">
            <v>PERALATAN</v>
          </cell>
        </row>
        <row r="578">
          <cell r="A578" t="str">
            <v>1.e.</v>
          </cell>
          <cell r="C578" t="str">
            <v>Paku</v>
          </cell>
          <cell r="G578" t="str">
            <v>(M18)</v>
          </cell>
          <cell r="H578">
            <v>0.5</v>
          </cell>
          <cell r="I578" t="str">
            <v>Kg</v>
          </cell>
        </row>
        <row r="579">
          <cell r="L579" t="str">
            <v>1.</v>
          </cell>
          <cell r="N579" t="str">
            <v>Conc. Mixer</v>
          </cell>
          <cell r="O579" t="str">
            <v>(E06)</v>
          </cell>
          <cell r="P579" t="str">
            <v>jam</v>
          </cell>
          <cell r="Q579">
            <v>0.44176706827309237</v>
          </cell>
          <cell r="R579">
            <v>24988.507824143071</v>
          </cell>
          <cell r="U579">
            <v>11039.099841990916</v>
          </cell>
        </row>
        <row r="580">
          <cell r="A580" t="str">
            <v>2.</v>
          </cell>
          <cell r="C580" t="str">
            <v>ALAT</v>
          </cell>
          <cell r="L580" t="str">
            <v>2.</v>
          </cell>
          <cell r="N580" t="str">
            <v>Water Tanker</v>
          </cell>
          <cell r="O580" t="str">
            <v>(E23)</v>
          </cell>
          <cell r="P580" t="str">
            <v>jam</v>
          </cell>
          <cell r="Q580">
            <v>5.461414624013293E-2</v>
          </cell>
          <cell r="R580">
            <v>97351.151634057198</v>
          </cell>
          <cell r="U580">
            <v>5316.7500319877554</v>
          </cell>
        </row>
        <row r="581">
          <cell r="A581" t="str">
            <v>2.a.</v>
          </cell>
          <cell r="C581" t="str">
            <v>CONCRETE MIXER</v>
          </cell>
          <cell r="G581" t="str">
            <v>(E06)</v>
          </cell>
          <cell r="L581" t="str">
            <v>3.</v>
          </cell>
          <cell r="N581" t="str">
            <v>Con. Vibrator</v>
          </cell>
          <cell r="O581" t="str">
            <v>(E20)</v>
          </cell>
          <cell r="P581" t="str">
            <v>jam</v>
          </cell>
          <cell r="Q581">
            <v>0.44176706827309237</v>
          </cell>
          <cell r="R581">
            <v>4997.7015648286142</v>
          </cell>
          <cell r="U581">
            <v>2207.8199683981829</v>
          </cell>
        </row>
        <row r="582">
          <cell r="C582" t="str">
            <v>Kapasitas Alat</v>
          </cell>
          <cell r="G582" t="str">
            <v>V</v>
          </cell>
          <cell r="H582">
            <v>500</v>
          </cell>
          <cell r="I582" t="str">
            <v>liter</v>
          </cell>
          <cell r="L582" t="str">
            <v>4.</v>
          </cell>
          <cell r="N582" t="str">
            <v>Alat Bantu</v>
          </cell>
          <cell r="P582" t="str">
            <v>Ls</v>
          </cell>
          <cell r="Q582">
            <v>1</v>
          </cell>
          <cell r="R582">
            <v>600</v>
          </cell>
          <cell r="U582">
            <v>600</v>
          </cell>
        </row>
        <row r="583">
          <cell r="C583" t="str">
            <v>Faktor Efisiensi Alat</v>
          </cell>
          <cell r="G583" t="str">
            <v>Fa</v>
          </cell>
          <cell r="H583">
            <v>0.83</v>
          </cell>
          <cell r="I583" t="str">
            <v>-</v>
          </cell>
          <cell r="L583" t="str">
            <v>5.</v>
          </cell>
        </row>
        <row r="584">
          <cell r="C584" t="str">
            <v>Waktu siklus   :</v>
          </cell>
          <cell r="D584" t="str">
            <v>(T1 + T2 + T3 + T4)</v>
          </cell>
          <cell r="G584" t="str">
            <v>Ts</v>
          </cell>
        </row>
        <row r="585">
          <cell r="C585" t="str">
            <v>-  Memuat</v>
          </cell>
          <cell r="G585" t="str">
            <v>T1</v>
          </cell>
          <cell r="H585">
            <v>3</v>
          </cell>
          <cell r="I585" t="str">
            <v>menit</v>
          </cell>
        </row>
        <row r="586">
          <cell r="C586" t="str">
            <v>-  Mengaduk</v>
          </cell>
          <cell r="G586" t="str">
            <v>T2</v>
          </cell>
          <cell r="H586">
            <v>2</v>
          </cell>
          <cell r="I586" t="str">
            <v>menit</v>
          </cell>
        </row>
        <row r="587">
          <cell r="C587" t="str">
            <v>-  Menuang</v>
          </cell>
          <cell r="G587" t="str">
            <v>T3</v>
          </cell>
          <cell r="H587">
            <v>3</v>
          </cell>
          <cell r="I587" t="str">
            <v>menit</v>
          </cell>
          <cell r="Q587" t="str">
            <v xml:space="preserve">JUMLAH HARGA PERALATAN   </v>
          </cell>
          <cell r="U587">
            <v>19163.669842376854</v>
          </cell>
        </row>
        <row r="588">
          <cell r="C588" t="str">
            <v>-  Tunggu, dll.</v>
          </cell>
          <cell r="G588" t="str">
            <v>T4</v>
          </cell>
          <cell r="H588">
            <v>3</v>
          </cell>
          <cell r="I588" t="str">
            <v>menit</v>
          </cell>
        </row>
        <row r="589">
          <cell r="G589" t="str">
            <v>Ts</v>
          </cell>
          <cell r="H589">
            <v>11</v>
          </cell>
          <cell r="I589" t="str">
            <v>menit</v>
          </cell>
          <cell r="L589" t="str">
            <v>D.</v>
          </cell>
          <cell r="N589" t="str">
            <v>JUMLAH HARGA TENAGA, BAHAN DAN PERALATAN  ( A + B + C )</v>
          </cell>
          <cell r="U589">
            <v>124922.20053708706</v>
          </cell>
        </row>
        <row r="590">
          <cell r="L590" t="str">
            <v>E.</v>
          </cell>
          <cell r="N590" t="str">
            <v>OVERHEAD &amp; PROFIT</v>
          </cell>
          <cell r="P590">
            <v>10</v>
          </cell>
          <cell r="Q590" t="str">
            <v>%  x  D</v>
          </cell>
          <cell r="U590">
            <v>12492.220053708706</v>
          </cell>
        </row>
        <row r="591">
          <cell r="C591" t="str">
            <v>Kap. Prod. / jam  =</v>
          </cell>
          <cell r="D591" t="str">
            <v>V x Fa x 60</v>
          </cell>
          <cell r="G591" t="str">
            <v>Q1</v>
          </cell>
          <cell r="H591">
            <v>2.2636363636363637</v>
          </cell>
          <cell r="I591" t="str">
            <v>M3/jam</v>
          </cell>
          <cell r="L591" t="str">
            <v>F.</v>
          </cell>
          <cell r="N591" t="str">
            <v>HARGA SATUAN PEKERJAAN  ( D + E )</v>
          </cell>
          <cell r="U591">
            <v>137414.42059079578</v>
          </cell>
        </row>
        <row r="592">
          <cell r="D592" t="str">
            <v>1000 x Ts</v>
          </cell>
          <cell r="L592" t="str">
            <v>Note: 1</v>
          </cell>
          <cell r="N592" t="str">
            <v>SATUAN dapat berdasarkan atas jam operasi untuk Tenaga Kerja dan Peralatan, volume dan/atau ukuran</v>
          </cell>
        </row>
        <row r="593">
          <cell r="N593" t="str">
            <v>berat untuk bahan-bahan.</v>
          </cell>
        </row>
        <row r="594">
          <cell r="C594" t="str">
            <v>Koefisien Alat / M3</v>
          </cell>
          <cell r="D594" t="str">
            <v xml:space="preserve">  =   1  :  Q1</v>
          </cell>
          <cell r="G594" t="str">
            <v>(E06)</v>
          </cell>
          <cell r="H594">
            <v>0.44176706827309237</v>
          </cell>
          <cell r="I594" t="str">
            <v>jam</v>
          </cell>
          <cell r="L594">
            <v>2</v>
          </cell>
          <cell r="N594" t="str">
            <v>Kuantitas satuan adalah kuantitas setiap komponen untuk menyelesaikan satu satuan pekerjaan dari nomor</v>
          </cell>
        </row>
        <row r="595">
          <cell r="N595" t="str">
            <v>mata pembayaran.</v>
          </cell>
        </row>
        <row r="596">
          <cell r="L596">
            <v>3</v>
          </cell>
          <cell r="N596" t="str">
            <v>Biaya satuan untuk peralatan sudah termasuk bahan bakar, bahan habis dipakai dan operator.</v>
          </cell>
        </row>
        <row r="597">
          <cell r="L597">
            <v>4</v>
          </cell>
          <cell r="N597" t="str">
            <v>Biaya satuan sudah termasuk pengeluaran untuk seluruh pajak yang berkaitan (tetapi tidak termasuk PPN</v>
          </cell>
        </row>
        <row r="598">
          <cell r="J598" t="str">
            <v>Berlanjut ke hal. berikut.</v>
          </cell>
          <cell r="N598" t="str">
            <v>yang dibayar dari kontrak) dan biaya-biaya lainnya.</v>
          </cell>
        </row>
        <row r="599">
          <cell r="A599" t="str">
            <v>ITEM PEMBAYARAN NO.</v>
          </cell>
          <cell r="D599" t="str">
            <v>:  7.1 (6)</v>
          </cell>
          <cell r="J599" t="str">
            <v>Analisa EI-716</v>
          </cell>
        </row>
        <row r="600">
          <cell r="A600" t="str">
            <v>JENIS PEKERJAAN</v>
          </cell>
          <cell r="D600" t="str">
            <v>:  Beton K-175</v>
          </cell>
        </row>
        <row r="601">
          <cell r="A601" t="str">
            <v>SATUAN PEMBAYARAN</v>
          </cell>
          <cell r="D601" t="str">
            <v>:  M3</v>
          </cell>
          <cell r="H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A607" t="str">
            <v>2.b.</v>
          </cell>
          <cell r="C607" t="str">
            <v>WATER TANK TRUCK</v>
          </cell>
          <cell r="G607" t="str">
            <v>(E23)</v>
          </cell>
        </row>
        <row r="608">
          <cell r="C608" t="str">
            <v>Volume Tanki Air</v>
          </cell>
          <cell r="G608" t="str">
            <v>V</v>
          </cell>
          <cell r="H608">
            <v>4</v>
          </cell>
          <cell r="I608" t="str">
            <v>M3</v>
          </cell>
        </row>
        <row r="609">
          <cell r="C609" t="str">
            <v>Kebutuhan air / M3 beton</v>
          </cell>
          <cell r="G609" t="str">
            <v>Wc</v>
          </cell>
          <cell r="H609">
            <v>0.18131896551724133</v>
          </cell>
          <cell r="I609" t="str">
            <v>M3</v>
          </cell>
        </row>
        <row r="610">
          <cell r="C610" t="str">
            <v>Faktor Efiesiensi Alat</v>
          </cell>
          <cell r="G610" t="str">
            <v>Fa</v>
          </cell>
          <cell r="H610">
            <v>0.83</v>
          </cell>
          <cell r="I610" t="str">
            <v>-</v>
          </cell>
        </row>
        <row r="611">
          <cell r="C611" t="str">
            <v>Pengisian Tanki / jam</v>
          </cell>
          <cell r="G611" t="str">
            <v>n</v>
          </cell>
          <cell r="H611">
            <v>1</v>
          </cell>
          <cell r="I611" t="str">
            <v>kali</v>
          </cell>
        </row>
        <row r="613">
          <cell r="C613" t="str">
            <v>Kap. Prod. / jam  =</v>
          </cell>
          <cell r="D613" t="str">
            <v>V x Fa x n</v>
          </cell>
          <cell r="G613" t="str">
            <v>Q2</v>
          </cell>
          <cell r="H613">
            <v>18.310274330813488</v>
          </cell>
          <cell r="I613" t="str">
            <v>M3</v>
          </cell>
        </row>
        <row r="614">
          <cell r="D614" t="str">
            <v>Wc</v>
          </cell>
        </row>
        <row r="616">
          <cell r="C616" t="str">
            <v>Koefisien Alat / M3</v>
          </cell>
          <cell r="D616" t="str">
            <v xml:space="preserve">  =   1  :  Q2</v>
          </cell>
          <cell r="G616" t="str">
            <v>(E23)</v>
          </cell>
          <cell r="H616">
            <v>5.461414624013293E-2</v>
          </cell>
          <cell r="I616" t="str">
            <v>jam</v>
          </cell>
        </row>
        <row r="618">
          <cell r="A618" t="str">
            <v>2.c.</v>
          </cell>
          <cell r="C618" t="str">
            <v>CONCRETE VIBRATOR</v>
          </cell>
          <cell r="G618" t="str">
            <v>(E20)</v>
          </cell>
        </row>
        <row r="619">
          <cell r="C619" t="str">
            <v>Kebutuhan Alat Penggetar Beton ini disesuaikan dgn</v>
          </cell>
        </row>
        <row r="620">
          <cell r="C620" t="str">
            <v>kapasitas produksi Alat Pencampur (Concrete Mixer)</v>
          </cell>
        </row>
        <row r="622">
          <cell r="C622" t="str">
            <v>Kap. Prod. / jam  =</v>
          </cell>
          <cell r="D622" t="str">
            <v>Kap. Prod./jam Concrete Mixer</v>
          </cell>
          <cell r="G622" t="str">
            <v>Q3</v>
          </cell>
          <cell r="H622">
            <v>2.2636363636363637</v>
          </cell>
          <cell r="I622" t="str">
            <v>M3</v>
          </cell>
        </row>
        <row r="624">
          <cell r="C624" t="str">
            <v>Koefisien Alat / M3</v>
          </cell>
          <cell r="D624" t="str">
            <v xml:space="preserve">  =   1  :  Q3</v>
          </cell>
          <cell r="G624" t="str">
            <v>(E20)</v>
          </cell>
          <cell r="H624">
            <v>0.44176706827309237</v>
          </cell>
          <cell r="I624" t="str">
            <v>jam</v>
          </cell>
        </row>
        <row r="626">
          <cell r="A626" t="str">
            <v>2.d.</v>
          </cell>
          <cell r="C626" t="str">
            <v>CONCRETTE PUMP</v>
          </cell>
          <cell r="G626" t="str">
            <v>(E06)</v>
          </cell>
        </row>
        <row r="627">
          <cell r="C627" t="str">
            <v>Kapasitas Alat</v>
          </cell>
          <cell r="G627" t="str">
            <v>V</v>
          </cell>
          <cell r="H627">
            <v>8</v>
          </cell>
          <cell r="I627" t="str">
            <v>M3</v>
          </cell>
        </row>
        <row r="628">
          <cell r="C628" t="str">
            <v>Faktor Efisiensi Alat</v>
          </cell>
          <cell r="G628" t="str">
            <v>Fa</v>
          </cell>
          <cell r="H628">
            <v>0.83</v>
          </cell>
          <cell r="I628" t="str">
            <v>-</v>
          </cell>
        </row>
        <row r="630">
          <cell r="C630" t="str">
            <v>Kap. Prod. / jam  =</v>
          </cell>
          <cell r="D630" t="str">
            <v>Kap. Prod./jam Concrete Mixer</v>
          </cell>
          <cell r="G630" t="str">
            <v>Q4</v>
          </cell>
          <cell r="H630">
            <v>2.2636363636363637</v>
          </cell>
          <cell r="I630" t="str">
            <v>M3</v>
          </cell>
        </row>
        <row r="632">
          <cell r="C632" t="str">
            <v>Koefisien Alat / M3</v>
          </cell>
          <cell r="D632" t="str">
            <v xml:space="preserve">  =   1  :  Q4</v>
          </cell>
          <cell r="G632" t="str">
            <v>(E28)</v>
          </cell>
          <cell r="H632">
            <v>0.44176706827309237</v>
          </cell>
          <cell r="I632" t="str">
            <v>jam</v>
          </cell>
        </row>
        <row r="634">
          <cell r="A634" t="str">
            <v>2.c.</v>
          </cell>
          <cell r="C634" t="str">
            <v>ALAT BANTU</v>
          </cell>
        </row>
        <row r="635">
          <cell r="C635" t="str">
            <v>Diperlukan  :</v>
          </cell>
        </row>
        <row r="636">
          <cell r="C636" t="str">
            <v>- Sekop</v>
          </cell>
          <cell r="D636" t="str">
            <v>=  2  buah</v>
          </cell>
        </row>
        <row r="637">
          <cell r="C637" t="str">
            <v>- Pacul</v>
          </cell>
          <cell r="D637" t="str">
            <v>=  2  buah</v>
          </cell>
        </row>
        <row r="638">
          <cell r="C638" t="str">
            <v>- Sendok Semen</v>
          </cell>
          <cell r="D638" t="str">
            <v>=  2  buah</v>
          </cell>
        </row>
        <row r="639">
          <cell r="C639" t="str">
            <v>- Ember Cor</v>
          </cell>
          <cell r="D639" t="str">
            <v>=  4  buah</v>
          </cell>
        </row>
        <row r="642">
          <cell r="A642" t="str">
            <v>3.</v>
          </cell>
          <cell r="C642" t="str">
            <v>TENAGA</v>
          </cell>
        </row>
        <row r="643">
          <cell r="C643" t="str">
            <v>Produksi Beton dalam 1 hari</v>
          </cell>
          <cell r="E643" t="str">
            <v>=  Tk x Q1</v>
          </cell>
          <cell r="G643" t="str">
            <v>Qt</v>
          </cell>
          <cell r="H643">
            <v>15.845454545454546</v>
          </cell>
          <cell r="I643" t="str">
            <v>M3</v>
          </cell>
        </row>
        <row r="645">
          <cell r="C645" t="str">
            <v>Kebutuhan tenaga :</v>
          </cell>
          <cell r="D645" t="str">
            <v>- Mandor</v>
          </cell>
          <cell r="G645" t="str">
            <v>M</v>
          </cell>
          <cell r="H645">
            <v>1</v>
          </cell>
          <cell r="I645" t="str">
            <v>orang</v>
          </cell>
        </row>
        <row r="646">
          <cell r="D646" t="str">
            <v>- Tukang</v>
          </cell>
          <cell r="G646" t="str">
            <v>Tb</v>
          </cell>
          <cell r="H646">
            <v>4</v>
          </cell>
          <cell r="I646" t="str">
            <v>orang</v>
          </cell>
        </row>
        <row r="647">
          <cell r="D647" t="str">
            <v>- Pekerja</v>
          </cell>
          <cell r="G647" t="str">
            <v>P</v>
          </cell>
          <cell r="H647">
            <v>12</v>
          </cell>
          <cell r="I647" t="str">
            <v>orang</v>
          </cell>
        </row>
        <row r="649">
          <cell r="C649" t="str">
            <v>Koefisien Tenaga / M3   :</v>
          </cell>
        </row>
        <row r="650">
          <cell r="D650" t="str">
            <v>-  Mandor</v>
          </cell>
          <cell r="E650" t="str">
            <v>= (Tk x M) : Qt</v>
          </cell>
          <cell r="G650" t="str">
            <v>(L03)</v>
          </cell>
          <cell r="H650">
            <v>0.44176706827309237</v>
          </cell>
          <cell r="I650" t="str">
            <v>jam</v>
          </cell>
        </row>
        <row r="651">
          <cell r="D651" t="str">
            <v>-  Tukang</v>
          </cell>
          <cell r="E651" t="str">
            <v>= (Tk x Tb) : Qt</v>
          </cell>
          <cell r="G651" t="str">
            <v>(L02)</v>
          </cell>
          <cell r="H651">
            <v>1.7670682730923695</v>
          </cell>
          <cell r="I651" t="str">
            <v>jam</v>
          </cell>
        </row>
        <row r="652">
          <cell r="D652" t="str">
            <v>-  Pekerja</v>
          </cell>
          <cell r="E652" t="str">
            <v>= (Tk x P) : Qt</v>
          </cell>
          <cell r="G652" t="str">
            <v>(L01)</v>
          </cell>
          <cell r="H652">
            <v>5.3012048192771086</v>
          </cell>
          <cell r="I652" t="str">
            <v>jam</v>
          </cell>
        </row>
        <row r="655">
          <cell r="A655" t="str">
            <v>4.</v>
          </cell>
          <cell r="C655" t="str">
            <v>HARGA DASAR SATUAN UPAH, BAHAN DAN ALAT</v>
          </cell>
        </row>
        <row r="656">
          <cell r="C656" t="str">
            <v>Lihat lampiran.</v>
          </cell>
        </row>
        <row r="658">
          <cell r="J658" t="str">
            <v>Berlanjut ke hal. berikut.</v>
          </cell>
        </row>
        <row r="659">
          <cell r="A659" t="str">
            <v>ITEM PEMBAYARAN NO.</v>
          </cell>
          <cell r="D659" t="str">
            <v>:  7.1 (6)</v>
          </cell>
          <cell r="J659" t="str">
            <v>Analisa EI-716</v>
          </cell>
        </row>
        <row r="660">
          <cell r="A660" t="str">
            <v>JENIS PEKERJAAN</v>
          </cell>
          <cell r="D660" t="str">
            <v>:  Beton K-175</v>
          </cell>
        </row>
        <row r="661">
          <cell r="A661" t="str">
            <v>SATUAN PEMBAYARAN</v>
          </cell>
          <cell r="D661" t="str">
            <v>:  M3</v>
          </cell>
          <cell r="H661" t="str">
            <v xml:space="preserve">        URAIAN ANALISA HARGA SATUAN</v>
          </cell>
        </row>
        <row r="662">
          <cell r="J662" t="str">
            <v>Lanjutan</v>
          </cell>
        </row>
        <row r="664">
          <cell r="A664" t="str">
            <v>No.</v>
          </cell>
          <cell r="C664" t="str">
            <v>U R A I A N</v>
          </cell>
          <cell r="G664" t="str">
            <v>KODE</v>
          </cell>
          <cell r="H664" t="str">
            <v>KOEF.</v>
          </cell>
          <cell r="I664" t="str">
            <v>SATUAN</v>
          </cell>
          <cell r="J664" t="str">
            <v>KETERANGAN</v>
          </cell>
        </row>
        <row r="667">
          <cell r="A667" t="str">
            <v>5.</v>
          </cell>
          <cell r="C667" t="str">
            <v>ANALISA HARGA SATUAN PEKERJAAN</v>
          </cell>
        </row>
        <row r="668">
          <cell r="C668" t="str">
            <v>Lihat perhitungan dalam FORMULIR STANDAR UNTUK</v>
          </cell>
        </row>
        <row r="669">
          <cell r="C669" t="str">
            <v>PEREKEMAN ANALISA MASING-MASING HARGA</v>
          </cell>
        </row>
        <row r="670">
          <cell r="C670" t="str">
            <v>SATUAN.</v>
          </cell>
        </row>
        <row r="671">
          <cell r="C671" t="str">
            <v>Didapat Harga Satuan Pekerjaan :</v>
          </cell>
        </row>
        <row r="673">
          <cell r="C673" t="str">
            <v xml:space="preserve">Rp.  </v>
          </cell>
          <cell r="D673">
            <v>137414.42059079578</v>
          </cell>
          <cell r="E673" t="str">
            <v xml:space="preserve"> / M3</v>
          </cell>
        </row>
        <row r="676">
          <cell r="A676" t="str">
            <v>6.</v>
          </cell>
          <cell r="C676" t="str">
            <v>MASA PELAKSANAAN YANG DIPERLUKAN</v>
          </cell>
        </row>
        <row r="677">
          <cell r="C677" t="str">
            <v>Masa Pelaksanaan :</v>
          </cell>
          <cell r="D677" t="str">
            <v>. . . . . . . . . . . .</v>
          </cell>
        </row>
        <row r="679">
          <cell r="A679" t="str">
            <v>7.</v>
          </cell>
          <cell r="C679" t="str">
            <v>VOLUME PEKERJAAN YANG DIPERLUKAN</v>
          </cell>
        </row>
        <row r="680">
          <cell r="C680" t="str">
            <v>Volume pekerjaan  :</v>
          </cell>
          <cell r="D680">
            <v>0</v>
          </cell>
          <cell r="E680" t="str">
            <v>M3</v>
          </cell>
        </row>
        <row r="719">
          <cell r="A719" t="str">
            <v>ITEM PEMBAYARAN NO.</v>
          </cell>
          <cell r="D719" t="str">
            <v>:  7.1 (7)</v>
          </cell>
          <cell r="J719" t="str">
            <v>Analisa EI-717</v>
          </cell>
          <cell r="T719" t="str">
            <v>Analisa EI-717</v>
          </cell>
        </row>
        <row r="720">
          <cell r="A720" t="str">
            <v>JENIS PEKERJAAN</v>
          </cell>
          <cell r="D720" t="str">
            <v>:  Beton Siklop K-175</v>
          </cell>
        </row>
        <row r="721">
          <cell r="A721" t="str">
            <v>SATUAN PEMBAYARAN</v>
          </cell>
          <cell r="D721" t="str">
            <v>:  M3</v>
          </cell>
          <cell r="H721" t="str">
            <v xml:space="preserve">        URAIAN ANALISA HARGA SATUAN</v>
          </cell>
          <cell r="L721" t="str">
            <v>FORMULIR STANDAR UNTUK</v>
          </cell>
        </row>
        <row r="722">
          <cell r="L722" t="str">
            <v>PEREKAMAN ANALISA MASING-MASING HARGA SATUAN</v>
          </cell>
        </row>
        <row r="723">
          <cell r="L723" t="str">
            <v/>
          </cell>
        </row>
        <row r="724">
          <cell r="A724" t="str">
            <v>No.</v>
          </cell>
          <cell r="C724" t="str">
            <v>U R A I A N</v>
          </cell>
          <cell r="G724" t="str">
            <v>KODE</v>
          </cell>
          <cell r="H724" t="str">
            <v>KOEF.</v>
          </cell>
          <cell r="I724" t="str">
            <v>SATUAN</v>
          </cell>
          <cell r="J724" t="str">
            <v>KETERANGAN</v>
          </cell>
        </row>
        <row r="726">
          <cell r="L726" t="str">
            <v>Proyek / Bagpro</v>
          </cell>
          <cell r="O726" t="str">
            <v xml:space="preserve">:  Peningkatan Jalan Dan Jembatan Prop. NTT </v>
          </cell>
        </row>
        <row r="727">
          <cell r="A727" t="str">
            <v>I.</v>
          </cell>
          <cell r="C727" t="str">
            <v>ASUMSI</v>
          </cell>
          <cell r="L727" t="str">
            <v>No. Paket Kontrak</v>
          </cell>
          <cell r="O727" t="str">
            <v xml:space="preserve">:  </v>
          </cell>
        </row>
        <row r="728">
          <cell r="A728">
            <v>1</v>
          </cell>
          <cell r="C728" t="str">
            <v>Menggunakan alat (cara mekanik)</v>
          </cell>
          <cell r="L728" t="str">
            <v>Nama Paket</v>
          </cell>
          <cell r="O728" t="str">
            <v>:  Pembangunan Jalan Resetlement Pengungsi Mauritzu</v>
          </cell>
        </row>
        <row r="729">
          <cell r="A729">
            <v>2</v>
          </cell>
          <cell r="C729" t="str">
            <v>Lokasi pekerjaan : sepanjang jalan</v>
          </cell>
          <cell r="L729" t="str">
            <v>Prop / Kab / Kodya</v>
          </cell>
          <cell r="O729" t="str">
            <v>:  Nusa Tenggara Timur / TTU</v>
          </cell>
        </row>
        <row r="730">
          <cell r="A730">
            <v>3</v>
          </cell>
          <cell r="C730" t="str">
            <v>Bahan dasar (batu, pasir dan semen) diterima</v>
          </cell>
          <cell r="L730" t="str">
            <v>ITEM PEMBAYARAN NO.</v>
          </cell>
          <cell r="O730" t="str">
            <v>:  7.1 (7)</v>
          </cell>
          <cell r="R730" t="str">
            <v>PERKIRAAN VOL. PEK.</v>
          </cell>
          <cell r="T730" t="str">
            <v>:</v>
          </cell>
          <cell r="U730">
            <v>0</v>
          </cell>
        </row>
        <row r="731">
          <cell r="C731" t="str">
            <v>seluruhnya di lokasi pekerjaan</v>
          </cell>
          <cell r="L731" t="str">
            <v>JENIS PEKERJAAN</v>
          </cell>
          <cell r="O731" t="str">
            <v>:  Beton Siklop K-175</v>
          </cell>
          <cell r="R731" t="str">
            <v>TOTAL HARGA (Rp.)</v>
          </cell>
          <cell r="T731" t="str">
            <v>:</v>
          </cell>
          <cell r="U731">
            <v>0</v>
          </cell>
        </row>
        <row r="732">
          <cell r="A732">
            <v>4</v>
          </cell>
          <cell r="C732" t="str">
            <v>Jarak rata-rata Base camp ke lokasi pekerjaan</v>
          </cell>
          <cell r="G732" t="str">
            <v>L</v>
          </cell>
          <cell r="H732">
            <v>17.5</v>
          </cell>
          <cell r="I732" t="str">
            <v>KM</v>
          </cell>
          <cell r="L732" t="str">
            <v>SATUAN PEMBAYARAN</v>
          </cell>
          <cell r="O732" t="str">
            <v>:  M3</v>
          </cell>
          <cell r="R732" t="str">
            <v>% THD. BIAYA PROYEK</v>
          </cell>
          <cell r="T732" t="str">
            <v>:</v>
          </cell>
          <cell r="U732">
            <v>0</v>
          </cell>
        </row>
        <row r="733">
          <cell r="A733">
            <v>5</v>
          </cell>
          <cell r="C733" t="str">
            <v>Jam kerja efektif per-hari</v>
          </cell>
          <cell r="G733" t="str">
            <v>Tk</v>
          </cell>
          <cell r="H733">
            <v>7</v>
          </cell>
          <cell r="I733" t="str">
            <v>jam</v>
          </cell>
        </row>
        <row r="734">
          <cell r="A734">
            <v>6</v>
          </cell>
          <cell r="C734" t="str">
            <v>Kadar Semen Minimum (Spesifikasi)</v>
          </cell>
          <cell r="G734" t="str">
            <v>Ks</v>
          </cell>
          <cell r="H734">
            <v>300</v>
          </cell>
          <cell r="I734" t="str">
            <v>Kg/M3</v>
          </cell>
          <cell r="J734" t="str">
            <v xml:space="preserve"> K-175</v>
          </cell>
        </row>
        <row r="735">
          <cell r="Q735" t="str">
            <v>PERKIRAAN</v>
          </cell>
          <cell r="R735" t="str">
            <v>HARGA</v>
          </cell>
          <cell r="S735" t="str">
            <v>JUMLAH</v>
          </cell>
        </row>
        <row r="736">
          <cell r="A736">
            <v>7</v>
          </cell>
          <cell r="C736" t="str">
            <v>Perbandingan Air/Semen Maksimum (Spesifikasi)</v>
          </cell>
          <cell r="G736" t="str">
            <v>Wcr</v>
          </cell>
          <cell r="H736">
            <v>0.56999999999999995</v>
          </cell>
          <cell r="I736" t="str">
            <v>-</v>
          </cell>
          <cell r="L736" t="str">
            <v>NO.</v>
          </cell>
          <cell r="N736" t="str">
            <v>KOMPONEN</v>
          </cell>
          <cell r="P736" t="str">
            <v>SATUAN</v>
          </cell>
          <cell r="Q736" t="str">
            <v>KUANTITAS</v>
          </cell>
          <cell r="R736" t="str">
            <v>SATUAN</v>
          </cell>
          <cell r="S736" t="str">
            <v>HARGA</v>
          </cell>
        </row>
        <row r="737">
          <cell r="A737">
            <v>8</v>
          </cell>
          <cell r="C737" t="str">
            <v>Perbandingan Camp.</v>
          </cell>
          <cell r="D737">
            <v>1</v>
          </cell>
          <cell r="E737" t="str">
            <v>:  Semen</v>
          </cell>
          <cell r="G737" t="str">
            <v>Sm</v>
          </cell>
          <cell r="H737">
            <v>13.793103448275861</v>
          </cell>
          <cell r="I737" t="str">
            <v>%</v>
          </cell>
          <cell r="J737" t="str">
            <v xml:space="preserve"> Berdasarkan</v>
          </cell>
          <cell r="R737" t="str">
            <v>(Rp.)</v>
          </cell>
          <cell r="S737" t="str">
            <v>(Rp.)</v>
          </cell>
        </row>
        <row r="738">
          <cell r="D738">
            <v>2.25</v>
          </cell>
          <cell r="E738" t="str">
            <v>:  Pasir</v>
          </cell>
          <cell r="G738" t="str">
            <v>Ps</v>
          </cell>
          <cell r="H738">
            <v>31.03448275862069</v>
          </cell>
          <cell r="I738" t="str">
            <v>%</v>
          </cell>
          <cell r="J738" t="str">
            <v xml:space="preserve"> JMF &amp; sesuai</v>
          </cell>
        </row>
        <row r="739">
          <cell r="D739">
            <v>4</v>
          </cell>
          <cell r="E739" t="str">
            <v>:  Kerikil Pecah</v>
          </cell>
          <cell r="G739" t="str">
            <v>Kr</v>
          </cell>
          <cell r="H739">
            <v>55.172413793103445</v>
          </cell>
          <cell r="I739" t="str">
            <v>%</v>
          </cell>
          <cell r="J739" t="str">
            <v xml:space="preserve"> dgn Spesifikasi</v>
          </cell>
        </row>
        <row r="740">
          <cell r="A740">
            <v>9</v>
          </cell>
          <cell r="C740" t="str">
            <v>Berat Jenis Material :</v>
          </cell>
          <cell r="L740" t="str">
            <v>A.</v>
          </cell>
          <cell r="N740" t="str">
            <v>TENAGA</v>
          </cell>
        </row>
        <row r="741">
          <cell r="C741" t="str">
            <v>-  Beton</v>
          </cell>
          <cell r="G741" t="str">
            <v>D1</v>
          </cell>
          <cell r="H741">
            <v>2.25</v>
          </cell>
          <cell r="I741" t="str">
            <v>T/M3</v>
          </cell>
        </row>
        <row r="742">
          <cell r="C742" t="str">
            <v>-  Semen</v>
          </cell>
          <cell r="G742" t="str">
            <v>D2</v>
          </cell>
          <cell r="H742">
            <v>1.44</v>
          </cell>
          <cell r="I742" t="str">
            <v>T/M3</v>
          </cell>
          <cell r="L742" t="str">
            <v>1.</v>
          </cell>
          <cell r="N742" t="str">
            <v>Pekerja</v>
          </cell>
          <cell r="O742" t="str">
            <v>(L01)</v>
          </cell>
          <cell r="P742" t="str">
            <v>jam</v>
          </cell>
          <cell r="Q742">
            <v>5.3012048192771086</v>
          </cell>
          <cell r="R742">
            <v>0</v>
          </cell>
          <cell r="U742">
            <v>0</v>
          </cell>
        </row>
        <row r="743">
          <cell r="C743" t="str">
            <v>-  Pasir</v>
          </cell>
          <cell r="G743" t="str">
            <v>D3</v>
          </cell>
          <cell r="H743">
            <v>1.8</v>
          </cell>
          <cell r="I743" t="str">
            <v>T/M3</v>
          </cell>
          <cell r="L743" t="str">
            <v>2.</v>
          </cell>
          <cell r="N743" t="str">
            <v>Tukang</v>
          </cell>
          <cell r="O743" t="str">
            <v>(L02)</v>
          </cell>
          <cell r="P743" t="str">
            <v>jam</v>
          </cell>
          <cell r="Q743">
            <v>1.7670682730923695</v>
          </cell>
          <cell r="R743">
            <v>0</v>
          </cell>
          <cell r="U743">
            <v>0</v>
          </cell>
        </row>
        <row r="744">
          <cell r="C744" t="str">
            <v>-  Kerikil Pecah (Agregat Kasar)</v>
          </cell>
          <cell r="G744" t="str">
            <v>D4</v>
          </cell>
          <cell r="H744">
            <v>1.8</v>
          </cell>
          <cell r="I744" t="str">
            <v>T/M3</v>
          </cell>
          <cell r="L744" t="str">
            <v>3.</v>
          </cell>
          <cell r="N744" t="str">
            <v>Mandor</v>
          </cell>
          <cell r="O744" t="str">
            <v>(L03)</v>
          </cell>
          <cell r="P744" t="str">
            <v>jam</v>
          </cell>
          <cell r="Q744">
            <v>0.44176706827309237</v>
          </cell>
          <cell r="R744">
            <v>0</v>
          </cell>
          <cell r="U744">
            <v>0</v>
          </cell>
        </row>
        <row r="746">
          <cell r="A746" t="str">
            <v>II.</v>
          </cell>
          <cell r="C746" t="str">
            <v>URUTAN KERJA</v>
          </cell>
          <cell r="Q746" t="str">
            <v xml:space="preserve">JUMLAH HARGA TENAGA   </v>
          </cell>
          <cell r="U746">
            <v>0</v>
          </cell>
        </row>
        <row r="747">
          <cell r="A747">
            <v>1</v>
          </cell>
          <cell r="C747" t="str">
            <v>Semen, pasir, batu kerikil dan air dicampur dan diaduk</v>
          </cell>
        </row>
        <row r="748">
          <cell r="C748" t="str">
            <v>menjadi beton dengan menggunakan Concrete Mixer</v>
          </cell>
          <cell r="L748" t="str">
            <v>B.</v>
          </cell>
          <cell r="N748" t="str">
            <v>BAHAN</v>
          </cell>
        </row>
        <row r="749">
          <cell r="A749">
            <v>2</v>
          </cell>
          <cell r="C749" t="str">
            <v>Beton dicor ke dlm bekisting/acuan yang telah disiap-</v>
          </cell>
        </row>
        <row r="750">
          <cell r="C750" t="str">
            <v>kan dan memasukkan batu pecah (batu siklop)</v>
          </cell>
          <cell r="L750" t="str">
            <v>1.</v>
          </cell>
          <cell r="N750" t="str">
            <v>Semen</v>
          </cell>
          <cell r="O750" t="str">
            <v>(M12)</v>
          </cell>
          <cell r="P750" t="str">
            <v>Kg</v>
          </cell>
          <cell r="Q750">
            <v>318.10344827586204</v>
          </cell>
          <cell r="R750">
            <v>0</v>
          </cell>
          <cell r="U750">
            <v>0</v>
          </cell>
        </row>
        <row r="751">
          <cell r="A751">
            <v>3</v>
          </cell>
          <cell r="C751" t="str">
            <v>Penyelesaian dan perapihan setelah pemasangan</v>
          </cell>
          <cell r="L751" t="str">
            <v>2.</v>
          </cell>
          <cell r="N751" t="str">
            <v>Pasir</v>
          </cell>
          <cell r="O751" t="str">
            <v>(M01)</v>
          </cell>
          <cell r="P751" t="str">
            <v>M3</v>
          </cell>
          <cell r="Q751">
            <v>0.39762931034482757</v>
          </cell>
          <cell r="R751">
            <v>14800</v>
          </cell>
          <cell r="U751">
            <v>5884.9137931034484</v>
          </cell>
        </row>
        <row r="752">
          <cell r="L752" t="str">
            <v>3.</v>
          </cell>
          <cell r="N752" t="str">
            <v>Agregat Kasar</v>
          </cell>
          <cell r="O752" t="str">
            <v>(M03)</v>
          </cell>
          <cell r="P752" t="str">
            <v>M3</v>
          </cell>
          <cell r="Q752">
            <v>0.49482758620689654</v>
          </cell>
          <cell r="R752">
            <v>32852.921470565663</v>
          </cell>
          <cell r="U752">
            <v>16256.531831124734</v>
          </cell>
        </row>
        <row r="753">
          <cell r="A753" t="str">
            <v>III.</v>
          </cell>
          <cell r="C753" t="str">
            <v>PEMAKAIAN BAHAN, ALAT DAN TENAGA</v>
          </cell>
          <cell r="L753" t="str">
            <v>4.</v>
          </cell>
          <cell r="N753" t="str">
            <v>Batu Belah</v>
          </cell>
          <cell r="O753" t="str">
            <v>(M06)</v>
          </cell>
          <cell r="P753" t="str">
            <v>M3</v>
          </cell>
          <cell r="Q753">
            <v>0.21206896551724136</v>
          </cell>
          <cell r="R753">
            <v>22300</v>
          </cell>
          <cell r="U753">
            <v>4729.1379310344819</v>
          </cell>
        </row>
        <row r="754">
          <cell r="L754" t="str">
            <v>5.</v>
          </cell>
          <cell r="N754" t="str">
            <v>Kayu Perancah</v>
          </cell>
          <cell r="O754" t="str">
            <v>(M19)</v>
          </cell>
          <cell r="P754" t="str">
            <v>M3</v>
          </cell>
          <cell r="Q754">
            <v>0.05</v>
          </cell>
          <cell r="R754">
            <v>950000</v>
          </cell>
          <cell r="U754">
            <v>47500</v>
          </cell>
        </row>
        <row r="755">
          <cell r="A755" t="str">
            <v xml:space="preserve">   1.</v>
          </cell>
          <cell r="C755" t="str">
            <v>BAHAN</v>
          </cell>
          <cell r="L755" t="str">
            <v>6.</v>
          </cell>
          <cell r="N755" t="str">
            <v>Paku</v>
          </cell>
          <cell r="O755" t="str">
            <v>(M18)</v>
          </cell>
          <cell r="P755" t="str">
            <v>Kg</v>
          </cell>
          <cell r="Q755">
            <v>0.4</v>
          </cell>
          <cell r="R755">
            <v>10800</v>
          </cell>
          <cell r="U755">
            <v>4320</v>
          </cell>
        </row>
        <row r="756">
          <cell r="A756" t="str">
            <v>1.a.</v>
          </cell>
          <cell r="C756" t="str">
            <v>Semen (PC)          =</v>
          </cell>
          <cell r="D756" t="str">
            <v xml:space="preserve">   {Sm x D1 x 1000} x  1.025</v>
          </cell>
          <cell r="G756" t="str">
            <v>(M12)</v>
          </cell>
          <cell r="H756">
            <v>318.10344827586204</v>
          </cell>
          <cell r="I756" t="str">
            <v>Kg</v>
          </cell>
          <cell r="Q756" t="str">
            <v xml:space="preserve">JUMLAH HARGA BAHAN   </v>
          </cell>
          <cell r="U756">
            <v>78690.583555262667</v>
          </cell>
        </row>
        <row r="757">
          <cell r="A757" t="str">
            <v>1.b.</v>
          </cell>
          <cell r="C757" t="str">
            <v>Pasir Beton           =</v>
          </cell>
          <cell r="D757" t="str">
            <v xml:space="preserve">   {(Ps x D1) : D3} x 1.025</v>
          </cell>
          <cell r="G757" t="str">
            <v>(M01)</v>
          </cell>
          <cell r="H757">
            <v>0.39762931034482757</v>
          </cell>
          <cell r="I757" t="str">
            <v>M3</v>
          </cell>
        </row>
        <row r="758">
          <cell r="A758" t="str">
            <v>1.c.</v>
          </cell>
          <cell r="C758" t="str">
            <v>Agregat Kasar       =</v>
          </cell>
          <cell r="D758" t="str">
            <v xml:space="preserve">   {(Kr x D1) : D4} x 0.70 * 1.025</v>
          </cell>
          <cell r="G758" t="str">
            <v>(M03)</v>
          </cell>
          <cell r="H758">
            <v>0.49482758620689654</v>
          </cell>
          <cell r="I758" t="str">
            <v>M3</v>
          </cell>
          <cell r="L758" t="str">
            <v>C.</v>
          </cell>
          <cell r="N758" t="str">
            <v>PERALATAN</v>
          </cell>
        </row>
        <row r="759">
          <cell r="A759" t="str">
            <v>1.d.</v>
          </cell>
          <cell r="C759" t="str">
            <v>Batu Belah            =</v>
          </cell>
          <cell r="D759" t="str">
            <v xml:space="preserve">   {(Kr x D1) : D4} x 0.30 * 1.025</v>
          </cell>
          <cell r="G759" t="str">
            <v>(M06)</v>
          </cell>
          <cell r="H759">
            <v>0.21206896551724136</v>
          </cell>
          <cell r="I759" t="str">
            <v>M3</v>
          </cell>
        </row>
        <row r="760">
          <cell r="A760" t="str">
            <v>1.e.</v>
          </cell>
          <cell r="C760" t="str">
            <v>Kayu Perancah dan/atau Bekisting</v>
          </cell>
          <cell r="G760" t="str">
            <v>(M19)</v>
          </cell>
          <cell r="H760">
            <v>0.05</v>
          </cell>
          <cell r="I760" t="str">
            <v>M3</v>
          </cell>
          <cell r="L760" t="str">
            <v>1.</v>
          </cell>
          <cell r="N760" t="str">
            <v>Conc. Mixer</v>
          </cell>
          <cell r="O760" t="str">
            <v>(E06)</v>
          </cell>
          <cell r="P760" t="str">
            <v>jam</v>
          </cell>
          <cell r="Q760">
            <v>0.44176706827309237</v>
          </cell>
          <cell r="R760">
            <v>24988.507824143071</v>
          </cell>
          <cell r="U760">
            <v>11039.099841990916</v>
          </cell>
        </row>
        <row r="761">
          <cell r="A761" t="str">
            <v>1.f</v>
          </cell>
          <cell r="C761" t="str">
            <v>Paku</v>
          </cell>
          <cell r="G761" t="str">
            <v>(M18)</v>
          </cell>
          <cell r="H761">
            <v>0.4</v>
          </cell>
          <cell r="I761" t="str">
            <v>Kg</v>
          </cell>
          <cell r="L761" t="str">
            <v>2.</v>
          </cell>
          <cell r="N761" t="str">
            <v>Water Tanker</v>
          </cell>
          <cell r="O761" t="str">
            <v>(E23)</v>
          </cell>
          <cell r="P761" t="str">
            <v>jam</v>
          </cell>
          <cell r="Q761">
            <v>5.461414624013293E-2</v>
          </cell>
          <cell r="R761">
            <v>97351.151634057198</v>
          </cell>
          <cell r="U761">
            <v>5316.7500319877554</v>
          </cell>
        </row>
        <row r="762">
          <cell r="L762" t="str">
            <v>3.</v>
          </cell>
          <cell r="N762" t="str">
            <v>Con. Vibrator</v>
          </cell>
          <cell r="O762" t="str">
            <v>(E20)</v>
          </cell>
          <cell r="P762" t="str">
            <v>jam</v>
          </cell>
          <cell r="Q762">
            <v>0.44176706827309237</v>
          </cell>
          <cell r="R762">
            <v>4997.7015648286142</v>
          </cell>
          <cell r="U762">
            <v>2207.8199683981829</v>
          </cell>
        </row>
        <row r="763">
          <cell r="A763" t="str">
            <v>2.</v>
          </cell>
          <cell r="C763" t="str">
            <v>ALAT</v>
          </cell>
          <cell r="L763" t="str">
            <v>4.</v>
          </cell>
          <cell r="N763" t="str">
            <v>Alat Bantu</v>
          </cell>
          <cell r="P763" t="str">
            <v>Ls</v>
          </cell>
          <cell r="Q763">
            <v>1</v>
          </cell>
          <cell r="R763">
            <v>650</v>
          </cell>
          <cell r="U763">
            <v>650</v>
          </cell>
        </row>
        <row r="764">
          <cell r="A764" t="str">
            <v>2.a.</v>
          </cell>
          <cell r="C764" t="str">
            <v>CONCRETE MIXER</v>
          </cell>
          <cell r="G764" t="str">
            <v>(E06)</v>
          </cell>
        </row>
        <row r="765">
          <cell r="C765" t="str">
            <v>Kapasitas Alat</v>
          </cell>
          <cell r="G765" t="str">
            <v>V</v>
          </cell>
          <cell r="H765">
            <v>500</v>
          </cell>
          <cell r="I765" t="str">
            <v>liter</v>
          </cell>
        </row>
        <row r="766">
          <cell r="C766" t="str">
            <v>Faktor Efisiensi Alat</v>
          </cell>
          <cell r="G766" t="str">
            <v>Fa</v>
          </cell>
          <cell r="H766">
            <v>0.83</v>
          </cell>
          <cell r="I766" t="str">
            <v>-</v>
          </cell>
        </row>
        <row r="767">
          <cell r="C767" t="str">
            <v>Waktu siklus   :</v>
          </cell>
          <cell r="D767" t="str">
            <v>(T1 + T2 + T3 + T4)</v>
          </cell>
          <cell r="G767" t="str">
            <v>Ts</v>
          </cell>
        </row>
        <row r="768">
          <cell r="C768" t="str">
            <v>-  Memuat</v>
          </cell>
          <cell r="G768" t="str">
            <v>T1</v>
          </cell>
          <cell r="H768">
            <v>3</v>
          </cell>
          <cell r="I768" t="str">
            <v>menit</v>
          </cell>
          <cell r="Q768" t="str">
            <v xml:space="preserve">JUMLAH HARGA PERALATAN   </v>
          </cell>
          <cell r="U768">
            <v>19213.669842376854</v>
          </cell>
        </row>
        <row r="769">
          <cell r="C769" t="str">
            <v>-  Mengaduk</v>
          </cell>
          <cell r="G769" t="str">
            <v>T2</v>
          </cell>
          <cell r="H769">
            <v>2</v>
          </cell>
          <cell r="I769" t="str">
            <v>menit</v>
          </cell>
        </row>
        <row r="770">
          <cell r="C770" t="str">
            <v>-  Menuang</v>
          </cell>
          <cell r="G770" t="str">
            <v>T3</v>
          </cell>
          <cell r="H770">
            <v>3</v>
          </cell>
          <cell r="I770" t="str">
            <v>menit</v>
          </cell>
          <cell r="L770" t="str">
            <v>D.</v>
          </cell>
          <cell r="N770" t="str">
            <v>JUMLAH HARGA TENAGA, BAHAN DAN PERALATAN  ( A + B + C )</v>
          </cell>
          <cell r="U770">
            <v>97904.253397639521</v>
          </cell>
        </row>
        <row r="771">
          <cell r="C771" t="str">
            <v>-  Tunggu, dll.</v>
          </cell>
          <cell r="G771" t="str">
            <v>T4</v>
          </cell>
          <cell r="H771">
            <v>3</v>
          </cell>
          <cell r="I771" t="str">
            <v>menit</v>
          </cell>
          <cell r="L771" t="str">
            <v>E.</v>
          </cell>
          <cell r="N771" t="str">
            <v>OVERHEAD &amp; PROFIT</v>
          </cell>
          <cell r="P771">
            <v>10</v>
          </cell>
          <cell r="Q771" t="str">
            <v>%  x  D</v>
          </cell>
          <cell r="U771">
            <v>9790.4253397639532</v>
          </cell>
        </row>
        <row r="772">
          <cell r="G772" t="str">
            <v>Ts</v>
          </cell>
          <cell r="H772">
            <v>11</v>
          </cell>
          <cell r="I772" t="str">
            <v>menit</v>
          </cell>
          <cell r="L772" t="str">
            <v>F.</v>
          </cell>
          <cell r="N772" t="str">
            <v>HARGA SATUAN PEKERJAAN  ( D + E )</v>
          </cell>
          <cell r="U772">
            <v>107694.67873740348</v>
          </cell>
        </row>
        <row r="773">
          <cell r="L773" t="str">
            <v>Note: 1</v>
          </cell>
          <cell r="N773" t="str">
            <v>SATUAN dapat berdasarkan atas jam operasi untuk Tenaga Kerja dan Peralatan, volume dan/atau ukuran</v>
          </cell>
        </row>
        <row r="774">
          <cell r="C774" t="str">
            <v>Kap. Prod. / jam  =</v>
          </cell>
          <cell r="D774" t="str">
            <v>V x Fa x 60</v>
          </cell>
          <cell r="G774" t="str">
            <v>Q1</v>
          </cell>
          <cell r="H774">
            <v>2.2636363636363637</v>
          </cell>
          <cell r="I774" t="str">
            <v>M3</v>
          </cell>
          <cell r="N774" t="str">
            <v>berat untuk bahan-bahan.</v>
          </cell>
        </row>
        <row r="775">
          <cell r="D775" t="str">
            <v>1000 x Ts</v>
          </cell>
          <cell r="L775">
            <v>2</v>
          </cell>
          <cell r="N775" t="str">
            <v>Kuantitas satuan adalah kuantitas setiap komponen untuk menyelesaikan satu satuan pekerjaan dari nomor</v>
          </cell>
        </row>
        <row r="776">
          <cell r="N776" t="str">
            <v>mata pembayaran.</v>
          </cell>
        </row>
        <row r="777">
          <cell r="C777" t="str">
            <v>Koefisien Alat / M3</v>
          </cell>
          <cell r="D777" t="str">
            <v xml:space="preserve">  =   1  :  Q1</v>
          </cell>
          <cell r="G777" t="str">
            <v>(E06)</v>
          </cell>
          <cell r="H777">
            <v>0.44176706827309237</v>
          </cell>
          <cell r="I777" t="str">
            <v>jam</v>
          </cell>
          <cell r="L777">
            <v>3</v>
          </cell>
          <cell r="N777" t="str">
            <v>Biaya satuan untuk peralatan sudah termasuk bahan bakar, bahan habis dipakai dan operator.</v>
          </cell>
        </row>
        <row r="778">
          <cell r="L778">
            <v>4</v>
          </cell>
          <cell r="N778" t="str">
            <v>Biaya satuan sudah termasuk pengeluaran untuk seluruh pajak yang berkaitan (tetapi tidak termasuk PPN</v>
          </cell>
        </row>
        <row r="779">
          <cell r="J779" t="str">
            <v>Berlanjut ke hal. berikut.</v>
          </cell>
          <cell r="N779" t="str">
            <v>yang dibayar dari kontrak) dan biaya-biaya lainnya.</v>
          </cell>
        </row>
        <row r="780">
          <cell r="A780" t="str">
            <v>ITEM PEMBAYARAN NO.</v>
          </cell>
          <cell r="D780" t="str">
            <v>:  7.1 (7)</v>
          </cell>
          <cell r="J780" t="str">
            <v>Analisa EI-717</v>
          </cell>
        </row>
        <row r="781">
          <cell r="A781" t="str">
            <v>JENIS PEKERJAAN</v>
          </cell>
          <cell r="D781" t="str">
            <v>:  Beton Siklop K-175</v>
          </cell>
        </row>
        <row r="782">
          <cell r="A782" t="str">
            <v>SATUAN PEMBAYARAN</v>
          </cell>
          <cell r="D782" t="str">
            <v>:  M3</v>
          </cell>
          <cell r="H782" t="str">
            <v xml:space="preserve">        URAIAN ANALISA HARGA SATUAN</v>
          </cell>
        </row>
        <row r="783">
          <cell r="J783" t="str">
            <v>Lanjutan</v>
          </cell>
        </row>
        <row r="785">
          <cell r="A785" t="str">
            <v>No.</v>
          </cell>
          <cell r="C785" t="str">
            <v>U R A I A N</v>
          </cell>
          <cell r="G785" t="str">
            <v>KODE</v>
          </cell>
          <cell r="H785" t="str">
            <v>KOEF.</v>
          </cell>
          <cell r="I785" t="str">
            <v>SATUAN</v>
          </cell>
          <cell r="J785" t="str">
            <v>KETERANGAN</v>
          </cell>
        </row>
        <row r="788">
          <cell r="A788" t="str">
            <v>2.b.</v>
          </cell>
          <cell r="C788" t="str">
            <v>WATER TANK TRUCK</v>
          </cell>
          <cell r="G788" t="str">
            <v>(E23)</v>
          </cell>
        </row>
        <row r="789">
          <cell r="C789" t="str">
            <v>Volume Tanki Air</v>
          </cell>
          <cell r="G789" t="str">
            <v>V</v>
          </cell>
          <cell r="H789">
            <v>4</v>
          </cell>
          <cell r="I789" t="str">
            <v>M3</v>
          </cell>
        </row>
        <row r="790">
          <cell r="C790" t="str">
            <v>Kebutuhan air / M3 beton</v>
          </cell>
          <cell r="G790" t="str">
            <v>Wc</v>
          </cell>
          <cell r="H790">
            <v>0.18131896551724133</v>
          </cell>
          <cell r="I790" t="str">
            <v>M3</v>
          </cell>
        </row>
        <row r="791">
          <cell r="C791" t="str">
            <v>Faktor Efiesiensi Alat</v>
          </cell>
          <cell r="G791" t="str">
            <v>Fa</v>
          </cell>
          <cell r="H791">
            <v>0.83</v>
          </cell>
          <cell r="I791" t="str">
            <v>-</v>
          </cell>
        </row>
        <row r="792">
          <cell r="C792" t="str">
            <v>Pengisian Tanki / jam</v>
          </cell>
          <cell r="G792" t="str">
            <v>n</v>
          </cell>
          <cell r="H792">
            <v>1</v>
          </cell>
          <cell r="I792" t="str">
            <v>kali</v>
          </cell>
        </row>
        <row r="794">
          <cell r="C794" t="str">
            <v>Kap. Prod. / jam  =</v>
          </cell>
          <cell r="D794" t="str">
            <v>V x Fa x n</v>
          </cell>
          <cell r="G794" t="str">
            <v>Q2</v>
          </cell>
          <cell r="H794">
            <v>18.310274330813488</v>
          </cell>
          <cell r="I794" t="str">
            <v>M3</v>
          </cell>
        </row>
        <row r="795">
          <cell r="D795" t="str">
            <v>Wc</v>
          </cell>
        </row>
        <row r="797">
          <cell r="C797" t="str">
            <v>Koefisien Alat / M3</v>
          </cell>
          <cell r="D797" t="str">
            <v xml:space="preserve">  =   1  :  Q2</v>
          </cell>
          <cell r="G797" t="str">
            <v>(E23)</v>
          </cell>
          <cell r="H797">
            <v>5.461414624013293E-2</v>
          </cell>
          <cell r="I797" t="str">
            <v>jam</v>
          </cell>
        </row>
        <row r="799">
          <cell r="A799" t="str">
            <v>2.c.</v>
          </cell>
          <cell r="C799" t="str">
            <v>CONCRETE VIBRATOR</v>
          </cell>
          <cell r="G799" t="str">
            <v>(E20)</v>
          </cell>
        </row>
        <row r="800">
          <cell r="C800" t="str">
            <v>Kebutuhan Alat Penggetar Beton ini disesuaikan dengan</v>
          </cell>
        </row>
        <row r="801">
          <cell r="C801" t="str">
            <v>kapasitas produksi Alat Pencampur (Concrete Mixer)</v>
          </cell>
        </row>
        <row r="803">
          <cell r="C803" t="str">
            <v>Kap. Prod. / jam  =</v>
          </cell>
          <cell r="D803" t="str">
            <v>Kap.Prod./Jam Alat Concrete Mixer</v>
          </cell>
          <cell r="G803" t="str">
            <v>Q3</v>
          </cell>
          <cell r="H803">
            <v>2.2636363636363637</v>
          </cell>
          <cell r="I803" t="str">
            <v>M3</v>
          </cell>
        </row>
        <row r="805">
          <cell r="C805" t="str">
            <v>Koefisien Alat / M3</v>
          </cell>
          <cell r="D805" t="str">
            <v xml:space="preserve">  =   1  :  Q3</v>
          </cell>
          <cell r="G805" t="str">
            <v>(E20)</v>
          </cell>
          <cell r="H805">
            <v>0.44176706827309237</v>
          </cell>
          <cell r="I805" t="str">
            <v>jam</v>
          </cell>
        </row>
        <row r="807">
          <cell r="A807" t="str">
            <v>2.c.</v>
          </cell>
          <cell r="C807" t="str">
            <v>ALAT BANTU</v>
          </cell>
        </row>
        <row r="808">
          <cell r="C808" t="str">
            <v>Diperlukan  :</v>
          </cell>
        </row>
        <row r="809">
          <cell r="C809" t="str">
            <v>- Sekop</v>
          </cell>
          <cell r="D809" t="str">
            <v>=  2  buah</v>
          </cell>
        </row>
        <row r="810">
          <cell r="C810" t="str">
            <v>- Pacul</v>
          </cell>
          <cell r="D810" t="str">
            <v>=  2  buah</v>
          </cell>
        </row>
        <row r="811">
          <cell r="C811" t="str">
            <v>- Sendok Semen</v>
          </cell>
          <cell r="D811" t="str">
            <v>=  2  buah</v>
          </cell>
        </row>
        <row r="812">
          <cell r="C812" t="str">
            <v>- Ember Cor</v>
          </cell>
          <cell r="D812" t="str">
            <v>=  4  buah</v>
          </cell>
        </row>
        <row r="813">
          <cell r="C813" t="str">
            <v>- Gerobak Dorong</v>
          </cell>
          <cell r="D813" t="str">
            <v>=  2  buah</v>
          </cell>
        </row>
        <row r="815">
          <cell r="A815" t="str">
            <v>3.</v>
          </cell>
          <cell r="C815" t="str">
            <v>TENAGA</v>
          </cell>
        </row>
        <row r="816">
          <cell r="C816" t="str">
            <v>Produksi Beton dalam 1 hari</v>
          </cell>
          <cell r="E816" t="str">
            <v>=  Tk x Q1</v>
          </cell>
          <cell r="G816" t="str">
            <v>Qt</v>
          </cell>
          <cell r="H816">
            <v>15.845454545454546</v>
          </cell>
          <cell r="I816" t="str">
            <v>M3</v>
          </cell>
        </row>
        <row r="818">
          <cell r="C818" t="str">
            <v>Kebutuhan tenaga :</v>
          </cell>
          <cell r="D818" t="str">
            <v>- Mandor</v>
          </cell>
          <cell r="G818" t="str">
            <v>M</v>
          </cell>
          <cell r="H818">
            <v>1</v>
          </cell>
          <cell r="I818" t="str">
            <v>orang</v>
          </cell>
        </row>
        <row r="819">
          <cell r="D819" t="str">
            <v>- Tukang</v>
          </cell>
          <cell r="G819" t="str">
            <v>Tb</v>
          </cell>
          <cell r="H819">
            <v>4</v>
          </cell>
          <cell r="I819" t="str">
            <v>orang</v>
          </cell>
        </row>
        <row r="820">
          <cell r="D820" t="str">
            <v>- Pekerja</v>
          </cell>
          <cell r="G820" t="str">
            <v>P</v>
          </cell>
          <cell r="H820">
            <v>12</v>
          </cell>
          <cell r="I820" t="str">
            <v>orang</v>
          </cell>
        </row>
        <row r="822">
          <cell r="C822" t="str">
            <v>Koefisien Tenaga / M3   :</v>
          </cell>
        </row>
        <row r="823">
          <cell r="D823" t="str">
            <v>-  Mandor</v>
          </cell>
          <cell r="E823" t="str">
            <v>= (Tk x M) : Qt</v>
          </cell>
          <cell r="G823" t="str">
            <v>(L03)</v>
          </cell>
          <cell r="H823">
            <v>0.44176706827309237</v>
          </cell>
          <cell r="I823" t="str">
            <v>jam</v>
          </cell>
        </row>
        <row r="824">
          <cell r="D824" t="str">
            <v>-  Tukang</v>
          </cell>
          <cell r="E824" t="str">
            <v>= (Tk x Tb) : Qt</v>
          </cell>
          <cell r="G824" t="str">
            <v>(L02)</v>
          </cell>
          <cell r="H824">
            <v>1.7670682730923695</v>
          </cell>
          <cell r="I824" t="str">
            <v>jam</v>
          </cell>
        </row>
        <row r="825">
          <cell r="D825" t="str">
            <v>-  Pekerja</v>
          </cell>
          <cell r="E825" t="str">
            <v>= (Tk x P) : Qt</v>
          </cell>
          <cell r="G825" t="str">
            <v>(L01)</v>
          </cell>
          <cell r="H825">
            <v>5.3012048192771086</v>
          </cell>
          <cell r="I825" t="str">
            <v>jam</v>
          </cell>
        </row>
        <row r="828">
          <cell r="A828" t="str">
            <v>4.</v>
          </cell>
          <cell r="C828" t="str">
            <v>HARGA DASAR SATUAN UPAH, BAHAN DAN ALAT</v>
          </cell>
        </row>
        <row r="829">
          <cell r="C829" t="str">
            <v>Lihat lampiran.</v>
          </cell>
        </row>
        <row r="838">
          <cell r="J838" t="str">
            <v>Berlanjut ke hal. berikut.</v>
          </cell>
        </row>
        <row r="839">
          <cell r="A839" t="str">
            <v>ITEM PEMBAYARAN NO.</v>
          </cell>
          <cell r="D839" t="str">
            <v>:  7.1 (7)</v>
          </cell>
          <cell r="J839" t="str">
            <v>Analisa EI-717</v>
          </cell>
        </row>
        <row r="840">
          <cell r="A840" t="str">
            <v>JENIS PEKERJAAN</v>
          </cell>
          <cell r="D840" t="str">
            <v>:  Beton Siklop K-175</v>
          </cell>
        </row>
        <row r="841">
          <cell r="A841" t="str">
            <v>SATUAN PEMBAYARAN</v>
          </cell>
          <cell r="D841" t="str">
            <v>:  M3</v>
          </cell>
          <cell r="H841" t="str">
            <v xml:space="preserve">        URAIAN ANALISA HARGA SATUAN</v>
          </cell>
        </row>
        <row r="842">
          <cell r="J842" t="str">
            <v>Lanjutan</v>
          </cell>
        </row>
        <row r="844">
          <cell r="A844" t="str">
            <v>No.</v>
          </cell>
          <cell r="C844" t="str">
            <v>U R A I A N</v>
          </cell>
          <cell r="G844" t="str">
            <v>KODE</v>
          </cell>
          <cell r="H844" t="str">
            <v>KOEF.</v>
          </cell>
          <cell r="I844" t="str">
            <v>SATUAN</v>
          </cell>
          <cell r="J844" t="str">
            <v>KETERANGAN</v>
          </cell>
        </row>
        <row r="847">
          <cell r="A847" t="str">
            <v>5.</v>
          </cell>
          <cell r="C847" t="str">
            <v>ANALISA HARGA SATUAN PEKERJAAN</v>
          </cell>
        </row>
        <row r="848">
          <cell r="C848" t="str">
            <v>Lihat perhitungan dalam FORMULIR STANDAR UNTUK</v>
          </cell>
        </row>
        <row r="849">
          <cell r="C849" t="str">
            <v>PEREKEMAN ANALISA MASING-MASING HARGA</v>
          </cell>
        </row>
        <row r="850">
          <cell r="C850" t="str">
            <v>SATUAN.</v>
          </cell>
        </row>
        <row r="851">
          <cell r="C851" t="str">
            <v>Didapat Harga Satuan Pekerjaan :</v>
          </cell>
        </row>
        <row r="853">
          <cell r="C853" t="str">
            <v xml:space="preserve">Rp.  </v>
          </cell>
          <cell r="D853">
            <v>107694.67873740348</v>
          </cell>
          <cell r="E853" t="str">
            <v xml:space="preserve"> / M3</v>
          </cell>
        </row>
        <row r="856">
          <cell r="A856" t="str">
            <v>6.</v>
          </cell>
          <cell r="C856" t="str">
            <v>MASA PELAKSANAAN YANG DIPERLUKAN</v>
          </cell>
        </row>
        <row r="857">
          <cell r="C857" t="str">
            <v>Masa Pelaksanaan :</v>
          </cell>
          <cell r="D857" t="str">
            <v>. . . . . . . . . . . .</v>
          </cell>
        </row>
        <row r="859">
          <cell r="A859" t="str">
            <v>7.</v>
          </cell>
          <cell r="C859" t="str">
            <v>VOLUME PEKERJAAN YANG DIPERLUKAN</v>
          </cell>
        </row>
        <row r="860">
          <cell r="C860" t="str">
            <v>Volume pekerjaan  :</v>
          </cell>
          <cell r="D860">
            <v>0</v>
          </cell>
          <cell r="E860" t="str">
            <v>M3</v>
          </cell>
        </row>
        <row r="898">
          <cell r="A898" t="str">
            <v>ITEM PEMBAYARAN NO.</v>
          </cell>
          <cell r="D898" t="str">
            <v>:  7.1 (8)</v>
          </cell>
          <cell r="J898" t="str">
            <v>Analisa EI-718</v>
          </cell>
          <cell r="T898" t="str">
            <v>Analisa EI-718</v>
          </cell>
        </row>
        <row r="899">
          <cell r="A899" t="str">
            <v>JENIS PEKERJAAN</v>
          </cell>
          <cell r="D899" t="str">
            <v>:  Beton Kelas  K-125</v>
          </cell>
        </row>
        <row r="900">
          <cell r="A900" t="str">
            <v>SATUAN PEMBAYARAN</v>
          </cell>
          <cell r="D900" t="str">
            <v>:  M3</v>
          </cell>
          <cell r="H900" t="str">
            <v xml:space="preserve">        URAIAN ANALISA HARGA SATUAN</v>
          </cell>
          <cell r="L900" t="str">
            <v>FORMULIR STANDAR UNTUK</v>
          </cell>
        </row>
        <row r="901">
          <cell r="L901" t="str">
            <v>PEREKAMAN ANALISA MASING-MASING HARGA SATUAN</v>
          </cell>
        </row>
        <row r="902">
          <cell r="L902" t="str">
            <v/>
          </cell>
        </row>
        <row r="903">
          <cell r="A903" t="str">
            <v>No.</v>
          </cell>
          <cell r="C903" t="str">
            <v>U R A I A N</v>
          </cell>
          <cell r="G903" t="str">
            <v>KODE</v>
          </cell>
          <cell r="H903" t="str">
            <v>KOEF.</v>
          </cell>
          <cell r="I903" t="str">
            <v>SATUAN</v>
          </cell>
          <cell r="J903" t="str">
            <v>KETERANGAN</v>
          </cell>
        </row>
        <row r="905">
          <cell r="L905" t="str">
            <v>Proyek / Bagpro</v>
          </cell>
          <cell r="O905" t="str">
            <v xml:space="preserve">:  Peningkatan Jalan Dan Jembatan Prop. NTT </v>
          </cell>
        </row>
        <row r="906">
          <cell r="A906" t="str">
            <v>I.</v>
          </cell>
          <cell r="C906" t="str">
            <v>ASUMSI</v>
          </cell>
          <cell r="L906" t="str">
            <v>No. Paket Kontrak</v>
          </cell>
          <cell r="O906" t="str">
            <v xml:space="preserve">:  </v>
          </cell>
        </row>
        <row r="907">
          <cell r="A907">
            <v>1</v>
          </cell>
          <cell r="C907" t="str">
            <v>Menggunakan alat (cara mekanik)</v>
          </cell>
          <cell r="L907" t="str">
            <v>Nama Paket</v>
          </cell>
          <cell r="O907" t="str">
            <v>:  Pembangunan Jalan Resetlement Pengungsi Mauritzu</v>
          </cell>
        </row>
        <row r="908">
          <cell r="A908">
            <v>2</v>
          </cell>
          <cell r="C908" t="str">
            <v>Lokasi pekerjaan : sepanjang jalan</v>
          </cell>
          <cell r="L908" t="str">
            <v>Prop / Kab / Kodya</v>
          </cell>
          <cell r="O908" t="str">
            <v>:  Nusa Tenggara Timur / TTU</v>
          </cell>
        </row>
        <row r="909">
          <cell r="A909">
            <v>3</v>
          </cell>
          <cell r="C909" t="str">
            <v>Bahan dasar (batu, pasir dan semen) diterima</v>
          </cell>
          <cell r="L909" t="str">
            <v>ITEM PEMBAYARAN NO.</v>
          </cell>
          <cell r="O909" t="str">
            <v>:  7.1 (8)</v>
          </cell>
          <cell r="R909" t="str">
            <v>PERKIRAAN VOL. PEK.</v>
          </cell>
          <cell r="T909" t="str">
            <v>:</v>
          </cell>
          <cell r="U909">
            <v>0</v>
          </cell>
        </row>
        <row r="910">
          <cell r="C910" t="str">
            <v>seluruhnya di lokasi pekerjaan</v>
          </cell>
          <cell r="L910" t="str">
            <v>JENIS PEKERJAAN</v>
          </cell>
          <cell r="O910" t="str">
            <v>:  Beton Kelas  K-125</v>
          </cell>
          <cell r="R910" t="str">
            <v>TOTAL HARGA (Rp.)</v>
          </cell>
          <cell r="T910" t="str">
            <v>:</v>
          </cell>
          <cell r="U910">
            <v>0</v>
          </cell>
        </row>
        <row r="911">
          <cell r="A911">
            <v>4</v>
          </cell>
          <cell r="C911" t="str">
            <v>Jarak rata-rata Base camp ke lokasi pekerjaan</v>
          </cell>
          <cell r="G911" t="str">
            <v>L</v>
          </cell>
          <cell r="H911">
            <v>17.5</v>
          </cell>
          <cell r="I911" t="str">
            <v>KM</v>
          </cell>
          <cell r="L911" t="str">
            <v>SATUAN PEMBAYARAN</v>
          </cell>
          <cell r="O911" t="str">
            <v>:  M3</v>
          </cell>
          <cell r="R911" t="str">
            <v>% THD. BIAYA PROYEK</v>
          </cell>
          <cell r="T911" t="str">
            <v>:</v>
          </cell>
          <cell r="U911">
            <v>0</v>
          </cell>
        </row>
        <row r="912">
          <cell r="A912">
            <v>5</v>
          </cell>
          <cell r="C912" t="str">
            <v>Jam kerja efektif per-hari</v>
          </cell>
          <cell r="G912" t="str">
            <v>Tk</v>
          </cell>
          <cell r="H912">
            <v>7</v>
          </cell>
          <cell r="I912" t="str">
            <v>jam</v>
          </cell>
        </row>
        <row r="913">
          <cell r="A913">
            <v>6</v>
          </cell>
          <cell r="C913" t="str">
            <v>Kadar Semen Minimum (Spesifikasi)</v>
          </cell>
          <cell r="G913" t="str">
            <v>Ks</v>
          </cell>
          <cell r="H913">
            <v>250</v>
          </cell>
          <cell r="I913" t="str">
            <v>Kg/M3</v>
          </cell>
        </row>
        <row r="914">
          <cell r="Q914" t="str">
            <v>PERKIRAAN</v>
          </cell>
          <cell r="R914" t="str">
            <v>HARGA</v>
          </cell>
          <cell r="S914" t="str">
            <v>JUMLAH</v>
          </cell>
        </row>
        <row r="915">
          <cell r="A915">
            <v>7</v>
          </cell>
          <cell r="C915" t="str">
            <v>Perbandingan Air/Semen Maksimum (Spesifikasi)</v>
          </cell>
          <cell r="G915" t="str">
            <v>Wcr</v>
          </cell>
          <cell r="H915">
            <v>0.6</v>
          </cell>
          <cell r="I915" t="str">
            <v>-</v>
          </cell>
          <cell r="L915" t="str">
            <v>NO.</v>
          </cell>
          <cell r="N915" t="str">
            <v>KOMPONEN</v>
          </cell>
          <cell r="P915" t="str">
            <v>SATUAN</v>
          </cell>
          <cell r="Q915" t="str">
            <v>KUANTITAS</v>
          </cell>
          <cell r="R915" t="str">
            <v>SATUAN</v>
          </cell>
          <cell r="S915" t="str">
            <v>HARGA</v>
          </cell>
        </row>
        <row r="916">
          <cell r="A916">
            <v>8</v>
          </cell>
          <cell r="C916" t="str">
            <v>Perbandingan Camp.</v>
          </cell>
          <cell r="D916">
            <v>1</v>
          </cell>
          <cell r="E916" t="str">
            <v>:  Semen</v>
          </cell>
          <cell r="G916" t="str">
            <v>Sm</v>
          </cell>
          <cell r="H916">
            <v>11.111111111111111</v>
          </cell>
          <cell r="I916" t="str">
            <v>%</v>
          </cell>
          <cell r="J916" t="str">
            <v xml:space="preserve"> Berdasarkan</v>
          </cell>
          <cell r="R916" t="str">
            <v>(Rp.)</v>
          </cell>
          <cell r="S916" t="str">
            <v>(Rp.)</v>
          </cell>
        </row>
        <row r="917">
          <cell r="D917">
            <v>3</v>
          </cell>
          <cell r="E917" t="str">
            <v>:  Pasir</v>
          </cell>
          <cell r="G917" t="str">
            <v>Ps</v>
          </cell>
          <cell r="H917">
            <v>33.333333333333329</v>
          </cell>
          <cell r="I917" t="str">
            <v>%</v>
          </cell>
          <cell r="J917" t="str">
            <v xml:space="preserve"> JMF &amp; sesuai</v>
          </cell>
        </row>
        <row r="918">
          <cell r="D918">
            <v>5</v>
          </cell>
          <cell r="E918" t="str">
            <v>:  Kerikil Pecah</v>
          </cell>
          <cell r="G918" t="str">
            <v>Kr</v>
          </cell>
          <cell r="H918">
            <v>55.555555555555557</v>
          </cell>
          <cell r="I918" t="str">
            <v>%</v>
          </cell>
          <cell r="J918" t="str">
            <v xml:space="preserve"> dgn Spesifikasi</v>
          </cell>
        </row>
        <row r="919">
          <cell r="A919">
            <v>9</v>
          </cell>
          <cell r="C919" t="str">
            <v>Berat Jenis Material :</v>
          </cell>
          <cell r="L919" t="str">
            <v>A.</v>
          </cell>
          <cell r="N919" t="str">
            <v>TENAGA</v>
          </cell>
        </row>
        <row r="920">
          <cell r="C920" t="str">
            <v>-  Beton</v>
          </cell>
          <cell r="G920" t="str">
            <v>D1</v>
          </cell>
          <cell r="H920">
            <v>2.25</v>
          </cell>
          <cell r="I920" t="str">
            <v>T/M3</v>
          </cell>
        </row>
        <row r="921">
          <cell r="C921" t="str">
            <v>-  Semen</v>
          </cell>
          <cell r="G921" t="str">
            <v>D2</v>
          </cell>
          <cell r="H921">
            <v>1.44</v>
          </cell>
          <cell r="I921" t="str">
            <v>T/M3</v>
          </cell>
          <cell r="L921" t="str">
            <v>1.</v>
          </cell>
          <cell r="N921" t="str">
            <v>Pekerja</v>
          </cell>
          <cell r="O921" t="str">
            <v>(L01)</v>
          </cell>
          <cell r="P921" t="str">
            <v>jam</v>
          </cell>
          <cell r="Q921">
            <v>5.3012048192771086</v>
          </cell>
          <cell r="R921">
            <v>0</v>
          </cell>
          <cell r="U921">
            <v>0</v>
          </cell>
        </row>
        <row r="922">
          <cell r="C922" t="str">
            <v>-  Pasir</v>
          </cell>
          <cell r="G922" t="str">
            <v>D3</v>
          </cell>
          <cell r="H922">
            <v>1.8</v>
          </cell>
          <cell r="I922" t="str">
            <v>T/M3</v>
          </cell>
          <cell r="L922" t="str">
            <v>2.</v>
          </cell>
          <cell r="N922" t="str">
            <v>Tukang</v>
          </cell>
          <cell r="O922" t="str">
            <v>(L02)</v>
          </cell>
          <cell r="P922" t="str">
            <v>jam</v>
          </cell>
          <cell r="Q922">
            <v>1.7670682730923695</v>
          </cell>
          <cell r="R922">
            <v>0</v>
          </cell>
          <cell r="U922">
            <v>0</v>
          </cell>
        </row>
        <row r="923">
          <cell r="C923" t="str">
            <v>-  Kerikil Pecah (Agregat Kasar)</v>
          </cell>
          <cell r="G923" t="str">
            <v>D4</v>
          </cell>
          <cell r="H923">
            <v>1.8</v>
          </cell>
          <cell r="I923" t="str">
            <v>T/M3</v>
          </cell>
          <cell r="L923" t="str">
            <v>3.</v>
          </cell>
          <cell r="N923" t="str">
            <v>Mandor</v>
          </cell>
          <cell r="O923" t="str">
            <v>(L03)</v>
          </cell>
          <cell r="P923" t="str">
            <v>jam</v>
          </cell>
          <cell r="Q923">
            <v>0.44176706827309237</v>
          </cell>
          <cell r="R923">
            <v>0</v>
          </cell>
          <cell r="U923">
            <v>0</v>
          </cell>
        </row>
        <row r="925">
          <cell r="A925" t="str">
            <v>II.</v>
          </cell>
          <cell r="C925" t="str">
            <v>URUTAN KERJA</v>
          </cell>
          <cell r="Q925" t="str">
            <v xml:space="preserve">JUMLAH HARGA TENAGA   </v>
          </cell>
          <cell r="U925">
            <v>0</v>
          </cell>
        </row>
        <row r="926">
          <cell r="A926">
            <v>1</v>
          </cell>
          <cell r="C926" t="str">
            <v>Semen, pasir, batu kerikil dan air dicampur dan diaduk</v>
          </cell>
        </row>
        <row r="927">
          <cell r="C927" t="str">
            <v>menjadi beton dengan menggunakan Concrete Mixer</v>
          </cell>
          <cell r="L927" t="str">
            <v>B.</v>
          </cell>
          <cell r="N927" t="str">
            <v>BAHAN</v>
          </cell>
        </row>
        <row r="928">
          <cell r="A928">
            <v>2</v>
          </cell>
          <cell r="C928" t="str">
            <v>Beton di-cor ke dalam bekisting yang telah disiapkan</v>
          </cell>
        </row>
        <row r="929">
          <cell r="A929">
            <v>3</v>
          </cell>
          <cell r="C929" t="str">
            <v>Penyelesaian dan perapihan setelah pemasangan</v>
          </cell>
          <cell r="L929" t="str">
            <v>1.</v>
          </cell>
          <cell r="N929" t="str">
            <v>Semen</v>
          </cell>
          <cell r="O929" t="str">
            <v>(M12)</v>
          </cell>
          <cell r="P929" t="str">
            <v>Kg</v>
          </cell>
          <cell r="Q929">
            <v>256.25</v>
          </cell>
          <cell r="R929">
            <v>0</v>
          </cell>
          <cell r="U929">
            <v>0</v>
          </cell>
        </row>
        <row r="930">
          <cell r="L930" t="str">
            <v>2.</v>
          </cell>
          <cell r="N930" t="str">
            <v>Pasir</v>
          </cell>
          <cell r="O930" t="str">
            <v>(M01)</v>
          </cell>
          <cell r="P930" t="str">
            <v>M3</v>
          </cell>
          <cell r="Q930">
            <v>0.42708333333333315</v>
          </cell>
          <cell r="R930">
            <v>14800</v>
          </cell>
          <cell r="U930">
            <v>6320.8333333333303</v>
          </cell>
        </row>
        <row r="931">
          <cell r="A931" t="str">
            <v>III.</v>
          </cell>
          <cell r="C931" t="str">
            <v>PEMAKAIAN BAHAN, ALAT DAN TENAGA</v>
          </cell>
          <cell r="L931" t="str">
            <v>3.</v>
          </cell>
          <cell r="N931" t="str">
            <v>Agregat Kasar</v>
          </cell>
          <cell r="O931" t="str">
            <v>(M03)</v>
          </cell>
          <cell r="P931" t="str">
            <v>M3</v>
          </cell>
          <cell r="Q931">
            <v>0.71180555555555547</v>
          </cell>
          <cell r="R931">
            <v>32852.921470565663</v>
          </cell>
          <cell r="U931">
            <v>23384.89201897903</v>
          </cell>
        </row>
        <row r="932">
          <cell r="L932" t="str">
            <v>5.</v>
          </cell>
          <cell r="N932" t="str">
            <v>Kayu Perancah</v>
          </cell>
          <cell r="O932" t="str">
            <v>(M19)</v>
          </cell>
          <cell r="P932" t="str">
            <v>M3</v>
          </cell>
          <cell r="Q932">
            <v>0.05</v>
          </cell>
          <cell r="R932">
            <v>950000</v>
          </cell>
          <cell r="U932">
            <v>47500</v>
          </cell>
        </row>
        <row r="933">
          <cell r="A933" t="str">
            <v xml:space="preserve">   1.</v>
          </cell>
          <cell r="C933" t="str">
            <v>BAHAN</v>
          </cell>
          <cell r="L933" t="str">
            <v>6.</v>
          </cell>
          <cell r="N933" t="str">
            <v>Paku</v>
          </cell>
          <cell r="O933" t="str">
            <v>(M18)</v>
          </cell>
          <cell r="P933" t="str">
            <v>Kg</v>
          </cell>
          <cell r="Q933">
            <v>0.4</v>
          </cell>
          <cell r="R933">
            <v>10800</v>
          </cell>
          <cell r="U933">
            <v>4320</v>
          </cell>
        </row>
        <row r="934">
          <cell r="A934" t="str">
            <v>1.a.</v>
          </cell>
          <cell r="C934" t="str">
            <v>Semen (PC)          =</v>
          </cell>
          <cell r="D934" t="str">
            <v xml:space="preserve">   {Sm x D1 x 1000} x 1.025</v>
          </cell>
          <cell r="G934" t="str">
            <v>(M12)</v>
          </cell>
          <cell r="H934">
            <v>256.25</v>
          </cell>
          <cell r="I934" t="str">
            <v>Kg</v>
          </cell>
        </row>
        <row r="935">
          <cell r="A935" t="str">
            <v>1.b.</v>
          </cell>
          <cell r="C935" t="str">
            <v>Pasir Beton           =</v>
          </cell>
          <cell r="D935" t="str">
            <v xml:space="preserve">   {(Ps x D1) : D3} x 1.025</v>
          </cell>
          <cell r="G935" t="str">
            <v>(M01)</v>
          </cell>
          <cell r="H935">
            <v>0.42708333333333315</v>
          </cell>
          <cell r="I935" t="str">
            <v>M3</v>
          </cell>
          <cell r="Q935" t="str">
            <v xml:space="preserve">JUMLAH HARGA BAHAN   </v>
          </cell>
          <cell r="U935">
            <v>81525.725352312351</v>
          </cell>
        </row>
        <row r="936">
          <cell r="A936" t="str">
            <v>1.c.</v>
          </cell>
          <cell r="C936" t="str">
            <v>Kerikil Pecah         =</v>
          </cell>
          <cell r="D936" t="str">
            <v xml:space="preserve">   {(Kr x D1) : D4} x 1.025</v>
          </cell>
          <cell r="G936" t="str">
            <v>(M03)</v>
          </cell>
          <cell r="H936">
            <v>0.71180555555555547</v>
          </cell>
          <cell r="I936" t="str">
            <v>M3</v>
          </cell>
          <cell r="J936" t="str">
            <v xml:space="preserve"> Agregat Kasar</v>
          </cell>
        </row>
        <row r="937">
          <cell r="A937" t="str">
            <v>1.e.</v>
          </cell>
          <cell r="C937" t="str">
            <v>Kayu Perancah</v>
          </cell>
          <cell r="G937" t="str">
            <v>(M19)</v>
          </cell>
          <cell r="H937">
            <v>0.05</v>
          </cell>
          <cell r="I937" t="str">
            <v>M3</v>
          </cell>
          <cell r="L937" t="str">
            <v>C.</v>
          </cell>
          <cell r="N937" t="str">
            <v>PERALATAN</v>
          </cell>
        </row>
        <row r="938">
          <cell r="A938" t="str">
            <v>1.f</v>
          </cell>
          <cell r="C938" t="str">
            <v>Paku</v>
          </cell>
          <cell r="G938" t="str">
            <v>(M18)</v>
          </cell>
          <cell r="H938">
            <v>0.4</v>
          </cell>
          <cell r="I938" t="str">
            <v>Kg</v>
          </cell>
        </row>
        <row r="939">
          <cell r="L939" t="str">
            <v>1.</v>
          </cell>
          <cell r="N939" t="str">
            <v>Conc. Mixer</v>
          </cell>
          <cell r="O939" t="str">
            <v>(E06)</v>
          </cell>
          <cell r="P939" t="str">
            <v>jam</v>
          </cell>
          <cell r="Q939">
            <v>0.44176706827309237</v>
          </cell>
          <cell r="R939">
            <v>24988.507824143071</v>
          </cell>
          <cell r="U939">
            <v>11039.099841990916</v>
          </cell>
        </row>
        <row r="940">
          <cell r="A940" t="str">
            <v>2.</v>
          </cell>
          <cell r="C940" t="str">
            <v>ALAT</v>
          </cell>
          <cell r="L940" t="str">
            <v>2.</v>
          </cell>
          <cell r="N940" t="str">
            <v>Water Tanker</v>
          </cell>
          <cell r="O940" t="str">
            <v>(E23)</v>
          </cell>
          <cell r="P940" t="str">
            <v>jam</v>
          </cell>
          <cell r="Q940">
            <v>4.6310240963855422E-2</v>
          </cell>
          <cell r="R940">
            <v>97351.151634057198</v>
          </cell>
          <cell r="U940">
            <v>4508.3552902820165</v>
          </cell>
        </row>
        <row r="941">
          <cell r="A941" t="str">
            <v>2.a.</v>
          </cell>
          <cell r="C941" t="str">
            <v>CONCRETE MIXER</v>
          </cell>
          <cell r="G941" t="str">
            <v>(E06)</v>
          </cell>
          <cell r="L941" t="str">
            <v>3.</v>
          </cell>
          <cell r="N941" t="str">
            <v>Con. Vibrator</v>
          </cell>
          <cell r="O941" t="str">
            <v>(E20)</v>
          </cell>
          <cell r="P941" t="str">
            <v>jam</v>
          </cell>
          <cell r="Q941">
            <v>0.44176706827309237</v>
          </cell>
          <cell r="R941">
            <v>4997.7015648286142</v>
          </cell>
          <cell r="U941">
            <v>2207.8199683981829</v>
          </cell>
        </row>
        <row r="942">
          <cell r="C942" t="str">
            <v>Kapasitas Alat</v>
          </cell>
          <cell r="G942" t="str">
            <v>V</v>
          </cell>
          <cell r="H942">
            <v>500</v>
          </cell>
          <cell r="I942" t="str">
            <v>liter</v>
          </cell>
          <cell r="L942" t="str">
            <v>4.</v>
          </cell>
          <cell r="N942" t="str">
            <v>Alat Bantu</v>
          </cell>
          <cell r="P942" t="str">
            <v>Ls</v>
          </cell>
          <cell r="Q942">
            <v>1</v>
          </cell>
          <cell r="R942">
            <v>450</v>
          </cell>
          <cell r="U942">
            <v>450</v>
          </cell>
        </row>
        <row r="943">
          <cell r="C943" t="str">
            <v>Faktor Efisiensi Alat</v>
          </cell>
          <cell r="G943" t="str">
            <v>Fa</v>
          </cell>
          <cell r="H943">
            <v>0.83</v>
          </cell>
          <cell r="I943" t="str">
            <v>-</v>
          </cell>
        </row>
        <row r="944">
          <cell r="C944" t="str">
            <v>Waktu siklus   :</v>
          </cell>
          <cell r="D944" t="str">
            <v>(T1 + T2 + T3 + T4)</v>
          </cell>
          <cell r="G944" t="str">
            <v>Ts</v>
          </cell>
        </row>
        <row r="945">
          <cell r="C945" t="str">
            <v>-  Memuat</v>
          </cell>
          <cell r="G945" t="str">
            <v>T1</v>
          </cell>
          <cell r="H945">
            <v>3</v>
          </cell>
          <cell r="I945" t="str">
            <v>menit</v>
          </cell>
        </row>
        <row r="946">
          <cell r="C946" t="str">
            <v>-  Mengaduk</v>
          </cell>
          <cell r="G946" t="str">
            <v>T2</v>
          </cell>
          <cell r="H946">
            <v>2</v>
          </cell>
          <cell r="I946" t="str">
            <v>menit</v>
          </cell>
        </row>
        <row r="947">
          <cell r="C947" t="str">
            <v>-  Menuang</v>
          </cell>
          <cell r="G947" t="str">
            <v>T3</v>
          </cell>
          <cell r="H947">
            <v>3</v>
          </cell>
          <cell r="I947" t="str">
            <v>menit</v>
          </cell>
          <cell r="Q947" t="str">
            <v xml:space="preserve">JUMLAH HARGA PERALATAN   </v>
          </cell>
          <cell r="U947">
            <v>18205.275100671115</v>
          </cell>
        </row>
        <row r="948">
          <cell r="C948" t="str">
            <v>-  Tunggu, dll.</v>
          </cell>
          <cell r="G948" t="str">
            <v>T4</v>
          </cell>
          <cell r="H948">
            <v>3</v>
          </cell>
          <cell r="I948" t="str">
            <v>menit</v>
          </cell>
        </row>
        <row r="949">
          <cell r="G949" t="str">
            <v>Ts</v>
          </cell>
          <cell r="H949">
            <v>11</v>
          </cell>
          <cell r="I949" t="str">
            <v>menit</v>
          </cell>
          <cell r="L949" t="str">
            <v>D.</v>
          </cell>
          <cell r="N949" t="str">
            <v>JUMLAH HARGA TENAGA, BAHAN DAN PERALATAN  ( A + B + C )</v>
          </cell>
          <cell r="U949">
            <v>99731.00045298347</v>
          </cell>
        </row>
        <row r="950">
          <cell r="L950" t="str">
            <v>E.</v>
          </cell>
          <cell r="N950" t="str">
            <v>OVERHEAD &amp; PROFIT</v>
          </cell>
          <cell r="P950">
            <v>10</v>
          </cell>
          <cell r="Q950" t="str">
            <v>%  x  D</v>
          </cell>
          <cell r="U950">
            <v>9973.100045298348</v>
          </cell>
        </row>
        <row r="951">
          <cell r="C951" t="str">
            <v>Kap. Prod. / jam  =</v>
          </cell>
          <cell r="D951" t="str">
            <v>V x Fa x 60</v>
          </cell>
          <cell r="G951" t="str">
            <v>Q1</v>
          </cell>
          <cell r="H951">
            <v>2.2636363636363637</v>
          </cell>
          <cell r="I951" t="str">
            <v>M3</v>
          </cell>
          <cell r="L951" t="str">
            <v>F.</v>
          </cell>
          <cell r="N951" t="str">
            <v>HARGA SATUAN PEKERJAAN  ( D + E )</v>
          </cell>
          <cell r="U951">
            <v>109704.10049828181</v>
          </cell>
        </row>
        <row r="952">
          <cell r="D952" t="str">
            <v>1000 x Ts</v>
          </cell>
          <cell r="L952" t="str">
            <v>Note: 1</v>
          </cell>
          <cell r="N952" t="str">
            <v>SATUAN dapat berdasarkan atas jam operasi untuk Tenaga Kerja dan Peralatan, volume dan/atau ukuran</v>
          </cell>
        </row>
        <row r="953">
          <cell r="N953" t="str">
            <v>berat untuk bahan-bahan.</v>
          </cell>
        </row>
        <row r="954">
          <cell r="C954" t="str">
            <v>Koefisien Alat / M3</v>
          </cell>
          <cell r="D954" t="str">
            <v xml:space="preserve">  =   1  :  Q1</v>
          </cell>
          <cell r="G954" t="str">
            <v>(E06)</v>
          </cell>
          <cell r="H954">
            <v>0.44176706827309237</v>
          </cell>
          <cell r="I954" t="str">
            <v>jam</v>
          </cell>
          <cell r="L954">
            <v>2</v>
          </cell>
          <cell r="N954" t="str">
            <v>Kuantitas satuan adalah kuantitas setiap komponen untuk menyelesaikan satu satuan pekerjaan dari nomor</v>
          </cell>
        </row>
        <row r="955">
          <cell r="N955" t="str">
            <v>mata pembayaran.</v>
          </cell>
        </row>
        <row r="956">
          <cell r="L956">
            <v>3</v>
          </cell>
          <cell r="N956" t="str">
            <v>Biaya satuan untuk peralatan sudah termasuk bahan bakar, bahan habis dipakai dan operator.</v>
          </cell>
        </row>
        <row r="957">
          <cell r="L957">
            <v>4</v>
          </cell>
          <cell r="N957" t="str">
            <v>Biaya satuan sudah termasuk pengeluaran untuk seluruh pajak yang berkaitan (tetapi tidak termasuk PPN</v>
          </cell>
        </row>
        <row r="958">
          <cell r="J958" t="str">
            <v>Berlanjut ke hal. berikut.</v>
          </cell>
          <cell r="N958" t="str">
            <v>yang dibayar dari kontrak) dan biaya-biaya lainnya.</v>
          </cell>
        </row>
        <row r="959">
          <cell r="A959" t="str">
            <v>ITEM PEMBAYARAN NO.</v>
          </cell>
          <cell r="D959" t="str">
            <v>:  7.1 (8)</v>
          </cell>
          <cell r="J959" t="str">
            <v>Analisa EI-718</v>
          </cell>
        </row>
        <row r="960">
          <cell r="A960" t="str">
            <v>JENIS PEKERJAAN</v>
          </cell>
          <cell r="D960" t="str">
            <v>:  Beton Kelas  K-125</v>
          </cell>
        </row>
        <row r="961">
          <cell r="A961" t="str">
            <v>SATUAN PEMBAYARAN</v>
          </cell>
          <cell r="D961" t="str">
            <v>:  M3</v>
          </cell>
          <cell r="H961" t="str">
            <v xml:space="preserve">        URAIAN ANALISA HARGA SATUAN</v>
          </cell>
        </row>
        <row r="962">
          <cell r="J962" t="str">
            <v>Lanjutan</v>
          </cell>
        </row>
        <row r="964">
          <cell r="A964" t="str">
            <v>No.</v>
          </cell>
          <cell r="C964" t="str">
            <v>U R A I A N</v>
          </cell>
          <cell r="G964" t="str">
            <v>KODE</v>
          </cell>
          <cell r="H964" t="str">
            <v>KOEF.</v>
          </cell>
          <cell r="I964" t="str">
            <v>SATUAN</v>
          </cell>
          <cell r="J964" t="str">
            <v>KETERANGAN</v>
          </cell>
        </row>
        <row r="967">
          <cell r="A967" t="str">
            <v>2.b.</v>
          </cell>
          <cell r="C967" t="str">
            <v>WATER TANK TRUCK</v>
          </cell>
          <cell r="G967" t="str">
            <v>(E23)</v>
          </cell>
        </row>
        <row r="968">
          <cell r="C968" t="str">
            <v>Volume Tanki Air</v>
          </cell>
          <cell r="G968" t="str">
            <v>V</v>
          </cell>
          <cell r="H968">
            <v>4</v>
          </cell>
          <cell r="I968" t="str">
            <v>M3</v>
          </cell>
        </row>
        <row r="969">
          <cell r="C969" t="str">
            <v>Kebutuhan air / M3 beton</v>
          </cell>
          <cell r="G969" t="str">
            <v>Wc</v>
          </cell>
          <cell r="H969">
            <v>0.15375</v>
          </cell>
          <cell r="I969" t="str">
            <v>M3</v>
          </cell>
        </row>
        <row r="970">
          <cell r="C970" t="str">
            <v>Faktor Efiesiensi Alat</v>
          </cell>
          <cell r="G970" t="str">
            <v>Fa</v>
          </cell>
          <cell r="H970">
            <v>0.83</v>
          </cell>
          <cell r="I970" t="str">
            <v>-</v>
          </cell>
        </row>
        <row r="971">
          <cell r="C971" t="str">
            <v>Pengisian Tanki / jam</v>
          </cell>
          <cell r="G971" t="str">
            <v>n</v>
          </cell>
          <cell r="H971">
            <v>1</v>
          </cell>
          <cell r="I971" t="str">
            <v>kali</v>
          </cell>
        </row>
        <row r="973">
          <cell r="C973" t="str">
            <v>Kap. Prod. / jam  =</v>
          </cell>
          <cell r="D973" t="str">
            <v>V x Fa x n</v>
          </cell>
          <cell r="G973" t="str">
            <v>Q2</v>
          </cell>
          <cell r="H973">
            <v>21.59349593495935</v>
          </cell>
          <cell r="I973" t="str">
            <v>M3</v>
          </cell>
        </row>
        <row r="974">
          <cell r="D974" t="str">
            <v>Wc</v>
          </cell>
        </row>
        <row r="976">
          <cell r="C976" t="str">
            <v>Koefisien Alat / M3</v>
          </cell>
          <cell r="D976" t="str">
            <v xml:space="preserve">  =   1  :  Q2</v>
          </cell>
          <cell r="G976" t="str">
            <v>(E23)</v>
          </cell>
          <cell r="H976">
            <v>4.6310240963855422E-2</v>
          </cell>
          <cell r="I976" t="str">
            <v>jam</v>
          </cell>
        </row>
        <row r="978">
          <cell r="A978" t="str">
            <v>2.c.</v>
          </cell>
          <cell r="C978" t="str">
            <v>CONCRETE VIBRATOR</v>
          </cell>
          <cell r="G978" t="str">
            <v>(E20)</v>
          </cell>
        </row>
        <row r="979">
          <cell r="C979" t="str">
            <v>Kebutuhan Alat Penggetar Beton ini disesuaikan dengan</v>
          </cell>
        </row>
        <row r="980">
          <cell r="C980" t="str">
            <v>kapasitas produksi Alat Pencampur (Concrete Mixer)</v>
          </cell>
        </row>
        <row r="982">
          <cell r="C982" t="str">
            <v>Kap. Prod. / jam  =</v>
          </cell>
          <cell r="D982" t="str">
            <v>Kap.Prod./Jam Alat Concrete Mixer</v>
          </cell>
          <cell r="G982" t="str">
            <v>Q3</v>
          </cell>
          <cell r="H982">
            <v>2.2636363636363637</v>
          </cell>
          <cell r="I982" t="str">
            <v>M3</v>
          </cell>
        </row>
        <row r="984">
          <cell r="C984" t="str">
            <v>Koefisien Alat / M3</v>
          </cell>
          <cell r="D984" t="str">
            <v xml:space="preserve">  =   1  :  Q3</v>
          </cell>
          <cell r="G984" t="str">
            <v>(E20)</v>
          </cell>
          <cell r="H984">
            <v>0.44176706827309237</v>
          </cell>
          <cell r="I984" t="str">
            <v>jam</v>
          </cell>
        </row>
        <row r="986">
          <cell r="A986" t="str">
            <v>2.c.</v>
          </cell>
          <cell r="C986" t="str">
            <v>ALAT BANTU</v>
          </cell>
        </row>
        <row r="987">
          <cell r="C987" t="str">
            <v>Diperlukan  :</v>
          </cell>
        </row>
        <row r="988">
          <cell r="C988" t="str">
            <v>- Sekop</v>
          </cell>
          <cell r="D988" t="str">
            <v>=  2  buah</v>
          </cell>
        </row>
        <row r="989">
          <cell r="C989" t="str">
            <v>- Pacul</v>
          </cell>
          <cell r="D989" t="str">
            <v>=  2  buah</v>
          </cell>
        </row>
        <row r="990">
          <cell r="C990" t="str">
            <v>- Sendok Semen</v>
          </cell>
          <cell r="D990" t="str">
            <v>=  2  buah</v>
          </cell>
        </row>
        <row r="991">
          <cell r="C991" t="str">
            <v>- Ember Cor</v>
          </cell>
          <cell r="D991" t="str">
            <v>=  4  buah</v>
          </cell>
        </row>
        <row r="992">
          <cell r="C992" t="str">
            <v>- Gerobak Dorong</v>
          </cell>
          <cell r="D992" t="str">
            <v>=  1  buah</v>
          </cell>
        </row>
        <row r="994">
          <cell r="A994" t="str">
            <v>3.</v>
          </cell>
          <cell r="C994" t="str">
            <v>TENAGA</v>
          </cell>
        </row>
        <row r="995">
          <cell r="C995" t="str">
            <v>Produksi Beton dalam 1 hari</v>
          </cell>
          <cell r="E995" t="str">
            <v>=  Tk x Q1</v>
          </cell>
          <cell r="G995" t="str">
            <v>Qt</v>
          </cell>
          <cell r="H995">
            <v>15.845454545454546</v>
          </cell>
          <cell r="I995" t="str">
            <v>M3</v>
          </cell>
        </row>
        <row r="997">
          <cell r="C997" t="str">
            <v>Kebutuhan tenaga :</v>
          </cell>
          <cell r="D997" t="str">
            <v>- Mandor</v>
          </cell>
          <cell r="G997" t="str">
            <v>M</v>
          </cell>
          <cell r="H997">
            <v>1</v>
          </cell>
          <cell r="I997" t="str">
            <v>orang</v>
          </cell>
        </row>
        <row r="998">
          <cell r="D998" t="str">
            <v>- Tukang</v>
          </cell>
          <cell r="G998" t="str">
            <v>Tb</v>
          </cell>
          <cell r="H998">
            <v>4</v>
          </cell>
          <cell r="I998" t="str">
            <v>orang</v>
          </cell>
        </row>
        <row r="999">
          <cell r="D999" t="str">
            <v>- Pekerja</v>
          </cell>
          <cell r="G999" t="str">
            <v>P</v>
          </cell>
          <cell r="H999">
            <v>12</v>
          </cell>
          <cell r="I999" t="str">
            <v>orang</v>
          </cell>
        </row>
        <row r="1001">
          <cell r="C1001" t="str">
            <v>Koefisien Tenaga / M3   :</v>
          </cell>
        </row>
        <row r="1002">
          <cell r="D1002" t="str">
            <v>-  Mandor</v>
          </cell>
          <cell r="E1002" t="str">
            <v>= (Tk x M) : Qt</v>
          </cell>
          <cell r="G1002" t="str">
            <v>(L03)</v>
          </cell>
          <cell r="H1002">
            <v>0.44176706827309237</v>
          </cell>
          <cell r="I1002" t="str">
            <v>jam</v>
          </cell>
        </row>
        <row r="1003">
          <cell r="D1003" t="str">
            <v>-  Tukang</v>
          </cell>
          <cell r="E1003" t="str">
            <v>= (Tk x Tb) : Qt</v>
          </cell>
          <cell r="G1003" t="str">
            <v>(L02)</v>
          </cell>
          <cell r="H1003">
            <v>1.7670682730923695</v>
          </cell>
          <cell r="I1003" t="str">
            <v>jam</v>
          </cell>
        </row>
        <row r="1004">
          <cell r="D1004" t="str">
            <v>-  Pekerja</v>
          </cell>
          <cell r="E1004" t="str">
            <v>= (Tk x P) : Qt</v>
          </cell>
          <cell r="G1004" t="str">
            <v>(L01)</v>
          </cell>
          <cell r="H1004">
            <v>5.3012048192771086</v>
          </cell>
          <cell r="I1004" t="str">
            <v>jam</v>
          </cell>
        </row>
        <row r="1007">
          <cell r="A1007" t="str">
            <v>4.</v>
          </cell>
          <cell r="C1007" t="str">
            <v>HARGA DASAR SATUAN UPAH, BAHAN DAN ALAT</v>
          </cell>
        </row>
        <row r="1008">
          <cell r="C1008" t="str">
            <v>Lihat lampiran.</v>
          </cell>
        </row>
        <row r="1017">
          <cell r="J1017" t="str">
            <v>Berlanjut ke hal. berikut.</v>
          </cell>
        </row>
        <row r="1018">
          <cell r="A1018" t="str">
            <v>ITEM PEMBAYARAN NO.</v>
          </cell>
          <cell r="D1018" t="str">
            <v>:  7.1 (8)</v>
          </cell>
          <cell r="J1018" t="str">
            <v>Analisa EI-718</v>
          </cell>
        </row>
        <row r="1019">
          <cell r="A1019" t="str">
            <v>JENIS PEKERJAAN</v>
          </cell>
          <cell r="D1019" t="str">
            <v>:  Beton Kelas  K-125</v>
          </cell>
        </row>
        <row r="1020">
          <cell r="A1020" t="str">
            <v>SATUAN PEMBAYARAN</v>
          </cell>
          <cell r="D1020" t="str">
            <v>:  M3</v>
          </cell>
          <cell r="H1020" t="str">
            <v xml:space="preserve">        URAIAN ANALISA HARGA SATUAN</v>
          </cell>
        </row>
        <row r="1021">
          <cell r="J1021" t="str">
            <v>Lanjutan</v>
          </cell>
        </row>
        <row r="1023">
          <cell r="A1023" t="str">
            <v>No.</v>
          </cell>
          <cell r="C1023" t="str">
            <v>U R A I A N</v>
          </cell>
          <cell r="G1023" t="str">
            <v>KODE</v>
          </cell>
          <cell r="H1023" t="str">
            <v>KOEF.</v>
          </cell>
          <cell r="I1023" t="str">
            <v>SATUAN</v>
          </cell>
          <cell r="J1023" t="str">
            <v>KETERANGAN</v>
          </cell>
        </row>
        <row r="1026">
          <cell r="A1026" t="str">
            <v>5.</v>
          </cell>
          <cell r="C1026" t="str">
            <v>ANALISA HARGA SATUAN PEKERJAAN</v>
          </cell>
        </row>
        <row r="1027">
          <cell r="C1027" t="str">
            <v>Lihat perhitungan dalam FORMULIR STANDAR UNTUK</v>
          </cell>
        </row>
        <row r="1028">
          <cell r="C1028" t="str">
            <v>PEREKEMAN ANALISA MASING-MASING HARGA</v>
          </cell>
        </row>
        <row r="1029">
          <cell r="C1029" t="str">
            <v>SATUAN.</v>
          </cell>
        </row>
        <row r="1030">
          <cell r="C1030" t="str">
            <v>Didapat Harga Satuan Pekerjaan :</v>
          </cell>
        </row>
        <row r="1032">
          <cell r="C1032" t="str">
            <v xml:space="preserve">Rp.  </v>
          </cell>
          <cell r="D1032">
            <v>109704.10049828181</v>
          </cell>
          <cell r="E1032" t="str">
            <v xml:space="preserve"> / M3</v>
          </cell>
        </row>
        <row r="1035">
          <cell r="A1035" t="str">
            <v>6.</v>
          </cell>
          <cell r="C1035" t="str">
            <v>MASA PELAKSANAAN YANG DIPERLUKAN</v>
          </cell>
        </row>
        <row r="1036">
          <cell r="C1036" t="str">
            <v>Masa Pelaksanaan :</v>
          </cell>
          <cell r="D1036" t="str">
            <v>. . . . . . . . . . . .</v>
          </cell>
        </row>
        <row r="1038">
          <cell r="A1038" t="str">
            <v>7.</v>
          </cell>
          <cell r="C1038" t="str">
            <v>VOLUME PEKERJAAN YANG DIPERLUKAN</v>
          </cell>
        </row>
        <row r="1039">
          <cell r="C1039" t="str">
            <v>Volume pekerjaan  :</v>
          </cell>
          <cell r="D1039">
            <v>0</v>
          </cell>
          <cell r="E1039" t="str">
            <v>M3</v>
          </cell>
        </row>
        <row r="1199">
          <cell r="A1199" t="str">
            <v>ITEM PEMBAYARAN NO.</v>
          </cell>
          <cell r="D1199" t="str">
            <v>:  7.4 (4)</v>
          </cell>
          <cell r="J1199" t="str">
            <v>Analisa EI-744</v>
          </cell>
          <cell r="T1199" t="str">
            <v>Analisa EI-744</v>
          </cell>
        </row>
        <row r="1200">
          <cell r="A1200" t="str">
            <v>JENIS PEKERJAAN</v>
          </cell>
          <cell r="D1200" t="str">
            <v>: Pemasangan Jembatan Baja</v>
          </cell>
        </row>
        <row r="1201">
          <cell r="A1201" t="str">
            <v>SATUAN PEMBAYARAN</v>
          </cell>
          <cell r="D1201" t="str">
            <v>:  KG</v>
          </cell>
          <cell r="H1201" t="str">
            <v xml:space="preserve">        URAIAN ANALISA HARGA SATUAN</v>
          </cell>
          <cell r="L1201" t="str">
            <v>FORMULIR STANDAR UNTUK</v>
          </cell>
        </row>
        <row r="1202">
          <cell r="L1202" t="str">
            <v>PEREKAMAN ANALISA MASING-MASING HARGA SATUAN</v>
          </cell>
        </row>
        <row r="1203">
          <cell r="L1203" t="str">
            <v/>
          </cell>
        </row>
        <row r="1204">
          <cell r="A1204" t="str">
            <v>No.</v>
          </cell>
          <cell r="C1204" t="str">
            <v>U R A I A N</v>
          </cell>
          <cell r="G1204" t="str">
            <v>KODE</v>
          </cell>
          <cell r="H1204" t="str">
            <v>KOEF.</v>
          </cell>
          <cell r="I1204" t="str">
            <v>SATUAN</v>
          </cell>
          <cell r="J1204" t="str">
            <v>KETERANGAN</v>
          </cell>
        </row>
        <row r="1206">
          <cell r="L1206" t="str">
            <v>Proyek / Bagpro</v>
          </cell>
          <cell r="O1206" t="str">
            <v xml:space="preserve">:  Peningkatan Jalan Dan Jembatan Prop. NTT </v>
          </cell>
        </row>
        <row r="1207">
          <cell r="A1207" t="str">
            <v>I.</v>
          </cell>
          <cell r="C1207" t="str">
            <v>ASUMSI</v>
          </cell>
          <cell r="L1207" t="str">
            <v>No. Paket Kontrak</v>
          </cell>
          <cell r="O1207" t="str">
            <v xml:space="preserve">:  </v>
          </cell>
        </row>
        <row r="1208">
          <cell r="A1208">
            <v>1</v>
          </cell>
          <cell r="C1208" t="str">
            <v>Menggunakan alat (cara mekanik)</v>
          </cell>
          <cell r="L1208" t="str">
            <v>Nama Paket</v>
          </cell>
          <cell r="O1208" t="str">
            <v>:  Pembangunan Jalan Resetlement Pengungsi Mauritzu</v>
          </cell>
        </row>
        <row r="1209">
          <cell r="A1209">
            <v>2</v>
          </cell>
          <cell r="C1209" t="str">
            <v>Material rangka baja di lokasi</v>
          </cell>
          <cell r="L1209" t="str">
            <v>Prop / Kab / Kodya</v>
          </cell>
          <cell r="O1209" t="str">
            <v>:  Nusa Tenggara Timur / TTU</v>
          </cell>
        </row>
        <row r="1210">
          <cell r="A1210">
            <v>3</v>
          </cell>
          <cell r="C1210" t="str">
            <v>Dipakai Rangka Baja Span 60 M  (Class B)</v>
          </cell>
          <cell r="G1210" t="str">
            <v>p</v>
          </cell>
          <cell r="H1210">
            <v>60</v>
          </cell>
          <cell r="I1210" t="str">
            <v>M</v>
          </cell>
          <cell r="L1210" t="str">
            <v>ITEM PEMBAYARAN NO.</v>
          </cell>
          <cell r="O1210" t="str">
            <v>:  7.4 (4)</v>
          </cell>
          <cell r="R1210" t="str">
            <v>PERKIRAAN VOL. PEK.</v>
          </cell>
          <cell r="T1210" t="str">
            <v>:</v>
          </cell>
          <cell r="U1210">
            <v>0</v>
          </cell>
        </row>
        <row r="1211">
          <cell r="A1211">
            <v>4</v>
          </cell>
          <cell r="C1211" t="str">
            <v>Jarak rata-rata Base camp ke lokasi pekerjaan</v>
          </cell>
          <cell r="G1211" t="str">
            <v>L</v>
          </cell>
          <cell r="H1211">
            <v>17.5</v>
          </cell>
          <cell r="I1211" t="str">
            <v>KM</v>
          </cell>
          <cell r="L1211" t="str">
            <v>JENIS PEKERJAAN</v>
          </cell>
          <cell r="O1211" t="str">
            <v>: Pemasangan Jembatan Baja</v>
          </cell>
          <cell r="R1211" t="str">
            <v>TOTAL HARGA (Rp.)</v>
          </cell>
          <cell r="T1211" t="str">
            <v>:</v>
          </cell>
          <cell r="U1211">
            <v>0</v>
          </cell>
        </row>
        <row r="1212">
          <cell r="A1212">
            <v>5</v>
          </cell>
          <cell r="C1212" t="str">
            <v>Jam kerja efektif per-hari</v>
          </cell>
          <cell r="G1212" t="str">
            <v>Tk</v>
          </cell>
          <cell r="H1212">
            <v>7</v>
          </cell>
          <cell r="I1212" t="str">
            <v>jam</v>
          </cell>
          <cell r="L1212" t="str">
            <v>SATUAN PEMBAYARAN</v>
          </cell>
          <cell r="O1212" t="str">
            <v>:  KG</v>
          </cell>
          <cell r="R1212" t="str">
            <v>% THD. BIAYA PROYEK</v>
          </cell>
          <cell r="T1212" t="str">
            <v>:</v>
          </cell>
          <cell r="U1212">
            <v>0</v>
          </cell>
        </row>
        <row r="1213">
          <cell r="A1213">
            <v>6</v>
          </cell>
          <cell r="C1213" t="str">
            <v>Berat Rangka Baja</v>
          </cell>
          <cell r="G1213" t="str">
            <v>Bg</v>
          </cell>
          <cell r="H1213">
            <v>99498</v>
          </cell>
          <cell r="I1213" t="str">
            <v>Kg</v>
          </cell>
        </row>
        <row r="1214">
          <cell r="A1214">
            <v>7</v>
          </cell>
          <cell r="C1214" t="str">
            <v xml:space="preserve">Untuk perletakan sementara : perancah kayu </v>
          </cell>
        </row>
        <row r="1215">
          <cell r="A1215">
            <v>8</v>
          </cell>
          <cell r="C1215" t="str">
            <v>Untuk rangka berikutnya : cantilever dibantu perancah</v>
          </cell>
          <cell r="Q1215" t="str">
            <v>PERKIRAAN</v>
          </cell>
          <cell r="R1215" t="str">
            <v>HARGA</v>
          </cell>
          <cell r="S1215" t="str">
            <v>JUMLAH</v>
          </cell>
        </row>
        <row r="1216">
          <cell r="L1216" t="str">
            <v>NO.</v>
          </cell>
          <cell r="N1216" t="str">
            <v>KOMPONEN</v>
          </cell>
          <cell r="P1216" t="str">
            <v>SATUAN</v>
          </cell>
          <cell r="Q1216" t="str">
            <v>KUANTITAS</v>
          </cell>
          <cell r="R1216" t="str">
            <v>SATUAN</v>
          </cell>
          <cell r="S1216" t="str">
            <v>HARGA</v>
          </cell>
        </row>
        <row r="1217">
          <cell r="A1217" t="str">
            <v>II.</v>
          </cell>
          <cell r="C1217" t="str">
            <v>URUTAN KERJA</v>
          </cell>
          <cell r="R1217" t="str">
            <v>(Rp.)</v>
          </cell>
          <cell r="S1217" t="str">
            <v>(Rp.)</v>
          </cell>
        </row>
        <row r="1218">
          <cell r="A1218">
            <v>1</v>
          </cell>
          <cell r="C1218" t="str">
            <v>Material Rangka diasembling di tempatnya secara</v>
          </cell>
        </row>
        <row r="1219">
          <cell r="C1219" t="str">
            <v>manual dan dibantu oleh Crane</v>
          </cell>
        </row>
        <row r="1220">
          <cell r="L1220" t="str">
            <v>A.</v>
          </cell>
          <cell r="N1220" t="str">
            <v>TENAGA</v>
          </cell>
        </row>
        <row r="1221">
          <cell r="A1221" t="str">
            <v>III.</v>
          </cell>
          <cell r="C1221" t="str">
            <v>PEMAKAIAN BAHAN, ALAT DAN TENAGA</v>
          </cell>
        </row>
        <row r="1222">
          <cell r="L1222" t="str">
            <v>1.</v>
          </cell>
          <cell r="N1222" t="str">
            <v>Pekerja</v>
          </cell>
          <cell r="O1222" t="str">
            <v>(L01)</v>
          </cell>
          <cell r="P1222" t="str">
            <v>jam</v>
          </cell>
          <cell r="Q1222">
            <v>1.2048192771084341E-2</v>
          </cell>
          <cell r="R1222">
            <v>0</v>
          </cell>
          <cell r="U1222">
            <v>0</v>
          </cell>
        </row>
        <row r="1223">
          <cell r="A1223" t="str">
            <v xml:space="preserve">   1.</v>
          </cell>
          <cell r="C1223" t="str">
            <v>BAHAN</v>
          </cell>
          <cell r="L1223" t="str">
            <v>2.</v>
          </cell>
          <cell r="N1223" t="str">
            <v>Tukang</v>
          </cell>
          <cell r="O1223" t="str">
            <v>(L02)</v>
          </cell>
          <cell r="P1223" t="str">
            <v>jam</v>
          </cell>
          <cell r="Q1223">
            <v>3.0120481927710854E-3</v>
          </cell>
          <cell r="R1223">
            <v>0</v>
          </cell>
          <cell r="U1223">
            <v>0</v>
          </cell>
        </row>
        <row r="1224">
          <cell r="C1224" t="str">
            <v>Kayu Perancah</v>
          </cell>
          <cell r="D1224">
            <v>20</v>
          </cell>
          <cell r="E1224" t="str">
            <v>M3/rangka baja</v>
          </cell>
          <cell r="G1224" t="str">
            <v>M19</v>
          </cell>
          <cell r="H1224">
            <v>2.0100906550885446E-4</v>
          </cell>
          <cell r="I1224" t="str">
            <v>M3</v>
          </cell>
          <cell r="J1224" t="str">
            <v xml:space="preserve"> per kg rangka</v>
          </cell>
          <cell r="L1224" t="str">
            <v>3.</v>
          </cell>
          <cell r="N1224" t="str">
            <v>Mandor</v>
          </cell>
          <cell r="O1224" t="str">
            <v>(L03)</v>
          </cell>
          <cell r="P1224" t="str">
            <v>jam</v>
          </cell>
          <cell r="Q1224">
            <v>6.0240963855421703E-4</v>
          </cell>
          <cell r="R1224">
            <v>0</v>
          </cell>
          <cell r="U1224">
            <v>0</v>
          </cell>
        </row>
        <row r="1226">
          <cell r="A1226" t="str">
            <v>2.</v>
          </cell>
          <cell r="C1226" t="str">
            <v>ALAT</v>
          </cell>
          <cell r="Q1226" t="str">
            <v xml:space="preserve">JUMLAH HARGA TENAGA   </v>
          </cell>
          <cell r="U1226">
            <v>0</v>
          </cell>
        </row>
        <row r="1228">
          <cell r="A1228" t="str">
            <v>2.b</v>
          </cell>
          <cell r="C1228" t="str">
            <v xml:space="preserve">CRANE </v>
          </cell>
          <cell r="G1228" t="str">
            <v>(E07)</v>
          </cell>
          <cell r="L1228" t="str">
            <v>B.</v>
          </cell>
          <cell r="N1228" t="str">
            <v>BAHAN</v>
          </cell>
        </row>
        <row r="1229">
          <cell r="C1229" t="str">
            <v>Kapasitas</v>
          </cell>
          <cell r="G1229" t="str">
            <v>V1</v>
          </cell>
          <cell r="H1229">
            <v>10</v>
          </cell>
          <cell r="I1229" t="str">
            <v>Ton</v>
          </cell>
        </row>
        <row r="1230">
          <cell r="C1230" t="str">
            <v>Faktor Efisiensi alat</v>
          </cell>
          <cell r="G1230" t="str">
            <v>Fa</v>
          </cell>
          <cell r="H1230">
            <v>0.83</v>
          </cell>
          <cell r="I1230" t="str">
            <v>-</v>
          </cell>
          <cell r="N1230" t="str">
            <v>Kayu Perancah   (M19)</v>
          </cell>
          <cell r="Q1230">
            <v>2.0100906550885446E-4</v>
          </cell>
          <cell r="R1230">
            <v>950000</v>
          </cell>
          <cell r="U1230">
            <v>190.95861223341174</v>
          </cell>
        </row>
        <row r="1231">
          <cell r="C1231" t="str">
            <v>Waktu siklus</v>
          </cell>
        </row>
        <row r="1232">
          <cell r="C1232" t="str">
            <v>- Waktu asembling</v>
          </cell>
          <cell r="G1232" t="str">
            <v>T1</v>
          </cell>
          <cell r="H1232">
            <v>120</v>
          </cell>
          <cell r="I1232" t="str">
            <v>menit</v>
          </cell>
        </row>
        <row r="1233">
          <cell r="C1233" t="str">
            <v>- Waktu Erection</v>
          </cell>
          <cell r="G1233" t="str">
            <v>T2</v>
          </cell>
          <cell r="H1233">
            <v>60</v>
          </cell>
          <cell r="I1233" t="str">
            <v>menit</v>
          </cell>
        </row>
        <row r="1234">
          <cell r="C1234" t="str">
            <v>- dan lain-lain ( termasuk mengatur dan perkuatan)</v>
          </cell>
          <cell r="G1234" t="str">
            <v>T3</v>
          </cell>
          <cell r="H1234">
            <v>120</v>
          </cell>
          <cell r="I1234" t="str">
            <v>menit</v>
          </cell>
        </row>
        <row r="1235">
          <cell r="G1235" t="str">
            <v>Ts2</v>
          </cell>
          <cell r="H1235">
            <v>300</v>
          </cell>
          <cell r="I1235" t="str">
            <v>menit</v>
          </cell>
        </row>
        <row r="1236">
          <cell r="Q1236" t="str">
            <v xml:space="preserve">JUMLAH HARGA BAHAN   </v>
          </cell>
          <cell r="U1236">
            <v>190.95861223341174</v>
          </cell>
        </row>
        <row r="1237">
          <cell r="C1237" t="str">
            <v>Kap. Prod. / jam  =</v>
          </cell>
          <cell r="D1237" t="str">
            <v>V1 x Fa</v>
          </cell>
          <cell r="G1237" t="str">
            <v>Q2</v>
          </cell>
          <cell r="H1237">
            <v>1659.9999999999995</v>
          </cell>
          <cell r="I1237" t="str">
            <v>Kg/jam</v>
          </cell>
        </row>
        <row r="1238">
          <cell r="D1238" t="str">
            <v>Ts1</v>
          </cell>
          <cell r="L1238" t="str">
            <v>C.</v>
          </cell>
          <cell r="N1238" t="str">
            <v>PERALATAN</v>
          </cell>
        </row>
        <row r="1239">
          <cell r="C1239" t="str">
            <v>Koefisien Alat / Kg</v>
          </cell>
          <cell r="D1239" t="str">
            <v xml:space="preserve"> =  1  :  Q1</v>
          </cell>
          <cell r="G1239" t="str">
            <v>(E07)</v>
          </cell>
          <cell r="H1239">
            <v>6.0240963855421703E-4</v>
          </cell>
          <cell r="I1239" t="str">
            <v>jam</v>
          </cell>
        </row>
        <row r="1240">
          <cell r="L1240" t="str">
            <v>1.</v>
          </cell>
          <cell r="N1240" t="str">
            <v>Crane 15 ton</v>
          </cell>
          <cell r="O1240" t="str">
            <v>(E07)</v>
          </cell>
          <cell r="P1240" t="str">
            <v>jam</v>
          </cell>
          <cell r="Q1240">
            <v>6.0240963855421703E-4</v>
          </cell>
          <cell r="R1240">
            <v>232365.64986024512</v>
          </cell>
          <cell r="U1240">
            <v>139.97930714472602</v>
          </cell>
        </row>
        <row r="1241">
          <cell r="A1241" t="str">
            <v>2.b.</v>
          </cell>
          <cell r="C1241" t="str">
            <v>Crane on Track 35 Ton</v>
          </cell>
          <cell r="G1241" t="str">
            <v>(E31)</v>
          </cell>
          <cell r="L1241" t="str">
            <v>2.</v>
          </cell>
          <cell r="N1241" t="str">
            <v>Crane on track</v>
          </cell>
          <cell r="O1241" t="str">
            <v>(E31)</v>
          </cell>
          <cell r="P1241" t="str">
            <v>jam</v>
          </cell>
          <cell r="Q1241">
            <v>2.0080321285140563E-4</v>
          </cell>
          <cell r="R1241">
            <v>129492.40497405821</v>
          </cell>
          <cell r="U1241">
            <v>26.002490958646227</v>
          </cell>
        </row>
        <row r="1242">
          <cell r="C1242" t="str">
            <v>Kapasitas</v>
          </cell>
          <cell r="G1242" t="str">
            <v>V2</v>
          </cell>
          <cell r="H1242">
            <v>30</v>
          </cell>
          <cell r="I1242" t="str">
            <v>Ton</v>
          </cell>
          <cell r="L1242" t="str">
            <v>3.</v>
          </cell>
          <cell r="N1242" t="str">
            <v>Alat Bantu</v>
          </cell>
          <cell r="P1242" t="str">
            <v>Ls</v>
          </cell>
          <cell r="Q1242">
            <v>1</v>
          </cell>
          <cell r="R1242">
            <v>5</v>
          </cell>
          <cell r="U1242">
            <v>5</v>
          </cell>
        </row>
        <row r="1243">
          <cell r="C1243" t="str">
            <v>Faktor Efisiensi alat</v>
          </cell>
          <cell r="G1243" t="str">
            <v>Fa</v>
          </cell>
          <cell r="H1243">
            <v>0.83</v>
          </cell>
          <cell r="I1243" t="str">
            <v>-</v>
          </cell>
        </row>
        <row r="1244">
          <cell r="C1244" t="str">
            <v>Waktu siklus</v>
          </cell>
        </row>
        <row r="1245">
          <cell r="C1245" t="str">
            <v xml:space="preserve">- Waktu penggeseran </v>
          </cell>
          <cell r="G1245" t="str">
            <v>T1</v>
          </cell>
          <cell r="H1245">
            <v>120</v>
          </cell>
          <cell r="I1245" t="str">
            <v>menit</v>
          </cell>
        </row>
        <row r="1246">
          <cell r="C1246" t="str">
            <v>- Waktu Erection</v>
          </cell>
          <cell r="G1246" t="str">
            <v>T2</v>
          </cell>
          <cell r="H1246">
            <v>60</v>
          </cell>
          <cell r="I1246" t="str">
            <v>menit</v>
          </cell>
        </row>
        <row r="1247">
          <cell r="C1247" t="str">
            <v>- Waktu lain-lain ( perkuatan rangka )</v>
          </cell>
          <cell r="G1247" t="str">
            <v>T3</v>
          </cell>
          <cell r="H1247">
            <v>120</v>
          </cell>
          <cell r="I1247" t="str">
            <v>menit</v>
          </cell>
        </row>
        <row r="1248">
          <cell r="G1248" t="str">
            <v>Ts1</v>
          </cell>
          <cell r="H1248">
            <v>300</v>
          </cell>
          <cell r="I1248" t="str">
            <v>menit</v>
          </cell>
          <cell r="Q1248" t="str">
            <v xml:space="preserve">JUMLAH HARGA PERALATAN   </v>
          </cell>
          <cell r="U1248">
            <v>170.98179810337226</v>
          </cell>
        </row>
        <row r="1250">
          <cell r="C1250" t="str">
            <v>Kap. Prod. / jam  =</v>
          </cell>
          <cell r="D1250" t="str">
            <v>V2 x Fa</v>
          </cell>
          <cell r="G1250" t="str">
            <v>Q1</v>
          </cell>
          <cell r="H1250">
            <v>4980</v>
          </cell>
          <cell r="I1250" t="str">
            <v>Kg/jam</v>
          </cell>
          <cell r="L1250" t="str">
            <v>D.</v>
          </cell>
          <cell r="N1250" t="str">
            <v>JUMLAH HARGA TENAGA, BAHAN DAN PERALATAN  ( A + B + C )</v>
          </cell>
          <cell r="U1250">
            <v>361.940410336784</v>
          </cell>
        </row>
        <row r="1251">
          <cell r="D1251" t="str">
            <v>Ts2</v>
          </cell>
          <cell r="L1251" t="str">
            <v>E.</v>
          </cell>
          <cell r="N1251" t="str">
            <v>OVERHEAD &amp; PROFIT</v>
          </cell>
          <cell r="P1251">
            <v>10</v>
          </cell>
          <cell r="Q1251" t="str">
            <v>%  x  D</v>
          </cell>
          <cell r="U1251">
            <v>36.194041033678403</v>
          </cell>
        </row>
        <row r="1252">
          <cell r="C1252" t="str">
            <v xml:space="preserve">Koefisien Alat / Kg </v>
          </cell>
          <cell r="D1252" t="str">
            <v>= 1 : Q1</v>
          </cell>
          <cell r="G1252" t="str">
            <v>(E31)</v>
          </cell>
          <cell r="H1252">
            <v>2.0080321285140563E-4</v>
          </cell>
          <cell r="I1252" t="str">
            <v>Jam</v>
          </cell>
          <cell r="L1252" t="str">
            <v>F.</v>
          </cell>
          <cell r="N1252" t="str">
            <v>HARGA SATUAN PEKERJAAN  ( D + E )</v>
          </cell>
          <cell r="U1252">
            <v>398.13445137046239</v>
          </cell>
        </row>
        <row r="1253">
          <cell r="L1253" t="str">
            <v>Note: 1</v>
          </cell>
          <cell r="N1253" t="str">
            <v>SATUAN dapat berdasarkan atas jam operasi untuk Tenaga Kerja dan Peralatan, volume dan/atau ukuran</v>
          </cell>
        </row>
        <row r="1254">
          <cell r="N1254" t="str">
            <v>berat untuk bahan-bahan.</v>
          </cell>
        </row>
        <row r="1255">
          <cell r="L1255">
            <v>2</v>
          </cell>
          <cell r="N1255" t="str">
            <v>Kuantitas satuan adalah kuantitas setiap komponen untuk menyelesaikan satu satuan pekerjaan dari nomor</v>
          </cell>
        </row>
        <row r="1256">
          <cell r="N1256" t="str">
            <v>mata pembayaran.</v>
          </cell>
        </row>
        <row r="1257">
          <cell r="L1257">
            <v>3</v>
          </cell>
          <cell r="N1257" t="str">
            <v>Biaya satuan untuk peralatan sudah termasuk bahan bakar, bahan habis dipakai dan operator.</v>
          </cell>
        </row>
        <row r="1258">
          <cell r="L1258">
            <v>4</v>
          </cell>
          <cell r="N1258" t="str">
            <v>Biaya satuan sudah termasuk pengeluaran untuk seluruh pajak yang berkaitan (tetapi tidak termasuk PPN</v>
          </cell>
        </row>
        <row r="1259">
          <cell r="J1259" t="str">
            <v>Berlanjut ke hal. berikut.</v>
          </cell>
          <cell r="N1259" t="str">
            <v>yang dibayar dari kontrak) dan biaya-biaya lainnya.</v>
          </cell>
        </row>
        <row r="1260">
          <cell r="A1260" t="str">
            <v>ITEM PEMBAYARAN NO.</v>
          </cell>
          <cell r="D1260" t="str">
            <v>:  7.4 (4)</v>
          </cell>
          <cell r="J1260" t="str">
            <v>Analisa EI-744</v>
          </cell>
        </row>
        <row r="1261">
          <cell r="A1261" t="str">
            <v>JENIS PEKERJAAN</v>
          </cell>
          <cell r="D1261" t="str">
            <v>: Pemasangan Jembatan Baja</v>
          </cell>
        </row>
        <row r="1262">
          <cell r="A1262" t="str">
            <v>SATUAN PEMBAYARAN</v>
          </cell>
          <cell r="D1262" t="str">
            <v>:  KG</v>
          </cell>
          <cell r="H1262" t="str">
            <v xml:space="preserve">        URAIAN ANALISA HARGA SATUAN</v>
          </cell>
        </row>
        <row r="1263">
          <cell r="J1263" t="str">
            <v>Lanjutan</v>
          </cell>
        </row>
        <row r="1265">
          <cell r="A1265" t="str">
            <v>No.</v>
          </cell>
          <cell r="C1265" t="str">
            <v>U R A I A N</v>
          </cell>
          <cell r="G1265" t="str">
            <v>KODE</v>
          </cell>
          <cell r="H1265" t="str">
            <v>KOEF.</v>
          </cell>
          <cell r="I1265" t="str">
            <v>SATUAN</v>
          </cell>
          <cell r="J1265" t="str">
            <v>KETERANGAN</v>
          </cell>
        </row>
        <row r="1268">
          <cell r="A1268" t="str">
            <v>2.b.</v>
          </cell>
          <cell r="C1268" t="str">
            <v>ALAT  BANTU</v>
          </cell>
        </row>
        <row r="1269">
          <cell r="C1269" t="str">
            <v xml:space="preserve">Diperlukan alat bantu kecil </v>
          </cell>
          <cell r="J1269" t="str">
            <v>Lumpsum</v>
          </cell>
        </row>
        <row r="1270">
          <cell r="C1270" t="str">
            <v>- Kunci dan perlengkapannya</v>
          </cell>
        </row>
        <row r="1271">
          <cell r="C1271" t="str">
            <v>- Takel, trambang, Sling dan lain-lainnya.</v>
          </cell>
        </row>
        <row r="1273">
          <cell r="A1273" t="str">
            <v>3.</v>
          </cell>
          <cell r="C1273" t="str">
            <v>TENAGA</v>
          </cell>
        </row>
        <row r="1274">
          <cell r="C1274" t="str">
            <v>Produksi Rangka baja (Prod. Crane menentukan)</v>
          </cell>
          <cell r="G1274" t="str">
            <v>Qt</v>
          </cell>
          <cell r="H1274">
            <v>1659.9999999999995</v>
          </cell>
          <cell r="I1274" t="str">
            <v>Kg/jam</v>
          </cell>
        </row>
        <row r="1275">
          <cell r="C1275" t="str">
            <v>Kebutuhan tenaga tambahan di lokasi :</v>
          </cell>
        </row>
        <row r="1276">
          <cell r="D1276" t="str">
            <v>- Mandor</v>
          </cell>
          <cell r="G1276" t="str">
            <v>M</v>
          </cell>
          <cell r="H1276">
            <v>1</v>
          </cell>
          <cell r="I1276" t="str">
            <v>orang</v>
          </cell>
        </row>
        <row r="1277">
          <cell r="D1277" t="str">
            <v>- Tukang</v>
          </cell>
          <cell r="G1277" t="str">
            <v>T</v>
          </cell>
          <cell r="H1277">
            <v>5</v>
          </cell>
          <cell r="I1277" t="str">
            <v>orang</v>
          </cell>
        </row>
        <row r="1278">
          <cell r="D1278" t="str">
            <v>- Pekerja</v>
          </cell>
          <cell r="G1278" t="str">
            <v>P</v>
          </cell>
          <cell r="H1278">
            <v>20</v>
          </cell>
          <cell r="I1278" t="str">
            <v>orang</v>
          </cell>
        </row>
        <row r="1280">
          <cell r="C1280" t="str">
            <v>Koefisien Tenaga / Kg   :</v>
          </cell>
        </row>
        <row r="1281">
          <cell r="D1281" t="str">
            <v>-  Mandor</v>
          </cell>
          <cell r="E1281" t="str">
            <v xml:space="preserve"> =  M : Qt</v>
          </cell>
          <cell r="G1281" t="str">
            <v>(L03)</v>
          </cell>
          <cell r="H1281">
            <v>6.0240963855421703E-4</v>
          </cell>
          <cell r="I1281" t="str">
            <v>jam</v>
          </cell>
        </row>
        <row r="1282">
          <cell r="D1282" t="str">
            <v>-  Tukang</v>
          </cell>
          <cell r="E1282" t="str">
            <v xml:space="preserve"> =  T : Qt</v>
          </cell>
          <cell r="G1282" t="str">
            <v>(L02)</v>
          </cell>
          <cell r="H1282">
            <v>3.0120481927710854E-3</v>
          </cell>
          <cell r="I1282" t="str">
            <v>jam</v>
          </cell>
        </row>
        <row r="1283">
          <cell r="D1283" t="str">
            <v>-  Pekerja</v>
          </cell>
          <cell r="E1283" t="str">
            <v xml:space="preserve"> =  P : Qt</v>
          </cell>
          <cell r="G1283" t="str">
            <v>(L01)</v>
          </cell>
          <cell r="H1283">
            <v>1.2048192771084341E-2</v>
          </cell>
          <cell r="I1283" t="str">
            <v>jam</v>
          </cell>
        </row>
        <row r="1286">
          <cell r="A1286" t="str">
            <v>4.</v>
          </cell>
          <cell r="C1286" t="str">
            <v>HARGA DASAR SATUAN UPAH, BAHAN DAN ALAT</v>
          </cell>
        </row>
        <row r="1287">
          <cell r="C1287" t="str">
            <v>Lihat lampiran.</v>
          </cell>
        </row>
        <row r="1289">
          <cell r="A1289" t="str">
            <v>5.</v>
          </cell>
          <cell r="C1289" t="str">
            <v>ANALISA HARGA SATUAN PEKERJAAN</v>
          </cell>
        </row>
        <row r="1290">
          <cell r="C1290" t="str">
            <v>Lihat perhitungan dalam FORMULIR STANDAR UNTUK</v>
          </cell>
        </row>
        <row r="1291">
          <cell r="C1291" t="str">
            <v>PEREKEMAN ANALISA MASING-MASING HARGA</v>
          </cell>
        </row>
        <row r="1292">
          <cell r="C1292" t="str">
            <v>SATUAN.</v>
          </cell>
        </row>
        <row r="1293">
          <cell r="C1293" t="str">
            <v>Didapat Harga Satuan Pekerjaan :</v>
          </cell>
        </row>
        <row r="1295">
          <cell r="C1295" t="str">
            <v xml:space="preserve">Rp.  </v>
          </cell>
          <cell r="D1295">
            <v>398.13445137046239</v>
          </cell>
          <cell r="E1295" t="str">
            <v xml:space="preserve"> / Kg.</v>
          </cell>
        </row>
        <row r="1299">
          <cell r="A1299" t="str">
            <v>6.</v>
          </cell>
          <cell r="C1299" t="str">
            <v>MASA PELAKSANAAN YANG DIPERLUKAN</v>
          </cell>
        </row>
        <row r="1300">
          <cell r="C1300" t="str">
            <v>Masa Pelaksanaan :</v>
          </cell>
          <cell r="D1300" t="str">
            <v>. . . . . . . . . . . .</v>
          </cell>
        </row>
        <row r="1302">
          <cell r="A1302" t="str">
            <v>7.</v>
          </cell>
          <cell r="C1302" t="str">
            <v>VOLUME PEKERJAAN YANG DIPERLUKAN</v>
          </cell>
        </row>
        <row r="1303">
          <cell r="C1303" t="str">
            <v>Volume pekerjaan  :</v>
          </cell>
          <cell r="D1303">
            <v>0</v>
          </cell>
          <cell r="E1303" t="str">
            <v>Kg</v>
          </cell>
        </row>
        <row r="1319">
          <cell r="A1319" t="str">
            <v>ITEM PEMBAYARAN NO.</v>
          </cell>
          <cell r="D1319" t="str">
            <v>:  7.4 (5)</v>
          </cell>
          <cell r="J1319" t="str">
            <v>Analisa EI-745</v>
          </cell>
          <cell r="T1319" t="str">
            <v>Analisa EI-745</v>
          </cell>
        </row>
        <row r="1320">
          <cell r="A1320" t="str">
            <v>JENIS PEKERJAAN</v>
          </cell>
          <cell r="D1320" t="str">
            <v>:  Pengangkutan Bahan Jembatan</v>
          </cell>
        </row>
        <row r="1321">
          <cell r="A1321" t="str">
            <v>SATUAN PEMBAYARAN</v>
          </cell>
          <cell r="D1321" t="str">
            <v>:  KG</v>
          </cell>
          <cell r="H1321" t="str">
            <v xml:space="preserve">        URAIAN ANALISA HARGA SATUAN</v>
          </cell>
          <cell r="L1321" t="str">
            <v>FORMULIR STANDAR UNTUK</v>
          </cell>
        </row>
        <row r="1322">
          <cell r="L1322" t="str">
            <v>PEREKAMAN ANALISA MASING-MASING HARGA SATUAN</v>
          </cell>
        </row>
        <row r="1323">
          <cell r="L1323" t="str">
            <v/>
          </cell>
        </row>
        <row r="1324">
          <cell r="A1324" t="str">
            <v>No.</v>
          </cell>
          <cell r="C1324" t="str">
            <v>U R A I A N</v>
          </cell>
          <cell r="G1324" t="str">
            <v>KODE</v>
          </cell>
          <cell r="H1324" t="str">
            <v>KOEF.</v>
          </cell>
          <cell r="I1324" t="str">
            <v>SATUAN</v>
          </cell>
          <cell r="J1324" t="str">
            <v>KETERANGAN</v>
          </cell>
        </row>
        <row r="1326">
          <cell r="L1326" t="str">
            <v>Proyek / Bagpro</v>
          </cell>
          <cell r="O1326" t="str">
            <v xml:space="preserve">:  Peningkatan Jalan Dan Jembatan Prop. NTT </v>
          </cell>
        </row>
        <row r="1327">
          <cell r="A1327" t="str">
            <v>I.</v>
          </cell>
          <cell r="C1327" t="str">
            <v>ASUMSI</v>
          </cell>
          <cell r="L1327" t="str">
            <v>No. Paket Kontrak</v>
          </cell>
          <cell r="O1327" t="str">
            <v xml:space="preserve">:  </v>
          </cell>
        </row>
        <row r="1328">
          <cell r="A1328">
            <v>1</v>
          </cell>
          <cell r="C1328" t="str">
            <v>Pengangkutan Material dari Pabrik ke Pelabuhan (1)</v>
          </cell>
          <cell r="L1328" t="str">
            <v>Nama Paket</v>
          </cell>
          <cell r="O1328" t="str">
            <v>:  Pembangunan Jalan Resetlement Pengungsi Mauritzu</v>
          </cell>
        </row>
        <row r="1329">
          <cell r="C1329" t="str">
            <v>dengan Trailer</v>
          </cell>
          <cell r="L1329" t="str">
            <v>Prop / Kab / Kodya</v>
          </cell>
          <cell r="O1329" t="str">
            <v>:  Nusa Tenggara Timur / TTU</v>
          </cell>
        </row>
        <row r="1330">
          <cell r="A1330">
            <v>2</v>
          </cell>
          <cell r="C1330" t="str">
            <v>Pengangkutan dari Pelabuhan (1) ke Pelabuhan (2)</v>
          </cell>
          <cell r="L1330" t="str">
            <v>ITEM PEMBAYARAN NO.</v>
          </cell>
          <cell r="O1330" t="str">
            <v>:  7.4 (5)</v>
          </cell>
          <cell r="R1330" t="str">
            <v>PERKIRAAN VOL. PEK.</v>
          </cell>
          <cell r="T1330" t="str">
            <v>:</v>
          </cell>
          <cell r="U1330">
            <v>0</v>
          </cell>
        </row>
        <row r="1331">
          <cell r="C1331" t="str">
            <v>dengan Kapal Laut</v>
          </cell>
          <cell r="L1331" t="str">
            <v>JENIS PEKERJAAN</v>
          </cell>
          <cell r="O1331" t="str">
            <v>:  Pengangkutan Bahan Jembatan</v>
          </cell>
          <cell r="R1331" t="str">
            <v>TOTAL HARGA (Rp.)</v>
          </cell>
          <cell r="T1331" t="str">
            <v>:</v>
          </cell>
          <cell r="U1331">
            <v>0</v>
          </cell>
        </row>
        <row r="1332">
          <cell r="A1332">
            <v>3</v>
          </cell>
          <cell r="C1332" t="str">
            <v>Jarak Pabrik ke Pelabuhan (1)</v>
          </cell>
          <cell r="G1332" t="str">
            <v>Ld1</v>
          </cell>
          <cell r="H1332">
            <v>25</v>
          </cell>
          <cell r="I1332" t="str">
            <v>KM</v>
          </cell>
          <cell r="L1332" t="str">
            <v>SATUAN PEMBAYARAN</v>
          </cell>
          <cell r="O1332" t="str">
            <v>:  KG</v>
          </cell>
          <cell r="R1332" t="str">
            <v>% THD. BIAYA PROYEK</v>
          </cell>
          <cell r="T1332" t="str">
            <v>:</v>
          </cell>
          <cell r="U1332">
            <v>0</v>
          </cell>
        </row>
        <row r="1333">
          <cell r="A1333">
            <v>4</v>
          </cell>
          <cell r="C1333" t="str">
            <v xml:space="preserve">Jarak dari Pelabuhan (1) ke Pelabuhan (2) </v>
          </cell>
          <cell r="G1333" t="str">
            <v>Lp</v>
          </cell>
          <cell r="H1333">
            <v>100</v>
          </cell>
          <cell r="I1333" t="str">
            <v>Millaut</v>
          </cell>
        </row>
        <row r="1334">
          <cell r="A1334">
            <v>5</v>
          </cell>
          <cell r="C1334" t="str">
            <v>Jarak dari Pelabuhan (2) ke Lokasi Pekerjaan</v>
          </cell>
          <cell r="G1334" t="str">
            <v>Ld2</v>
          </cell>
          <cell r="H1334">
            <v>25</v>
          </cell>
          <cell r="I1334" t="str">
            <v>KM</v>
          </cell>
        </row>
        <row r="1335">
          <cell r="Q1335" t="str">
            <v>PERKIRAAN</v>
          </cell>
          <cell r="R1335" t="str">
            <v>HARGA</v>
          </cell>
          <cell r="S1335" t="str">
            <v>JUMLAH</v>
          </cell>
        </row>
        <row r="1336">
          <cell r="A1336" t="str">
            <v>II.</v>
          </cell>
          <cell r="C1336" t="str">
            <v>URUTAN KERJA</v>
          </cell>
          <cell r="L1336" t="str">
            <v>NO.</v>
          </cell>
          <cell r="N1336" t="str">
            <v>KOMPONEN</v>
          </cell>
          <cell r="P1336" t="str">
            <v>SATUAN</v>
          </cell>
          <cell r="Q1336" t="str">
            <v>KUANTITAS</v>
          </cell>
          <cell r="R1336" t="str">
            <v>SATUAN</v>
          </cell>
          <cell r="S1336" t="str">
            <v>HARGA</v>
          </cell>
        </row>
        <row r="1337">
          <cell r="A1337">
            <v>1</v>
          </cell>
          <cell r="C1337" t="str">
            <v>Material oleh Pabrik di muat ke Trailer dengan Crane</v>
          </cell>
          <cell r="R1337" t="str">
            <v>(Rp.)</v>
          </cell>
          <cell r="S1337" t="str">
            <v>(Rp.)</v>
          </cell>
        </row>
        <row r="1338">
          <cell r="A1338">
            <v>2</v>
          </cell>
          <cell r="C1338" t="str">
            <v xml:space="preserve">Dari Pabrik dengan trailer ke Pelabuhan dan </v>
          </cell>
        </row>
        <row r="1339">
          <cell r="C1339" t="str">
            <v>dibongkar oleh kontraktor / badan angkutan</v>
          </cell>
        </row>
        <row r="1340">
          <cell r="A1340">
            <v>3</v>
          </cell>
          <cell r="C1340" t="str">
            <v>Pemuatan, pengangkutan dan bongkar oleh angkutan</v>
          </cell>
          <cell r="L1340" t="str">
            <v>A.</v>
          </cell>
          <cell r="N1340" t="str">
            <v>TENAGA</v>
          </cell>
        </row>
        <row r="1341">
          <cell r="C1341" t="str">
            <v>laut ditanggung oleh kontraktor</v>
          </cell>
        </row>
        <row r="1342">
          <cell r="A1342">
            <v>4</v>
          </cell>
          <cell r="C1342" t="str">
            <v>Pengangkutan dari pelabuhan dengan trailer dan di</v>
          </cell>
          <cell r="L1342" t="str">
            <v>1.</v>
          </cell>
          <cell r="N1342" t="str">
            <v>Pekerja</v>
          </cell>
          <cell r="O1342" t="str">
            <v>(L01)</v>
          </cell>
          <cell r="P1342" t="str">
            <v>jam</v>
          </cell>
          <cell r="Q1342">
            <v>5.5722891566265063E-4</v>
          </cell>
          <cell r="R1342">
            <v>0</v>
          </cell>
          <cell r="U1342">
            <v>0</v>
          </cell>
        </row>
        <row r="1343">
          <cell r="C1343" t="str">
            <v>bongkar/diturunkan dengan crane dan dibantu tenaga</v>
          </cell>
          <cell r="L1343" t="str">
            <v>3.</v>
          </cell>
          <cell r="N1343" t="str">
            <v>Mandor</v>
          </cell>
          <cell r="O1343" t="str">
            <v>(L03)</v>
          </cell>
          <cell r="P1343" t="str">
            <v>jam</v>
          </cell>
          <cell r="Q1343">
            <v>5.5722891566265063E-5</v>
          </cell>
          <cell r="R1343">
            <v>0</v>
          </cell>
          <cell r="U1343">
            <v>0</v>
          </cell>
        </row>
        <row r="1344">
          <cell r="C1344" t="str">
            <v>manusia di lokasi pekerjaan</v>
          </cell>
        </row>
        <row r="1346">
          <cell r="A1346" t="str">
            <v>III.</v>
          </cell>
          <cell r="C1346" t="str">
            <v>PEMAKAIAN BAHAN, ALAT DAN TENAGA</v>
          </cell>
          <cell r="Q1346" t="str">
            <v xml:space="preserve">JUMLAH HARGA TENAGA   </v>
          </cell>
          <cell r="U1346">
            <v>0</v>
          </cell>
        </row>
        <row r="1348">
          <cell r="A1348" t="str">
            <v>1.</v>
          </cell>
          <cell r="C1348" t="str">
            <v>BAHAN</v>
          </cell>
          <cell r="L1348" t="str">
            <v>B.</v>
          </cell>
          <cell r="N1348" t="str">
            <v>BAHAN</v>
          </cell>
        </row>
        <row r="1349">
          <cell r="C1349" t="str">
            <v>Tidak ada pemakaian bahan</v>
          </cell>
        </row>
        <row r="1351">
          <cell r="A1351" t="str">
            <v>2.</v>
          </cell>
          <cell r="C1351" t="str">
            <v>ALAT</v>
          </cell>
        </row>
        <row r="1352">
          <cell r="C1352" t="str">
            <v>Pengangkutan dari pabrik ke Pelabuhan 1</v>
          </cell>
        </row>
        <row r="1354">
          <cell r="C1354" t="str">
            <v>TRAILER ke 1</v>
          </cell>
          <cell r="G1354" t="str">
            <v>(E28)</v>
          </cell>
        </row>
        <row r="1355">
          <cell r="C1355" t="str">
            <v>Kapasitas angkut</v>
          </cell>
          <cell r="G1355" t="str">
            <v>V1</v>
          </cell>
          <cell r="H1355">
            <v>15</v>
          </cell>
          <cell r="I1355" t="str">
            <v>Ton</v>
          </cell>
        </row>
        <row r="1356">
          <cell r="C1356" t="str">
            <v>Faktor Efisiensi alat</v>
          </cell>
          <cell r="G1356" t="str">
            <v>Fa</v>
          </cell>
          <cell r="H1356">
            <v>0.83</v>
          </cell>
          <cell r="I1356" t="str">
            <v>-</v>
          </cell>
          <cell r="Q1356" t="str">
            <v xml:space="preserve">JUMLAH HARGA BAHAN   </v>
          </cell>
          <cell r="U1356">
            <v>0</v>
          </cell>
        </row>
        <row r="1357">
          <cell r="C1357" t="str">
            <v>Kecepatan rata-rata bermuatan</v>
          </cell>
          <cell r="G1357" t="str">
            <v>v1</v>
          </cell>
          <cell r="H1357">
            <v>40</v>
          </cell>
          <cell r="I1357" t="str">
            <v>KM/jam</v>
          </cell>
        </row>
        <row r="1358">
          <cell r="C1358" t="str">
            <v>Kecepatan rata-rata kosong</v>
          </cell>
          <cell r="G1358" t="str">
            <v>v2</v>
          </cell>
          <cell r="H1358">
            <v>50</v>
          </cell>
          <cell r="I1358" t="str">
            <v>KM/jam</v>
          </cell>
          <cell r="L1358" t="str">
            <v>C.</v>
          </cell>
          <cell r="N1358" t="str">
            <v>PERALATAN</v>
          </cell>
        </row>
        <row r="1359">
          <cell r="C1359" t="str">
            <v>Waktu Siklus :</v>
          </cell>
          <cell r="G1359" t="str">
            <v>Ts2</v>
          </cell>
        </row>
        <row r="1360">
          <cell r="C1360" t="str">
            <v>- Waktu tempuh isi  =  (Ld1 : v1) x 60 menit</v>
          </cell>
          <cell r="G1360" t="str">
            <v>T1</v>
          </cell>
          <cell r="H1360">
            <v>37.5</v>
          </cell>
          <cell r="I1360" t="str">
            <v>menit</v>
          </cell>
          <cell r="L1360" t="str">
            <v>1.</v>
          </cell>
          <cell r="N1360" t="str">
            <v>Trailer</v>
          </cell>
          <cell r="O1360" t="str">
            <v>(E28)</v>
          </cell>
          <cell r="P1360" t="str">
            <v>jam</v>
          </cell>
          <cell r="Q1360">
            <v>2.7443105756358774E-4</v>
          </cell>
          <cell r="R1360">
            <v>98082.236891583947</v>
          </cell>
          <cell r="U1360">
            <v>26.916811998359723</v>
          </cell>
        </row>
        <row r="1361">
          <cell r="C1361" t="str">
            <v>- Waktu tempuh kosong  =  (Ld1 : v2) x 60 menit</v>
          </cell>
          <cell r="G1361" t="str">
            <v>T2</v>
          </cell>
          <cell r="H1361">
            <v>30</v>
          </cell>
          <cell r="I1361" t="str">
            <v>menit</v>
          </cell>
          <cell r="L1361" t="str">
            <v>2.</v>
          </cell>
          <cell r="N1361" t="str">
            <v>Crane</v>
          </cell>
          <cell r="O1361" t="str">
            <v>(E07)</v>
          </cell>
          <cell r="P1361" t="str">
            <v>jam</v>
          </cell>
          <cell r="Q1361">
            <v>6.0240963855421684E-5</v>
          </cell>
          <cell r="R1361">
            <v>247376.03202098355</v>
          </cell>
          <cell r="U1361">
            <v>14.902170603673706</v>
          </cell>
        </row>
        <row r="1362">
          <cell r="C1362" t="str">
            <v>- Waktu bongkar, muat  dan lain-lain</v>
          </cell>
          <cell r="G1362" t="str">
            <v>T3</v>
          </cell>
          <cell r="H1362">
            <v>20</v>
          </cell>
          <cell r="I1362" t="str">
            <v>menit</v>
          </cell>
          <cell r="L1362" t="str">
            <v>3.</v>
          </cell>
          <cell r="N1362" t="str">
            <v>Angkutan Kapal Laut</v>
          </cell>
          <cell r="P1362" t="str">
            <v>millaut</v>
          </cell>
          <cell r="Q1362">
            <v>100</v>
          </cell>
          <cell r="R1362">
            <v>5</v>
          </cell>
          <cell r="U1362">
            <v>500</v>
          </cell>
        </row>
        <row r="1363">
          <cell r="G1363" t="str">
            <v>Ts1</v>
          </cell>
          <cell r="H1363">
            <v>87.5</v>
          </cell>
          <cell r="I1363" t="str">
            <v>menit</v>
          </cell>
          <cell r="L1363" t="str">
            <v>4.</v>
          </cell>
          <cell r="N1363" t="str">
            <v>Alat Bantu</v>
          </cell>
          <cell r="P1363" t="str">
            <v>Ls</v>
          </cell>
          <cell r="Q1363">
            <v>1</v>
          </cell>
          <cell r="R1363">
            <v>1</v>
          </cell>
          <cell r="U1363">
            <v>1</v>
          </cell>
        </row>
        <row r="1364">
          <cell r="U1364">
            <v>0</v>
          </cell>
        </row>
        <row r="1365">
          <cell r="C1365" t="str">
            <v>Kap. Prod. / jam  =</v>
          </cell>
          <cell r="D1365" t="str">
            <v>V1 x Fa</v>
          </cell>
          <cell r="G1365" t="str">
            <v>Q1</v>
          </cell>
          <cell r="H1365">
            <v>8.5371428571428556</v>
          </cell>
          <cell r="I1365" t="str">
            <v>Ton</v>
          </cell>
        </row>
        <row r="1366">
          <cell r="D1366" t="str">
            <v>Ts1</v>
          </cell>
        </row>
        <row r="1367">
          <cell r="C1367" t="str">
            <v>Koefisien Alat / Kg</v>
          </cell>
          <cell r="D1367" t="str">
            <v xml:space="preserve"> =  1  :  (Q1 x 1000)</v>
          </cell>
          <cell r="G1367" t="str">
            <v>(E28)</v>
          </cell>
          <cell r="H1367">
            <v>1.1713520749665331E-4</v>
          </cell>
          <cell r="I1367" t="str">
            <v>jam</v>
          </cell>
        </row>
        <row r="1368">
          <cell r="Q1368" t="str">
            <v xml:space="preserve">JUMLAH HARGA PERALATAN   </v>
          </cell>
          <cell r="U1368">
            <v>542.81898260203343</v>
          </cell>
        </row>
        <row r="1370">
          <cell r="C1370" t="str">
            <v>CRANE 1</v>
          </cell>
          <cell r="D1370" t="str">
            <v>Penurunan di Pelabuhan (1)</v>
          </cell>
          <cell r="G1370" t="str">
            <v>(E07)</v>
          </cell>
          <cell r="L1370" t="str">
            <v>D.</v>
          </cell>
          <cell r="N1370" t="str">
            <v>JUMLAH HARGA TENAGA, BAHAN DAN PERALATAN  ( A + B + C )</v>
          </cell>
          <cell r="U1370">
            <v>542.81898260203343</v>
          </cell>
        </row>
        <row r="1371">
          <cell r="C1371" t="str">
            <v>Kapasitas</v>
          </cell>
          <cell r="G1371" t="str">
            <v>V2</v>
          </cell>
          <cell r="H1371">
            <v>25</v>
          </cell>
          <cell r="I1371" t="str">
            <v>ton</v>
          </cell>
          <cell r="L1371" t="str">
            <v>E.</v>
          </cell>
          <cell r="N1371" t="str">
            <v>OVERHEAD &amp; PROFIT</v>
          </cell>
          <cell r="P1371">
            <v>10</v>
          </cell>
          <cell r="Q1371" t="str">
            <v>%  x  D</v>
          </cell>
          <cell r="U1371">
            <v>54.281898260203349</v>
          </cell>
        </row>
        <row r="1372">
          <cell r="C1372" t="str">
            <v>Faktor Efisiensi alat</v>
          </cell>
          <cell r="G1372" t="str">
            <v>Fa</v>
          </cell>
          <cell r="H1372">
            <v>0.83</v>
          </cell>
          <cell r="I1372" t="str">
            <v>-</v>
          </cell>
          <cell r="L1372" t="str">
            <v>F.</v>
          </cell>
          <cell r="N1372" t="str">
            <v>HARGA SATUAN PEKERJAAN  ( D + E )</v>
          </cell>
          <cell r="U1372">
            <v>597.10088086223675</v>
          </cell>
        </row>
        <row r="1373">
          <cell r="C1373" t="str">
            <v>Waktu siklus</v>
          </cell>
          <cell r="L1373" t="str">
            <v>Note: 1</v>
          </cell>
          <cell r="N1373" t="str">
            <v>SATUAN dapat berdasarkan atas jam operasi untuk Tenaga Kerja dan Peralatan, volume dan/atau ukuran</v>
          </cell>
        </row>
        <row r="1374">
          <cell r="C1374" t="str">
            <v>- Waktu penurunan</v>
          </cell>
          <cell r="G1374" t="str">
            <v>T4</v>
          </cell>
          <cell r="H1374">
            <v>15</v>
          </cell>
          <cell r="I1374" t="str">
            <v>menit</v>
          </cell>
          <cell r="N1374" t="str">
            <v>berat untuk bahan-bahan.</v>
          </cell>
        </row>
        <row r="1375">
          <cell r="C1375" t="str">
            <v>- dan lain-lain</v>
          </cell>
          <cell r="G1375" t="str">
            <v>T5</v>
          </cell>
          <cell r="H1375">
            <v>15</v>
          </cell>
          <cell r="I1375" t="str">
            <v>menit</v>
          </cell>
          <cell r="L1375">
            <v>2</v>
          </cell>
          <cell r="N1375" t="str">
            <v>Kuantitas satuan adalah kuantitas setiap komponen untuk menyelesaikan satu satuan pekerjaan dari nomor</v>
          </cell>
        </row>
        <row r="1376">
          <cell r="G1376" t="str">
            <v>Ts2</v>
          </cell>
          <cell r="H1376">
            <v>30</v>
          </cell>
          <cell r="I1376" t="str">
            <v>menit</v>
          </cell>
          <cell r="N1376" t="str">
            <v>mata pembayaran.</v>
          </cell>
        </row>
        <row r="1377">
          <cell r="L1377">
            <v>3</v>
          </cell>
          <cell r="N1377" t="str">
            <v>Biaya satuan untuk peralatan sudah termasuk bahan bakar, bahan habis dipakai dan operator.</v>
          </cell>
        </row>
        <row r="1378">
          <cell r="L1378">
            <v>4</v>
          </cell>
          <cell r="N1378" t="str">
            <v>Biaya satuan sudah termasuk pengeluaran untuk seluruh pajak yang berkaitan (tetapi tidak termasuk PPN</v>
          </cell>
        </row>
        <row r="1379">
          <cell r="J1379" t="str">
            <v>Berlanjut ke hal. berikut.</v>
          </cell>
          <cell r="N1379" t="str">
            <v>yang dibayar dari kontrak) dan biaya-biaya lainnya.</v>
          </cell>
        </row>
        <row r="1381">
          <cell r="A1381" t="str">
            <v>ITEM PEMBAYARAN NO.</v>
          </cell>
          <cell r="D1381" t="str">
            <v>:  7.4 (5)</v>
          </cell>
          <cell r="J1381" t="str">
            <v>Analisa EI-745</v>
          </cell>
        </row>
        <row r="1382">
          <cell r="A1382" t="str">
            <v>JENIS PEKERJAAN</v>
          </cell>
          <cell r="D1382" t="str">
            <v>:  Pengangkutan Bahan Jembatan</v>
          </cell>
        </row>
        <row r="1383">
          <cell r="A1383" t="str">
            <v>SATUAN PEMBAYARAN</v>
          </cell>
          <cell r="D1383" t="str">
            <v>:  KG</v>
          </cell>
          <cell r="H1383" t="str">
            <v xml:space="preserve">        URAIAN ANALISA HARGA SATUAN</v>
          </cell>
        </row>
        <row r="1384">
          <cell r="J1384" t="str">
            <v>Lanjutan</v>
          </cell>
        </row>
        <row r="1386">
          <cell r="A1386" t="str">
            <v>No.</v>
          </cell>
          <cell r="C1386" t="str">
            <v>U R A I A N</v>
          </cell>
          <cell r="G1386" t="str">
            <v>KODE</v>
          </cell>
          <cell r="H1386" t="str">
            <v>KOEF.</v>
          </cell>
          <cell r="I1386" t="str">
            <v>SATUAN</v>
          </cell>
          <cell r="J1386" t="str">
            <v>KETERANGAN</v>
          </cell>
        </row>
        <row r="1389">
          <cell r="C1389" t="str">
            <v>Kap. Prod. / jam  =</v>
          </cell>
          <cell r="D1389" t="str">
            <v>V2 x Fa</v>
          </cell>
          <cell r="G1389" t="str">
            <v>Q2</v>
          </cell>
          <cell r="H1389">
            <v>41.5</v>
          </cell>
          <cell r="I1389" t="str">
            <v>Ton</v>
          </cell>
        </row>
        <row r="1390">
          <cell r="D1390" t="str">
            <v>Ts2</v>
          </cell>
        </row>
        <row r="1391">
          <cell r="C1391" t="str">
            <v>Koefisien Alat / Kg</v>
          </cell>
          <cell r="D1391" t="str">
            <v xml:space="preserve"> =  1  :  (Q2 x 1000)</v>
          </cell>
          <cell r="G1391" t="str">
            <v>(E07)</v>
          </cell>
          <cell r="H1391">
            <v>2.4096385542168674E-5</v>
          </cell>
          <cell r="I1391" t="str">
            <v>jam</v>
          </cell>
        </row>
        <row r="1393">
          <cell r="C1393" t="str">
            <v>TENAGA</v>
          </cell>
        </row>
        <row r="1394">
          <cell r="C1394" t="str">
            <v>Diperlukan untuk menurunkan material di pelabuhan.</v>
          </cell>
          <cell r="G1394" t="str">
            <v>Qt1</v>
          </cell>
          <cell r="H1394">
            <v>41500</v>
          </cell>
          <cell r="I1394" t="str">
            <v>Kg/jam</v>
          </cell>
        </row>
        <row r="1395">
          <cell r="C1395" t="str">
            <v>Kebutuhan tenaga :</v>
          </cell>
          <cell r="D1395" t="str">
            <v>- Mandor</v>
          </cell>
          <cell r="G1395" t="str">
            <v>M</v>
          </cell>
          <cell r="H1395">
            <v>1</v>
          </cell>
          <cell r="I1395" t="str">
            <v>orang</v>
          </cell>
        </row>
        <row r="1396">
          <cell r="D1396" t="str">
            <v>- Pekerja</v>
          </cell>
          <cell r="G1396" t="str">
            <v>P</v>
          </cell>
          <cell r="H1396">
            <v>10</v>
          </cell>
          <cell r="I1396" t="str">
            <v>orang</v>
          </cell>
        </row>
        <row r="1398">
          <cell r="C1398" t="str">
            <v>Koefisien Tenaga / Kg  :</v>
          </cell>
        </row>
        <row r="1399">
          <cell r="D1399" t="str">
            <v>- Mandor</v>
          </cell>
          <cell r="E1399" t="str">
            <v>= ( M ) : Qt1</v>
          </cell>
          <cell r="G1399" t="str">
            <v>(L03)</v>
          </cell>
          <cell r="H1399">
            <v>2.4096385542168674E-5</v>
          </cell>
          <cell r="I1399" t="str">
            <v>jam</v>
          </cell>
        </row>
        <row r="1400">
          <cell r="D1400" t="str">
            <v>- Pekerja</v>
          </cell>
          <cell r="E1400" t="str">
            <v>= ( P ) : Qt1</v>
          </cell>
          <cell r="G1400" t="str">
            <v>(L01)</v>
          </cell>
          <cell r="H1400">
            <v>2.4096385542168674E-4</v>
          </cell>
          <cell r="I1400" t="str">
            <v>jam</v>
          </cell>
        </row>
        <row r="1402">
          <cell r="C1402" t="str">
            <v>Pengankutan dari Pelabuhan 1 ke Pelabuhan 2</v>
          </cell>
        </row>
        <row r="1403">
          <cell r="C1403" t="str">
            <v>Jasa angkutan laut ditanggung oleh Kontraktor</v>
          </cell>
          <cell r="G1403" t="str">
            <v>-</v>
          </cell>
          <cell r="H1403">
            <v>100</v>
          </cell>
          <cell r="I1403" t="str">
            <v>Millaut</v>
          </cell>
        </row>
        <row r="1405">
          <cell r="C1405" t="str">
            <v>Pengankutan dari Pelabuhan 2  ke Lokasi</v>
          </cell>
        </row>
        <row r="1407">
          <cell r="C1407" t="str">
            <v>TRAILER ke 2</v>
          </cell>
          <cell r="G1407" t="str">
            <v>(E28)</v>
          </cell>
        </row>
        <row r="1408">
          <cell r="C1408" t="str">
            <v>Kapasitas angkut</v>
          </cell>
          <cell r="G1408" t="str">
            <v>V3</v>
          </cell>
          <cell r="H1408">
            <v>15</v>
          </cell>
          <cell r="I1408" t="str">
            <v>Ton</v>
          </cell>
          <cell r="J1408" t="str">
            <v>Ton</v>
          </cell>
        </row>
        <row r="1409">
          <cell r="C1409" t="str">
            <v>Faktor Efisiensi alat</v>
          </cell>
          <cell r="G1409" t="str">
            <v>Fa</v>
          </cell>
          <cell r="H1409">
            <v>0.83</v>
          </cell>
          <cell r="I1409" t="str">
            <v>-</v>
          </cell>
          <cell r="J1409" t="str">
            <v>-</v>
          </cell>
        </row>
        <row r="1410">
          <cell r="C1410" t="str">
            <v>Kecepatan rata-rata bermuatan</v>
          </cell>
          <cell r="G1410" t="str">
            <v>v1</v>
          </cell>
          <cell r="H1410">
            <v>40</v>
          </cell>
          <cell r="I1410" t="str">
            <v>KM/jam</v>
          </cell>
          <cell r="J1410" t="str">
            <v>KM/jam</v>
          </cell>
        </row>
        <row r="1411">
          <cell r="C1411" t="str">
            <v>Kecepatan rata-rata kosong</v>
          </cell>
          <cell r="G1411" t="str">
            <v>v2</v>
          </cell>
          <cell r="H1411">
            <v>50</v>
          </cell>
          <cell r="I1411" t="str">
            <v>KM/jam</v>
          </cell>
          <cell r="J1411" t="str">
            <v>KM/jam</v>
          </cell>
        </row>
        <row r="1412">
          <cell r="C1412" t="str">
            <v>Waktu Siklus :</v>
          </cell>
          <cell r="G1412" t="str">
            <v>Ts2</v>
          </cell>
        </row>
        <row r="1413">
          <cell r="C1413" t="str">
            <v>- Waktu tempuh isi  =  (Ld2 : v1) x 60 menit</v>
          </cell>
          <cell r="G1413" t="str">
            <v>T6</v>
          </cell>
          <cell r="H1413">
            <v>37.5</v>
          </cell>
          <cell r="I1413" t="str">
            <v>menit</v>
          </cell>
        </row>
        <row r="1414">
          <cell r="C1414" t="str">
            <v>- Waktu tempuh kosong  =  (Ld2 : v2) x 60 menit</v>
          </cell>
          <cell r="G1414" t="str">
            <v>T7</v>
          </cell>
          <cell r="H1414">
            <v>30</v>
          </cell>
          <cell r="I1414" t="str">
            <v>menit</v>
          </cell>
        </row>
        <row r="1415">
          <cell r="C1415" t="str">
            <v>- Waktu  muat  dan lain-lain</v>
          </cell>
          <cell r="G1415" t="str">
            <v>T8</v>
          </cell>
          <cell r="H1415">
            <v>30</v>
          </cell>
          <cell r="I1415" t="str">
            <v>menit</v>
          </cell>
        </row>
        <row r="1416">
          <cell r="C1416" t="str">
            <v>- Waktu bongkar  dan lain-lain</v>
          </cell>
          <cell r="G1416" t="str">
            <v>T9</v>
          </cell>
          <cell r="H1416">
            <v>20</v>
          </cell>
          <cell r="I1416" t="str">
            <v>menit</v>
          </cell>
        </row>
        <row r="1417">
          <cell r="G1417" t="str">
            <v>Ts3</v>
          </cell>
          <cell r="H1417">
            <v>117.5</v>
          </cell>
          <cell r="I1417" t="str">
            <v>menit</v>
          </cell>
        </row>
        <row r="1419">
          <cell r="C1419" t="str">
            <v>Kap. Prod. / jam  =</v>
          </cell>
          <cell r="D1419" t="str">
            <v>V3 x Fa</v>
          </cell>
          <cell r="G1419" t="str">
            <v>Q3</v>
          </cell>
          <cell r="H1419">
            <v>6.3574468085106375</v>
          </cell>
          <cell r="I1419" t="str">
            <v>Ton</v>
          </cell>
        </row>
        <row r="1420">
          <cell r="D1420" t="str">
            <v>Ts3</v>
          </cell>
        </row>
        <row r="1421">
          <cell r="C1421" t="str">
            <v>Koefisien Alat / Kg</v>
          </cell>
          <cell r="D1421" t="str">
            <v xml:space="preserve"> =  1  :  (Q3 x 1000)</v>
          </cell>
          <cell r="G1421" t="str">
            <v>(E28)</v>
          </cell>
          <cell r="H1421">
            <v>1.5729585006693444E-4</v>
          </cell>
          <cell r="I1421" t="str">
            <v>jam</v>
          </cell>
        </row>
        <row r="1424">
          <cell r="C1424" t="str">
            <v>CRANE 2</v>
          </cell>
          <cell r="D1424" t="str">
            <v>di pelabuhan</v>
          </cell>
          <cell r="G1424" t="str">
            <v>(E07)</v>
          </cell>
        </row>
        <row r="1425">
          <cell r="C1425" t="str">
            <v>Kapasitas</v>
          </cell>
          <cell r="G1425" t="str">
            <v>V4</v>
          </cell>
          <cell r="H1425">
            <v>25</v>
          </cell>
          <cell r="I1425" t="str">
            <v>ton</v>
          </cell>
        </row>
        <row r="1426">
          <cell r="C1426" t="str">
            <v>Faktor Efisiensi alat</v>
          </cell>
          <cell r="G1426" t="str">
            <v>Fa</v>
          </cell>
          <cell r="H1426">
            <v>0.83</v>
          </cell>
          <cell r="I1426" t="str">
            <v>-</v>
          </cell>
        </row>
        <row r="1427">
          <cell r="C1427" t="str">
            <v>Waktu siklus</v>
          </cell>
        </row>
        <row r="1428">
          <cell r="C1428" t="str">
            <v>- Waktu memuat ke truk</v>
          </cell>
          <cell r="G1428" t="str">
            <v>T10</v>
          </cell>
          <cell r="H1428">
            <v>30</v>
          </cell>
          <cell r="I1428" t="str">
            <v>menit</v>
          </cell>
        </row>
        <row r="1429">
          <cell r="C1429" t="str">
            <v>- dan lain-lain</v>
          </cell>
          <cell r="G1429" t="str">
            <v>T11</v>
          </cell>
          <cell r="H1429">
            <v>15</v>
          </cell>
          <cell r="I1429" t="str">
            <v>menit</v>
          </cell>
        </row>
        <row r="1430">
          <cell r="G1430" t="str">
            <v>Ts4</v>
          </cell>
          <cell r="H1430">
            <v>45</v>
          </cell>
          <cell r="I1430" t="str">
            <v>menit</v>
          </cell>
        </row>
        <row r="1432">
          <cell r="C1432" t="str">
            <v>Kap. Prod. / jam  =</v>
          </cell>
          <cell r="D1432" t="str">
            <v>V4 x Fa</v>
          </cell>
          <cell r="G1432" t="str">
            <v>Q4</v>
          </cell>
          <cell r="H1432">
            <v>27.666666666666668</v>
          </cell>
          <cell r="I1432" t="str">
            <v>Ton</v>
          </cell>
        </row>
        <row r="1433">
          <cell r="D1433" t="str">
            <v>Ts4</v>
          </cell>
        </row>
        <row r="1434">
          <cell r="C1434" t="str">
            <v>Koefisien Alat / Kg</v>
          </cell>
          <cell r="D1434" t="str">
            <v xml:space="preserve"> =  1  :  (Q4 x 1000)</v>
          </cell>
          <cell r="G1434" t="str">
            <v>(E07)</v>
          </cell>
          <cell r="H1434">
            <v>3.614457831325301E-5</v>
          </cell>
          <cell r="I1434" t="str">
            <v>jam</v>
          </cell>
        </row>
        <row r="1439">
          <cell r="J1439" t="str">
            <v>Berlanjut ke hal. berikut.</v>
          </cell>
        </row>
        <row r="1440">
          <cell r="A1440" t="str">
            <v>ITEM PEMBAYARAN NO.</v>
          </cell>
          <cell r="D1440" t="str">
            <v>:  7.4 (5)</v>
          </cell>
          <cell r="J1440" t="str">
            <v>Analisa EI-745</v>
          </cell>
        </row>
        <row r="1441">
          <cell r="A1441" t="str">
            <v>JENIS PEKERJAAN</v>
          </cell>
          <cell r="D1441" t="str">
            <v>:  Pengangkutan Bahan Jembatan</v>
          </cell>
        </row>
        <row r="1442">
          <cell r="A1442" t="str">
            <v>SATUAN PEMBAYARAN</v>
          </cell>
          <cell r="D1442" t="str">
            <v>:  KG</v>
          </cell>
          <cell r="H1442" t="str">
            <v xml:space="preserve">        URAIAN ANALISA HARGA SATUAN</v>
          </cell>
        </row>
        <row r="1443">
          <cell r="J1443" t="str">
            <v>Lanjutan</v>
          </cell>
        </row>
        <row r="1445">
          <cell r="A1445" t="str">
            <v>No.</v>
          </cell>
          <cell r="C1445" t="str">
            <v>U R A I A N</v>
          </cell>
          <cell r="G1445" t="str">
            <v>KODE</v>
          </cell>
          <cell r="H1445" t="str">
            <v>KOEF.</v>
          </cell>
          <cell r="I1445" t="str">
            <v>SATUAN</v>
          </cell>
          <cell r="J1445" t="str">
            <v>KETERANGAN</v>
          </cell>
        </row>
        <row r="1448">
          <cell r="C1448" t="str">
            <v>CRANE 3</v>
          </cell>
          <cell r="D1448" t="str">
            <v>di lokasi</v>
          </cell>
          <cell r="G1448" t="str">
            <v>(E07)</v>
          </cell>
        </row>
        <row r="1449">
          <cell r="C1449" t="str">
            <v>Kapasitas</v>
          </cell>
          <cell r="G1449" t="str">
            <v>V5</v>
          </cell>
          <cell r="H1449">
            <v>25</v>
          </cell>
          <cell r="I1449" t="str">
            <v>ton</v>
          </cell>
        </row>
        <row r="1450">
          <cell r="C1450" t="str">
            <v>Faktor Efisiensi alat</v>
          </cell>
          <cell r="G1450" t="str">
            <v>Fa</v>
          </cell>
          <cell r="H1450">
            <v>0.83</v>
          </cell>
          <cell r="I1450" t="str">
            <v>-</v>
          </cell>
        </row>
        <row r="1451">
          <cell r="C1451" t="str">
            <v>Waktu siklus</v>
          </cell>
        </row>
        <row r="1452">
          <cell r="C1452" t="str">
            <v>- Waktu menurunkan dari truck</v>
          </cell>
          <cell r="G1452" t="str">
            <v>T12</v>
          </cell>
          <cell r="H1452">
            <v>20</v>
          </cell>
          <cell r="I1452" t="str">
            <v>menit</v>
          </cell>
        </row>
        <row r="1453">
          <cell r="C1453" t="str">
            <v>- dan lain-lain</v>
          </cell>
          <cell r="G1453" t="str">
            <v>T13</v>
          </cell>
          <cell r="H1453">
            <v>15</v>
          </cell>
          <cell r="I1453" t="str">
            <v>menit</v>
          </cell>
        </row>
        <row r="1454">
          <cell r="G1454" t="str">
            <v>Ts5</v>
          </cell>
          <cell r="H1454">
            <v>35</v>
          </cell>
          <cell r="I1454" t="str">
            <v>menit</v>
          </cell>
        </row>
        <row r="1456">
          <cell r="C1456" t="str">
            <v>Kap. Prod. / jam  =</v>
          </cell>
          <cell r="D1456" t="str">
            <v>V5 x Fa</v>
          </cell>
          <cell r="G1456" t="str">
            <v>Q5</v>
          </cell>
          <cell r="H1456">
            <v>35.571428571428569</v>
          </cell>
          <cell r="I1456" t="str">
            <v>Ton</v>
          </cell>
        </row>
        <row r="1457">
          <cell r="D1457" t="str">
            <v>Ts5</v>
          </cell>
        </row>
        <row r="1458">
          <cell r="C1458" t="str">
            <v>Koefisien Alat / Kg</v>
          </cell>
          <cell r="D1458" t="str">
            <v xml:space="preserve"> =  1  :  (Q5 x 1000)</v>
          </cell>
          <cell r="G1458" t="str">
            <v>(E07)</v>
          </cell>
          <cell r="H1458">
            <v>2.8112449799196785E-5</v>
          </cell>
          <cell r="I1458" t="str">
            <v>jam</v>
          </cell>
        </row>
        <row r="1460">
          <cell r="C1460" t="str">
            <v>ALAT  BANTU</v>
          </cell>
        </row>
        <row r="1461">
          <cell r="C1461" t="str">
            <v>Diperlukan alat-alat bantu kecil</v>
          </cell>
          <cell r="J1461" t="str">
            <v>Lump Sump</v>
          </cell>
        </row>
        <row r="1462">
          <cell r="C1462" t="str">
            <v xml:space="preserve">- Tambang </v>
          </cell>
        </row>
        <row r="1463">
          <cell r="C1463" t="str">
            <v>- Tackle</v>
          </cell>
        </row>
        <row r="1465">
          <cell r="C1465" t="str">
            <v xml:space="preserve">TENAGA </v>
          </cell>
        </row>
        <row r="1466">
          <cell r="C1466" t="str">
            <v>Diperlukan untuk memuat di pelabuhan ke truk</v>
          </cell>
          <cell r="G1466" t="str">
            <v>Qt2</v>
          </cell>
          <cell r="H1466">
            <v>27666.666666666668</v>
          </cell>
          <cell r="I1466" t="str">
            <v>Kg/jam</v>
          </cell>
          <cell r="J1466" t="str">
            <v xml:space="preserve"> Crane 2</v>
          </cell>
        </row>
        <row r="1467">
          <cell r="C1467" t="str">
            <v>dan penurunan dari truk di lokasi  pekerjaan</v>
          </cell>
          <cell r="G1467" t="str">
            <v>Qt3</v>
          </cell>
          <cell r="H1467">
            <v>35571.428571428572</v>
          </cell>
          <cell r="I1467" t="str">
            <v>Kg/jam</v>
          </cell>
          <cell r="J1467" t="str">
            <v xml:space="preserve"> Crane 3</v>
          </cell>
        </row>
        <row r="1468">
          <cell r="C1468" t="str">
            <v>Kebutuhan tenaga :</v>
          </cell>
          <cell r="D1468" t="str">
            <v>- Mandor</v>
          </cell>
          <cell r="G1468" t="str">
            <v>M</v>
          </cell>
          <cell r="H1468">
            <v>2</v>
          </cell>
          <cell r="I1468" t="str">
            <v>orang</v>
          </cell>
          <cell r="J1468" t="str">
            <v xml:space="preserve"> 2 regu</v>
          </cell>
        </row>
        <row r="1469">
          <cell r="D1469" t="str">
            <v>- Pekerja</v>
          </cell>
          <cell r="G1469" t="str">
            <v>P</v>
          </cell>
          <cell r="H1469">
            <v>20</v>
          </cell>
          <cell r="I1469" t="str">
            <v>orang</v>
          </cell>
          <cell r="J1469" t="str">
            <v xml:space="preserve"> 2 regu</v>
          </cell>
        </row>
        <row r="1471">
          <cell r="C1471" t="str">
            <v>Koefisien Tenaga / Kg  :</v>
          </cell>
        </row>
        <row r="1472">
          <cell r="D1472" t="str">
            <v>- Mandor</v>
          </cell>
          <cell r="E1472" t="str">
            <v>= ( M ) : (Qt2 + Qt3)</v>
          </cell>
          <cell r="G1472" t="str">
            <v>(L03)</v>
          </cell>
          <cell r="H1472">
            <v>3.1626506024096389E-5</v>
          </cell>
          <cell r="I1472" t="str">
            <v>jam</v>
          </cell>
        </row>
        <row r="1473">
          <cell r="D1473" t="str">
            <v>- Pekerja</v>
          </cell>
          <cell r="E1473" t="str">
            <v>= ( P ) : (Qt2 + Qt3)</v>
          </cell>
          <cell r="G1473" t="str">
            <v>(L01)</v>
          </cell>
          <cell r="H1473">
            <v>3.1626506024096384E-4</v>
          </cell>
          <cell r="I1473" t="str">
            <v>jam</v>
          </cell>
        </row>
        <row r="1475">
          <cell r="A1475" t="str">
            <v>4.</v>
          </cell>
          <cell r="C1475" t="str">
            <v>HARGA DASAR SATUAN UPAH, BAHAN DAN ALAT</v>
          </cell>
        </row>
        <row r="1476">
          <cell r="C1476" t="str">
            <v>Lihat lampiran.</v>
          </cell>
        </row>
        <row r="1478">
          <cell r="A1478" t="str">
            <v>5.</v>
          </cell>
          <cell r="C1478" t="str">
            <v>ANALISA HARGA SATUAN PEKERJAAN</v>
          </cell>
        </row>
        <row r="1479">
          <cell r="C1479" t="str">
            <v>Lihat perhitungan dalam FORMULIR STANDAR UNTUK</v>
          </cell>
        </row>
        <row r="1480">
          <cell r="C1480" t="str">
            <v>PEREKEMAN ANALISA MASING-MASING HARGA</v>
          </cell>
        </row>
        <row r="1481">
          <cell r="C1481" t="str">
            <v>SATUAN.</v>
          </cell>
        </row>
        <row r="1482">
          <cell r="C1482" t="str">
            <v>Didapat Harga Satuan Pekerjaan :</v>
          </cell>
        </row>
        <row r="1484">
          <cell r="C1484" t="str">
            <v xml:space="preserve">Rp.  </v>
          </cell>
          <cell r="D1484">
            <v>597.10088086223675</v>
          </cell>
          <cell r="E1484" t="str">
            <v xml:space="preserve"> / Kg</v>
          </cell>
        </row>
        <row r="1487">
          <cell r="A1487" t="str">
            <v>6.</v>
          </cell>
          <cell r="C1487" t="str">
            <v>WAKTU PELAKSANAAN YANG DIPERLUKAN</v>
          </cell>
        </row>
        <row r="1488">
          <cell r="C1488" t="str">
            <v>Masa Pelaksanaan :</v>
          </cell>
          <cell r="D1488" t="str">
            <v>. . . . . . . . . . . .</v>
          </cell>
          <cell r="E1488" t="str">
            <v>bulan</v>
          </cell>
        </row>
        <row r="1489">
          <cell r="A1489" t="str">
            <v>7.</v>
          </cell>
          <cell r="C1489" t="str">
            <v>VOLUME PEKERJAAN YANG DIPERLUKAN</v>
          </cell>
        </row>
        <row r="1490">
          <cell r="C1490" t="str">
            <v>Volume pekerjaan  :</v>
          </cell>
          <cell r="D1490">
            <v>0</v>
          </cell>
          <cell r="E1490" t="str">
            <v>Kg</v>
          </cell>
        </row>
        <row r="1500">
          <cell r="A1500" t="str">
            <v>ITEM PEMBAYARAN NO.</v>
          </cell>
          <cell r="D1500" t="str">
            <v>:  7.6 (8)</v>
          </cell>
          <cell r="J1500" t="str">
            <v>Analisa EI-768</v>
          </cell>
          <cell r="T1500" t="str">
            <v>Analisa EI-768</v>
          </cell>
        </row>
        <row r="1501">
          <cell r="A1501" t="str">
            <v>JENIS PEKERJAAN</v>
          </cell>
          <cell r="D1501" t="str">
            <v>:  Pengadaan Tiang Pancang Baja</v>
          </cell>
        </row>
        <row r="1502">
          <cell r="A1502" t="str">
            <v>SATUAN PEMBAYARAN</v>
          </cell>
          <cell r="D1502" t="str">
            <v>:  Kg</v>
          </cell>
          <cell r="H1502" t="str">
            <v xml:space="preserve">        URAIAN ANALISA HARGA SATUAN</v>
          </cell>
          <cell r="L1502" t="str">
            <v>FORMULIR STANDAR UNTUK</v>
          </cell>
        </row>
        <row r="1503">
          <cell r="L1503" t="str">
            <v>PEREKAMAN ANALISA MASING-MASING HARGA SATUAN</v>
          </cell>
        </row>
        <row r="1504">
          <cell r="L1504" t="str">
            <v/>
          </cell>
        </row>
        <row r="1505">
          <cell r="A1505" t="str">
            <v>No.</v>
          </cell>
          <cell r="C1505" t="str">
            <v>U R A I A N</v>
          </cell>
          <cell r="G1505" t="str">
            <v>KODE</v>
          </cell>
          <cell r="H1505" t="str">
            <v>KOEF.</v>
          </cell>
          <cell r="I1505" t="str">
            <v>SATUAN</v>
          </cell>
          <cell r="J1505" t="str">
            <v>KETERANGAN</v>
          </cell>
        </row>
        <row r="1507">
          <cell r="L1507" t="str">
            <v>Proyek / Bagpro</v>
          </cell>
          <cell r="O1507" t="str">
            <v xml:space="preserve">:  Peningkatan Jalan Dan Jembatan Prop. NTT </v>
          </cell>
        </row>
        <row r="1508">
          <cell r="A1508" t="str">
            <v>I.</v>
          </cell>
          <cell r="C1508" t="str">
            <v>ASUMSI</v>
          </cell>
          <cell r="L1508" t="str">
            <v>No. Paket Kontrak</v>
          </cell>
          <cell r="O1508" t="str">
            <v xml:space="preserve">:  </v>
          </cell>
        </row>
        <row r="1509">
          <cell r="A1509">
            <v>1</v>
          </cell>
          <cell r="C1509" t="str">
            <v>Menggunakan alat (cara mekanik)</v>
          </cell>
          <cell r="L1509" t="str">
            <v>Nama Paket</v>
          </cell>
          <cell r="O1509" t="str">
            <v>:  Pembangunan Jalan Resetlement Pengungsi Mauritzu</v>
          </cell>
        </row>
        <row r="1510">
          <cell r="A1510">
            <v>2</v>
          </cell>
          <cell r="C1510" t="str">
            <v>Lokasi pekerjaan : di lokasi</v>
          </cell>
          <cell r="L1510" t="str">
            <v>Prop / Kab / Kodya</v>
          </cell>
          <cell r="O1510" t="str">
            <v>:  Nusa Tenggara Timur / TTU</v>
          </cell>
        </row>
        <row r="1511">
          <cell r="A1511">
            <v>3</v>
          </cell>
          <cell r="C1511" t="str">
            <v>Jarak rata-rata Base camp ke lokasi pekerjaan</v>
          </cell>
          <cell r="G1511" t="str">
            <v>L</v>
          </cell>
          <cell r="H1511">
            <v>17.5</v>
          </cell>
          <cell r="I1511" t="str">
            <v>Km</v>
          </cell>
          <cell r="L1511" t="str">
            <v>ITEM PEMBAYARAN NO.</v>
          </cell>
          <cell r="O1511" t="str">
            <v>:  7.6 (8)</v>
          </cell>
          <cell r="R1511" t="str">
            <v>PERKIRAAN VOL. PEK.</v>
          </cell>
          <cell r="T1511" t="str">
            <v>:</v>
          </cell>
          <cell r="U1511">
            <v>0</v>
          </cell>
        </row>
        <row r="1512">
          <cell r="A1512">
            <v>4</v>
          </cell>
          <cell r="C1512" t="str">
            <v>Jam kerja efektif per-hari</v>
          </cell>
          <cell r="G1512" t="str">
            <v>Tk</v>
          </cell>
          <cell r="H1512">
            <v>7</v>
          </cell>
          <cell r="I1512" t="str">
            <v>jam</v>
          </cell>
          <cell r="L1512" t="str">
            <v>JENIS PEKERJAAN</v>
          </cell>
          <cell r="O1512" t="str">
            <v>:  Pengadaan Tiang Pancang Baja</v>
          </cell>
          <cell r="R1512" t="str">
            <v>TOTAL HARGA (Rp.)</v>
          </cell>
          <cell r="T1512" t="str">
            <v>:</v>
          </cell>
          <cell r="U1512">
            <v>0</v>
          </cell>
        </row>
        <row r="1513">
          <cell r="A1513">
            <v>4</v>
          </cell>
          <cell r="C1513" t="str">
            <v>Ukuran diameter tiang pancang (sesuai keperluan)</v>
          </cell>
          <cell r="G1513" t="str">
            <v>Uk</v>
          </cell>
          <cell r="H1513">
            <v>600</v>
          </cell>
          <cell r="I1513" t="str">
            <v>mm</v>
          </cell>
          <cell r="L1513" t="str">
            <v>SATUAN PEMBAYARAN</v>
          </cell>
          <cell r="O1513" t="str">
            <v>:  Kg</v>
          </cell>
          <cell r="R1513" t="str">
            <v>% THD. BIAYA PROYEK</v>
          </cell>
          <cell r="T1513" t="str">
            <v>:</v>
          </cell>
          <cell r="U1513">
            <v>0</v>
          </cell>
        </row>
        <row r="1514">
          <cell r="A1514">
            <v>5</v>
          </cell>
          <cell r="C1514" t="str">
            <v>Tebal tiang</v>
          </cell>
          <cell r="G1514" t="str">
            <v>t</v>
          </cell>
          <cell r="H1514">
            <v>12.700000000000001</v>
          </cell>
          <cell r="I1514" t="str">
            <v>mm</v>
          </cell>
        </row>
        <row r="1515">
          <cell r="A1515">
            <v>6</v>
          </cell>
          <cell r="C1515" t="str">
            <v>Berat per-meter tiang</v>
          </cell>
          <cell r="G1515" t="str">
            <v>b</v>
          </cell>
          <cell r="H1515">
            <v>187</v>
          </cell>
          <cell r="I1515" t="str">
            <v>kg</v>
          </cell>
        </row>
        <row r="1516">
          <cell r="A1516">
            <v>7</v>
          </cell>
          <cell r="C1516" t="str">
            <v>Panjang Tiang (sesuai keperluan)</v>
          </cell>
          <cell r="G1516" t="str">
            <v>p</v>
          </cell>
          <cell r="H1516">
            <v>12</v>
          </cell>
          <cell r="I1516" t="str">
            <v>M</v>
          </cell>
          <cell r="Q1516" t="str">
            <v>PERKIRAAN</v>
          </cell>
          <cell r="R1516" t="str">
            <v>HARGA</v>
          </cell>
          <cell r="S1516" t="str">
            <v>JUMLAH</v>
          </cell>
        </row>
        <row r="1517">
          <cell r="A1517">
            <v>8</v>
          </cell>
          <cell r="C1517" t="str">
            <v>Jarak pelabuhan ke Base Camp</v>
          </cell>
          <cell r="G1517" t="str">
            <v>Ld2</v>
          </cell>
          <cell r="H1517">
            <v>30</v>
          </cell>
          <cell r="I1517" t="str">
            <v>Km</v>
          </cell>
          <cell r="L1517" t="str">
            <v>NO.</v>
          </cell>
          <cell r="N1517" t="str">
            <v>KOMPONEN</v>
          </cell>
          <cell r="P1517" t="str">
            <v>SATUAN</v>
          </cell>
          <cell r="Q1517" t="str">
            <v>KUANTITAS</v>
          </cell>
          <cell r="R1517" t="str">
            <v>SATUAN</v>
          </cell>
          <cell r="S1517" t="str">
            <v>HARGA</v>
          </cell>
        </row>
        <row r="1518">
          <cell r="R1518" t="str">
            <v>(Rp.)</v>
          </cell>
          <cell r="S1518" t="str">
            <v>(Rp.)</v>
          </cell>
        </row>
        <row r="1519">
          <cell r="A1519" t="str">
            <v>II.</v>
          </cell>
          <cell r="C1519" t="str">
            <v>URUTAN KERJA</v>
          </cell>
        </row>
        <row r="1520">
          <cell r="A1520">
            <v>1</v>
          </cell>
          <cell r="C1520" t="str">
            <v>Material pipa didatangkan dari pelabuhan ke lokasi</v>
          </cell>
        </row>
        <row r="1521">
          <cell r="C1521" t="str">
            <v>dengan Trailer</v>
          </cell>
          <cell r="L1521" t="str">
            <v>A.</v>
          </cell>
          <cell r="N1521" t="str">
            <v>TENAGA</v>
          </cell>
        </row>
        <row r="1522">
          <cell r="A1522">
            <v>2</v>
          </cell>
          <cell r="C1522" t="str">
            <v>Di lokasi pekerjaan dibuatkan sepatu pancang</v>
          </cell>
        </row>
        <row r="1523">
          <cell r="C1523" t="str">
            <v xml:space="preserve">dan penyambungan pipa </v>
          </cell>
          <cell r="L1523" t="str">
            <v>1.</v>
          </cell>
          <cell r="N1523" t="str">
            <v>Pekerja</v>
          </cell>
          <cell r="O1523" t="str">
            <v>(L01)</v>
          </cell>
          <cell r="P1523" t="str">
            <v>jam</v>
          </cell>
          <cell r="Q1523">
            <v>3.1194295900178256E-4</v>
          </cell>
          <cell r="R1523">
            <v>0</v>
          </cell>
          <cell r="U1523">
            <v>0</v>
          </cell>
        </row>
        <row r="1524">
          <cell r="A1524">
            <v>3</v>
          </cell>
          <cell r="C1524" t="str">
            <v>Penyambungan pipa dengan las listrik</v>
          </cell>
          <cell r="L1524" t="str">
            <v>2.</v>
          </cell>
          <cell r="N1524" t="str">
            <v>Tukang</v>
          </cell>
          <cell r="O1524" t="str">
            <v>(L02)</v>
          </cell>
          <cell r="P1524" t="str">
            <v>jam</v>
          </cell>
          <cell r="Q1524">
            <v>1.2477718360071302E-3</v>
          </cell>
          <cell r="R1524">
            <v>0</v>
          </cell>
          <cell r="U1524">
            <v>0</v>
          </cell>
        </row>
        <row r="1525">
          <cell r="L1525" t="str">
            <v>3.</v>
          </cell>
          <cell r="N1525" t="str">
            <v>Mandor</v>
          </cell>
          <cell r="O1525" t="str">
            <v>(L03)</v>
          </cell>
          <cell r="P1525" t="str">
            <v>jam</v>
          </cell>
          <cell r="Q1525">
            <v>3.7433155080213902E-3</v>
          </cell>
          <cell r="R1525">
            <v>0</v>
          </cell>
          <cell r="U1525">
            <v>0</v>
          </cell>
        </row>
        <row r="1526">
          <cell r="A1526" t="str">
            <v>III.</v>
          </cell>
          <cell r="C1526" t="str">
            <v>PEMAKAIAN BAHAN, ALAT DAN TENAGA</v>
          </cell>
        </row>
        <row r="1527">
          <cell r="Q1527" t="str">
            <v xml:space="preserve">JUMLAH HARGA TENAGA   </v>
          </cell>
          <cell r="U1527">
            <v>0</v>
          </cell>
        </row>
        <row r="1528">
          <cell r="A1528" t="str">
            <v xml:space="preserve">   1.</v>
          </cell>
          <cell r="C1528" t="str">
            <v>BAHAN</v>
          </cell>
        </row>
        <row r="1529">
          <cell r="A1529" t="str">
            <v>1.a.</v>
          </cell>
          <cell r="C1529" t="str">
            <v>Pipa baja tiang pancang</v>
          </cell>
          <cell r="G1529" t="str">
            <v>(M52)</v>
          </cell>
          <cell r="H1529">
            <v>1.05</v>
          </cell>
          <cell r="I1529" t="str">
            <v>Kg</v>
          </cell>
          <cell r="L1529" t="str">
            <v>B.</v>
          </cell>
          <cell r="N1529" t="str">
            <v>BAHAN</v>
          </cell>
        </row>
        <row r="1530">
          <cell r="C1530" t="str">
            <v>Plat Baja</v>
          </cell>
          <cell r="D1530" t="str">
            <v>(untuk penyambungan)</v>
          </cell>
          <cell r="G1530" t="str">
            <v>(M48)</v>
          </cell>
          <cell r="H1530">
            <v>0.20999950892979899</v>
          </cell>
          <cell r="I1530" t="str">
            <v>Kg</v>
          </cell>
        </row>
        <row r="1531">
          <cell r="C1531" t="str">
            <v>Kawat Las</v>
          </cell>
          <cell r="D1531" t="str">
            <v>(untuk sepatu &amp; penyambungan)</v>
          </cell>
          <cell r="G1531" t="str">
            <v>(M51)</v>
          </cell>
          <cell r="H1531">
            <v>0.05</v>
          </cell>
          <cell r="I1531" t="str">
            <v>Dos</v>
          </cell>
          <cell r="L1531" t="str">
            <v>1.</v>
          </cell>
          <cell r="N1531" t="str">
            <v xml:space="preserve">Pipa baja </v>
          </cell>
          <cell r="O1531" t="str">
            <v>M52</v>
          </cell>
          <cell r="P1531" t="str">
            <v>Kg</v>
          </cell>
          <cell r="Q1531">
            <v>1.05</v>
          </cell>
          <cell r="R1531">
            <v>5500</v>
          </cell>
          <cell r="U1531">
            <v>5775</v>
          </cell>
        </row>
        <row r="1532">
          <cell r="L1532" t="str">
            <v>2.</v>
          </cell>
          <cell r="N1532" t="str">
            <v>Plat Baja</v>
          </cell>
          <cell r="O1532" t="str">
            <v>M48</v>
          </cell>
          <cell r="P1532" t="str">
            <v>Kg</v>
          </cell>
          <cell r="Q1532">
            <v>0.20999950892979899</v>
          </cell>
          <cell r="R1532">
            <v>5600</v>
          </cell>
          <cell r="U1532">
            <v>1175.9972500068743</v>
          </cell>
        </row>
        <row r="1533">
          <cell r="A1533" t="str">
            <v>2.</v>
          </cell>
          <cell r="C1533" t="str">
            <v>ALAT</v>
          </cell>
          <cell r="L1533" t="str">
            <v>3.</v>
          </cell>
          <cell r="N1533" t="str">
            <v>Kawat Las</v>
          </cell>
          <cell r="O1533" t="str">
            <v>M51</v>
          </cell>
          <cell r="P1533" t="str">
            <v>Dos</v>
          </cell>
          <cell r="Q1533">
            <v>0.05</v>
          </cell>
          <cell r="R1533">
            <v>55000</v>
          </cell>
          <cell r="U1533">
            <v>2750</v>
          </cell>
        </row>
        <row r="1534">
          <cell r="A1534" t="str">
            <v>2.a.</v>
          </cell>
          <cell r="C1534" t="str">
            <v>TRAILER</v>
          </cell>
          <cell r="G1534" t="str">
            <v>(E29)</v>
          </cell>
        </row>
        <row r="1535">
          <cell r="C1535" t="str">
            <v>Kapasitas bak sekali muat</v>
          </cell>
          <cell r="G1535" t="str">
            <v>V</v>
          </cell>
          <cell r="H1535">
            <v>10</v>
          </cell>
          <cell r="I1535" t="str">
            <v>batang</v>
          </cell>
        </row>
        <row r="1536">
          <cell r="C1536" t="str">
            <v>Faktor efisiensi alat</v>
          </cell>
          <cell r="G1536" t="str">
            <v>Fa</v>
          </cell>
          <cell r="H1536">
            <v>0.83</v>
          </cell>
        </row>
        <row r="1537">
          <cell r="C1537" t="str">
            <v>Kecepatanrata-rata bermuatan</v>
          </cell>
          <cell r="G1537" t="str">
            <v>v1</v>
          </cell>
          <cell r="H1537">
            <v>40</v>
          </cell>
          <cell r="I1537" t="str">
            <v>Km/Jam</v>
          </cell>
          <cell r="Q1537" t="str">
            <v xml:space="preserve">JUMLAH HARGA BAHAN   </v>
          </cell>
          <cell r="U1537">
            <v>9700.9972500068743</v>
          </cell>
        </row>
        <row r="1538">
          <cell r="C1538" t="str">
            <v>Kecepatan rata-rata kosong</v>
          </cell>
          <cell r="G1538" t="str">
            <v>v2</v>
          </cell>
          <cell r="H1538">
            <v>60</v>
          </cell>
          <cell r="I1538" t="str">
            <v>Km/Jam</v>
          </cell>
        </row>
        <row r="1539">
          <cell r="C1539" t="str">
            <v>Waktu siklus    :</v>
          </cell>
          <cell r="G1539" t="str">
            <v>Ts1</v>
          </cell>
          <cell r="L1539" t="str">
            <v>C.</v>
          </cell>
          <cell r="N1539" t="str">
            <v>PERALATAN</v>
          </cell>
        </row>
        <row r="1540">
          <cell r="C1540" t="str">
            <v>- Waktu tempuh isi  = (Ld2 : v1 ) x 60</v>
          </cell>
          <cell r="G1540" t="str">
            <v>T1</v>
          </cell>
          <cell r="H1540">
            <v>45</v>
          </cell>
          <cell r="I1540" t="str">
            <v>menit</v>
          </cell>
        </row>
        <row r="1541">
          <cell r="C1541" t="str">
            <v>- Waktu tempuh kosong  = (Ld2 : v2)  x  60</v>
          </cell>
          <cell r="G1541" t="str">
            <v>T2</v>
          </cell>
          <cell r="H1541">
            <v>30</v>
          </cell>
          <cell r="I1541" t="str">
            <v>menit</v>
          </cell>
          <cell r="L1541" t="str">
            <v>1.</v>
          </cell>
          <cell r="N1541" t="str">
            <v>Trailer</v>
          </cell>
          <cell r="O1541" t="str">
            <v>(E29)</v>
          </cell>
          <cell r="P1541" t="str">
            <v>jam</v>
          </cell>
          <cell r="Q1541">
            <v>1.1185562213202185E-4</v>
          </cell>
          <cell r="R1541">
            <v>85369.901634057198</v>
          </cell>
          <cell r="U1541">
            <v>9.549103458626977</v>
          </cell>
        </row>
        <row r="1542">
          <cell r="C1542" t="str">
            <v>-  Lain-lain (bongkar dan muat)</v>
          </cell>
          <cell r="G1542" t="str">
            <v>T3</v>
          </cell>
          <cell r="H1542">
            <v>50</v>
          </cell>
          <cell r="I1542" t="str">
            <v>menit</v>
          </cell>
          <cell r="L1542" t="str">
            <v>2.</v>
          </cell>
          <cell r="N1542" t="str">
            <v>Crane</v>
          </cell>
          <cell r="O1542" t="str">
            <v>(E07)</v>
          </cell>
          <cell r="P1542" t="str">
            <v>jam</v>
          </cell>
          <cell r="Q1542">
            <v>1.1931266360748998E-4</v>
          </cell>
          <cell r="R1542">
            <v>232365.64986024512</v>
          </cell>
          <cell r="U1542">
            <v>27.724164615711224</v>
          </cell>
        </row>
        <row r="1543">
          <cell r="G1543" t="str">
            <v>Ts1</v>
          </cell>
          <cell r="H1543">
            <v>125</v>
          </cell>
          <cell r="I1543" t="str">
            <v>menit</v>
          </cell>
          <cell r="L1543" t="str">
            <v>3.</v>
          </cell>
          <cell r="N1543" t="str">
            <v>Genset</v>
          </cell>
          <cell r="O1543" t="str">
            <v>(E12)</v>
          </cell>
          <cell r="P1543" t="str">
            <v>jam</v>
          </cell>
          <cell r="Q1543">
            <v>4.4563279857397502E-4</v>
          </cell>
          <cell r="R1543">
            <v>134321.06697484411</v>
          </cell>
          <cell r="U1543">
            <v>59.857872983442114</v>
          </cell>
        </row>
        <row r="1544">
          <cell r="L1544" t="str">
            <v>4.</v>
          </cell>
          <cell r="N1544" t="str">
            <v>Welding Set</v>
          </cell>
          <cell r="O1544" t="str">
            <v>(E32)</v>
          </cell>
          <cell r="P1544" t="str">
            <v>Ls</v>
          </cell>
          <cell r="Q1544">
            <v>4.4563279857397502E-4</v>
          </cell>
          <cell r="R1544">
            <v>22914.490163405721</v>
          </cell>
          <cell r="U1544">
            <v>10.211448379414314</v>
          </cell>
        </row>
        <row r="1545">
          <cell r="C1545" t="str">
            <v>Kapasitas Produksi / Jam   =</v>
          </cell>
          <cell r="E1545" t="str">
            <v>V1 x p x Fa x 60</v>
          </cell>
          <cell r="G1545" t="str">
            <v>Q1</v>
          </cell>
          <cell r="H1545">
            <v>47.808</v>
          </cell>
          <cell r="I1545" t="str">
            <v>M'</v>
          </cell>
          <cell r="L1545" t="str">
            <v>5.</v>
          </cell>
          <cell r="N1545" t="str">
            <v>Alat Bantu</v>
          </cell>
          <cell r="P1545" t="str">
            <v>Ls</v>
          </cell>
          <cell r="Q1545">
            <v>1</v>
          </cell>
          <cell r="R1545">
            <v>10</v>
          </cell>
          <cell r="U1545">
            <v>10</v>
          </cell>
        </row>
        <row r="1546">
          <cell r="E1546" t="str">
            <v>Ts1</v>
          </cell>
          <cell r="H1546">
            <v>8940.0959999999995</v>
          </cell>
          <cell r="I1546" t="str">
            <v>Kg</v>
          </cell>
        </row>
        <row r="1548">
          <cell r="C1548" t="str">
            <v>Koefisien Alat / kg</v>
          </cell>
          <cell r="D1548" t="str">
            <v>= 1 : Q1</v>
          </cell>
          <cell r="G1548" t="str">
            <v>(E29)</v>
          </cell>
          <cell r="H1548">
            <v>1.1185562213202185E-4</v>
          </cell>
          <cell r="I1548" t="str">
            <v>Jam</v>
          </cell>
        </row>
        <row r="1549">
          <cell r="Q1549" t="str">
            <v xml:space="preserve">JUMLAH HARGA PERALATAN   </v>
          </cell>
          <cell r="U1549">
            <v>117.34258943719465</v>
          </cell>
        </row>
        <row r="1550">
          <cell r="A1550" t="str">
            <v>2.b</v>
          </cell>
          <cell r="C1550" t="str">
            <v xml:space="preserve">CRANE </v>
          </cell>
          <cell r="G1550" t="str">
            <v>(E07)</v>
          </cell>
        </row>
        <row r="1551">
          <cell r="C1551" t="str">
            <v>Kapasitas</v>
          </cell>
          <cell r="G1551" t="str">
            <v>V2</v>
          </cell>
          <cell r="H1551">
            <v>3</v>
          </cell>
          <cell r="I1551" t="str">
            <v>batang</v>
          </cell>
          <cell r="L1551" t="str">
            <v>D.</v>
          </cell>
          <cell r="N1551" t="str">
            <v>JUMLAH HARGA TENAGA, BAHAN DAN PERALATAN  ( A + B + C )</v>
          </cell>
          <cell r="U1551">
            <v>9818.3398394440683</v>
          </cell>
        </row>
        <row r="1552">
          <cell r="C1552" t="str">
            <v>Faktor Efisiensi alat</v>
          </cell>
          <cell r="G1552" t="str">
            <v>Fa</v>
          </cell>
          <cell r="H1552">
            <v>0.83</v>
          </cell>
          <cell r="I1552" t="str">
            <v>-</v>
          </cell>
          <cell r="L1552" t="str">
            <v>E.</v>
          </cell>
          <cell r="N1552" t="str">
            <v>OVERHEAD &amp; PROFIT</v>
          </cell>
          <cell r="P1552">
            <v>10</v>
          </cell>
          <cell r="Q1552" t="str">
            <v>%  x  D</v>
          </cell>
          <cell r="U1552">
            <v>981.8339839444069</v>
          </cell>
        </row>
        <row r="1553">
          <cell r="C1553" t="str">
            <v>Waktu siklus</v>
          </cell>
          <cell r="L1553" t="str">
            <v>F.</v>
          </cell>
          <cell r="N1553" t="str">
            <v>HARGA SATUAN PEKERJAAN  ( D + E )</v>
          </cell>
          <cell r="U1553">
            <v>10800.173823388475</v>
          </cell>
        </row>
        <row r="1554">
          <cell r="C1554" t="str">
            <v>- Waktu menurunkan</v>
          </cell>
          <cell r="G1554" t="str">
            <v>T4</v>
          </cell>
          <cell r="H1554">
            <v>20</v>
          </cell>
          <cell r="I1554" t="str">
            <v>menit</v>
          </cell>
          <cell r="J1554" t="str">
            <v>Lumpsum</v>
          </cell>
          <cell r="L1554" t="str">
            <v>Note: 1</v>
          </cell>
          <cell r="N1554" t="str">
            <v>SATUAN dapat berdasarkan atas jam operasi untuk Tenaga Kerja dan Peralatan, volume dan/atau ukuran</v>
          </cell>
        </row>
        <row r="1555">
          <cell r="C1555" t="str">
            <v>- dan lain-lain ( termasuk mengatur dan menggeser)</v>
          </cell>
          <cell r="G1555" t="str">
            <v>T5</v>
          </cell>
          <cell r="H1555">
            <v>20</v>
          </cell>
          <cell r="I1555" t="str">
            <v>menit</v>
          </cell>
          <cell r="N1555" t="str">
            <v>berat untuk bahan-bahan.</v>
          </cell>
        </row>
        <row r="1556">
          <cell r="G1556" t="str">
            <v>Ts2</v>
          </cell>
          <cell r="H1556">
            <v>40</v>
          </cell>
          <cell r="I1556" t="str">
            <v>menit</v>
          </cell>
          <cell r="L1556">
            <v>2</v>
          </cell>
          <cell r="N1556" t="str">
            <v>Kuantitas satuan adalah kuantitas setiap komponen untuk menyelesaikan satu satuan pekerjaan dari nomor</v>
          </cell>
        </row>
        <row r="1557">
          <cell r="N1557" t="str">
            <v>mata pembayaran.</v>
          </cell>
        </row>
        <row r="1558">
          <cell r="C1558" t="str">
            <v>Kap. Prod. / jam  =</v>
          </cell>
          <cell r="D1558" t="str">
            <v>V2 x p x Fa</v>
          </cell>
          <cell r="G1558" t="str">
            <v>Q2</v>
          </cell>
          <cell r="H1558">
            <v>44.82</v>
          </cell>
          <cell r="I1558" t="str">
            <v>M'</v>
          </cell>
          <cell r="L1558">
            <v>3</v>
          </cell>
          <cell r="N1558" t="str">
            <v>Biaya satuan untuk peralatan sudah termasuk bahan bakar, bahan habis dipakai dan operator.</v>
          </cell>
        </row>
        <row r="1559">
          <cell r="D1559" t="str">
            <v>Ts2</v>
          </cell>
          <cell r="H1559">
            <v>8381.34</v>
          </cell>
          <cell r="I1559" t="str">
            <v>Kg</v>
          </cell>
          <cell r="L1559">
            <v>4</v>
          </cell>
          <cell r="N1559" t="str">
            <v>Biaya satuan sudah termasuk pengeluaran untuk seluruh pajak yang berkaitan (tetapi tidak termasuk PPN</v>
          </cell>
        </row>
        <row r="1560">
          <cell r="J1560" t="str">
            <v>Berlanjut ke hal. berikut.</v>
          </cell>
          <cell r="N1560" t="str">
            <v>yang dibayar dari kontrak) dan biaya-biaya lainnya.</v>
          </cell>
        </row>
        <row r="1561">
          <cell r="A1561" t="str">
            <v>ITEM PEMBAYARAN NO.</v>
          </cell>
          <cell r="D1561" t="str">
            <v>:  7.6 (8)</v>
          </cell>
          <cell r="J1561" t="str">
            <v>Analisa EI-768</v>
          </cell>
        </row>
        <row r="1562">
          <cell r="A1562" t="str">
            <v>JENIS PEKERJAAN</v>
          </cell>
          <cell r="D1562" t="str">
            <v>:  Pengadaan Tiang Pancang Baja</v>
          </cell>
        </row>
        <row r="1563">
          <cell r="A1563" t="str">
            <v>SATUAN PEMBAYARAN</v>
          </cell>
          <cell r="D1563" t="str">
            <v>:  Kg</v>
          </cell>
          <cell r="H1563" t="str">
            <v xml:space="preserve">        URAIAN ANALISA HARGA SATUAN</v>
          </cell>
        </row>
        <row r="1564">
          <cell r="J1564" t="str">
            <v>Lanjutan</v>
          </cell>
        </row>
        <row r="1566">
          <cell r="A1566" t="str">
            <v>No.</v>
          </cell>
          <cell r="C1566" t="str">
            <v>U R A I A N</v>
          </cell>
          <cell r="G1566" t="str">
            <v>KODE</v>
          </cell>
          <cell r="H1566" t="str">
            <v>KOEF.</v>
          </cell>
          <cell r="I1566" t="str">
            <v>SATUAN</v>
          </cell>
          <cell r="J1566" t="str">
            <v>KETERANGAN</v>
          </cell>
        </row>
        <row r="1569">
          <cell r="C1569" t="str">
            <v>Koefisien Alat / kg</v>
          </cell>
          <cell r="D1569" t="str">
            <v xml:space="preserve"> =  1  :  Q1</v>
          </cell>
          <cell r="G1569" t="str">
            <v>(E07)</v>
          </cell>
          <cell r="H1569">
            <v>1.1931266360748998E-4</v>
          </cell>
          <cell r="I1569" t="str">
            <v>jam</v>
          </cell>
        </row>
        <row r="1571">
          <cell r="A1571" t="str">
            <v>2.c.</v>
          </cell>
          <cell r="C1571" t="str">
            <v>GENSET</v>
          </cell>
          <cell r="G1571" t="str">
            <v>(E12)</v>
          </cell>
        </row>
        <row r="1572">
          <cell r="C1572" t="str">
            <v xml:space="preserve">Diasumsi panjang tiang </v>
          </cell>
          <cell r="G1572" t="str">
            <v>p</v>
          </cell>
          <cell r="H1572">
            <v>12</v>
          </cell>
          <cell r="I1572" t="str">
            <v>M</v>
          </cell>
        </row>
        <row r="1573">
          <cell r="C1573" t="str">
            <v>Pembuatan sepatu/peruncing + sambungan</v>
          </cell>
          <cell r="G1573" t="str">
            <v>Ts3</v>
          </cell>
          <cell r="H1573">
            <v>1</v>
          </cell>
          <cell r="I1573" t="str">
            <v>jam</v>
          </cell>
        </row>
        <row r="1575">
          <cell r="C1575" t="str">
            <v>Koefisien Alat / kg</v>
          </cell>
          <cell r="D1575" t="str">
            <v>=  1 : ( p x b : Ts3 )</v>
          </cell>
          <cell r="G1575" t="str">
            <v>(E12)</v>
          </cell>
          <cell r="H1575">
            <v>4.4563279857397502E-4</v>
          </cell>
          <cell r="I1575" t="str">
            <v>Jam</v>
          </cell>
        </row>
        <row r="1577">
          <cell r="A1577" t="str">
            <v>2.d.</v>
          </cell>
          <cell r="C1577" t="str">
            <v>WELDING SET</v>
          </cell>
          <cell r="G1577" t="str">
            <v>(E32)</v>
          </cell>
        </row>
        <row r="1578">
          <cell r="C1578" t="str">
            <v xml:space="preserve">Diasumsi panjang tiang </v>
          </cell>
          <cell r="G1578" t="str">
            <v>p</v>
          </cell>
          <cell r="H1578">
            <v>12</v>
          </cell>
          <cell r="I1578" t="str">
            <v>M</v>
          </cell>
        </row>
        <row r="1579">
          <cell r="C1579" t="str">
            <v>Pembuatan sepatu/peruncing + sambungan</v>
          </cell>
          <cell r="G1579" t="str">
            <v>Ts4</v>
          </cell>
          <cell r="H1579">
            <v>1</v>
          </cell>
          <cell r="I1579" t="str">
            <v>jam</v>
          </cell>
        </row>
        <row r="1581">
          <cell r="C1581" t="str">
            <v>Koefisien Alat / kg</v>
          </cell>
          <cell r="D1581" t="str">
            <v>=  1 : ( p x b : Ts4 )</v>
          </cell>
          <cell r="G1581" t="str">
            <v>(E32)</v>
          </cell>
          <cell r="H1581">
            <v>4.4563279857397502E-4</v>
          </cell>
          <cell r="I1581" t="str">
            <v>M/Jam</v>
          </cell>
        </row>
        <row r="1583">
          <cell r="A1583" t="str">
            <v>2.e.</v>
          </cell>
          <cell r="C1583" t="str">
            <v>ALAT  BANTU</v>
          </cell>
        </row>
        <row r="1584">
          <cell r="C1584" t="str">
            <v>Diperlukan alat bantu untuk pek. Tiang Pancang Baja</v>
          </cell>
          <cell r="J1584" t="str">
            <v>Lumpsum</v>
          </cell>
        </row>
        <row r="1585">
          <cell r="C1585" t="str">
            <v>- Tachkel</v>
          </cell>
        </row>
        <row r="1586">
          <cell r="C1586" t="str">
            <v>- Tambang, seling ,rantai dan Alat kecil lainnya</v>
          </cell>
        </row>
        <row r="1588">
          <cell r="A1588" t="str">
            <v>3.</v>
          </cell>
          <cell r="C1588" t="str">
            <v>TENAGA</v>
          </cell>
          <cell r="G1588" t="str">
            <v>Qt</v>
          </cell>
          <cell r="H1588">
            <v>10</v>
          </cell>
          <cell r="I1588" t="str">
            <v>batang</v>
          </cell>
        </row>
        <row r="1589">
          <cell r="C1589" t="str">
            <v>Produksi Tiang dalam 1 hari</v>
          </cell>
          <cell r="G1589" t="str">
            <v>Qt</v>
          </cell>
          <cell r="H1589">
            <v>120</v>
          </cell>
          <cell r="I1589" t="str">
            <v>M</v>
          </cell>
        </row>
        <row r="1590">
          <cell r="G1590" t="str">
            <v>Qt</v>
          </cell>
          <cell r="H1590">
            <v>22440</v>
          </cell>
          <cell r="I1590" t="str">
            <v>Kg</v>
          </cell>
        </row>
        <row r="1591">
          <cell r="C1591" t="str">
            <v>Kebutuhan tenaga tambahan di lokasi ::</v>
          </cell>
        </row>
        <row r="1592">
          <cell r="D1592" t="str">
            <v>- Mandor</v>
          </cell>
          <cell r="G1592" t="str">
            <v>M</v>
          </cell>
          <cell r="H1592">
            <v>1</v>
          </cell>
          <cell r="I1592" t="str">
            <v>orang</v>
          </cell>
        </row>
        <row r="1593">
          <cell r="D1593" t="str">
            <v>- Tukang</v>
          </cell>
          <cell r="G1593" t="str">
            <v>Tb</v>
          </cell>
          <cell r="H1593">
            <v>4</v>
          </cell>
          <cell r="I1593" t="str">
            <v>orang</v>
          </cell>
        </row>
        <row r="1594">
          <cell r="D1594" t="str">
            <v>- Pekerja</v>
          </cell>
          <cell r="G1594" t="str">
            <v>P</v>
          </cell>
          <cell r="H1594">
            <v>12</v>
          </cell>
          <cell r="I1594" t="str">
            <v>orang</v>
          </cell>
        </row>
        <row r="1596">
          <cell r="C1596" t="str">
            <v>Koefisien Tenaga / kg   :</v>
          </cell>
        </row>
        <row r="1597">
          <cell r="D1597" t="str">
            <v>-  Mandor</v>
          </cell>
          <cell r="E1597" t="str">
            <v>= (Tk x M) : Qt</v>
          </cell>
          <cell r="G1597" t="str">
            <v>(L03)</v>
          </cell>
          <cell r="H1597">
            <v>3.1194295900178256E-4</v>
          </cell>
          <cell r="I1597" t="str">
            <v>jam</v>
          </cell>
        </row>
        <row r="1598">
          <cell r="D1598" t="str">
            <v>-  Tukang</v>
          </cell>
          <cell r="E1598" t="str">
            <v>= (Tk x Tb) : Qt</v>
          </cell>
          <cell r="G1598" t="str">
            <v>(L02)</v>
          </cell>
          <cell r="H1598">
            <v>1.2477718360071302E-3</v>
          </cell>
          <cell r="I1598" t="str">
            <v>jam</v>
          </cell>
        </row>
        <row r="1599">
          <cell r="D1599" t="str">
            <v>-  Pekerja</v>
          </cell>
          <cell r="E1599" t="str">
            <v>= (Tk x P) : Qt</v>
          </cell>
          <cell r="G1599" t="str">
            <v>(L01)</v>
          </cell>
          <cell r="H1599">
            <v>3.7433155080213902E-3</v>
          </cell>
          <cell r="I1599" t="str">
            <v>jam</v>
          </cell>
        </row>
        <row r="1601">
          <cell r="A1601" t="str">
            <v>4.</v>
          </cell>
          <cell r="C1601" t="str">
            <v>HARGA DASAR SATUAN UPAH, BAHAN DAN ALAT</v>
          </cell>
        </row>
        <row r="1602">
          <cell r="C1602" t="str">
            <v>Lihat lampiran.</v>
          </cell>
        </row>
        <row r="1604">
          <cell r="A1604" t="str">
            <v>5.</v>
          </cell>
          <cell r="C1604" t="str">
            <v>ANALISA HARGA SATUAN PEKERJAAN</v>
          </cell>
        </row>
        <row r="1605">
          <cell r="C1605" t="str">
            <v>Lihat perhitungan dalam FORMULIR STANDAR UNTUK</v>
          </cell>
        </row>
        <row r="1606">
          <cell r="C1606" t="str">
            <v>PEREKEMAN ANALISA MASING-MASING HARGA SATUAN</v>
          </cell>
        </row>
        <row r="1607">
          <cell r="C1607" t="str">
            <v>Didapat Harga Satuan Pekerjaan :</v>
          </cell>
        </row>
        <row r="1609">
          <cell r="C1609" t="str">
            <v xml:space="preserve">Rp.  </v>
          </cell>
          <cell r="D1609">
            <v>10800.173823388475</v>
          </cell>
          <cell r="E1609" t="str">
            <v xml:space="preserve"> / Kg</v>
          </cell>
        </row>
        <row r="1612">
          <cell r="A1612" t="str">
            <v>6.</v>
          </cell>
          <cell r="C1612" t="str">
            <v>MASA PELAKSANAAN YANG DIPERLUKAN</v>
          </cell>
        </row>
        <row r="1613">
          <cell r="C1613" t="str">
            <v>Masa Pelaksanaan :</v>
          </cell>
          <cell r="D1613" t="str">
            <v>. . . . . . . . . . . .</v>
          </cell>
        </row>
        <row r="1615">
          <cell r="A1615" t="str">
            <v>7.</v>
          </cell>
          <cell r="C1615" t="str">
            <v>VOLUME PEKERJAAN YANG DIPERLUKAN</v>
          </cell>
        </row>
        <row r="1616">
          <cell r="C1616" t="str">
            <v>Volume pekerjaan  :</v>
          </cell>
          <cell r="D1616">
            <v>0</v>
          </cell>
          <cell r="E1616" t="str">
            <v>Kg</v>
          </cell>
        </row>
        <row r="1619">
          <cell r="A1619" t="str">
            <v>ITEM PEMBAYARAN NO.</v>
          </cell>
          <cell r="D1619" t="str">
            <v>:  7.6 (9)</v>
          </cell>
          <cell r="J1619" t="str">
            <v>Analisa EI-769</v>
          </cell>
          <cell r="T1619" t="str">
            <v>Analisa EI-769</v>
          </cell>
        </row>
        <row r="1620">
          <cell r="A1620" t="str">
            <v>JENIS PEKERJAAN</v>
          </cell>
          <cell r="D1620" t="str">
            <v>:  Pengadaan T. Pancg. Bt. Bertulang</v>
          </cell>
        </row>
        <row r="1621">
          <cell r="A1621" t="str">
            <v>SATUAN PEMBAYARAN</v>
          </cell>
          <cell r="D1621" t="str">
            <v>:  M3</v>
          </cell>
          <cell r="E1621" t="str">
            <v>Ukuran (cm x cm)</v>
          </cell>
          <cell r="F1621" t="str">
            <v>:</v>
          </cell>
          <cell r="G1621">
            <v>40</v>
          </cell>
          <cell r="H1621" t="str">
            <v xml:space="preserve">        URAIAN ANALISA HARGA SATUAN</v>
          </cell>
          <cell r="L1621" t="str">
            <v>FORMULIR STANDAR UNTUK</v>
          </cell>
        </row>
        <row r="1622">
          <cell r="L1622" t="str">
            <v>PEREKAMAN ANALISA MASING-MASING HARGA SATUAN</v>
          </cell>
        </row>
        <row r="1623">
          <cell r="L1623" t="str">
            <v/>
          </cell>
        </row>
        <row r="1624">
          <cell r="A1624" t="str">
            <v>No.</v>
          </cell>
          <cell r="C1624" t="str">
            <v>U R A I A N</v>
          </cell>
          <cell r="G1624" t="str">
            <v>KODE</v>
          </cell>
          <cell r="H1624" t="str">
            <v>KOEF.</v>
          </cell>
          <cell r="I1624" t="str">
            <v>SATUAN</v>
          </cell>
          <cell r="J1624" t="str">
            <v>KETERANGAN</v>
          </cell>
        </row>
        <row r="1626">
          <cell r="L1626" t="str">
            <v>Proyek / Bagpro</v>
          </cell>
          <cell r="O1626" t="str">
            <v xml:space="preserve">:  Peningkatan Jalan Dan Jembatan Prop. NTT </v>
          </cell>
        </row>
        <row r="1627">
          <cell r="A1627" t="str">
            <v>I.</v>
          </cell>
          <cell r="C1627" t="str">
            <v>ASUMSI</v>
          </cell>
          <cell r="L1627" t="str">
            <v>No. Paket Kontrak</v>
          </cell>
          <cell r="O1627" t="str">
            <v xml:space="preserve">:  </v>
          </cell>
        </row>
        <row r="1628">
          <cell r="A1628">
            <v>1</v>
          </cell>
          <cell r="C1628" t="str">
            <v>Menggunakan alat (cara mekanik)</v>
          </cell>
          <cell r="L1628" t="str">
            <v>Nama Paket</v>
          </cell>
          <cell r="O1628" t="str">
            <v>:  Pembangunan Jalan Resetlement Pengungsi Mauritzu</v>
          </cell>
        </row>
        <row r="1629">
          <cell r="A1629">
            <v>2</v>
          </cell>
          <cell r="C1629" t="str">
            <v>Beton &amp; tulangan sesuai analisa item pekerjaan ybs.</v>
          </cell>
          <cell r="L1629" t="str">
            <v>Prop / Kab / Kodya</v>
          </cell>
          <cell r="O1629" t="str">
            <v>:  Nusa Tenggara Timur / TTU</v>
          </cell>
        </row>
        <row r="1630">
          <cell r="A1630">
            <v>3</v>
          </cell>
          <cell r="C1630" t="str">
            <v>Tiang Pcg. dibuat di Base Camp &amp; diangkut ke lokasi pek.</v>
          </cell>
          <cell r="L1630" t="str">
            <v>ITEM PEMBAYARAN NO.</v>
          </cell>
          <cell r="O1630" t="str">
            <v>:  7.6 (9)</v>
          </cell>
          <cell r="R1630" t="str">
            <v>PERKIRAAN VOL. PEK.</v>
          </cell>
          <cell r="T1630" t="str">
            <v>:</v>
          </cell>
          <cell r="U1630">
            <v>0</v>
          </cell>
        </row>
        <row r="1631">
          <cell r="A1631">
            <v>4</v>
          </cell>
          <cell r="C1631" t="str">
            <v>Jarak rata-rata Base camp ke lokasi pekerjaan</v>
          </cell>
          <cell r="G1631" t="str">
            <v>L</v>
          </cell>
          <cell r="H1631">
            <v>17.5</v>
          </cell>
          <cell r="I1631" t="str">
            <v>KM</v>
          </cell>
          <cell r="L1631" t="str">
            <v>JENIS PEKERJAAN</v>
          </cell>
          <cell r="O1631" t="str">
            <v>:  Pengadaan T. Pancg. Bt. Bertulang</v>
          </cell>
          <cell r="R1631" t="str">
            <v>TOTAL HARGA (Rp.)</v>
          </cell>
          <cell r="T1631" t="str">
            <v>:</v>
          </cell>
          <cell r="U1631">
            <v>0</v>
          </cell>
        </row>
        <row r="1632">
          <cell r="A1632">
            <v>5</v>
          </cell>
          <cell r="C1632" t="str">
            <v>Jam kerja efektif per-hari</v>
          </cell>
          <cell r="G1632" t="str">
            <v>Tk</v>
          </cell>
          <cell r="H1632">
            <v>7</v>
          </cell>
          <cell r="I1632" t="str">
            <v>jam</v>
          </cell>
          <cell r="L1632" t="str">
            <v>SATUAN PEMBAYARAN</v>
          </cell>
          <cell r="O1632" t="str">
            <v>:  M3</v>
          </cell>
          <cell r="P1632">
            <v>40</v>
          </cell>
          <cell r="Q1632" t="str">
            <v>cm</v>
          </cell>
          <cell r="R1632" t="str">
            <v>% THD. BIAYA PROYEK</v>
          </cell>
          <cell r="T1632" t="str">
            <v>:</v>
          </cell>
          <cell r="U1632">
            <v>0</v>
          </cell>
        </row>
        <row r="1633">
          <cell r="A1633">
            <v>6</v>
          </cell>
          <cell r="C1633" t="str">
            <v>Panjang Tiang (sesuai kebutuhan)</v>
          </cell>
          <cell r="G1633" t="str">
            <v>Lt</v>
          </cell>
          <cell r="H1633">
            <v>7.9577471545947667</v>
          </cell>
          <cell r="I1633" t="str">
            <v>M</v>
          </cell>
        </row>
        <row r="1634">
          <cell r="A1634">
            <v>7</v>
          </cell>
          <cell r="C1634" t="str">
            <v>Ukuran tiang pancang (sesuai kebutuhan)</v>
          </cell>
          <cell r="G1634" t="str">
            <v>Uk</v>
          </cell>
          <cell r="H1634">
            <v>0.4</v>
          </cell>
          <cell r="I1634" t="str">
            <v>M</v>
          </cell>
        </row>
        <row r="1635">
          <cell r="A1635">
            <v>8</v>
          </cell>
          <cell r="C1635" t="str">
            <v>Kebutuhan baja tulangan :  250 Kg/m3</v>
          </cell>
          <cell r="G1635" t="str">
            <v>Mb</v>
          </cell>
          <cell r="H1635">
            <v>250</v>
          </cell>
          <cell r="I1635" t="str">
            <v xml:space="preserve"> Kg/M3</v>
          </cell>
          <cell r="Q1635" t="str">
            <v>PERKIRAAN</v>
          </cell>
          <cell r="R1635" t="str">
            <v>HARGA</v>
          </cell>
          <cell r="S1635" t="str">
            <v>JUMLAH</v>
          </cell>
        </row>
        <row r="1636">
          <cell r="L1636" t="str">
            <v>NO.</v>
          </cell>
          <cell r="N1636" t="str">
            <v>KOMPONEN</v>
          </cell>
          <cell r="P1636" t="str">
            <v>SATUAN</v>
          </cell>
          <cell r="Q1636" t="str">
            <v>KUANTITAS</v>
          </cell>
          <cell r="R1636" t="str">
            <v>SATUAN</v>
          </cell>
          <cell r="S1636" t="str">
            <v>HARGA</v>
          </cell>
        </row>
        <row r="1637">
          <cell r="A1637" t="str">
            <v>II.</v>
          </cell>
          <cell r="C1637" t="str">
            <v>URUTAN KERJA</v>
          </cell>
          <cell r="R1637" t="str">
            <v>(Rp.)</v>
          </cell>
          <cell r="S1637" t="str">
            <v>(Rp.)</v>
          </cell>
        </row>
        <row r="1638">
          <cell r="A1638">
            <v>1</v>
          </cell>
          <cell r="C1638" t="str">
            <v>Semen, pasir, batu kerikil dan air dicampur dan diaduk</v>
          </cell>
        </row>
        <row r="1639">
          <cell r="C1639" t="str">
            <v>menjadi beton dengan menggunakan Concrete Mixer</v>
          </cell>
        </row>
        <row r="1640">
          <cell r="A1640">
            <v>2</v>
          </cell>
          <cell r="C1640" t="str">
            <v>Besi tulangan dibuat di base camp dan dibawa kelokasi</v>
          </cell>
          <cell r="L1640" t="str">
            <v>A.</v>
          </cell>
          <cell r="N1640" t="str">
            <v>TENAGA</v>
          </cell>
        </row>
        <row r="1641">
          <cell r="A1641">
            <v>3</v>
          </cell>
          <cell r="C1641" t="str">
            <v>Beton di-cor ke dalam perancah yang telah disiapkan</v>
          </cell>
        </row>
        <row r="1642">
          <cell r="A1642">
            <v>4</v>
          </cell>
          <cell r="C1642" t="str">
            <v>Penyelesaian dan perapihan setelah pemasangan</v>
          </cell>
          <cell r="L1642" t="str">
            <v>1.</v>
          </cell>
          <cell r="N1642" t="str">
            <v>Pekerja</v>
          </cell>
          <cell r="O1642" t="str">
            <v>(L01)</v>
          </cell>
          <cell r="P1642" t="str">
            <v>jam</v>
          </cell>
          <cell r="Q1642">
            <v>1.0995574287564276</v>
          </cell>
          <cell r="R1642">
            <v>0</v>
          </cell>
          <cell r="U1642">
            <v>0</v>
          </cell>
        </row>
        <row r="1643">
          <cell r="L1643" t="str">
            <v>2.</v>
          </cell>
          <cell r="N1643" t="str">
            <v>Tukang</v>
          </cell>
          <cell r="O1643" t="str">
            <v>(L02)</v>
          </cell>
          <cell r="P1643" t="str">
            <v>jam</v>
          </cell>
          <cell r="Q1643">
            <v>2.1991148575128552</v>
          </cell>
          <cell r="R1643">
            <v>0</v>
          </cell>
          <cell r="U1643">
            <v>0</v>
          </cell>
        </row>
        <row r="1644">
          <cell r="A1644" t="str">
            <v>III.</v>
          </cell>
          <cell r="C1644" t="str">
            <v>PEMAKAIAN BAHAN, ALAT DAN TENAGA</v>
          </cell>
          <cell r="L1644" t="str">
            <v>3.</v>
          </cell>
          <cell r="N1644" t="str">
            <v>Mandor</v>
          </cell>
          <cell r="O1644" t="str">
            <v>(L03)</v>
          </cell>
          <cell r="P1644" t="str">
            <v>jam</v>
          </cell>
          <cell r="Q1644">
            <v>4.3982297150257104</v>
          </cell>
          <cell r="R1644">
            <v>0</v>
          </cell>
          <cell r="U1644">
            <v>0</v>
          </cell>
        </row>
        <row r="1646">
          <cell r="A1646" t="str">
            <v xml:space="preserve">   1.</v>
          </cell>
          <cell r="C1646" t="str">
            <v>BAHAN</v>
          </cell>
          <cell r="Q1646" t="str">
            <v xml:space="preserve">JUMLAH HARGA TENAGA   </v>
          </cell>
          <cell r="U1646">
            <v>0</v>
          </cell>
        </row>
        <row r="1647">
          <cell r="A1647" t="str">
            <v>1.a.</v>
          </cell>
          <cell r="C1647" t="str">
            <v>Beton K 400</v>
          </cell>
          <cell r="G1647" t="str">
            <v>(EI-712)</v>
          </cell>
          <cell r="H1647">
            <v>1</v>
          </cell>
          <cell r="I1647" t="str">
            <v>M3</v>
          </cell>
        </row>
        <row r="1648">
          <cell r="A1648" t="str">
            <v>1.b.</v>
          </cell>
          <cell r="C1648" t="str">
            <v>Baja Tulangan</v>
          </cell>
          <cell r="D1648" t="str">
            <v xml:space="preserve"> = Mb</v>
          </cell>
          <cell r="G1648" t="str">
            <v>(EI-73)</v>
          </cell>
          <cell r="H1648">
            <v>250</v>
          </cell>
          <cell r="I1648" t="str">
            <v>Kg</v>
          </cell>
          <cell r="L1648" t="str">
            <v>B.</v>
          </cell>
          <cell r="N1648" t="str">
            <v>BAHAN</v>
          </cell>
        </row>
        <row r="1649">
          <cell r="A1649" t="str">
            <v>1.c.</v>
          </cell>
          <cell r="C1649" t="str">
            <v>Plat Baja utk Sepatu tiang/sambungan (t=16mm)</v>
          </cell>
          <cell r="G1649" t="str">
            <v>(M48)</v>
          </cell>
          <cell r="H1649">
            <v>4.5037872281863285</v>
          </cell>
          <cell r="I1649" t="str">
            <v>Kg</v>
          </cell>
        </row>
        <row r="1650">
          <cell r="A1650" t="str">
            <v>1.d.</v>
          </cell>
          <cell r="C1650" t="str">
            <v>Kaju Bekisting tambahan = {Uk x 1.0 x 4 x 0.02}</v>
          </cell>
          <cell r="G1650" t="str">
            <v>(M19)</v>
          </cell>
          <cell r="H1650">
            <v>3.2000000000000001E-2</v>
          </cell>
          <cell r="I1650" t="str">
            <v>M3</v>
          </cell>
          <cell r="L1650" t="str">
            <v>1.</v>
          </cell>
          <cell r="N1650" t="str">
            <v>Beton K 400</v>
          </cell>
          <cell r="O1650" t="str">
            <v>(EI-712)</v>
          </cell>
          <cell r="P1650" t="str">
            <v>M3</v>
          </cell>
          <cell r="Q1650">
            <v>1</v>
          </cell>
          <cell r="R1650">
            <v>251277.10192898597</v>
          </cell>
          <cell r="U1650">
            <v>251277.10192898597</v>
          </cell>
        </row>
        <row r="1651">
          <cell r="A1651" t="str">
            <v>1.e.</v>
          </cell>
          <cell r="C1651" t="str">
            <v>Paku</v>
          </cell>
          <cell r="G1651" t="str">
            <v>(M18)</v>
          </cell>
          <cell r="H1651">
            <v>0.32</v>
          </cell>
          <cell r="I1651" t="str">
            <v>Kg</v>
          </cell>
          <cell r="L1651" t="str">
            <v>2.</v>
          </cell>
          <cell r="N1651" t="str">
            <v>Baja Tulangan</v>
          </cell>
          <cell r="O1651" t="str">
            <v>(EI-73)</v>
          </cell>
          <cell r="P1651" t="str">
            <v>Kg</v>
          </cell>
          <cell r="Q1651">
            <v>250</v>
          </cell>
          <cell r="R1651">
            <v>13413.000000000002</v>
          </cell>
          <cell r="U1651">
            <v>3353250.0000000005</v>
          </cell>
        </row>
        <row r="1652">
          <cell r="L1652" t="str">
            <v>3.</v>
          </cell>
          <cell r="N1652" t="str">
            <v>Plat Baja</v>
          </cell>
          <cell r="O1652" t="str">
            <v>(M48)</v>
          </cell>
          <cell r="P1652" t="str">
            <v>Kg</v>
          </cell>
          <cell r="Q1652">
            <v>4.5037872281863285</v>
          </cell>
          <cell r="R1652">
            <v>5600</v>
          </cell>
          <cell r="U1652">
            <v>25221.20847784344</v>
          </cell>
        </row>
        <row r="1653">
          <cell r="A1653" t="str">
            <v>2.</v>
          </cell>
          <cell r="C1653" t="str">
            <v>ALAT</v>
          </cell>
          <cell r="L1653" t="str">
            <v>4.</v>
          </cell>
          <cell r="N1653" t="str">
            <v>Kayu Bekisting</v>
          </cell>
          <cell r="O1653" t="str">
            <v>(M19)</v>
          </cell>
          <cell r="P1653" t="str">
            <v>M3</v>
          </cell>
          <cell r="Q1653">
            <v>3.2000000000000001E-2</v>
          </cell>
          <cell r="R1653">
            <v>950000</v>
          </cell>
          <cell r="U1653">
            <v>30400</v>
          </cell>
        </row>
        <row r="1654">
          <cell r="C1654" t="str">
            <v>DUMP TRUCK</v>
          </cell>
          <cell r="D1654" t="str">
            <v>(untuk angkut ke lokasi pek.)</v>
          </cell>
          <cell r="G1654" t="str">
            <v>(E08)</v>
          </cell>
          <cell r="L1654" t="str">
            <v>5.</v>
          </cell>
          <cell r="N1654" t="str">
            <v>Paku</v>
          </cell>
          <cell r="O1654" t="str">
            <v>(M18)</v>
          </cell>
          <cell r="P1654" t="str">
            <v>Kg</v>
          </cell>
          <cell r="Q1654">
            <v>0.32</v>
          </cell>
          <cell r="R1654">
            <v>10800</v>
          </cell>
          <cell r="U1654">
            <v>3456</v>
          </cell>
        </row>
        <row r="1655">
          <cell r="C1655" t="str">
            <v>Kapasitas bak sekali muat</v>
          </cell>
          <cell r="G1655" t="str">
            <v>V</v>
          </cell>
          <cell r="H1655">
            <v>6</v>
          </cell>
          <cell r="I1655" t="str">
            <v>Ton</v>
          </cell>
        </row>
        <row r="1656">
          <cell r="C1656" t="str">
            <v>Faktor efisiensi alat</v>
          </cell>
          <cell r="G1656" t="str">
            <v>Fa</v>
          </cell>
          <cell r="H1656">
            <v>0.83</v>
          </cell>
          <cell r="Q1656" t="str">
            <v xml:space="preserve">JUMLAH HARGA BAHAN   </v>
          </cell>
          <cell r="U1656">
            <v>3663604.3104068302</v>
          </cell>
        </row>
        <row r="1657">
          <cell r="C1657" t="str">
            <v>Kecepatanrata-rata bermuatan</v>
          </cell>
          <cell r="G1657" t="str">
            <v>v1</v>
          </cell>
          <cell r="H1657">
            <v>40</v>
          </cell>
          <cell r="I1657" t="str">
            <v>Km/Jam</v>
          </cell>
        </row>
        <row r="1658">
          <cell r="C1658" t="str">
            <v>Kecepatan rata-rata kosong</v>
          </cell>
          <cell r="G1658" t="str">
            <v>v2</v>
          </cell>
          <cell r="H1658">
            <v>60</v>
          </cell>
          <cell r="I1658" t="str">
            <v>Km/Jam</v>
          </cell>
          <cell r="L1658" t="str">
            <v>C.</v>
          </cell>
          <cell r="N1658" t="str">
            <v>PERALATAN</v>
          </cell>
        </row>
        <row r="1659">
          <cell r="C1659" t="str">
            <v>Waktu siklus    :</v>
          </cell>
          <cell r="G1659" t="str">
            <v>Ts1</v>
          </cell>
        </row>
        <row r="1660">
          <cell r="C1660" t="str">
            <v>- Waktu  tempuh isi  = (L : v1 ) x 60</v>
          </cell>
          <cell r="G1660" t="str">
            <v>T1</v>
          </cell>
          <cell r="H1660">
            <v>26.25</v>
          </cell>
          <cell r="I1660" t="str">
            <v>menit</v>
          </cell>
          <cell r="L1660" t="str">
            <v>1.</v>
          </cell>
          <cell r="N1660" t="str">
            <v>Dump Truck</v>
          </cell>
          <cell r="O1660" t="str">
            <v>(E08)</v>
          </cell>
          <cell r="P1660" t="str">
            <v>Ls</v>
          </cell>
          <cell r="Q1660">
            <v>0.78438755020080331</v>
          </cell>
          <cell r="R1660">
            <v>85369.901634057198</v>
          </cell>
          <cell r="U1660">
            <v>66963.088003621684</v>
          </cell>
        </row>
        <row r="1661">
          <cell r="C1661" t="str">
            <v>- Waktu tempuh kosong  = (L : v2)  x  60</v>
          </cell>
          <cell r="G1661" t="str">
            <v>T2</v>
          </cell>
          <cell r="H1661">
            <v>17.5</v>
          </cell>
          <cell r="I1661" t="str">
            <v>menit</v>
          </cell>
          <cell r="L1661" t="str">
            <v>2.</v>
          </cell>
          <cell r="N1661" t="str">
            <v>Alat Bantu</v>
          </cell>
          <cell r="P1661" t="str">
            <v>jam</v>
          </cell>
          <cell r="Q1661">
            <v>1</v>
          </cell>
          <cell r="R1661">
            <v>1150</v>
          </cell>
          <cell r="U1661">
            <v>1150</v>
          </cell>
        </row>
        <row r="1662">
          <cell r="C1662" t="str">
            <v>-  Lain-Lain (tunggu, bongkar dan muat)</v>
          </cell>
          <cell r="G1662" t="str">
            <v>T3</v>
          </cell>
          <cell r="H1662">
            <v>50</v>
          </cell>
          <cell r="I1662" t="str">
            <v>menit</v>
          </cell>
        </row>
        <row r="1663">
          <cell r="G1663" t="str">
            <v>Ts1</v>
          </cell>
          <cell r="H1663">
            <v>93.75</v>
          </cell>
          <cell r="I1663" t="str">
            <v>menit</v>
          </cell>
        </row>
        <row r="1665">
          <cell r="C1665" t="str">
            <v>Kapasitas Produksi / Jam   =</v>
          </cell>
          <cell r="E1665" t="str">
            <v>V x Fa x 60</v>
          </cell>
          <cell r="G1665" t="str">
            <v>Q1</v>
          </cell>
          <cell r="H1665">
            <v>3.1871999999999994</v>
          </cell>
          <cell r="I1665" t="str">
            <v>Ton</v>
          </cell>
          <cell r="J1665" t="str">
            <v xml:space="preserve"> BJ Beton kira2</v>
          </cell>
        </row>
        <row r="1666">
          <cell r="E1666" t="str">
            <v>Ts1</v>
          </cell>
          <cell r="H1666">
            <v>1.2748799999999998</v>
          </cell>
          <cell r="I1666" t="str">
            <v>M3</v>
          </cell>
          <cell r="J1666" t="str">
            <v xml:space="preserve"> 2.5 T/m3</v>
          </cell>
        </row>
        <row r="1668">
          <cell r="C1668" t="str">
            <v>Koefisien Alat / m3</v>
          </cell>
          <cell r="D1668" t="str">
            <v>= 1 : Q1</v>
          </cell>
          <cell r="G1668" t="str">
            <v>(E08)</v>
          </cell>
          <cell r="H1668">
            <v>0.78438755020080331</v>
          </cell>
          <cell r="I1668" t="str">
            <v>Jam</v>
          </cell>
          <cell r="Q1668" t="str">
            <v xml:space="preserve">JUMLAH HARGA PERALATAN   </v>
          </cell>
          <cell r="U1668">
            <v>68113.088003621684</v>
          </cell>
        </row>
        <row r="1670">
          <cell r="A1670" t="str">
            <v>2.b.</v>
          </cell>
          <cell r="C1670" t="str">
            <v>ALAT  BANTU</v>
          </cell>
          <cell r="L1670" t="str">
            <v>D.</v>
          </cell>
          <cell r="N1670" t="str">
            <v>JUMLAH HARGA TENAGA, BAHAN DAN PERALATAN  ( A + B + C )</v>
          </cell>
          <cell r="U1670">
            <v>3731717.3984104521</v>
          </cell>
        </row>
        <row r="1671">
          <cell r="C1671" t="str">
            <v>Diperlukan alat bantu kecil antara lain :</v>
          </cell>
          <cell r="J1671" t="str">
            <v>Lumpsum</v>
          </cell>
          <cell r="L1671" t="str">
            <v>E.</v>
          </cell>
          <cell r="N1671" t="str">
            <v>OVERHEAD &amp; PROFIT</v>
          </cell>
          <cell r="P1671">
            <v>10</v>
          </cell>
          <cell r="Q1671" t="str">
            <v>%  x  D</v>
          </cell>
          <cell r="U1671">
            <v>373171.73984104523</v>
          </cell>
        </row>
        <row r="1672">
          <cell r="C1672" t="str">
            <v>- Alat Las</v>
          </cell>
          <cell r="L1672" t="str">
            <v>F.</v>
          </cell>
          <cell r="N1672" t="str">
            <v>HARGA SATUAN PEKERJAAN  ( D + E )</v>
          </cell>
          <cell r="U1672">
            <v>4104889.1382514974</v>
          </cell>
        </row>
        <row r="1673">
          <cell r="C1673" t="str">
            <v>- Alat kecil lainnya.</v>
          </cell>
          <cell r="L1673" t="str">
            <v>Note: 1</v>
          </cell>
          <cell r="N1673" t="str">
            <v>SATUAN dapat berdasarkan atas jam operasi untuk Tenaga Kerja dan Peralatan, volume dan/atau ukuran</v>
          </cell>
        </row>
        <row r="1674">
          <cell r="N1674" t="str">
            <v>berat untuk bahan-bahan.</v>
          </cell>
        </row>
        <row r="1675">
          <cell r="L1675">
            <v>2</v>
          </cell>
          <cell r="N1675" t="str">
            <v>Kuantitas satuan adalah kuantitas setiap komponen untuk menyelesaikan satu satuan pekerjaan dari nomor</v>
          </cell>
        </row>
        <row r="1676">
          <cell r="N1676" t="str">
            <v>mata pembayaran.</v>
          </cell>
        </row>
        <row r="1677">
          <cell r="L1677">
            <v>3</v>
          </cell>
          <cell r="N1677" t="str">
            <v>Biaya satuan untuk peralatan sudah termasuk bahan bakar, bahan habis dipakai dan operator.</v>
          </cell>
        </row>
        <row r="1678">
          <cell r="L1678">
            <v>4</v>
          </cell>
          <cell r="N1678" t="str">
            <v>Biaya satuan sudah termasuk pengeluaran untuk seluruh pajak yang berkaitan (tetapi tidak termasuk PPN</v>
          </cell>
        </row>
        <row r="1679">
          <cell r="J1679" t="str">
            <v>Berlanjut ke hal. berikut.</v>
          </cell>
          <cell r="N1679" t="str">
            <v>yang dibayar dari kontrak) dan biaya-biaya lainnya.</v>
          </cell>
        </row>
        <row r="1680">
          <cell r="A1680" t="str">
            <v>ITEM PEMBAYARAN NO.</v>
          </cell>
          <cell r="D1680" t="str">
            <v>:  7.6 (9)</v>
          </cell>
          <cell r="J1680" t="str">
            <v>Analisa EI-769</v>
          </cell>
        </row>
        <row r="1681">
          <cell r="A1681" t="str">
            <v>JENIS PEKERJAAN</v>
          </cell>
          <cell r="D1681" t="str">
            <v>:  Pengadaan T. Pancg. Bt. Bertulang</v>
          </cell>
        </row>
        <row r="1682">
          <cell r="A1682" t="str">
            <v>SATUAN PEMBAYARAN</v>
          </cell>
          <cell r="D1682" t="str">
            <v>:  M3</v>
          </cell>
          <cell r="H1682" t="str">
            <v xml:space="preserve">        URAIAN ANALISA HARGA SATUAN</v>
          </cell>
        </row>
        <row r="1683">
          <cell r="J1683" t="str">
            <v>Lanjutan</v>
          </cell>
        </row>
        <row r="1685">
          <cell r="A1685" t="str">
            <v>No.</v>
          </cell>
          <cell r="C1685" t="str">
            <v>U R A I A N</v>
          </cell>
          <cell r="G1685" t="str">
            <v>KODE</v>
          </cell>
          <cell r="H1685" t="str">
            <v>KOEF.</v>
          </cell>
          <cell r="I1685" t="str">
            <v>SATUAN</v>
          </cell>
          <cell r="J1685" t="str">
            <v>KETERANGAN</v>
          </cell>
        </row>
        <row r="1688">
          <cell r="A1688" t="str">
            <v>3.</v>
          </cell>
          <cell r="C1688" t="str">
            <v>TENAGA</v>
          </cell>
          <cell r="G1688" t="str">
            <v>Qt</v>
          </cell>
          <cell r="H1688">
            <v>5</v>
          </cell>
          <cell r="I1688" t="str">
            <v>Batang</v>
          </cell>
        </row>
        <row r="1689">
          <cell r="C1689" t="str">
            <v>Produksi Tiang dalam 1 hari</v>
          </cell>
          <cell r="G1689" t="str">
            <v>Qt</v>
          </cell>
          <cell r="H1689">
            <v>39.788735772973837</v>
          </cell>
          <cell r="I1689" t="str">
            <v>M'</v>
          </cell>
        </row>
        <row r="1690">
          <cell r="G1690" t="str">
            <v>Qt</v>
          </cell>
          <cell r="H1690">
            <v>6.366197723675814</v>
          </cell>
          <cell r="I1690" t="str">
            <v>M3</v>
          </cell>
        </row>
        <row r="1691">
          <cell r="C1691" t="str">
            <v>Kebutuhan tenaga tambahan di lokasi :</v>
          </cell>
        </row>
        <row r="1692">
          <cell r="D1692" t="str">
            <v>- Mandor</v>
          </cell>
          <cell r="G1692" t="str">
            <v>M</v>
          </cell>
          <cell r="H1692">
            <v>1</v>
          </cell>
          <cell r="I1692" t="str">
            <v>orang</v>
          </cell>
        </row>
        <row r="1693">
          <cell r="D1693" t="str">
            <v>- Tukang</v>
          </cell>
          <cell r="E1693" t="str">
            <v>(kayu &amp; besi)</v>
          </cell>
          <cell r="G1693" t="str">
            <v>Tb</v>
          </cell>
          <cell r="H1693">
            <v>2</v>
          </cell>
          <cell r="I1693" t="str">
            <v>orang</v>
          </cell>
        </row>
        <row r="1694">
          <cell r="D1694" t="str">
            <v>- Pekerja</v>
          </cell>
          <cell r="G1694" t="str">
            <v>P</v>
          </cell>
          <cell r="H1694">
            <v>4</v>
          </cell>
          <cell r="I1694" t="str">
            <v>orang</v>
          </cell>
        </row>
        <row r="1696">
          <cell r="C1696" t="str">
            <v>Koefisien Tenaga / M3   :</v>
          </cell>
        </row>
        <row r="1697">
          <cell r="D1697" t="str">
            <v>-  Mandor</v>
          </cell>
          <cell r="E1697" t="str">
            <v>= (Tk x M) : Qt</v>
          </cell>
          <cell r="G1697" t="str">
            <v>(L03)</v>
          </cell>
          <cell r="H1697">
            <v>1.0995574287564276</v>
          </cell>
          <cell r="I1697" t="str">
            <v>jam</v>
          </cell>
        </row>
        <row r="1698">
          <cell r="D1698" t="str">
            <v>-  Tukang</v>
          </cell>
          <cell r="E1698" t="str">
            <v>= (Tk x Tb) : Qt</v>
          </cell>
          <cell r="G1698" t="str">
            <v>(L02)</v>
          </cell>
          <cell r="H1698">
            <v>2.1991148575128552</v>
          </cell>
          <cell r="I1698" t="str">
            <v>jam</v>
          </cell>
        </row>
        <row r="1699">
          <cell r="D1699" t="str">
            <v>-  Pekerja</v>
          </cell>
          <cell r="E1699" t="str">
            <v>= (Tk x P) : Qt</v>
          </cell>
          <cell r="G1699" t="str">
            <v>(L01)</v>
          </cell>
          <cell r="H1699">
            <v>4.3982297150257104</v>
          </cell>
          <cell r="I1699" t="str">
            <v>jam</v>
          </cell>
        </row>
        <row r="1701">
          <cell r="A1701" t="str">
            <v>4.</v>
          </cell>
          <cell r="C1701" t="str">
            <v>HARGA DASAR SATUAN UPAH, BAHAN DAN ALAT</v>
          </cell>
        </row>
        <row r="1702">
          <cell r="C1702" t="str">
            <v>Lihat lampiran.</v>
          </cell>
        </row>
        <row r="1704">
          <cell r="A1704" t="str">
            <v>5.</v>
          </cell>
          <cell r="C1704" t="str">
            <v>ANALISA HARGA SATUAN PEKERJAAN</v>
          </cell>
        </row>
        <row r="1705">
          <cell r="C1705" t="str">
            <v>Lihat perhitungan dalam FORMULIR STANDAR UNTUK</v>
          </cell>
        </row>
        <row r="1706">
          <cell r="C1706" t="str">
            <v>PEREKEMAN ANALISA MASING-MASING HARGA</v>
          </cell>
        </row>
        <row r="1707">
          <cell r="C1707" t="str">
            <v>SATUAN.</v>
          </cell>
        </row>
        <row r="1708">
          <cell r="C1708" t="str">
            <v>Didapat Harga Satuan Pekerjaan :</v>
          </cell>
        </row>
        <row r="1710">
          <cell r="C1710" t="str">
            <v xml:space="preserve">Rp.  </v>
          </cell>
          <cell r="D1710">
            <v>4104889.1382514974</v>
          </cell>
          <cell r="E1710" t="str">
            <v xml:space="preserve"> / M3</v>
          </cell>
        </row>
        <row r="1714">
          <cell r="A1714" t="str">
            <v>6.</v>
          </cell>
          <cell r="C1714" t="str">
            <v>MASA PELAKSANAAN YANG DIPERLUKAN</v>
          </cell>
        </row>
        <row r="1715">
          <cell r="C1715" t="str">
            <v>Masa Pelaksanaan :</v>
          </cell>
          <cell r="D1715" t="str">
            <v>. . . . . . . . . . . .</v>
          </cell>
        </row>
        <row r="1717">
          <cell r="A1717" t="str">
            <v>7.</v>
          </cell>
          <cell r="C1717" t="str">
            <v>VOLUME PEKERJAAN YANG DIPERLUKAN</v>
          </cell>
        </row>
        <row r="1718">
          <cell r="C1718" t="str">
            <v>Volume pekerjaan  :</v>
          </cell>
          <cell r="D1718">
            <v>0</v>
          </cell>
          <cell r="E1718" t="str">
            <v>M3</v>
          </cell>
        </row>
        <row r="1739">
          <cell r="A1739" t="str">
            <v>ITEM PEMBAYARAN NO.</v>
          </cell>
          <cell r="D1739" t="str">
            <v>:  7.6 (10)</v>
          </cell>
          <cell r="J1739" t="str">
            <v>Analisa EI-7610</v>
          </cell>
          <cell r="T1739" t="str">
            <v>Analisa EI-7610</v>
          </cell>
        </row>
        <row r="1740">
          <cell r="A1740" t="str">
            <v>JENIS PEKERJAAN</v>
          </cell>
          <cell r="D1740" t="str">
            <v>:  Pengadaan T. Pancg. Bt. Pratekan</v>
          </cell>
        </row>
        <row r="1741">
          <cell r="A1741" t="str">
            <v>SATUAN PEMBAYARAN</v>
          </cell>
          <cell r="D1741" t="str">
            <v>:  M3</v>
          </cell>
          <cell r="E1741" t="str">
            <v>Ukuran (Dia. cm)</v>
          </cell>
          <cell r="F1741" t="str">
            <v>:</v>
          </cell>
          <cell r="G1741">
            <v>40</v>
          </cell>
          <cell r="H1741" t="str">
            <v xml:space="preserve">        URAIAN ANALISA HARGA SATUAN</v>
          </cell>
          <cell r="L1741" t="str">
            <v>FORMULIR STANDAR UNTUK</v>
          </cell>
        </row>
        <row r="1742">
          <cell r="L1742" t="str">
            <v>PEREKAMAN ANALISA MASING-MASING HARGA SATUAN</v>
          </cell>
        </row>
        <row r="1743">
          <cell r="L1743" t="str">
            <v/>
          </cell>
        </row>
        <row r="1744">
          <cell r="A1744" t="str">
            <v>No.</v>
          </cell>
          <cell r="C1744" t="str">
            <v>U R A I A N</v>
          </cell>
          <cell r="G1744" t="str">
            <v>KODE</v>
          </cell>
          <cell r="H1744" t="str">
            <v>KOEF.</v>
          </cell>
          <cell r="I1744" t="str">
            <v>SATUAN</v>
          </cell>
          <cell r="J1744" t="str">
            <v>KETERANGAN</v>
          </cell>
        </row>
        <row r="1746">
          <cell r="L1746" t="str">
            <v>Proyek / Bagpro</v>
          </cell>
          <cell r="O1746" t="str">
            <v xml:space="preserve">:  Peningkatan Jalan Dan Jembatan Prop. NTT </v>
          </cell>
        </row>
        <row r="1747">
          <cell r="A1747" t="str">
            <v>I.</v>
          </cell>
          <cell r="C1747" t="str">
            <v>ASUMSI</v>
          </cell>
          <cell r="L1747" t="str">
            <v>No. Paket Kontrak</v>
          </cell>
          <cell r="O1747" t="str">
            <v xml:space="preserve">:  </v>
          </cell>
        </row>
        <row r="1748">
          <cell r="A1748">
            <v>1</v>
          </cell>
          <cell r="C1748" t="str">
            <v>Membeli Tiang Pancang jadi dari Pabrik</v>
          </cell>
          <cell r="L1748" t="str">
            <v>Nama Paket</v>
          </cell>
          <cell r="O1748" t="str">
            <v>:  Pembangunan Jalan Resetlement Pengungsi Mauritzu</v>
          </cell>
        </row>
        <row r="1749">
          <cell r="A1749">
            <v>2</v>
          </cell>
          <cell r="C1749" t="str">
            <v>Lokasi pekerjaan : di setiap jembatan</v>
          </cell>
          <cell r="L1749" t="str">
            <v>Prop / Kab / Kodya</v>
          </cell>
          <cell r="O1749" t="str">
            <v>:  Nusa Tenggara Timur / TTU</v>
          </cell>
        </row>
        <row r="1750">
          <cell r="A1750">
            <v>3</v>
          </cell>
          <cell r="C1750" t="str">
            <v>Jarak rata-rata Base camp ke lokasi pekerjaan</v>
          </cell>
          <cell r="G1750" t="str">
            <v>L</v>
          </cell>
          <cell r="H1750">
            <v>17.5</v>
          </cell>
          <cell r="I1750" t="str">
            <v>KM</v>
          </cell>
          <cell r="L1750" t="str">
            <v>ITEM PEMBAYARAN NO.</v>
          </cell>
          <cell r="O1750" t="str">
            <v>:  7.6 (10)</v>
          </cell>
          <cell r="R1750" t="str">
            <v>PERKIRAAN VOL. PEK.</v>
          </cell>
          <cell r="T1750" t="str">
            <v>:</v>
          </cell>
          <cell r="U1750">
            <v>0</v>
          </cell>
        </row>
        <row r="1751">
          <cell r="A1751">
            <v>4</v>
          </cell>
          <cell r="C1751" t="str">
            <v>Jam kerja efektif per-hari</v>
          </cell>
          <cell r="G1751" t="str">
            <v>Tk</v>
          </cell>
          <cell r="H1751">
            <v>7</v>
          </cell>
          <cell r="I1751" t="str">
            <v>jam</v>
          </cell>
          <cell r="L1751" t="str">
            <v>JENIS PEKERJAAN</v>
          </cell>
          <cell r="O1751" t="str">
            <v>:  Pengadaan T. Pancg. Bt. Pratekan</v>
          </cell>
          <cell r="R1751" t="str">
            <v>TOTAL HARGA (Rp.)</v>
          </cell>
          <cell r="T1751" t="str">
            <v>:</v>
          </cell>
          <cell r="U1751">
            <v>0</v>
          </cell>
        </row>
        <row r="1752">
          <cell r="A1752">
            <v>5</v>
          </cell>
          <cell r="C1752" t="str">
            <v>Ukuran tiang pancang sesuai kebutuhan (diameter)</v>
          </cell>
          <cell r="G1752" t="str">
            <v>Uk</v>
          </cell>
          <cell r="H1752">
            <v>400</v>
          </cell>
          <cell r="I1752" t="str">
            <v>mm</v>
          </cell>
          <cell r="L1752" t="str">
            <v>SATUAN PEMBAYARAN</v>
          </cell>
          <cell r="O1752" t="str">
            <v>:  M3</v>
          </cell>
          <cell r="R1752" t="str">
            <v>% THD. BIAYA PROYEK</v>
          </cell>
          <cell r="T1752" t="str">
            <v>:</v>
          </cell>
          <cell r="U1752">
            <v>0</v>
          </cell>
        </row>
        <row r="1753">
          <cell r="A1753">
            <v>6</v>
          </cell>
          <cell r="C1753" t="str">
            <v>Panjang Tiang Pancang</v>
          </cell>
          <cell r="G1753" t="str">
            <v>p</v>
          </cell>
          <cell r="H1753">
            <v>7.96</v>
          </cell>
          <cell r="I1753" t="str">
            <v>M</v>
          </cell>
        </row>
        <row r="1754">
          <cell r="A1754">
            <v>7</v>
          </cell>
          <cell r="C1754" t="str">
            <v>Jarak pelabuhan ke Base Camp</v>
          </cell>
          <cell r="G1754" t="str">
            <v>Ld2</v>
          </cell>
          <cell r="H1754">
            <v>30</v>
          </cell>
          <cell r="I1754" t="str">
            <v>KM</v>
          </cell>
        </row>
        <row r="1755">
          <cell r="Q1755" t="str">
            <v>PERKIRAAN</v>
          </cell>
          <cell r="R1755" t="str">
            <v>HARGA</v>
          </cell>
          <cell r="S1755" t="str">
            <v>JUMLAH</v>
          </cell>
        </row>
        <row r="1756">
          <cell r="A1756" t="str">
            <v>II.</v>
          </cell>
          <cell r="C1756" t="str">
            <v>URUTAN KERJA</v>
          </cell>
          <cell r="L1756" t="str">
            <v>NO.</v>
          </cell>
          <cell r="N1756" t="str">
            <v>KOMPONEN</v>
          </cell>
          <cell r="P1756" t="str">
            <v>SATUAN</v>
          </cell>
          <cell r="Q1756" t="str">
            <v>KUANTITAS</v>
          </cell>
          <cell r="R1756" t="str">
            <v>SATUAN</v>
          </cell>
          <cell r="S1756" t="str">
            <v>HARGA</v>
          </cell>
        </row>
        <row r="1757">
          <cell r="A1757">
            <v>1</v>
          </cell>
          <cell r="C1757" t="str">
            <v>Tiang pancang dikirim oleh pabrik ke pelabuhan ter-</v>
          </cell>
          <cell r="R1757" t="str">
            <v>(Rp.)</v>
          </cell>
          <cell r="S1757" t="str">
            <v>(Rp.)</v>
          </cell>
        </row>
        <row r="1758">
          <cell r="C1758" t="str">
            <v>dekat atau dari pabrik ke lokasi (kalau satu pulau)</v>
          </cell>
        </row>
        <row r="1759">
          <cell r="A1759">
            <v>2</v>
          </cell>
          <cell r="C1759" t="str">
            <v>Tiang Pancang dari pelabuhan diangkut dengan truck</v>
          </cell>
        </row>
        <row r="1760">
          <cell r="C1760" t="str">
            <v>atas tanggungan kontraktor</v>
          </cell>
          <cell r="L1760" t="str">
            <v>A.</v>
          </cell>
          <cell r="N1760" t="str">
            <v>TENAGA</v>
          </cell>
        </row>
        <row r="1761">
          <cell r="A1761">
            <v>3</v>
          </cell>
          <cell r="C1761" t="str">
            <v>Memuat &amp; menurunkan dari/ke truck dengan Crane</v>
          </cell>
        </row>
        <row r="1762">
          <cell r="L1762" t="str">
            <v>1.</v>
          </cell>
          <cell r="N1762" t="str">
            <v>Pekerja</v>
          </cell>
          <cell r="O1762" t="str">
            <v>(L01)</v>
          </cell>
          <cell r="P1762" t="str">
            <v>jam</v>
          </cell>
          <cell r="Q1762">
            <v>4.0149276273913577</v>
          </cell>
          <cell r="R1762">
            <v>0</v>
          </cell>
          <cell r="U1762">
            <v>0</v>
          </cell>
        </row>
        <row r="1763">
          <cell r="A1763" t="str">
            <v>III.</v>
          </cell>
          <cell r="C1763" t="str">
            <v>PEMAKAIAN BAHAN, ALAT DAN TENAGA</v>
          </cell>
          <cell r="L1763" t="str">
            <v>2.</v>
          </cell>
          <cell r="N1763" t="str">
            <v>Tukang</v>
          </cell>
          <cell r="O1763" t="str">
            <v>(L02)</v>
          </cell>
          <cell r="P1763" t="str">
            <v>jam</v>
          </cell>
          <cell r="Q1763">
            <v>0.80298552547827151</v>
          </cell>
          <cell r="R1763">
            <v>0</v>
          </cell>
          <cell r="U1763">
            <v>0</v>
          </cell>
        </row>
        <row r="1764">
          <cell r="L1764" t="str">
            <v>3.</v>
          </cell>
          <cell r="N1764" t="str">
            <v>Mandor</v>
          </cell>
          <cell r="O1764" t="str">
            <v>(L03)</v>
          </cell>
          <cell r="P1764" t="str">
            <v>jam</v>
          </cell>
          <cell r="Q1764">
            <v>0.40149276273913576</v>
          </cell>
          <cell r="R1764">
            <v>0</v>
          </cell>
          <cell r="U1764">
            <v>0</v>
          </cell>
        </row>
        <row r="1765">
          <cell r="A1765" t="str">
            <v xml:space="preserve">   1.</v>
          </cell>
          <cell r="C1765" t="str">
            <v>BAHAN</v>
          </cell>
        </row>
        <row r="1766">
          <cell r="C1766" t="str">
            <v>Tiang Pancang Beton Pratekan Lengkap</v>
          </cell>
          <cell r="G1766" t="str">
            <v>(M50)</v>
          </cell>
          <cell r="H1766">
            <v>1</v>
          </cell>
          <cell r="I1766" t="str">
            <v>M3</v>
          </cell>
          <cell r="Q1766" t="str">
            <v xml:space="preserve">JUMLAH HARGA TENAGA   </v>
          </cell>
          <cell r="U1766">
            <v>0</v>
          </cell>
        </row>
        <row r="1768">
          <cell r="L1768" t="str">
            <v>B.</v>
          </cell>
          <cell r="N1768" t="str">
            <v>BAHAN</v>
          </cell>
        </row>
        <row r="1770">
          <cell r="A1770" t="str">
            <v>2.</v>
          </cell>
          <cell r="C1770" t="str">
            <v>ALAT</v>
          </cell>
          <cell r="L1770" t="str">
            <v>1.</v>
          </cell>
          <cell r="N1770" t="str">
            <v>TP.Btn. Pratekan (M50)</v>
          </cell>
          <cell r="P1770" t="str">
            <v>M3</v>
          </cell>
          <cell r="Q1770">
            <v>1</v>
          </cell>
          <cell r="R1770">
            <v>1492500</v>
          </cell>
          <cell r="U1770">
            <v>1492500</v>
          </cell>
        </row>
        <row r="1771">
          <cell r="A1771" t="str">
            <v>2.a</v>
          </cell>
          <cell r="C1771" t="str">
            <v>DUMP TRUCK</v>
          </cell>
          <cell r="G1771" t="str">
            <v>(E08)</v>
          </cell>
        </row>
        <row r="1772">
          <cell r="C1772" t="str">
            <v>Kapasitas bak sekali muat</v>
          </cell>
          <cell r="G1772" t="str">
            <v>V</v>
          </cell>
          <cell r="H1772">
            <v>10</v>
          </cell>
          <cell r="I1772" t="str">
            <v>batang</v>
          </cell>
        </row>
        <row r="1773">
          <cell r="C1773" t="str">
            <v>Faktor efisiensi alat</v>
          </cell>
          <cell r="G1773" t="str">
            <v>Fa</v>
          </cell>
          <cell r="H1773">
            <v>0.83</v>
          </cell>
        </row>
        <row r="1774">
          <cell r="C1774" t="str">
            <v>Kecepatanrata-rata bermuatan</v>
          </cell>
          <cell r="G1774" t="str">
            <v>v1</v>
          </cell>
          <cell r="H1774">
            <v>40</v>
          </cell>
          <cell r="I1774" t="str">
            <v>Km/Jam</v>
          </cell>
        </row>
        <row r="1775">
          <cell r="C1775" t="str">
            <v>Kecepatan rata-rata kosong</v>
          </cell>
          <cell r="G1775" t="str">
            <v>v2</v>
          </cell>
          <cell r="H1775">
            <v>60</v>
          </cell>
          <cell r="I1775" t="str">
            <v>Km/Jam</v>
          </cell>
        </row>
        <row r="1776">
          <cell r="C1776" t="str">
            <v>Waktu siklus    :</v>
          </cell>
          <cell r="G1776" t="str">
            <v>Ts1</v>
          </cell>
          <cell r="Q1776" t="str">
            <v xml:space="preserve">JUMLAH HARGA BAHAN   </v>
          </cell>
          <cell r="U1776">
            <v>1492500</v>
          </cell>
        </row>
        <row r="1777">
          <cell r="C1777" t="str">
            <v>- Waktu tempuh isi  = (Ld2 : v1 ) x 60</v>
          </cell>
          <cell r="G1777" t="str">
            <v>T1</v>
          </cell>
          <cell r="H1777">
            <v>45</v>
          </cell>
          <cell r="I1777" t="str">
            <v>menit</v>
          </cell>
        </row>
        <row r="1778">
          <cell r="C1778" t="str">
            <v>- Waktu tempuh kosong  = (Ld2 : v2)  x  60</v>
          </cell>
          <cell r="G1778" t="str">
            <v>T2</v>
          </cell>
          <cell r="H1778">
            <v>30</v>
          </cell>
          <cell r="I1778" t="str">
            <v>menit</v>
          </cell>
          <cell r="L1778" t="str">
            <v>C.</v>
          </cell>
          <cell r="N1778" t="str">
            <v>PERALATAN</v>
          </cell>
        </row>
        <row r="1779">
          <cell r="C1779" t="str">
            <v>- Lain-lain (bongkar dan muat)</v>
          </cell>
          <cell r="G1779" t="str">
            <v>T3</v>
          </cell>
          <cell r="H1779">
            <v>60</v>
          </cell>
          <cell r="I1779" t="str">
            <v>menit</v>
          </cell>
        </row>
        <row r="1780">
          <cell r="G1780" t="str">
            <v>Ts1</v>
          </cell>
          <cell r="H1780">
            <v>135</v>
          </cell>
          <cell r="I1780" t="str">
            <v>menit</v>
          </cell>
          <cell r="L1780" t="str">
            <v>1.</v>
          </cell>
          <cell r="N1780" t="str">
            <v>Dump Truck</v>
          </cell>
          <cell r="O1780" t="str">
            <v>(E08)</v>
          </cell>
          <cell r="P1780" t="str">
            <v>Ls</v>
          </cell>
          <cell r="Q1780">
            <v>0.27100761484891667</v>
          </cell>
          <cell r="R1780">
            <v>85369.901634057198</v>
          </cell>
          <cell r="U1780">
            <v>23135.893421732475</v>
          </cell>
        </row>
        <row r="1781">
          <cell r="L1781" t="str">
            <v>2.</v>
          </cell>
          <cell r="N1781" t="str">
            <v>Crane</v>
          </cell>
          <cell r="O1781" t="str">
            <v>(E07)</v>
          </cell>
          <cell r="P1781" t="str">
            <v>jam</v>
          </cell>
          <cell r="Q1781">
            <v>0.40149276273913576</v>
          </cell>
          <cell r="R1781">
            <v>232365.64986024512</v>
          </cell>
          <cell r="U1781">
            <v>93293.126728064482</v>
          </cell>
        </row>
        <row r="1782">
          <cell r="C1782" t="str">
            <v>Kapasitas Produksi / Jam   =</v>
          </cell>
          <cell r="E1782" t="str">
            <v>V x p x Fa x 60</v>
          </cell>
          <cell r="G1782" t="str">
            <v>Q1</v>
          </cell>
          <cell r="H1782">
            <v>29.363555555555553</v>
          </cell>
          <cell r="I1782" t="str">
            <v>M1/Jam</v>
          </cell>
          <cell r="L1782" t="str">
            <v>3.</v>
          </cell>
          <cell r="N1782" t="str">
            <v>Alat Bantu</v>
          </cell>
          <cell r="P1782" t="str">
            <v>jam</v>
          </cell>
          <cell r="Q1782">
            <v>1</v>
          </cell>
          <cell r="R1782">
            <v>500</v>
          </cell>
          <cell r="U1782">
            <v>500</v>
          </cell>
        </row>
        <row r="1783">
          <cell r="E1783" t="str">
            <v>Ts1</v>
          </cell>
          <cell r="G1783" t="str">
            <v>Q1</v>
          </cell>
          <cell r="H1783">
            <v>3.6899332166643637</v>
          </cell>
          <cell r="I1783" t="str">
            <v>M3/Jam</v>
          </cell>
        </row>
        <row r="1785">
          <cell r="C1785" t="str">
            <v>Koefisien Alat / m3</v>
          </cell>
          <cell r="D1785" t="str">
            <v xml:space="preserve">  = 1 : Q1</v>
          </cell>
          <cell r="G1785" t="str">
            <v>(E08)</v>
          </cell>
          <cell r="H1785">
            <v>0.27100761484891667</v>
          </cell>
          <cell r="I1785" t="str">
            <v>Jam</v>
          </cell>
        </row>
        <row r="1787">
          <cell r="A1787" t="str">
            <v>2.b</v>
          </cell>
          <cell r="C1787" t="str">
            <v xml:space="preserve">CRANE </v>
          </cell>
          <cell r="G1787" t="str">
            <v>(E07)</v>
          </cell>
        </row>
        <row r="1788">
          <cell r="C1788" t="str">
            <v>Kapasitas</v>
          </cell>
          <cell r="G1788" t="str">
            <v>V2</v>
          </cell>
          <cell r="H1788">
            <v>3</v>
          </cell>
          <cell r="I1788" t="str">
            <v>batang</v>
          </cell>
          <cell r="Q1788" t="str">
            <v xml:space="preserve">JUMLAH HARGA PERALATAN   </v>
          </cell>
          <cell r="U1788">
            <v>116929.02014979695</v>
          </cell>
        </row>
        <row r="1789">
          <cell r="C1789" t="str">
            <v>Faktor Efisiensi alat</v>
          </cell>
          <cell r="G1789" t="str">
            <v>Fa</v>
          </cell>
          <cell r="H1789">
            <v>0.83</v>
          </cell>
          <cell r="I1789" t="str">
            <v>-</v>
          </cell>
        </row>
        <row r="1790">
          <cell r="C1790" t="str">
            <v>Waktu siklus</v>
          </cell>
          <cell r="L1790" t="str">
            <v>D.</v>
          </cell>
          <cell r="N1790" t="str">
            <v>JUMLAH HARGA TENAGA, BAHAN DAN PERALATAN  ( A + B + C )</v>
          </cell>
          <cell r="U1790">
            <v>1609429.020149797</v>
          </cell>
        </row>
        <row r="1791">
          <cell r="C1791" t="str">
            <v>- Waktu memuat dan membongkar</v>
          </cell>
          <cell r="G1791" t="str">
            <v>T1</v>
          </cell>
          <cell r="H1791">
            <v>45</v>
          </cell>
          <cell r="I1791" t="str">
            <v>menit</v>
          </cell>
          <cell r="J1791" t="str">
            <v>Lumpsum</v>
          </cell>
          <cell r="L1791" t="str">
            <v>E.</v>
          </cell>
          <cell r="N1791" t="str">
            <v>OVERHEAD &amp; PROFIT</v>
          </cell>
          <cell r="P1791">
            <v>10</v>
          </cell>
          <cell r="Q1791" t="str">
            <v>%  x  D</v>
          </cell>
          <cell r="U1791">
            <v>160942.90201497971</v>
          </cell>
        </row>
        <row r="1792">
          <cell r="C1792" t="str">
            <v>- dan lain-lain ( termasuk mengatur dan menggeser)</v>
          </cell>
          <cell r="G1792" t="str">
            <v>T2</v>
          </cell>
          <cell r="H1792">
            <v>15</v>
          </cell>
          <cell r="I1792" t="str">
            <v>menit</v>
          </cell>
          <cell r="L1792" t="str">
            <v>F.</v>
          </cell>
          <cell r="N1792" t="str">
            <v>HARGA SATUAN PEKERJAAN  ( D + E )</v>
          </cell>
          <cell r="U1792">
            <v>1770371.9221647766</v>
          </cell>
        </row>
        <row r="1793">
          <cell r="G1793" t="str">
            <v>Ts2</v>
          </cell>
          <cell r="H1793">
            <v>60</v>
          </cell>
          <cell r="I1793" t="str">
            <v>menit</v>
          </cell>
          <cell r="L1793" t="str">
            <v>Note: 1</v>
          </cell>
          <cell r="N1793" t="str">
            <v>SATUAN dapat berdasarkan atas jam operasi untuk Tenaga Kerja dan Peralatan, volume dan/atau ukuran</v>
          </cell>
        </row>
        <row r="1794">
          <cell r="N1794" t="str">
            <v>berat untuk bahan-bahan.</v>
          </cell>
        </row>
        <row r="1795">
          <cell r="C1795" t="str">
            <v>Kap. Prod. / jam  =</v>
          </cell>
          <cell r="D1795" t="str">
            <v>V x p x Fa</v>
          </cell>
          <cell r="G1795" t="str">
            <v>Q2</v>
          </cell>
          <cell r="H1795">
            <v>19.820399999999999</v>
          </cell>
          <cell r="I1795" t="str">
            <v>M1/jam</v>
          </cell>
          <cell r="L1795">
            <v>2</v>
          </cell>
          <cell r="N1795" t="str">
            <v>Kuantitas satuan adalah kuantitas setiap komponen untuk menyelesaikan satu satuan pekerjaan dari nomor</v>
          </cell>
        </row>
        <row r="1796">
          <cell r="D1796" t="str">
            <v>Ts2</v>
          </cell>
          <cell r="G1796" t="str">
            <v>Q2</v>
          </cell>
          <cell r="H1796">
            <v>2.4907049212484456</v>
          </cell>
          <cell r="I1796" t="str">
            <v>M3/jam</v>
          </cell>
          <cell r="N1796" t="str">
            <v>mata pembayaran.</v>
          </cell>
        </row>
        <row r="1797">
          <cell r="C1797" t="str">
            <v>Koefisien Alat / M3</v>
          </cell>
          <cell r="D1797" t="str">
            <v xml:space="preserve"> =  1  :  Q2</v>
          </cell>
          <cell r="G1797" t="str">
            <v>(E07)</v>
          </cell>
          <cell r="H1797">
            <v>0.40149276273913576</v>
          </cell>
          <cell r="I1797" t="str">
            <v>jam</v>
          </cell>
          <cell r="L1797">
            <v>3</v>
          </cell>
          <cell r="N1797" t="str">
            <v>Biaya satuan untuk peralatan sudah termasuk bahan bakar, bahan habis dipakai dan operator.</v>
          </cell>
        </row>
        <row r="1798">
          <cell r="L1798">
            <v>4</v>
          </cell>
          <cell r="N1798" t="str">
            <v>Biaya satuan sudah termasuk pengeluaran untuk seluruh pajak yang berkaitan (tetapi tidak termasuk PPN</v>
          </cell>
        </row>
        <row r="1799">
          <cell r="J1799" t="str">
            <v>Berlanjut ke hal. berikut.</v>
          </cell>
          <cell r="N1799" t="str">
            <v>yang dibayar dari kontrak) dan biaya-biaya lainnya.</v>
          </cell>
        </row>
        <row r="1800">
          <cell r="A1800" t="str">
            <v>ITEM PEMBAYARAN NO.</v>
          </cell>
          <cell r="D1800" t="str">
            <v>:  7.6 (10)</v>
          </cell>
          <cell r="J1800" t="str">
            <v>Analisa EI-7610</v>
          </cell>
        </row>
        <row r="1801">
          <cell r="A1801" t="str">
            <v>JENIS PEKERJAAN</v>
          </cell>
          <cell r="D1801" t="str">
            <v>:  Pengadaan T. Pancg. Bt. Pratekan</v>
          </cell>
        </row>
        <row r="1802">
          <cell r="A1802" t="str">
            <v>SATUAN PEMBAYARAN</v>
          </cell>
          <cell r="D1802" t="str">
            <v>:  M3</v>
          </cell>
          <cell r="H1802" t="str">
            <v xml:space="preserve">        URAIAN ANALISA HARGA SATUAN</v>
          </cell>
        </row>
        <row r="1803">
          <cell r="J1803" t="str">
            <v>Lanjutan</v>
          </cell>
        </row>
        <row r="1805">
          <cell r="A1805" t="str">
            <v>No.</v>
          </cell>
          <cell r="C1805" t="str">
            <v>U R A I A N</v>
          </cell>
          <cell r="G1805" t="str">
            <v>KODE</v>
          </cell>
          <cell r="H1805" t="str">
            <v>KOEF.</v>
          </cell>
          <cell r="I1805" t="str">
            <v>SATUAN</v>
          </cell>
          <cell r="J1805" t="str">
            <v>KETERANGAN</v>
          </cell>
        </row>
        <row r="1808">
          <cell r="A1808" t="str">
            <v>2.c.</v>
          </cell>
          <cell r="C1808" t="str">
            <v>ALAT  BANTU</v>
          </cell>
        </row>
        <row r="1809">
          <cell r="C1809" t="str">
            <v>Diperlukan alat bantu untuk transportasi</v>
          </cell>
          <cell r="J1809" t="str">
            <v>Lumpsum</v>
          </cell>
        </row>
        <row r="1810">
          <cell r="C1810" t="str">
            <v>- Tackle</v>
          </cell>
        </row>
        <row r="1811">
          <cell r="C1811" t="str">
            <v>- Tambang</v>
          </cell>
        </row>
        <row r="1812">
          <cell r="C1812" t="str">
            <v>- Alat kecil lainnya</v>
          </cell>
        </row>
        <row r="1814">
          <cell r="A1814" t="str">
            <v>3.</v>
          </cell>
          <cell r="C1814" t="str">
            <v>TENAGA</v>
          </cell>
        </row>
        <row r="1815">
          <cell r="C1815" t="str">
            <v>Produksi per hari  (unloading)  =  Q2 x Tk</v>
          </cell>
          <cell r="G1815" t="str">
            <v>Qt</v>
          </cell>
          <cell r="H1815">
            <v>17.434934448739121</v>
          </cell>
          <cell r="I1815" t="str">
            <v>M3</v>
          </cell>
        </row>
        <row r="1816">
          <cell r="C1816" t="str">
            <v>Kebutuhan tenaga  (di lokasi pekerjaan) :</v>
          </cell>
        </row>
        <row r="1817">
          <cell r="D1817" t="str">
            <v>- Mandor</v>
          </cell>
          <cell r="G1817" t="str">
            <v>M</v>
          </cell>
          <cell r="H1817">
            <v>1</v>
          </cell>
          <cell r="I1817" t="str">
            <v>orang</v>
          </cell>
        </row>
        <row r="1818">
          <cell r="D1818" t="str">
            <v>- Tukang</v>
          </cell>
          <cell r="G1818" t="str">
            <v>Tb</v>
          </cell>
          <cell r="H1818">
            <v>2</v>
          </cell>
          <cell r="I1818" t="str">
            <v>orang</v>
          </cell>
        </row>
        <row r="1819">
          <cell r="D1819" t="str">
            <v>- Pekerja</v>
          </cell>
          <cell r="G1819" t="str">
            <v>P</v>
          </cell>
          <cell r="H1819">
            <v>10</v>
          </cell>
          <cell r="I1819" t="str">
            <v>orang</v>
          </cell>
        </row>
        <row r="1821">
          <cell r="C1821" t="str">
            <v>Koefisien Tenaga / M3   :</v>
          </cell>
        </row>
        <row r="1822">
          <cell r="D1822" t="str">
            <v>-  Mandor</v>
          </cell>
          <cell r="E1822" t="str">
            <v>= (Tk x M) : Qt</v>
          </cell>
          <cell r="G1822" t="str">
            <v>(L03)</v>
          </cell>
          <cell r="H1822">
            <v>0.40149276273913576</v>
          </cell>
          <cell r="I1822" t="str">
            <v>jam</v>
          </cell>
        </row>
        <row r="1823">
          <cell r="D1823" t="str">
            <v>-  Tukang</v>
          </cell>
          <cell r="E1823" t="str">
            <v>= (Tk x Tb) : Qt</v>
          </cell>
          <cell r="G1823" t="str">
            <v>(L02)</v>
          </cell>
          <cell r="H1823">
            <v>0.80298552547827151</v>
          </cell>
          <cell r="I1823" t="str">
            <v>jam</v>
          </cell>
        </row>
        <row r="1824">
          <cell r="D1824" t="str">
            <v>-  Pekerja</v>
          </cell>
          <cell r="E1824" t="str">
            <v>= (Tk x P) : Qt</v>
          </cell>
          <cell r="G1824" t="str">
            <v>(L01)</v>
          </cell>
          <cell r="H1824">
            <v>4.0149276273913577</v>
          </cell>
          <cell r="I1824" t="str">
            <v>jam</v>
          </cell>
        </row>
        <row r="1827">
          <cell r="A1827" t="str">
            <v>4.</v>
          </cell>
          <cell r="C1827" t="str">
            <v>HARGA DASAR SATUAN UPAH, BAHAN DAN ALAT</v>
          </cell>
        </row>
        <row r="1828">
          <cell r="C1828" t="str">
            <v>Lihat lampiran.</v>
          </cell>
        </row>
        <row r="1830">
          <cell r="A1830" t="str">
            <v>5.</v>
          </cell>
          <cell r="C1830" t="str">
            <v>ANALISA HARGA SATUAN PEKERJAAN</v>
          </cell>
        </row>
        <row r="1831">
          <cell r="C1831" t="str">
            <v>Lihat perhitungan dalam FORMULIR STANDAR UNTUK</v>
          </cell>
        </row>
        <row r="1832">
          <cell r="C1832" t="str">
            <v>PEREKEMAN ANALISA MASING-MASING HARGA</v>
          </cell>
        </row>
        <row r="1833">
          <cell r="C1833" t="str">
            <v>SATUAN.</v>
          </cell>
        </row>
        <row r="1834">
          <cell r="C1834" t="str">
            <v>Didapat Harga Satuan Pekerjaan :</v>
          </cell>
        </row>
        <row r="1836">
          <cell r="C1836" t="str">
            <v xml:space="preserve">Rp.  </v>
          </cell>
          <cell r="D1836">
            <v>1770371.9221647766</v>
          </cell>
          <cell r="E1836" t="str">
            <v xml:space="preserve"> / M3</v>
          </cell>
        </row>
        <row r="1840">
          <cell r="A1840" t="str">
            <v>6.</v>
          </cell>
          <cell r="C1840" t="str">
            <v>MASA PELAKSANAAN YANG DIPERLUKAN</v>
          </cell>
        </row>
        <row r="1841">
          <cell r="C1841" t="str">
            <v>Masa Pelaksanaan :</v>
          </cell>
          <cell r="D1841" t="str">
            <v>. . . . . . . . . . . .</v>
          </cell>
        </row>
        <row r="1843">
          <cell r="A1843" t="str">
            <v>7.</v>
          </cell>
          <cell r="C1843" t="str">
            <v>VOLUME PEKERJAAN YANG DIPERLUKAN</v>
          </cell>
        </row>
        <row r="1844">
          <cell r="C1844" t="str">
            <v>Volume pekerjaan  :</v>
          </cell>
          <cell r="D1844">
            <v>0</v>
          </cell>
          <cell r="E1844" t="str">
            <v>M3</v>
          </cell>
        </row>
        <row r="1860">
          <cell r="A1860" t="str">
            <v>ITEM PEMBAYARAN NO.</v>
          </cell>
          <cell r="D1860" t="str">
            <v>:  7.6 (13) a</v>
          </cell>
          <cell r="J1860" t="str">
            <v>Analisa EI-7613</v>
          </cell>
          <cell r="T1860" t="str">
            <v>Analisa EI-7613</v>
          </cell>
        </row>
        <row r="1861">
          <cell r="A1861" t="str">
            <v>JENIS PEKERJAAN</v>
          </cell>
          <cell r="D1861" t="str">
            <v>:  Pemancangan T. Pancang Baja</v>
          </cell>
          <cell r="H1861" t="str">
            <v>(Dia 400 mm)</v>
          </cell>
        </row>
        <row r="1862">
          <cell r="A1862" t="str">
            <v>SATUAN PEMBAYARAN</v>
          </cell>
          <cell r="D1862" t="str">
            <v>:  M'</v>
          </cell>
          <cell r="H1862" t="str">
            <v xml:space="preserve">        URAIAN ANALISA HARGA SATUAN</v>
          </cell>
          <cell r="L1862" t="str">
            <v>FORMULIR STANDAR UNTUK</v>
          </cell>
        </row>
        <row r="1863">
          <cell r="L1863" t="str">
            <v>PEREKAMAN ANALISA MASING-MASING HARGA SATUAN</v>
          </cell>
        </row>
        <row r="1864">
          <cell r="L1864" t="str">
            <v/>
          </cell>
        </row>
        <row r="1865">
          <cell r="A1865" t="str">
            <v>No.</v>
          </cell>
          <cell r="C1865" t="str">
            <v>U R A I A N</v>
          </cell>
          <cell r="G1865" t="str">
            <v>KODE</v>
          </cell>
          <cell r="H1865" t="str">
            <v>KOEF.</v>
          </cell>
          <cell r="I1865" t="str">
            <v>SATUAN</v>
          </cell>
          <cell r="J1865" t="str">
            <v>KETERANGAN</v>
          </cell>
        </row>
        <row r="1867">
          <cell r="L1867" t="str">
            <v>Proyek / Bagpro</v>
          </cell>
          <cell r="O1867" t="str">
            <v xml:space="preserve">:  Peningkatan Jalan Dan Jembatan Prop. NTT </v>
          </cell>
        </row>
        <row r="1868">
          <cell r="A1868" t="str">
            <v>I.</v>
          </cell>
          <cell r="C1868" t="str">
            <v>ASUMSI</v>
          </cell>
          <cell r="L1868" t="str">
            <v>No. Paket Kontrak</v>
          </cell>
          <cell r="O1868" t="str">
            <v xml:space="preserve">:  </v>
          </cell>
        </row>
        <row r="1869">
          <cell r="A1869">
            <v>1</v>
          </cell>
          <cell r="C1869" t="str">
            <v>Menggunakan alat (cara mekanik)</v>
          </cell>
          <cell r="L1869" t="str">
            <v>Nama Paket</v>
          </cell>
          <cell r="O1869" t="str">
            <v>:  Pembangunan Jalan Resetlement Pengungsi Mauritzu</v>
          </cell>
        </row>
        <row r="1870">
          <cell r="A1870">
            <v>2</v>
          </cell>
          <cell r="C1870" t="str">
            <v>Lokasi pekerjaan : di lokasi</v>
          </cell>
          <cell r="L1870" t="str">
            <v>Prop / Kab / Kodya</v>
          </cell>
          <cell r="O1870" t="str">
            <v>:  Nusa Tenggara Timur / TTU</v>
          </cell>
        </row>
        <row r="1871">
          <cell r="A1871">
            <v>3</v>
          </cell>
          <cell r="C1871" t="str">
            <v>Jam kerja efektif per-hari</v>
          </cell>
          <cell r="G1871" t="str">
            <v>Tk</v>
          </cell>
          <cell r="H1871">
            <v>7</v>
          </cell>
          <cell r="I1871" t="str">
            <v>jam</v>
          </cell>
          <cell r="L1871" t="str">
            <v>ITEM PEMBAYARAN NO.</v>
          </cell>
          <cell r="O1871" t="str">
            <v>:  7.6 (13) a</v>
          </cell>
          <cell r="R1871" t="str">
            <v>PERKIRAAN VOL. PEK.</v>
          </cell>
          <cell r="T1871" t="str">
            <v>:</v>
          </cell>
          <cell r="U1871">
            <v>0</v>
          </cell>
        </row>
        <row r="1872">
          <cell r="A1872">
            <v>4</v>
          </cell>
          <cell r="C1872" t="str">
            <v>Panjang Tiang</v>
          </cell>
          <cell r="G1872" t="str">
            <v>p</v>
          </cell>
          <cell r="H1872">
            <v>20</v>
          </cell>
          <cell r="I1872" t="str">
            <v>M</v>
          </cell>
          <cell r="L1872" t="str">
            <v>JENIS PEKERJAAN</v>
          </cell>
          <cell r="O1872" t="str">
            <v>:  Pemancangan T. Pancang Baja</v>
          </cell>
          <cell r="R1872" t="str">
            <v>TOTAL HARGA (Rp.)</v>
          </cell>
          <cell r="T1872" t="str">
            <v>:</v>
          </cell>
          <cell r="U1872">
            <v>0</v>
          </cell>
        </row>
        <row r="1873">
          <cell r="A1873">
            <v>5</v>
          </cell>
          <cell r="C1873" t="str">
            <v>Pemakaian Kawat las dan alat Las utk penyambungan</v>
          </cell>
          <cell r="L1873" t="str">
            <v>SATUAN PEMBAYARAN</v>
          </cell>
          <cell r="O1873" t="str">
            <v>:  M'</v>
          </cell>
          <cell r="Q1873" t="str">
            <v>(Dia 400 mm)</v>
          </cell>
          <cell r="R1873" t="str">
            <v>% THD. BIAYA PROYEK</v>
          </cell>
          <cell r="T1873" t="str">
            <v>:</v>
          </cell>
          <cell r="U1873">
            <v>0</v>
          </cell>
        </row>
        <row r="1874">
          <cell r="C1874" t="str">
            <v>termasuk dalam item Penyediaan Tiang Pancang</v>
          </cell>
        </row>
        <row r="1876">
          <cell r="A1876" t="str">
            <v>II.</v>
          </cell>
          <cell r="C1876" t="str">
            <v>URUTAN KERJA</v>
          </cell>
          <cell r="Q1876" t="str">
            <v>PERKIRAAN</v>
          </cell>
          <cell r="R1876" t="str">
            <v>HARGA</v>
          </cell>
          <cell r="S1876" t="str">
            <v>JUMLAH</v>
          </cell>
        </row>
        <row r="1877">
          <cell r="A1877">
            <v>1</v>
          </cell>
          <cell r="C1877" t="str">
            <v>Material Tiang pancang yang telah siap ada dekat</v>
          </cell>
          <cell r="L1877" t="str">
            <v>NO.</v>
          </cell>
          <cell r="N1877" t="str">
            <v>KOMPONEN</v>
          </cell>
          <cell r="P1877" t="str">
            <v>SATUAN</v>
          </cell>
          <cell r="Q1877" t="str">
            <v>KUANTITAS</v>
          </cell>
          <cell r="R1877" t="str">
            <v>SATUAN</v>
          </cell>
          <cell r="S1877" t="str">
            <v>HARGA</v>
          </cell>
        </row>
        <row r="1878">
          <cell r="C1878" t="str">
            <v>lokasi pemancangan</v>
          </cell>
          <cell r="R1878" t="str">
            <v>(Rp.)</v>
          </cell>
          <cell r="S1878" t="str">
            <v>(Rp.)</v>
          </cell>
        </row>
        <row r="1879">
          <cell r="A1879">
            <v>2</v>
          </cell>
          <cell r="C1879" t="str">
            <v>Penyambungan dilakukan pada saat pemancangan</v>
          </cell>
        </row>
        <row r="1881">
          <cell r="A1881" t="str">
            <v>III.</v>
          </cell>
          <cell r="C1881" t="str">
            <v>PEMAKAIAN BAHAN, ALAT DAN TENAGA</v>
          </cell>
          <cell r="L1881" t="str">
            <v>A.</v>
          </cell>
          <cell r="N1881" t="str">
            <v>TENAGA</v>
          </cell>
        </row>
        <row r="1883">
          <cell r="A1883" t="str">
            <v xml:space="preserve">   1.</v>
          </cell>
          <cell r="C1883" t="str">
            <v>BAHAN</v>
          </cell>
          <cell r="L1883" t="str">
            <v>1.</v>
          </cell>
          <cell r="N1883" t="str">
            <v>Pekerja</v>
          </cell>
          <cell r="O1883" t="str">
            <v>(L01)</v>
          </cell>
          <cell r="P1883" t="str">
            <v>jam</v>
          </cell>
          <cell r="Q1883">
            <v>1.0843373493975907</v>
          </cell>
          <cell r="R1883">
            <v>0</v>
          </cell>
          <cell r="U1883">
            <v>0</v>
          </cell>
        </row>
        <row r="1884">
          <cell r="C1884" t="str">
            <v xml:space="preserve">Pemakaian bahan pada pekerjaan penyiapan </v>
          </cell>
          <cell r="L1884" t="str">
            <v>2.</v>
          </cell>
          <cell r="N1884" t="str">
            <v>Tukang</v>
          </cell>
          <cell r="O1884" t="str">
            <v>(L02)</v>
          </cell>
          <cell r="P1884" t="str">
            <v>jam</v>
          </cell>
          <cell r="Q1884">
            <v>0.27108433734939769</v>
          </cell>
          <cell r="R1884">
            <v>0</v>
          </cell>
          <cell r="U1884">
            <v>0</v>
          </cell>
        </row>
        <row r="1885">
          <cell r="C1885" t="str">
            <v>material tiang pancang</v>
          </cell>
          <cell r="L1885" t="str">
            <v>3.</v>
          </cell>
          <cell r="N1885" t="str">
            <v>Mandor</v>
          </cell>
          <cell r="O1885" t="str">
            <v>(L03)</v>
          </cell>
          <cell r="P1885" t="str">
            <v>jam</v>
          </cell>
          <cell r="Q1885">
            <v>0.13554216867469884</v>
          </cell>
          <cell r="R1885">
            <v>0</v>
          </cell>
          <cell r="U1885">
            <v>0</v>
          </cell>
        </row>
        <row r="1887">
          <cell r="A1887" t="str">
            <v>2.</v>
          </cell>
          <cell r="C1887" t="str">
            <v>ALAT</v>
          </cell>
          <cell r="Q1887" t="str">
            <v xml:space="preserve">JUMLAH HARGA TENAGA   </v>
          </cell>
          <cell r="U1887">
            <v>0</v>
          </cell>
        </row>
        <row r="1889">
          <cell r="L1889" t="str">
            <v>B.</v>
          </cell>
          <cell r="N1889" t="str">
            <v>BAHAN</v>
          </cell>
        </row>
        <row r="1890">
          <cell r="A1890" t="str">
            <v>2.a</v>
          </cell>
          <cell r="C1890" t="str">
            <v>Crane on Track 35 Ton</v>
          </cell>
          <cell r="G1890" t="str">
            <v>(E31)</v>
          </cell>
        </row>
        <row r="1891">
          <cell r="C1891" t="str">
            <v>Kapasitas</v>
          </cell>
          <cell r="G1891" t="str">
            <v>V1</v>
          </cell>
          <cell r="H1891">
            <v>1</v>
          </cell>
          <cell r="I1891" t="str">
            <v>Titik</v>
          </cell>
        </row>
        <row r="1892">
          <cell r="C1892" t="str">
            <v>Faktor Efisiensi alat</v>
          </cell>
          <cell r="G1892" t="str">
            <v>Fa</v>
          </cell>
          <cell r="H1892">
            <v>0.83</v>
          </cell>
          <cell r="I1892" t="str">
            <v>-</v>
          </cell>
        </row>
        <row r="1893">
          <cell r="C1893" t="str">
            <v>Waktu siklus</v>
          </cell>
        </row>
        <row r="1894">
          <cell r="C1894" t="str">
            <v>- Waktu penggeseran dan penyetelan tiang</v>
          </cell>
          <cell r="G1894" t="str">
            <v>T1</v>
          </cell>
          <cell r="H1894">
            <v>75</v>
          </cell>
          <cell r="I1894" t="str">
            <v>menit</v>
          </cell>
        </row>
        <row r="1895">
          <cell r="C1895" t="str">
            <v>- Waktu pemancangan sampai kalendering 3 cm</v>
          </cell>
          <cell r="G1895" t="str">
            <v>T2</v>
          </cell>
          <cell r="H1895">
            <v>75</v>
          </cell>
          <cell r="I1895" t="str">
            <v>menit</v>
          </cell>
        </row>
        <row r="1896">
          <cell r="C1896" t="str">
            <v>- Waktu penjambungan tiang</v>
          </cell>
          <cell r="G1896" t="str">
            <v>T3</v>
          </cell>
          <cell r="H1896">
            <v>60</v>
          </cell>
          <cell r="I1896" t="str">
            <v>menit</v>
          </cell>
        </row>
        <row r="1897">
          <cell r="G1897" t="str">
            <v>Ts1</v>
          </cell>
          <cell r="H1897">
            <v>135</v>
          </cell>
          <cell r="I1897" t="str">
            <v>menit</v>
          </cell>
          <cell r="Q1897" t="str">
            <v xml:space="preserve">JUMLAH HARGA BAHAN   </v>
          </cell>
          <cell r="U1897">
            <v>0</v>
          </cell>
        </row>
        <row r="1899">
          <cell r="C1899" t="str">
            <v>Kap. Prod. / jam  =</v>
          </cell>
          <cell r="D1899" t="str">
            <v>V1 x p x Fa</v>
          </cell>
          <cell r="G1899" t="str">
            <v>Q1</v>
          </cell>
          <cell r="H1899">
            <v>7.3777777777777764</v>
          </cell>
          <cell r="I1899" t="str">
            <v>M1/jam</v>
          </cell>
          <cell r="L1899" t="str">
            <v>C.</v>
          </cell>
          <cell r="N1899" t="str">
            <v>PERALATAN</v>
          </cell>
        </row>
        <row r="1900">
          <cell r="D1900" t="str">
            <v>Ts1</v>
          </cell>
        </row>
        <row r="1901">
          <cell r="C1901" t="str">
            <v xml:space="preserve">Koefisien Alat / m' </v>
          </cell>
          <cell r="D1901" t="str">
            <v xml:space="preserve"> = 1 : Q1</v>
          </cell>
          <cell r="G1901" t="str">
            <v>(E31)</v>
          </cell>
          <cell r="H1901">
            <v>0.13554216867469882</v>
          </cell>
          <cell r="I1901" t="str">
            <v>Jam</v>
          </cell>
          <cell r="L1901" t="str">
            <v>1.</v>
          </cell>
          <cell r="N1901" t="str">
            <v>Crane on Track   (E31)</v>
          </cell>
          <cell r="P1901" t="str">
            <v>jam</v>
          </cell>
          <cell r="Q1901">
            <v>0.13554216867469882</v>
          </cell>
          <cell r="R1901">
            <v>129492.40497405821</v>
          </cell>
          <cell r="U1901">
            <v>17551.681397086206</v>
          </cell>
        </row>
        <row r="1902">
          <cell r="L1902" t="str">
            <v>2.</v>
          </cell>
          <cell r="N1902" t="str">
            <v>Pile Driver</v>
          </cell>
          <cell r="O1902" t="str">
            <v>(E30)</v>
          </cell>
          <cell r="P1902" t="str">
            <v>jam</v>
          </cell>
          <cell r="Q1902">
            <v>7.5301204819277129E-2</v>
          </cell>
          <cell r="R1902">
            <v>26959.210653622875</v>
          </cell>
          <cell r="U1902">
            <v>2030.0610431944942</v>
          </cell>
        </row>
        <row r="1903">
          <cell r="A1903" t="str">
            <v>2.b</v>
          </cell>
          <cell r="C1903" t="str">
            <v>PILE DRIVER HAMMER</v>
          </cell>
          <cell r="G1903" t="str">
            <v>(E30)</v>
          </cell>
          <cell r="L1903" t="str">
            <v>3.</v>
          </cell>
          <cell r="N1903" t="str">
            <v>Alat Bantu</v>
          </cell>
          <cell r="P1903" t="str">
            <v>Ls</v>
          </cell>
          <cell r="Q1903">
            <v>1</v>
          </cell>
          <cell r="R1903">
            <v>400</v>
          </cell>
          <cell r="U1903">
            <v>400</v>
          </cell>
        </row>
        <row r="1904">
          <cell r="C1904" t="str">
            <v>Kapasitas</v>
          </cell>
          <cell r="G1904" t="str">
            <v>V2</v>
          </cell>
          <cell r="H1904">
            <v>1</v>
          </cell>
          <cell r="I1904" t="str">
            <v>Titik</v>
          </cell>
        </row>
        <row r="1905">
          <cell r="C1905" t="str">
            <v>Faktor Efisiensi alat</v>
          </cell>
          <cell r="G1905" t="str">
            <v>Fa</v>
          </cell>
          <cell r="H1905">
            <v>0.83</v>
          </cell>
          <cell r="I1905" t="str">
            <v>-</v>
          </cell>
        </row>
        <row r="1906">
          <cell r="C1906" t="str">
            <v>Waktu siklus</v>
          </cell>
        </row>
        <row r="1907">
          <cell r="C1907" t="str">
            <v>- Waktu pemancangan sampai kalendering 3 cm</v>
          </cell>
          <cell r="G1907" t="str">
            <v>Ts2</v>
          </cell>
          <cell r="H1907">
            <v>75</v>
          </cell>
          <cell r="I1907" t="str">
            <v>menit</v>
          </cell>
        </row>
        <row r="1909">
          <cell r="C1909" t="str">
            <v>Kap. Prod. / jam  =</v>
          </cell>
          <cell r="D1909" t="str">
            <v>V2 x p x Fa</v>
          </cell>
          <cell r="G1909" t="str">
            <v>Q2</v>
          </cell>
          <cell r="H1909">
            <v>13.279999999999998</v>
          </cell>
          <cell r="I1909" t="str">
            <v>M1/jam</v>
          </cell>
          <cell r="Q1909" t="str">
            <v xml:space="preserve">JUMLAH HARGA PERALATAN   </v>
          </cell>
          <cell r="U1909">
            <v>19981.742440280701</v>
          </cell>
        </row>
        <row r="1910">
          <cell r="D1910" t="str">
            <v>Ts2</v>
          </cell>
        </row>
        <row r="1911">
          <cell r="C1911" t="str">
            <v xml:space="preserve">Koefisien Alat / m' </v>
          </cell>
          <cell r="D1911" t="str">
            <v xml:space="preserve"> = 1 : Q2</v>
          </cell>
          <cell r="G1911" t="str">
            <v>(E07)</v>
          </cell>
          <cell r="H1911">
            <v>7.5301204819277129E-2</v>
          </cell>
          <cell r="I1911" t="str">
            <v>Jam</v>
          </cell>
          <cell r="L1911" t="str">
            <v>D.</v>
          </cell>
          <cell r="N1911" t="str">
            <v>JUMLAH HARGA TENAGA, BAHAN DAN PERALATAN  ( A + B + C )</v>
          </cell>
          <cell r="U1911">
            <v>19981.742440280701</v>
          </cell>
        </row>
        <row r="1912">
          <cell r="L1912" t="str">
            <v>E.</v>
          </cell>
          <cell r="N1912" t="str">
            <v>OVERHEAD &amp; PROFIT</v>
          </cell>
          <cell r="P1912">
            <v>10</v>
          </cell>
          <cell r="Q1912" t="str">
            <v>%  x  D</v>
          </cell>
          <cell r="U1912">
            <v>1998.1742440280702</v>
          </cell>
        </row>
        <row r="1913">
          <cell r="L1913" t="str">
            <v>F.</v>
          </cell>
          <cell r="N1913" t="str">
            <v>HARGA SATUAN PEKERJAAN  ( D + E )</v>
          </cell>
          <cell r="U1913">
            <v>21979.91668430877</v>
          </cell>
        </row>
        <row r="1914">
          <cell r="L1914" t="str">
            <v>Note: 1</v>
          </cell>
          <cell r="N1914" t="str">
            <v>SATUAN dapat berdasarkan atas jam operasi untuk Tenaga Kerja dan Peralatan, volume dan/atau ukuran</v>
          </cell>
        </row>
        <row r="1915">
          <cell r="A1915" t="str">
            <v>2.b.</v>
          </cell>
          <cell r="C1915" t="str">
            <v>ALAT  BANTU</v>
          </cell>
          <cell r="N1915" t="str">
            <v>berat untuk bahan-bahan.</v>
          </cell>
        </row>
        <row r="1916">
          <cell r="C1916" t="str">
            <v>Diperlukan alat bantu kecil selama penyetelan dan</v>
          </cell>
          <cell r="J1916" t="str">
            <v>Lumpsum</v>
          </cell>
          <cell r="L1916">
            <v>2</v>
          </cell>
          <cell r="N1916" t="str">
            <v>Kuantitas satuan adalah kuantitas setiap komponen untuk menyelesaikan satu satuan pekerjaan dari nomor</v>
          </cell>
        </row>
        <row r="1917">
          <cell r="C1917" t="str">
            <v>penyambungan</v>
          </cell>
          <cell r="N1917" t="str">
            <v>mata pembayaran.</v>
          </cell>
        </row>
        <row r="1918">
          <cell r="C1918" t="str">
            <v>- Rantai/sling baja, dan Lain-Lain</v>
          </cell>
          <cell r="L1918">
            <v>3</v>
          </cell>
          <cell r="N1918" t="str">
            <v>Biaya satuan untuk peralatan sudah termasuk bahan bakar, bahan habis dipakai dan operator.</v>
          </cell>
        </row>
        <row r="1919">
          <cell r="L1919">
            <v>4</v>
          </cell>
          <cell r="N1919" t="str">
            <v>Biaya satuan sudah termasuk pengeluaran untuk seluruh pajak yang berkaitan (tetapi tidak termasuk PPN</v>
          </cell>
        </row>
        <row r="1920">
          <cell r="J1920" t="str">
            <v>Berlanjut ke hal. berikut.</v>
          </cell>
          <cell r="N1920" t="str">
            <v>yang dibayar dari kontrak) dan biaya-biaya lainnya.</v>
          </cell>
        </row>
        <row r="1921">
          <cell r="A1921" t="str">
            <v>ITEM PEMBAYARAN NO.</v>
          </cell>
          <cell r="D1921" t="str">
            <v>:  7.6 (13) a</v>
          </cell>
          <cell r="J1921" t="str">
            <v>Analisa EI-7613</v>
          </cell>
        </row>
        <row r="1922">
          <cell r="A1922" t="str">
            <v>JENIS PEKERJAAN</v>
          </cell>
          <cell r="D1922" t="str">
            <v>:  Pemancangan T. Pancang Baja</v>
          </cell>
          <cell r="G1922" t="str">
            <v>(Dia 400 mm)</v>
          </cell>
        </row>
        <row r="1923">
          <cell r="A1923" t="str">
            <v>SATUAN PEMBAYARAN</v>
          </cell>
          <cell r="D1923" t="str">
            <v>:  M'</v>
          </cell>
          <cell r="H1923" t="str">
            <v xml:space="preserve">        URAIAN ANALISA HARGA SATUAN</v>
          </cell>
        </row>
        <row r="1924">
          <cell r="J1924" t="str">
            <v>Lanjutan</v>
          </cell>
        </row>
        <row r="1926">
          <cell r="A1926" t="str">
            <v>No.</v>
          </cell>
          <cell r="C1926" t="str">
            <v>U R A I A N</v>
          </cell>
          <cell r="G1926" t="str">
            <v>KODE</v>
          </cell>
          <cell r="H1926" t="str">
            <v>KOEF.</v>
          </cell>
          <cell r="I1926" t="str">
            <v>SATUAN</v>
          </cell>
          <cell r="J1926" t="str">
            <v>KETERANGAN</v>
          </cell>
        </row>
        <row r="1929">
          <cell r="A1929" t="str">
            <v>3.</v>
          </cell>
          <cell r="C1929" t="str">
            <v>TENAGA</v>
          </cell>
        </row>
        <row r="1930">
          <cell r="C1930" t="str">
            <v>Produksi Tiang dalam 1 hari</v>
          </cell>
          <cell r="E1930" t="str">
            <v>= Tk x Q1</v>
          </cell>
          <cell r="G1930" t="str">
            <v>Qt</v>
          </cell>
          <cell r="H1930">
            <v>51.644444444444431</v>
          </cell>
          <cell r="I1930" t="str">
            <v>M'</v>
          </cell>
        </row>
        <row r="1931">
          <cell r="C1931" t="str">
            <v>Kebutuhan tenaga tambahan di lokasi :</v>
          </cell>
        </row>
        <row r="1932">
          <cell r="D1932" t="str">
            <v>- Mandor</v>
          </cell>
          <cell r="G1932" t="str">
            <v>M</v>
          </cell>
          <cell r="H1932">
            <v>1</v>
          </cell>
          <cell r="I1932" t="str">
            <v>orang</v>
          </cell>
        </row>
        <row r="1933">
          <cell r="D1933" t="str">
            <v>- Tukang</v>
          </cell>
          <cell r="G1933" t="str">
            <v>Tb</v>
          </cell>
          <cell r="H1933">
            <v>2</v>
          </cell>
          <cell r="I1933" t="str">
            <v>orang</v>
          </cell>
        </row>
        <row r="1934">
          <cell r="D1934" t="str">
            <v>- Pekerja</v>
          </cell>
          <cell r="G1934" t="str">
            <v>P</v>
          </cell>
          <cell r="H1934">
            <v>8</v>
          </cell>
          <cell r="I1934" t="str">
            <v>orang</v>
          </cell>
        </row>
        <row r="1936">
          <cell r="C1936" t="str">
            <v>Koefisien Tenaga / M1   :</v>
          </cell>
        </row>
        <row r="1937">
          <cell r="D1937" t="str">
            <v>-  Mandor</v>
          </cell>
          <cell r="E1937" t="str">
            <v xml:space="preserve"> = ( Tk x M ) : Qt</v>
          </cell>
          <cell r="G1937" t="str">
            <v>(L03)</v>
          </cell>
          <cell r="H1937">
            <v>0.13554216867469884</v>
          </cell>
          <cell r="I1937" t="str">
            <v>jam</v>
          </cell>
        </row>
        <row r="1938">
          <cell r="D1938" t="str">
            <v>-  Tukang</v>
          </cell>
          <cell r="E1938" t="str">
            <v xml:space="preserve"> = ( Tk x Tb ) : Qt</v>
          </cell>
          <cell r="G1938" t="str">
            <v>(L02)</v>
          </cell>
          <cell r="H1938">
            <v>0.27108433734939769</v>
          </cell>
          <cell r="I1938" t="str">
            <v>jam</v>
          </cell>
        </row>
        <row r="1939">
          <cell r="D1939" t="str">
            <v>-  Pekerja</v>
          </cell>
          <cell r="E1939" t="str">
            <v xml:space="preserve"> = ( Tk x P ) : Qt</v>
          </cell>
          <cell r="G1939" t="str">
            <v>(L01)</v>
          </cell>
          <cell r="H1939">
            <v>1.0843373493975907</v>
          </cell>
          <cell r="I1939" t="str">
            <v>jam</v>
          </cell>
        </row>
        <row r="1942">
          <cell r="A1942" t="str">
            <v>4.</v>
          </cell>
          <cell r="C1942" t="str">
            <v>HARGA DASAR SATUAN UPAH, BAHAN DAN ALAT</v>
          </cell>
        </row>
        <row r="1943">
          <cell r="C1943" t="str">
            <v>Lihat lampiran.</v>
          </cell>
        </row>
        <row r="1945">
          <cell r="A1945" t="str">
            <v>5.</v>
          </cell>
          <cell r="C1945" t="str">
            <v>ANALISA HARGA SATUAN PEKERJAAN</v>
          </cell>
        </row>
        <row r="1946">
          <cell r="C1946" t="str">
            <v>Lihat perhitungan dalam FORMULIR STANDAR UNTUK</v>
          </cell>
        </row>
        <row r="1947">
          <cell r="C1947" t="str">
            <v>PEREKEMAN ANALISA MASING-MASING HARGA</v>
          </cell>
        </row>
        <row r="1948">
          <cell r="C1948" t="str">
            <v>SATUAN.</v>
          </cell>
        </row>
        <row r="1949">
          <cell r="C1949" t="str">
            <v>Didapat Harga Satuan Pekerjaan :</v>
          </cell>
        </row>
        <row r="1951">
          <cell r="C1951" t="str">
            <v xml:space="preserve">Rp.  </v>
          </cell>
          <cell r="D1951">
            <v>21979.91668430877</v>
          </cell>
          <cell r="E1951" t="str">
            <v xml:space="preserve"> / M'</v>
          </cell>
        </row>
        <row r="1955">
          <cell r="A1955" t="str">
            <v>6.</v>
          </cell>
          <cell r="C1955" t="str">
            <v>MASA PELAKSANAAN YANG DIPERLUKAN</v>
          </cell>
        </row>
        <row r="1956">
          <cell r="C1956" t="str">
            <v>Masa Pelaksanaan :</v>
          </cell>
          <cell r="D1956" t="str">
            <v>. . . . . . . . . . . .</v>
          </cell>
        </row>
        <row r="1958">
          <cell r="A1958" t="str">
            <v>7.</v>
          </cell>
          <cell r="C1958" t="str">
            <v>VOLUME PEKERJAAN YANG DIPERLUKAN</v>
          </cell>
        </row>
        <row r="1959">
          <cell r="C1959" t="str">
            <v>Volume pekerjaan  :</v>
          </cell>
          <cell r="D1959">
            <v>0</v>
          </cell>
          <cell r="E1959" t="str">
            <v xml:space="preserve">    M'</v>
          </cell>
        </row>
        <row r="1980">
          <cell r="A1980" t="str">
            <v>ITEM PEMBAYARAN NO.</v>
          </cell>
          <cell r="D1980" t="str">
            <v>:  7.6 (12) a</v>
          </cell>
          <cell r="J1980" t="str">
            <v>Analisa EI-7612</v>
          </cell>
          <cell r="T1980" t="str">
            <v>Analisa EI-7612</v>
          </cell>
        </row>
        <row r="1981">
          <cell r="A1981" t="str">
            <v>JENIS PEKERJAAN</v>
          </cell>
          <cell r="D1981" t="str">
            <v>:  Pemancgn. T. Pancang Beton</v>
          </cell>
          <cell r="G1981" t="str">
            <v>( 40 x 40 ) cm</v>
          </cell>
        </row>
        <row r="1982">
          <cell r="A1982" t="str">
            <v>SATUAN PEMBAYARAN</v>
          </cell>
          <cell r="D1982" t="str">
            <v>:  M'</v>
          </cell>
          <cell r="H1982" t="str">
            <v xml:space="preserve">        URAIAN ANALISA HARGA SATUAN</v>
          </cell>
          <cell r="L1982" t="str">
            <v>FORMULIR STANDAR UNTUK</v>
          </cell>
        </row>
        <row r="1983">
          <cell r="L1983" t="str">
            <v>PEREKAMAN ANALISA MASING-MASING HARGA SATUAN</v>
          </cell>
        </row>
        <row r="1984">
          <cell r="L1984" t="str">
            <v/>
          </cell>
        </row>
        <row r="1985">
          <cell r="A1985" t="str">
            <v>No.</v>
          </cell>
          <cell r="C1985" t="str">
            <v>U R A I A N</v>
          </cell>
          <cell r="G1985" t="str">
            <v>KODE</v>
          </cell>
          <cell r="H1985" t="str">
            <v>KOEF.</v>
          </cell>
          <cell r="I1985" t="str">
            <v>SATUAN</v>
          </cell>
          <cell r="J1985" t="str">
            <v>KETERANGAN</v>
          </cell>
        </row>
        <row r="1987">
          <cell r="L1987" t="str">
            <v>Proyek / Bagpro</v>
          </cell>
          <cell r="O1987" t="str">
            <v xml:space="preserve">:  Peningkatan Jalan Dan Jembatan Prop. NTT </v>
          </cell>
        </row>
        <row r="1988">
          <cell r="A1988" t="str">
            <v>I.</v>
          </cell>
          <cell r="C1988" t="str">
            <v>ASUMSI</v>
          </cell>
          <cell r="L1988" t="str">
            <v>No. Paket Kontrak</v>
          </cell>
          <cell r="O1988" t="str">
            <v xml:space="preserve">:  </v>
          </cell>
        </row>
        <row r="1989">
          <cell r="A1989">
            <v>1</v>
          </cell>
          <cell r="C1989" t="str">
            <v>Menggunakan alat (cara mekanik)</v>
          </cell>
          <cell r="L1989" t="str">
            <v>Nama Paket</v>
          </cell>
          <cell r="O1989" t="str">
            <v>:  Pembangunan Jalan Resetlement Pengungsi Mauritzu</v>
          </cell>
        </row>
        <row r="1990">
          <cell r="A1990">
            <v>2</v>
          </cell>
          <cell r="C1990" t="str">
            <v>Lokasi pekerjaan : di lokasi</v>
          </cell>
          <cell r="L1990" t="str">
            <v>Prop / Kab / Kodya</v>
          </cell>
          <cell r="O1990" t="str">
            <v>:  Nusa Tenggara Timur / TTU</v>
          </cell>
        </row>
        <row r="1991">
          <cell r="A1991">
            <v>3</v>
          </cell>
          <cell r="C1991" t="str">
            <v>Jam kerja efektif per-hari</v>
          </cell>
          <cell r="G1991" t="str">
            <v>Tk</v>
          </cell>
          <cell r="H1991">
            <v>7</v>
          </cell>
          <cell r="I1991" t="str">
            <v>jam</v>
          </cell>
          <cell r="L1991" t="str">
            <v>ITEM PEMBAYARAN NO.</v>
          </cell>
          <cell r="O1991" t="str">
            <v>:  7.6 (12) a</v>
          </cell>
          <cell r="R1991" t="str">
            <v>PERKIRAAN VOL. PEK.</v>
          </cell>
          <cell r="T1991" t="str">
            <v>:</v>
          </cell>
          <cell r="U1991">
            <v>0</v>
          </cell>
        </row>
        <row r="1992">
          <cell r="A1992">
            <v>4</v>
          </cell>
          <cell r="C1992" t="str">
            <v>Panjang Tiang</v>
          </cell>
          <cell r="G1992" t="str">
            <v>p</v>
          </cell>
          <cell r="H1992">
            <v>20</v>
          </cell>
          <cell r="I1992" t="str">
            <v>M</v>
          </cell>
          <cell r="L1992" t="str">
            <v>JENIS PEKERJAAN</v>
          </cell>
          <cell r="O1992" t="str">
            <v>:  Pemancgn. T. Pancang Beton</v>
          </cell>
          <cell r="R1992" t="str">
            <v>TOTAL HARGA (Rp.)</v>
          </cell>
          <cell r="T1992" t="str">
            <v>:</v>
          </cell>
          <cell r="U1992">
            <v>0</v>
          </cell>
        </row>
        <row r="1993">
          <cell r="A1993">
            <v>5</v>
          </cell>
          <cell r="C1993" t="str">
            <v>Ukuran Tiang sesuai keperluan</v>
          </cell>
          <cell r="L1993" t="str">
            <v>SATUAN PEMBAYARAN</v>
          </cell>
          <cell r="O1993" t="str">
            <v>:  M'</v>
          </cell>
          <cell r="Q1993" t="str">
            <v>( 40 x 40 ) cm</v>
          </cell>
          <cell r="R1993" t="str">
            <v>% THD. BIAYA PROYEK</v>
          </cell>
          <cell r="T1993" t="str">
            <v>:</v>
          </cell>
          <cell r="U1993">
            <v>0</v>
          </cell>
        </row>
        <row r="1994">
          <cell r="A1994">
            <v>6</v>
          </cell>
          <cell r="C1994" t="str">
            <v>Pemakaian Kawat las dan alat Las utk penyambungan</v>
          </cell>
        </row>
        <row r="1995">
          <cell r="C1995" t="str">
            <v>termasuk dlm item Penyediaan Tiang Pancang Beton</v>
          </cell>
        </row>
        <row r="1996">
          <cell r="Q1996" t="str">
            <v>PERKIRAAN</v>
          </cell>
          <cell r="R1996" t="str">
            <v>HARGA</v>
          </cell>
          <cell r="S1996" t="str">
            <v>JUMLAH</v>
          </cell>
        </row>
        <row r="1997">
          <cell r="L1997" t="str">
            <v>NO.</v>
          </cell>
          <cell r="N1997" t="str">
            <v>KOMPONEN</v>
          </cell>
          <cell r="P1997" t="str">
            <v>SATUAN</v>
          </cell>
          <cell r="Q1997" t="str">
            <v>KUANTITAS</v>
          </cell>
          <cell r="R1997" t="str">
            <v>SATUAN</v>
          </cell>
          <cell r="S1997" t="str">
            <v>HARGA</v>
          </cell>
        </row>
        <row r="1998">
          <cell r="A1998" t="str">
            <v>II.</v>
          </cell>
          <cell r="C1998" t="str">
            <v>URUTAN KERJA</v>
          </cell>
          <cell r="R1998" t="str">
            <v>(Rp.)</v>
          </cell>
          <cell r="S1998" t="str">
            <v>(Rp.)</v>
          </cell>
        </row>
        <row r="1999">
          <cell r="A1999">
            <v>1</v>
          </cell>
          <cell r="C1999" t="str">
            <v>Material Tiang pancang yang telah siap ada dekat lokasi</v>
          </cell>
        </row>
        <row r="2000">
          <cell r="C2000" t="str">
            <v>pemancangan</v>
          </cell>
        </row>
        <row r="2001">
          <cell r="A2001">
            <v>2</v>
          </cell>
          <cell r="C2001" t="str">
            <v>Penyambungan dilakukan pada saat pemancangan</v>
          </cell>
          <cell r="L2001" t="str">
            <v>A.</v>
          </cell>
          <cell r="N2001" t="str">
            <v>TENAGA</v>
          </cell>
        </row>
        <row r="2003">
          <cell r="A2003" t="str">
            <v>III.</v>
          </cell>
          <cell r="C2003" t="str">
            <v>PEMAKAIAN BAHAN, ALAT DAN TENAGA</v>
          </cell>
          <cell r="L2003" t="str">
            <v>1.</v>
          </cell>
          <cell r="N2003" t="str">
            <v>Pekerja</v>
          </cell>
          <cell r="O2003" t="str">
            <v>(L01)</v>
          </cell>
          <cell r="P2003" t="str">
            <v>jam</v>
          </cell>
          <cell r="Q2003">
            <v>1.3554216867469884</v>
          </cell>
          <cell r="R2003">
            <v>0</v>
          </cell>
          <cell r="U2003">
            <v>0</v>
          </cell>
        </row>
        <row r="2004">
          <cell r="L2004" t="str">
            <v>2.</v>
          </cell>
          <cell r="N2004" t="str">
            <v>Tukang</v>
          </cell>
          <cell r="O2004" t="str">
            <v>(L02)</v>
          </cell>
          <cell r="P2004" t="str">
            <v>jam</v>
          </cell>
          <cell r="Q2004">
            <v>0.27108433734939769</v>
          </cell>
          <cell r="R2004">
            <v>0</v>
          </cell>
          <cell r="U2004">
            <v>0</v>
          </cell>
        </row>
        <row r="2005">
          <cell r="A2005" t="str">
            <v xml:space="preserve">   1.</v>
          </cell>
          <cell r="C2005" t="str">
            <v>BAHAN</v>
          </cell>
          <cell r="L2005" t="str">
            <v>3.</v>
          </cell>
          <cell r="N2005" t="str">
            <v>Mandor</v>
          </cell>
          <cell r="O2005" t="str">
            <v>(L03)</v>
          </cell>
          <cell r="P2005" t="str">
            <v>jam</v>
          </cell>
          <cell r="Q2005">
            <v>0.13554216867469884</v>
          </cell>
          <cell r="R2005">
            <v>0</v>
          </cell>
          <cell r="U2005">
            <v>0</v>
          </cell>
        </row>
        <row r="2006">
          <cell r="C2006" t="str">
            <v xml:space="preserve">Pemakaian bahan pada pekerjaan penyiapan </v>
          </cell>
        </row>
        <row r="2007">
          <cell r="C2007" t="str">
            <v>material tiang pancang</v>
          </cell>
          <cell r="Q2007" t="str">
            <v xml:space="preserve">JUMLAH HARGA TENAGA   </v>
          </cell>
          <cell r="U2007">
            <v>0</v>
          </cell>
        </row>
        <row r="2009">
          <cell r="A2009" t="str">
            <v>2.</v>
          </cell>
          <cell r="C2009" t="str">
            <v>ALAT</v>
          </cell>
          <cell r="L2009" t="str">
            <v>B.</v>
          </cell>
          <cell r="N2009" t="str">
            <v>BAHAN</v>
          </cell>
        </row>
        <row r="2010">
          <cell r="H2010">
            <v>0</v>
          </cell>
        </row>
        <row r="2011">
          <cell r="A2011" t="str">
            <v>2.a</v>
          </cell>
          <cell r="C2011" t="str">
            <v>Crane on Track 35 Ton</v>
          </cell>
          <cell r="G2011" t="str">
            <v>(E31)</v>
          </cell>
        </row>
        <row r="2012">
          <cell r="C2012" t="str">
            <v>Kapasitas</v>
          </cell>
          <cell r="G2012" t="str">
            <v>V1</v>
          </cell>
          <cell r="H2012">
            <v>1</v>
          </cell>
          <cell r="I2012" t="str">
            <v>Titik</v>
          </cell>
        </row>
        <row r="2013">
          <cell r="C2013" t="str">
            <v>Faktor Efisiensi alat</v>
          </cell>
          <cell r="G2013" t="str">
            <v>Fa</v>
          </cell>
          <cell r="H2013">
            <v>0.83</v>
          </cell>
          <cell r="I2013" t="str">
            <v>-</v>
          </cell>
        </row>
        <row r="2014">
          <cell r="C2014" t="str">
            <v>Waktu siklus</v>
          </cell>
        </row>
        <row r="2015">
          <cell r="C2015" t="str">
            <v>- Waktu penggeseran dan penyetelan tiang</v>
          </cell>
          <cell r="G2015" t="str">
            <v>T1</v>
          </cell>
          <cell r="H2015">
            <v>75</v>
          </cell>
          <cell r="I2015" t="str">
            <v>menit</v>
          </cell>
        </row>
        <row r="2016">
          <cell r="C2016" t="str">
            <v>- Waktu pemancangan sampai kalendering 3 cm</v>
          </cell>
          <cell r="G2016" t="str">
            <v>T2</v>
          </cell>
          <cell r="H2016">
            <v>75</v>
          </cell>
          <cell r="I2016" t="str">
            <v>menit</v>
          </cell>
        </row>
        <row r="2017">
          <cell r="C2017" t="str">
            <v>- Waktu penjambungan tiang</v>
          </cell>
          <cell r="G2017" t="str">
            <v>T3</v>
          </cell>
          <cell r="H2017">
            <v>60</v>
          </cell>
          <cell r="I2017" t="str">
            <v>menit</v>
          </cell>
          <cell r="Q2017" t="str">
            <v xml:space="preserve">JUMLAH HARGA BAHAN   </v>
          </cell>
          <cell r="U2017">
            <v>0</v>
          </cell>
        </row>
        <row r="2018">
          <cell r="G2018" t="str">
            <v>Ts1</v>
          </cell>
          <cell r="H2018">
            <v>135</v>
          </cell>
          <cell r="I2018" t="str">
            <v>menit</v>
          </cell>
        </row>
        <row r="2019">
          <cell r="L2019" t="str">
            <v>C.</v>
          </cell>
          <cell r="N2019" t="str">
            <v>PERALATAN</v>
          </cell>
        </row>
        <row r="2020">
          <cell r="C2020" t="str">
            <v>Kap. Prod. / jam  =</v>
          </cell>
          <cell r="D2020" t="str">
            <v>V1 x p x Fa</v>
          </cell>
          <cell r="G2020" t="str">
            <v>Q1</v>
          </cell>
          <cell r="H2020">
            <v>7.3777777777777764</v>
          </cell>
          <cell r="I2020" t="str">
            <v>M1/jam</v>
          </cell>
        </row>
        <row r="2021">
          <cell r="D2021" t="str">
            <v>Ts1</v>
          </cell>
          <cell r="L2021" t="str">
            <v>1.</v>
          </cell>
          <cell r="N2021" t="str">
            <v>Crane on Track   (E31)</v>
          </cell>
          <cell r="P2021" t="str">
            <v>jam</v>
          </cell>
          <cell r="Q2021">
            <v>0.13554216867469882</v>
          </cell>
          <cell r="R2021">
            <v>129492.40497405821</v>
          </cell>
          <cell r="U2021">
            <v>17551.681397086206</v>
          </cell>
        </row>
        <row r="2022">
          <cell r="C2022" t="str">
            <v xml:space="preserve">Koefisien Alat / m' </v>
          </cell>
          <cell r="D2022" t="str">
            <v>= 1 : Q1</v>
          </cell>
          <cell r="G2022" t="str">
            <v>(E31)</v>
          </cell>
          <cell r="H2022">
            <v>0.13554216867469882</v>
          </cell>
          <cell r="I2022" t="str">
            <v>Jam</v>
          </cell>
          <cell r="L2022" t="str">
            <v>2.</v>
          </cell>
          <cell r="N2022" t="str">
            <v>Pile Driver</v>
          </cell>
          <cell r="O2022" t="str">
            <v>(E30)</v>
          </cell>
          <cell r="P2022" t="str">
            <v>jam</v>
          </cell>
          <cell r="Q2022">
            <v>7.5301204819277129E-2</v>
          </cell>
          <cell r="R2022">
            <v>26959.210653622875</v>
          </cell>
          <cell r="U2022">
            <v>2030.0610431944942</v>
          </cell>
        </row>
        <row r="2023">
          <cell r="L2023" t="str">
            <v>3.</v>
          </cell>
          <cell r="N2023" t="str">
            <v>Alat Bantu</v>
          </cell>
          <cell r="P2023" t="str">
            <v>Ls</v>
          </cell>
          <cell r="Q2023">
            <v>1</v>
          </cell>
          <cell r="R2023">
            <v>450</v>
          </cell>
          <cell r="U2023">
            <v>450</v>
          </cell>
        </row>
        <row r="2024">
          <cell r="A2024" t="str">
            <v>2.b</v>
          </cell>
          <cell r="C2024" t="str">
            <v>PILE DRIVER HAMMER</v>
          </cell>
          <cell r="G2024" t="str">
            <v>(E30)</v>
          </cell>
        </row>
        <row r="2025">
          <cell r="C2025" t="str">
            <v>Kapasitas</v>
          </cell>
          <cell r="G2025" t="str">
            <v>V2</v>
          </cell>
          <cell r="H2025">
            <v>1</v>
          </cell>
          <cell r="I2025" t="str">
            <v>Titik</v>
          </cell>
        </row>
        <row r="2026">
          <cell r="C2026" t="str">
            <v>Faktor Efisiensi alat</v>
          </cell>
          <cell r="G2026" t="str">
            <v>Fa</v>
          </cell>
          <cell r="H2026">
            <v>0.83</v>
          </cell>
          <cell r="I2026" t="str">
            <v>-</v>
          </cell>
        </row>
        <row r="2027">
          <cell r="C2027" t="str">
            <v>Waktu siklus</v>
          </cell>
        </row>
        <row r="2028">
          <cell r="C2028" t="str">
            <v>- Waktu pemancangan sampai kalendering 3 cm</v>
          </cell>
          <cell r="G2028" t="str">
            <v>Ts2</v>
          </cell>
          <cell r="H2028">
            <v>75</v>
          </cell>
          <cell r="I2028" t="str">
            <v>menit</v>
          </cell>
        </row>
        <row r="2029">
          <cell r="Q2029" t="str">
            <v xml:space="preserve">JUMLAH HARGA PERALATAN   </v>
          </cell>
          <cell r="U2029">
            <v>20031.742440280701</v>
          </cell>
        </row>
        <row r="2030">
          <cell r="C2030" t="str">
            <v>Kap. Prod. / jam  =</v>
          </cell>
          <cell r="D2030" t="str">
            <v>V2 x p x Fa</v>
          </cell>
          <cell r="G2030" t="str">
            <v>Q1</v>
          </cell>
          <cell r="H2030">
            <v>13.279999999999998</v>
          </cell>
          <cell r="I2030" t="str">
            <v>M1/jam</v>
          </cell>
        </row>
        <row r="2031">
          <cell r="D2031" t="str">
            <v>Ts2</v>
          </cell>
          <cell r="L2031" t="str">
            <v>D.</v>
          </cell>
          <cell r="N2031" t="str">
            <v>JUMLAH HARGA TENAGA, BAHAN DAN PERALATAN  ( A + B + C )</v>
          </cell>
          <cell r="U2031">
            <v>20031.742440280701</v>
          </cell>
        </row>
        <row r="2032">
          <cell r="C2032" t="str">
            <v xml:space="preserve">Koefisien Alat / m' </v>
          </cell>
          <cell r="D2032" t="str">
            <v>= 1 : Q1</v>
          </cell>
          <cell r="G2032" t="str">
            <v>(E07)</v>
          </cell>
          <cell r="H2032">
            <v>7.5301204819277129E-2</v>
          </cell>
          <cell r="I2032" t="str">
            <v>Jam</v>
          </cell>
          <cell r="L2032" t="str">
            <v>E.</v>
          </cell>
          <cell r="N2032" t="str">
            <v>OVERHEAD &amp; PROFIT</v>
          </cell>
          <cell r="P2032">
            <v>10</v>
          </cell>
          <cell r="Q2032" t="str">
            <v>%  x  D</v>
          </cell>
          <cell r="U2032">
            <v>2003.1742440280702</v>
          </cell>
        </row>
        <row r="2033">
          <cell r="L2033" t="str">
            <v>F.</v>
          </cell>
          <cell r="N2033" t="str">
            <v>HARGA SATUAN PEKERJAAN  ( D + E )</v>
          </cell>
          <cell r="U2033">
            <v>22034.91668430877</v>
          </cell>
        </row>
        <row r="2034">
          <cell r="L2034" t="str">
            <v>Note: 1</v>
          </cell>
          <cell r="N2034" t="str">
            <v>SATUAN dapat berdasarkan atas jam operasi untuk Tenaga Kerja dan Peralatan, volume dan/atau ukuran</v>
          </cell>
        </row>
        <row r="2035">
          <cell r="A2035" t="str">
            <v>2.b.</v>
          </cell>
          <cell r="C2035" t="str">
            <v>ALAT  BANTU</v>
          </cell>
          <cell r="N2035" t="str">
            <v>berat untuk bahan-bahan.</v>
          </cell>
        </row>
        <row r="2036">
          <cell r="C2036" t="str">
            <v>Diperlukan alat bantu kecil selama penyetelan dan</v>
          </cell>
          <cell r="J2036" t="str">
            <v>Lumpsum</v>
          </cell>
          <cell r="L2036">
            <v>2</v>
          </cell>
          <cell r="N2036" t="str">
            <v>Kuantitas satuan adalah kuantitas setiap komponen untuk menyelesaikan satu satuan pekerjaan dari nomor</v>
          </cell>
        </row>
        <row r="2037">
          <cell r="C2037" t="str">
            <v xml:space="preserve">    penyambungan</v>
          </cell>
          <cell r="N2037" t="str">
            <v>mata pembayaran.</v>
          </cell>
        </row>
        <row r="2038">
          <cell r="C2038" t="str">
            <v>- Rantai/sling baja</v>
          </cell>
          <cell r="L2038">
            <v>3</v>
          </cell>
          <cell r="N2038" t="str">
            <v>Biaya satuan untuk peralatan sudah termasuk bahan bakar, bahan habis dipakai dan operator.</v>
          </cell>
        </row>
        <row r="2039">
          <cell r="L2039">
            <v>4</v>
          </cell>
          <cell r="N2039" t="str">
            <v>Biaya satuan sudah termasuk pengeluaran untuk seluruh pajak yang berkaitan (tetapi tidak termasuk PPN</v>
          </cell>
        </row>
        <row r="2040">
          <cell r="J2040" t="str">
            <v>Berlanjut ke hal. berikut.</v>
          </cell>
          <cell r="N2040" t="str">
            <v>yang dibayar dari kontrak) dan biaya-biaya lainnya.</v>
          </cell>
        </row>
        <row r="2041">
          <cell r="A2041" t="str">
            <v>ITEM PEMBAYARAN NO.</v>
          </cell>
          <cell r="D2041" t="str">
            <v>:  7.6 (12) a</v>
          </cell>
          <cell r="J2041" t="str">
            <v>Analisa EI-7612</v>
          </cell>
        </row>
        <row r="2042">
          <cell r="A2042" t="str">
            <v>JENIS PEKERJAAN</v>
          </cell>
          <cell r="D2042" t="str">
            <v>:  Pemancgn. T. Pancang Beton</v>
          </cell>
          <cell r="F2042" t="str">
            <v>( 40 x 40 ) cm</v>
          </cell>
        </row>
        <row r="2043">
          <cell r="A2043" t="str">
            <v>SATUAN PEMBAYARAN</v>
          </cell>
          <cell r="D2043" t="str">
            <v>:  M'</v>
          </cell>
          <cell r="H2043" t="str">
            <v xml:space="preserve">        URAIAN ANALISA HARGA SATUAN</v>
          </cell>
        </row>
        <row r="2044">
          <cell r="J2044" t="str">
            <v>Lanjutan</v>
          </cell>
        </row>
        <row r="2046">
          <cell r="A2046" t="str">
            <v>No.</v>
          </cell>
          <cell r="C2046" t="str">
            <v>U R A I A N</v>
          </cell>
          <cell r="G2046" t="str">
            <v>KODE</v>
          </cell>
          <cell r="H2046" t="str">
            <v>KOEF.</v>
          </cell>
          <cell r="I2046" t="str">
            <v>SATUAN</v>
          </cell>
          <cell r="J2046" t="str">
            <v>KETERANGAN</v>
          </cell>
        </row>
        <row r="2049">
          <cell r="A2049" t="str">
            <v>3.</v>
          </cell>
          <cell r="C2049" t="str">
            <v>TENAGA</v>
          </cell>
        </row>
        <row r="2050">
          <cell r="C2050" t="str">
            <v>Produksi Tiang dalam 1 hari</v>
          </cell>
          <cell r="E2050" t="str">
            <v>= Tk x Q1</v>
          </cell>
          <cell r="G2050" t="str">
            <v>Qt</v>
          </cell>
          <cell r="H2050">
            <v>51.644444444444431</v>
          </cell>
          <cell r="I2050" t="str">
            <v>M'</v>
          </cell>
        </row>
        <row r="2051">
          <cell r="C2051" t="str">
            <v>Kebutuhan tenaga tambahan di lokasi ::</v>
          </cell>
        </row>
        <row r="2052">
          <cell r="D2052" t="str">
            <v>- Mandor</v>
          </cell>
          <cell r="G2052" t="str">
            <v>M</v>
          </cell>
          <cell r="H2052">
            <v>1</v>
          </cell>
          <cell r="I2052" t="str">
            <v>orang</v>
          </cell>
        </row>
        <row r="2053">
          <cell r="D2053" t="str">
            <v>- Tukang</v>
          </cell>
          <cell r="G2053" t="str">
            <v>Tb</v>
          </cell>
          <cell r="H2053">
            <v>2</v>
          </cell>
          <cell r="I2053" t="str">
            <v>orang</v>
          </cell>
        </row>
        <row r="2054">
          <cell r="D2054" t="str">
            <v>- Pekerja</v>
          </cell>
          <cell r="G2054" t="str">
            <v>P</v>
          </cell>
          <cell r="H2054">
            <v>10</v>
          </cell>
          <cell r="I2054" t="str">
            <v>orang</v>
          </cell>
        </row>
        <row r="2056">
          <cell r="C2056" t="str">
            <v>Koefisien Tenaga / M3   :</v>
          </cell>
        </row>
        <row r="2057">
          <cell r="D2057" t="str">
            <v>-  Mandor</v>
          </cell>
          <cell r="E2057" t="str">
            <v xml:space="preserve"> = ( Tk x M ) : Qt</v>
          </cell>
          <cell r="G2057" t="str">
            <v>(L03)</v>
          </cell>
          <cell r="H2057">
            <v>0.13554216867469884</v>
          </cell>
          <cell r="I2057" t="str">
            <v>jam</v>
          </cell>
        </row>
        <row r="2058">
          <cell r="D2058" t="str">
            <v>-  Tukang</v>
          </cell>
          <cell r="E2058" t="str">
            <v xml:space="preserve"> = ( Tk x Tb ) : Qt</v>
          </cell>
          <cell r="G2058" t="str">
            <v>(L02)</v>
          </cell>
          <cell r="H2058">
            <v>0.27108433734939769</v>
          </cell>
          <cell r="I2058" t="str">
            <v>jam</v>
          </cell>
        </row>
        <row r="2059">
          <cell r="D2059" t="str">
            <v>-  Pekerja</v>
          </cell>
          <cell r="E2059" t="str">
            <v xml:space="preserve"> = ( Tk x P ) : Qt</v>
          </cell>
          <cell r="G2059" t="str">
            <v>(L01)</v>
          </cell>
          <cell r="H2059">
            <v>1.3554216867469884</v>
          </cell>
          <cell r="I2059" t="str">
            <v>jam</v>
          </cell>
        </row>
        <row r="2062">
          <cell r="A2062" t="str">
            <v>4.</v>
          </cell>
          <cell r="C2062" t="str">
            <v>HARGA DASAR SATUAN UPAH, BAHAN DAN ALAT</v>
          </cell>
        </row>
        <row r="2063">
          <cell r="C2063" t="str">
            <v>Lihat lampiran.</v>
          </cell>
        </row>
        <row r="2065">
          <cell r="A2065" t="str">
            <v>5.</v>
          </cell>
          <cell r="C2065" t="str">
            <v>ANALISA HARGA SATUAN PEKERJAAN</v>
          </cell>
        </row>
        <row r="2066">
          <cell r="C2066" t="str">
            <v>Lihat perhitungan dalam FORMULIR STANDAR UNTUK</v>
          </cell>
        </row>
        <row r="2067">
          <cell r="C2067" t="str">
            <v>PEREKEMAN ANALISA MASING-MASING HARGA</v>
          </cell>
        </row>
        <row r="2068">
          <cell r="C2068" t="str">
            <v>SATUAN.</v>
          </cell>
        </row>
        <row r="2069">
          <cell r="C2069" t="str">
            <v>Didapat Harga Satuan Pekerjaan :</v>
          </cell>
        </row>
        <row r="2071">
          <cell r="C2071" t="str">
            <v xml:space="preserve">Rp.  </v>
          </cell>
          <cell r="D2071">
            <v>22034.91668430877</v>
          </cell>
          <cell r="E2071" t="str">
            <v xml:space="preserve"> / M'</v>
          </cell>
        </row>
        <row r="2075">
          <cell r="A2075" t="str">
            <v>6.</v>
          </cell>
          <cell r="C2075" t="str">
            <v>MASA PELAKSANAAN YANG DIPERLUKAN</v>
          </cell>
        </row>
        <row r="2076">
          <cell r="C2076" t="str">
            <v>Masa Pelaksanaan :</v>
          </cell>
          <cell r="D2076" t="str">
            <v>. . . . . . . . . . . .</v>
          </cell>
        </row>
        <row r="2078">
          <cell r="A2078" t="str">
            <v>7.</v>
          </cell>
          <cell r="C2078" t="str">
            <v>VOLUME PEKERJAAN YANG DIPERLUKAN</v>
          </cell>
        </row>
        <row r="2079">
          <cell r="C2079" t="str">
            <v>Volume pekerjaan  :</v>
          </cell>
          <cell r="D2079">
            <v>0</v>
          </cell>
          <cell r="E2079" t="str">
            <v>M'</v>
          </cell>
        </row>
        <row r="2100">
          <cell r="A2100" t="str">
            <v>ITEM PEMBAYARAN NO.</v>
          </cell>
          <cell r="D2100" t="str">
            <v>:  7.6 ( ....... )</v>
          </cell>
          <cell r="J2100" t="str">
            <v>Analisa EI-76...</v>
          </cell>
          <cell r="T2100" t="str">
            <v>Analisa EI-76...</v>
          </cell>
        </row>
        <row r="2101">
          <cell r="A2101" t="str">
            <v>JENIS PEKERJAAN</v>
          </cell>
          <cell r="D2101" t="str">
            <v>: Pemancgn. T. Panc. Btn. Pratekan</v>
          </cell>
        </row>
        <row r="2102">
          <cell r="A2102" t="str">
            <v>SATUAN PEMBAYARAN</v>
          </cell>
          <cell r="D2102" t="str">
            <v>:  M'</v>
          </cell>
          <cell r="H2102" t="str">
            <v xml:space="preserve">        URAIAN ANALISA HARGA SATUAN</v>
          </cell>
          <cell r="L2102" t="str">
            <v>FORMULIR STANDAR UNTUK</v>
          </cell>
        </row>
        <row r="2103">
          <cell r="L2103" t="str">
            <v>PEREKAMAN ANALISA MASING-MASING HARGA SATUAN</v>
          </cell>
        </row>
        <row r="2104">
          <cell r="L2104" t="str">
            <v/>
          </cell>
        </row>
        <row r="2105">
          <cell r="A2105" t="str">
            <v>No.</v>
          </cell>
          <cell r="C2105" t="str">
            <v>U R A I A N</v>
          </cell>
          <cell r="G2105" t="str">
            <v>KODE</v>
          </cell>
          <cell r="H2105" t="str">
            <v>KOEF.</v>
          </cell>
          <cell r="I2105" t="str">
            <v>SATUAN</v>
          </cell>
          <cell r="J2105" t="str">
            <v>KETERANGAN</v>
          </cell>
        </row>
        <row r="2107">
          <cell r="L2107" t="str">
            <v>PROYEK</v>
          </cell>
          <cell r="O2107" t="str">
            <v>:</v>
          </cell>
        </row>
        <row r="2108">
          <cell r="A2108" t="str">
            <v>I.</v>
          </cell>
          <cell r="C2108" t="str">
            <v>ASUMSI</v>
          </cell>
          <cell r="L2108" t="str">
            <v>No. PAKET KONTRAK</v>
          </cell>
          <cell r="O2108" t="str">
            <v>:</v>
          </cell>
        </row>
        <row r="2109">
          <cell r="A2109">
            <v>1</v>
          </cell>
          <cell r="C2109" t="str">
            <v>Menggunakan alat (cara mekanik)</v>
          </cell>
          <cell r="L2109" t="str">
            <v>NAMA PAKET</v>
          </cell>
          <cell r="O2109" t="str">
            <v>:</v>
          </cell>
        </row>
        <row r="2110">
          <cell r="A2110">
            <v>2</v>
          </cell>
          <cell r="C2110" t="str">
            <v>Lokasi pekerjaan : di lokasi</v>
          </cell>
          <cell r="L2110" t="str">
            <v>PROP / KAB / KODYA</v>
          </cell>
          <cell r="O2110" t="str">
            <v>:</v>
          </cell>
        </row>
        <row r="2111">
          <cell r="A2111">
            <v>3</v>
          </cell>
          <cell r="C2111" t="str">
            <v>Jam kerja efektif per-hari</v>
          </cell>
          <cell r="G2111" t="str">
            <v>Tk</v>
          </cell>
          <cell r="H2111">
            <v>7</v>
          </cell>
          <cell r="I2111" t="str">
            <v>jam</v>
          </cell>
          <cell r="L2111" t="str">
            <v>ITEM PEMBAYARAN NO.</v>
          </cell>
          <cell r="O2111" t="str">
            <v>:  7.6 ( ....... )</v>
          </cell>
          <cell r="R2111" t="str">
            <v>PERKIRAAN VOL. PEK.</v>
          </cell>
          <cell r="T2111" t="str">
            <v>:</v>
          </cell>
          <cell r="U2111">
            <v>0</v>
          </cell>
        </row>
        <row r="2112">
          <cell r="A2112">
            <v>4</v>
          </cell>
          <cell r="C2112" t="str">
            <v>Panjang Tiang</v>
          </cell>
          <cell r="G2112" t="str">
            <v>p</v>
          </cell>
          <cell r="H2112">
            <v>20</v>
          </cell>
          <cell r="I2112" t="str">
            <v>M</v>
          </cell>
          <cell r="L2112" t="str">
            <v>JENIS PEKERJAAN</v>
          </cell>
          <cell r="O2112" t="str">
            <v>: Pemancgn. T. Panc. Btn. Pratekan</v>
          </cell>
          <cell r="R2112" t="str">
            <v>TOTAL HARGA (Rp.)</v>
          </cell>
          <cell r="T2112" t="str">
            <v>:</v>
          </cell>
          <cell r="U2112">
            <v>0</v>
          </cell>
        </row>
        <row r="2113">
          <cell r="A2113">
            <v>5</v>
          </cell>
          <cell r="C2113" t="str">
            <v>Ukuran Tiang (sesuai kebutuhan)</v>
          </cell>
          <cell r="G2113" t="str">
            <v>Uk</v>
          </cell>
          <cell r="H2113">
            <v>0.35</v>
          </cell>
          <cell r="I2113" t="str">
            <v>Cm</v>
          </cell>
          <cell r="L2113" t="str">
            <v>SATUAN PEMBAYARAN</v>
          </cell>
          <cell r="O2113" t="str">
            <v>:  M'</v>
          </cell>
          <cell r="R2113" t="str">
            <v>% THD. BIAYA PROYEK</v>
          </cell>
          <cell r="T2113" t="str">
            <v>:</v>
          </cell>
          <cell r="U2113">
            <v>0</v>
          </cell>
        </row>
        <row r="2116">
          <cell r="Q2116" t="str">
            <v>PERKIRAAN</v>
          </cell>
          <cell r="R2116" t="str">
            <v>HARGA</v>
          </cell>
          <cell r="S2116" t="str">
            <v>JUMLAH</v>
          </cell>
        </row>
        <row r="2117">
          <cell r="L2117" t="str">
            <v>NO.</v>
          </cell>
          <cell r="N2117" t="str">
            <v>KOMPONEN</v>
          </cell>
          <cell r="P2117" t="str">
            <v>SATUAN</v>
          </cell>
          <cell r="Q2117" t="str">
            <v>KUANTITAS</v>
          </cell>
          <cell r="R2117" t="str">
            <v>SATUAN</v>
          </cell>
          <cell r="S2117" t="str">
            <v>HARGA</v>
          </cell>
        </row>
        <row r="2118">
          <cell r="A2118" t="str">
            <v>II.</v>
          </cell>
          <cell r="C2118" t="str">
            <v>URUTAN KERJA</v>
          </cell>
          <cell r="R2118" t="str">
            <v>(Rp.)</v>
          </cell>
          <cell r="S2118" t="str">
            <v>(Rp.)</v>
          </cell>
        </row>
        <row r="2119">
          <cell r="A2119">
            <v>1</v>
          </cell>
          <cell r="C2119" t="str">
            <v>Material Tiang pancang yang telah siap ada dekat lokasi</v>
          </cell>
        </row>
        <row r="2120">
          <cell r="C2120" t="str">
            <v>pemancangan</v>
          </cell>
        </row>
        <row r="2121">
          <cell r="A2121">
            <v>2</v>
          </cell>
          <cell r="C2121" t="str">
            <v>Penyambungan dilakukan pada saat pemancangan</v>
          </cell>
          <cell r="L2121" t="str">
            <v>A.</v>
          </cell>
          <cell r="N2121" t="str">
            <v>TENAGA</v>
          </cell>
        </row>
        <row r="2123">
          <cell r="A2123" t="str">
            <v>III.</v>
          </cell>
          <cell r="C2123" t="str">
            <v>PEMAKAIAN BAHAN, ALAT DAN TENAGA</v>
          </cell>
          <cell r="L2123" t="str">
            <v>1.</v>
          </cell>
          <cell r="N2123" t="str">
            <v>Pekerja</v>
          </cell>
          <cell r="O2123" t="str">
            <v>(L01)</v>
          </cell>
          <cell r="P2123" t="str">
            <v>jam</v>
          </cell>
          <cell r="Q2123">
            <v>0.81325301204819289</v>
          </cell>
          <cell r="R2123">
            <v>0</v>
          </cell>
          <cell r="U2123">
            <v>0</v>
          </cell>
        </row>
        <row r="2124">
          <cell r="L2124" t="str">
            <v>2.</v>
          </cell>
          <cell r="N2124" t="str">
            <v>Tukang</v>
          </cell>
          <cell r="O2124" t="str">
            <v>(L02)</v>
          </cell>
          <cell r="P2124" t="str">
            <v>jam</v>
          </cell>
          <cell r="Q2124">
            <v>0.18072289156626509</v>
          </cell>
          <cell r="R2124">
            <v>0</v>
          </cell>
          <cell r="U2124">
            <v>0</v>
          </cell>
        </row>
        <row r="2125">
          <cell r="A2125" t="str">
            <v xml:space="preserve">   1.</v>
          </cell>
          <cell r="C2125" t="str">
            <v>BAHAN</v>
          </cell>
          <cell r="L2125" t="str">
            <v>3.</v>
          </cell>
          <cell r="N2125" t="str">
            <v>Mandor</v>
          </cell>
          <cell r="O2125" t="str">
            <v>(L03)</v>
          </cell>
          <cell r="P2125" t="str">
            <v>jam</v>
          </cell>
          <cell r="Q2125">
            <v>9.0361445783132543E-2</v>
          </cell>
          <cell r="R2125">
            <v>0</v>
          </cell>
          <cell r="U2125">
            <v>0</v>
          </cell>
        </row>
        <row r="2126">
          <cell r="C2126" t="str">
            <v xml:space="preserve">Pemakaian Bahan Pada pekerjaan penyiapan </v>
          </cell>
        </row>
        <row r="2127">
          <cell r="C2127" t="str">
            <v>material tiang pancang</v>
          </cell>
          <cell r="Q2127" t="str">
            <v xml:space="preserve">JUMLAH HARGA TENAGA   </v>
          </cell>
          <cell r="U2127">
            <v>0</v>
          </cell>
        </row>
        <row r="2129">
          <cell r="A2129" t="str">
            <v>2.</v>
          </cell>
          <cell r="C2129" t="str">
            <v>ALAT</v>
          </cell>
          <cell r="L2129" t="str">
            <v>B.</v>
          </cell>
          <cell r="N2129" t="str">
            <v>BAHAN</v>
          </cell>
        </row>
        <row r="2130">
          <cell r="H2130">
            <v>0</v>
          </cell>
        </row>
        <row r="2131">
          <cell r="A2131" t="str">
            <v>2.a</v>
          </cell>
          <cell r="C2131" t="str">
            <v>Crane on Track 35 Ton</v>
          </cell>
          <cell r="G2131" t="str">
            <v>(E31)</v>
          </cell>
        </row>
        <row r="2132">
          <cell r="C2132" t="str">
            <v>Kapasitas</v>
          </cell>
          <cell r="G2132" t="str">
            <v>V1</v>
          </cell>
          <cell r="H2132">
            <v>1</v>
          </cell>
          <cell r="I2132" t="str">
            <v>Titik</v>
          </cell>
        </row>
        <row r="2133">
          <cell r="C2133" t="str">
            <v>Faktor Efisiensi alat</v>
          </cell>
          <cell r="G2133" t="str">
            <v>Fa</v>
          </cell>
          <cell r="H2133">
            <v>0.83</v>
          </cell>
          <cell r="I2133" t="str">
            <v>-</v>
          </cell>
        </row>
        <row r="2134">
          <cell r="C2134" t="str">
            <v>Waktu siklus</v>
          </cell>
        </row>
        <row r="2135">
          <cell r="C2135" t="str">
            <v>- Waktu penggeseran dan penyetelan tiang</v>
          </cell>
          <cell r="G2135" t="str">
            <v>T1</v>
          </cell>
          <cell r="H2135">
            <v>75</v>
          </cell>
          <cell r="I2135" t="str">
            <v>menit</v>
          </cell>
        </row>
        <row r="2136">
          <cell r="C2136" t="str">
            <v>- Waktu pemancangan sampai kalendering 3 cm</v>
          </cell>
          <cell r="G2136" t="str">
            <v>T2</v>
          </cell>
          <cell r="H2136">
            <v>45</v>
          </cell>
          <cell r="I2136" t="str">
            <v>menit</v>
          </cell>
        </row>
        <row r="2137">
          <cell r="C2137" t="str">
            <v>- Waktu penjambungan tiang</v>
          </cell>
          <cell r="G2137" t="str">
            <v>T3</v>
          </cell>
          <cell r="H2137">
            <v>45</v>
          </cell>
          <cell r="I2137" t="str">
            <v>menit</v>
          </cell>
          <cell r="Q2137" t="str">
            <v xml:space="preserve">JUMLAH HARGA BAHAN   </v>
          </cell>
          <cell r="U2137">
            <v>0</v>
          </cell>
        </row>
        <row r="2138">
          <cell r="G2138" t="str">
            <v>Ts1</v>
          </cell>
          <cell r="H2138">
            <v>90</v>
          </cell>
          <cell r="I2138" t="str">
            <v>menit</v>
          </cell>
        </row>
        <row r="2139">
          <cell r="L2139" t="str">
            <v>C.</v>
          </cell>
          <cell r="N2139" t="str">
            <v>PERALATAN</v>
          </cell>
        </row>
        <row r="2140">
          <cell r="C2140" t="str">
            <v>Kap. Prod. / jam  =</v>
          </cell>
          <cell r="D2140" t="str">
            <v>V1 x p x Fa</v>
          </cell>
          <cell r="G2140" t="str">
            <v>Q1</v>
          </cell>
          <cell r="H2140">
            <v>11.066666666666665</v>
          </cell>
          <cell r="I2140" t="str">
            <v>M1/jam</v>
          </cell>
        </row>
        <row r="2141">
          <cell r="D2141" t="str">
            <v>Ts1</v>
          </cell>
          <cell r="L2141" t="str">
            <v>1.</v>
          </cell>
          <cell r="N2141" t="str">
            <v>Crane on Track   (E31)</v>
          </cell>
          <cell r="P2141" t="str">
            <v>jam</v>
          </cell>
          <cell r="Q2141">
            <v>9.0361445783132543E-2</v>
          </cell>
          <cell r="R2141">
            <v>129492.40497405821</v>
          </cell>
          <cell r="U2141">
            <v>11701.120931390804</v>
          </cell>
        </row>
        <row r="2142">
          <cell r="C2142" t="str">
            <v xml:space="preserve">Koefisien Alat / m' </v>
          </cell>
          <cell r="D2142" t="str">
            <v>= 1 : Q1</v>
          </cell>
          <cell r="G2142" t="str">
            <v>(E31)</v>
          </cell>
          <cell r="H2142">
            <v>9.0361445783132543E-2</v>
          </cell>
          <cell r="I2142" t="str">
            <v>Jam</v>
          </cell>
          <cell r="L2142" t="str">
            <v>2.</v>
          </cell>
          <cell r="N2142" t="str">
            <v>Pile Driver</v>
          </cell>
          <cell r="O2142" t="str">
            <v>(E30)</v>
          </cell>
          <cell r="P2142" t="str">
            <v>jam</v>
          </cell>
          <cell r="Q2142">
            <v>4.5180722891566272E-2</v>
          </cell>
          <cell r="R2142">
            <v>26959.210653622875</v>
          </cell>
          <cell r="U2142">
            <v>1218.0366259166963</v>
          </cell>
        </row>
        <row r="2143">
          <cell r="L2143" t="str">
            <v>3.</v>
          </cell>
          <cell r="N2143" t="str">
            <v>Alat Bantu</v>
          </cell>
          <cell r="P2143" t="str">
            <v>Ls</v>
          </cell>
          <cell r="Q2143">
            <v>1</v>
          </cell>
          <cell r="R2143">
            <v>250</v>
          </cell>
          <cell r="U2143">
            <v>250</v>
          </cell>
        </row>
        <row r="2144">
          <cell r="A2144" t="str">
            <v>2.b</v>
          </cell>
          <cell r="C2144" t="str">
            <v>PILE DRIVER HAMMER</v>
          </cell>
          <cell r="G2144" t="str">
            <v>(E30)</v>
          </cell>
        </row>
        <row r="2145">
          <cell r="C2145" t="str">
            <v>Kapasitas</v>
          </cell>
          <cell r="G2145" t="str">
            <v>V2</v>
          </cell>
          <cell r="H2145">
            <v>1</v>
          </cell>
          <cell r="I2145" t="str">
            <v>Titik</v>
          </cell>
        </row>
        <row r="2146">
          <cell r="C2146" t="str">
            <v>Faktor Efisiensi alat</v>
          </cell>
          <cell r="G2146" t="str">
            <v>Fa</v>
          </cell>
          <cell r="H2146">
            <v>0.83</v>
          </cell>
          <cell r="I2146" t="str">
            <v>-</v>
          </cell>
        </row>
        <row r="2147">
          <cell r="C2147" t="str">
            <v>Waktu siklus</v>
          </cell>
        </row>
        <row r="2148">
          <cell r="C2148" t="str">
            <v>- Waktu pemancangan sampai kalendering 3 cm</v>
          </cell>
          <cell r="G2148" t="str">
            <v>Ts2</v>
          </cell>
          <cell r="H2148">
            <v>45</v>
          </cell>
          <cell r="I2148" t="str">
            <v>menit</v>
          </cell>
        </row>
        <row r="2149">
          <cell r="Q2149" t="str">
            <v xml:space="preserve">JUMLAH HARGA PERALATAN   </v>
          </cell>
          <cell r="U2149">
            <v>13169.157557307501</v>
          </cell>
        </row>
        <row r="2150">
          <cell r="C2150" t="str">
            <v>Kap. Prod. / jam  =</v>
          </cell>
          <cell r="D2150" t="str">
            <v>V2 x p x Fa</v>
          </cell>
          <cell r="G2150" t="str">
            <v>Q2</v>
          </cell>
          <cell r="H2150">
            <v>22.133333333333329</v>
          </cell>
          <cell r="I2150" t="str">
            <v>M1/jam</v>
          </cell>
        </row>
        <row r="2151">
          <cell r="D2151" t="str">
            <v>Ts2</v>
          </cell>
          <cell r="L2151" t="str">
            <v>D.</v>
          </cell>
          <cell r="N2151" t="str">
            <v>JUMLAH HARGA TENAGA, BAHAN DAN PERALATAN  ( A + B + C )</v>
          </cell>
          <cell r="U2151">
            <v>13169.157557307501</v>
          </cell>
        </row>
        <row r="2152">
          <cell r="C2152" t="str">
            <v xml:space="preserve">Koefisien Alat / m' </v>
          </cell>
          <cell r="D2152" t="str">
            <v>= 1 : Q2</v>
          </cell>
          <cell r="G2152" t="str">
            <v>(E07)</v>
          </cell>
          <cell r="H2152">
            <v>4.5180722891566272E-2</v>
          </cell>
          <cell r="I2152" t="str">
            <v>Jam</v>
          </cell>
          <cell r="L2152" t="str">
            <v>E.</v>
          </cell>
          <cell r="N2152" t="str">
            <v>OVERHEAD &amp; PROFIT</v>
          </cell>
          <cell r="P2152">
            <v>10</v>
          </cell>
          <cell r="Q2152" t="str">
            <v>%  x  D</v>
          </cell>
          <cell r="U2152">
            <v>1316.9157557307501</v>
          </cell>
        </row>
        <row r="2153">
          <cell r="L2153" t="str">
            <v>F.</v>
          </cell>
          <cell r="N2153" t="str">
            <v>HARGA SATUAN PEKERJAAN  ( D + E )</v>
          </cell>
          <cell r="U2153">
            <v>14486.07331303825</v>
          </cell>
        </row>
        <row r="2154">
          <cell r="L2154" t="str">
            <v>Note: 1</v>
          </cell>
          <cell r="N2154" t="str">
            <v>SATUAN dapat berdasarkan atas jam operasi untuk Tenaga Kerja dan Peralatan, volume dan/atau ukuran</v>
          </cell>
        </row>
        <row r="2155">
          <cell r="A2155" t="str">
            <v>2.b.</v>
          </cell>
          <cell r="C2155" t="str">
            <v>ALAT  BANTU</v>
          </cell>
          <cell r="N2155" t="str">
            <v>berat untuk bahan-bahan.</v>
          </cell>
        </row>
        <row r="2156">
          <cell r="C2156" t="str">
            <v>Diperlukan alat bantu kecil selama penyetelan dan</v>
          </cell>
          <cell r="J2156" t="str">
            <v>Lumpsum</v>
          </cell>
          <cell r="L2156">
            <v>2</v>
          </cell>
          <cell r="N2156" t="str">
            <v>Kuantitas satuan adalah kuantitas setiap komponen untuk menyelesaikan satu satuan pekerjaan dari nomor</v>
          </cell>
        </row>
        <row r="2157">
          <cell r="C2157" t="str">
            <v>penyambungan</v>
          </cell>
          <cell r="N2157" t="str">
            <v>mata pembayaran.</v>
          </cell>
        </row>
        <row r="2158">
          <cell r="C2158" t="str">
            <v>- Rantai/sling baja, dan lain-lain</v>
          </cell>
          <cell r="L2158">
            <v>3</v>
          </cell>
          <cell r="N2158" t="str">
            <v>Biaya satuan untuk peralatan sudah termasuk bahan bakar, bahan habis dipakai dan operator.</v>
          </cell>
        </row>
        <row r="2159">
          <cell r="L2159">
            <v>4</v>
          </cell>
          <cell r="N2159" t="str">
            <v>Biaya satuan sudah termasuk pengeluaran untuk seluruh pajak yang berkaitan (tetapi tidak termasuk PPN</v>
          </cell>
        </row>
        <row r="2160">
          <cell r="J2160" t="str">
            <v>Berlanjut ke hal. berikut.</v>
          </cell>
          <cell r="N2160" t="str">
            <v>yang dibayar dari kontrak) dan biaya-biaya lainnya.</v>
          </cell>
        </row>
        <row r="2161">
          <cell r="A2161" t="str">
            <v>ITEM PEMBAYARAN NO.</v>
          </cell>
          <cell r="D2161" t="str">
            <v>:  7.6 ( ....... )</v>
          </cell>
          <cell r="J2161" t="str">
            <v>Analisa EI-76...</v>
          </cell>
        </row>
        <row r="2162">
          <cell r="A2162" t="str">
            <v>JENIS PEKERJAAN</v>
          </cell>
          <cell r="D2162" t="str">
            <v>: Pemancgn. T. Panc. Btn. Pratekan</v>
          </cell>
        </row>
        <row r="2163">
          <cell r="A2163" t="str">
            <v>SATUAN PEMBAYARAN</v>
          </cell>
          <cell r="D2163" t="str">
            <v>:  M'</v>
          </cell>
          <cell r="H2163" t="str">
            <v xml:space="preserve">        URAIAN ANALISA HARGA SATUAN</v>
          </cell>
        </row>
        <row r="2164">
          <cell r="J2164" t="str">
            <v>Lanjutan</v>
          </cell>
        </row>
        <row r="2166">
          <cell r="A2166" t="str">
            <v>No.</v>
          </cell>
          <cell r="C2166" t="str">
            <v>U R A I A N</v>
          </cell>
          <cell r="G2166" t="str">
            <v>KODE</v>
          </cell>
          <cell r="H2166" t="str">
            <v>KOEF.</v>
          </cell>
          <cell r="I2166" t="str">
            <v>SATUAN</v>
          </cell>
          <cell r="J2166" t="str">
            <v>KETERANGAN</v>
          </cell>
        </row>
        <row r="2169">
          <cell r="A2169" t="str">
            <v>3.</v>
          </cell>
          <cell r="C2169" t="str">
            <v>TENAGA</v>
          </cell>
        </row>
        <row r="2170">
          <cell r="C2170" t="str">
            <v>Produksi Tiang dalam 1 jam</v>
          </cell>
          <cell r="G2170" t="str">
            <v>Qt</v>
          </cell>
          <cell r="H2170">
            <v>11.066666666666665</v>
          </cell>
          <cell r="I2170" t="str">
            <v>M'</v>
          </cell>
        </row>
        <row r="2171">
          <cell r="C2171" t="str">
            <v>Kebutuhan tenaga tambahan di lokasi ::</v>
          </cell>
        </row>
        <row r="2172">
          <cell r="D2172" t="str">
            <v>- Mandor</v>
          </cell>
          <cell r="G2172" t="str">
            <v>M</v>
          </cell>
          <cell r="H2172">
            <v>1</v>
          </cell>
          <cell r="I2172" t="str">
            <v>orang</v>
          </cell>
        </row>
        <row r="2173">
          <cell r="D2173" t="str">
            <v>- Tukang</v>
          </cell>
          <cell r="G2173" t="str">
            <v>Tb</v>
          </cell>
          <cell r="H2173">
            <v>2</v>
          </cell>
          <cell r="I2173" t="str">
            <v>orang</v>
          </cell>
        </row>
        <row r="2174">
          <cell r="D2174" t="str">
            <v>- Pekerja</v>
          </cell>
          <cell r="G2174" t="str">
            <v>P</v>
          </cell>
          <cell r="H2174">
            <v>9</v>
          </cell>
          <cell r="I2174" t="str">
            <v>orang</v>
          </cell>
        </row>
        <row r="2176">
          <cell r="C2176" t="str">
            <v>Koefisien Tenaga / M3   :</v>
          </cell>
        </row>
        <row r="2177">
          <cell r="D2177" t="str">
            <v>-  Mandor</v>
          </cell>
          <cell r="E2177" t="str">
            <v xml:space="preserve"> = M : Qt</v>
          </cell>
          <cell r="G2177" t="str">
            <v>(L03)</v>
          </cell>
          <cell r="H2177">
            <v>9.0361445783132543E-2</v>
          </cell>
          <cell r="I2177" t="str">
            <v>jam</v>
          </cell>
        </row>
        <row r="2178">
          <cell r="D2178" t="str">
            <v>-  Tukang</v>
          </cell>
          <cell r="E2178" t="str">
            <v xml:space="preserve"> = Tb : Qt</v>
          </cell>
          <cell r="G2178" t="str">
            <v>(L02)</v>
          </cell>
          <cell r="H2178">
            <v>0.18072289156626509</v>
          </cell>
          <cell r="I2178" t="str">
            <v>jam</v>
          </cell>
        </row>
        <row r="2179">
          <cell r="D2179" t="str">
            <v>-  Pekerja</v>
          </cell>
          <cell r="E2179" t="str">
            <v xml:space="preserve"> = P : Qt</v>
          </cell>
          <cell r="G2179" t="str">
            <v>(L01)</v>
          </cell>
          <cell r="H2179">
            <v>0.81325301204819289</v>
          </cell>
          <cell r="I2179" t="str">
            <v>jam</v>
          </cell>
        </row>
        <row r="2182">
          <cell r="A2182" t="str">
            <v>4.</v>
          </cell>
          <cell r="C2182" t="str">
            <v>HARGA DASAR SATUAN UPAH, BAHAN DAN ALAT</v>
          </cell>
        </row>
        <row r="2183">
          <cell r="C2183" t="str">
            <v>Lihat lampiran.</v>
          </cell>
        </row>
        <row r="2185">
          <cell r="A2185" t="str">
            <v>5.</v>
          </cell>
          <cell r="C2185" t="str">
            <v>ANALISA HARGA SATUAN PEKERJAAN</v>
          </cell>
        </row>
        <row r="2186">
          <cell r="C2186" t="str">
            <v>Lihat perhitungan dalam FORMULIR STANDAR UNTUK</v>
          </cell>
        </row>
        <row r="2187">
          <cell r="C2187" t="str">
            <v>PEREKEMAN ANALISA MASING-MASING HARGA</v>
          </cell>
        </row>
        <row r="2188">
          <cell r="C2188" t="str">
            <v>SATUAN.</v>
          </cell>
        </row>
        <row r="2189">
          <cell r="C2189" t="str">
            <v>Didapat Harga Satuan Pekerjaan :</v>
          </cell>
        </row>
        <row r="2191">
          <cell r="C2191" t="str">
            <v xml:space="preserve">Rp.  </v>
          </cell>
          <cell r="D2191">
            <v>14486.07331303825</v>
          </cell>
          <cell r="E2191" t="str">
            <v xml:space="preserve"> / M'</v>
          </cell>
        </row>
        <row r="2195">
          <cell r="A2195" t="str">
            <v>6.</v>
          </cell>
          <cell r="C2195" t="str">
            <v>MASA PELAKSANAAN YANG DIPERLUKAN</v>
          </cell>
        </row>
        <row r="2196">
          <cell r="C2196" t="str">
            <v>Masa Pelaksanaan :</v>
          </cell>
          <cell r="D2196" t="str">
            <v>. . . . . . . . . . . .</v>
          </cell>
        </row>
        <row r="2198">
          <cell r="A2198" t="str">
            <v>7.</v>
          </cell>
          <cell r="C2198" t="str">
            <v>VOLUME PEKERJAAN YANG DIPERLUKAN</v>
          </cell>
        </row>
        <row r="2199">
          <cell r="C2199" t="str">
            <v>Volume pekerjaan  :</v>
          </cell>
          <cell r="D2199">
            <v>0</v>
          </cell>
          <cell r="E2199" t="str">
            <v>M3</v>
          </cell>
        </row>
        <row r="2220">
          <cell r="A2220" t="str">
            <v>ITEM PEMBAYARAN NO.</v>
          </cell>
          <cell r="D2220" t="str">
            <v>:  7.6 (14) a</v>
          </cell>
          <cell r="J2220" t="str">
            <v>Analisa EI-7614</v>
          </cell>
          <cell r="T2220" t="str">
            <v>Analisa EI-7614</v>
          </cell>
        </row>
        <row r="2221">
          <cell r="A2221" t="str">
            <v>JENIS PEKERJAAN</v>
          </cell>
          <cell r="D2221" t="str">
            <v>: Tiang Bor Beton Dia 600 mm</v>
          </cell>
        </row>
        <row r="2222">
          <cell r="A2222" t="str">
            <v>SATUAN PEMBAYARAN</v>
          </cell>
          <cell r="D2222" t="str">
            <v>:  M'</v>
          </cell>
          <cell r="H2222" t="str">
            <v xml:space="preserve">        URAIAN ANALISA HARGA SATUAN</v>
          </cell>
          <cell r="L2222" t="str">
            <v>FORMULIR STANDAR UNTUK</v>
          </cell>
        </row>
        <row r="2223">
          <cell r="L2223" t="str">
            <v>PEREKAMAN ANALISA MASING-MASING HARGA SATUAN</v>
          </cell>
        </row>
        <row r="2224">
          <cell r="L2224" t="str">
            <v/>
          </cell>
        </row>
        <row r="2225">
          <cell r="A2225" t="str">
            <v>No.</v>
          </cell>
          <cell r="C2225" t="str">
            <v>U R A I A N</v>
          </cell>
          <cell r="G2225" t="str">
            <v>KODE</v>
          </cell>
          <cell r="H2225" t="str">
            <v>KOEF.</v>
          </cell>
          <cell r="I2225" t="str">
            <v>SATUAN</v>
          </cell>
          <cell r="J2225" t="str">
            <v>KETERANGAN</v>
          </cell>
        </row>
        <row r="2227">
          <cell r="L2227" t="str">
            <v>Proyek / Bagpro</v>
          </cell>
          <cell r="O2227" t="str">
            <v xml:space="preserve">:  Peningkatan Jalan Dan Jembatan Prop. NTT </v>
          </cell>
        </row>
        <row r="2228">
          <cell r="A2228" t="str">
            <v>I.</v>
          </cell>
          <cell r="C2228" t="str">
            <v>ASUMSI</v>
          </cell>
          <cell r="L2228" t="str">
            <v>No. Paket Kontrak</v>
          </cell>
          <cell r="O2228" t="str">
            <v xml:space="preserve">:  </v>
          </cell>
        </row>
        <row r="2229">
          <cell r="A2229">
            <v>1</v>
          </cell>
          <cell r="C2229" t="str">
            <v>Menggunakan alat (cara mekanik)</v>
          </cell>
          <cell r="L2229" t="str">
            <v>Nama Paket</v>
          </cell>
          <cell r="O2229" t="str">
            <v>:  Pembangunan Jalan Resetlement Pengungsi Mauritzu</v>
          </cell>
        </row>
        <row r="2230">
          <cell r="A2230">
            <v>2</v>
          </cell>
          <cell r="C2230" t="str">
            <v>Beton berdasarkan analisa item pekerjaan ybs</v>
          </cell>
          <cell r="L2230" t="str">
            <v>Prop / Kab / Kodya</v>
          </cell>
          <cell r="O2230" t="str">
            <v>:  Nusa Tenggara Timur / TTU</v>
          </cell>
        </row>
        <row r="2231">
          <cell r="A2231">
            <v>3</v>
          </cell>
          <cell r="C2231" t="str">
            <v>Baja tulangan berdasarkan analisa item ybs</v>
          </cell>
          <cell r="L2231" t="str">
            <v>ITEM PEMBAYARAN NO.</v>
          </cell>
          <cell r="O2231" t="str">
            <v>:  7.6 (14) a</v>
          </cell>
          <cell r="R2231" t="str">
            <v>PERKIRAAN VOL. PEK.</v>
          </cell>
          <cell r="T2231" t="str">
            <v>:</v>
          </cell>
          <cell r="U2231">
            <v>0</v>
          </cell>
        </row>
        <row r="2232">
          <cell r="A2232">
            <v>4</v>
          </cell>
          <cell r="C2232" t="str">
            <v>Jarak rata-rata Base camp ke lokasi pekerjaan</v>
          </cell>
          <cell r="G2232" t="str">
            <v>L</v>
          </cell>
          <cell r="H2232">
            <v>17.5</v>
          </cell>
          <cell r="I2232" t="str">
            <v>KM</v>
          </cell>
          <cell r="L2232" t="str">
            <v>JENIS PEKERJAAN</v>
          </cell>
          <cell r="O2232" t="str">
            <v>: Tiang Bor Beton Dia 600 mm</v>
          </cell>
          <cell r="R2232" t="str">
            <v>TOTAL HARGA (Rp.)</v>
          </cell>
          <cell r="T2232" t="str">
            <v>:</v>
          </cell>
          <cell r="U2232">
            <v>0</v>
          </cell>
        </row>
        <row r="2233">
          <cell r="A2233">
            <v>5</v>
          </cell>
          <cell r="C2233" t="str">
            <v>Jam kerja efektif per-hari</v>
          </cell>
          <cell r="G2233" t="str">
            <v>Tk</v>
          </cell>
          <cell r="H2233">
            <v>7</v>
          </cell>
          <cell r="I2233" t="str">
            <v>jam</v>
          </cell>
          <cell r="L2233" t="str">
            <v>SATUAN PEMBAYARAN</v>
          </cell>
          <cell r="O2233" t="str">
            <v>:  M'</v>
          </cell>
          <cell r="R2233" t="str">
            <v>% THD. BIAYA PROYEK</v>
          </cell>
          <cell r="T2233" t="str">
            <v>:</v>
          </cell>
          <cell r="U2233">
            <v>0</v>
          </cell>
        </row>
        <row r="2234">
          <cell r="A2234">
            <v>6</v>
          </cell>
          <cell r="C2234" t="str">
            <v>Panjang Tiang</v>
          </cell>
          <cell r="G2234" t="str">
            <v>p</v>
          </cell>
          <cell r="H2234">
            <v>12</v>
          </cell>
          <cell r="I2234" t="str">
            <v>M</v>
          </cell>
        </row>
        <row r="2235">
          <cell r="A2235">
            <v>7</v>
          </cell>
          <cell r="C2235" t="str">
            <v>Ukuran diameter tiang bor beton</v>
          </cell>
          <cell r="G2235" t="str">
            <v>Uk</v>
          </cell>
          <cell r="H2235">
            <v>0.6</v>
          </cell>
          <cell r="I2235" t="str">
            <v>M</v>
          </cell>
        </row>
        <row r="2236">
          <cell r="A2236">
            <v>8</v>
          </cell>
          <cell r="C2236" t="str">
            <v>Kebutuhan Baja tulangan</v>
          </cell>
          <cell r="G2236" t="str">
            <v>Mb</v>
          </cell>
          <cell r="H2236">
            <v>150</v>
          </cell>
          <cell r="I2236" t="str">
            <v xml:space="preserve"> Kg/M3</v>
          </cell>
          <cell r="Q2236" t="str">
            <v>PERKIRAAN</v>
          </cell>
          <cell r="R2236" t="str">
            <v>HARGA</v>
          </cell>
          <cell r="S2236" t="str">
            <v>JUMLAH</v>
          </cell>
        </row>
        <row r="2237">
          <cell r="L2237" t="str">
            <v>NO.</v>
          </cell>
          <cell r="N2237" t="str">
            <v>KOMPONEN</v>
          </cell>
          <cell r="P2237" t="str">
            <v>SATUAN</v>
          </cell>
          <cell r="Q2237" t="str">
            <v>KUANTITAS</v>
          </cell>
          <cell r="R2237" t="str">
            <v>SATUAN</v>
          </cell>
          <cell r="S2237" t="str">
            <v>HARGA</v>
          </cell>
        </row>
        <row r="2238">
          <cell r="A2238" t="str">
            <v>II.</v>
          </cell>
          <cell r="C2238" t="str">
            <v>URUTAN KERJA</v>
          </cell>
          <cell r="R2238" t="str">
            <v>(Rp.)</v>
          </cell>
          <cell r="S2238" t="str">
            <v>(Rp.)</v>
          </cell>
        </row>
        <row r="2239">
          <cell r="A2239">
            <v>1</v>
          </cell>
          <cell r="C2239" t="str">
            <v>Pengeboran dilakukan dengan Tower Bor Pile machine</v>
          </cell>
        </row>
        <row r="2240">
          <cell r="A2240">
            <v>2</v>
          </cell>
          <cell r="C2240" t="str">
            <v>Setelah selesai pengeboran dan tanahnya dibuang</v>
          </cell>
        </row>
        <row r="2241">
          <cell r="C2241" t="str">
            <v xml:space="preserve">dimasukkan chasing </v>
          </cell>
          <cell r="L2241" t="str">
            <v>A.</v>
          </cell>
          <cell r="N2241" t="str">
            <v>TENAGA</v>
          </cell>
        </row>
        <row r="2242">
          <cell r="A2242">
            <v>3</v>
          </cell>
          <cell r="C2242" t="str">
            <v>Pemasukan tulangan dengan tenaga manusia</v>
          </cell>
        </row>
        <row r="2243">
          <cell r="A2243">
            <v>4</v>
          </cell>
          <cell r="C2243" t="str">
            <v>Pengecoran dengan Concrette Pump</v>
          </cell>
          <cell r="L2243" t="str">
            <v>1.</v>
          </cell>
          <cell r="N2243" t="str">
            <v>Pekerja</v>
          </cell>
          <cell r="O2243" t="str">
            <v>(L01)</v>
          </cell>
          <cell r="P2243" t="str">
            <v>jam</v>
          </cell>
          <cell r="Q2243">
            <v>9.939759036144578E-3</v>
          </cell>
          <cell r="R2243">
            <v>0</v>
          </cell>
          <cell r="U2243">
            <v>0</v>
          </cell>
        </row>
        <row r="2244">
          <cell r="L2244" t="str">
            <v>2.</v>
          </cell>
          <cell r="N2244" t="str">
            <v>Tukang</v>
          </cell>
          <cell r="O2244" t="str">
            <v>(L02)</v>
          </cell>
          <cell r="P2244" t="str">
            <v>jam</v>
          </cell>
          <cell r="Q2244">
            <v>4.969879518072289E-3</v>
          </cell>
          <cell r="R2244">
            <v>0</v>
          </cell>
          <cell r="U2244">
            <v>0</v>
          </cell>
        </row>
        <row r="2245">
          <cell r="A2245" t="str">
            <v>III.</v>
          </cell>
          <cell r="C2245" t="str">
            <v>PEMAKAIAN BAHAN, ALAT DAN TENAGA</v>
          </cell>
          <cell r="L2245" t="str">
            <v>3.</v>
          </cell>
          <cell r="N2245" t="str">
            <v>Mandor</v>
          </cell>
          <cell r="O2245" t="str">
            <v>(L03)</v>
          </cell>
          <cell r="P2245" t="str">
            <v>jam</v>
          </cell>
          <cell r="Q2245">
            <v>1.6566265060240963E-3</v>
          </cell>
          <cell r="R2245">
            <v>0</v>
          </cell>
          <cell r="U2245">
            <v>0</v>
          </cell>
        </row>
        <row r="2247">
          <cell r="A2247" t="str">
            <v xml:space="preserve">   1.</v>
          </cell>
          <cell r="C2247" t="str">
            <v>BAHAN</v>
          </cell>
          <cell r="Q2247" t="str">
            <v xml:space="preserve">JUMLAH HARGA TENAGA   </v>
          </cell>
          <cell r="U2247">
            <v>0</v>
          </cell>
        </row>
        <row r="2248">
          <cell r="A2248" t="str">
            <v>1.a.</v>
          </cell>
          <cell r="C2248" t="str">
            <v>Beton K-250</v>
          </cell>
          <cell r="D2248" t="str">
            <v>=  {1/4 Phi x (Uk)^2) x 1m</v>
          </cell>
          <cell r="G2248" t="str">
            <v>(EI-715)</v>
          </cell>
          <cell r="H2248">
            <v>0.28274333882308139</v>
          </cell>
          <cell r="I2248" t="str">
            <v>M3</v>
          </cell>
        </row>
        <row r="2249">
          <cell r="A2249" t="str">
            <v>1.b.</v>
          </cell>
          <cell r="C2249" t="str">
            <v>Baja Tulangan</v>
          </cell>
          <cell r="D2249" t="str">
            <v>=  {EI-716 x Mb}</v>
          </cell>
          <cell r="G2249" t="str">
            <v>(EI-73)</v>
          </cell>
          <cell r="H2249">
            <v>42.411500823462205</v>
          </cell>
          <cell r="I2249" t="str">
            <v>Kg</v>
          </cell>
          <cell r="L2249" t="str">
            <v>B.</v>
          </cell>
          <cell r="N2249" t="str">
            <v>BAHAN</v>
          </cell>
        </row>
        <row r="2250">
          <cell r="A2250" t="str">
            <v>1.c.</v>
          </cell>
          <cell r="C2250" t="str">
            <v>Casing</v>
          </cell>
          <cell r="D2250" t="str">
            <v>=  Phi x Uk</v>
          </cell>
          <cell r="H2250">
            <v>1.8849555921538759</v>
          </cell>
          <cell r="I2250" t="str">
            <v>M2</v>
          </cell>
        </row>
        <row r="2251">
          <cell r="L2251" t="str">
            <v>1.</v>
          </cell>
          <cell r="N2251" t="str">
            <v>Beton K-250</v>
          </cell>
          <cell r="O2251" t="str">
            <v>(EI-715)</v>
          </cell>
          <cell r="P2251" t="str">
            <v>M3</v>
          </cell>
          <cell r="Q2251">
            <v>0.28274333882308139</v>
          </cell>
          <cell r="R2251">
            <v>138019.74217789446</v>
          </cell>
          <cell r="U2251">
            <v>39024.162726878749</v>
          </cell>
        </row>
        <row r="2252">
          <cell r="A2252" t="str">
            <v>2.</v>
          </cell>
          <cell r="C2252" t="str">
            <v>ALAT</v>
          </cell>
          <cell r="L2252" t="str">
            <v>2.</v>
          </cell>
          <cell r="N2252" t="str">
            <v>Baja Tulangan</v>
          </cell>
          <cell r="O2252" t="str">
            <v>(EI-73)</v>
          </cell>
          <cell r="P2252" t="str">
            <v>Kg</v>
          </cell>
          <cell r="Q2252">
            <v>42.411500823462205</v>
          </cell>
          <cell r="R2252">
            <v>13413.000000000002</v>
          </cell>
          <cell r="U2252">
            <v>568865.46054509864</v>
          </cell>
        </row>
        <row r="2253">
          <cell r="L2253" t="str">
            <v>3.</v>
          </cell>
          <cell r="N2253" t="str">
            <v>Casing</v>
          </cell>
          <cell r="P2253" t="str">
            <v>M2</v>
          </cell>
          <cell r="Q2253">
            <v>1.8849555921538759</v>
          </cell>
          <cell r="R2253">
            <v>25000</v>
          </cell>
          <cell r="U2253">
            <v>47123.889803846898</v>
          </cell>
        </row>
        <row r="2254">
          <cell r="A2254" t="str">
            <v>2.a</v>
          </cell>
          <cell r="C2254" t="str">
            <v>Bore Pile Machine</v>
          </cell>
          <cell r="G2254" t="str">
            <v>(E33)</v>
          </cell>
        </row>
        <row r="2255">
          <cell r="C2255" t="str">
            <v>Kapasitas</v>
          </cell>
          <cell r="G2255" t="str">
            <v>V1</v>
          </cell>
          <cell r="H2255">
            <v>2000</v>
          </cell>
          <cell r="I2255" t="str">
            <v>M'</v>
          </cell>
        </row>
        <row r="2256">
          <cell r="C2256" t="str">
            <v>Faktor Efisiensi alat</v>
          </cell>
          <cell r="G2256" t="str">
            <v>Fa</v>
          </cell>
          <cell r="H2256">
            <v>0.83</v>
          </cell>
          <cell r="I2256" t="str">
            <v>-</v>
          </cell>
        </row>
        <row r="2257">
          <cell r="C2257" t="str">
            <v>Waktu siklus</v>
          </cell>
          <cell r="Q2257" t="str">
            <v xml:space="preserve">JUMLAH HARGA BAHAN   </v>
          </cell>
          <cell r="U2257">
            <v>655013.51307582436</v>
          </cell>
        </row>
        <row r="2258">
          <cell r="C2258" t="str">
            <v>- Waktu penggeseran dan penyetelan titik bor</v>
          </cell>
          <cell r="G2258" t="str">
            <v>T1</v>
          </cell>
          <cell r="H2258">
            <v>15</v>
          </cell>
          <cell r="I2258" t="str">
            <v>menit</v>
          </cell>
        </row>
        <row r="2259">
          <cell r="C2259" t="str">
            <v>- Waktu pengeboran dan pembuangan galian</v>
          </cell>
          <cell r="G2259" t="str">
            <v>T2</v>
          </cell>
          <cell r="H2259">
            <v>45</v>
          </cell>
          <cell r="I2259" t="str">
            <v>menit</v>
          </cell>
          <cell r="L2259" t="str">
            <v>C.</v>
          </cell>
          <cell r="N2259" t="str">
            <v>PERALATAN</v>
          </cell>
        </row>
        <row r="2260">
          <cell r="C2260" t="str">
            <v>- Waktu pemasangan Chasing</v>
          </cell>
          <cell r="G2260" t="str">
            <v>T3</v>
          </cell>
          <cell r="H2260">
            <v>15</v>
          </cell>
          <cell r="I2260" t="str">
            <v>menit</v>
          </cell>
        </row>
        <row r="2261">
          <cell r="C2261" t="str">
            <v>- Waktu pemasangan tulangan</v>
          </cell>
          <cell r="G2261" t="str">
            <v>T4</v>
          </cell>
          <cell r="H2261">
            <v>30</v>
          </cell>
          <cell r="I2261" t="str">
            <v>menit</v>
          </cell>
          <cell r="L2261" t="str">
            <v>1.</v>
          </cell>
          <cell r="N2261" t="str">
            <v>Bore Pile</v>
          </cell>
          <cell r="O2261" t="str">
            <v>(E33)</v>
          </cell>
          <cell r="P2261" t="str">
            <v>jam</v>
          </cell>
          <cell r="Q2261">
            <v>1.6566265060240963E-3</v>
          </cell>
          <cell r="R2261">
            <v>519227.06769037416</v>
          </cell>
          <cell r="U2261">
            <v>860.16532298104153</v>
          </cell>
        </row>
        <row r="2262">
          <cell r="C2262" t="str">
            <v>- Waktu pengecoran</v>
          </cell>
          <cell r="G2262" t="str">
            <v>T5</v>
          </cell>
          <cell r="H2262">
            <v>45</v>
          </cell>
          <cell r="I2262" t="str">
            <v>menit</v>
          </cell>
          <cell r="L2262" t="str">
            <v>2.</v>
          </cell>
          <cell r="N2262" t="str">
            <v>Concr. Pump</v>
          </cell>
          <cell r="O2262" t="str">
            <v>(E28)</v>
          </cell>
          <cell r="P2262" t="str">
            <v>jam</v>
          </cell>
          <cell r="Q2262">
            <v>4.2581828136006236E-2</v>
          </cell>
          <cell r="R2262">
            <v>76753.549917824115</v>
          </cell>
          <cell r="U2262">
            <v>3268.3064714291622</v>
          </cell>
        </row>
        <row r="2263">
          <cell r="C2263" t="str">
            <v>- Waktu lain-lain</v>
          </cell>
          <cell r="G2263" t="str">
            <v>T6</v>
          </cell>
          <cell r="H2263">
            <v>15</v>
          </cell>
          <cell r="I2263" t="str">
            <v>menit</v>
          </cell>
          <cell r="L2263" t="str">
            <v>3.</v>
          </cell>
          <cell r="N2263" t="str">
            <v>Alat Bantu</v>
          </cell>
          <cell r="P2263" t="str">
            <v>Ls</v>
          </cell>
          <cell r="Q2263">
            <v>1</v>
          </cell>
          <cell r="R2263">
            <v>100</v>
          </cell>
          <cell r="U2263">
            <v>100</v>
          </cell>
        </row>
        <row r="2264">
          <cell r="G2264" t="str">
            <v>Ts1</v>
          </cell>
          <cell r="H2264">
            <v>165</v>
          </cell>
          <cell r="I2264" t="str">
            <v>menit</v>
          </cell>
        </row>
        <row r="2267">
          <cell r="C2267" t="str">
            <v>Kap. Prod. / jam  =</v>
          </cell>
          <cell r="D2267" t="str">
            <v>V1 x  Fa x 60</v>
          </cell>
          <cell r="G2267" t="str">
            <v>Q1</v>
          </cell>
          <cell r="H2267">
            <v>603.63636363636363</v>
          </cell>
          <cell r="I2267" t="str">
            <v>M1</v>
          </cell>
        </row>
        <row r="2268">
          <cell r="D2268" t="str">
            <v>Ts1</v>
          </cell>
        </row>
        <row r="2269">
          <cell r="C2269" t="str">
            <v xml:space="preserve">Koefisien Alat / m' </v>
          </cell>
          <cell r="D2269" t="str">
            <v>= 1 : Q1</v>
          </cell>
          <cell r="G2269" t="str">
            <v>(E33)</v>
          </cell>
          <cell r="H2269">
            <v>1.6566265060240963E-3</v>
          </cell>
          <cell r="I2269" t="str">
            <v>Jam</v>
          </cell>
          <cell r="Q2269" t="str">
            <v xml:space="preserve">JUMLAH HARGA PERALATAN   </v>
          </cell>
          <cell r="U2269">
            <v>4228.471794410204</v>
          </cell>
        </row>
        <row r="2271">
          <cell r="L2271" t="str">
            <v>D.</v>
          </cell>
          <cell r="N2271" t="str">
            <v>JUMLAH HARGA TENAGA, BAHAN DAN PERALATAN  ( A + B + C )</v>
          </cell>
          <cell r="U2271">
            <v>659241.98487023462</v>
          </cell>
        </row>
        <row r="2272">
          <cell r="A2272" t="str">
            <v>2.a</v>
          </cell>
          <cell r="C2272" t="str">
            <v>Concrete Pump</v>
          </cell>
          <cell r="G2272" t="str">
            <v>(E30)</v>
          </cell>
          <cell r="L2272" t="str">
            <v>E.</v>
          </cell>
          <cell r="N2272" t="str">
            <v>OVERHEAD &amp; PROFIT</v>
          </cell>
          <cell r="P2272">
            <v>10</v>
          </cell>
          <cell r="Q2272" t="str">
            <v>%  x  D</v>
          </cell>
          <cell r="U2272">
            <v>65924.198487023459</v>
          </cell>
        </row>
        <row r="2273">
          <cell r="C2273" t="str">
            <v>Kapasitas</v>
          </cell>
          <cell r="G2273" t="str">
            <v>V1</v>
          </cell>
          <cell r="H2273">
            <v>8</v>
          </cell>
          <cell r="I2273" t="str">
            <v>M3</v>
          </cell>
          <cell r="L2273" t="str">
            <v>F.</v>
          </cell>
          <cell r="N2273" t="str">
            <v>HARGA SATUAN PEKERJAAN  ( D + E )</v>
          </cell>
          <cell r="U2273">
            <v>725166.18335725809</v>
          </cell>
        </row>
        <row r="2274">
          <cell r="C2274" t="str">
            <v>Faktor Efisiensi alat</v>
          </cell>
          <cell r="G2274" t="str">
            <v>Fa</v>
          </cell>
          <cell r="H2274">
            <v>0.83</v>
          </cell>
          <cell r="I2274" t="str">
            <v>-</v>
          </cell>
          <cell r="L2274" t="str">
            <v>Note: 1</v>
          </cell>
          <cell r="N2274" t="str">
            <v>SATUAN dapat berdasarkan atas jam operasi untuk Tenaga Kerja dan Peralatan, volume dan/atau ukuran</v>
          </cell>
        </row>
        <row r="2275">
          <cell r="C2275" t="str">
            <v>Waktu siklus</v>
          </cell>
          <cell r="N2275" t="str">
            <v>berat untuk bahan-bahan.</v>
          </cell>
        </row>
        <row r="2276">
          <cell r="C2276" t="str">
            <v>- Waktu pengecoran</v>
          </cell>
          <cell r="G2276" t="str">
            <v>T1</v>
          </cell>
          <cell r="H2276">
            <v>45</v>
          </cell>
          <cell r="I2276" t="str">
            <v>menit</v>
          </cell>
          <cell r="L2276">
            <v>2</v>
          </cell>
          <cell r="N2276" t="str">
            <v>Kuantitas satuan adalah kuantitas setiap komponen untuk menyelesaikan satu satuan pekerjaan dari nomor</v>
          </cell>
        </row>
        <row r="2277">
          <cell r="C2277" t="str">
            <v>- Waktu lain-lain</v>
          </cell>
          <cell r="G2277" t="str">
            <v>T2</v>
          </cell>
          <cell r="H2277">
            <v>15</v>
          </cell>
          <cell r="I2277" t="str">
            <v>menit</v>
          </cell>
          <cell r="N2277" t="str">
            <v>mata pembayaran.</v>
          </cell>
        </row>
        <row r="2278">
          <cell r="G2278" t="str">
            <v>Ts2</v>
          </cell>
          <cell r="H2278">
            <v>60</v>
          </cell>
          <cell r="I2278" t="str">
            <v>menit</v>
          </cell>
          <cell r="L2278">
            <v>3</v>
          </cell>
          <cell r="N2278" t="str">
            <v>Biaya satuan untuk peralatan sudah termasuk bahan bakar, bahan habis dipakai dan operator.</v>
          </cell>
        </row>
        <row r="2279">
          <cell r="L2279">
            <v>4</v>
          </cell>
          <cell r="N2279" t="str">
            <v>Biaya satuan sudah termasuk pengeluaran untuk seluruh pajak yang berkaitan (tetapi tidak termasuk PPN</v>
          </cell>
        </row>
        <row r="2280">
          <cell r="J2280" t="str">
            <v>Berlanjut ke hal. berikut.</v>
          </cell>
          <cell r="N2280" t="str">
            <v>yang dibayar dari kontrak) dan biaya-biaya lainnya.</v>
          </cell>
        </row>
        <row r="2281">
          <cell r="A2281" t="str">
            <v>ITEM PEMBAYARAN NO.</v>
          </cell>
          <cell r="D2281" t="str">
            <v>:  7.6 (14) a</v>
          </cell>
          <cell r="J2281" t="str">
            <v>Analisa EI-7614</v>
          </cell>
        </row>
        <row r="2282">
          <cell r="A2282" t="str">
            <v>JENIS PEKERJAAN</v>
          </cell>
          <cell r="D2282" t="str">
            <v>: Tiang Bor Beton Dia 600 mm</v>
          </cell>
        </row>
        <row r="2283">
          <cell r="A2283" t="str">
            <v>SATUAN PEMBAYARAN</v>
          </cell>
          <cell r="D2283" t="str">
            <v>:  M'</v>
          </cell>
          <cell r="H2283" t="str">
            <v xml:space="preserve">        URAIAN ANALISA HARGA SATUAN</v>
          </cell>
        </row>
        <row r="2284">
          <cell r="J2284" t="str">
            <v>Lanjutan</v>
          </cell>
        </row>
        <row r="2286">
          <cell r="A2286" t="str">
            <v>No.</v>
          </cell>
          <cell r="C2286" t="str">
            <v>U R A I A N</v>
          </cell>
          <cell r="G2286" t="str">
            <v>KODE</v>
          </cell>
          <cell r="H2286" t="str">
            <v>KOEF.</v>
          </cell>
          <cell r="I2286" t="str">
            <v>SATUAN</v>
          </cell>
          <cell r="J2286" t="str">
            <v>KETERANGAN</v>
          </cell>
        </row>
        <row r="2289">
          <cell r="C2289" t="str">
            <v>Kap. Prod. / jam  =</v>
          </cell>
          <cell r="D2289" t="str">
            <v>V2 x  Fa x 60</v>
          </cell>
          <cell r="G2289" t="str">
            <v>Q2</v>
          </cell>
          <cell r="H2289">
            <v>6.64</v>
          </cell>
          <cell r="I2289" t="str">
            <v>M3/jam</v>
          </cell>
        </row>
        <row r="2290">
          <cell r="D2290" t="str">
            <v>Ts2</v>
          </cell>
          <cell r="G2290" t="str">
            <v>Q2</v>
          </cell>
          <cell r="H2290">
            <v>23.484196047337445</v>
          </cell>
          <cell r="I2290" t="str">
            <v>M'/jam</v>
          </cell>
        </row>
        <row r="2292">
          <cell r="C2292" t="str">
            <v xml:space="preserve">Koefisien Alat / m' </v>
          </cell>
          <cell r="D2292" t="str">
            <v>= 1 : Q2</v>
          </cell>
          <cell r="G2292" t="str">
            <v>(E30)</v>
          </cell>
          <cell r="H2292">
            <v>4.2581828136006236E-2</v>
          </cell>
          <cell r="I2292" t="str">
            <v>Jam</v>
          </cell>
        </row>
        <row r="2294">
          <cell r="A2294" t="str">
            <v>2.b.</v>
          </cell>
          <cell r="C2294" t="str">
            <v>ALAT  BANTU</v>
          </cell>
        </row>
        <row r="2295">
          <cell r="C2295" t="str">
            <v>Diperlukan alat bantu antara lain :</v>
          </cell>
          <cell r="J2295" t="str">
            <v>Lumpsum</v>
          </cell>
        </row>
        <row r="2296">
          <cell r="C2296" t="str">
            <v>- alat ukur, dan lainnya</v>
          </cell>
        </row>
        <row r="2300">
          <cell r="A2300" t="str">
            <v>3.</v>
          </cell>
          <cell r="C2300" t="str">
            <v>TENAGA</v>
          </cell>
        </row>
        <row r="2301">
          <cell r="C2301" t="str">
            <v>Produksi Tiang dalam 1 titik bor  =  Q1</v>
          </cell>
          <cell r="G2301" t="str">
            <v>Qt</v>
          </cell>
          <cell r="H2301">
            <v>603.63636363636363</v>
          </cell>
          <cell r="I2301" t="str">
            <v>M'/jam</v>
          </cell>
        </row>
        <row r="2302">
          <cell r="C2302" t="str">
            <v>Kebutuhan tenaga tambahan di lokasi :</v>
          </cell>
        </row>
        <row r="2303">
          <cell r="D2303" t="str">
            <v>- Mandor</v>
          </cell>
          <cell r="G2303" t="str">
            <v>M</v>
          </cell>
          <cell r="H2303">
            <v>1</v>
          </cell>
          <cell r="I2303" t="str">
            <v>orang</v>
          </cell>
        </row>
        <row r="2304">
          <cell r="D2304" t="str">
            <v>- Tukang</v>
          </cell>
          <cell r="G2304" t="str">
            <v>T</v>
          </cell>
          <cell r="H2304">
            <v>3</v>
          </cell>
          <cell r="I2304" t="str">
            <v>orang</v>
          </cell>
        </row>
        <row r="2305">
          <cell r="D2305" t="str">
            <v>- Pekerja</v>
          </cell>
          <cell r="G2305" t="str">
            <v>P</v>
          </cell>
          <cell r="H2305">
            <v>6</v>
          </cell>
          <cell r="I2305" t="str">
            <v>orang</v>
          </cell>
        </row>
        <row r="2307">
          <cell r="C2307" t="str">
            <v>Koefisien Tenaga / M'   :</v>
          </cell>
        </row>
        <row r="2308">
          <cell r="D2308" t="str">
            <v>-  Mandor</v>
          </cell>
          <cell r="E2308" t="str">
            <v xml:space="preserve"> = M : Qt</v>
          </cell>
          <cell r="G2308" t="str">
            <v>(L03)</v>
          </cell>
          <cell r="H2308">
            <v>1.6566265060240963E-3</v>
          </cell>
          <cell r="I2308" t="str">
            <v>jam</v>
          </cell>
        </row>
        <row r="2309">
          <cell r="D2309" t="str">
            <v>-  Tukang</v>
          </cell>
          <cell r="E2309" t="str">
            <v xml:space="preserve"> = Tb : Qt</v>
          </cell>
          <cell r="G2309" t="str">
            <v>(L02)</v>
          </cell>
          <cell r="H2309">
            <v>4.969879518072289E-3</v>
          </cell>
          <cell r="I2309" t="str">
            <v>jam</v>
          </cell>
        </row>
        <row r="2310">
          <cell r="D2310" t="str">
            <v>-  Pekerja</v>
          </cell>
          <cell r="E2310" t="str">
            <v xml:space="preserve"> = P : Qt</v>
          </cell>
          <cell r="G2310" t="str">
            <v>(L01)</v>
          </cell>
          <cell r="H2310">
            <v>9.939759036144578E-3</v>
          </cell>
          <cell r="I2310" t="str">
            <v>jam</v>
          </cell>
        </row>
        <row r="2313">
          <cell r="A2313" t="str">
            <v>4.</v>
          </cell>
          <cell r="C2313" t="str">
            <v>HARGA DASAR SATUAN UPAH, BAHAN DAN ALAT</v>
          </cell>
        </row>
        <row r="2314">
          <cell r="C2314" t="str">
            <v>Lihat lampiran.</v>
          </cell>
        </row>
        <row r="2316">
          <cell r="A2316" t="str">
            <v>5.</v>
          </cell>
          <cell r="C2316" t="str">
            <v>ANALISA HARGA SATUAN PEKERJAAN</v>
          </cell>
        </row>
        <row r="2317">
          <cell r="C2317" t="str">
            <v>Lihat perhitungan dalam FORMULIR STANDAR UNTUK</v>
          </cell>
        </row>
        <row r="2318">
          <cell r="C2318" t="str">
            <v>PEREKEMAN ANALISA MASING-MASING HARGA</v>
          </cell>
        </row>
        <row r="2319">
          <cell r="C2319" t="str">
            <v>SATUAN.</v>
          </cell>
        </row>
        <row r="2320">
          <cell r="C2320" t="str">
            <v>Didapat Harga Satuan Pekerjaan :</v>
          </cell>
        </row>
        <row r="2322">
          <cell r="C2322" t="str">
            <v xml:space="preserve">Rp.  </v>
          </cell>
          <cell r="D2322">
            <v>725166.18335725809</v>
          </cell>
          <cell r="E2322" t="str">
            <v xml:space="preserve"> / M'</v>
          </cell>
        </row>
        <row r="2326">
          <cell r="A2326" t="str">
            <v>6.</v>
          </cell>
          <cell r="C2326" t="str">
            <v>MASA PELAKSANAAN YANG DIPERLUKAN</v>
          </cell>
        </row>
        <row r="2327">
          <cell r="C2327" t="str">
            <v>Masa Pelaksanaan :</v>
          </cell>
          <cell r="D2327" t="str">
            <v>. . . . . . . . . . . .</v>
          </cell>
        </row>
        <row r="2329">
          <cell r="A2329" t="str">
            <v>7.</v>
          </cell>
          <cell r="C2329" t="str">
            <v>VOLUME PEKERJAAN YANG DIPERLUKAN</v>
          </cell>
        </row>
        <row r="2330">
          <cell r="C2330" t="str">
            <v>Volume pekerjaan  :</v>
          </cell>
          <cell r="D2330">
            <v>0</v>
          </cell>
          <cell r="E2330" t="str">
            <v>M'</v>
          </cell>
        </row>
        <row r="2340">
          <cell r="A2340" t="str">
            <v>ITEM PEMBAYARAN NO.</v>
          </cell>
          <cell r="D2340" t="str">
            <v>:  7.6 (14) b</v>
          </cell>
          <cell r="J2340" t="str">
            <v>Analisa EI-7614</v>
          </cell>
          <cell r="T2340" t="str">
            <v>Analisa EI-7614</v>
          </cell>
        </row>
        <row r="2341">
          <cell r="A2341" t="str">
            <v>JENIS PEKERJAAN</v>
          </cell>
          <cell r="D2341" t="str">
            <v>: Tiang Bor Beton Dia 800 mm</v>
          </cell>
        </row>
        <row r="2342">
          <cell r="A2342" t="str">
            <v>SATUAN PEMBAYARAN</v>
          </cell>
          <cell r="D2342" t="str">
            <v>:  M'</v>
          </cell>
          <cell r="H2342" t="str">
            <v xml:space="preserve">        URAIAN ANALISA HARGA SATUAN</v>
          </cell>
          <cell r="L2342" t="str">
            <v>FORMULIR STANDAR UNTUK</v>
          </cell>
        </row>
        <row r="2343">
          <cell r="L2343" t="str">
            <v>PEREKAMAN ANALISA MASING-MASING HARGA SATUAN</v>
          </cell>
        </row>
        <row r="2344">
          <cell r="L2344" t="str">
            <v/>
          </cell>
        </row>
        <row r="2345">
          <cell r="A2345" t="str">
            <v>No.</v>
          </cell>
          <cell r="C2345" t="str">
            <v>U R A I A N</v>
          </cell>
          <cell r="G2345" t="str">
            <v>KODE</v>
          </cell>
          <cell r="H2345" t="str">
            <v>KOEF.</v>
          </cell>
          <cell r="I2345" t="str">
            <v>SATUAN</v>
          </cell>
          <cell r="J2345" t="str">
            <v>KETERANGAN</v>
          </cell>
        </row>
        <row r="2347">
          <cell r="L2347" t="str">
            <v>Proyek / Bagpro</v>
          </cell>
          <cell r="O2347" t="str">
            <v xml:space="preserve">:  Peningkatan Jalan Dan Jembatan Prop. NTT </v>
          </cell>
        </row>
        <row r="2348">
          <cell r="A2348" t="str">
            <v>I.</v>
          </cell>
          <cell r="C2348" t="str">
            <v>ASUMSI</v>
          </cell>
          <cell r="L2348" t="str">
            <v>No. Paket Kontrak</v>
          </cell>
          <cell r="O2348" t="str">
            <v xml:space="preserve">:  </v>
          </cell>
        </row>
        <row r="2349">
          <cell r="A2349">
            <v>1</v>
          </cell>
          <cell r="C2349" t="str">
            <v>Menggunakan alat (cara mekanik)</v>
          </cell>
          <cell r="L2349" t="str">
            <v>Nama Paket</v>
          </cell>
          <cell r="O2349" t="str">
            <v>:  Pembangunan Jalan Resetlement Pengungsi Mauritzu</v>
          </cell>
        </row>
        <row r="2350">
          <cell r="A2350">
            <v>2</v>
          </cell>
          <cell r="C2350" t="str">
            <v>Beton berdasarkan analisa item pekerjaan ybs</v>
          </cell>
          <cell r="L2350" t="str">
            <v>Prop / Kab / Kodya</v>
          </cell>
          <cell r="O2350" t="str">
            <v>:  Nusa Tenggara Timur / TTU</v>
          </cell>
        </row>
        <row r="2351">
          <cell r="A2351">
            <v>3</v>
          </cell>
          <cell r="C2351" t="str">
            <v>Baja tulangan berdasarkan analisa item ybs</v>
          </cell>
          <cell r="L2351" t="str">
            <v>ITEM PEMBAYARAN NO.</v>
          </cell>
          <cell r="O2351" t="str">
            <v>:  7.6 (14) b</v>
          </cell>
          <cell r="R2351" t="str">
            <v>PERKIRAAN VOL. PEK.</v>
          </cell>
          <cell r="T2351" t="str">
            <v>:</v>
          </cell>
          <cell r="U2351" t="e">
            <v>#REF!</v>
          </cell>
        </row>
        <row r="2352">
          <cell r="A2352">
            <v>4</v>
          </cell>
          <cell r="C2352" t="str">
            <v>Jarak rata-rata Base camp ke lokasi pekerjaan</v>
          </cell>
          <cell r="G2352" t="str">
            <v>L</v>
          </cell>
          <cell r="H2352">
            <v>17.5</v>
          </cell>
          <cell r="I2352" t="str">
            <v>KM</v>
          </cell>
          <cell r="L2352" t="str">
            <v>JENIS PEKERJAAN</v>
          </cell>
          <cell r="O2352" t="str">
            <v>: Tiang Bor Beton Dia 800 mm</v>
          </cell>
          <cell r="R2352" t="str">
            <v>TOTAL HARGA (Rp.)</v>
          </cell>
          <cell r="T2352" t="str">
            <v>:</v>
          </cell>
          <cell r="U2352" t="e">
            <v>#REF!</v>
          </cell>
        </row>
        <row r="2353">
          <cell r="A2353">
            <v>5</v>
          </cell>
          <cell r="C2353" t="str">
            <v>Jam kerja efektif per-hari</v>
          </cell>
          <cell r="G2353" t="str">
            <v>Tk</v>
          </cell>
          <cell r="H2353">
            <v>7</v>
          </cell>
          <cell r="I2353" t="str">
            <v>jam</v>
          </cell>
          <cell r="L2353" t="str">
            <v>SATUAN PEMBAYARAN</v>
          </cell>
          <cell r="O2353" t="str">
            <v>:  M'</v>
          </cell>
          <cell r="R2353" t="str">
            <v>% THD. BIAYA PROYEK</v>
          </cell>
          <cell r="T2353" t="str">
            <v>:</v>
          </cell>
          <cell r="U2353" t="e">
            <v>#REF!</v>
          </cell>
        </row>
        <row r="2354">
          <cell r="A2354">
            <v>6</v>
          </cell>
          <cell r="C2354" t="str">
            <v>Panjang Tiang</v>
          </cell>
          <cell r="G2354" t="str">
            <v>p</v>
          </cell>
          <cell r="H2354">
            <v>12</v>
          </cell>
          <cell r="I2354" t="str">
            <v>M</v>
          </cell>
        </row>
        <row r="2355">
          <cell r="A2355">
            <v>7</v>
          </cell>
          <cell r="C2355" t="str">
            <v>Ukuran diameter tiang bor beton</v>
          </cell>
          <cell r="G2355" t="str">
            <v>Uk</v>
          </cell>
          <cell r="H2355">
            <v>0.8</v>
          </cell>
          <cell r="I2355" t="str">
            <v>M</v>
          </cell>
        </row>
        <row r="2356">
          <cell r="A2356">
            <v>8</v>
          </cell>
          <cell r="C2356" t="str">
            <v>Kebutuhan Baja tulangan</v>
          </cell>
          <cell r="G2356" t="str">
            <v>Mb</v>
          </cell>
          <cell r="H2356">
            <v>150</v>
          </cell>
          <cell r="I2356" t="str">
            <v xml:space="preserve"> Kg/M3</v>
          </cell>
          <cell r="Q2356" t="str">
            <v>PERKIRAAN</v>
          </cell>
          <cell r="R2356" t="str">
            <v>HARGA</v>
          </cell>
          <cell r="S2356" t="str">
            <v>JUMLAH</v>
          </cell>
        </row>
        <row r="2357">
          <cell r="L2357" t="str">
            <v>NO.</v>
          </cell>
          <cell r="N2357" t="str">
            <v>KOMPONEN</v>
          </cell>
          <cell r="P2357" t="str">
            <v>SATUAN</v>
          </cell>
          <cell r="Q2357" t="str">
            <v>KUANTITAS</v>
          </cell>
          <cell r="R2357" t="str">
            <v>SATUAN</v>
          </cell>
          <cell r="S2357" t="str">
            <v>HARGA</v>
          </cell>
        </row>
        <row r="2358">
          <cell r="A2358" t="str">
            <v>II.</v>
          </cell>
          <cell r="C2358" t="str">
            <v>URUTAN KERJA</v>
          </cell>
          <cell r="R2358" t="str">
            <v>(Rp.)</v>
          </cell>
          <cell r="S2358" t="str">
            <v>(Rp.)</v>
          </cell>
        </row>
        <row r="2359">
          <cell r="A2359">
            <v>1</v>
          </cell>
          <cell r="C2359" t="str">
            <v>Pengeboran dilakukan dengan Tower Bor Pile machine</v>
          </cell>
        </row>
        <row r="2360">
          <cell r="A2360">
            <v>2</v>
          </cell>
          <cell r="C2360" t="str">
            <v>Setelah selesai pengeboran dan tanahnya dibuang</v>
          </cell>
        </row>
        <row r="2361">
          <cell r="C2361" t="str">
            <v xml:space="preserve">dimasukkan chasing </v>
          </cell>
          <cell r="L2361" t="str">
            <v>A.</v>
          </cell>
          <cell r="N2361" t="str">
            <v>TENAGA</v>
          </cell>
        </row>
        <row r="2362">
          <cell r="A2362">
            <v>3</v>
          </cell>
          <cell r="C2362" t="str">
            <v>Pemasukan tulangan dengan tenaga manusia</v>
          </cell>
        </row>
        <row r="2363">
          <cell r="A2363">
            <v>4</v>
          </cell>
          <cell r="C2363" t="str">
            <v>Pengecoran dengan Concrette Pump</v>
          </cell>
          <cell r="L2363" t="str">
            <v>1.</v>
          </cell>
          <cell r="N2363" t="str">
            <v>Pekerja</v>
          </cell>
          <cell r="O2363" t="str">
            <v>(L01)</v>
          </cell>
          <cell r="P2363" t="str">
            <v>jam</v>
          </cell>
          <cell r="Q2363">
            <v>1.1596385542168675E-2</v>
          </cell>
          <cell r="R2363">
            <v>0</v>
          </cell>
          <cell r="U2363">
            <v>0</v>
          </cell>
        </row>
        <row r="2364">
          <cell r="L2364" t="str">
            <v>2.</v>
          </cell>
          <cell r="N2364" t="str">
            <v>Tukang</v>
          </cell>
          <cell r="O2364" t="str">
            <v>(L02)</v>
          </cell>
          <cell r="P2364" t="str">
            <v>jam</v>
          </cell>
          <cell r="Q2364">
            <v>4.969879518072289E-3</v>
          </cell>
          <cell r="R2364">
            <v>0</v>
          </cell>
          <cell r="U2364">
            <v>0</v>
          </cell>
        </row>
        <row r="2365">
          <cell r="A2365" t="str">
            <v>III.</v>
          </cell>
          <cell r="C2365" t="str">
            <v>PEMAKAIAN BAHAN, ALAT DAN TENAGA</v>
          </cell>
          <cell r="L2365" t="str">
            <v>3.</v>
          </cell>
          <cell r="N2365" t="str">
            <v>Mandor</v>
          </cell>
          <cell r="O2365" t="str">
            <v>(L03)</v>
          </cell>
          <cell r="P2365" t="str">
            <v>jam</v>
          </cell>
          <cell r="Q2365">
            <v>1.6566265060240963E-3</v>
          </cell>
          <cell r="R2365">
            <v>0</v>
          </cell>
          <cell r="U2365">
            <v>0</v>
          </cell>
        </row>
        <row r="2367">
          <cell r="A2367" t="str">
            <v xml:space="preserve">   1.</v>
          </cell>
          <cell r="C2367" t="str">
            <v>BAHAN</v>
          </cell>
          <cell r="Q2367" t="str">
            <v xml:space="preserve">JUMLAH HARGA TENAGA   </v>
          </cell>
          <cell r="U2367">
            <v>0</v>
          </cell>
        </row>
        <row r="2368">
          <cell r="A2368" t="str">
            <v>1.a.</v>
          </cell>
          <cell r="C2368" t="str">
            <v>Beton K-250</v>
          </cell>
          <cell r="D2368" t="str">
            <v>=  {1/4 Phi x (Uk)^2) x 1m</v>
          </cell>
          <cell r="G2368" t="str">
            <v>(EI-715)</v>
          </cell>
          <cell r="H2368">
            <v>0.50265482457436694</v>
          </cell>
          <cell r="I2368" t="str">
            <v>M3</v>
          </cell>
        </row>
        <row r="2369">
          <cell r="A2369" t="str">
            <v>1.b.</v>
          </cell>
          <cell r="C2369" t="str">
            <v>Baja Tulangan</v>
          </cell>
          <cell r="D2369" t="str">
            <v>=  {EI-716 x Mb}</v>
          </cell>
          <cell r="G2369" t="str">
            <v>(EI-73)</v>
          </cell>
          <cell r="H2369">
            <v>75.398223686155035</v>
          </cell>
          <cell r="I2369" t="str">
            <v>Kg</v>
          </cell>
          <cell r="L2369" t="str">
            <v>B.</v>
          </cell>
          <cell r="N2369" t="str">
            <v>BAHAN</v>
          </cell>
        </row>
        <row r="2370">
          <cell r="A2370" t="str">
            <v>1.c.</v>
          </cell>
          <cell r="C2370" t="str">
            <v>Casing</v>
          </cell>
          <cell r="D2370" t="str">
            <v>=  Phi x Uk</v>
          </cell>
          <cell r="H2370">
            <v>2.5132741228718345</v>
          </cell>
          <cell r="I2370" t="str">
            <v>M2</v>
          </cell>
        </row>
        <row r="2371">
          <cell r="L2371" t="str">
            <v>1.</v>
          </cell>
          <cell r="N2371" t="str">
            <v>Beton K-250</v>
          </cell>
          <cell r="O2371" t="str">
            <v>(EI-715)</v>
          </cell>
          <cell r="P2371" t="str">
            <v>M3</v>
          </cell>
          <cell r="Q2371">
            <v>0.50265482457436694</v>
          </cell>
          <cell r="R2371">
            <v>138019.74217789446</v>
          </cell>
          <cell r="U2371">
            <v>69376.289292228888</v>
          </cell>
        </row>
        <row r="2372">
          <cell r="A2372" t="str">
            <v>2.</v>
          </cell>
          <cell r="C2372" t="str">
            <v>ALAT</v>
          </cell>
          <cell r="L2372" t="str">
            <v>2.</v>
          </cell>
          <cell r="N2372" t="str">
            <v>Baja Tulangan</v>
          </cell>
          <cell r="O2372" t="str">
            <v>(EI-73)</v>
          </cell>
          <cell r="P2372" t="str">
            <v>Kg</v>
          </cell>
          <cell r="Q2372">
            <v>75.398223686155035</v>
          </cell>
          <cell r="R2372">
            <v>13413.000000000002</v>
          </cell>
          <cell r="U2372">
            <v>1011316.3743023976</v>
          </cell>
        </row>
        <row r="2373">
          <cell r="L2373" t="str">
            <v>3.</v>
          </cell>
          <cell r="N2373" t="str">
            <v>Casing</v>
          </cell>
          <cell r="P2373" t="str">
            <v>M2</v>
          </cell>
          <cell r="Q2373">
            <v>2.5132741228718345</v>
          </cell>
          <cell r="R2373">
            <v>25000</v>
          </cell>
          <cell r="U2373">
            <v>62831.853071795864</v>
          </cell>
        </row>
        <row r="2374">
          <cell r="A2374" t="str">
            <v>2.a</v>
          </cell>
          <cell r="C2374" t="str">
            <v>Bore Pile Machine</v>
          </cell>
          <cell r="G2374" t="str">
            <v>(E33)</v>
          </cell>
        </row>
        <row r="2375">
          <cell r="C2375" t="str">
            <v>Kapasitas</v>
          </cell>
          <cell r="G2375" t="str">
            <v>V1</v>
          </cell>
          <cell r="H2375">
            <v>2000</v>
          </cell>
          <cell r="I2375" t="str">
            <v>M'</v>
          </cell>
        </row>
        <row r="2376">
          <cell r="C2376" t="str">
            <v>Faktor Efisiensi alat</v>
          </cell>
          <cell r="G2376" t="str">
            <v>Fa</v>
          </cell>
          <cell r="H2376">
            <v>0.83</v>
          </cell>
          <cell r="I2376" t="str">
            <v>-</v>
          </cell>
        </row>
        <row r="2377">
          <cell r="C2377" t="str">
            <v>Waktu siklus</v>
          </cell>
          <cell r="Q2377" t="str">
            <v xml:space="preserve">JUMLAH HARGA BAHAN   </v>
          </cell>
          <cell r="U2377">
            <v>1143524.5166664224</v>
          </cell>
        </row>
        <row r="2378">
          <cell r="C2378" t="str">
            <v>- Waktu penggeseran dan penyetelan titik bor</v>
          </cell>
          <cell r="G2378" t="str">
            <v>T1</v>
          </cell>
          <cell r="H2378">
            <v>15</v>
          </cell>
          <cell r="I2378" t="str">
            <v>menit</v>
          </cell>
        </row>
        <row r="2379">
          <cell r="C2379" t="str">
            <v>- Waktu pengeboran dan pembuangan galian</v>
          </cell>
          <cell r="G2379" t="str">
            <v>T2</v>
          </cell>
          <cell r="H2379">
            <v>60</v>
          </cell>
          <cell r="I2379" t="str">
            <v>menit</v>
          </cell>
          <cell r="L2379" t="str">
            <v>C.</v>
          </cell>
          <cell r="N2379" t="str">
            <v>PERALATAN</v>
          </cell>
        </row>
        <row r="2380">
          <cell r="C2380" t="str">
            <v>- Waktu pemasangan Chasing</v>
          </cell>
          <cell r="G2380" t="str">
            <v>T3</v>
          </cell>
          <cell r="H2380">
            <v>25</v>
          </cell>
          <cell r="I2380" t="str">
            <v>menit</v>
          </cell>
        </row>
        <row r="2381">
          <cell r="C2381" t="str">
            <v>- Waktu pemasangan tulangan</v>
          </cell>
          <cell r="G2381" t="str">
            <v>T4</v>
          </cell>
          <cell r="H2381">
            <v>35</v>
          </cell>
          <cell r="I2381" t="str">
            <v>menit</v>
          </cell>
          <cell r="L2381" t="str">
            <v>1.</v>
          </cell>
          <cell r="N2381" t="str">
            <v>Bore Pile</v>
          </cell>
          <cell r="O2381" t="str">
            <v>(E33)</v>
          </cell>
          <cell r="P2381" t="str">
            <v>jam</v>
          </cell>
          <cell r="Q2381">
            <v>2.0582329317269075E-3</v>
          </cell>
          <cell r="R2381">
            <v>519227.06769037416</v>
          </cell>
          <cell r="U2381">
            <v>1068.6902497643243</v>
          </cell>
        </row>
        <row r="2382">
          <cell r="C2382" t="str">
            <v>- Waktu pengecoran</v>
          </cell>
          <cell r="G2382" t="str">
            <v>T5</v>
          </cell>
          <cell r="H2382">
            <v>55</v>
          </cell>
          <cell r="I2382" t="str">
            <v>menit</v>
          </cell>
          <cell r="L2382" t="str">
            <v>2.</v>
          </cell>
          <cell r="N2382" t="str">
            <v>Concr. Pump</v>
          </cell>
          <cell r="O2382" t="str">
            <v>(E28)</v>
          </cell>
          <cell r="P2382" t="str">
            <v>jam</v>
          </cell>
          <cell r="Q2382">
            <v>0.17570281124497991</v>
          </cell>
          <cell r="R2382">
            <v>76753.549917824115</v>
          </cell>
          <cell r="U2382">
            <v>13485.814493593594</v>
          </cell>
        </row>
        <row r="2383">
          <cell r="C2383" t="str">
            <v>- Waktu lain-lain</v>
          </cell>
          <cell r="G2383" t="str">
            <v>T6</v>
          </cell>
          <cell r="H2383">
            <v>15</v>
          </cell>
          <cell r="I2383" t="str">
            <v>menit</v>
          </cell>
          <cell r="L2383" t="str">
            <v>3.</v>
          </cell>
          <cell r="N2383" t="str">
            <v>Alat Bantu</v>
          </cell>
          <cell r="P2383" t="str">
            <v>Ls</v>
          </cell>
          <cell r="Q2383">
            <v>1</v>
          </cell>
          <cell r="R2383">
            <v>100</v>
          </cell>
          <cell r="U2383">
            <v>100</v>
          </cell>
        </row>
        <row r="2384">
          <cell r="G2384" t="str">
            <v>Ts1</v>
          </cell>
          <cell r="H2384">
            <v>205</v>
          </cell>
          <cell r="I2384" t="str">
            <v>menit</v>
          </cell>
        </row>
        <row r="2387">
          <cell r="C2387" t="str">
            <v>Kap. Prod. / jam  =</v>
          </cell>
          <cell r="D2387" t="str">
            <v>V1 x  Fa x 60</v>
          </cell>
          <cell r="G2387" t="str">
            <v>Q1</v>
          </cell>
          <cell r="H2387">
            <v>485.85365853658539</v>
          </cell>
          <cell r="I2387" t="str">
            <v>M1/jam</v>
          </cell>
        </row>
        <row r="2388">
          <cell r="D2388" t="str">
            <v>Ts1</v>
          </cell>
        </row>
        <row r="2389">
          <cell r="C2389" t="str">
            <v xml:space="preserve">Koefisien Alat / m' </v>
          </cell>
          <cell r="D2389" t="str">
            <v>= 1 : Q1</v>
          </cell>
          <cell r="G2389" t="str">
            <v>(E33)</v>
          </cell>
          <cell r="H2389">
            <v>2.0582329317269075E-3</v>
          </cell>
          <cell r="I2389" t="str">
            <v>Jam</v>
          </cell>
          <cell r="Q2389" t="str">
            <v xml:space="preserve">JUMLAH HARGA PERALATAN   </v>
          </cell>
          <cell r="U2389">
            <v>14654.504743357918</v>
          </cell>
        </row>
        <row r="2391">
          <cell r="L2391" t="str">
            <v>D.</v>
          </cell>
          <cell r="N2391" t="str">
            <v>JUMLAH HARGA TENAGA, BAHAN DAN PERALATAN  ( A + B + C )</v>
          </cell>
          <cell r="U2391">
            <v>1158179.0214097803</v>
          </cell>
        </row>
        <row r="2392">
          <cell r="A2392" t="str">
            <v>2.a</v>
          </cell>
          <cell r="C2392" t="str">
            <v>Concrete Pump</v>
          </cell>
          <cell r="G2392" t="str">
            <v>(E30)</v>
          </cell>
          <cell r="L2392" t="str">
            <v>E.</v>
          </cell>
          <cell r="N2392" t="str">
            <v>OVERHEAD &amp; PROFIT</v>
          </cell>
          <cell r="P2392">
            <v>10</v>
          </cell>
          <cell r="Q2392" t="str">
            <v>%  x  D</v>
          </cell>
          <cell r="U2392">
            <v>115817.90214097803</v>
          </cell>
        </row>
        <row r="2393">
          <cell r="C2393" t="str">
            <v>Kapasitas</v>
          </cell>
          <cell r="G2393" t="str">
            <v>V1</v>
          </cell>
          <cell r="H2393">
            <v>8</v>
          </cell>
          <cell r="I2393" t="str">
            <v>M3</v>
          </cell>
          <cell r="L2393" t="str">
            <v>F.</v>
          </cell>
          <cell r="N2393" t="str">
            <v>HARGA SATUAN PEKERJAAN  ( D + E )</v>
          </cell>
          <cell r="U2393">
            <v>1273996.9235507583</v>
          </cell>
        </row>
        <row r="2394">
          <cell r="C2394" t="str">
            <v>Faktor Efisiensi alat</v>
          </cell>
          <cell r="G2394" t="str">
            <v>Fa</v>
          </cell>
          <cell r="H2394">
            <v>0.83</v>
          </cell>
          <cell r="I2394" t="str">
            <v>-</v>
          </cell>
          <cell r="L2394" t="str">
            <v>Note: 1</v>
          </cell>
          <cell r="N2394" t="str">
            <v>SATUAN dapat berdasarkan atas jam operasi untuk Tenaga Kerja dan Peralatan, volume dan/atau ukuran</v>
          </cell>
        </row>
        <row r="2395">
          <cell r="C2395" t="str">
            <v>Waktu siklus</v>
          </cell>
          <cell r="N2395" t="str">
            <v>berat untuk bahan-bahan.</v>
          </cell>
        </row>
        <row r="2396">
          <cell r="C2396" t="str">
            <v>- Waktu pengecoran</v>
          </cell>
          <cell r="G2396" t="str">
            <v>T1</v>
          </cell>
          <cell r="H2396">
            <v>55</v>
          </cell>
          <cell r="I2396" t="str">
            <v>menit</v>
          </cell>
          <cell r="L2396">
            <v>2</v>
          </cell>
          <cell r="N2396" t="str">
            <v>Kuantitas satuan adalah kuantitas setiap komponen untuk menyelesaikan satu satuan pekerjaan dari nomor</v>
          </cell>
        </row>
        <row r="2397">
          <cell r="C2397" t="str">
            <v>- Waktu lain-lain</v>
          </cell>
          <cell r="G2397" t="str">
            <v>T2</v>
          </cell>
          <cell r="H2397">
            <v>15</v>
          </cell>
          <cell r="I2397" t="str">
            <v>menit</v>
          </cell>
          <cell r="N2397" t="str">
            <v>mata pembayaran.</v>
          </cell>
        </row>
        <row r="2398">
          <cell r="G2398" t="str">
            <v>Ts2</v>
          </cell>
          <cell r="H2398">
            <v>70</v>
          </cell>
          <cell r="I2398" t="str">
            <v>menit</v>
          </cell>
          <cell r="L2398">
            <v>3</v>
          </cell>
          <cell r="N2398" t="str">
            <v>Biaya satuan untuk peralatan sudah termasuk bahan bakar, bahan habis dipakai dan operator.</v>
          </cell>
        </row>
        <row r="2399">
          <cell r="L2399">
            <v>4</v>
          </cell>
          <cell r="N2399" t="str">
            <v>Biaya satuan sudah termasuk pengeluaran untuk seluruh pajak yang berkaitan (tetapi tidak termasuk PPN</v>
          </cell>
        </row>
        <row r="2400">
          <cell r="J2400" t="str">
            <v>Berlanjut ke hal. berikut.</v>
          </cell>
          <cell r="N2400" t="str">
            <v>yang dibayar dari kontrak) dan biaya-biaya lainnya.</v>
          </cell>
        </row>
        <row r="2401">
          <cell r="A2401" t="str">
            <v>ITEM PEMBAYARAN NO.</v>
          </cell>
          <cell r="D2401" t="str">
            <v>:  7.6 (14) b</v>
          </cell>
          <cell r="J2401" t="str">
            <v>Analisa EI-7614</v>
          </cell>
        </row>
        <row r="2402">
          <cell r="A2402" t="str">
            <v>JENIS PEKERJAAN</v>
          </cell>
          <cell r="D2402" t="str">
            <v>: Tiang Bor Beton Dia 800 mm</v>
          </cell>
        </row>
        <row r="2403">
          <cell r="A2403" t="str">
            <v>SATUAN PEMBAYARAN</v>
          </cell>
          <cell r="D2403" t="str">
            <v>:  M'</v>
          </cell>
          <cell r="H2403" t="str">
            <v xml:space="preserve">        URAIAN ANALISA HARGA SATUAN</v>
          </cell>
        </row>
        <row r="2404">
          <cell r="J2404" t="str">
            <v>Lanjutan</v>
          </cell>
        </row>
        <row r="2406">
          <cell r="A2406" t="str">
            <v>No.</v>
          </cell>
          <cell r="C2406" t="str">
            <v>U R A I A N</v>
          </cell>
          <cell r="G2406" t="str">
            <v>KODE</v>
          </cell>
          <cell r="H2406" t="str">
            <v>KOEF.</v>
          </cell>
          <cell r="I2406" t="str">
            <v>SATUAN</v>
          </cell>
          <cell r="J2406" t="str">
            <v>KETERANGAN</v>
          </cell>
        </row>
        <row r="2409">
          <cell r="C2409" t="str">
            <v>Kap. Prod. / jam  =</v>
          </cell>
          <cell r="D2409" t="str">
            <v>V2 x  Fa x 60</v>
          </cell>
          <cell r="G2409" t="str">
            <v>Q2</v>
          </cell>
          <cell r="H2409">
            <v>5.6914285714285713</v>
          </cell>
          <cell r="I2409" t="str">
            <v>M3/jam</v>
          </cell>
        </row>
        <row r="2410">
          <cell r="D2410" t="str">
            <v>Ts2</v>
          </cell>
          <cell r="G2410" t="str">
            <v>Q2</v>
          </cell>
          <cell r="H2410">
            <v>11.322737379966267</v>
          </cell>
          <cell r="I2410" t="str">
            <v>M'/jam</v>
          </cell>
        </row>
        <row r="2412">
          <cell r="C2412" t="str">
            <v xml:space="preserve">Koefisien Alat / m' </v>
          </cell>
          <cell r="D2412" t="str">
            <v>= 1 : Q2</v>
          </cell>
          <cell r="G2412" t="str">
            <v>(E30)</v>
          </cell>
          <cell r="H2412">
            <v>0.17570281124497991</v>
          </cell>
          <cell r="I2412" t="str">
            <v>Jam</v>
          </cell>
        </row>
        <row r="2414">
          <cell r="A2414" t="str">
            <v>2.b.</v>
          </cell>
          <cell r="C2414" t="str">
            <v>ALAT  BANTU</v>
          </cell>
        </row>
        <row r="2415">
          <cell r="C2415" t="str">
            <v>Diperlukan alat bantu antara lain :</v>
          </cell>
          <cell r="J2415" t="str">
            <v>Lumpsum</v>
          </cell>
        </row>
        <row r="2416">
          <cell r="C2416" t="str">
            <v>- alat ukur, dan lainnya</v>
          </cell>
        </row>
        <row r="2420">
          <cell r="A2420" t="str">
            <v>3.</v>
          </cell>
          <cell r="C2420" t="str">
            <v>TENAGA</v>
          </cell>
        </row>
        <row r="2421">
          <cell r="C2421" t="str">
            <v>Produksi Tiang dalam 1 titik bor = Q1</v>
          </cell>
          <cell r="G2421" t="str">
            <v>Qt</v>
          </cell>
          <cell r="H2421">
            <v>485.85365853658539</v>
          </cell>
          <cell r="I2421" t="str">
            <v>M'</v>
          </cell>
        </row>
        <row r="2422">
          <cell r="C2422" t="str">
            <v>Kebutuhan tenaga tambahan di lokasi ::</v>
          </cell>
        </row>
        <row r="2423">
          <cell r="D2423" t="str">
            <v>- Mandor</v>
          </cell>
          <cell r="G2423" t="str">
            <v>M</v>
          </cell>
          <cell r="H2423">
            <v>1</v>
          </cell>
          <cell r="I2423" t="str">
            <v>orang</v>
          </cell>
        </row>
        <row r="2424">
          <cell r="D2424" t="str">
            <v>- Tukang</v>
          </cell>
          <cell r="G2424" t="str">
            <v>T</v>
          </cell>
          <cell r="H2424">
            <v>3</v>
          </cell>
          <cell r="I2424" t="str">
            <v>orang</v>
          </cell>
        </row>
        <row r="2425">
          <cell r="D2425" t="str">
            <v>- Pekerja</v>
          </cell>
          <cell r="G2425" t="str">
            <v>P</v>
          </cell>
          <cell r="H2425">
            <v>7</v>
          </cell>
          <cell r="I2425" t="str">
            <v>orang</v>
          </cell>
        </row>
        <row r="2427">
          <cell r="C2427" t="str">
            <v>Koefisien Tenaga / M'   :</v>
          </cell>
        </row>
        <row r="2428">
          <cell r="D2428" t="str">
            <v>-  Mandor</v>
          </cell>
          <cell r="E2428" t="str">
            <v>= ( M) : Qt</v>
          </cell>
          <cell r="G2428" t="str">
            <v>(L03)</v>
          </cell>
          <cell r="H2428">
            <v>1.6566265060240963E-3</v>
          </cell>
          <cell r="I2428" t="str">
            <v>jam</v>
          </cell>
        </row>
        <row r="2429">
          <cell r="D2429" t="str">
            <v>-  Tukang</v>
          </cell>
          <cell r="E2429" t="str">
            <v>= ( T) : Qt</v>
          </cell>
          <cell r="G2429" t="str">
            <v>(L02)</v>
          </cell>
          <cell r="H2429">
            <v>4.969879518072289E-3</v>
          </cell>
          <cell r="I2429" t="str">
            <v>jam</v>
          </cell>
        </row>
        <row r="2430">
          <cell r="D2430" t="str">
            <v>-  Pekerja</v>
          </cell>
          <cell r="E2430" t="str">
            <v>= ( P) : Qt</v>
          </cell>
          <cell r="G2430" t="str">
            <v>(L01)</v>
          </cell>
          <cell r="H2430">
            <v>1.1596385542168675E-2</v>
          </cell>
          <cell r="I2430" t="str">
            <v>jam</v>
          </cell>
        </row>
        <row r="2433">
          <cell r="A2433" t="str">
            <v>4.</v>
          </cell>
          <cell r="C2433" t="str">
            <v>HARGA DASAR SATUAN UPAH, BAHAN DAN ALAT</v>
          </cell>
        </row>
        <row r="2434">
          <cell r="C2434" t="str">
            <v>Lihat lampiran.</v>
          </cell>
        </row>
        <row r="2436">
          <cell r="A2436" t="str">
            <v>5.</v>
          </cell>
          <cell r="C2436" t="str">
            <v>ANALISA HARGA SATUAN PEKERJAAN</v>
          </cell>
        </row>
        <row r="2437">
          <cell r="C2437" t="str">
            <v>Lihat perhitungan dalam FORMULIR STANDAR UNTUK</v>
          </cell>
        </row>
        <row r="2438">
          <cell r="C2438" t="str">
            <v>PEREKEMAN ANALISA MASING-MASING HARGA</v>
          </cell>
        </row>
        <row r="2439">
          <cell r="C2439" t="str">
            <v>SATUAN.</v>
          </cell>
        </row>
        <row r="2440">
          <cell r="C2440" t="str">
            <v>Didapat Harga Satuan Pekerjaan :</v>
          </cell>
        </row>
        <row r="2442">
          <cell r="C2442" t="str">
            <v xml:space="preserve">Rp.  </v>
          </cell>
          <cell r="D2442">
            <v>1273996.9235507583</v>
          </cell>
          <cell r="E2442" t="str">
            <v xml:space="preserve"> / M'</v>
          </cell>
        </row>
        <row r="2446">
          <cell r="A2446" t="str">
            <v>6.</v>
          </cell>
          <cell r="C2446" t="str">
            <v>MASA PELAKSANAAN YANG DIPERLUKAN</v>
          </cell>
        </row>
        <row r="2447">
          <cell r="C2447" t="str">
            <v>Masa Pelaksanaan :</v>
          </cell>
          <cell r="D2447" t="str">
            <v>. . . . . . . . . . . .</v>
          </cell>
        </row>
        <row r="2449">
          <cell r="A2449" t="str">
            <v>7.</v>
          </cell>
          <cell r="C2449" t="str">
            <v>VOLUME PEKERJAAN YANG DIPERLUKAN</v>
          </cell>
        </row>
        <row r="2450">
          <cell r="C2450" t="str">
            <v>Volume pekerjaan  :</v>
          </cell>
          <cell r="D2450">
            <v>0</v>
          </cell>
          <cell r="E2450" t="str">
            <v>M'</v>
          </cell>
        </row>
        <row r="2460">
          <cell r="T2460" t="str">
            <v>Analisa EI-7614</v>
          </cell>
        </row>
        <row r="2462">
          <cell r="L2462" t="str">
            <v>FORMULIR STANDAR UNTUK</v>
          </cell>
        </row>
        <row r="2463">
          <cell r="L2463" t="str">
            <v>PEREKAMAN ANALISA MASING-MASING HARGA SATUAN</v>
          </cell>
        </row>
        <row r="2464">
          <cell r="L2464" t="str">
            <v/>
          </cell>
        </row>
        <row r="2467">
          <cell r="L2467" t="str">
            <v>Proyek / Bagpro</v>
          </cell>
          <cell r="O2467" t="str">
            <v xml:space="preserve">:  Peningkatan Jalan Dan Jembatan Prop. NTT </v>
          </cell>
        </row>
        <row r="2468">
          <cell r="L2468" t="str">
            <v>No. Paket Kontrak</v>
          </cell>
          <cell r="O2468" t="str">
            <v xml:space="preserve">:  </v>
          </cell>
        </row>
        <row r="2469">
          <cell r="L2469" t="str">
            <v>Nama Paket</v>
          </cell>
          <cell r="O2469" t="str">
            <v>:  Pembangunan Jalan Resetlement Pengungsi Mauritzu</v>
          </cell>
        </row>
        <row r="2470">
          <cell r="L2470" t="str">
            <v>Prop / Kab / Kodya</v>
          </cell>
          <cell r="O2470" t="str">
            <v>:  Nusa Tenggara Timur / TTU</v>
          </cell>
        </row>
        <row r="2471">
          <cell r="L2471" t="str">
            <v>ITEM PEMBAYARAN NO.</v>
          </cell>
          <cell r="O2471" t="str">
            <v>:  7.6 (14) c</v>
          </cell>
          <cell r="R2471" t="str">
            <v>PERKIRAAN VOL. PEK.</v>
          </cell>
          <cell r="T2471" t="str">
            <v>:</v>
          </cell>
          <cell r="U2471" t="e">
            <v>#REF!</v>
          </cell>
        </row>
        <row r="2472">
          <cell r="L2472" t="str">
            <v>JENIS PEKERJAAN</v>
          </cell>
          <cell r="O2472" t="str">
            <v>: Tiang Bor Beton Dia 1000 mm</v>
          </cell>
          <cell r="R2472" t="str">
            <v>TOTAL HARGA (Rp.)</v>
          </cell>
          <cell r="T2472" t="str">
            <v>:</v>
          </cell>
          <cell r="U2472" t="e">
            <v>#REF!</v>
          </cell>
        </row>
        <row r="2473">
          <cell r="L2473" t="str">
            <v>SATUAN PEMBAYARAN</v>
          </cell>
          <cell r="O2473" t="str">
            <v>:  M'</v>
          </cell>
          <cell r="R2473" t="str">
            <v>% THD. BIAYA PROYEK</v>
          </cell>
          <cell r="T2473" t="str">
            <v>:</v>
          </cell>
          <cell r="U2473" t="e">
            <v>#REF!</v>
          </cell>
        </row>
        <row r="2476">
          <cell r="Q2476" t="str">
            <v>PERKIRAAN</v>
          </cell>
          <cell r="R2476" t="str">
            <v>HARGA</v>
          </cell>
          <cell r="S2476" t="str">
            <v>JUMLAH</v>
          </cell>
        </row>
        <row r="2477">
          <cell r="L2477" t="str">
            <v>NO.</v>
          </cell>
          <cell r="N2477" t="str">
            <v>KOMPONEN</v>
          </cell>
          <cell r="P2477" t="str">
            <v>SATUAN</v>
          </cell>
          <cell r="Q2477" t="str">
            <v>KUANTITAS</v>
          </cell>
          <cell r="R2477" t="str">
            <v>SATUAN</v>
          </cell>
          <cell r="S2477" t="str">
            <v>HARGA</v>
          </cell>
        </row>
        <row r="2478">
          <cell r="R2478" t="str">
            <v>(Rp.)</v>
          </cell>
          <cell r="S2478" t="str">
            <v>(Rp.)</v>
          </cell>
        </row>
        <row r="2481">
          <cell r="L2481" t="str">
            <v>A.</v>
          </cell>
          <cell r="N2481" t="str">
            <v>TENAGA</v>
          </cell>
        </row>
        <row r="2483">
          <cell r="L2483" t="str">
            <v>1.</v>
          </cell>
          <cell r="N2483" t="str">
            <v>Pekerja</v>
          </cell>
          <cell r="O2483" t="str">
            <v>(L01)</v>
          </cell>
          <cell r="P2483" t="str">
            <v>jam</v>
          </cell>
          <cell r="Q2483">
            <v>1.3253012048192771E-2</v>
          </cell>
          <cell r="R2483">
            <v>0</v>
          </cell>
          <cell r="U2483">
            <v>0</v>
          </cell>
        </row>
        <row r="2484">
          <cell r="L2484" t="str">
            <v>2.</v>
          </cell>
          <cell r="N2484" t="str">
            <v>Tukang</v>
          </cell>
          <cell r="O2484" t="str">
            <v>(L02)</v>
          </cell>
          <cell r="P2484" t="str">
            <v>jam</v>
          </cell>
          <cell r="Q2484">
            <v>4.969879518072289E-3</v>
          </cell>
          <cell r="R2484">
            <v>0</v>
          </cell>
          <cell r="U2484">
            <v>0</v>
          </cell>
        </row>
        <row r="2485">
          <cell r="L2485" t="str">
            <v>3.</v>
          </cell>
          <cell r="N2485" t="str">
            <v>Mandor</v>
          </cell>
          <cell r="O2485" t="str">
            <v>(L03)</v>
          </cell>
          <cell r="P2485" t="str">
            <v>jam</v>
          </cell>
          <cell r="Q2485">
            <v>1.6566265060240963E-3</v>
          </cell>
          <cell r="R2485">
            <v>0</v>
          </cell>
          <cell r="U2485">
            <v>0</v>
          </cell>
        </row>
        <row r="2487">
          <cell r="Q2487" t="str">
            <v xml:space="preserve">JUMLAH HARGA TENAGA   </v>
          </cell>
          <cell r="U2487">
            <v>0</v>
          </cell>
        </row>
        <row r="2489">
          <cell r="L2489" t="str">
            <v>B.</v>
          </cell>
          <cell r="N2489" t="str">
            <v>BAHAN</v>
          </cell>
        </row>
        <row r="2491">
          <cell r="L2491" t="str">
            <v>1.</v>
          </cell>
          <cell r="N2491" t="str">
            <v>Beton K-250</v>
          </cell>
          <cell r="O2491" t="str">
            <v>(EI-715)</v>
          </cell>
          <cell r="P2491" t="str">
            <v>M3</v>
          </cell>
          <cell r="Q2491">
            <v>0.78539816339744828</v>
          </cell>
          <cell r="R2491">
            <v>138019.74217789446</v>
          </cell>
          <cell r="U2491">
            <v>108400.45201910763</v>
          </cell>
        </row>
        <row r="2492">
          <cell r="L2492" t="str">
            <v>2.</v>
          </cell>
          <cell r="N2492" t="str">
            <v>Baja Tulangan</v>
          </cell>
          <cell r="O2492" t="str">
            <v>(EI-73)</v>
          </cell>
          <cell r="P2492" t="str">
            <v>Kg</v>
          </cell>
          <cell r="Q2492">
            <v>117.80972450961724</v>
          </cell>
          <cell r="R2492">
            <v>13413.000000000002</v>
          </cell>
          <cell r="U2492">
            <v>1580181.8348474964</v>
          </cell>
        </row>
        <row r="2493">
          <cell r="L2493" t="str">
            <v>3.</v>
          </cell>
          <cell r="N2493" t="str">
            <v>Casing</v>
          </cell>
          <cell r="P2493" t="str">
            <v>M2</v>
          </cell>
          <cell r="Q2493">
            <v>3.1415926535897931</v>
          </cell>
          <cell r="R2493">
            <v>25000</v>
          </cell>
          <cell r="U2493">
            <v>78539.816339744822</v>
          </cell>
        </row>
        <row r="2497">
          <cell r="Q2497" t="str">
            <v xml:space="preserve">JUMLAH HARGA BAHAN   </v>
          </cell>
          <cell r="U2497">
            <v>1767122.1032063486</v>
          </cell>
        </row>
        <row r="2499">
          <cell r="L2499" t="str">
            <v>C.</v>
          </cell>
          <cell r="N2499" t="str">
            <v>PERALATAN</v>
          </cell>
        </row>
        <row r="2501">
          <cell r="L2501" t="str">
            <v>1.</v>
          </cell>
          <cell r="N2501" t="str">
            <v>Bore Pile</v>
          </cell>
          <cell r="O2501" t="str">
            <v>(E33)</v>
          </cell>
          <cell r="P2501" t="str">
            <v>jam</v>
          </cell>
          <cell r="Q2501">
            <v>2.3594377510040162E-3</v>
          </cell>
          <cell r="R2501">
            <v>519227.06769037416</v>
          </cell>
          <cell r="U2501">
            <v>1225.0839448517866</v>
          </cell>
        </row>
        <row r="2502">
          <cell r="L2502" t="str">
            <v>2.</v>
          </cell>
          <cell r="N2502" t="str">
            <v>Concr. Pump</v>
          </cell>
          <cell r="O2502" t="str">
            <v>(E28)</v>
          </cell>
          <cell r="P2502" t="str">
            <v>jam</v>
          </cell>
          <cell r="Q2502">
            <v>0.20080321285140565</v>
          </cell>
          <cell r="R2502">
            <v>76753.549917824115</v>
          </cell>
          <cell r="U2502">
            <v>15412.359421249825</v>
          </cell>
        </row>
        <row r="2503">
          <cell r="L2503" t="str">
            <v>3.</v>
          </cell>
          <cell r="N2503" t="str">
            <v>Alat Bantu</v>
          </cell>
          <cell r="P2503" t="str">
            <v>Ls</v>
          </cell>
          <cell r="Q2503">
            <v>1</v>
          </cell>
          <cell r="R2503">
            <v>100</v>
          </cell>
          <cell r="U2503">
            <v>100</v>
          </cell>
        </row>
        <row r="2509">
          <cell r="Q2509" t="str">
            <v xml:space="preserve">JUMLAH HARGA PERALATAN   </v>
          </cell>
          <cell r="U2509">
            <v>16737.443366101612</v>
          </cell>
        </row>
        <row r="2511">
          <cell r="L2511" t="str">
            <v>D.</v>
          </cell>
          <cell r="N2511" t="str">
            <v>JUMLAH HARGA TENAGA, BAHAN DAN PERALATAN  ( A + B + C )</v>
          </cell>
          <cell r="U2511">
            <v>1783859.5465724503</v>
          </cell>
        </row>
        <row r="2512">
          <cell r="L2512" t="str">
            <v>E.</v>
          </cell>
          <cell r="N2512" t="str">
            <v>OVERHEAD &amp; PROFIT</v>
          </cell>
          <cell r="P2512">
            <v>10</v>
          </cell>
          <cell r="Q2512" t="str">
            <v>%  x  D</v>
          </cell>
          <cell r="U2512">
            <v>178385.95465724505</v>
          </cell>
        </row>
        <row r="2513">
          <cell r="L2513" t="str">
            <v>F.</v>
          </cell>
          <cell r="N2513" t="str">
            <v>HARGA SATUAN PEKERJAAN  ( D + E )</v>
          </cell>
          <cell r="U2513">
            <v>1962245.5012296953</v>
          </cell>
        </row>
        <row r="2514">
          <cell r="L2514" t="str">
            <v>Note: 1</v>
          </cell>
          <cell r="N2514" t="str">
            <v>SATUAN dapat berdasarkan atas jam operasi untuk Tenaga Kerja dan Peralatan, volume dan/atau ukuran</v>
          </cell>
        </row>
        <row r="2515">
          <cell r="N2515" t="str">
            <v>berat untuk bahan-bahan.</v>
          </cell>
        </row>
        <row r="2516">
          <cell r="L2516">
            <v>2</v>
          </cell>
          <cell r="N2516" t="str">
            <v>Kuantitas satuan adalah kuantitas setiap komponen untuk menyelesaikan satu satuan pekerjaan dari nomor</v>
          </cell>
        </row>
        <row r="2517">
          <cell r="N2517" t="str">
            <v>mata pembayaran.</v>
          </cell>
        </row>
        <row r="2518">
          <cell r="L2518">
            <v>3</v>
          </cell>
          <cell r="N2518" t="str">
            <v>Biaya satuan untuk peralatan sudah termasuk bahan bakar, bahan habis dipakai dan operator.</v>
          </cell>
        </row>
        <row r="2519">
          <cell r="L2519">
            <v>4</v>
          </cell>
          <cell r="N2519" t="str">
            <v>Biaya satuan sudah termasuk pengeluaran untuk seluruh pajak yang berkaitan (tetapi tidak termasuk PPN</v>
          </cell>
        </row>
        <row r="2520">
          <cell r="N2520" t="str">
            <v>yang dibayar dari kontrak) dan biaya-biaya lainnya.</v>
          </cell>
        </row>
        <row r="2580">
          <cell r="A2580" t="str">
            <v>ITEM PEMBAYARAN NO.</v>
          </cell>
          <cell r="D2580" t="str">
            <v>:  7.6 (14) d</v>
          </cell>
          <cell r="J2580" t="str">
            <v>Analisa EI-7614</v>
          </cell>
          <cell r="T2580" t="str">
            <v>Analisa EI-7614</v>
          </cell>
        </row>
        <row r="2581">
          <cell r="A2581" t="str">
            <v>JENIS PEKERJAAN</v>
          </cell>
          <cell r="D2581" t="str">
            <v>: Tiang Bor Beton Dia 1200 mm</v>
          </cell>
        </row>
        <row r="2582">
          <cell r="A2582" t="str">
            <v>SATUAN PEMBAYARAN</v>
          </cell>
          <cell r="D2582" t="str">
            <v>:  M'</v>
          </cell>
          <cell r="H2582" t="str">
            <v xml:space="preserve">        URAIAN ANALISA HARGA SATUAN</v>
          </cell>
          <cell r="L2582" t="str">
            <v>FORMULIR STANDAR UNTUK</v>
          </cell>
        </row>
        <row r="2583">
          <cell r="L2583" t="str">
            <v>PEREKAMAN ANALISA MASING-MASING HARGA SATUAN</v>
          </cell>
        </row>
        <row r="2584">
          <cell r="L2584" t="str">
            <v/>
          </cell>
        </row>
        <row r="2585">
          <cell r="A2585" t="str">
            <v>No.</v>
          </cell>
          <cell r="C2585" t="str">
            <v>U R A I A N</v>
          </cell>
          <cell r="G2585" t="str">
            <v>KODE</v>
          </cell>
          <cell r="H2585" t="str">
            <v>KOEF.</v>
          </cell>
          <cell r="I2585" t="str">
            <v>SATUAN</v>
          </cell>
          <cell r="J2585" t="str">
            <v>KETERANGAN</v>
          </cell>
        </row>
        <row r="2587">
          <cell r="L2587" t="str">
            <v>Proyek / Bagpro</v>
          </cell>
          <cell r="O2587" t="str">
            <v xml:space="preserve">:  Peningkatan Jalan Dan Jembatan Prop. NTT </v>
          </cell>
        </row>
        <row r="2588">
          <cell r="A2588" t="str">
            <v>I.</v>
          </cell>
          <cell r="C2588" t="str">
            <v>ASUMSI</v>
          </cell>
          <cell r="L2588" t="str">
            <v>No. Paket Kontrak</v>
          </cell>
          <cell r="O2588" t="str">
            <v xml:space="preserve">:  </v>
          </cell>
        </row>
        <row r="2589">
          <cell r="A2589">
            <v>1</v>
          </cell>
          <cell r="C2589" t="str">
            <v>Menggunakan alat (cara mekanik)</v>
          </cell>
          <cell r="L2589" t="str">
            <v>Nama Paket</v>
          </cell>
          <cell r="O2589" t="str">
            <v>:  Pembangunan Jalan Resetlement Pengungsi Mauritzu</v>
          </cell>
        </row>
        <row r="2590">
          <cell r="A2590">
            <v>2</v>
          </cell>
          <cell r="C2590" t="str">
            <v>Beton berdasarkan analisa item pekerjaan ybs</v>
          </cell>
          <cell r="L2590" t="str">
            <v>Prop / Kab / Kodya</v>
          </cell>
          <cell r="O2590" t="str">
            <v>:  Nusa Tenggara Timur / TTU</v>
          </cell>
        </row>
        <row r="2591">
          <cell r="A2591">
            <v>3</v>
          </cell>
          <cell r="C2591" t="str">
            <v>Baja tulangan berdasarkan analisa item ybs</v>
          </cell>
          <cell r="L2591" t="str">
            <v>ITEM PEMBAYARAN NO.</v>
          </cell>
          <cell r="O2591" t="str">
            <v>:  7.6 (14) d</v>
          </cell>
          <cell r="R2591" t="str">
            <v>PERKIRAAN VOL. PEK.</v>
          </cell>
          <cell r="T2591" t="str">
            <v>:</v>
          </cell>
          <cell r="U2591" t="e">
            <v>#REF!</v>
          </cell>
        </row>
        <row r="2592">
          <cell r="A2592">
            <v>4</v>
          </cell>
          <cell r="C2592" t="str">
            <v>Jarak rata-rata Base camp ke lokasi pekerjaan</v>
          </cell>
          <cell r="G2592" t="str">
            <v>L</v>
          </cell>
          <cell r="H2592">
            <v>17.5</v>
          </cell>
          <cell r="I2592" t="str">
            <v>KM</v>
          </cell>
          <cell r="L2592" t="str">
            <v>JENIS PEKERJAAN</v>
          </cell>
          <cell r="O2592" t="str">
            <v>: Tiang Bor Beton Dia 1200 mm</v>
          </cell>
          <cell r="R2592" t="str">
            <v>TOTAL HARGA (Rp.)</v>
          </cell>
          <cell r="T2592" t="str">
            <v>:</v>
          </cell>
          <cell r="U2592" t="e">
            <v>#REF!</v>
          </cell>
        </row>
        <row r="2593">
          <cell r="A2593">
            <v>5</v>
          </cell>
          <cell r="C2593" t="str">
            <v>Jam kerja efektif per-hari</v>
          </cell>
          <cell r="G2593" t="str">
            <v>Tk</v>
          </cell>
          <cell r="H2593">
            <v>7</v>
          </cell>
          <cell r="I2593" t="str">
            <v>jam</v>
          </cell>
          <cell r="L2593" t="str">
            <v>SATUAN PEMBAYARAN</v>
          </cell>
          <cell r="O2593" t="str">
            <v>:  M'</v>
          </cell>
          <cell r="R2593" t="str">
            <v>% THD. BIAYA PROYEK</v>
          </cell>
          <cell r="T2593" t="str">
            <v>:</v>
          </cell>
          <cell r="U2593" t="e">
            <v>#REF!</v>
          </cell>
        </row>
        <row r="2594">
          <cell r="A2594">
            <v>6</v>
          </cell>
          <cell r="C2594" t="str">
            <v>Panjang Tiang</v>
          </cell>
          <cell r="G2594" t="str">
            <v>p</v>
          </cell>
          <cell r="H2594">
            <v>12</v>
          </cell>
          <cell r="I2594" t="str">
            <v>M</v>
          </cell>
        </row>
        <row r="2595">
          <cell r="A2595">
            <v>7</v>
          </cell>
          <cell r="C2595" t="str">
            <v>Ukuran diameter tiang bor beton</v>
          </cell>
          <cell r="G2595" t="str">
            <v>Uk</v>
          </cell>
          <cell r="H2595">
            <v>1.2</v>
          </cell>
          <cell r="I2595" t="str">
            <v>M</v>
          </cell>
        </row>
        <row r="2596">
          <cell r="A2596">
            <v>8</v>
          </cell>
          <cell r="C2596" t="str">
            <v>Kebutuhan Baja tulangan</v>
          </cell>
          <cell r="G2596" t="str">
            <v>Mb</v>
          </cell>
          <cell r="H2596">
            <v>150</v>
          </cell>
          <cell r="I2596" t="str">
            <v xml:space="preserve"> Kg/M3</v>
          </cell>
          <cell r="Q2596" t="str">
            <v>PERKIRAAN</v>
          </cell>
          <cell r="R2596" t="str">
            <v>HARGA</v>
          </cell>
          <cell r="S2596" t="str">
            <v>JUMLAH</v>
          </cell>
        </row>
        <row r="2597">
          <cell r="L2597" t="str">
            <v>NO.</v>
          </cell>
          <cell r="N2597" t="str">
            <v>KOMPONEN</v>
          </cell>
          <cell r="P2597" t="str">
            <v>SATUAN</v>
          </cell>
          <cell r="Q2597" t="str">
            <v>KUANTITAS</v>
          </cell>
          <cell r="R2597" t="str">
            <v>SATUAN</v>
          </cell>
          <cell r="S2597" t="str">
            <v>HARGA</v>
          </cell>
        </row>
        <row r="2598">
          <cell r="A2598" t="str">
            <v>II.</v>
          </cell>
          <cell r="C2598" t="str">
            <v>URUTAN KERJA</v>
          </cell>
          <cell r="R2598" t="str">
            <v>(Rp.)</v>
          </cell>
          <cell r="S2598" t="str">
            <v>(Rp.)</v>
          </cell>
        </row>
        <row r="2599">
          <cell r="A2599">
            <v>1</v>
          </cell>
          <cell r="C2599" t="str">
            <v>Pengeboran dilakukan dengan Tower Bor Pile machine</v>
          </cell>
        </row>
        <row r="2600">
          <cell r="A2600">
            <v>2</v>
          </cell>
          <cell r="C2600" t="str">
            <v>Setelah selesai pengeboran dan tanahnya dibuang</v>
          </cell>
        </row>
        <row r="2601">
          <cell r="C2601" t="str">
            <v xml:space="preserve">dimasukkan chasing </v>
          </cell>
          <cell r="L2601" t="str">
            <v>A.</v>
          </cell>
          <cell r="N2601" t="str">
            <v>TENAGA</v>
          </cell>
        </row>
        <row r="2602">
          <cell r="A2602">
            <v>3</v>
          </cell>
          <cell r="C2602" t="str">
            <v>Pemasukan tulangan dengan tenaga manusia</v>
          </cell>
        </row>
        <row r="2603">
          <cell r="A2603">
            <v>4</v>
          </cell>
          <cell r="C2603" t="str">
            <v>Pengecoran dengan Concrette Pump</v>
          </cell>
          <cell r="L2603" t="str">
            <v>1.</v>
          </cell>
          <cell r="N2603" t="str">
            <v>Pekerja</v>
          </cell>
          <cell r="O2603" t="str">
            <v>(L01)</v>
          </cell>
          <cell r="P2603" t="str">
            <v>jam</v>
          </cell>
          <cell r="Q2603">
            <v>1.4909638554216868E-2</v>
          </cell>
          <cell r="R2603">
            <v>0</v>
          </cell>
          <cell r="U2603">
            <v>0</v>
          </cell>
        </row>
        <row r="2604">
          <cell r="L2604" t="str">
            <v>2.</v>
          </cell>
          <cell r="N2604" t="str">
            <v>Tukang</v>
          </cell>
          <cell r="O2604" t="str">
            <v>(L02)</v>
          </cell>
          <cell r="P2604" t="str">
            <v>jam</v>
          </cell>
          <cell r="Q2604">
            <v>4.969879518072289E-3</v>
          </cell>
          <cell r="R2604">
            <v>0</v>
          </cell>
          <cell r="U2604">
            <v>0</v>
          </cell>
        </row>
        <row r="2605">
          <cell r="A2605" t="str">
            <v>III.</v>
          </cell>
          <cell r="C2605" t="str">
            <v>PEMAKAIAN BAHAN, ALAT DAN TENAGA</v>
          </cell>
          <cell r="L2605" t="str">
            <v>3.</v>
          </cell>
          <cell r="N2605" t="str">
            <v>Mandor</v>
          </cell>
          <cell r="O2605" t="str">
            <v>(L03)</v>
          </cell>
          <cell r="P2605" t="str">
            <v>jam</v>
          </cell>
          <cell r="Q2605">
            <v>1.6566265060240963E-3</v>
          </cell>
          <cell r="R2605">
            <v>0</v>
          </cell>
          <cell r="U2605">
            <v>0</v>
          </cell>
        </row>
        <row r="2607">
          <cell r="A2607" t="str">
            <v xml:space="preserve">   1.</v>
          </cell>
          <cell r="C2607" t="str">
            <v>BAHAN</v>
          </cell>
          <cell r="Q2607" t="str">
            <v xml:space="preserve">JUMLAH HARGA TENAGA   </v>
          </cell>
          <cell r="U2607">
            <v>0</v>
          </cell>
        </row>
        <row r="2608">
          <cell r="A2608" t="str">
            <v>1.a.</v>
          </cell>
          <cell r="C2608" t="str">
            <v>Beton K-250</v>
          </cell>
          <cell r="D2608" t="str">
            <v>=  {1/4 Phi x (Uk)^2) x 1m</v>
          </cell>
          <cell r="G2608" t="str">
            <v>(EI-715)</v>
          </cell>
          <cell r="H2608">
            <v>1.1309733552923256</v>
          </cell>
          <cell r="I2608" t="str">
            <v>M3</v>
          </cell>
        </row>
        <row r="2609">
          <cell r="A2609" t="str">
            <v>1.b.</v>
          </cell>
          <cell r="C2609" t="str">
            <v>Baja Tulangan</v>
          </cell>
          <cell r="D2609" t="str">
            <v>=  {EI-716 x Mb}</v>
          </cell>
          <cell r="G2609" t="str">
            <v>(EI-73)</v>
          </cell>
          <cell r="H2609">
            <v>169.64600329384882</v>
          </cell>
          <cell r="I2609" t="str">
            <v>Kg</v>
          </cell>
          <cell r="L2609" t="str">
            <v>B.</v>
          </cell>
          <cell r="N2609" t="str">
            <v>BAHAN</v>
          </cell>
        </row>
        <row r="2610">
          <cell r="A2610" t="str">
            <v>1.c.</v>
          </cell>
          <cell r="C2610" t="str">
            <v>Casing</v>
          </cell>
          <cell r="D2610" t="str">
            <v>=  Phi x Uk</v>
          </cell>
          <cell r="H2610">
            <v>3.7699111843077517</v>
          </cell>
          <cell r="I2610" t="str">
            <v>M2</v>
          </cell>
        </row>
        <row r="2611">
          <cell r="L2611" t="str">
            <v>1.</v>
          </cell>
          <cell r="N2611" t="str">
            <v>Beton K-250</v>
          </cell>
          <cell r="O2611" t="str">
            <v>(EI-715)</v>
          </cell>
          <cell r="P2611" t="str">
            <v>M3</v>
          </cell>
          <cell r="Q2611">
            <v>1.1309733552923256</v>
          </cell>
          <cell r="R2611">
            <v>138019.74217789446</v>
          </cell>
          <cell r="U2611">
            <v>156096.650907515</v>
          </cell>
        </row>
        <row r="2612">
          <cell r="A2612" t="str">
            <v>2.</v>
          </cell>
          <cell r="C2612" t="str">
            <v>ALAT</v>
          </cell>
          <cell r="L2612" t="str">
            <v>2.</v>
          </cell>
          <cell r="N2612" t="str">
            <v>Baja Tulangan</v>
          </cell>
          <cell r="O2612" t="str">
            <v>(EI-73)</v>
          </cell>
          <cell r="P2612" t="str">
            <v>Kg</v>
          </cell>
          <cell r="Q2612">
            <v>169.64600329384882</v>
          </cell>
          <cell r="R2612">
            <v>13413.000000000002</v>
          </cell>
          <cell r="U2612">
            <v>2275461.8421803946</v>
          </cell>
        </row>
        <row r="2613">
          <cell r="L2613" t="str">
            <v>3.</v>
          </cell>
          <cell r="N2613" t="str">
            <v>Casing</v>
          </cell>
          <cell r="P2613" t="str">
            <v>M2</v>
          </cell>
          <cell r="Q2613">
            <v>3.7699111843077517</v>
          </cell>
          <cell r="R2613">
            <v>25000</v>
          </cell>
          <cell r="U2613">
            <v>94247.779607693796</v>
          </cell>
        </row>
        <row r="2614">
          <cell r="A2614" t="str">
            <v>2.a</v>
          </cell>
          <cell r="C2614" t="str">
            <v>Bore Pile Machine</v>
          </cell>
          <cell r="G2614" t="str">
            <v>(E33)</v>
          </cell>
        </row>
        <row r="2615">
          <cell r="C2615" t="str">
            <v>Kapasitas</v>
          </cell>
          <cell r="G2615" t="str">
            <v>V1</v>
          </cell>
          <cell r="H2615">
            <v>2000</v>
          </cell>
          <cell r="I2615" t="str">
            <v>M'</v>
          </cell>
        </row>
        <row r="2616">
          <cell r="C2616" t="str">
            <v>Faktor Efisiensi alat</v>
          </cell>
          <cell r="G2616" t="str">
            <v>Fa</v>
          </cell>
          <cell r="H2616">
            <v>0.83</v>
          </cell>
          <cell r="I2616" t="str">
            <v>-</v>
          </cell>
        </row>
        <row r="2617">
          <cell r="C2617" t="str">
            <v>Waktu siklus</v>
          </cell>
          <cell r="Q2617" t="str">
            <v xml:space="preserve">JUMLAH HARGA BAHAN   </v>
          </cell>
          <cell r="U2617">
            <v>2525806.2726956033</v>
          </cell>
        </row>
        <row r="2618">
          <cell r="C2618" t="str">
            <v>- Waktu penggeseran dan penyetelan titik bor</v>
          </cell>
          <cell r="G2618" t="str">
            <v>T1</v>
          </cell>
          <cell r="H2618">
            <v>15</v>
          </cell>
          <cell r="I2618" t="str">
            <v>menit</v>
          </cell>
        </row>
        <row r="2619">
          <cell r="C2619" t="str">
            <v>- Waktu pengeboran dan pembuangan galian</v>
          </cell>
          <cell r="G2619" t="str">
            <v>T2</v>
          </cell>
          <cell r="H2619">
            <v>80</v>
          </cell>
          <cell r="I2619" t="str">
            <v>menit</v>
          </cell>
          <cell r="L2619" t="str">
            <v>C.</v>
          </cell>
          <cell r="N2619" t="str">
            <v>PERALATAN</v>
          </cell>
        </row>
        <row r="2620">
          <cell r="C2620" t="str">
            <v>- Waktu pemasangan Chasing</v>
          </cell>
          <cell r="G2620" t="str">
            <v>T3</v>
          </cell>
          <cell r="H2620">
            <v>35</v>
          </cell>
          <cell r="I2620" t="str">
            <v>menit</v>
          </cell>
        </row>
        <row r="2621">
          <cell r="C2621" t="str">
            <v>- Waktu pemasangan tulangan</v>
          </cell>
          <cell r="G2621" t="str">
            <v>T4</v>
          </cell>
          <cell r="H2621">
            <v>45</v>
          </cell>
          <cell r="I2621" t="str">
            <v>menit</v>
          </cell>
          <cell r="L2621" t="str">
            <v>1.</v>
          </cell>
          <cell r="N2621" t="str">
            <v>Bore Pile</v>
          </cell>
          <cell r="O2621" t="str">
            <v>(E33)</v>
          </cell>
          <cell r="P2621" t="str">
            <v>jam</v>
          </cell>
          <cell r="Q2621">
            <v>2.6606425702811244E-3</v>
          </cell>
          <cell r="R2621">
            <v>519227.06769037416</v>
          </cell>
          <cell r="U2621">
            <v>1381.4776399392485</v>
          </cell>
        </row>
        <row r="2622">
          <cell r="C2622" t="str">
            <v>- Waktu pengecoran</v>
          </cell>
          <cell r="G2622" t="str">
            <v>T5</v>
          </cell>
          <cell r="H2622">
            <v>75</v>
          </cell>
          <cell r="I2622" t="str">
            <v>menit</v>
          </cell>
          <cell r="L2622" t="str">
            <v>2.</v>
          </cell>
          <cell r="N2622" t="str">
            <v>Concr. Pump</v>
          </cell>
          <cell r="O2622" t="str">
            <v>(E28)</v>
          </cell>
          <cell r="P2622" t="str">
            <v>jam</v>
          </cell>
          <cell r="Q2622">
            <v>0.22590361445783133</v>
          </cell>
          <cell r="R2622">
            <v>76753.549917824115</v>
          </cell>
          <cell r="U2622">
            <v>17338.90434890605</v>
          </cell>
        </row>
        <row r="2623">
          <cell r="C2623" t="str">
            <v>- Waktu lain-lain</v>
          </cell>
          <cell r="G2623" t="str">
            <v>T6</v>
          </cell>
          <cell r="H2623">
            <v>15</v>
          </cell>
          <cell r="I2623" t="str">
            <v>menit</v>
          </cell>
          <cell r="L2623" t="str">
            <v>3.</v>
          </cell>
          <cell r="N2623" t="str">
            <v>Alat Bantu</v>
          </cell>
          <cell r="P2623" t="str">
            <v>Ls</v>
          </cell>
          <cell r="Q2623">
            <v>1</v>
          </cell>
          <cell r="R2623">
            <v>125</v>
          </cell>
          <cell r="U2623">
            <v>125</v>
          </cell>
        </row>
        <row r="2624">
          <cell r="G2624" t="str">
            <v>Ts1</v>
          </cell>
          <cell r="H2624">
            <v>265</v>
          </cell>
          <cell r="I2624" t="str">
            <v>menit</v>
          </cell>
        </row>
        <row r="2627">
          <cell r="C2627" t="str">
            <v>Kap. Prod. / jam  =</v>
          </cell>
          <cell r="D2627" t="str">
            <v>V1 x  Fa x 60</v>
          </cell>
          <cell r="G2627" t="str">
            <v>Q1</v>
          </cell>
          <cell r="H2627">
            <v>375.84905660377359</v>
          </cell>
          <cell r="I2627" t="str">
            <v>M1/jam</v>
          </cell>
        </row>
        <row r="2628">
          <cell r="D2628" t="str">
            <v>Ts1</v>
          </cell>
        </row>
        <row r="2629">
          <cell r="C2629" t="str">
            <v xml:space="preserve">Koefisien Alat / m' </v>
          </cell>
          <cell r="D2629" t="str">
            <v>= 1 : Q1</v>
          </cell>
          <cell r="G2629" t="str">
            <v>(E33)</v>
          </cell>
          <cell r="H2629">
            <v>2.6606425702811244E-3</v>
          </cell>
          <cell r="I2629" t="str">
            <v>Jam</v>
          </cell>
          <cell r="Q2629" t="str">
            <v xml:space="preserve">JUMLAH HARGA PERALATAN   </v>
          </cell>
          <cell r="U2629">
            <v>18845.3819888453</v>
          </cell>
        </row>
        <row r="2631">
          <cell r="L2631" t="str">
            <v>D.</v>
          </cell>
          <cell r="N2631" t="str">
            <v>JUMLAH HARGA TENAGA, BAHAN DAN PERALATAN  ( A + B + C )</v>
          </cell>
          <cell r="U2631">
            <v>2544651.6546844486</v>
          </cell>
        </row>
        <row r="2632">
          <cell r="A2632" t="str">
            <v>2.a</v>
          </cell>
          <cell r="C2632" t="str">
            <v>Concrete Pump</v>
          </cell>
          <cell r="G2632" t="str">
            <v>(E30)</v>
          </cell>
          <cell r="L2632" t="str">
            <v>E.</v>
          </cell>
          <cell r="N2632" t="str">
            <v>OVERHEAD &amp; PROFIT</v>
          </cell>
          <cell r="P2632">
            <v>10</v>
          </cell>
          <cell r="Q2632" t="str">
            <v>%  x  D</v>
          </cell>
          <cell r="U2632">
            <v>254465.16546844487</v>
          </cell>
        </row>
        <row r="2633">
          <cell r="C2633" t="str">
            <v>Kapasitas</v>
          </cell>
          <cell r="G2633" t="str">
            <v>V1</v>
          </cell>
          <cell r="H2633">
            <v>8</v>
          </cell>
          <cell r="I2633" t="str">
            <v>M3</v>
          </cell>
          <cell r="L2633" t="str">
            <v>F.</v>
          </cell>
          <cell r="N2633" t="str">
            <v>HARGA SATUAN PEKERJAAN  ( D + E )</v>
          </cell>
          <cell r="U2633">
            <v>2799116.8201528937</v>
          </cell>
        </row>
        <row r="2634">
          <cell r="C2634" t="str">
            <v>Faktor Efisiensi alat</v>
          </cell>
          <cell r="G2634" t="str">
            <v>Fa</v>
          </cell>
          <cell r="H2634">
            <v>0.83</v>
          </cell>
          <cell r="I2634" t="str">
            <v>-</v>
          </cell>
          <cell r="L2634" t="str">
            <v>Note: 1</v>
          </cell>
          <cell r="N2634" t="str">
            <v>SATUAN dapat berdasarkan atas jam operasi untuk Tenaga Kerja dan Peralatan, volume dan/atau ukuran</v>
          </cell>
        </row>
        <row r="2635">
          <cell r="C2635" t="str">
            <v>Waktu siklus</v>
          </cell>
          <cell r="N2635" t="str">
            <v>berat untuk bahan-bahan.</v>
          </cell>
        </row>
        <row r="2636">
          <cell r="C2636" t="str">
            <v>- Waktu pengecoran</v>
          </cell>
          <cell r="G2636" t="str">
            <v>T1</v>
          </cell>
          <cell r="H2636">
            <v>75</v>
          </cell>
          <cell r="I2636" t="str">
            <v>menit</v>
          </cell>
          <cell r="L2636">
            <v>2</v>
          </cell>
          <cell r="N2636" t="str">
            <v>Kuantitas satuan adalah kuantitas setiap komponen untuk menyelesaikan satu satuan pekerjaan dari nomor</v>
          </cell>
        </row>
        <row r="2637">
          <cell r="C2637" t="str">
            <v>- Waktu lain-lain</v>
          </cell>
          <cell r="G2637" t="str">
            <v>T2</v>
          </cell>
          <cell r="H2637">
            <v>15</v>
          </cell>
          <cell r="I2637" t="str">
            <v>menit</v>
          </cell>
          <cell r="N2637" t="str">
            <v>mata pembayaran.</v>
          </cell>
        </row>
        <row r="2638">
          <cell r="G2638" t="str">
            <v>Ts2</v>
          </cell>
          <cell r="H2638">
            <v>90</v>
          </cell>
          <cell r="I2638" t="str">
            <v>menit</v>
          </cell>
          <cell r="L2638">
            <v>3</v>
          </cell>
          <cell r="N2638" t="str">
            <v>Biaya satuan untuk peralatan sudah termasuk bahan bakar, bahan habis dipakai dan operator.</v>
          </cell>
        </row>
        <row r="2639">
          <cell r="L2639">
            <v>4</v>
          </cell>
          <cell r="N2639" t="str">
            <v>Biaya satuan sudah termasuk pengeluaran untuk seluruh pajak yang berkaitan (tetapi tidak termasuk PPN</v>
          </cell>
        </row>
        <row r="2640">
          <cell r="J2640" t="str">
            <v>Berlanjut ke hal. berikut.</v>
          </cell>
          <cell r="N2640" t="str">
            <v>yang dibayar dari kontrak) dan biaya-biaya lainnya.</v>
          </cell>
        </row>
        <row r="2641">
          <cell r="A2641" t="str">
            <v>ITEM PEMBAYARAN NO.</v>
          </cell>
          <cell r="D2641" t="str">
            <v>:  7.6 (14) d</v>
          </cell>
          <cell r="J2641" t="str">
            <v>Analisa EI-7614</v>
          </cell>
        </row>
        <row r="2642">
          <cell r="A2642" t="str">
            <v>JENIS PEKERJAAN</v>
          </cell>
          <cell r="D2642" t="str">
            <v>: Tiang Bor Beton Dia 1200 mm</v>
          </cell>
        </row>
        <row r="2643">
          <cell r="A2643" t="str">
            <v>SATUAN PEMBAYARAN</v>
          </cell>
          <cell r="D2643" t="str">
            <v>:  M'</v>
          </cell>
          <cell r="H2643" t="str">
            <v xml:space="preserve">        URAIAN ANALISA HARGA SATUAN</v>
          </cell>
        </row>
        <row r="2644">
          <cell r="J2644" t="str">
            <v>Lanjutan</v>
          </cell>
        </row>
        <row r="2646">
          <cell r="A2646" t="str">
            <v>No.</v>
          </cell>
          <cell r="C2646" t="str">
            <v>U R A I A N</v>
          </cell>
          <cell r="G2646" t="str">
            <v>KODE</v>
          </cell>
          <cell r="H2646" t="str">
            <v>KOEF.</v>
          </cell>
          <cell r="I2646" t="str">
            <v>SATUAN</v>
          </cell>
          <cell r="J2646" t="str">
            <v>KETERANGAN</v>
          </cell>
        </row>
        <row r="2649">
          <cell r="C2649" t="str">
            <v>Kap. Prod. / jam  =</v>
          </cell>
          <cell r="D2649" t="str">
            <v>V2 x  Fa x 60</v>
          </cell>
          <cell r="G2649" t="str">
            <v>Q2</v>
          </cell>
          <cell r="H2649">
            <v>4.4266666666666667</v>
          </cell>
          <cell r="I2649" t="str">
            <v>M3/jam</v>
          </cell>
        </row>
        <row r="2650">
          <cell r="D2650" t="str">
            <v>Ts2</v>
          </cell>
          <cell r="G2650" t="str">
            <v>Q2</v>
          </cell>
          <cell r="H2650">
            <v>3.9140326745562408</v>
          </cell>
          <cell r="I2650" t="str">
            <v>M'/jam</v>
          </cell>
        </row>
        <row r="2652">
          <cell r="C2652" t="str">
            <v xml:space="preserve">Koefisien Alat / m' </v>
          </cell>
          <cell r="D2652" t="str">
            <v>= 1 : Q2</v>
          </cell>
          <cell r="G2652" t="str">
            <v>(E30)</v>
          </cell>
          <cell r="H2652">
            <v>0.22590361445783133</v>
          </cell>
          <cell r="I2652" t="str">
            <v>Jam</v>
          </cell>
        </row>
        <row r="2654">
          <cell r="A2654" t="str">
            <v>2.b.</v>
          </cell>
          <cell r="C2654" t="str">
            <v>ALAT  BANTU</v>
          </cell>
        </row>
        <row r="2655">
          <cell r="C2655" t="str">
            <v>Diperlukan alat bantu antara lain :</v>
          </cell>
          <cell r="J2655" t="str">
            <v>Lumpsum</v>
          </cell>
        </row>
        <row r="2656">
          <cell r="C2656" t="str">
            <v>- alat ukur, dan lainnya</v>
          </cell>
        </row>
        <row r="2660">
          <cell r="A2660" t="str">
            <v>3.</v>
          </cell>
          <cell r="C2660" t="str">
            <v>TENAGA</v>
          </cell>
        </row>
        <row r="2661">
          <cell r="C2661" t="str">
            <v>Produksi Tiang dalam 1 titik bor = Q1</v>
          </cell>
          <cell r="G2661" t="str">
            <v>Qt</v>
          </cell>
          <cell r="H2661">
            <v>375.84905660377359</v>
          </cell>
          <cell r="I2661" t="str">
            <v>M'</v>
          </cell>
        </row>
        <row r="2662">
          <cell r="C2662" t="str">
            <v>Kebutuhan tenaga tambahan di lokasi ::</v>
          </cell>
        </row>
        <row r="2663">
          <cell r="D2663" t="str">
            <v>- Mandor</v>
          </cell>
          <cell r="G2663" t="str">
            <v>M</v>
          </cell>
          <cell r="H2663">
            <v>1</v>
          </cell>
          <cell r="I2663" t="str">
            <v>orang</v>
          </cell>
        </row>
        <row r="2664">
          <cell r="D2664" t="str">
            <v>- Tukang</v>
          </cell>
          <cell r="G2664" t="str">
            <v>T</v>
          </cell>
          <cell r="H2664">
            <v>3</v>
          </cell>
          <cell r="I2664" t="str">
            <v>orang</v>
          </cell>
        </row>
        <row r="2665">
          <cell r="D2665" t="str">
            <v>- Pekerja</v>
          </cell>
          <cell r="G2665" t="str">
            <v>P</v>
          </cell>
          <cell r="H2665">
            <v>9</v>
          </cell>
          <cell r="I2665" t="str">
            <v>orang</v>
          </cell>
        </row>
        <row r="2667">
          <cell r="C2667" t="str">
            <v>Koefisien Tenaga / M'   :</v>
          </cell>
        </row>
        <row r="2668">
          <cell r="D2668" t="str">
            <v>-  Mandor</v>
          </cell>
          <cell r="E2668" t="str">
            <v>= ( M) : Qt</v>
          </cell>
          <cell r="G2668" t="str">
            <v>(L03)</v>
          </cell>
          <cell r="H2668">
            <v>1.6566265060240963E-3</v>
          </cell>
          <cell r="I2668" t="str">
            <v>jam</v>
          </cell>
        </row>
        <row r="2669">
          <cell r="D2669" t="str">
            <v>-  Tukang</v>
          </cell>
          <cell r="E2669" t="str">
            <v>= ( T) : Qt</v>
          </cell>
          <cell r="G2669" t="str">
            <v>(L02)</v>
          </cell>
          <cell r="H2669">
            <v>4.969879518072289E-3</v>
          </cell>
          <cell r="I2669" t="str">
            <v>jam</v>
          </cell>
        </row>
        <row r="2670">
          <cell r="D2670" t="str">
            <v>-  Pekerja</v>
          </cell>
          <cell r="E2670" t="str">
            <v>= ( P) : Qt</v>
          </cell>
          <cell r="G2670" t="str">
            <v>(L01)</v>
          </cell>
          <cell r="H2670">
            <v>1.4909638554216868E-2</v>
          </cell>
          <cell r="I2670" t="str">
            <v>jam</v>
          </cell>
        </row>
        <row r="2673">
          <cell r="A2673" t="str">
            <v>4.</v>
          </cell>
          <cell r="C2673" t="str">
            <v>HARGA DASAR SATUAN UPAH, BAHAN DAN ALAT</v>
          </cell>
        </row>
        <row r="2674">
          <cell r="C2674" t="str">
            <v>Lihat lampiran.</v>
          </cell>
        </row>
        <row r="2676">
          <cell r="A2676" t="str">
            <v>5.</v>
          </cell>
          <cell r="C2676" t="str">
            <v>ANALISA HARGA SATUAN PEKERJAAN</v>
          </cell>
        </row>
        <row r="2677">
          <cell r="C2677" t="str">
            <v>Lihat perhitungan dalam FORMULIR STANDAR UNTUK</v>
          </cell>
        </row>
        <row r="2678">
          <cell r="C2678" t="str">
            <v>PEREKEMAN ANALISA MASING-MASING HARGA</v>
          </cell>
        </row>
        <row r="2679">
          <cell r="C2679" t="str">
            <v>SATUAN.</v>
          </cell>
        </row>
        <row r="2680">
          <cell r="C2680" t="str">
            <v>Didapat Harga Satuan Pekerjaan :</v>
          </cell>
        </row>
        <row r="2682">
          <cell r="C2682" t="str">
            <v xml:space="preserve">Rp.  </v>
          </cell>
          <cell r="D2682">
            <v>2799116.8201528937</v>
          </cell>
          <cell r="E2682" t="str">
            <v xml:space="preserve"> / M'</v>
          </cell>
        </row>
        <row r="2686">
          <cell r="A2686" t="str">
            <v>6.</v>
          </cell>
          <cell r="C2686" t="str">
            <v>MASA PELAKSANAAN YANG DIPERLUKAN</v>
          </cell>
        </row>
        <row r="2687">
          <cell r="C2687" t="str">
            <v>Masa Pelaksanaan :</v>
          </cell>
          <cell r="D2687" t="str">
            <v>. . . . . . . . . . . .</v>
          </cell>
        </row>
        <row r="2689">
          <cell r="A2689" t="str">
            <v>7.</v>
          </cell>
          <cell r="C2689" t="str">
            <v>VOLUME PEKERJAAN YANG DIPERLUKAN</v>
          </cell>
        </row>
        <row r="2690">
          <cell r="C2690" t="str">
            <v>Volume pekerjaan  :</v>
          </cell>
          <cell r="D2690">
            <v>0</v>
          </cell>
          <cell r="E2690" t="str">
            <v>M'</v>
          </cell>
        </row>
        <row r="2700">
          <cell r="A2700" t="str">
            <v>ITEM PEMBAYARAN NO.</v>
          </cell>
          <cell r="D2700" t="str">
            <v>:  7.6 (14) e</v>
          </cell>
          <cell r="J2700" t="str">
            <v>Analisa EI-7614</v>
          </cell>
          <cell r="T2700" t="str">
            <v>Analisa EI-7614</v>
          </cell>
        </row>
        <row r="2701">
          <cell r="A2701" t="str">
            <v>JENIS PEKERJAAN</v>
          </cell>
          <cell r="D2701" t="str">
            <v>: Tiang Bor Beton Dia 1500 mm</v>
          </cell>
        </row>
        <row r="2702">
          <cell r="A2702" t="str">
            <v>SATUAN PEMBAYARAN</v>
          </cell>
          <cell r="D2702" t="str">
            <v>:  M'</v>
          </cell>
          <cell r="H2702" t="str">
            <v xml:space="preserve">        URAIAN ANALISA HARGA SATUAN</v>
          </cell>
          <cell r="L2702" t="str">
            <v>FORMULIR STANDAR UNTUK</v>
          </cell>
        </row>
        <row r="2703">
          <cell r="L2703" t="str">
            <v>PEREKAMAN ANALISA MASING-MASING HARGA SATUAN</v>
          </cell>
        </row>
        <row r="2704">
          <cell r="L2704" t="str">
            <v/>
          </cell>
        </row>
        <row r="2705">
          <cell r="A2705" t="str">
            <v>No.</v>
          </cell>
          <cell r="C2705" t="str">
            <v>U R A I A N</v>
          </cell>
          <cell r="G2705" t="str">
            <v>KODE</v>
          </cell>
          <cell r="H2705" t="str">
            <v>KOEF.</v>
          </cell>
          <cell r="I2705" t="str">
            <v>SATUAN</v>
          </cell>
          <cell r="J2705" t="str">
            <v>KETERANGAN</v>
          </cell>
        </row>
        <row r="2707">
          <cell r="L2707" t="str">
            <v>Proyek / Bagpro</v>
          </cell>
          <cell r="O2707" t="str">
            <v xml:space="preserve">:  Peningkatan Jalan Dan Jembatan Prop. NTT </v>
          </cell>
        </row>
        <row r="2708">
          <cell r="A2708" t="str">
            <v>I.</v>
          </cell>
          <cell r="C2708" t="str">
            <v>ASUMSI</v>
          </cell>
          <cell r="L2708" t="str">
            <v>No. Paket Kontrak</v>
          </cell>
          <cell r="O2708" t="str">
            <v xml:space="preserve">:  </v>
          </cell>
        </row>
        <row r="2709">
          <cell r="A2709">
            <v>1</v>
          </cell>
          <cell r="C2709" t="str">
            <v>Menggunakan alat (cara mekanik)</v>
          </cell>
          <cell r="L2709" t="str">
            <v>Nama Paket</v>
          </cell>
          <cell r="O2709" t="str">
            <v>:  Pembangunan Jalan Resetlement Pengungsi Mauritzu</v>
          </cell>
        </row>
        <row r="2710">
          <cell r="A2710">
            <v>2</v>
          </cell>
          <cell r="C2710" t="str">
            <v>Beton berdasarkan analisa item pekerjaan ybs</v>
          </cell>
          <cell r="L2710" t="str">
            <v>Prop / Kab / Kodya</v>
          </cell>
          <cell r="O2710" t="str">
            <v>:  Nusa Tenggara Timur / TTU</v>
          </cell>
        </row>
        <row r="2711">
          <cell r="A2711">
            <v>3</v>
          </cell>
          <cell r="C2711" t="str">
            <v>Baja tulangan berdasarkan analisa item ybs</v>
          </cell>
          <cell r="L2711" t="str">
            <v>ITEM PEMBAYARAN NO.</v>
          </cell>
          <cell r="O2711" t="str">
            <v>:  7.6 (14) e</v>
          </cell>
          <cell r="R2711" t="str">
            <v>PERKIRAAN VOL. PEK.</v>
          </cell>
          <cell r="T2711" t="str">
            <v>:</v>
          </cell>
          <cell r="U2711" t="e">
            <v>#REF!</v>
          </cell>
        </row>
        <row r="2712">
          <cell r="A2712">
            <v>4</v>
          </cell>
          <cell r="C2712" t="str">
            <v>Jarak rata-rata Base camp ke lokasi pekerjaan</v>
          </cell>
          <cell r="G2712" t="str">
            <v>L</v>
          </cell>
          <cell r="H2712">
            <v>17.5</v>
          </cell>
          <cell r="I2712" t="str">
            <v>KM</v>
          </cell>
          <cell r="L2712" t="str">
            <v>JENIS PEKERJAAN</v>
          </cell>
          <cell r="O2712" t="str">
            <v>: Tiang Bor Beton Dia 1500 mm</v>
          </cell>
          <cell r="R2712" t="str">
            <v>TOTAL HARGA (Rp.)</v>
          </cell>
          <cell r="T2712" t="str">
            <v>:</v>
          </cell>
          <cell r="U2712" t="e">
            <v>#REF!</v>
          </cell>
        </row>
        <row r="2713">
          <cell r="A2713">
            <v>5</v>
          </cell>
          <cell r="C2713" t="str">
            <v>Jam kerja efektif per-hari</v>
          </cell>
          <cell r="G2713" t="str">
            <v>Tk</v>
          </cell>
          <cell r="H2713">
            <v>7</v>
          </cell>
          <cell r="I2713" t="str">
            <v>jam</v>
          </cell>
          <cell r="L2713" t="str">
            <v>SATUAN PEMBAYARAN</v>
          </cell>
          <cell r="O2713" t="str">
            <v>:  M'</v>
          </cell>
          <cell r="R2713" t="str">
            <v>% THD. BIAYA PROYEK</v>
          </cell>
          <cell r="T2713" t="str">
            <v>:</v>
          </cell>
          <cell r="U2713" t="e">
            <v>#REF!</v>
          </cell>
        </row>
        <row r="2714">
          <cell r="A2714">
            <v>6</v>
          </cell>
          <cell r="C2714" t="str">
            <v>Panjang Tiang</v>
          </cell>
          <cell r="G2714" t="str">
            <v>p</v>
          </cell>
          <cell r="H2714">
            <v>12</v>
          </cell>
          <cell r="I2714" t="str">
            <v>M</v>
          </cell>
        </row>
        <row r="2715">
          <cell r="A2715">
            <v>7</v>
          </cell>
          <cell r="C2715" t="str">
            <v>Ukuran diameter tiang bor beton</v>
          </cell>
          <cell r="G2715" t="str">
            <v>Uk</v>
          </cell>
          <cell r="H2715">
            <v>1.5</v>
          </cell>
          <cell r="I2715" t="str">
            <v>M</v>
          </cell>
        </row>
        <row r="2716">
          <cell r="A2716">
            <v>8</v>
          </cell>
          <cell r="C2716" t="str">
            <v>Kebutuhan Baja tulangan</v>
          </cell>
          <cell r="G2716" t="str">
            <v>Mb</v>
          </cell>
          <cell r="H2716">
            <v>150</v>
          </cell>
          <cell r="I2716" t="str">
            <v xml:space="preserve"> Kg/M3</v>
          </cell>
          <cell r="Q2716" t="str">
            <v>PERKIRAAN</v>
          </cell>
          <cell r="R2716" t="str">
            <v>HARGA</v>
          </cell>
          <cell r="S2716" t="str">
            <v>JUMLAH</v>
          </cell>
        </row>
        <row r="2717">
          <cell r="L2717" t="str">
            <v>NO.</v>
          </cell>
          <cell r="N2717" t="str">
            <v>KOMPONEN</v>
          </cell>
          <cell r="P2717" t="str">
            <v>SATUAN</v>
          </cell>
          <cell r="Q2717" t="str">
            <v>KUANTITAS</v>
          </cell>
          <cell r="R2717" t="str">
            <v>SATUAN</v>
          </cell>
          <cell r="S2717" t="str">
            <v>HARGA</v>
          </cell>
        </row>
        <row r="2718">
          <cell r="A2718" t="str">
            <v>II.</v>
          </cell>
          <cell r="C2718" t="str">
            <v>URUTAN KERJA</v>
          </cell>
          <cell r="R2718" t="str">
            <v>(Rp.)</v>
          </cell>
          <cell r="S2718" t="str">
            <v>(Rp.)</v>
          </cell>
        </row>
        <row r="2719">
          <cell r="A2719">
            <v>1</v>
          </cell>
          <cell r="C2719" t="str">
            <v>Pengeboran dilakukan dengan Tower Bor Pile machine</v>
          </cell>
        </row>
        <row r="2720">
          <cell r="A2720">
            <v>2</v>
          </cell>
          <cell r="C2720" t="str">
            <v>Setelah selesai pengeboran dan tanahnya dibuang</v>
          </cell>
        </row>
        <row r="2721">
          <cell r="C2721" t="str">
            <v xml:space="preserve">dimasukkan chasing </v>
          </cell>
          <cell r="L2721" t="str">
            <v>A.</v>
          </cell>
          <cell r="N2721" t="str">
            <v>TENAGA</v>
          </cell>
        </row>
        <row r="2722">
          <cell r="A2722">
            <v>3</v>
          </cell>
          <cell r="C2722" t="str">
            <v>Pemasukan tulangan dengan tenaga manusia</v>
          </cell>
        </row>
        <row r="2723">
          <cell r="A2723">
            <v>4</v>
          </cell>
          <cell r="C2723" t="str">
            <v>Pengecoran dengan Concrette Pump</v>
          </cell>
          <cell r="L2723" t="str">
            <v>1.</v>
          </cell>
          <cell r="N2723" t="str">
            <v>Pekerja</v>
          </cell>
          <cell r="O2723" t="str">
            <v>(L01)</v>
          </cell>
          <cell r="P2723" t="str">
            <v>jam</v>
          </cell>
          <cell r="Q2723">
            <v>1.9879518072289156E-2</v>
          </cell>
          <cell r="R2723">
            <v>0</v>
          </cell>
          <cell r="U2723">
            <v>0</v>
          </cell>
        </row>
        <row r="2724">
          <cell r="L2724" t="str">
            <v>2.</v>
          </cell>
          <cell r="N2724" t="str">
            <v>Tukang</v>
          </cell>
          <cell r="O2724" t="str">
            <v>(L02)</v>
          </cell>
          <cell r="P2724" t="str">
            <v>jam</v>
          </cell>
          <cell r="Q2724">
            <v>4.969879518072289E-3</v>
          </cell>
          <cell r="R2724">
            <v>0</v>
          </cell>
          <cell r="U2724">
            <v>0</v>
          </cell>
        </row>
        <row r="2725">
          <cell r="A2725" t="str">
            <v>III.</v>
          </cell>
          <cell r="C2725" t="str">
            <v>PEMAKAIAN BAHAN, ALAT DAN TENAGA</v>
          </cell>
          <cell r="L2725" t="str">
            <v>3.</v>
          </cell>
          <cell r="N2725" t="str">
            <v>Mandor</v>
          </cell>
          <cell r="O2725" t="str">
            <v>(L03)</v>
          </cell>
          <cell r="P2725" t="str">
            <v>jam</v>
          </cell>
          <cell r="Q2725">
            <v>1.6566265060240963E-3</v>
          </cell>
          <cell r="R2725">
            <v>0</v>
          </cell>
          <cell r="U2725">
            <v>0</v>
          </cell>
        </row>
        <row r="2727">
          <cell r="A2727" t="str">
            <v xml:space="preserve">   1.</v>
          </cell>
          <cell r="C2727" t="str">
            <v>BAHAN</v>
          </cell>
          <cell r="Q2727" t="str">
            <v xml:space="preserve">JUMLAH HARGA TENAGA   </v>
          </cell>
          <cell r="U2727">
            <v>0</v>
          </cell>
        </row>
        <row r="2728">
          <cell r="A2728" t="str">
            <v>1.a.</v>
          </cell>
          <cell r="C2728" t="str">
            <v>Beton K-250</v>
          </cell>
          <cell r="D2728" t="str">
            <v>=  {1/4 Phi x (Uk)^2) x 1m</v>
          </cell>
          <cell r="G2728" t="str">
            <v>(EI-715)</v>
          </cell>
          <cell r="H2728">
            <v>1.7671458676442586</v>
          </cell>
          <cell r="I2728" t="str">
            <v>M3</v>
          </cell>
        </row>
        <row r="2729">
          <cell r="A2729" t="str">
            <v>1.b.</v>
          </cell>
          <cell r="C2729" t="str">
            <v>Baja Tulangan</v>
          </cell>
          <cell r="D2729" t="str">
            <v>=  {EI-716 x Mb}</v>
          </cell>
          <cell r="G2729" t="str">
            <v>(EI-73)</v>
          </cell>
          <cell r="H2729">
            <v>265.07188014663882</v>
          </cell>
          <cell r="I2729" t="str">
            <v>Kg</v>
          </cell>
          <cell r="L2729" t="str">
            <v>B.</v>
          </cell>
          <cell r="N2729" t="str">
            <v>BAHAN</v>
          </cell>
        </row>
        <row r="2730">
          <cell r="A2730" t="str">
            <v>1.c.</v>
          </cell>
          <cell r="C2730" t="str">
            <v>Casing</v>
          </cell>
          <cell r="D2730" t="str">
            <v>=  Phi x Uk</v>
          </cell>
          <cell r="H2730">
            <v>4.7123889803846897</v>
          </cell>
          <cell r="I2730" t="str">
            <v>M2</v>
          </cell>
        </row>
        <row r="2731">
          <cell r="L2731" t="str">
            <v>1.</v>
          </cell>
          <cell r="N2731" t="str">
            <v>Beton K-250</v>
          </cell>
          <cell r="O2731" t="str">
            <v>(EI-715)</v>
          </cell>
          <cell r="P2731" t="str">
            <v>M3</v>
          </cell>
          <cell r="Q2731">
            <v>1.7671458676442586</v>
          </cell>
          <cell r="R2731">
            <v>138019.74217789446</v>
          </cell>
          <cell r="U2731">
            <v>243901.01704299217</v>
          </cell>
        </row>
        <row r="2732">
          <cell r="A2732" t="str">
            <v>2.</v>
          </cell>
          <cell r="C2732" t="str">
            <v>ALAT</v>
          </cell>
          <cell r="L2732" t="str">
            <v>2.</v>
          </cell>
          <cell r="N2732" t="str">
            <v>Baja Tulangan</v>
          </cell>
          <cell r="O2732" t="str">
            <v>(EI-73)</v>
          </cell>
          <cell r="P2732" t="str">
            <v>Kg</v>
          </cell>
          <cell r="Q2732">
            <v>265.07188014663882</v>
          </cell>
          <cell r="R2732">
            <v>13413.000000000002</v>
          </cell>
          <cell r="U2732">
            <v>3555409.1284068669</v>
          </cell>
        </row>
        <row r="2733">
          <cell r="L2733" t="str">
            <v>3.</v>
          </cell>
          <cell r="N2733" t="str">
            <v>Casing</v>
          </cell>
          <cell r="P2733" t="str">
            <v>M2</v>
          </cell>
          <cell r="Q2733">
            <v>4.7123889803846897</v>
          </cell>
          <cell r="R2733">
            <v>25000</v>
          </cell>
          <cell r="U2733">
            <v>117809.72450961724</v>
          </cell>
        </row>
        <row r="2734">
          <cell r="A2734" t="str">
            <v>2.a</v>
          </cell>
          <cell r="C2734" t="str">
            <v>Bore Pile Machine</v>
          </cell>
          <cell r="G2734" t="str">
            <v>(E33)</v>
          </cell>
        </row>
        <row r="2735">
          <cell r="C2735" t="str">
            <v>Kapasitas</v>
          </cell>
          <cell r="G2735" t="str">
            <v>V1</v>
          </cell>
          <cell r="H2735">
            <v>2000</v>
          </cell>
          <cell r="I2735" t="str">
            <v>M'</v>
          </cell>
        </row>
        <row r="2736">
          <cell r="C2736" t="str">
            <v>Faktor Efisiensi alat</v>
          </cell>
          <cell r="G2736" t="str">
            <v>Fa</v>
          </cell>
          <cell r="H2736">
            <v>0.83</v>
          </cell>
          <cell r="I2736" t="str">
            <v>-</v>
          </cell>
        </row>
        <row r="2737">
          <cell r="C2737" t="str">
            <v>Waktu siklus</v>
          </cell>
          <cell r="Q2737" t="str">
            <v xml:space="preserve">JUMLAH HARGA BAHAN   </v>
          </cell>
          <cell r="U2737">
            <v>3917119.8699594764</v>
          </cell>
        </row>
        <row r="2738">
          <cell r="C2738" t="str">
            <v>- Waktu penggeseran dan penyetelan titik bor</v>
          </cell>
          <cell r="G2738" t="str">
            <v>T1</v>
          </cell>
          <cell r="H2738">
            <v>15</v>
          </cell>
          <cell r="I2738" t="str">
            <v>menit</v>
          </cell>
        </row>
        <row r="2739">
          <cell r="C2739" t="str">
            <v>- Waktu pengeboran dan pembuangan galian</v>
          </cell>
          <cell r="G2739" t="str">
            <v>T2</v>
          </cell>
          <cell r="H2739">
            <v>100</v>
          </cell>
          <cell r="I2739" t="str">
            <v>menit</v>
          </cell>
          <cell r="L2739" t="str">
            <v>C.</v>
          </cell>
          <cell r="N2739" t="str">
            <v>PERALATAN</v>
          </cell>
        </row>
        <row r="2740">
          <cell r="C2740" t="str">
            <v>- Waktu pemasangan Chasing</v>
          </cell>
          <cell r="G2740" t="str">
            <v>T3</v>
          </cell>
          <cell r="H2740">
            <v>40</v>
          </cell>
          <cell r="I2740" t="str">
            <v>menit</v>
          </cell>
        </row>
        <row r="2741">
          <cell r="C2741" t="str">
            <v>- Waktu pemasangan tulangan</v>
          </cell>
          <cell r="G2741" t="str">
            <v>T4</v>
          </cell>
          <cell r="H2741">
            <v>50</v>
          </cell>
          <cell r="I2741" t="str">
            <v>menit</v>
          </cell>
          <cell r="L2741" t="str">
            <v>1.</v>
          </cell>
          <cell r="N2741" t="str">
            <v>Bore Pile</v>
          </cell>
          <cell r="O2741" t="str">
            <v>(E33)</v>
          </cell>
          <cell r="P2741" t="str">
            <v>jam</v>
          </cell>
          <cell r="Q2741">
            <v>3.1124497991967871E-3</v>
          </cell>
          <cell r="R2741">
            <v>519227.06769037416</v>
          </cell>
          <cell r="U2741">
            <v>1616.0681825704416</v>
          </cell>
        </row>
        <row r="2742">
          <cell r="C2742" t="str">
            <v>- Waktu pengecoran</v>
          </cell>
          <cell r="G2742" t="str">
            <v>T5</v>
          </cell>
          <cell r="H2742">
            <v>90</v>
          </cell>
          <cell r="I2742" t="str">
            <v>menit</v>
          </cell>
          <cell r="L2742" t="str">
            <v>2.</v>
          </cell>
          <cell r="N2742" t="str">
            <v>Concr. Pump</v>
          </cell>
          <cell r="O2742" t="str">
            <v>(E28)</v>
          </cell>
          <cell r="P2742" t="str">
            <v>jam</v>
          </cell>
          <cell r="Q2742">
            <v>0.26355421686746988</v>
          </cell>
          <cell r="R2742">
            <v>76753.549917824115</v>
          </cell>
          <cell r="U2742">
            <v>20228.721740390392</v>
          </cell>
        </row>
        <row r="2743">
          <cell r="C2743" t="str">
            <v>- Waktu lain-lain</v>
          </cell>
          <cell r="G2743" t="str">
            <v>T6</v>
          </cell>
          <cell r="H2743">
            <v>15</v>
          </cell>
          <cell r="I2743" t="str">
            <v>menit</v>
          </cell>
          <cell r="L2743" t="str">
            <v>3.</v>
          </cell>
          <cell r="N2743" t="str">
            <v>Alat Bantu</v>
          </cell>
          <cell r="P2743" t="str">
            <v>Ls</v>
          </cell>
          <cell r="Q2743">
            <v>1</v>
          </cell>
          <cell r="R2743">
            <v>125</v>
          </cell>
          <cell r="U2743">
            <v>125</v>
          </cell>
        </row>
        <row r="2744">
          <cell r="G2744" t="str">
            <v>Ts1</v>
          </cell>
          <cell r="H2744">
            <v>310</v>
          </cell>
          <cell r="I2744" t="str">
            <v>menit</v>
          </cell>
        </row>
        <row r="2747">
          <cell r="C2747" t="str">
            <v>Kap. Prod. / jam  =</v>
          </cell>
          <cell r="D2747" t="str">
            <v>V1 x  Fa x 60</v>
          </cell>
          <cell r="G2747" t="str">
            <v>Q1</v>
          </cell>
          <cell r="H2747">
            <v>321.29032258064518</v>
          </cell>
          <cell r="I2747" t="str">
            <v>M1</v>
          </cell>
        </row>
        <row r="2748">
          <cell r="D2748" t="str">
            <v>Ts1</v>
          </cell>
        </row>
        <row r="2749">
          <cell r="C2749" t="str">
            <v xml:space="preserve">Koefisien Alat / m' </v>
          </cell>
          <cell r="D2749" t="str">
            <v>= 1 : Q1</v>
          </cell>
          <cell r="G2749" t="str">
            <v>(E33)</v>
          </cell>
          <cell r="H2749">
            <v>3.1124497991967871E-3</v>
          </cell>
          <cell r="I2749" t="str">
            <v>Jam</v>
          </cell>
          <cell r="Q2749" t="str">
            <v xml:space="preserve">JUMLAH HARGA PERALATAN   </v>
          </cell>
          <cell r="U2749">
            <v>21969.789922960834</v>
          </cell>
        </row>
        <row r="2751">
          <cell r="L2751" t="str">
            <v>D.</v>
          </cell>
          <cell r="N2751" t="str">
            <v>JUMLAH HARGA TENAGA, BAHAN DAN PERALATAN  ( A + B + C )</v>
          </cell>
          <cell r="U2751">
            <v>3939089.6598824374</v>
          </cell>
        </row>
        <row r="2752">
          <cell r="A2752" t="str">
            <v>2.a</v>
          </cell>
          <cell r="C2752" t="str">
            <v>Concrete Pump</v>
          </cell>
          <cell r="G2752" t="str">
            <v>(E30)</v>
          </cell>
          <cell r="L2752" t="str">
            <v>E.</v>
          </cell>
          <cell r="N2752" t="str">
            <v>OVERHEAD &amp; PROFIT</v>
          </cell>
          <cell r="P2752">
            <v>10</v>
          </cell>
          <cell r="Q2752" t="str">
            <v>%  x  D</v>
          </cell>
          <cell r="U2752">
            <v>393908.96598824376</v>
          </cell>
        </row>
        <row r="2753">
          <cell r="C2753" t="str">
            <v>Kapasitas</v>
          </cell>
          <cell r="G2753" t="str">
            <v>V1</v>
          </cell>
          <cell r="H2753">
            <v>8</v>
          </cell>
          <cell r="I2753" t="str">
            <v>M3</v>
          </cell>
          <cell r="L2753" t="str">
            <v>F.</v>
          </cell>
          <cell r="N2753" t="str">
            <v>HARGA SATUAN PEKERJAAN  ( D + E )</v>
          </cell>
          <cell r="U2753">
            <v>4332998.6258706814</v>
          </cell>
        </row>
        <row r="2754">
          <cell r="C2754" t="str">
            <v>Faktor Efisiensi alat</v>
          </cell>
          <cell r="G2754" t="str">
            <v>Fa</v>
          </cell>
          <cell r="H2754">
            <v>0.83</v>
          </cell>
          <cell r="I2754" t="str">
            <v>-</v>
          </cell>
          <cell r="L2754" t="str">
            <v>Note: 1</v>
          </cell>
          <cell r="N2754" t="str">
            <v>SATUAN dapat berdasarkan atas jam operasi untuk Tenaga Kerja dan Peralatan, volume dan/atau ukuran</v>
          </cell>
        </row>
        <row r="2755">
          <cell r="C2755" t="str">
            <v>Waktu siklus</v>
          </cell>
          <cell r="N2755" t="str">
            <v>berat untuk bahan-bahan.</v>
          </cell>
        </row>
        <row r="2756">
          <cell r="C2756" t="str">
            <v>- Waktu pengecoran</v>
          </cell>
          <cell r="G2756" t="str">
            <v>T1</v>
          </cell>
          <cell r="H2756">
            <v>90</v>
          </cell>
          <cell r="I2756" t="str">
            <v>menit</v>
          </cell>
          <cell r="L2756">
            <v>2</v>
          </cell>
          <cell r="N2756" t="str">
            <v>Kuantitas satuan adalah kuantitas setiap komponen untuk menyelesaikan satu satuan pekerjaan dari nomor</v>
          </cell>
        </row>
        <row r="2757">
          <cell r="C2757" t="str">
            <v>- Waktu lain-lain</v>
          </cell>
          <cell r="G2757" t="str">
            <v>T2</v>
          </cell>
          <cell r="H2757">
            <v>15</v>
          </cell>
          <cell r="I2757" t="str">
            <v>menit</v>
          </cell>
          <cell r="N2757" t="str">
            <v>mata pembayaran.</v>
          </cell>
        </row>
        <row r="2758">
          <cell r="G2758" t="str">
            <v>Ts2</v>
          </cell>
          <cell r="H2758">
            <v>105</v>
          </cell>
          <cell r="I2758" t="str">
            <v>menit</v>
          </cell>
          <cell r="L2758">
            <v>3</v>
          </cell>
          <cell r="N2758" t="str">
            <v>Biaya satuan untuk peralatan sudah termasuk bahan bakar, bahan habis dipakai dan operator.</v>
          </cell>
        </row>
        <row r="2759">
          <cell r="L2759">
            <v>4</v>
          </cell>
          <cell r="N2759" t="str">
            <v>Biaya satuan sudah termasuk pengeluaran untuk seluruh pajak yang berkaitan (tetapi tidak termasuk PPN</v>
          </cell>
        </row>
        <row r="2760">
          <cell r="J2760" t="str">
            <v>Berlanjut ke hal. berikut.</v>
          </cell>
          <cell r="N2760" t="str">
            <v>yang dibayar dari kontrak) dan biaya-biaya lainnya.</v>
          </cell>
        </row>
        <row r="2761">
          <cell r="A2761" t="str">
            <v>ITEM PEMBAYARAN NO.</v>
          </cell>
          <cell r="D2761" t="str">
            <v>:  7.6 (14) e</v>
          </cell>
          <cell r="J2761" t="str">
            <v>Analisa EI-7614</v>
          </cell>
        </row>
        <row r="2762">
          <cell r="A2762" t="str">
            <v>JENIS PEKERJAAN</v>
          </cell>
          <cell r="D2762" t="str">
            <v>: Tiang Bor Beton Dia 1500 mm</v>
          </cell>
        </row>
        <row r="2763">
          <cell r="A2763" t="str">
            <v>SATUAN PEMBAYARAN</v>
          </cell>
          <cell r="D2763" t="str">
            <v>:  M'</v>
          </cell>
          <cell r="H2763" t="str">
            <v xml:space="preserve">        URAIAN ANALISA HARGA SATUAN</v>
          </cell>
        </row>
        <row r="2764">
          <cell r="J2764" t="str">
            <v>Lanjutan</v>
          </cell>
        </row>
        <row r="2766">
          <cell r="A2766" t="str">
            <v>No.</v>
          </cell>
          <cell r="C2766" t="str">
            <v>U R A I A N</v>
          </cell>
          <cell r="G2766" t="str">
            <v>KODE</v>
          </cell>
          <cell r="H2766" t="str">
            <v>KOEF.</v>
          </cell>
          <cell r="I2766" t="str">
            <v>SATUAN</v>
          </cell>
          <cell r="J2766" t="str">
            <v>KETERANGAN</v>
          </cell>
        </row>
        <row r="2769">
          <cell r="C2769" t="str">
            <v>Kap. Prod. / jam  =</v>
          </cell>
          <cell r="D2769" t="str">
            <v>V2 x  Fa x 60</v>
          </cell>
          <cell r="G2769" t="str">
            <v>Q2</v>
          </cell>
          <cell r="H2769">
            <v>3.794285714285714</v>
          </cell>
          <cell r="I2769" t="str">
            <v>M3/jam</v>
          </cell>
        </row>
        <row r="2770">
          <cell r="D2770" t="str">
            <v>Ts2</v>
          </cell>
          <cell r="G2770" t="str">
            <v>Q2</v>
          </cell>
          <cell r="H2770">
            <v>2.1471264957565666</v>
          </cell>
          <cell r="I2770" t="str">
            <v>M'/jam</v>
          </cell>
        </row>
        <row r="2772">
          <cell r="C2772" t="str">
            <v xml:space="preserve">Koefisien Alat / m' </v>
          </cell>
          <cell r="D2772" t="str">
            <v>= 1 : Q2</v>
          </cell>
          <cell r="G2772" t="str">
            <v>(E30)</v>
          </cell>
          <cell r="H2772">
            <v>0.26355421686746988</v>
          </cell>
          <cell r="I2772" t="str">
            <v>Jam</v>
          </cell>
        </row>
        <row r="2774">
          <cell r="A2774" t="str">
            <v>2.b.</v>
          </cell>
          <cell r="C2774" t="str">
            <v>ALAT  BANTU</v>
          </cell>
        </row>
        <row r="2775">
          <cell r="C2775" t="str">
            <v>Diperlukan alat bantu antara lain :</v>
          </cell>
          <cell r="J2775" t="str">
            <v>Lumpsum</v>
          </cell>
        </row>
        <row r="2776">
          <cell r="C2776" t="str">
            <v>- alat ukur, dan lainnya</v>
          </cell>
        </row>
        <row r="2780">
          <cell r="A2780" t="str">
            <v>3.</v>
          </cell>
          <cell r="C2780" t="str">
            <v>TENAGA</v>
          </cell>
        </row>
        <row r="2781">
          <cell r="C2781" t="str">
            <v>Produksi Tiang dalam 1 titik bor = Q1</v>
          </cell>
          <cell r="G2781" t="str">
            <v>Qt</v>
          </cell>
          <cell r="H2781">
            <v>321.29032258064518</v>
          </cell>
          <cell r="I2781" t="str">
            <v>M'</v>
          </cell>
        </row>
        <row r="2782">
          <cell r="C2782" t="str">
            <v>Kebutuhan tenaga tambahan di lokasi ::</v>
          </cell>
        </row>
        <row r="2783">
          <cell r="D2783" t="str">
            <v>- Mandor</v>
          </cell>
          <cell r="G2783" t="str">
            <v>M</v>
          </cell>
          <cell r="H2783">
            <v>1</v>
          </cell>
          <cell r="I2783" t="str">
            <v>orang</v>
          </cell>
        </row>
        <row r="2784">
          <cell r="D2784" t="str">
            <v>- Tukang</v>
          </cell>
          <cell r="G2784" t="str">
            <v>T</v>
          </cell>
          <cell r="H2784">
            <v>3</v>
          </cell>
          <cell r="I2784" t="str">
            <v>orang</v>
          </cell>
        </row>
        <row r="2785">
          <cell r="D2785" t="str">
            <v>- Pekerja</v>
          </cell>
          <cell r="G2785" t="str">
            <v>P</v>
          </cell>
          <cell r="H2785">
            <v>12</v>
          </cell>
          <cell r="I2785" t="str">
            <v>orang</v>
          </cell>
        </row>
        <row r="2787">
          <cell r="C2787" t="str">
            <v>Koefisien Tenaga / M'   :</v>
          </cell>
        </row>
        <row r="2788">
          <cell r="D2788" t="str">
            <v>-  Mandor</v>
          </cell>
          <cell r="E2788" t="str">
            <v>= ( M) : Qt</v>
          </cell>
          <cell r="G2788" t="str">
            <v>(L03)</v>
          </cell>
          <cell r="H2788">
            <v>1.6566265060240963E-3</v>
          </cell>
          <cell r="I2788" t="str">
            <v>jam</v>
          </cell>
        </row>
        <row r="2789">
          <cell r="D2789" t="str">
            <v>-  Tukang</v>
          </cell>
          <cell r="E2789" t="str">
            <v>= ( T) : Qt</v>
          </cell>
          <cell r="G2789" t="str">
            <v>(L02)</v>
          </cell>
          <cell r="H2789">
            <v>4.969879518072289E-3</v>
          </cell>
          <cell r="I2789" t="str">
            <v>jam</v>
          </cell>
        </row>
        <row r="2790">
          <cell r="D2790" t="str">
            <v>-  Pekerja</v>
          </cell>
          <cell r="E2790" t="str">
            <v>= ( P) : Qt</v>
          </cell>
          <cell r="G2790" t="str">
            <v>(L01)</v>
          </cell>
          <cell r="H2790">
            <v>1.9879518072289156E-2</v>
          </cell>
          <cell r="I2790" t="str">
            <v>jam</v>
          </cell>
        </row>
        <row r="2793">
          <cell r="A2793" t="str">
            <v>4.</v>
          </cell>
          <cell r="C2793" t="str">
            <v>HARGA DASAR SATUAN UPAH, BAHAN DAN ALAT</v>
          </cell>
        </row>
        <row r="2794">
          <cell r="C2794" t="str">
            <v>Lihat lampiran.</v>
          </cell>
        </row>
        <row r="2796">
          <cell r="A2796" t="str">
            <v>5.</v>
          </cell>
          <cell r="C2796" t="str">
            <v>ANALISA HARGA SATUAN PEKERJAAN</v>
          </cell>
        </row>
        <row r="2797">
          <cell r="C2797" t="str">
            <v>Lihat perhitungan dalam FORMULIR STANDAR UNTUK</v>
          </cell>
        </row>
        <row r="2798">
          <cell r="C2798" t="str">
            <v>PEREKEMAN ANALISA MASING-MASING HARGA</v>
          </cell>
        </row>
        <row r="2799">
          <cell r="C2799" t="str">
            <v>SATUAN.</v>
          </cell>
        </row>
        <row r="2800">
          <cell r="C2800" t="str">
            <v>Didapat Harga Satuan Pekerjaan :</v>
          </cell>
        </row>
        <row r="2802">
          <cell r="C2802" t="str">
            <v xml:space="preserve">Rp.  </v>
          </cell>
          <cell r="D2802">
            <v>4332998.6258706814</v>
          </cell>
          <cell r="E2802" t="str">
            <v xml:space="preserve"> / M'</v>
          </cell>
        </row>
        <row r="2806">
          <cell r="A2806" t="str">
            <v>6.</v>
          </cell>
          <cell r="C2806" t="str">
            <v>MASA PELAKSANAAN YANG DIPERLUKAN</v>
          </cell>
        </row>
        <row r="2807">
          <cell r="C2807" t="str">
            <v>Masa Pelaksanaan :</v>
          </cell>
          <cell r="D2807" t="str">
            <v>. . . . . . . . . . . .</v>
          </cell>
        </row>
        <row r="2809">
          <cell r="A2809" t="str">
            <v>7.</v>
          </cell>
          <cell r="C2809" t="str">
            <v>VOLUME PEKERJAAN YANG DIPERLUKAN</v>
          </cell>
        </row>
        <row r="2810">
          <cell r="C2810" t="str">
            <v>Volume pekerjaan  :</v>
          </cell>
          <cell r="D2810">
            <v>0</v>
          </cell>
          <cell r="E2810" t="str">
            <v>M'</v>
          </cell>
        </row>
        <row r="2820">
          <cell r="A2820" t="str">
            <v>ITEM PEMBAYARAN NO.</v>
          </cell>
          <cell r="D2820" t="str">
            <v>:  7.6 (18)</v>
          </cell>
          <cell r="J2820" t="str">
            <v>Analisa EI-7618</v>
          </cell>
          <cell r="T2820" t="str">
            <v>Analisa EI-7618</v>
          </cell>
        </row>
        <row r="2821">
          <cell r="A2821" t="str">
            <v>JENIS PEKERJAAN</v>
          </cell>
          <cell r="D2821" t="str">
            <v>:  Pengujian Tiang s/d Dia. 600 MM</v>
          </cell>
        </row>
        <row r="2822">
          <cell r="A2822" t="str">
            <v>SATUAN PEMBAYARAN</v>
          </cell>
          <cell r="D2822" t="str">
            <v>:  BUAH</v>
          </cell>
          <cell r="H2822" t="str">
            <v xml:space="preserve">        URAIAN ANALISA HARGA SATUAN</v>
          </cell>
          <cell r="L2822" t="str">
            <v>FORMULIR STANDAR UNTUK</v>
          </cell>
        </row>
        <row r="2823">
          <cell r="L2823" t="str">
            <v>PEREKAMAN ANALISA MASING-MASING HARGA SATUAN</v>
          </cell>
        </row>
        <row r="2824">
          <cell r="L2824" t="str">
            <v/>
          </cell>
        </row>
        <row r="2825">
          <cell r="A2825" t="str">
            <v>No.</v>
          </cell>
          <cell r="C2825" t="str">
            <v>U R A I A N</v>
          </cell>
          <cell r="G2825" t="str">
            <v>KODE</v>
          </cell>
          <cell r="H2825" t="str">
            <v>KOEF.</v>
          </cell>
          <cell r="I2825" t="str">
            <v>SATUAN</v>
          </cell>
          <cell r="J2825" t="str">
            <v>KETERANGAN</v>
          </cell>
        </row>
        <row r="2827">
          <cell r="L2827" t="str">
            <v>Proyek / Bagpro</v>
          </cell>
          <cell r="O2827" t="str">
            <v xml:space="preserve">:  Peningkatan Jalan Dan Jembatan Prop. NTT </v>
          </cell>
        </row>
        <row r="2828">
          <cell r="A2828" t="str">
            <v>I.</v>
          </cell>
          <cell r="C2828" t="str">
            <v>ASUMSI</v>
          </cell>
          <cell r="L2828" t="str">
            <v>No. Paket Kontrak</v>
          </cell>
          <cell r="O2828" t="str">
            <v xml:space="preserve">:  </v>
          </cell>
        </row>
        <row r="2829">
          <cell r="A2829">
            <v>1</v>
          </cell>
          <cell r="C2829" t="str">
            <v xml:space="preserve">Menggunakan Tiang Pancang Beton : Uk.40 x 40 cm </v>
          </cell>
          <cell r="L2829" t="str">
            <v>Nama Paket</v>
          </cell>
          <cell r="O2829" t="str">
            <v>:  Pembangunan Jalan Resetlement Pengungsi Mauritzu</v>
          </cell>
        </row>
        <row r="2830">
          <cell r="A2830">
            <v>2</v>
          </cell>
          <cell r="C2830" t="str">
            <v>Banyak Tiang</v>
          </cell>
          <cell r="G2830" t="str">
            <v>Bh</v>
          </cell>
          <cell r="H2830">
            <v>3</v>
          </cell>
          <cell r="I2830" t="str">
            <v>Buah</v>
          </cell>
          <cell r="L2830" t="str">
            <v>Prop / Kab / Kodya</v>
          </cell>
          <cell r="O2830" t="str">
            <v>:  Nusa Tenggara Timur / TTU</v>
          </cell>
        </row>
        <row r="2831">
          <cell r="A2831">
            <v>3</v>
          </cell>
          <cell r="C2831" t="str">
            <v>Panjang Tiang</v>
          </cell>
          <cell r="G2831" t="str">
            <v>Pj</v>
          </cell>
          <cell r="H2831">
            <v>24</v>
          </cell>
          <cell r="I2831" t="str">
            <v>M</v>
          </cell>
          <cell r="L2831" t="str">
            <v>ITEM PEMBAYARAN NO.</v>
          </cell>
          <cell r="O2831" t="str">
            <v>:  7.6 (18)</v>
          </cell>
          <cell r="R2831" t="str">
            <v>PERKIRAAN VOL. PEK.</v>
          </cell>
          <cell r="T2831" t="str">
            <v>:</v>
          </cell>
          <cell r="U2831">
            <v>0</v>
          </cell>
        </row>
        <row r="2832">
          <cell r="A2832">
            <v>4</v>
          </cell>
          <cell r="C2832" t="str">
            <v>Tiang Penahan dipancang sedalam</v>
          </cell>
          <cell r="G2832" t="str">
            <v>Dl1</v>
          </cell>
          <cell r="H2832">
            <v>21</v>
          </cell>
          <cell r="I2832" t="str">
            <v>M</v>
          </cell>
          <cell r="L2832" t="str">
            <v>JENIS PEKERJAAN</v>
          </cell>
          <cell r="O2832" t="str">
            <v>:  Pengujian Tiang s/d Dia. 600 MM</v>
          </cell>
          <cell r="R2832" t="str">
            <v>TOTAL HARGA (Rp.)</v>
          </cell>
          <cell r="T2832" t="str">
            <v>:</v>
          </cell>
          <cell r="U2832">
            <v>0</v>
          </cell>
        </row>
        <row r="2833">
          <cell r="A2833">
            <v>5</v>
          </cell>
          <cell r="C2833" t="str">
            <v>Tiang Percobaan dipancang sedalam</v>
          </cell>
          <cell r="G2833" t="str">
            <v>Dl2</v>
          </cell>
          <cell r="H2833">
            <v>23</v>
          </cell>
          <cell r="I2833" t="str">
            <v>M</v>
          </cell>
          <cell r="L2833" t="str">
            <v>SATUAN PEMBAYARAN</v>
          </cell>
          <cell r="O2833" t="str">
            <v>:  BUAH</v>
          </cell>
          <cell r="R2833" t="str">
            <v>% THD. BIAYA PROYEK</v>
          </cell>
          <cell r="T2833" t="str">
            <v>:</v>
          </cell>
          <cell r="U2833">
            <v>0</v>
          </cell>
        </row>
        <row r="2834">
          <cell r="A2834">
            <v>6</v>
          </cell>
          <cell r="C2834" t="str">
            <v>Pemancangan Tiang berdasarkan Item pekerjaan ybs</v>
          </cell>
        </row>
        <row r="2835">
          <cell r="A2835">
            <v>7</v>
          </cell>
          <cell r="C2835" t="str">
            <v>Lama Pembebanan  2 hari</v>
          </cell>
          <cell r="G2835" t="str">
            <v>Lb</v>
          </cell>
          <cell r="H2835">
            <v>48</v>
          </cell>
          <cell r="I2835" t="str">
            <v>Jam</v>
          </cell>
        </row>
        <row r="2836">
          <cell r="A2836">
            <v>8</v>
          </cell>
          <cell r="C2836" t="str">
            <v>Tiang Percobahan</v>
          </cell>
          <cell r="G2836" t="str">
            <v>p</v>
          </cell>
          <cell r="H2836">
            <v>1</v>
          </cell>
          <cell r="I2836" t="str">
            <v>Tiang</v>
          </cell>
          <cell r="Q2836" t="str">
            <v>PERKIRAAN</v>
          </cell>
          <cell r="R2836" t="str">
            <v>HARGA</v>
          </cell>
          <cell r="S2836" t="str">
            <v>JUMLAH</v>
          </cell>
        </row>
        <row r="2837">
          <cell r="L2837" t="str">
            <v>NO.</v>
          </cell>
          <cell r="N2837" t="str">
            <v>KOMPONEN</v>
          </cell>
          <cell r="P2837" t="str">
            <v>SATUAN</v>
          </cell>
          <cell r="Q2837" t="str">
            <v>KUANTITAS</v>
          </cell>
          <cell r="R2837" t="str">
            <v>SATUAN</v>
          </cell>
          <cell r="S2837" t="str">
            <v>HARGA</v>
          </cell>
        </row>
        <row r="2838">
          <cell r="A2838" t="str">
            <v>II.</v>
          </cell>
          <cell r="C2838" t="str">
            <v>URUTAN KERJA</v>
          </cell>
          <cell r="R2838" t="str">
            <v>(Rp.)</v>
          </cell>
          <cell r="S2838" t="str">
            <v>(Rp.)</v>
          </cell>
        </row>
        <row r="2839">
          <cell r="A2839">
            <v>1</v>
          </cell>
          <cell r="C2839" t="str">
            <v>Tiang pancang dipancang untuk kedalaman diatas</v>
          </cell>
        </row>
        <row r="2840">
          <cell r="A2840">
            <v>2</v>
          </cell>
          <cell r="C2840" t="str">
            <v>Selesai dipancang disiapkan tempat pembebanan ber-</v>
          </cell>
        </row>
        <row r="2841">
          <cell r="C2841" t="str">
            <v>dasarkan ketentuan dengan balok baja H 400 x 400.</v>
          </cell>
          <cell r="L2841" t="str">
            <v>A.</v>
          </cell>
          <cell r="N2841" t="str">
            <v>TENAGA</v>
          </cell>
        </row>
        <row r="2842">
          <cell r="A2842">
            <v>3</v>
          </cell>
          <cell r="C2842" t="str">
            <v>Pemasangan Jack/Dongkrak dan dial pada 5 tempat</v>
          </cell>
        </row>
        <row r="2843">
          <cell r="L2843" t="str">
            <v>1.</v>
          </cell>
          <cell r="N2843" t="str">
            <v>Pekerja</v>
          </cell>
          <cell r="O2843" t="str">
            <v>(L01)</v>
          </cell>
          <cell r="P2843" t="str">
            <v>jam</v>
          </cell>
          <cell r="Q2843">
            <v>193</v>
          </cell>
          <cell r="R2843">
            <v>0</v>
          </cell>
          <cell r="U2843">
            <v>0</v>
          </cell>
        </row>
        <row r="2844">
          <cell r="L2844" t="str">
            <v>2.</v>
          </cell>
          <cell r="N2844" t="str">
            <v>Tukang</v>
          </cell>
          <cell r="O2844" t="str">
            <v>(L02)</v>
          </cell>
          <cell r="P2844" t="str">
            <v>jam</v>
          </cell>
          <cell r="Q2844">
            <v>96.25</v>
          </cell>
          <cell r="R2844">
            <v>0</v>
          </cell>
          <cell r="U2844">
            <v>0</v>
          </cell>
        </row>
        <row r="2845">
          <cell r="A2845" t="str">
            <v>III.</v>
          </cell>
          <cell r="C2845" t="str">
            <v>PEMAKAIAN BAHAN, ALAT DAN TENAGA</v>
          </cell>
          <cell r="L2845" t="str">
            <v>3.</v>
          </cell>
          <cell r="N2845" t="str">
            <v>Mandor</v>
          </cell>
          <cell r="O2845" t="str">
            <v>(L03)</v>
          </cell>
          <cell r="P2845" t="str">
            <v>jam</v>
          </cell>
          <cell r="Q2845">
            <v>96.25</v>
          </cell>
          <cell r="R2845">
            <v>0</v>
          </cell>
          <cell r="U2845">
            <v>0</v>
          </cell>
        </row>
        <row r="2846">
          <cell r="A2846" t="str">
            <v xml:space="preserve">   1.</v>
          </cell>
          <cell r="C2846" t="str">
            <v>BAHAN</v>
          </cell>
        </row>
        <row r="2847">
          <cell r="Q2847" t="str">
            <v xml:space="preserve">JUMLAH HARGA TENAGA   </v>
          </cell>
          <cell r="U2847">
            <v>0</v>
          </cell>
        </row>
        <row r="2848">
          <cell r="C2848" t="str">
            <v>Tiang Pancang</v>
          </cell>
          <cell r="D2848" t="str">
            <v>=  Bh x Pj</v>
          </cell>
          <cell r="H2848">
            <v>72</v>
          </cell>
          <cell r="I2848" t="str">
            <v>Meter</v>
          </cell>
          <cell r="J2848" t="str">
            <v>tidak dinilai</v>
          </cell>
        </row>
        <row r="2849">
          <cell r="C2849" t="str">
            <v>Pemancangan</v>
          </cell>
          <cell r="D2849" t="str">
            <v>=  2 x Dl1 + dl2</v>
          </cell>
          <cell r="H2849">
            <v>65</v>
          </cell>
          <cell r="I2849" t="str">
            <v>Meter</v>
          </cell>
          <cell r="J2849" t="str">
            <v>tidak dinilai</v>
          </cell>
          <cell r="L2849" t="str">
            <v>B.</v>
          </cell>
          <cell r="N2849" t="str">
            <v>BAHAN</v>
          </cell>
        </row>
        <row r="2850">
          <cell r="C2850" t="str">
            <v>Baja Structure</v>
          </cell>
          <cell r="D2850" t="str">
            <v>(profil H 400x400  = 24m)</v>
          </cell>
          <cell r="H2850">
            <v>3360</v>
          </cell>
          <cell r="I2850" t="str">
            <v>Kg</v>
          </cell>
          <cell r="J2850" t="str">
            <v>sifatnya sewa</v>
          </cell>
        </row>
        <row r="2851">
          <cell r="J2851" t="str">
            <v>(harga 40 %)</v>
          </cell>
          <cell r="L2851" t="str">
            <v>1.</v>
          </cell>
          <cell r="N2851" t="str">
            <v>Tiang Pancang</v>
          </cell>
          <cell r="P2851" t="str">
            <v>Meter</v>
          </cell>
          <cell r="Q2851">
            <v>72</v>
          </cell>
          <cell r="R2851" t="str">
            <v xml:space="preserve">-  </v>
          </cell>
          <cell r="U2851">
            <v>0</v>
          </cell>
        </row>
        <row r="2852">
          <cell r="A2852" t="str">
            <v>2.</v>
          </cell>
          <cell r="C2852" t="str">
            <v>ALAT</v>
          </cell>
          <cell r="L2852" t="str">
            <v>2.</v>
          </cell>
          <cell r="N2852" t="str">
            <v>Pemancangan Tiang</v>
          </cell>
          <cell r="P2852" t="str">
            <v>Meter</v>
          </cell>
          <cell r="Q2852">
            <v>65</v>
          </cell>
          <cell r="R2852" t="str">
            <v xml:space="preserve">-  </v>
          </cell>
          <cell r="U2852">
            <v>0</v>
          </cell>
        </row>
        <row r="2853">
          <cell r="L2853" t="str">
            <v>3.</v>
          </cell>
          <cell r="N2853" t="str">
            <v>Baja Structure</v>
          </cell>
          <cell r="P2853" t="str">
            <v>Kg</v>
          </cell>
          <cell r="Q2853">
            <v>3360</v>
          </cell>
          <cell r="R2853">
            <v>2240</v>
          </cell>
          <cell r="U2853">
            <v>7526400</v>
          </cell>
        </row>
        <row r="2854">
          <cell r="A2854" t="str">
            <v>2.a</v>
          </cell>
          <cell r="C2854" t="str">
            <v>Jack  Hydrolic</v>
          </cell>
        </row>
        <row r="2855">
          <cell r="C2855" t="str">
            <v>Kapasitas</v>
          </cell>
          <cell r="G2855" t="str">
            <v>V1</v>
          </cell>
          <cell r="H2855">
            <v>1500</v>
          </cell>
          <cell r="I2855" t="str">
            <v>Ton</v>
          </cell>
        </row>
        <row r="2856">
          <cell r="C2856" t="str">
            <v>Faktor Efisiensi alat</v>
          </cell>
          <cell r="G2856" t="str">
            <v>Fa</v>
          </cell>
          <cell r="H2856">
            <v>1</v>
          </cell>
          <cell r="I2856" t="str">
            <v>-</v>
          </cell>
        </row>
        <row r="2857">
          <cell r="C2857" t="str">
            <v>Waktu siklus</v>
          </cell>
          <cell r="Q2857" t="str">
            <v xml:space="preserve">JUMLAH HARGA BAHAN   </v>
          </cell>
          <cell r="U2857">
            <v>7526400</v>
          </cell>
        </row>
        <row r="2858">
          <cell r="C2858" t="str">
            <v>- Waktu persiapan</v>
          </cell>
          <cell r="G2858" t="str">
            <v>T1</v>
          </cell>
          <cell r="H2858">
            <v>15</v>
          </cell>
          <cell r="I2858" t="str">
            <v>menit</v>
          </cell>
        </row>
        <row r="2859">
          <cell r="C2859" t="str">
            <v>- Waktu percobahan</v>
          </cell>
          <cell r="G2859" t="str">
            <v>T2</v>
          </cell>
          <cell r="H2859">
            <v>5760</v>
          </cell>
          <cell r="I2859" t="str">
            <v>menit</v>
          </cell>
          <cell r="L2859" t="str">
            <v>C.</v>
          </cell>
          <cell r="N2859" t="str">
            <v>PERALATAN</v>
          </cell>
        </row>
        <row r="2860">
          <cell r="G2860" t="str">
            <v>Ts1</v>
          </cell>
          <cell r="H2860">
            <v>5775</v>
          </cell>
          <cell r="I2860" t="str">
            <v>menit</v>
          </cell>
        </row>
        <row r="2861">
          <cell r="L2861" t="str">
            <v>1.</v>
          </cell>
          <cell r="N2861" t="str">
            <v>Jack Hydrolic</v>
          </cell>
          <cell r="P2861" t="str">
            <v>jam</v>
          </cell>
          <cell r="Q2861">
            <v>96.25</v>
          </cell>
          <cell r="R2861">
            <v>7500</v>
          </cell>
          <cell r="U2861">
            <v>721875</v>
          </cell>
        </row>
        <row r="2862">
          <cell r="L2862" t="str">
            <v>2.</v>
          </cell>
          <cell r="N2862" t="str">
            <v>Genset</v>
          </cell>
          <cell r="O2862" t="str">
            <v>(E12)</v>
          </cell>
          <cell r="P2862" t="str">
            <v>jam</v>
          </cell>
          <cell r="Q2862">
            <v>0.25</v>
          </cell>
          <cell r="R2862">
            <v>134321.06697484411</v>
          </cell>
          <cell r="U2862">
            <v>33580.266743711029</v>
          </cell>
        </row>
        <row r="2863">
          <cell r="C2863" t="str">
            <v>Koefisien Alat / Tiang</v>
          </cell>
          <cell r="G2863" t="str">
            <v>(E31)</v>
          </cell>
          <cell r="H2863">
            <v>96.25</v>
          </cell>
          <cell r="I2863" t="str">
            <v>Jam</v>
          </cell>
          <cell r="L2863" t="str">
            <v>3.</v>
          </cell>
          <cell r="N2863" t="str">
            <v>Welding Set</v>
          </cell>
          <cell r="O2863" t="str">
            <v>(E32)</v>
          </cell>
          <cell r="P2863" t="str">
            <v>jam</v>
          </cell>
          <cell r="Q2863">
            <v>0.25</v>
          </cell>
          <cell r="R2863">
            <v>22914.490163405721</v>
          </cell>
          <cell r="U2863">
            <v>5728.6225408514301</v>
          </cell>
        </row>
        <row r="2864">
          <cell r="L2864" t="str">
            <v>4.</v>
          </cell>
          <cell r="N2864" t="str">
            <v>Alat Bantu</v>
          </cell>
          <cell r="P2864" t="str">
            <v>Ls</v>
          </cell>
          <cell r="Q2864">
            <v>1</v>
          </cell>
          <cell r="R2864">
            <v>55000</v>
          </cell>
          <cell r="U2864">
            <v>55000</v>
          </cell>
        </row>
        <row r="2865">
          <cell r="A2865" t="str">
            <v>2.b</v>
          </cell>
          <cell r="C2865" t="str">
            <v>GENSET</v>
          </cell>
          <cell r="E2865" t="str">
            <v>Selama persiapan</v>
          </cell>
        </row>
        <row r="2866">
          <cell r="C2866" t="str">
            <v>- Waktu persiapan</v>
          </cell>
          <cell r="G2866" t="str">
            <v>pj</v>
          </cell>
          <cell r="H2866">
            <v>15</v>
          </cell>
          <cell r="I2866" t="str">
            <v>menit</v>
          </cell>
        </row>
        <row r="2868">
          <cell r="C2868" t="str">
            <v>Koefisien Alat / M'</v>
          </cell>
          <cell r="H2868">
            <v>0.25</v>
          </cell>
          <cell r="I2868" t="str">
            <v>jam</v>
          </cell>
        </row>
        <row r="2869">
          <cell r="Q2869" t="str">
            <v xml:space="preserve">JUMLAH HARGA PERALATAN   </v>
          </cell>
          <cell r="U2869">
            <v>816183.88928456255</v>
          </cell>
        </row>
        <row r="2871">
          <cell r="L2871" t="str">
            <v>D.</v>
          </cell>
          <cell r="N2871" t="str">
            <v>JUMLAH HARGA TENAGA, BAHAN DAN PERALATAN  ( A + B + C )</v>
          </cell>
          <cell r="U2871">
            <v>8342583.8892845623</v>
          </cell>
        </row>
        <row r="2872">
          <cell r="A2872" t="str">
            <v>2.c.</v>
          </cell>
          <cell r="C2872" t="str">
            <v>WELDING SET</v>
          </cell>
          <cell r="E2872" t="str">
            <v>Selama persiapan</v>
          </cell>
          <cell r="L2872" t="str">
            <v>E.</v>
          </cell>
          <cell r="N2872" t="str">
            <v>OVERHEAD &amp; PROFIT</v>
          </cell>
          <cell r="P2872">
            <v>10</v>
          </cell>
          <cell r="Q2872" t="str">
            <v>%  x  D</v>
          </cell>
          <cell r="U2872">
            <v>834258.38892845623</v>
          </cell>
        </row>
        <row r="2873">
          <cell r="C2873" t="str">
            <v>- Waktu persiapan</v>
          </cell>
          <cell r="G2873" t="str">
            <v>pj</v>
          </cell>
          <cell r="H2873">
            <v>15</v>
          </cell>
          <cell r="I2873" t="str">
            <v>menit</v>
          </cell>
          <cell r="L2873" t="str">
            <v>F.</v>
          </cell>
          <cell r="N2873" t="str">
            <v>HARGA SATUAN PEKERJAAN  ( D + E )</v>
          </cell>
          <cell r="U2873">
            <v>9176842.2782130186</v>
          </cell>
        </row>
        <row r="2874">
          <cell r="L2874" t="str">
            <v>Note: 1</v>
          </cell>
          <cell r="N2874" t="str">
            <v>SATUAN dapat berdasarkan atas jam operasi untuk Tenaga Kerja dan Peralatan, volume dan/atau ukuran</v>
          </cell>
        </row>
        <row r="2875">
          <cell r="C2875" t="str">
            <v>Koefisien Alat / M'</v>
          </cell>
          <cell r="H2875">
            <v>0.25</v>
          </cell>
          <cell r="I2875" t="str">
            <v>jam</v>
          </cell>
          <cell r="N2875" t="str">
            <v>berat untuk bahan-bahan.</v>
          </cell>
        </row>
        <row r="2876">
          <cell r="L2876">
            <v>2</v>
          </cell>
          <cell r="N2876" t="str">
            <v>Kuantitas satuan adalah kuantitas setiap komponen untuk menyelesaikan satu satuan pekerjaan dari nomor</v>
          </cell>
        </row>
        <row r="2877">
          <cell r="N2877" t="str">
            <v>mata pembayaran.</v>
          </cell>
        </row>
        <row r="2878">
          <cell r="L2878">
            <v>3</v>
          </cell>
          <cell r="N2878" t="str">
            <v>Biaya satuan untuk peralatan sudah termasuk bahan bakar, bahan habis dipakai dan operator.</v>
          </cell>
        </row>
        <row r="2879">
          <cell r="L2879">
            <v>4</v>
          </cell>
          <cell r="N2879" t="str">
            <v>Biaya satuan sudah termasuk pengeluaran untuk seluruh pajak yang berkaitan (tetapi tidak termasuk PPN</v>
          </cell>
        </row>
        <row r="2880">
          <cell r="J2880" t="str">
            <v>Berlanjut ke hal. berikut.</v>
          </cell>
          <cell r="N2880" t="str">
            <v>yang dibayar dari kontrak) dan biaya-biaya lainnya.</v>
          </cell>
        </row>
        <row r="2881">
          <cell r="A2881" t="str">
            <v>ITEM PEMBAYARAN NO.</v>
          </cell>
          <cell r="D2881" t="str">
            <v>:  7.6 (18)</v>
          </cell>
          <cell r="J2881" t="str">
            <v>Analisa EI-7618</v>
          </cell>
        </row>
        <row r="2882">
          <cell r="A2882" t="str">
            <v>JENIS PEKERJAAN</v>
          </cell>
          <cell r="D2882" t="str">
            <v>:  Pengujian Tiang s/d Dia. 600 MM</v>
          </cell>
        </row>
        <row r="2883">
          <cell r="A2883" t="str">
            <v>SATUAN PEMBAYARAN</v>
          </cell>
          <cell r="D2883" t="str">
            <v>:  BUAH</v>
          </cell>
          <cell r="H2883" t="str">
            <v xml:space="preserve">        URAIAN ANALISA HARGA SATUAN</v>
          </cell>
        </row>
        <row r="2884">
          <cell r="J2884" t="str">
            <v>Lanjutan</v>
          </cell>
        </row>
        <row r="2886">
          <cell r="A2886" t="str">
            <v>No.</v>
          </cell>
          <cell r="C2886" t="str">
            <v>U R A I A N</v>
          </cell>
          <cell r="G2886" t="str">
            <v>KODE</v>
          </cell>
          <cell r="H2886" t="str">
            <v>KOEF.</v>
          </cell>
          <cell r="I2886" t="str">
            <v>SATUAN</v>
          </cell>
          <cell r="J2886" t="str">
            <v>KETERANGAN</v>
          </cell>
        </row>
        <row r="2889">
          <cell r="A2889" t="str">
            <v>2.b.</v>
          </cell>
          <cell r="C2889" t="str">
            <v>ALAT  BANTU</v>
          </cell>
        </row>
        <row r="2890">
          <cell r="C2890" t="str">
            <v>Diperlukan alat bantu antara lain :</v>
          </cell>
          <cell r="J2890" t="str">
            <v>Lumpsum</v>
          </cell>
        </row>
        <row r="2891">
          <cell r="C2891" t="str">
            <v>- Gauge (meteran untuk monitor pergerakan)</v>
          </cell>
        </row>
        <row r="2892">
          <cell r="C2892" t="str">
            <v>- Tenda dan alat kecil lainnya</v>
          </cell>
        </row>
        <row r="2894">
          <cell r="A2894" t="str">
            <v>3.</v>
          </cell>
          <cell r="C2894" t="str">
            <v>TENAGA</v>
          </cell>
        </row>
        <row r="2895">
          <cell r="C2895" t="str">
            <v>Untuk Persiapan/pemasangan baja struktur  :</v>
          </cell>
          <cell r="G2895" t="str">
            <v>Ts2</v>
          </cell>
          <cell r="H2895">
            <v>15</v>
          </cell>
          <cell r="I2895" t="str">
            <v>Menit</v>
          </cell>
        </row>
        <row r="2896">
          <cell r="D2896" t="str">
            <v>- Mandor</v>
          </cell>
          <cell r="G2896" t="str">
            <v>M</v>
          </cell>
          <cell r="H2896">
            <v>1</v>
          </cell>
          <cell r="I2896" t="str">
            <v>orang</v>
          </cell>
        </row>
        <row r="2897">
          <cell r="D2897" t="str">
            <v>- Tukang</v>
          </cell>
          <cell r="G2897" t="str">
            <v>T</v>
          </cell>
          <cell r="H2897">
            <v>1</v>
          </cell>
          <cell r="I2897" t="str">
            <v>orang</v>
          </cell>
        </row>
        <row r="2898">
          <cell r="D2898" t="str">
            <v>- Pekerja</v>
          </cell>
          <cell r="G2898" t="str">
            <v>P</v>
          </cell>
          <cell r="H2898">
            <v>4</v>
          </cell>
          <cell r="I2898" t="str">
            <v>orang</v>
          </cell>
        </row>
        <row r="2900">
          <cell r="C2900" t="str">
            <v>Koefisien Tenaga / Tiang   :</v>
          </cell>
        </row>
        <row r="2901">
          <cell r="D2901" t="str">
            <v>-  Mandor</v>
          </cell>
          <cell r="E2901" t="str">
            <v xml:space="preserve"> = M x Ts2 / 60</v>
          </cell>
          <cell r="G2901" t="str">
            <v>(L03)</v>
          </cell>
          <cell r="H2901">
            <v>0.25</v>
          </cell>
          <cell r="I2901" t="str">
            <v>jam</v>
          </cell>
        </row>
        <row r="2902">
          <cell r="D2902" t="str">
            <v>-  Tukang</v>
          </cell>
          <cell r="E2902" t="str">
            <v xml:space="preserve"> = T x Ts2 / 60</v>
          </cell>
          <cell r="G2902" t="str">
            <v>(L02)</v>
          </cell>
          <cell r="H2902">
            <v>0.25</v>
          </cell>
          <cell r="I2902" t="str">
            <v>jam</v>
          </cell>
        </row>
        <row r="2903">
          <cell r="D2903" t="str">
            <v>-  Pekerja</v>
          </cell>
          <cell r="E2903" t="str">
            <v xml:space="preserve"> = P x Ts2 / 60</v>
          </cell>
          <cell r="G2903" t="str">
            <v>(L01)</v>
          </cell>
          <cell r="H2903">
            <v>1</v>
          </cell>
          <cell r="I2903" t="str">
            <v>jam</v>
          </cell>
        </row>
        <row r="2905">
          <cell r="C2905" t="str">
            <v>Untuk Loading Test  :</v>
          </cell>
          <cell r="G2905" t="str">
            <v>Ts3</v>
          </cell>
          <cell r="H2905">
            <v>5760</v>
          </cell>
          <cell r="I2905" t="str">
            <v>Menit</v>
          </cell>
        </row>
        <row r="2906">
          <cell r="D2906" t="str">
            <v>- Mandor</v>
          </cell>
          <cell r="G2906" t="str">
            <v>M</v>
          </cell>
          <cell r="H2906">
            <v>1</v>
          </cell>
          <cell r="I2906" t="str">
            <v>orang</v>
          </cell>
        </row>
        <row r="2907">
          <cell r="D2907" t="str">
            <v>- Tukang</v>
          </cell>
          <cell r="G2907" t="str">
            <v>T</v>
          </cell>
          <cell r="H2907">
            <v>1</v>
          </cell>
          <cell r="I2907" t="str">
            <v>orang</v>
          </cell>
        </row>
        <row r="2908">
          <cell r="D2908" t="str">
            <v>- Pekerja</v>
          </cell>
          <cell r="G2908" t="str">
            <v>P</v>
          </cell>
          <cell r="H2908">
            <v>2</v>
          </cell>
          <cell r="I2908" t="str">
            <v>orang</v>
          </cell>
        </row>
        <row r="2910">
          <cell r="C2910" t="str">
            <v>Koefisien Tenaga / Tiang   :</v>
          </cell>
        </row>
        <row r="2911">
          <cell r="D2911" t="str">
            <v>-  Mandor</v>
          </cell>
          <cell r="E2911" t="str">
            <v xml:space="preserve"> = M x Ts3 / 60</v>
          </cell>
          <cell r="G2911" t="str">
            <v>(L03)</v>
          </cell>
          <cell r="H2911">
            <v>96</v>
          </cell>
          <cell r="I2911" t="str">
            <v>jam</v>
          </cell>
        </row>
        <row r="2912">
          <cell r="D2912" t="str">
            <v>-  Tukang</v>
          </cell>
          <cell r="E2912" t="str">
            <v xml:space="preserve"> = T x Ts3 / 60</v>
          </cell>
          <cell r="G2912" t="str">
            <v>(L02)</v>
          </cell>
          <cell r="H2912">
            <v>96</v>
          </cell>
          <cell r="I2912" t="str">
            <v>jam</v>
          </cell>
        </row>
        <row r="2913">
          <cell r="D2913" t="str">
            <v>-  Pekerja</v>
          </cell>
          <cell r="E2913" t="str">
            <v xml:space="preserve"> = P x Ts3 / 60</v>
          </cell>
          <cell r="G2913" t="str">
            <v>(L01)</v>
          </cell>
          <cell r="H2913">
            <v>192</v>
          </cell>
          <cell r="I2913" t="str">
            <v>jam</v>
          </cell>
        </row>
        <row r="2915">
          <cell r="C2915" t="str">
            <v>Total Koefisien Tenaga / Tiang   :</v>
          </cell>
        </row>
        <row r="2916">
          <cell r="D2916" t="str">
            <v>-  Mandor</v>
          </cell>
          <cell r="G2916" t="str">
            <v>(L03)</v>
          </cell>
          <cell r="H2916">
            <v>96.25</v>
          </cell>
          <cell r="I2916" t="str">
            <v>jam</v>
          </cell>
        </row>
        <row r="2917">
          <cell r="D2917" t="str">
            <v>-  Tukang</v>
          </cell>
          <cell r="G2917" t="str">
            <v>(L02)</v>
          </cell>
          <cell r="H2917">
            <v>96.25</v>
          </cell>
          <cell r="I2917" t="str">
            <v>jam</v>
          </cell>
        </row>
        <row r="2918">
          <cell r="D2918" t="str">
            <v>-  Pekerja</v>
          </cell>
          <cell r="G2918" t="str">
            <v>(L01)</v>
          </cell>
          <cell r="H2918">
            <v>193</v>
          </cell>
          <cell r="I2918" t="str">
            <v>jam</v>
          </cell>
        </row>
        <row r="2920">
          <cell r="A2920" t="str">
            <v>4.</v>
          </cell>
          <cell r="C2920" t="str">
            <v>HARGA DASAR SATUAN UPAH, BAHAN DAN ALAT</v>
          </cell>
        </row>
        <row r="2921">
          <cell r="C2921" t="str">
            <v>Lihat lampiran.</v>
          </cell>
        </row>
        <row r="2924">
          <cell r="A2924" t="str">
            <v>5.</v>
          </cell>
          <cell r="C2924" t="str">
            <v>ANALISA HARGA SATUAN PEKERJAAN</v>
          </cell>
        </row>
        <row r="2925">
          <cell r="C2925" t="str">
            <v>Lihat perhitungan dalam FORMULIR STANDAR UNTUK</v>
          </cell>
        </row>
        <row r="2926">
          <cell r="C2926" t="str">
            <v>PEREKEMAN ANALISA MASING-MASING HARGA</v>
          </cell>
        </row>
        <row r="2927">
          <cell r="C2927" t="str">
            <v>SATUAN.</v>
          </cell>
        </row>
        <row r="2928">
          <cell r="C2928" t="str">
            <v>Didapat Harga Satuan Pekerjaan :</v>
          </cell>
        </row>
        <row r="2930">
          <cell r="C2930" t="str">
            <v xml:space="preserve">Rp.  </v>
          </cell>
          <cell r="D2930">
            <v>9176842.2782130186</v>
          </cell>
          <cell r="E2930" t="str">
            <v xml:space="preserve"> / Tiang</v>
          </cell>
        </row>
        <row r="2933">
          <cell r="A2933" t="str">
            <v>6.</v>
          </cell>
          <cell r="C2933" t="str">
            <v>MASA PELAKSANAAN YANG DIPERLUKAN</v>
          </cell>
        </row>
        <row r="2934">
          <cell r="C2934" t="str">
            <v>Masa Pelaksanaan :</v>
          </cell>
          <cell r="D2934" t="str">
            <v>. . . . . . . . . . . .</v>
          </cell>
        </row>
        <row r="2936">
          <cell r="A2936" t="str">
            <v>7.</v>
          </cell>
          <cell r="C2936" t="str">
            <v>VOLUME PEKERJAAN YANG DIPERLUKAN</v>
          </cell>
        </row>
        <row r="2937">
          <cell r="C2937" t="str">
            <v>Volume pekerjaan  :</v>
          </cell>
          <cell r="D2937">
            <v>0</v>
          </cell>
          <cell r="E2937" t="str">
            <v>Tiang</v>
          </cell>
        </row>
        <row r="2940">
          <cell r="A2940" t="str">
            <v>ITEM PEMBAYARAN NO.</v>
          </cell>
          <cell r="D2940" t="str">
            <v>:  7.6 (19)</v>
          </cell>
          <cell r="J2940" t="str">
            <v>Analisa EI-7619</v>
          </cell>
          <cell r="T2940" t="str">
            <v>Analisa EI-7619</v>
          </cell>
        </row>
        <row r="2941">
          <cell r="A2941" t="str">
            <v>JENIS PEKERJAAN</v>
          </cell>
          <cell r="D2941" t="str">
            <v>:  Pengujian Tiang &gt; Dia. 600 MM</v>
          </cell>
        </row>
        <row r="2942">
          <cell r="A2942" t="str">
            <v>SATUAN PEMBAYARAN</v>
          </cell>
          <cell r="D2942" t="str">
            <v>:  BUAH</v>
          </cell>
          <cell r="H2942" t="str">
            <v xml:space="preserve">        URAIAN ANALISA HARGA SATUAN</v>
          </cell>
          <cell r="L2942" t="str">
            <v>FORMULIR STANDAR UNTUK</v>
          </cell>
        </row>
        <row r="2943">
          <cell r="L2943" t="str">
            <v>PEREKAMAN ANALISA MASING-MASING HARGA SATUAN</v>
          </cell>
        </row>
        <row r="2944">
          <cell r="L2944" t="str">
            <v/>
          </cell>
        </row>
        <row r="2945">
          <cell r="A2945" t="str">
            <v>No.</v>
          </cell>
          <cell r="C2945" t="str">
            <v>U R A I A N</v>
          </cell>
          <cell r="G2945" t="str">
            <v>KODE</v>
          </cell>
          <cell r="H2945" t="str">
            <v>KOEF.</v>
          </cell>
          <cell r="I2945" t="str">
            <v>SATUAN</v>
          </cell>
          <cell r="J2945" t="str">
            <v>KETERANGAN</v>
          </cell>
        </row>
        <row r="2947">
          <cell r="L2947" t="str">
            <v>Proyek / Bagpro</v>
          </cell>
          <cell r="O2947" t="str">
            <v xml:space="preserve">:  Peningkatan Jalan Dan Jembatan Prop. NTT </v>
          </cell>
        </row>
        <row r="2948">
          <cell r="A2948" t="str">
            <v>I.</v>
          </cell>
          <cell r="C2948" t="str">
            <v>ASUMSI</v>
          </cell>
          <cell r="L2948" t="str">
            <v>No. Paket Kontrak</v>
          </cell>
          <cell r="O2948" t="str">
            <v xml:space="preserve">:  </v>
          </cell>
        </row>
        <row r="2949">
          <cell r="A2949">
            <v>1</v>
          </cell>
          <cell r="C2949" t="str">
            <v xml:space="preserve">Menggunakan Tiang Pancang Baja .Dia  1000 mm </v>
          </cell>
          <cell r="L2949" t="str">
            <v>Nama Paket</v>
          </cell>
          <cell r="O2949" t="str">
            <v>:  Pembangunan Jalan Resetlement Pengungsi Mauritzu</v>
          </cell>
        </row>
        <row r="2950">
          <cell r="A2950">
            <v>2</v>
          </cell>
          <cell r="C2950" t="str">
            <v>Banyak Tiang</v>
          </cell>
          <cell r="G2950" t="str">
            <v>Bh</v>
          </cell>
          <cell r="H2950">
            <v>3</v>
          </cell>
          <cell r="I2950" t="str">
            <v>Buah</v>
          </cell>
          <cell r="L2950" t="str">
            <v>Prop / Kab / Kodya</v>
          </cell>
          <cell r="O2950" t="str">
            <v>:  Nusa Tenggara Timur / TTU</v>
          </cell>
        </row>
        <row r="2951">
          <cell r="A2951">
            <v>3</v>
          </cell>
          <cell r="C2951" t="str">
            <v>Panjang Tiang</v>
          </cell>
          <cell r="G2951" t="str">
            <v>Pj</v>
          </cell>
          <cell r="H2951">
            <v>24</v>
          </cell>
          <cell r="I2951" t="str">
            <v>M</v>
          </cell>
          <cell r="L2951" t="str">
            <v>ITEM PEMBAYARAN NO.</v>
          </cell>
          <cell r="O2951" t="str">
            <v>:  7.6 (19)</v>
          </cell>
          <cell r="R2951" t="str">
            <v>PERKIRAAN VOL. PEK.</v>
          </cell>
          <cell r="T2951" t="str">
            <v>:</v>
          </cell>
          <cell r="U2951">
            <v>0</v>
          </cell>
        </row>
        <row r="2952">
          <cell r="A2952">
            <v>4</v>
          </cell>
          <cell r="C2952" t="str">
            <v>Tiang Penahan dipancang sedalam</v>
          </cell>
          <cell r="G2952" t="str">
            <v>Dl1</v>
          </cell>
          <cell r="H2952">
            <v>21</v>
          </cell>
          <cell r="I2952" t="str">
            <v>M</v>
          </cell>
          <cell r="L2952" t="str">
            <v>JENIS PEKERJAAN</v>
          </cell>
          <cell r="O2952" t="str">
            <v>:  Pengujian Tiang &gt; Dia. 600 MM</v>
          </cell>
          <cell r="R2952" t="str">
            <v>TOTAL HARGA (Rp.)</v>
          </cell>
          <cell r="T2952" t="str">
            <v>:</v>
          </cell>
          <cell r="U2952">
            <v>0</v>
          </cell>
        </row>
        <row r="2953">
          <cell r="A2953">
            <v>5</v>
          </cell>
          <cell r="C2953" t="str">
            <v>Tiang Percobahan dipancang sedalam</v>
          </cell>
          <cell r="G2953" t="str">
            <v>Dl2</v>
          </cell>
          <cell r="H2953">
            <v>23</v>
          </cell>
          <cell r="I2953" t="str">
            <v>M</v>
          </cell>
          <cell r="L2953" t="str">
            <v>SATUAN PEMBAYARAN</v>
          </cell>
          <cell r="O2953" t="str">
            <v>:  BUAH</v>
          </cell>
          <cell r="R2953" t="str">
            <v>% THD. BIAYA PROYEK</v>
          </cell>
          <cell r="T2953" t="str">
            <v>:</v>
          </cell>
          <cell r="U2953">
            <v>0</v>
          </cell>
        </row>
        <row r="2954">
          <cell r="A2954">
            <v>6</v>
          </cell>
          <cell r="C2954" t="str">
            <v>Pemancangan Tiang berdasarkan Item pekerjaan ybs</v>
          </cell>
        </row>
        <row r="2955">
          <cell r="A2955">
            <v>7</v>
          </cell>
          <cell r="C2955" t="str">
            <v>Lama Pembebanan  2 hari</v>
          </cell>
          <cell r="G2955" t="str">
            <v>Lb</v>
          </cell>
          <cell r="H2955">
            <v>48</v>
          </cell>
          <cell r="I2955" t="str">
            <v>Jam</v>
          </cell>
        </row>
        <row r="2956">
          <cell r="A2956">
            <v>8</v>
          </cell>
          <cell r="C2956" t="str">
            <v>Tiang Percobahan</v>
          </cell>
          <cell r="G2956" t="str">
            <v>p</v>
          </cell>
          <cell r="H2956">
            <v>1</v>
          </cell>
          <cell r="I2956" t="str">
            <v>Tiang</v>
          </cell>
          <cell r="Q2956" t="str">
            <v>PERKIRAAN</v>
          </cell>
          <cell r="R2956" t="str">
            <v>HARGA</v>
          </cell>
          <cell r="S2956" t="str">
            <v>JUMLAH</v>
          </cell>
        </row>
        <row r="2957">
          <cell r="L2957" t="str">
            <v>NO.</v>
          </cell>
          <cell r="N2957" t="str">
            <v>KOMPONEN</v>
          </cell>
          <cell r="P2957" t="str">
            <v>SATUAN</v>
          </cell>
          <cell r="Q2957" t="str">
            <v>KUANTITAS</v>
          </cell>
          <cell r="R2957" t="str">
            <v>SATUAN</v>
          </cell>
          <cell r="S2957" t="str">
            <v>HARGA</v>
          </cell>
        </row>
        <row r="2958">
          <cell r="A2958" t="str">
            <v>II.</v>
          </cell>
          <cell r="C2958" t="str">
            <v>URUTAN KERJA</v>
          </cell>
          <cell r="R2958" t="str">
            <v>(Rp.)</v>
          </cell>
          <cell r="S2958" t="str">
            <v>(Rp.)</v>
          </cell>
        </row>
        <row r="2959">
          <cell r="A2959">
            <v>1</v>
          </cell>
          <cell r="C2959" t="str">
            <v>Tiang pancang dipancang untuk kedalaman diatas</v>
          </cell>
        </row>
        <row r="2960">
          <cell r="A2960">
            <v>2</v>
          </cell>
          <cell r="C2960" t="str">
            <v>Selesai dipancang disiapkan tempat pembebanan ber-</v>
          </cell>
        </row>
        <row r="2961">
          <cell r="C2961" t="str">
            <v>dasarkan ketentuan dengan balok baja H 400 x 400.</v>
          </cell>
          <cell r="L2961" t="str">
            <v>A.</v>
          </cell>
          <cell r="N2961" t="str">
            <v>TENAGA</v>
          </cell>
        </row>
        <row r="2962">
          <cell r="A2962">
            <v>3</v>
          </cell>
          <cell r="C2962" t="str">
            <v>Pemasangan Jack/Dongkrak dan dial pada 5 tempat</v>
          </cell>
        </row>
        <row r="2963">
          <cell r="L2963" t="str">
            <v>1.</v>
          </cell>
          <cell r="N2963" t="str">
            <v>Pekerja</v>
          </cell>
          <cell r="O2963" t="str">
            <v>(L01)</v>
          </cell>
          <cell r="P2963" t="str">
            <v>jam</v>
          </cell>
          <cell r="Q2963">
            <v>390</v>
          </cell>
          <cell r="R2963">
            <v>0</v>
          </cell>
          <cell r="U2963">
            <v>0</v>
          </cell>
        </row>
        <row r="2964">
          <cell r="L2964" t="str">
            <v>2.</v>
          </cell>
          <cell r="N2964" t="str">
            <v>Tukang</v>
          </cell>
          <cell r="O2964" t="str">
            <v>(L02)</v>
          </cell>
          <cell r="P2964" t="str">
            <v>jam</v>
          </cell>
          <cell r="Q2964">
            <v>194</v>
          </cell>
          <cell r="R2964">
            <v>0</v>
          </cell>
          <cell r="U2964">
            <v>0</v>
          </cell>
        </row>
        <row r="2965">
          <cell r="A2965" t="str">
            <v>III.</v>
          </cell>
          <cell r="C2965" t="str">
            <v>PEMAKAIAN BAHAN, ALAT DAN TENAGA</v>
          </cell>
          <cell r="L2965" t="str">
            <v>3.</v>
          </cell>
          <cell r="N2965" t="str">
            <v>Mandor</v>
          </cell>
          <cell r="O2965" t="str">
            <v>(L03)</v>
          </cell>
          <cell r="P2965" t="str">
            <v>jam</v>
          </cell>
          <cell r="Q2965">
            <v>97</v>
          </cell>
          <cell r="R2965">
            <v>0</v>
          </cell>
          <cell r="U2965">
            <v>0</v>
          </cell>
        </row>
        <row r="2966">
          <cell r="A2966" t="str">
            <v xml:space="preserve">   1.</v>
          </cell>
          <cell r="C2966" t="str">
            <v>BAHAN</v>
          </cell>
        </row>
        <row r="2967">
          <cell r="Q2967" t="str">
            <v xml:space="preserve">JUMLAH HARGA TENAGA   </v>
          </cell>
          <cell r="U2967">
            <v>0</v>
          </cell>
        </row>
        <row r="2968">
          <cell r="C2968" t="str">
            <v>Tiang Pancang</v>
          </cell>
          <cell r="D2968" t="str">
            <v>=  Bh x Pj</v>
          </cell>
          <cell r="H2968">
            <v>72</v>
          </cell>
          <cell r="I2968" t="str">
            <v>Meter</v>
          </cell>
          <cell r="J2968" t="str">
            <v>tidak dinilai</v>
          </cell>
        </row>
        <row r="2969">
          <cell r="C2969" t="str">
            <v>Pemancangan</v>
          </cell>
          <cell r="D2969" t="str">
            <v>=  2 x Dl1 + dl2</v>
          </cell>
          <cell r="H2969">
            <v>65</v>
          </cell>
          <cell r="I2969" t="str">
            <v>Meter</v>
          </cell>
          <cell r="J2969" t="str">
            <v>tidak dinilai</v>
          </cell>
          <cell r="L2969" t="str">
            <v>B.</v>
          </cell>
          <cell r="N2969" t="str">
            <v>BAHAN</v>
          </cell>
        </row>
        <row r="2970">
          <cell r="C2970" t="str">
            <v>Baja Structure</v>
          </cell>
          <cell r="D2970" t="str">
            <v>(profil H 400x400  = 24m)</v>
          </cell>
          <cell r="H2970">
            <v>3360</v>
          </cell>
          <cell r="I2970" t="str">
            <v>Kg</v>
          </cell>
          <cell r="J2970" t="str">
            <v>sifatnya sewa</v>
          </cell>
        </row>
        <row r="2971">
          <cell r="J2971" t="str">
            <v>(harga 40 %)</v>
          </cell>
          <cell r="L2971">
            <v>1</v>
          </cell>
          <cell r="N2971" t="str">
            <v>Tiang Pancang</v>
          </cell>
          <cell r="P2971" t="str">
            <v>Meter</v>
          </cell>
          <cell r="Q2971">
            <v>72</v>
          </cell>
          <cell r="R2971" t="str">
            <v xml:space="preserve">-  </v>
          </cell>
          <cell r="U2971">
            <v>0</v>
          </cell>
        </row>
        <row r="2972">
          <cell r="A2972" t="str">
            <v>2.</v>
          </cell>
          <cell r="C2972" t="str">
            <v>ALAT</v>
          </cell>
          <cell r="L2972">
            <v>2</v>
          </cell>
          <cell r="N2972" t="str">
            <v>Pemancangan Tiang</v>
          </cell>
          <cell r="P2972" t="str">
            <v>Meter</v>
          </cell>
          <cell r="Q2972">
            <v>65</v>
          </cell>
          <cell r="R2972" t="str">
            <v xml:space="preserve">-  </v>
          </cell>
          <cell r="U2972">
            <v>0</v>
          </cell>
        </row>
        <row r="2973">
          <cell r="L2973">
            <v>3</v>
          </cell>
          <cell r="N2973" t="str">
            <v>Baja Structure</v>
          </cell>
          <cell r="P2973" t="str">
            <v>Kg</v>
          </cell>
          <cell r="Q2973">
            <v>3360</v>
          </cell>
          <cell r="R2973">
            <v>3000</v>
          </cell>
          <cell r="U2973">
            <v>10080000</v>
          </cell>
        </row>
        <row r="2974">
          <cell r="A2974" t="str">
            <v>2.a</v>
          </cell>
          <cell r="C2974" t="str">
            <v>Jack  Hydrolic</v>
          </cell>
        </row>
        <row r="2975">
          <cell r="C2975" t="str">
            <v>Kapasitas</v>
          </cell>
          <cell r="G2975" t="str">
            <v>V1</v>
          </cell>
          <cell r="H2975">
            <v>1500</v>
          </cell>
          <cell r="I2975" t="str">
            <v>Ton</v>
          </cell>
        </row>
        <row r="2976">
          <cell r="C2976" t="str">
            <v>Faktor Efisiensi alat</v>
          </cell>
          <cell r="G2976" t="str">
            <v>Fa</v>
          </cell>
          <cell r="H2976">
            <v>1</v>
          </cell>
          <cell r="I2976" t="str">
            <v>-</v>
          </cell>
        </row>
        <row r="2977">
          <cell r="C2977" t="str">
            <v>Waktu siklus</v>
          </cell>
          <cell r="Q2977" t="str">
            <v xml:space="preserve">JUMLAH HARGA BAHAN   </v>
          </cell>
          <cell r="U2977">
            <v>10080000</v>
          </cell>
        </row>
        <row r="2978">
          <cell r="C2978" t="str">
            <v>- Waktu persiapan</v>
          </cell>
          <cell r="G2978" t="str">
            <v>T1</v>
          </cell>
          <cell r="H2978">
            <v>60</v>
          </cell>
          <cell r="I2978" t="str">
            <v>menit</v>
          </cell>
        </row>
        <row r="2979">
          <cell r="C2979" t="str">
            <v>- Waktu percobaan</v>
          </cell>
          <cell r="G2979" t="str">
            <v>T2</v>
          </cell>
          <cell r="H2979">
            <v>5760</v>
          </cell>
          <cell r="I2979" t="str">
            <v>menit</v>
          </cell>
          <cell r="L2979" t="str">
            <v>C.</v>
          </cell>
          <cell r="N2979" t="str">
            <v>PERALATAN</v>
          </cell>
        </row>
        <row r="2980">
          <cell r="G2980" t="str">
            <v>Ts1</v>
          </cell>
          <cell r="H2980">
            <v>5820</v>
          </cell>
          <cell r="I2980" t="str">
            <v>menit</v>
          </cell>
        </row>
        <row r="2981">
          <cell r="L2981" t="str">
            <v>1.</v>
          </cell>
          <cell r="N2981" t="str">
            <v>Jack Hydrolic</v>
          </cell>
          <cell r="P2981" t="str">
            <v>jam</v>
          </cell>
          <cell r="Q2981">
            <v>97</v>
          </cell>
          <cell r="R2981">
            <v>7500</v>
          </cell>
          <cell r="U2981">
            <v>727500</v>
          </cell>
        </row>
        <row r="2982">
          <cell r="L2982" t="str">
            <v>2.</v>
          </cell>
          <cell r="N2982" t="str">
            <v>Genser</v>
          </cell>
          <cell r="O2982" t="str">
            <v>(E12)</v>
          </cell>
          <cell r="P2982" t="str">
            <v>jam</v>
          </cell>
          <cell r="Q2982">
            <v>1</v>
          </cell>
          <cell r="R2982">
            <v>134321.06697484411</v>
          </cell>
          <cell r="U2982">
            <v>134321.06697484411</v>
          </cell>
        </row>
        <row r="2983">
          <cell r="C2983" t="str">
            <v>Koefisien Alat / Tiang</v>
          </cell>
          <cell r="G2983" t="str">
            <v>(E31)</v>
          </cell>
          <cell r="H2983">
            <v>97</v>
          </cell>
          <cell r="I2983" t="str">
            <v>Jam</v>
          </cell>
          <cell r="L2983" t="str">
            <v>3.</v>
          </cell>
          <cell r="N2983" t="str">
            <v>Welding Set</v>
          </cell>
          <cell r="O2983" t="str">
            <v>(E32)</v>
          </cell>
          <cell r="P2983" t="str">
            <v>jam</v>
          </cell>
          <cell r="Q2983">
            <v>1</v>
          </cell>
          <cell r="R2983">
            <v>22914.490163405721</v>
          </cell>
          <cell r="U2983">
            <v>22914.490163405721</v>
          </cell>
        </row>
        <row r="2984">
          <cell r="L2984" t="str">
            <v>4.</v>
          </cell>
          <cell r="N2984" t="str">
            <v>Alat Bantu</v>
          </cell>
          <cell r="P2984" t="str">
            <v>Ls</v>
          </cell>
          <cell r="Q2984">
            <v>1</v>
          </cell>
          <cell r="R2984">
            <v>75000</v>
          </cell>
          <cell r="U2984">
            <v>75000</v>
          </cell>
        </row>
        <row r="2985">
          <cell r="A2985" t="str">
            <v>2.b</v>
          </cell>
          <cell r="C2985" t="str">
            <v>GENSET</v>
          </cell>
          <cell r="E2985" t="str">
            <v>Selama persiapan</v>
          </cell>
        </row>
        <row r="2986">
          <cell r="C2986" t="str">
            <v>- Waktu persiapan</v>
          </cell>
          <cell r="G2986" t="str">
            <v>pj</v>
          </cell>
          <cell r="H2986">
            <v>60</v>
          </cell>
          <cell r="I2986" t="str">
            <v>menit</v>
          </cell>
        </row>
        <row r="2988">
          <cell r="C2988" t="str">
            <v>Koefisien Alat / M'</v>
          </cell>
          <cell r="H2988">
            <v>1</v>
          </cell>
          <cell r="I2988" t="str">
            <v>jam</v>
          </cell>
        </row>
        <row r="2989">
          <cell r="Q2989" t="str">
            <v xml:space="preserve">JUMLAH HARGA PERALATAN   </v>
          </cell>
          <cell r="U2989">
            <v>959735.55713824986</v>
          </cell>
        </row>
        <row r="2991">
          <cell r="L2991" t="str">
            <v>D.</v>
          </cell>
          <cell r="N2991" t="str">
            <v>JUMLAH HARGA TENAGA, BAHAN DAN PERALATAN  ( A + B + C )</v>
          </cell>
          <cell r="U2991">
            <v>11039735.557138249</v>
          </cell>
        </row>
        <row r="2992">
          <cell r="A2992" t="str">
            <v>2.c.</v>
          </cell>
          <cell r="C2992" t="str">
            <v>WELDING SET</v>
          </cell>
          <cell r="E2992" t="str">
            <v>Selama persiapan</v>
          </cell>
          <cell r="L2992" t="str">
            <v>E.</v>
          </cell>
          <cell r="N2992" t="str">
            <v>OVERHEAD &amp; PROFIT</v>
          </cell>
          <cell r="P2992">
            <v>10</v>
          </cell>
          <cell r="Q2992" t="str">
            <v>%  x  D</v>
          </cell>
          <cell r="U2992">
            <v>1103973.5557138249</v>
          </cell>
        </row>
        <row r="2993">
          <cell r="C2993" t="str">
            <v>- Waktu persiapan</v>
          </cell>
          <cell r="G2993" t="str">
            <v>pj</v>
          </cell>
          <cell r="H2993">
            <v>60</v>
          </cell>
          <cell r="I2993" t="str">
            <v>menit</v>
          </cell>
          <cell r="L2993" t="str">
            <v>F.</v>
          </cell>
          <cell r="N2993" t="str">
            <v>HARGA SATUAN PEKERJAAN  ( D + E )</v>
          </cell>
          <cell r="U2993">
            <v>12143709.112852074</v>
          </cell>
        </row>
        <row r="2994">
          <cell r="L2994" t="str">
            <v>Note: 1</v>
          </cell>
          <cell r="N2994" t="str">
            <v>SATUAN dapat berdasarkan atas jam operasi untuk Tenaga Kerja dan Peralatan, volume dan/atau ukuran</v>
          </cell>
        </row>
        <row r="2995">
          <cell r="C2995" t="str">
            <v>Koefisien Alat / M'</v>
          </cell>
          <cell r="H2995">
            <v>1</v>
          </cell>
          <cell r="I2995" t="str">
            <v>jam</v>
          </cell>
          <cell r="N2995" t="str">
            <v>berat untuk bahan-bahan.</v>
          </cell>
        </row>
        <row r="2996">
          <cell r="L2996">
            <v>2</v>
          </cell>
          <cell r="N2996" t="str">
            <v>Kuantitas satuan adalah kuantitas setiap komponen untuk menyelesaikan satu satuan pekerjaan dari nomor</v>
          </cell>
        </row>
        <row r="2997">
          <cell r="N2997" t="str">
            <v>mata pembayaran.</v>
          </cell>
        </row>
        <row r="2998">
          <cell r="L2998">
            <v>3</v>
          </cell>
          <cell r="N2998" t="str">
            <v>Biaya satuan untuk peralatan sudah termasuk bahan bakar, bahan habis dipakai dan operator.</v>
          </cell>
        </row>
        <row r="2999">
          <cell r="L2999">
            <v>4</v>
          </cell>
          <cell r="N2999" t="str">
            <v>Biaya satuan sudah termasuk pengeluaran untuk seluruh pajak yang berkaitan (tetapi tidak termasuk PPN</v>
          </cell>
        </row>
        <row r="3000">
          <cell r="J3000" t="str">
            <v>Berlanjut ke hal. berikut.</v>
          </cell>
          <cell r="N3000" t="str">
            <v>yang dibayar dari kontrak) dan biaya-biaya lainnya.</v>
          </cell>
        </row>
        <row r="3001">
          <cell r="A3001" t="str">
            <v>ITEM PEMBAYARAN NO.</v>
          </cell>
          <cell r="D3001" t="str">
            <v>:  7.6 (19)</v>
          </cell>
          <cell r="J3001" t="str">
            <v>Analisa EI-7619</v>
          </cell>
        </row>
        <row r="3002">
          <cell r="A3002" t="str">
            <v>JENIS PEKERJAAN</v>
          </cell>
          <cell r="D3002" t="str">
            <v>:  Pengujian Tiang &gt; Dia. 600 MM</v>
          </cell>
        </row>
        <row r="3003">
          <cell r="A3003" t="str">
            <v>SATUAN PEMBAYARAN</v>
          </cell>
          <cell r="D3003" t="str">
            <v>:  BUAH</v>
          </cell>
          <cell r="H3003" t="str">
            <v xml:space="preserve">        URAIAN ANALISA HARGA SATUAN</v>
          </cell>
        </row>
        <row r="3004">
          <cell r="J3004" t="str">
            <v>Lanjutan</v>
          </cell>
        </row>
        <row r="3006">
          <cell r="A3006" t="str">
            <v>No.</v>
          </cell>
          <cell r="C3006" t="str">
            <v>U R A I A N</v>
          </cell>
          <cell r="G3006" t="str">
            <v>KODE</v>
          </cell>
          <cell r="H3006" t="str">
            <v>KOEF.</v>
          </cell>
          <cell r="I3006" t="str">
            <v>SATUAN</v>
          </cell>
          <cell r="J3006" t="str">
            <v>KETERANGAN</v>
          </cell>
        </row>
        <row r="3009">
          <cell r="A3009" t="str">
            <v>2.b.</v>
          </cell>
          <cell r="C3009" t="str">
            <v>ALAT  BANTU</v>
          </cell>
        </row>
        <row r="3010">
          <cell r="C3010" t="str">
            <v xml:space="preserve">Diperlukan alat bantu kecil </v>
          </cell>
          <cell r="J3010" t="str">
            <v>Lumpsum</v>
          </cell>
        </row>
        <row r="3011">
          <cell r="C3011" t="str">
            <v>- Gauge (meteran untuk monitor pergerakan)</v>
          </cell>
        </row>
        <row r="3012">
          <cell r="C3012" t="str">
            <v>- Tenda dan alat kecil lainnya</v>
          </cell>
        </row>
        <row r="3014">
          <cell r="A3014" t="str">
            <v>3.</v>
          </cell>
          <cell r="C3014" t="str">
            <v>TENAGA</v>
          </cell>
        </row>
        <row r="3015">
          <cell r="C3015" t="str">
            <v>Untuk Persiapan/pemasangan baja struktur  :</v>
          </cell>
          <cell r="G3015" t="str">
            <v>Ts2</v>
          </cell>
          <cell r="H3015">
            <v>60</v>
          </cell>
          <cell r="I3015" t="str">
            <v>Menit</v>
          </cell>
        </row>
        <row r="3016">
          <cell r="D3016" t="str">
            <v>- Mandor</v>
          </cell>
          <cell r="G3016" t="str">
            <v>M</v>
          </cell>
          <cell r="H3016">
            <v>1</v>
          </cell>
          <cell r="I3016" t="str">
            <v>orang</v>
          </cell>
        </row>
        <row r="3017">
          <cell r="D3017" t="str">
            <v>- Tukang</v>
          </cell>
          <cell r="G3017" t="str">
            <v>T</v>
          </cell>
          <cell r="H3017">
            <v>2</v>
          </cell>
          <cell r="I3017" t="str">
            <v>orang</v>
          </cell>
        </row>
        <row r="3018">
          <cell r="D3018" t="str">
            <v>- Pekerja</v>
          </cell>
          <cell r="G3018" t="str">
            <v>P</v>
          </cell>
          <cell r="H3018">
            <v>6</v>
          </cell>
          <cell r="I3018" t="str">
            <v>orang</v>
          </cell>
        </row>
        <row r="3020">
          <cell r="C3020" t="str">
            <v>Koefisien Tenaga / Tiang   :</v>
          </cell>
        </row>
        <row r="3021">
          <cell r="D3021" t="str">
            <v>-  Mandor</v>
          </cell>
          <cell r="E3021" t="str">
            <v xml:space="preserve"> = M x Ts2 / 60</v>
          </cell>
          <cell r="G3021" t="str">
            <v>(L03)</v>
          </cell>
          <cell r="H3021">
            <v>1</v>
          </cell>
          <cell r="I3021" t="str">
            <v>jam</v>
          </cell>
        </row>
        <row r="3022">
          <cell r="D3022" t="str">
            <v>-  Tukang</v>
          </cell>
          <cell r="E3022" t="str">
            <v xml:space="preserve"> = T x Ts2 / 60</v>
          </cell>
          <cell r="G3022" t="str">
            <v>(L02)</v>
          </cell>
          <cell r="H3022">
            <v>2</v>
          </cell>
          <cell r="I3022" t="str">
            <v>jam</v>
          </cell>
        </row>
        <row r="3023">
          <cell r="D3023" t="str">
            <v>-  Pekerja</v>
          </cell>
          <cell r="E3023" t="str">
            <v xml:space="preserve"> = P x Ts2 / 60</v>
          </cell>
          <cell r="G3023" t="str">
            <v>(L01)</v>
          </cell>
          <cell r="H3023">
            <v>6</v>
          </cell>
          <cell r="I3023" t="str">
            <v>jam</v>
          </cell>
        </row>
        <row r="3025">
          <cell r="C3025" t="str">
            <v>Untuk Loading Test  :</v>
          </cell>
          <cell r="G3025" t="str">
            <v>Ts3</v>
          </cell>
          <cell r="H3025">
            <v>5760</v>
          </cell>
          <cell r="I3025" t="str">
            <v>Menit</v>
          </cell>
        </row>
        <row r="3026">
          <cell r="D3026" t="str">
            <v>- Mandor</v>
          </cell>
          <cell r="G3026" t="str">
            <v>M</v>
          </cell>
          <cell r="H3026">
            <v>1</v>
          </cell>
          <cell r="I3026" t="str">
            <v>orang</v>
          </cell>
        </row>
        <row r="3027">
          <cell r="D3027" t="str">
            <v>- Tukang</v>
          </cell>
          <cell r="G3027" t="str">
            <v>T</v>
          </cell>
          <cell r="H3027">
            <v>2</v>
          </cell>
          <cell r="I3027" t="str">
            <v>orang</v>
          </cell>
        </row>
        <row r="3028">
          <cell r="D3028" t="str">
            <v>- Pekerja</v>
          </cell>
          <cell r="G3028" t="str">
            <v>P</v>
          </cell>
          <cell r="H3028">
            <v>4</v>
          </cell>
          <cell r="I3028" t="str">
            <v>orang</v>
          </cell>
        </row>
        <row r="3030">
          <cell r="C3030" t="str">
            <v>Koefisien Tenaga / Tiang   :</v>
          </cell>
        </row>
        <row r="3031">
          <cell r="D3031" t="str">
            <v>-  Mandor</v>
          </cell>
          <cell r="E3031" t="str">
            <v xml:space="preserve"> = M x Ts3 / 60</v>
          </cell>
          <cell r="G3031" t="str">
            <v>(L03)</v>
          </cell>
          <cell r="H3031">
            <v>96</v>
          </cell>
          <cell r="I3031" t="str">
            <v>jam</v>
          </cell>
        </row>
        <row r="3032">
          <cell r="D3032" t="str">
            <v>-  Tukang</v>
          </cell>
          <cell r="E3032" t="str">
            <v xml:space="preserve"> = T x Ts3 / 60</v>
          </cell>
          <cell r="G3032" t="str">
            <v>(L02)</v>
          </cell>
          <cell r="H3032">
            <v>192</v>
          </cell>
          <cell r="I3032" t="str">
            <v>jam</v>
          </cell>
        </row>
        <row r="3033">
          <cell r="D3033" t="str">
            <v>-  Pekerja</v>
          </cell>
          <cell r="E3033" t="str">
            <v xml:space="preserve"> = P x Ts3 / 60</v>
          </cell>
          <cell r="G3033" t="str">
            <v>(L01)</v>
          </cell>
          <cell r="H3033">
            <v>384</v>
          </cell>
          <cell r="I3033" t="str">
            <v>jam</v>
          </cell>
        </row>
        <row r="3035">
          <cell r="C3035" t="str">
            <v>Total Koefisien Tenaga / Tiang   :</v>
          </cell>
        </row>
        <row r="3036">
          <cell r="D3036" t="str">
            <v>-  Mandor</v>
          </cell>
          <cell r="G3036" t="str">
            <v>(L03)</v>
          </cell>
          <cell r="H3036">
            <v>97</v>
          </cell>
          <cell r="I3036" t="str">
            <v>jam</v>
          </cell>
        </row>
        <row r="3037">
          <cell r="D3037" t="str">
            <v>-  Tukang</v>
          </cell>
          <cell r="G3037" t="str">
            <v>(L02)</v>
          </cell>
          <cell r="H3037">
            <v>194</v>
          </cell>
          <cell r="I3037" t="str">
            <v>jam</v>
          </cell>
        </row>
        <row r="3038">
          <cell r="D3038" t="str">
            <v>-  Pekerja</v>
          </cell>
          <cell r="G3038" t="str">
            <v>(L01)</v>
          </cell>
          <cell r="H3038">
            <v>390</v>
          </cell>
          <cell r="I3038" t="str">
            <v>jam</v>
          </cell>
        </row>
        <row r="3040">
          <cell r="A3040" t="str">
            <v>4.</v>
          </cell>
          <cell r="C3040" t="str">
            <v>HARGA DASAR SATUAN UPAH, BAHAN DAN ALAT</v>
          </cell>
        </row>
        <row r="3041">
          <cell r="C3041" t="str">
            <v>Lihat lampiran.</v>
          </cell>
        </row>
        <row r="3044">
          <cell r="A3044" t="str">
            <v>5.</v>
          </cell>
          <cell r="C3044" t="str">
            <v>ANALISA HARGA SATUAN PEKERJAAN</v>
          </cell>
        </row>
        <row r="3045">
          <cell r="C3045" t="str">
            <v>Lihat perhitungan dalam FORMULIR STANDAR UNTUK</v>
          </cell>
        </row>
        <row r="3046">
          <cell r="C3046" t="str">
            <v>PEREKEMAN ANALISA MASING-MASING HARGA</v>
          </cell>
        </row>
        <row r="3047">
          <cell r="C3047" t="str">
            <v>SATUAN.</v>
          </cell>
        </row>
        <row r="3048">
          <cell r="C3048" t="str">
            <v>Didapat Harga Satuan Pekerjaan :</v>
          </cell>
        </row>
        <row r="3050">
          <cell r="C3050" t="str">
            <v xml:space="preserve">Rp.  </v>
          </cell>
          <cell r="D3050">
            <v>12143709.112852074</v>
          </cell>
          <cell r="E3050" t="str">
            <v xml:space="preserve"> / Tiang</v>
          </cell>
        </row>
        <row r="3053">
          <cell r="A3053" t="str">
            <v>6.</v>
          </cell>
          <cell r="C3053" t="str">
            <v>MASA PELAKSANAAN YANG DIPERLUKAN</v>
          </cell>
        </row>
        <row r="3054">
          <cell r="C3054" t="str">
            <v>Masa Pelaksanaan :</v>
          </cell>
          <cell r="D3054" t="str">
            <v>. . . . . . . . . . . .</v>
          </cell>
        </row>
        <row r="3056">
          <cell r="A3056" t="str">
            <v>7.</v>
          </cell>
          <cell r="C3056" t="str">
            <v>VOLUME PEKERJAAN YANG DIPERLUKAN</v>
          </cell>
        </row>
        <row r="3057">
          <cell r="C3057" t="str">
            <v>Volume pekerjaan  :</v>
          </cell>
          <cell r="D3057">
            <v>0</v>
          </cell>
          <cell r="E3057" t="str">
            <v>Tiang</v>
          </cell>
        </row>
        <row r="3060">
          <cell r="A3060" t="str">
            <v>ITEM PEMBAYARAN NO.</v>
          </cell>
          <cell r="D3060" t="str">
            <v>:  7.9</v>
          </cell>
          <cell r="J3060" t="str">
            <v>Analisa LI-79</v>
          </cell>
          <cell r="T3060" t="str">
            <v>Analisa LI-79</v>
          </cell>
        </row>
        <row r="3061">
          <cell r="A3061" t="str">
            <v>JENIS PEKERJAAN</v>
          </cell>
          <cell r="D3061" t="str">
            <v>:  Pasangan Batu (manual)</v>
          </cell>
        </row>
        <row r="3062">
          <cell r="A3062" t="str">
            <v>SATUAN PEMBAYARAN</v>
          </cell>
          <cell r="D3062" t="str">
            <v>:  M3</v>
          </cell>
          <cell r="H3062" t="str">
            <v xml:space="preserve">        URAIAN ANALISA HARGA SATUAN</v>
          </cell>
          <cell r="L3062" t="str">
            <v>FORMULIR STANDAR UNTUK</v>
          </cell>
        </row>
        <row r="3063">
          <cell r="L3063" t="str">
            <v>PEREKAMAN ANALISA MASING-MASING HARGA SATUAN</v>
          </cell>
        </row>
        <row r="3064">
          <cell r="L3064" t="str">
            <v/>
          </cell>
        </row>
        <row r="3065">
          <cell r="A3065" t="str">
            <v>No.</v>
          </cell>
          <cell r="C3065" t="str">
            <v>U R A I A N</v>
          </cell>
          <cell r="G3065" t="str">
            <v>KODE</v>
          </cell>
          <cell r="H3065" t="str">
            <v>KOEF.</v>
          </cell>
          <cell r="I3065" t="str">
            <v>SATUAN</v>
          </cell>
          <cell r="J3065" t="str">
            <v>KETERANGAN</v>
          </cell>
        </row>
        <row r="3067">
          <cell r="L3067" t="str">
            <v>Proyek / Bagpro</v>
          </cell>
          <cell r="O3067" t="str">
            <v xml:space="preserve">:  Peningkatan Jalan Dan Jembatan Prop. NTT </v>
          </cell>
        </row>
        <row r="3068">
          <cell r="A3068" t="str">
            <v>I.</v>
          </cell>
          <cell r="C3068" t="str">
            <v>ASUMSI</v>
          </cell>
          <cell r="L3068" t="str">
            <v>No. Paket Kontrak</v>
          </cell>
          <cell r="O3068" t="str">
            <v xml:space="preserve">:  </v>
          </cell>
        </row>
        <row r="3069">
          <cell r="A3069">
            <v>1</v>
          </cell>
          <cell r="C3069" t="str">
            <v>Menggunakan buruh (cara manual)</v>
          </cell>
          <cell r="L3069" t="str">
            <v>Nama Paket</v>
          </cell>
          <cell r="O3069" t="str">
            <v>:  Pembangunan Jalan Resetlement Pengungsi Mauritzu</v>
          </cell>
        </row>
        <row r="3070">
          <cell r="A3070">
            <v>2</v>
          </cell>
          <cell r="C3070" t="str">
            <v>Lokasi pekerjaan : sepanjang jalan</v>
          </cell>
          <cell r="L3070" t="str">
            <v>Prop / Kab / Kodya</v>
          </cell>
          <cell r="O3070" t="str">
            <v>:  Nusa Tenggara Timur / TTU</v>
          </cell>
        </row>
        <row r="3071">
          <cell r="A3071">
            <v>3</v>
          </cell>
          <cell r="C3071" t="str">
            <v>Bahan dasar (batu, pasir dan semen) diterima</v>
          </cell>
          <cell r="L3071" t="str">
            <v>ITEM PEMBAYARAN NO.</v>
          </cell>
          <cell r="O3071" t="str">
            <v>:  7.9</v>
          </cell>
          <cell r="R3071" t="str">
            <v>PERKIRAAN VOL. PEK.</v>
          </cell>
          <cell r="T3071" t="str">
            <v>:</v>
          </cell>
          <cell r="U3071">
            <v>0</v>
          </cell>
        </row>
        <row r="3072">
          <cell r="C3072" t="str">
            <v>seluruhnya di lokasi pekerjaan</v>
          </cell>
          <cell r="L3072" t="str">
            <v>JENIS PEKERJAAN</v>
          </cell>
          <cell r="O3072" t="str">
            <v>:  Pasangan Batu (manual)</v>
          </cell>
          <cell r="R3072" t="str">
            <v>TOTAL HARGA (Rp.)</v>
          </cell>
          <cell r="T3072" t="str">
            <v>:</v>
          </cell>
          <cell r="U3072">
            <v>0</v>
          </cell>
        </row>
        <row r="3073">
          <cell r="A3073">
            <v>4</v>
          </cell>
          <cell r="C3073" t="str">
            <v>Jarak rata-rata Base camp ke lokasi pekerjaan</v>
          </cell>
          <cell r="G3073" t="str">
            <v>L</v>
          </cell>
          <cell r="H3073">
            <v>17.5</v>
          </cell>
          <cell r="I3073" t="str">
            <v>KM</v>
          </cell>
          <cell r="L3073" t="str">
            <v>SATUAN PEMBAYARAN</v>
          </cell>
          <cell r="O3073" t="str">
            <v>:  M3</v>
          </cell>
          <cell r="R3073" t="str">
            <v>% THD. BIAYA PROYEK</v>
          </cell>
          <cell r="T3073" t="str">
            <v>:</v>
          </cell>
          <cell r="U3073">
            <v>0</v>
          </cell>
        </row>
        <row r="3074">
          <cell r="A3074">
            <v>5</v>
          </cell>
          <cell r="C3074" t="str">
            <v>Jam kerja efektif per-hari</v>
          </cell>
          <cell r="G3074" t="str">
            <v>Tk</v>
          </cell>
          <cell r="H3074">
            <v>7</v>
          </cell>
          <cell r="I3074" t="str">
            <v>jam</v>
          </cell>
        </row>
        <row r="3075">
          <cell r="A3075">
            <v>6</v>
          </cell>
          <cell r="C3075" t="str">
            <v>Perbandingan Pasir &amp; Semen</v>
          </cell>
          <cell r="E3075" t="str">
            <v>: - Volume Semen</v>
          </cell>
          <cell r="G3075" t="str">
            <v>Sm</v>
          </cell>
          <cell r="H3075">
            <v>25</v>
          </cell>
          <cell r="I3075" t="str">
            <v>%</v>
          </cell>
          <cell r="J3075" t="str">
            <v xml:space="preserve"> Spec.</v>
          </cell>
        </row>
        <row r="3076">
          <cell r="E3076" t="str">
            <v>: - Volume Pasir</v>
          </cell>
          <cell r="G3076" t="str">
            <v>Ps</v>
          </cell>
          <cell r="H3076">
            <v>75</v>
          </cell>
          <cell r="I3076" t="str">
            <v>%</v>
          </cell>
          <cell r="J3076" t="str">
            <v xml:space="preserve"> Spec.</v>
          </cell>
          <cell r="Q3076" t="str">
            <v>PERKIRAAN</v>
          </cell>
          <cell r="R3076" t="str">
            <v>HARGA</v>
          </cell>
          <cell r="S3076" t="str">
            <v>JUMLAH</v>
          </cell>
        </row>
        <row r="3077">
          <cell r="A3077">
            <v>7</v>
          </cell>
          <cell r="C3077" t="str">
            <v>Perbandingan Batu &amp; Mortar  :</v>
          </cell>
          <cell r="L3077" t="str">
            <v>NO.</v>
          </cell>
          <cell r="N3077" t="str">
            <v>KOMPONEN</v>
          </cell>
          <cell r="P3077" t="str">
            <v>SATUAN</v>
          </cell>
          <cell r="Q3077" t="str">
            <v>KUANTITAS</v>
          </cell>
          <cell r="R3077" t="str">
            <v>SATUAN</v>
          </cell>
          <cell r="S3077" t="str">
            <v>HARGA</v>
          </cell>
        </row>
        <row r="3078">
          <cell r="C3078" t="str">
            <v>- Batu</v>
          </cell>
          <cell r="G3078" t="str">
            <v>Bt</v>
          </cell>
          <cell r="H3078">
            <v>70</v>
          </cell>
          <cell r="I3078" t="str">
            <v>%</v>
          </cell>
          <cell r="R3078" t="str">
            <v>(Rp.)</v>
          </cell>
          <cell r="S3078" t="str">
            <v>(Rp.)</v>
          </cell>
        </row>
        <row r="3079">
          <cell r="C3079" t="str">
            <v>- Mortar (campuran semen &amp; pasir)</v>
          </cell>
          <cell r="G3079" t="str">
            <v>Mr</v>
          </cell>
          <cell r="H3079">
            <v>30</v>
          </cell>
          <cell r="I3079" t="str">
            <v>%</v>
          </cell>
        </row>
        <row r="3080">
          <cell r="A3080">
            <v>8</v>
          </cell>
          <cell r="C3080" t="str">
            <v>Berat Jenis Bahan  :</v>
          </cell>
        </row>
        <row r="3081">
          <cell r="C3081" t="str">
            <v>- Pasangan Batu Dengan Mortar</v>
          </cell>
          <cell r="G3081" t="str">
            <v>D1</v>
          </cell>
          <cell r="H3081">
            <v>2.2000000000000002</v>
          </cell>
          <cell r="I3081" t="str">
            <v>ton/M3</v>
          </cell>
          <cell r="L3081" t="str">
            <v>A.</v>
          </cell>
          <cell r="N3081" t="str">
            <v>TENAGA</v>
          </cell>
        </row>
        <row r="3082">
          <cell r="C3082" t="str">
            <v>- Batu</v>
          </cell>
          <cell r="G3082" t="str">
            <v>D2</v>
          </cell>
          <cell r="H3082">
            <v>1.6</v>
          </cell>
          <cell r="I3082" t="str">
            <v>ton/M3</v>
          </cell>
        </row>
        <row r="3083">
          <cell r="C3083" t="str">
            <v>- Adukan (mortar)</v>
          </cell>
          <cell r="G3083" t="str">
            <v>D3</v>
          </cell>
          <cell r="H3083">
            <v>1.8</v>
          </cell>
          <cell r="I3083" t="str">
            <v>ton/M3</v>
          </cell>
          <cell r="L3083" t="str">
            <v>1.</v>
          </cell>
          <cell r="N3083" t="str">
            <v>Pekerja Biasa</v>
          </cell>
          <cell r="O3083" t="str">
            <v>(L01)</v>
          </cell>
          <cell r="P3083" t="str">
            <v>jam</v>
          </cell>
          <cell r="Q3083">
            <v>5.6</v>
          </cell>
          <cell r="R3083">
            <v>0</v>
          </cell>
          <cell r="U3083">
            <v>0</v>
          </cell>
        </row>
        <row r="3084">
          <cell r="C3084" t="str">
            <v>- Pasir</v>
          </cell>
          <cell r="G3084" t="str">
            <v>D4</v>
          </cell>
          <cell r="H3084">
            <v>1.67</v>
          </cell>
          <cell r="I3084" t="str">
            <v>ton/M3</v>
          </cell>
          <cell r="L3084" t="str">
            <v>2.</v>
          </cell>
          <cell r="N3084" t="str">
            <v>Tukang</v>
          </cell>
          <cell r="O3084" t="str">
            <v>(L02)</v>
          </cell>
          <cell r="P3084" t="str">
            <v>jam</v>
          </cell>
          <cell r="Q3084">
            <v>1.4</v>
          </cell>
          <cell r="R3084">
            <v>0</v>
          </cell>
          <cell r="U3084">
            <v>0</v>
          </cell>
        </row>
        <row r="3085">
          <cell r="C3085" t="str">
            <v>- Semen Portland</v>
          </cell>
          <cell r="G3085" t="str">
            <v>D5</v>
          </cell>
          <cell r="H3085">
            <v>1.44</v>
          </cell>
          <cell r="I3085" t="str">
            <v>ton/M3</v>
          </cell>
          <cell r="L3085" t="str">
            <v>3.</v>
          </cell>
          <cell r="N3085" t="str">
            <v>Mandor</v>
          </cell>
          <cell r="O3085" t="str">
            <v>(L03)</v>
          </cell>
          <cell r="P3085" t="str">
            <v>jam</v>
          </cell>
          <cell r="Q3085">
            <v>0.7</v>
          </cell>
          <cell r="R3085">
            <v>0</v>
          </cell>
          <cell r="U3085">
            <v>0</v>
          </cell>
        </row>
        <row r="3087">
          <cell r="A3087" t="str">
            <v>II.</v>
          </cell>
          <cell r="C3087" t="str">
            <v>URUTAN KERJA</v>
          </cell>
          <cell r="Q3087" t="str">
            <v xml:space="preserve">JUMLAH HARGA TENAGA   </v>
          </cell>
          <cell r="U3087">
            <v>0</v>
          </cell>
        </row>
        <row r="3088">
          <cell r="A3088">
            <v>1</v>
          </cell>
          <cell r="C3088" t="str">
            <v>Semen, pasir dan air dicampur dan diaduk menjadi</v>
          </cell>
        </row>
        <row r="3089">
          <cell r="C3089" t="str">
            <v>mortar dengan menggunakan alat bantu</v>
          </cell>
          <cell r="L3089" t="str">
            <v>B.</v>
          </cell>
          <cell r="N3089" t="str">
            <v>BAHAN</v>
          </cell>
        </row>
        <row r="3090">
          <cell r="A3090">
            <v>2</v>
          </cell>
          <cell r="C3090" t="str">
            <v>Batu dibersihkan dan dibasahi seluruh permukaannya</v>
          </cell>
        </row>
        <row r="3091">
          <cell r="C3091" t="str">
            <v>sebelum dipasang</v>
          </cell>
          <cell r="L3091" t="str">
            <v>1.</v>
          </cell>
          <cell r="N3091" t="str">
            <v>Batu Kali</v>
          </cell>
          <cell r="O3091" t="str">
            <v>(M02)</v>
          </cell>
          <cell r="P3091" t="str">
            <v>M3</v>
          </cell>
          <cell r="Q3091">
            <v>1.1550000000000002</v>
          </cell>
          <cell r="R3091">
            <v>16100</v>
          </cell>
          <cell r="U3091">
            <v>18595.500000000004</v>
          </cell>
        </row>
        <row r="3092">
          <cell r="A3092">
            <v>3</v>
          </cell>
          <cell r="C3092" t="str">
            <v>Penyelesaian dan perapihan setelah pemasangan</v>
          </cell>
          <cell r="L3092" t="str">
            <v>2.</v>
          </cell>
          <cell r="N3092" t="str">
            <v>Semen (PC)</v>
          </cell>
          <cell r="O3092" t="str">
            <v>(M12)</v>
          </cell>
          <cell r="P3092" t="str">
            <v>zak</v>
          </cell>
          <cell r="Q3092">
            <v>139</v>
          </cell>
          <cell r="R3092">
            <v>0</v>
          </cell>
          <cell r="U3092">
            <v>0</v>
          </cell>
        </row>
        <row r="3093">
          <cell r="L3093" t="str">
            <v>3.</v>
          </cell>
          <cell r="N3093" t="str">
            <v>Pasir</v>
          </cell>
          <cell r="O3093" t="str">
            <v>M01a</v>
          </cell>
          <cell r="P3093" t="str">
            <v>M3</v>
          </cell>
          <cell r="Q3093">
            <v>0.31122754491017973</v>
          </cell>
          <cell r="R3093">
            <v>22300</v>
          </cell>
          <cell r="U3093">
            <v>6940.3742514970081</v>
          </cell>
        </row>
        <row r="3094">
          <cell r="A3094" t="str">
            <v>III.</v>
          </cell>
          <cell r="C3094" t="str">
            <v>PEMAKAIAN BAHAN, ALAT DAN TENAGA</v>
          </cell>
        </row>
        <row r="3096">
          <cell r="A3096" t="str">
            <v xml:space="preserve">   1.</v>
          </cell>
          <cell r="C3096" t="str">
            <v>BAHAN</v>
          </cell>
        </row>
        <row r="3097">
          <cell r="A3097" t="str">
            <v>1.a.</v>
          </cell>
          <cell r="C3097" t="str">
            <v>Batu     -----&gt;</v>
          </cell>
          <cell r="D3097" t="str">
            <v>{(Bt x D1 x 1 M3) : D2} x 1.20</v>
          </cell>
          <cell r="G3097" t="str">
            <v>(M02)</v>
          </cell>
          <cell r="H3097">
            <v>1.1550000000000002</v>
          </cell>
          <cell r="I3097" t="str">
            <v>M3</v>
          </cell>
          <cell r="J3097" t="str">
            <v xml:space="preserve"> Lepas</v>
          </cell>
          <cell r="Q3097" t="str">
            <v xml:space="preserve">JUMLAH HARGA BAHAN   </v>
          </cell>
          <cell r="U3097">
            <v>25535.874251497011</v>
          </cell>
        </row>
        <row r="3098">
          <cell r="A3098" t="str">
            <v>1.b.</v>
          </cell>
          <cell r="C3098" t="str">
            <v>Semen    ----&gt;</v>
          </cell>
          <cell r="D3098" t="str">
            <v>Sm x {(Mr x D1 x 1 M3} : D3} x 1.05</v>
          </cell>
          <cell r="G3098" t="str">
            <v>(M12)</v>
          </cell>
          <cell r="H3098">
            <v>9.6250000000000016E-2</v>
          </cell>
          <cell r="I3098" t="str">
            <v>M3</v>
          </cell>
        </row>
        <row r="3099">
          <cell r="D3099" t="str">
            <v>x {D5 x (1000)}</v>
          </cell>
          <cell r="G3099" t="str">
            <v>(M12)</v>
          </cell>
          <cell r="H3099">
            <v>139</v>
          </cell>
          <cell r="I3099" t="str">
            <v>Kg</v>
          </cell>
          <cell r="L3099" t="str">
            <v>C.</v>
          </cell>
          <cell r="N3099" t="str">
            <v>PERALATAN</v>
          </cell>
        </row>
        <row r="3100">
          <cell r="A3100" t="str">
            <v>1.c.</v>
          </cell>
          <cell r="C3100" t="str">
            <v>Pasir    -----&gt;</v>
          </cell>
          <cell r="D3100" t="str">
            <v>Ps x {(Mr x D1 x 1 M3) : D4} x 1.05</v>
          </cell>
          <cell r="G3100" t="str">
            <v>(M01)</v>
          </cell>
          <cell r="H3100">
            <v>0.31122754491017973</v>
          </cell>
          <cell r="I3100" t="str">
            <v>M3</v>
          </cell>
        </row>
        <row r="3101">
          <cell r="L3101" t="str">
            <v>1.</v>
          </cell>
          <cell r="N3101" t="str">
            <v>Alat Bantu</v>
          </cell>
          <cell r="P3101" t="str">
            <v>Ls</v>
          </cell>
          <cell r="Q3101">
            <v>1</v>
          </cell>
          <cell r="R3101">
            <v>500</v>
          </cell>
          <cell r="U3101">
            <v>500</v>
          </cell>
        </row>
        <row r="3102">
          <cell r="A3102" t="str">
            <v>2.</v>
          </cell>
          <cell r="C3102" t="str">
            <v>ALAT</v>
          </cell>
        </row>
        <row r="3103">
          <cell r="A3103" t="str">
            <v>2.a.</v>
          </cell>
          <cell r="C3103" t="str">
            <v>ALAT BANTU</v>
          </cell>
        </row>
        <row r="3104">
          <cell r="C3104" t="str">
            <v>Diperlukan  :</v>
          </cell>
        </row>
        <row r="3105">
          <cell r="C3105" t="str">
            <v>- Sekop</v>
          </cell>
          <cell r="D3105" t="str">
            <v>=  4  buah</v>
          </cell>
        </row>
        <row r="3106">
          <cell r="C3106" t="str">
            <v>- Pacul</v>
          </cell>
          <cell r="D3106" t="str">
            <v>=  4  buah</v>
          </cell>
        </row>
        <row r="3107">
          <cell r="C3107" t="str">
            <v>- Sendok Semen</v>
          </cell>
          <cell r="D3107" t="str">
            <v>=  4  buah</v>
          </cell>
        </row>
        <row r="3108">
          <cell r="C3108" t="str">
            <v>- Ember Cor</v>
          </cell>
          <cell r="D3108" t="str">
            <v>=  4  buah</v>
          </cell>
        </row>
        <row r="3109">
          <cell r="C3109" t="str">
            <v>- Gerobak Dorong</v>
          </cell>
          <cell r="D3109" t="str">
            <v>=  2  buah</v>
          </cell>
          <cell r="Q3109" t="str">
            <v xml:space="preserve">JUMLAH HARGA PERALATAN   </v>
          </cell>
          <cell r="U3109">
            <v>500</v>
          </cell>
        </row>
        <row r="3111">
          <cell r="A3111" t="str">
            <v>3.</v>
          </cell>
          <cell r="C3111" t="str">
            <v>TENAGA</v>
          </cell>
          <cell r="L3111" t="str">
            <v>D.</v>
          </cell>
          <cell r="N3111" t="str">
            <v>JUMLAH HARGA TENAGA, BAHAN DAN PERALATAN  ( A + B + C )</v>
          </cell>
          <cell r="U3111">
            <v>26035.874251497011</v>
          </cell>
        </row>
        <row r="3112">
          <cell r="C3112" t="str">
            <v>Produksi Pasangan Batu dengan Mortar dalam 1 hari</v>
          </cell>
          <cell r="G3112" t="str">
            <v>Qt</v>
          </cell>
          <cell r="H3112">
            <v>10</v>
          </cell>
          <cell r="I3112" t="str">
            <v>M3</v>
          </cell>
          <cell r="L3112" t="str">
            <v>E.</v>
          </cell>
          <cell r="N3112" t="str">
            <v>OVERHEAD &amp; PROFIT</v>
          </cell>
          <cell r="P3112">
            <v>10</v>
          </cell>
          <cell r="Q3112" t="str">
            <v>%  x  D</v>
          </cell>
          <cell r="U3112">
            <v>2603.5874251497012</v>
          </cell>
        </row>
        <row r="3113">
          <cell r="L3113" t="str">
            <v>F.</v>
          </cell>
          <cell r="N3113" t="str">
            <v>HARGA SATUAN PEKERJAAN  ( D + E )</v>
          </cell>
          <cell r="U3113">
            <v>28639.461676646712</v>
          </cell>
        </row>
        <row r="3114">
          <cell r="C3114" t="str">
            <v>Kebutuhan tenaga :</v>
          </cell>
          <cell r="D3114" t="str">
            <v>- Mandor</v>
          </cell>
          <cell r="G3114" t="str">
            <v>M</v>
          </cell>
          <cell r="H3114">
            <v>1</v>
          </cell>
          <cell r="I3114" t="str">
            <v>orang</v>
          </cell>
          <cell r="L3114" t="str">
            <v>Note: 1</v>
          </cell>
          <cell r="N3114" t="str">
            <v>SATUAN dapat berdasarkan atas jam operasi untuk Tenaga Kerja dan Peralatan, volume dan/atau ukuran</v>
          </cell>
        </row>
        <row r="3115">
          <cell r="D3115" t="str">
            <v>- Tukang Batu</v>
          </cell>
          <cell r="G3115" t="str">
            <v>Tb</v>
          </cell>
          <cell r="H3115">
            <v>2</v>
          </cell>
          <cell r="I3115" t="str">
            <v>orang</v>
          </cell>
          <cell r="N3115" t="str">
            <v>berat untuk bahan-bahan.</v>
          </cell>
        </row>
        <row r="3116">
          <cell r="D3116" t="str">
            <v>- Pekerja</v>
          </cell>
          <cell r="G3116" t="str">
            <v>P</v>
          </cell>
          <cell r="H3116">
            <v>8</v>
          </cell>
          <cell r="I3116" t="str">
            <v>orang</v>
          </cell>
          <cell r="L3116">
            <v>2</v>
          </cell>
          <cell r="N3116" t="str">
            <v>Kuantitas satuan adalah kuantitas setiap komponen untuk menyelesaikan satu satuan pekerjaan dari nomor</v>
          </cell>
        </row>
        <row r="3117">
          <cell r="N3117" t="str">
            <v>mata pembayaran.</v>
          </cell>
        </row>
        <row r="3118">
          <cell r="L3118">
            <v>3</v>
          </cell>
          <cell r="N3118" t="str">
            <v>Biaya satuan untuk peralatan sudah termasuk bahan bakar, bahan habis dipakai dan operator.</v>
          </cell>
        </row>
        <row r="3119">
          <cell r="L3119">
            <v>4</v>
          </cell>
          <cell r="N3119" t="str">
            <v>Biaya satuan sudah termasuk pengeluaran untuk seluruh pajak yang berkaitan (tetapi tidak termasuk PPN</v>
          </cell>
        </row>
        <row r="3120">
          <cell r="J3120" t="str">
            <v>Berlanjut ke hal. berikut.</v>
          </cell>
          <cell r="N3120" t="str">
            <v>yang dibayar dari kontrak) dan biaya-biaya lainnya.</v>
          </cell>
        </row>
        <row r="3121">
          <cell r="A3121" t="str">
            <v>ITEM PEMBAYARAN NO.</v>
          </cell>
          <cell r="D3121" t="str">
            <v>:  7.9</v>
          </cell>
          <cell r="J3121" t="str">
            <v>Analisa LI-79</v>
          </cell>
        </row>
        <row r="3122">
          <cell r="A3122" t="str">
            <v>JENIS PEKERJAAN</v>
          </cell>
          <cell r="D3122" t="str">
            <v>:  Pasangan Batu (manual)</v>
          </cell>
        </row>
        <row r="3123">
          <cell r="A3123" t="str">
            <v>SATUAN PEMBAYARAN</v>
          </cell>
          <cell r="D3123" t="str">
            <v>:  M3</v>
          </cell>
          <cell r="H3123" t="str">
            <v xml:space="preserve">        URAIAN ANALISA HARGA SATUAN</v>
          </cell>
        </row>
        <row r="3124">
          <cell r="J3124" t="str">
            <v>Lanjutan</v>
          </cell>
        </row>
        <row r="3126">
          <cell r="A3126" t="str">
            <v>No.</v>
          </cell>
          <cell r="C3126" t="str">
            <v>U R A I A N</v>
          </cell>
          <cell r="G3126" t="str">
            <v>KODE</v>
          </cell>
          <cell r="H3126" t="str">
            <v>KOEF.</v>
          </cell>
          <cell r="I3126" t="str">
            <v>SATUAN</v>
          </cell>
          <cell r="J3126" t="str">
            <v>KETERANGAN</v>
          </cell>
        </row>
        <row r="3130">
          <cell r="C3130" t="str">
            <v>Koefisien Tenaga / M3   :</v>
          </cell>
        </row>
        <row r="3131">
          <cell r="D3131" t="str">
            <v>-  Mandor</v>
          </cell>
          <cell r="E3131" t="str">
            <v>= (Tk x M) : Qt</v>
          </cell>
          <cell r="G3131" t="str">
            <v>(L03)</v>
          </cell>
          <cell r="H3131">
            <v>0.7</v>
          </cell>
          <cell r="I3131" t="str">
            <v>jam</v>
          </cell>
        </row>
        <row r="3132">
          <cell r="D3132" t="str">
            <v>-  Tukang</v>
          </cell>
          <cell r="E3132" t="str">
            <v>= (Tk x Tb) : Qt</v>
          </cell>
          <cell r="G3132" t="str">
            <v>(L02)</v>
          </cell>
          <cell r="H3132">
            <v>1.4</v>
          </cell>
          <cell r="I3132" t="str">
            <v>jam</v>
          </cell>
        </row>
        <row r="3133">
          <cell r="D3133" t="str">
            <v>-  Pekerja</v>
          </cell>
          <cell r="E3133" t="str">
            <v>= (Tk x P) : Qt</v>
          </cell>
          <cell r="G3133" t="str">
            <v>(L01)</v>
          </cell>
          <cell r="H3133">
            <v>5.6</v>
          </cell>
          <cell r="I3133" t="str">
            <v>jam</v>
          </cell>
        </row>
        <row r="3135">
          <cell r="A3135" t="str">
            <v>4.</v>
          </cell>
          <cell r="C3135" t="str">
            <v>HARGA DASAR SATUAN UPAH, BAHAN DAN ALAT</v>
          </cell>
        </row>
        <row r="3136">
          <cell r="C3136" t="str">
            <v>Lihat lampiran.</v>
          </cell>
        </row>
        <row r="3138">
          <cell r="A3138" t="str">
            <v>5.</v>
          </cell>
          <cell r="C3138" t="str">
            <v>ANALISA HARGA SATUAN PEKERJAAN</v>
          </cell>
        </row>
        <row r="3139">
          <cell r="C3139" t="str">
            <v>Lihat perhitungan dalam FORMULIR STANDAR UNTUK</v>
          </cell>
        </row>
        <row r="3140">
          <cell r="C3140" t="str">
            <v>PEREKEMAN ANALISA MASING-MASING HARGA</v>
          </cell>
        </row>
        <row r="3141">
          <cell r="C3141" t="str">
            <v>SATUAN.</v>
          </cell>
        </row>
        <row r="3142">
          <cell r="C3142" t="str">
            <v>Didapat Harga Satuan Pekerjaan :</v>
          </cell>
        </row>
        <row r="3144">
          <cell r="C3144" t="str">
            <v xml:space="preserve">Rp.  </v>
          </cell>
          <cell r="D3144">
            <v>28639.461676646712</v>
          </cell>
          <cell r="E3144" t="str">
            <v xml:space="preserve"> / M3</v>
          </cell>
        </row>
        <row r="3147">
          <cell r="A3147" t="str">
            <v>6.</v>
          </cell>
          <cell r="C3147" t="str">
            <v>MASA PELAKSANAAN YANG DIPERLUKAN</v>
          </cell>
        </row>
        <row r="3148">
          <cell r="C3148" t="str">
            <v>Masa Pelaksanaan :</v>
          </cell>
          <cell r="D3148" t="str">
            <v>. . . . . . . . . . . .</v>
          </cell>
        </row>
        <row r="3150">
          <cell r="A3150" t="str">
            <v>7.</v>
          </cell>
          <cell r="C3150" t="str">
            <v>VOLUME PEKERJAAN YANG DIPERLUKAN</v>
          </cell>
        </row>
        <row r="3151">
          <cell r="C3151" t="str">
            <v>Volume pekerjaan  :</v>
          </cell>
          <cell r="D3151">
            <v>0</v>
          </cell>
          <cell r="E3151" t="str">
            <v>M3</v>
          </cell>
        </row>
        <row r="3180">
          <cell r="A3180" t="str">
            <v>ITEM PEMBAYARAN NO.</v>
          </cell>
          <cell r="D3180" t="str">
            <v>:  7.9</v>
          </cell>
          <cell r="J3180" t="str">
            <v>Analisa EI-79</v>
          </cell>
          <cell r="T3180" t="str">
            <v>Analisa EI-79</v>
          </cell>
        </row>
        <row r="3181">
          <cell r="A3181" t="str">
            <v>JENIS PEKERJAAN</v>
          </cell>
          <cell r="D3181" t="str">
            <v>:  Pasangan Batu (mekanik)</v>
          </cell>
        </row>
        <row r="3182">
          <cell r="A3182" t="str">
            <v>SATUAN PEMBAYARAN</v>
          </cell>
          <cell r="D3182" t="str">
            <v>:  M3</v>
          </cell>
          <cell r="H3182" t="str">
            <v xml:space="preserve">        URAIAN ANALISA HARGA SATUAN</v>
          </cell>
          <cell r="L3182" t="str">
            <v>FORMULIR STANDAR UNTUK</v>
          </cell>
        </row>
        <row r="3183">
          <cell r="L3183" t="str">
            <v>PEREKAMAN ANALISA MASING-MASING HARGA SATUAN</v>
          </cell>
        </row>
        <row r="3184">
          <cell r="L3184" t="str">
            <v/>
          </cell>
        </row>
        <row r="3185">
          <cell r="A3185" t="str">
            <v>No.</v>
          </cell>
          <cell r="C3185" t="str">
            <v>U R A I A N</v>
          </cell>
          <cell r="G3185" t="str">
            <v>KODE</v>
          </cell>
          <cell r="H3185" t="str">
            <v>KOEF.</v>
          </cell>
          <cell r="I3185" t="str">
            <v>SATUAN</v>
          </cell>
          <cell r="J3185" t="str">
            <v>KETERANGAN</v>
          </cell>
        </row>
        <row r="3187">
          <cell r="L3187" t="str">
            <v>Proyek / Bagpro</v>
          </cell>
          <cell r="O3187" t="str">
            <v xml:space="preserve">:  Peningkatan Jalan Dan Jembatan Prop. NTT </v>
          </cell>
        </row>
        <row r="3188">
          <cell r="A3188" t="str">
            <v>I.</v>
          </cell>
          <cell r="C3188" t="str">
            <v>ASUMSI</v>
          </cell>
          <cell r="L3188" t="str">
            <v>No. Paket Kontrak</v>
          </cell>
          <cell r="O3188" t="str">
            <v xml:space="preserve">:  </v>
          </cell>
        </row>
        <row r="3189">
          <cell r="A3189">
            <v>1</v>
          </cell>
          <cell r="C3189" t="str">
            <v>Menggunakan alat (cara mekanik)</v>
          </cell>
          <cell r="L3189" t="str">
            <v>Nama Paket</v>
          </cell>
          <cell r="O3189" t="str">
            <v>:  Pembangunan Jalan Resetlement Pengungsi Mauritzu</v>
          </cell>
        </row>
        <row r="3190">
          <cell r="A3190">
            <v>2</v>
          </cell>
          <cell r="C3190" t="str">
            <v>Lokasi pekerjaan : sepanjang jalan</v>
          </cell>
          <cell r="L3190" t="str">
            <v>Prop / Kab / Kodya</v>
          </cell>
          <cell r="O3190" t="str">
            <v>:  Nusa Tenggara Timur / TTU</v>
          </cell>
        </row>
        <row r="3191">
          <cell r="A3191">
            <v>3</v>
          </cell>
          <cell r="C3191" t="str">
            <v>Bahan dasar (batu, pasir dan semen) diterima</v>
          </cell>
          <cell r="L3191" t="str">
            <v>ITEM PEMBAYARAN NO.</v>
          </cell>
          <cell r="O3191" t="str">
            <v>:  7.9</v>
          </cell>
          <cell r="R3191" t="str">
            <v>PERKIRAAN VOL. PEK.</v>
          </cell>
          <cell r="T3191" t="str">
            <v>:</v>
          </cell>
          <cell r="U3191">
            <v>30.52</v>
          </cell>
        </row>
        <row r="3192">
          <cell r="C3192" t="str">
            <v>seluruhnya di lokasi pekerjaan</v>
          </cell>
          <cell r="L3192" t="str">
            <v>JENIS PEKERJAAN</v>
          </cell>
          <cell r="O3192" t="str">
            <v>:  Pasangan Batu (mekanik)</v>
          </cell>
          <cell r="R3192" t="str">
            <v>TOTAL HARGA (Rp.)</v>
          </cell>
          <cell r="T3192" t="str">
            <v>:</v>
          </cell>
          <cell r="U3192">
            <v>2929724.3668</v>
          </cell>
        </row>
        <row r="3193">
          <cell r="A3193">
            <v>4</v>
          </cell>
          <cell r="C3193" t="str">
            <v>Jarak rata-rata Base camp ke lokasi pekerjaan</v>
          </cell>
          <cell r="G3193" t="str">
            <v>L</v>
          </cell>
          <cell r="H3193">
            <v>17.5</v>
          </cell>
          <cell r="I3193" t="str">
            <v>KM</v>
          </cell>
          <cell r="L3193" t="str">
            <v>SATUAN PEMBAYARAN</v>
          </cell>
          <cell r="O3193" t="str">
            <v>:  M3</v>
          </cell>
          <cell r="R3193" t="str">
            <v>% THD. BIAYA PROYEK</v>
          </cell>
          <cell r="T3193" t="str">
            <v>:</v>
          </cell>
          <cell r="U3193">
            <v>1.3716669943460775</v>
          </cell>
        </row>
        <row r="3194">
          <cell r="A3194">
            <v>5</v>
          </cell>
          <cell r="C3194" t="str">
            <v>Jam kerja efektif per-hari</v>
          </cell>
          <cell r="G3194" t="str">
            <v>Tk</v>
          </cell>
          <cell r="H3194">
            <v>7</v>
          </cell>
          <cell r="I3194" t="str">
            <v>jam</v>
          </cell>
        </row>
        <row r="3195">
          <cell r="A3195">
            <v>6</v>
          </cell>
          <cell r="C3195" t="str">
            <v>Perbandingan Pasir &amp; Semen</v>
          </cell>
          <cell r="E3195" t="str">
            <v>: - Volume Semen</v>
          </cell>
          <cell r="G3195" t="str">
            <v>Sm</v>
          </cell>
          <cell r="H3195">
            <v>25</v>
          </cell>
          <cell r="I3195" t="str">
            <v>%</v>
          </cell>
          <cell r="J3195" t="str">
            <v xml:space="preserve"> Spec.</v>
          </cell>
        </row>
        <row r="3196">
          <cell r="E3196" t="str">
            <v>: - Volume Pasir</v>
          </cell>
          <cell r="G3196" t="str">
            <v>Ps</v>
          </cell>
          <cell r="H3196">
            <v>75</v>
          </cell>
          <cell r="I3196" t="str">
            <v>%</v>
          </cell>
          <cell r="J3196" t="str">
            <v xml:space="preserve"> Spec.</v>
          </cell>
          <cell r="Q3196" t="str">
            <v>PERKIRAAN</v>
          </cell>
          <cell r="R3196" t="str">
            <v>HARGA</v>
          </cell>
          <cell r="S3196" t="str">
            <v>JUMLAH</v>
          </cell>
        </row>
        <row r="3197">
          <cell r="A3197">
            <v>7</v>
          </cell>
          <cell r="C3197" t="str">
            <v>Perbandingan Batu &amp; Mortar  :</v>
          </cell>
          <cell r="L3197" t="str">
            <v>NO.</v>
          </cell>
          <cell r="N3197" t="str">
            <v>KOMPONEN</v>
          </cell>
          <cell r="P3197" t="str">
            <v>SATUAN</v>
          </cell>
          <cell r="Q3197" t="str">
            <v>KUANTITAS</v>
          </cell>
          <cell r="R3197" t="str">
            <v>SATUAN</v>
          </cell>
          <cell r="S3197" t="str">
            <v>HARGA</v>
          </cell>
        </row>
        <row r="3198">
          <cell r="C3198" t="str">
            <v>- Batu</v>
          </cell>
          <cell r="G3198" t="str">
            <v>Bt</v>
          </cell>
          <cell r="H3198">
            <v>65</v>
          </cell>
          <cell r="I3198" t="str">
            <v>%</v>
          </cell>
          <cell r="R3198" t="str">
            <v>(Rp.)</v>
          </cell>
          <cell r="S3198" t="str">
            <v>(Rp.)</v>
          </cell>
        </row>
        <row r="3199">
          <cell r="C3199" t="str">
            <v>- Mortar (campuran semen &amp; pasir)</v>
          </cell>
          <cell r="G3199" t="str">
            <v>Mr</v>
          </cell>
          <cell r="H3199">
            <v>35</v>
          </cell>
          <cell r="I3199" t="str">
            <v>%</v>
          </cell>
        </row>
        <row r="3200">
          <cell r="A3200">
            <v>8</v>
          </cell>
          <cell r="C3200" t="str">
            <v>Berat Jenis Bahan  :</v>
          </cell>
        </row>
        <row r="3201">
          <cell r="C3201" t="str">
            <v>- Pasangan Batu Dengan Mortar</v>
          </cell>
          <cell r="G3201" t="str">
            <v>D1</v>
          </cell>
          <cell r="H3201">
            <v>2.4</v>
          </cell>
          <cell r="I3201" t="str">
            <v>ton/M3</v>
          </cell>
          <cell r="L3201" t="str">
            <v>A.</v>
          </cell>
          <cell r="N3201" t="str">
            <v>TENAGA</v>
          </cell>
        </row>
        <row r="3202">
          <cell r="C3202" t="str">
            <v>- Batu</v>
          </cell>
          <cell r="G3202" t="str">
            <v>D2</v>
          </cell>
          <cell r="H3202">
            <v>1.6</v>
          </cell>
          <cell r="I3202" t="str">
            <v>ton/M3</v>
          </cell>
        </row>
        <row r="3203">
          <cell r="C3203" t="str">
            <v>- Adukan (mortar)</v>
          </cell>
          <cell r="G3203" t="str">
            <v>D3</v>
          </cell>
          <cell r="H3203">
            <v>1.8</v>
          </cell>
          <cell r="I3203" t="str">
            <v>ton/M3</v>
          </cell>
          <cell r="L3203" t="str">
            <v>1.</v>
          </cell>
          <cell r="N3203" t="str">
            <v>Pekerja</v>
          </cell>
          <cell r="O3203" t="str">
            <v>(L01)</v>
          </cell>
          <cell r="P3203" t="str">
            <v>jam</v>
          </cell>
          <cell r="Q3203">
            <v>5.4618473895582333</v>
          </cell>
          <cell r="R3203">
            <v>0</v>
          </cell>
          <cell r="U3203">
            <v>0</v>
          </cell>
        </row>
        <row r="3204">
          <cell r="C3204" t="str">
            <v>- Pasir</v>
          </cell>
          <cell r="G3204" t="str">
            <v>D4</v>
          </cell>
          <cell r="H3204">
            <v>1.67</v>
          </cell>
          <cell r="I3204" t="str">
            <v>ton/M3</v>
          </cell>
          <cell r="L3204" t="str">
            <v>2.</v>
          </cell>
          <cell r="N3204" t="str">
            <v>Tukang</v>
          </cell>
          <cell r="O3204" t="str">
            <v>(L02)</v>
          </cell>
          <cell r="P3204" t="str">
            <v>jam</v>
          </cell>
          <cell r="Q3204">
            <v>1.3654618473895583</v>
          </cell>
          <cell r="R3204">
            <v>0</v>
          </cell>
          <cell r="U3204">
            <v>0</v>
          </cell>
        </row>
        <row r="3205">
          <cell r="C3205" t="str">
            <v>- Semen Portland</v>
          </cell>
          <cell r="G3205" t="str">
            <v>D5</v>
          </cell>
          <cell r="H3205">
            <v>1.44</v>
          </cell>
          <cell r="I3205" t="str">
            <v>ton/M3</v>
          </cell>
          <cell r="L3205" t="str">
            <v>3.</v>
          </cell>
          <cell r="N3205" t="str">
            <v>Mandor</v>
          </cell>
          <cell r="O3205" t="str">
            <v>(L03)</v>
          </cell>
          <cell r="P3205" t="str">
            <v>jam</v>
          </cell>
          <cell r="Q3205">
            <v>0.68273092369477917</v>
          </cell>
          <cell r="R3205">
            <v>0</v>
          </cell>
          <cell r="U3205">
            <v>0</v>
          </cell>
        </row>
        <row r="3207">
          <cell r="A3207" t="str">
            <v>II.</v>
          </cell>
          <cell r="C3207" t="str">
            <v>URUTAN KERJA</v>
          </cell>
          <cell r="Q3207" t="str">
            <v xml:space="preserve">JUMLAH HARGA TENAGA   </v>
          </cell>
          <cell r="U3207">
            <v>0</v>
          </cell>
        </row>
        <row r="3208">
          <cell r="A3208">
            <v>1</v>
          </cell>
          <cell r="C3208" t="str">
            <v>Semen, pasir dan air dicampur dan diaduk menjadi</v>
          </cell>
        </row>
        <row r="3209">
          <cell r="C3209" t="str">
            <v>mortar dengan menggunakan Concrete Mixer</v>
          </cell>
          <cell r="L3209" t="str">
            <v>B.</v>
          </cell>
          <cell r="N3209" t="str">
            <v>BAHAN</v>
          </cell>
        </row>
        <row r="3210">
          <cell r="A3210">
            <v>2</v>
          </cell>
          <cell r="C3210" t="str">
            <v>Batu dibersihkan dan dibasahi seluruh permukaannya</v>
          </cell>
        </row>
        <row r="3211">
          <cell r="C3211" t="str">
            <v>sebelum dipasang</v>
          </cell>
          <cell r="L3211" t="str">
            <v>1.</v>
          </cell>
          <cell r="N3211" t="str">
            <v>Batu Kali</v>
          </cell>
          <cell r="O3211" t="str">
            <v>(M02)</v>
          </cell>
          <cell r="P3211" t="str">
            <v>M3</v>
          </cell>
          <cell r="Q3211">
            <v>1.1700000000000002</v>
          </cell>
          <cell r="R3211">
            <v>16100</v>
          </cell>
          <cell r="U3211">
            <v>18837.000000000004</v>
          </cell>
        </row>
        <row r="3212">
          <cell r="A3212">
            <v>3</v>
          </cell>
          <cell r="C3212" t="str">
            <v>Penyelesaian dan perapihan setelah pemasangan</v>
          </cell>
          <cell r="L3212" t="str">
            <v>2.</v>
          </cell>
          <cell r="N3212" t="str">
            <v>Semen (PC)</v>
          </cell>
          <cell r="O3212" t="str">
            <v>(M12)</v>
          </cell>
          <cell r="P3212" t="str">
            <v>Kg</v>
          </cell>
          <cell r="Q3212">
            <v>176</v>
          </cell>
          <cell r="R3212">
            <v>0</v>
          </cell>
          <cell r="U3212">
            <v>0</v>
          </cell>
        </row>
        <row r="3213">
          <cell r="L3213" t="str">
            <v>3.</v>
          </cell>
          <cell r="N3213" t="str">
            <v>Pasir</v>
          </cell>
          <cell r="O3213" t="str">
            <v>(M01)</v>
          </cell>
          <cell r="P3213" t="str">
            <v>M3</v>
          </cell>
          <cell r="Q3213">
            <v>0.3961077844311377</v>
          </cell>
          <cell r="R3213">
            <v>22300</v>
          </cell>
          <cell r="U3213">
            <v>8833.2035928143705</v>
          </cell>
        </row>
        <row r="3214">
          <cell r="A3214" t="str">
            <v>III.</v>
          </cell>
          <cell r="C3214" t="str">
            <v>PEMAKAIAN BAHAN, ALAT DAN TENAGA</v>
          </cell>
        </row>
        <row r="3216">
          <cell r="A3216" t="str">
            <v xml:space="preserve">   1.</v>
          </cell>
          <cell r="C3216" t="str">
            <v>BAHAN</v>
          </cell>
        </row>
        <row r="3217">
          <cell r="A3217" t="str">
            <v>1.a.</v>
          </cell>
          <cell r="C3217" t="str">
            <v>Batu     -----&gt;</v>
          </cell>
          <cell r="D3217" t="str">
            <v>{(Bt x D1 x 1 M3) : D2} x 1.20</v>
          </cell>
          <cell r="G3217" t="str">
            <v>(M02)</v>
          </cell>
          <cell r="H3217">
            <v>1.1700000000000002</v>
          </cell>
          <cell r="I3217" t="str">
            <v>M3</v>
          </cell>
          <cell r="J3217" t="str">
            <v xml:space="preserve"> Lepas</v>
          </cell>
          <cell r="Q3217" t="str">
            <v xml:space="preserve">JUMLAH HARGA BAHAN   </v>
          </cell>
          <cell r="U3217">
            <v>27670.203592814374</v>
          </cell>
        </row>
        <row r="3218">
          <cell r="A3218" t="str">
            <v>1.b.</v>
          </cell>
          <cell r="C3218" t="str">
            <v>Semen    ----&gt;</v>
          </cell>
          <cell r="D3218" t="str">
            <v>Sm x {(Mr x D1 x 1 M3} : D3} x 1.05</v>
          </cell>
          <cell r="G3218" t="str">
            <v>(M12)</v>
          </cell>
          <cell r="H3218">
            <v>0.1225</v>
          </cell>
          <cell r="I3218" t="str">
            <v>M3</v>
          </cell>
        </row>
        <row r="3219">
          <cell r="D3219" t="str">
            <v>x {D5 x (1000)}</v>
          </cell>
          <cell r="G3219" t="str">
            <v>(M12)</v>
          </cell>
          <cell r="H3219">
            <v>176</v>
          </cell>
          <cell r="I3219" t="str">
            <v>Kg</v>
          </cell>
          <cell r="L3219" t="str">
            <v>C.</v>
          </cell>
          <cell r="N3219" t="str">
            <v>PERALATAN</v>
          </cell>
        </row>
        <row r="3220">
          <cell r="A3220" t="str">
            <v>1.c.</v>
          </cell>
          <cell r="C3220" t="str">
            <v>Pasir    -----&gt;</v>
          </cell>
          <cell r="D3220" t="str">
            <v>Ps x {(Mr x D1 x 1 M3) : D4} x 1.05</v>
          </cell>
          <cell r="G3220" t="str">
            <v>(M01)</v>
          </cell>
          <cell r="H3220">
            <v>0.3961077844311377</v>
          </cell>
          <cell r="I3220" t="str">
            <v>M3</v>
          </cell>
        </row>
        <row r="3221">
          <cell r="L3221" t="str">
            <v>1.</v>
          </cell>
          <cell r="N3221" t="str">
            <v>Conc. Mixer</v>
          </cell>
          <cell r="O3221" t="str">
            <v>(E06)</v>
          </cell>
          <cell r="P3221" t="str">
            <v>jam</v>
          </cell>
          <cell r="Q3221">
            <v>0.68273092369477917</v>
          </cell>
          <cell r="R3221">
            <v>24988.507824143071</v>
          </cell>
          <cell r="U3221">
            <v>17060.427028531416</v>
          </cell>
        </row>
        <row r="3222">
          <cell r="A3222" t="str">
            <v>2.</v>
          </cell>
          <cell r="C3222" t="str">
            <v>ALAT</v>
          </cell>
          <cell r="L3222" t="str">
            <v>2.</v>
          </cell>
          <cell r="N3222" t="str">
            <v>Water Tanker</v>
          </cell>
          <cell r="O3222" t="str">
            <v>(E23)</v>
          </cell>
          <cell r="P3222" t="str">
            <v>jam</v>
          </cell>
          <cell r="Q3222">
            <v>0.42409638554216866</v>
          </cell>
          <cell r="R3222">
            <v>97351.151634057198</v>
          </cell>
          <cell r="U3222">
            <v>41286.271536371241</v>
          </cell>
        </row>
        <row r="3223">
          <cell r="A3223" t="str">
            <v>2.a.</v>
          </cell>
          <cell r="C3223" t="str">
            <v>CONCRETE MIXER</v>
          </cell>
          <cell r="G3223" t="str">
            <v>(E06)</v>
          </cell>
          <cell r="L3223" t="str">
            <v>3.</v>
          </cell>
          <cell r="N3223" t="str">
            <v>Alat Bantu</v>
          </cell>
          <cell r="P3223" t="str">
            <v>Ls</v>
          </cell>
          <cell r="Q3223">
            <v>1</v>
          </cell>
          <cell r="R3223">
            <v>1250</v>
          </cell>
          <cell r="U3223">
            <v>1250</v>
          </cell>
        </row>
        <row r="3224">
          <cell r="C3224" t="str">
            <v>Kapasitas Alat</v>
          </cell>
          <cell r="G3224" t="str">
            <v>V</v>
          </cell>
          <cell r="H3224">
            <v>500</v>
          </cell>
          <cell r="I3224" t="str">
            <v>liter</v>
          </cell>
        </row>
        <row r="3225">
          <cell r="C3225" t="str">
            <v>Faktor Efisiensi Alat</v>
          </cell>
          <cell r="G3225" t="str">
            <v>Fa</v>
          </cell>
          <cell r="H3225">
            <v>0.83</v>
          </cell>
          <cell r="I3225" t="str">
            <v>-</v>
          </cell>
        </row>
        <row r="3226">
          <cell r="C3226" t="str">
            <v>Waktu siklus   :</v>
          </cell>
          <cell r="D3226" t="str">
            <v>(T1 + T2 + T3 + T4)</v>
          </cell>
          <cell r="G3226" t="str">
            <v>Ts</v>
          </cell>
        </row>
        <row r="3227">
          <cell r="C3227" t="str">
            <v>-  Memuat</v>
          </cell>
          <cell r="G3227" t="str">
            <v>T1</v>
          </cell>
          <cell r="H3227">
            <v>6</v>
          </cell>
          <cell r="I3227" t="str">
            <v>menit</v>
          </cell>
        </row>
        <row r="3228">
          <cell r="C3228" t="str">
            <v>-  Mengaduk</v>
          </cell>
          <cell r="G3228" t="str">
            <v>T2</v>
          </cell>
          <cell r="H3228">
            <v>4</v>
          </cell>
          <cell r="I3228" t="str">
            <v>menit</v>
          </cell>
        </row>
        <row r="3229">
          <cell r="C3229" t="str">
            <v>-  Menuang</v>
          </cell>
          <cell r="G3229" t="str">
            <v>T3</v>
          </cell>
          <cell r="H3229">
            <v>2</v>
          </cell>
          <cell r="I3229" t="str">
            <v>menit</v>
          </cell>
          <cell r="Q3229" t="str">
            <v xml:space="preserve">JUMLAH HARGA PERALATAN   </v>
          </cell>
          <cell r="U3229">
            <v>59596.698564902661</v>
          </cell>
        </row>
        <row r="3230">
          <cell r="C3230" t="str">
            <v>-  Tunggu, dll.</v>
          </cell>
          <cell r="G3230" t="str">
            <v>T4</v>
          </cell>
          <cell r="H3230">
            <v>5</v>
          </cell>
          <cell r="I3230" t="str">
            <v>menit</v>
          </cell>
        </row>
        <row r="3231">
          <cell r="G3231" t="str">
            <v>Ts</v>
          </cell>
          <cell r="H3231">
            <v>17</v>
          </cell>
          <cell r="I3231" t="str">
            <v>menit</v>
          </cell>
          <cell r="L3231" t="str">
            <v>D.</v>
          </cell>
          <cell r="N3231" t="str">
            <v>JUMLAH HARGA TENAGA, BAHAN DAN PERALATAN  ( A + B + C )</v>
          </cell>
          <cell r="U3231">
            <v>87266.902157717035</v>
          </cell>
        </row>
        <row r="3232">
          <cell r="L3232" t="str">
            <v>E.</v>
          </cell>
          <cell r="N3232" t="str">
            <v>OVERHEAD &amp; PROFIT</v>
          </cell>
          <cell r="P3232">
            <v>10</v>
          </cell>
          <cell r="Q3232" t="str">
            <v>%  x  D</v>
          </cell>
          <cell r="U3232">
            <v>8726.6902157717032</v>
          </cell>
        </row>
        <row r="3233">
          <cell r="C3233" t="str">
            <v>Kap. Prod. / jam  =</v>
          </cell>
          <cell r="D3233" t="str">
            <v>V x Fa x 60</v>
          </cell>
          <cell r="G3233" t="str">
            <v>Q1</v>
          </cell>
          <cell r="H3233">
            <v>1.4647058823529411</v>
          </cell>
          <cell r="I3233" t="str">
            <v>M3</v>
          </cell>
          <cell r="L3233" t="str">
            <v>F.</v>
          </cell>
          <cell r="N3233" t="str">
            <v>HARGA SATUAN PEKERJAAN  ( D + E )</v>
          </cell>
          <cell r="U3233">
            <v>95993.592373488733</v>
          </cell>
        </row>
        <row r="3234">
          <cell r="D3234" t="str">
            <v>1000 x Ts</v>
          </cell>
          <cell r="L3234" t="str">
            <v>Note: 1</v>
          </cell>
          <cell r="N3234" t="str">
            <v>SATUAN dapat berdasarkan atas jam operasi untuk Tenaga Kerja dan Peralatan, volume dan/atau ukuran</v>
          </cell>
        </row>
        <row r="3235">
          <cell r="N3235" t="str">
            <v>berat untuk bahan-bahan.</v>
          </cell>
        </row>
        <row r="3236">
          <cell r="C3236" t="str">
            <v>Koefisien Alat / M3</v>
          </cell>
          <cell r="D3236" t="str">
            <v xml:space="preserve">  =   1  :  Q1</v>
          </cell>
          <cell r="G3236" t="str">
            <v>(E06)</v>
          </cell>
          <cell r="H3236">
            <v>0.68273092369477917</v>
          </cell>
          <cell r="I3236" t="str">
            <v>jam</v>
          </cell>
          <cell r="L3236">
            <v>2</v>
          </cell>
          <cell r="N3236" t="str">
            <v>Kuantitas satuan adalah kuantitas setiap komponen untuk menyelesaikan satu satuan pekerjaan dari nomor</v>
          </cell>
        </row>
        <row r="3237">
          <cell r="N3237" t="str">
            <v>mata pembayaran.</v>
          </cell>
        </row>
        <row r="3238">
          <cell r="L3238">
            <v>3</v>
          </cell>
          <cell r="N3238" t="str">
            <v>Biaya satuan untuk peralatan sudah termasuk bahan bakar, bahan habis dipakai dan operator.</v>
          </cell>
        </row>
        <row r="3239">
          <cell r="L3239">
            <v>4</v>
          </cell>
          <cell r="N3239" t="str">
            <v>Biaya satuan sudah termasuk pengeluaran untuk seluruh pajak yang berkaitan (tetapi tidak termasuk PPN</v>
          </cell>
        </row>
        <row r="3240">
          <cell r="J3240" t="str">
            <v>Berlanjut ke hal. berikut.</v>
          </cell>
          <cell r="N3240" t="str">
            <v>yang dibayar dari kontrak) dan biaya-biaya lainnya.</v>
          </cell>
        </row>
        <row r="3241">
          <cell r="A3241" t="str">
            <v>ITEM PEMBAYARAN NO.</v>
          </cell>
          <cell r="D3241" t="str">
            <v>:  7.9</v>
          </cell>
          <cell r="J3241" t="str">
            <v>Analisa EI-79</v>
          </cell>
        </row>
        <row r="3242">
          <cell r="A3242" t="str">
            <v>JENIS PEKERJAAN</v>
          </cell>
          <cell r="D3242" t="str">
            <v>:  Pasangan Batu (mekanik)</v>
          </cell>
        </row>
        <row r="3243">
          <cell r="A3243" t="str">
            <v>SATUAN PEMBAYARAN</v>
          </cell>
          <cell r="D3243" t="str">
            <v>:  M3</v>
          </cell>
          <cell r="H3243" t="str">
            <v xml:space="preserve">        URAIAN ANALISA HARGA SATUAN</v>
          </cell>
        </row>
        <row r="3244">
          <cell r="J3244" t="str">
            <v>Lanjutan</v>
          </cell>
        </row>
        <row r="3246">
          <cell r="A3246" t="str">
            <v>No.</v>
          </cell>
          <cell r="C3246" t="str">
            <v>U R A I A N</v>
          </cell>
          <cell r="G3246" t="str">
            <v>KODE</v>
          </cell>
          <cell r="H3246" t="str">
            <v>KOEF.</v>
          </cell>
          <cell r="I3246" t="str">
            <v>SATUAN</v>
          </cell>
          <cell r="J3246" t="str">
            <v>KETERANGAN</v>
          </cell>
        </row>
        <row r="3249">
          <cell r="A3249" t="str">
            <v>2.b.</v>
          </cell>
          <cell r="C3249" t="str">
            <v>WATER TANK TRUCK</v>
          </cell>
          <cell r="G3249" t="str">
            <v>(E23)</v>
          </cell>
        </row>
        <row r="3250">
          <cell r="C3250" t="str">
            <v>Volume Tanki Air</v>
          </cell>
          <cell r="G3250" t="str">
            <v>V</v>
          </cell>
          <cell r="H3250">
            <v>4</v>
          </cell>
          <cell r="I3250" t="str">
            <v>M3</v>
          </cell>
        </row>
        <row r="3251">
          <cell r="C3251" t="str">
            <v>Kebutuhan air / M3 pasangan batu</v>
          </cell>
          <cell r="G3251" t="str">
            <v>Wc</v>
          </cell>
          <cell r="H3251">
            <v>2.8159999999999998</v>
          </cell>
          <cell r="I3251" t="str">
            <v>M3</v>
          </cell>
        </row>
        <row r="3252">
          <cell r="C3252" t="str">
            <v>Faktor Efiesiensi Alat</v>
          </cell>
          <cell r="G3252" t="str">
            <v>Fa</v>
          </cell>
          <cell r="H3252">
            <v>0.83</v>
          </cell>
          <cell r="I3252" t="str">
            <v>-</v>
          </cell>
        </row>
        <row r="3253">
          <cell r="C3253" t="str">
            <v>Pengisian Tanki / jam</v>
          </cell>
          <cell r="G3253" t="str">
            <v>n</v>
          </cell>
          <cell r="H3253">
            <v>2</v>
          </cell>
          <cell r="I3253" t="str">
            <v>kali</v>
          </cell>
        </row>
        <row r="3255">
          <cell r="C3255" t="str">
            <v>Kap. Prod. / jam  =</v>
          </cell>
          <cell r="D3255" t="str">
            <v>V x Fa x n</v>
          </cell>
          <cell r="G3255" t="str">
            <v>Q2</v>
          </cell>
          <cell r="H3255">
            <v>2.3579545454545454</v>
          </cell>
          <cell r="I3255" t="str">
            <v>M3</v>
          </cell>
        </row>
        <row r="3256">
          <cell r="D3256" t="str">
            <v>Wc</v>
          </cell>
        </row>
        <row r="3258">
          <cell r="C3258" t="str">
            <v>Koefisien Alat / M3</v>
          </cell>
          <cell r="D3258" t="str">
            <v xml:space="preserve">  =   1  :  Q2</v>
          </cell>
          <cell r="G3258" t="str">
            <v>(E23)</v>
          </cell>
          <cell r="H3258">
            <v>0.42409638554216866</v>
          </cell>
          <cell r="I3258" t="str">
            <v>jam</v>
          </cell>
        </row>
        <row r="3260">
          <cell r="A3260" t="str">
            <v>2.c.</v>
          </cell>
          <cell r="C3260" t="str">
            <v>ALAT BANTU</v>
          </cell>
        </row>
        <row r="3261">
          <cell r="C3261" t="str">
            <v>Diperlukan  :</v>
          </cell>
        </row>
        <row r="3262">
          <cell r="C3262" t="str">
            <v>- Sekop</v>
          </cell>
          <cell r="D3262" t="str">
            <v>=  2  buah</v>
          </cell>
        </row>
        <row r="3263">
          <cell r="C3263" t="str">
            <v>- Pacul</v>
          </cell>
          <cell r="D3263" t="str">
            <v>=  2  buah</v>
          </cell>
        </row>
        <row r="3264">
          <cell r="C3264" t="str">
            <v>- Sendok Semen</v>
          </cell>
          <cell r="D3264" t="str">
            <v>=  2  buah</v>
          </cell>
        </row>
        <row r="3265">
          <cell r="C3265" t="str">
            <v>- Ember Cor</v>
          </cell>
          <cell r="D3265" t="str">
            <v>=  2  buah</v>
          </cell>
        </row>
        <row r="3266">
          <cell r="C3266" t="str">
            <v>- Gerobak Dorong</v>
          </cell>
          <cell r="D3266" t="str">
            <v>=  1  buah</v>
          </cell>
        </row>
        <row r="3268">
          <cell r="A3268" t="str">
            <v>3.</v>
          </cell>
          <cell r="C3268" t="str">
            <v>TENAGA</v>
          </cell>
        </row>
        <row r="3269">
          <cell r="C3269" t="str">
            <v>Produksi menetukan :  Produksi Concrete Mxer</v>
          </cell>
          <cell r="G3269" t="str">
            <v>Q1</v>
          </cell>
          <cell r="H3269">
            <v>1.4647058823529411</v>
          </cell>
          <cell r="I3269" t="str">
            <v>M3/Jam</v>
          </cell>
        </row>
        <row r="3270">
          <cell r="C3270" t="str">
            <v>Produksi Pasangan Batu dengan Mortar / hari =  Tk x Q1</v>
          </cell>
          <cell r="G3270" t="str">
            <v>Qt</v>
          </cell>
          <cell r="H3270">
            <v>10.252941176470587</v>
          </cell>
          <cell r="I3270" t="str">
            <v>M3</v>
          </cell>
        </row>
        <row r="3271">
          <cell r="C3271" t="str">
            <v>Kebutuhan tenaga :</v>
          </cell>
          <cell r="D3271" t="str">
            <v>- Mandor</v>
          </cell>
          <cell r="G3271" t="str">
            <v>M</v>
          </cell>
          <cell r="H3271">
            <v>1</v>
          </cell>
          <cell r="I3271" t="str">
            <v>orang</v>
          </cell>
        </row>
        <row r="3272">
          <cell r="D3272" t="str">
            <v>- Tukang Batu</v>
          </cell>
          <cell r="G3272" t="str">
            <v>Tb</v>
          </cell>
          <cell r="H3272">
            <v>2</v>
          </cell>
          <cell r="I3272" t="str">
            <v>orang</v>
          </cell>
        </row>
        <row r="3273">
          <cell r="D3273" t="str">
            <v>- Pekerja</v>
          </cell>
          <cell r="G3273" t="str">
            <v>P</v>
          </cell>
          <cell r="H3273">
            <v>8</v>
          </cell>
          <cell r="I3273" t="str">
            <v>orang</v>
          </cell>
        </row>
        <row r="3275">
          <cell r="C3275" t="str">
            <v>Koefisien Tenaga / M3   :</v>
          </cell>
        </row>
        <row r="3276">
          <cell r="D3276" t="str">
            <v>-  Mandor</v>
          </cell>
          <cell r="E3276" t="str">
            <v>= (Tk x M) : Qt</v>
          </cell>
          <cell r="G3276" t="str">
            <v>(L03)</v>
          </cell>
          <cell r="H3276">
            <v>0.68273092369477917</v>
          </cell>
          <cell r="I3276" t="str">
            <v>jam</v>
          </cell>
        </row>
        <row r="3277">
          <cell r="D3277" t="str">
            <v>-  Tukang</v>
          </cell>
          <cell r="E3277" t="str">
            <v>= (Tk x Tb) : Qt</v>
          </cell>
          <cell r="G3277" t="str">
            <v>(L02)</v>
          </cell>
          <cell r="H3277">
            <v>1.3654618473895583</v>
          </cell>
          <cell r="I3277" t="str">
            <v>jam</v>
          </cell>
        </row>
        <row r="3278">
          <cell r="D3278" t="str">
            <v>-  Pekerja</v>
          </cell>
          <cell r="E3278" t="str">
            <v>= (Tk x P) : Qt</v>
          </cell>
          <cell r="G3278" t="str">
            <v>(L01)</v>
          </cell>
          <cell r="H3278">
            <v>5.4618473895582333</v>
          </cell>
          <cell r="I3278" t="str">
            <v>jam</v>
          </cell>
        </row>
        <row r="3280">
          <cell r="A3280" t="str">
            <v>4.</v>
          </cell>
          <cell r="C3280" t="str">
            <v>HARGA DASAR SATUAN UPAH, BAHAN DAN ALAT</v>
          </cell>
        </row>
        <row r="3281">
          <cell r="C3281" t="str">
            <v>Lihat lampiran.</v>
          </cell>
        </row>
        <row r="3283">
          <cell r="A3283" t="str">
            <v>5.</v>
          </cell>
          <cell r="C3283" t="str">
            <v>ANALISA HARGA SATUAN PEKERJAAN</v>
          </cell>
        </row>
        <row r="3284">
          <cell r="C3284" t="str">
            <v>Lihat perhitungan dalam FORMULIR STANDAR UNTUK</v>
          </cell>
        </row>
        <row r="3285">
          <cell r="C3285" t="str">
            <v>PEREKEMAN ANALISA MASING-MASING HARGA</v>
          </cell>
        </row>
        <row r="3286">
          <cell r="C3286" t="str">
            <v>SATUAN.</v>
          </cell>
        </row>
        <row r="3287">
          <cell r="C3287" t="str">
            <v>Didapat Harga Satuan Pekerjaan :</v>
          </cell>
        </row>
        <row r="3289">
          <cell r="C3289" t="str">
            <v xml:space="preserve">Rp.  </v>
          </cell>
          <cell r="D3289">
            <v>95993.592373488733</v>
          </cell>
          <cell r="E3289" t="str">
            <v xml:space="preserve"> / M3</v>
          </cell>
        </row>
        <row r="3292">
          <cell r="A3292" t="str">
            <v>6.</v>
          </cell>
          <cell r="C3292" t="str">
            <v>MASA PELAKSANAAN YANG DIPERLUKAN</v>
          </cell>
        </row>
        <row r="3293">
          <cell r="C3293" t="str">
            <v>Masa Pelaksanaan :</v>
          </cell>
          <cell r="D3293" t="str">
            <v>. . . . . . . . . . . .</v>
          </cell>
        </row>
        <row r="3295">
          <cell r="A3295" t="str">
            <v>7.</v>
          </cell>
          <cell r="C3295" t="str">
            <v>VOLUME PEKERJAAN YANG DIPERLUKAN</v>
          </cell>
        </row>
        <row r="3296">
          <cell r="C3296" t="str">
            <v>Volume pekerjaan  :</v>
          </cell>
          <cell r="D3296">
            <v>30.52</v>
          </cell>
          <cell r="E3296" t="str">
            <v>M3</v>
          </cell>
        </row>
        <row r="3300">
          <cell r="A3300" t="str">
            <v>ITEM PEMBAYARAN NO.</v>
          </cell>
          <cell r="D3300" t="str">
            <v>:  7.10 (1)</v>
          </cell>
          <cell r="J3300" t="str">
            <v>Analisa EI-7101</v>
          </cell>
          <cell r="T3300" t="str">
            <v>Analisa EI-7101</v>
          </cell>
        </row>
        <row r="3301">
          <cell r="A3301" t="str">
            <v>JENIS PEKERJAAN</v>
          </cell>
          <cell r="D3301" t="str">
            <v>:  Pasangan Batu Kosong + Adukan</v>
          </cell>
        </row>
        <row r="3302">
          <cell r="A3302" t="str">
            <v>SATUAN PEMBAYARAN</v>
          </cell>
          <cell r="D3302" t="str">
            <v>:  M3</v>
          </cell>
          <cell r="H3302" t="str">
            <v xml:space="preserve">        URAIAN ANALISA HARGA SATUAN</v>
          </cell>
          <cell r="L3302" t="str">
            <v>FORMULIR STANDAR UNTUK</v>
          </cell>
        </row>
        <row r="3303">
          <cell r="L3303" t="str">
            <v>PEREKAMAN ANALISA MASING-MASING HARGA SATUAN</v>
          </cell>
        </row>
        <row r="3304">
          <cell r="L3304" t="str">
            <v/>
          </cell>
        </row>
        <row r="3305">
          <cell r="A3305" t="str">
            <v>No.</v>
          </cell>
          <cell r="C3305" t="str">
            <v>U R A I A N</v>
          </cell>
          <cell r="G3305" t="str">
            <v>KODE</v>
          </cell>
          <cell r="H3305" t="str">
            <v>KOEF.</v>
          </cell>
          <cell r="I3305" t="str">
            <v>SATUAN</v>
          </cell>
          <cell r="J3305" t="str">
            <v>KETERANGAN</v>
          </cell>
        </row>
        <row r="3307">
          <cell r="L3307" t="str">
            <v>Proyek / Bagpro</v>
          </cell>
          <cell r="O3307" t="str">
            <v xml:space="preserve">:  Peningkatan Jalan Dan Jembatan Prop. NTT </v>
          </cell>
        </row>
        <row r="3308">
          <cell r="A3308" t="str">
            <v>I.</v>
          </cell>
          <cell r="C3308" t="str">
            <v>ASUMSI</v>
          </cell>
          <cell r="L3308" t="str">
            <v>No. Paket Kontrak</v>
          </cell>
          <cell r="O3308" t="str">
            <v xml:space="preserve">:  </v>
          </cell>
        </row>
        <row r="3309">
          <cell r="A3309">
            <v>1</v>
          </cell>
          <cell r="C3309" t="str">
            <v>Menggunakan alat (cara mekanik)</v>
          </cell>
          <cell r="L3309" t="str">
            <v>Nama Paket</v>
          </cell>
          <cell r="O3309" t="str">
            <v>:  Pembangunan Jalan Resetlement Pengungsi Mauritzu</v>
          </cell>
        </row>
        <row r="3310">
          <cell r="A3310">
            <v>2</v>
          </cell>
          <cell r="C3310" t="str">
            <v>Lokasi pekerjaan : sepanjang jalan</v>
          </cell>
          <cell r="L3310" t="str">
            <v>Prop / Kab / Kodya</v>
          </cell>
          <cell r="O3310" t="str">
            <v>:  Nusa Tenggara Timur / TTU</v>
          </cell>
        </row>
        <row r="3311">
          <cell r="A3311">
            <v>3</v>
          </cell>
          <cell r="C3311" t="str">
            <v>Bahan dasar (batu, pasir dan semen) diterima</v>
          </cell>
          <cell r="L3311" t="str">
            <v>ITEM PEMBAYARAN NO.</v>
          </cell>
          <cell r="O3311" t="str">
            <v>:  7.10 (1)</v>
          </cell>
          <cell r="R3311" t="str">
            <v>PERKIRAAN VOL. PEK.</v>
          </cell>
          <cell r="T3311" t="str">
            <v>:</v>
          </cell>
          <cell r="U3311">
            <v>0</v>
          </cell>
        </row>
        <row r="3312">
          <cell r="C3312" t="str">
            <v>seluruhnya di lokasi pekerjaan</v>
          </cell>
          <cell r="L3312" t="str">
            <v>JENIS PEKERJAAN</v>
          </cell>
          <cell r="O3312" t="str">
            <v>:  Pasangan Batu Kosong + Adukan</v>
          </cell>
          <cell r="R3312" t="str">
            <v>TOTAL HARGA (Rp.)</v>
          </cell>
          <cell r="T3312" t="str">
            <v>:</v>
          </cell>
          <cell r="U3312">
            <v>0</v>
          </cell>
        </row>
        <row r="3313">
          <cell r="A3313">
            <v>4</v>
          </cell>
          <cell r="C3313" t="str">
            <v>Jarak rata-rata Base camp ke lokasi pekerjaan</v>
          </cell>
          <cell r="G3313" t="str">
            <v>L</v>
          </cell>
          <cell r="H3313">
            <v>17.5</v>
          </cell>
          <cell r="I3313" t="str">
            <v>KM</v>
          </cell>
          <cell r="L3313" t="str">
            <v>SATUAN PEMBAYARAN</v>
          </cell>
          <cell r="O3313" t="str">
            <v>:  M3</v>
          </cell>
          <cell r="R3313" t="str">
            <v>% THD. BIAYA PROYEK</v>
          </cell>
          <cell r="T3313" t="str">
            <v>:</v>
          </cell>
          <cell r="U3313">
            <v>0</v>
          </cell>
        </row>
        <row r="3314">
          <cell r="A3314">
            <v>5</v>
          </cell>
          <cell r="C3314" t="str">
            <v>Jam kerja efektif per-hari</v>
          </cell>
          <cell r="G3314" t="str">
            <v>Tk</v>
          </cell>
          <cell r="H3314">
            <v>7</v>
          </cell>
          <cell r="I3314" t="str">
            <v>jam</v>
          </cell>
        </row>
        <row r="3315">
          <cell r="A3315">
            <v>6</v>
          </cell>
          <cell r="C3315" t="str">
            <v>Adukan encer sebagai pengisi adalah beton K-175</v>
          </cell>
          <cell r="G3315" t="str">
            <v>-</v>
          </cell>
          <cell r="H3315" t="str">
            <v xml:space="preserve">-   </v>
          </cell>
          <cell r="I3315" t="str">
            <v>-</v>
          </cell>
          <cell r="J3315" t="str">
            <v xml:space="preserve"> Spec.</v>
          </cell>
        </row>
        <row r="3316">
          <cell r="A3316">
            <v>7</v>
          </cell>
          <cell r="C3316" t="str">
            <v>Kadar Semen Adukan (Spec.K-175)</v>
          </cell>
          <cell r="E3316" t="str">
            <v>: - Minimum</v>
          </cell>
          <cell r="G3316" t="str">
            <v>Ks1</v>
          </cell>
          <cell r="H3316">
            <v>220</v>
          </cell>
          <cell r="I3316" t="str">
            <v>Kg/M3</v>
          </cell>
          <cell r="J3316" t="str">
            <v xml:space="preserve"> Spec.</v>
          </cell>
          <cell r="Q3316" t="str">
            <v>PERKIRAAN</v>
          </cell>
          <cell r="R3316" t="str">
            <v>HARGA</v>
          </cell>
          <cell r="S3316" t="str">
            <v>JUMLAH</v>
          </cell>
        </row>
        <row r="3317">
          <cell r="E3317" t="str">
            <v>: - Maksimum</v>
          </cell>
          <cell r="G3317" t="str">
            <v>Ks2</v>
          </cell>
          <cell r="H3317">
            <v>300</v>
          </cell>
          <cell r="I3317" t="str">
            <v>Kg/M3</v>
          </cell>
          <cell r="J3317" t="str">
            <v xml:space="preserve"> Spec.</v>
          </cell>
          <cell r="L3317" t="str">
            <v>NO.</v>
          </cell>
          <cell r="N3317" t="str">
            <v>KOMPONEN</v>
          </cell>
          <cell r="P3317" t="str">
            <v>SATUAN</v>
          </cell>
          <cell r="Q3317" t="str">
            <v>KUANTITAS</v>
          </cell>
          <cell r="R3317" t="str">
            <v>SATUAN</v>
          </cell>
          <cell r="S3317" t="str">
            <v>HARGA</v>
          </cell>
        </row>
        <row r="3318">
          <cell r="A3318">
            <v>8</v>
          </cell>
          <cell r="C3318" t="str">
            <v>Perbandingan Air/Semen Maksimum (Spec.K-175)</v>
          </cell>
          <cell r="G3318" t="str">
            <v>Wcr</v>
          </cell>
          <cell r="H3318">
            <v>0.56999999999999995</v>
          </cell>
          <cell r="I3318" t="str">
            <v>-</v>
          </cell>
          <cell r="J3318" t="str">
            <v xml:space="preserve"> Spec.</v>
          </cell>
          <cell r="R3318" t="str">
            <v>(Rp.)</v>
          </cell>
          <cell r="S3318" t="str">
            <v>(Rp.)</v>
          </cell>
        </row>
        <row r="3319">
          <cell r="A3319">
            <v>9</v>
          </cell>
          <cell r="C3319" t="str">
            <v>Perbandingan Adukan (K-175)</v>
          </cell>
          <cell r="E3319" t="str">
            <v>:  Semen</v>
          </cell>
          <cell r="G3319" t="str">
            <v>Sm</v>
          </cell>
          <cell r="H3319">
            <v>12.5</v>
          </cell>
          <cell r="I3319" t="str">
            <v>%</v>
          </cell>
        </row>
        <row r="3320">
          <cell r="E3320" t="str">
            <v>:  Pasir</v>
          </cell>
          <cell r="G3320" t="str">
            <v>Ps</v>
          </cell>
          <cell r="H3320">
            <v>37.5</v>
          </cell>
          <cell r="I3320" t="str">
            <v>%</v>
          </cell>
        </row>
        <row r="3321">
          <cell r="E3321" t="str">
            <v>:  Kerikil</v>
          </cell>
          <cell r="G3321" t="str">
            <v>Kr</v>
          </cell>
          <cell r="H3321">
            <v>50</v>
          </cell>
          <cell r="I3321" t="str">
            <v>%</v>
          </cell>
          <cell r="L3321" t="str">
            <v>A.</v>
          </cell>
          <cell r="N3321" t="str">
            <v>TENAGA</v>
          </cell>
        </row>
        <row r="3322">
          <cell r="A3322">
            <v>10</v>
          </cell>
          <cell r="C3322" t="str">
            <v>Berat Jenis Material :</v>
          </cell>
        </row>
        <row r="3323">
          <cell r="C3323" t="str">
            <v>-  Beton / Pasangan Batu Kosong Diisi Adukan</v>
          </cell>
          <cell r="G3323" t="str">
            <v>D1</v>
          </cell>
          <cell r="H3323">
            <v>2.4</v>
          </cell>
          <cell r="I3323" t="str">
            <v>T/M3</v>
          </cell>
          <cell r="L3323" t="str">
            <v>1.</v>
          </cell>
          <cell r="N3323" t="str">
            <v>Pekerja Biasa</v>
          </cell>
          <cell r="O3323" t="str">
            <v>(L01)</v>
          </cell>
          <cell r="P3323" t="str">
            <v>jam</v>
          </cell>
          <cell r="Q3323">
            <v>4.8192771084337345</v>
          </cell>
          <cell r="R3323">
            <v>0</v>
          </cell>
          <cell r="U3323">
            <v>0</v>
          </cell>
        </row>
        <row r="3324">
          <cell r="C3324" t="str">
            <v>-  Semen</v>
          </cell>
          <cell r="G3324" t="str">
            <v>D2</v>
          </cell>
          <cell r="H3324">
            <v>1.44</v>
          </cell>
          <cell r="I3324" t="str">
            <v>T/M3</v>
          </cell>
          <cell r="L3324" t="str">
            <v>2.</v>
          </cell>
          <cell r="N3324" t="str">
            <v>Tukang</v>
          </cell>
          <cell r="O3324" t="str">
            <v>(L02)</v>
          </cell>
          <cell r="P3324" t="str">
            <v>jam</v>
          </cell>
          <cell r="Q3324">
            <v>1.4457831325301203</v>
          </cell>
          <cell r="R3324">
            <v>0</v>
          </cell>
          <cell r="U3324">
            <v>0</v>
          </cell>
        </row>
        <row r="3325">
          <cell r="C3325" t="str">
            <v>-  Pasir</v>
          </cell>
          <cell r="G3325" t="str">
            <v>D3</v>
          </cell>
          <cell r="H3325">
            <v>1.67</v>
          </cell>
          <cell r="I3325" t="str">
            <v>T/M3</v>
          </cell>
          <cell r="L3325" t="str">
            <v>3.</v>
          </cell>
          <cell r="N3325" t="str">
            <v>Mandor</v>
          </cell>
          <cell r="O3325" t="str">
            <v>(L03)</v>
          </cell>
          <cell r="P3325" t="str">
            <v>jam</v>
          </cell>
          <cell r="Q3325">
            <v>0.48192771084337344</v>
          </cell>
          <cell r="R3325">
            <v>0</v>
          </cell>
          <cell r="U3325">
            <v>0</v>
          </cell>
        </row>
        <row r="3326">
          <cell r="C3326" t="str">
            <v>-  Kerikil / Batu</v>
          </cell>
          <cell r="G3326" t="str">
            <v>D4</v>
          </cell>
          <cell r="H3326">
            <v>1.6</v>
          </cell>
          <cell r="I3326" t="str">
            <v>T/M3</v>
          </cell>
        </row>
        <row r="3327">
          <cell r="A3327">
            <v>11</v>
          </cell>
          <cell r="C3327" t="str">
            <v>Perbandingan Batu &amp; Adukan :</v>
          </cell>
          <cell r="E3327" t="str">
            <v>- Batu</v>
          </cell>
          <cell r="G3327" t="str">
            <v>Bt</v>
          </cell>
          <cell r="H3327">
            <v>70</v>
          </cell>
          <cell r="I3327" t="str">
            <v>%</v>
          </cell>
          <cell r="Q3327" t="str">
            <v xml:space="preserve">JUMLAH HARGA TENAGA   </v>
          </cell>
          <cell r="U3327">
            <v>0</v>
          </cell>
        </row>
        <row r="3328">
          <cell r="E3328" t="str">
            <v>- Adukan encer</v>
          </cell>
          <cell r="G3328" t="str">
            <v>Ae</v>
          </cell>
          <cell r="H3328">
            <v>30</v>
          </cell>
          <cell r="I3328" t="str">
            <v>%</v>
          </cell>
        </row>
        <row r="3329">
          <cell r="L3329" t="str">
            <v>B.</v>
          </cell>
          <cell r="N3329" t="str">
            <v>BAHAN</v>
          </cell>
        </row>
        <row r="3330">
          <cell r="A3330" t="str">
            <v>II.</v>
          </cell>
          <cell r="C3330" t="str">
            <v>URUTAN KERJA</v>
          </cell>
        </row>
        <row r="3331">
          <cell r="A3331">
            <v>1</v>
          </cell>
          <cell r="C3331" t="str">
            <v>Semen, pasir, batu kerikil dan air dicampur dan diaduk</v>
          </cell>
          <cell r="L3331" t="str">
            <v>1.</v>
          </cell>
          <cell r="N3331" t="str">
            <v>Semen (PC)</v>
          </cell>
          <cell r="O3331" t="str">
            <v>(M12)</v>
          </cell>
          <cell r="P3331" t="str">
            <v>Zak</v>
          </cell>
          <cell r="Q3331">
            <v>1.35</v>
          </cell>
          <cell r="R3331">
            <v>0</v>
          </cell>
          <cell r="U3331">
            <v>0</v>
          </cell>
        </row>
        <row r="3332">
          <cell r="C3332" t="str">
            <v>menjadi beton dengan menggunakan Concrete Mixer</v>
          </cell>
          <cell r="L3332" t="str">
            <v>2.</v>
          </cell>
          <cell r="N3332" t="str">
            <v>Pasir</v>
          </cell>
          <cell r="O3332" t="str">
            <v>(M01)</v>
          </cell>
          <cell r="P3332" t="str">
            <v>M3</v>
          </cell>
          <cell r="Q3332">
            <v>0.10185628742514974</v>
          </cell>
          <cell r="R3332">
            <v>14800</v>
          </cell>
          <cell r="U3332">
            <v>1507.4730538922161</v>
          </cell>
        </row>
        <row r="3333">
          <cell r="A3333">
            <v>2</v>
          </cell>
          <cell r="C3333" t="str">
            <v>Batu dipasang dan diisi dengan adukan encer</v>
          </cell>
          <cell r="L3333" t="str">
            <v>3.</v>
          </cell>
          <cell r="N3333" t="str">
            <v>Agregat Kasar</v>
          </cell>
          <cell r="O3333" t="str">
            <v>(M03)</v>
          </cell>
          <cell r="P3333" t="str">
            <v>M3</v>
          </cell>
          <cell r="Q3333">
            <v>0.14849999999999999</v>
          </cell>
          <cell r="R3333">
            <v>32852.921470565663</v>
          </cell>
          <cell r="U3333">
            <v>4878.6588383790004</v>
          </cell>
        </row>
        <row r="3334">
          <cell r="A3334">
            <v>3</v>
          </cell>
          <cell r="C3334" t="str">
            <v>Penyelesaian dan perapihan setelah pemasangan</v>
          </cell>
          <cell r="L3334" t="str">
            <v>4.</v>
          </cell>
          <cell r="N3334" t="str">
            <v>Batu Belah</v>
          </cell>
          <cell r="O3334" t="str">
            <v>(M06)</v>
          </cell>
          <cell r="P3334" t="str">
            <v>M3</v>
          </cell>
          <cell r="Q3334">
            <v>1.1549999999999998</v>
          </cell>
          <cell r="R3334">
            <v>22300</v>
          </cell>
          <cell r="U3334">
            <v>25756.499999999996</v>
          </cell>
        </row>
        <row r="3336">
          <cell r="A3336" t="str">
            <v>III.</v>
          </cell>
          <cell r="C3336" t="str">
            <v>PEMAKAIAN BAHAN, ALAT DAN TENAGA</v>
          </cell>
        </row>
        <row r="3337">
          <cell r="Q3337" t="str">
            <v xml:space="preserve">JUMLAH HARGA BAHAN   </v>
          </cell>
          <cell r="U3337">
            <v>32142.631892271213</v>
          </cell>
        </row>
        <row r="3338">
          <cell r="A3338" t="str">
            <v xml:space="preserve">   1.</v>
          </cell>
          <cell r="C3338" t="str">
            <v>BAHAN</v>
          </cell>
        </row>
        <row r="3339">
          <cell r="A3339" t="str">
            <v>1.a.</v>
          </cell>
          <cell r="C3339" t="str">
            <v>Semen (PC)</v>
          </cell>
          <cell r="D3339" t="str">
            <v>=   {Sm x D1 x Ae x 1000} : 40</v>
          </cell>
          <cell r="G3339" t="str">
            <v>(M12)</v>
          </cell>
          <cell r="H3339">
            <v>1.35</v>
          </cell>
          <cell r="I3339" t="str">
            <v>Zak</v>
          </cell>
          <cell r="L3339" t="str">
            <v>C.</v>
          </cell>
          <cell r="N3339" t="str">
            <v>PERALATAN</v>
          </cell>
        </row>
        <row r="3340">
          <cell r="A3340" t="str">
            <v>1.b.</v>
          </cell>
          <cell r="C3340" t="str">
            <v>Pasir</v>
          </cell>
          <cell r="D3340" t="str">
            <v>=   {(Ps x D1) : D3} x Ae x 1.05</v>
          </cell>
          <cell r="G3340" t="str">
            <v>(M01)</v>
          </cell>
          <cell r="H3340">
            <v>0.10185628742514974</v>
          </cell>
          <cell r="I3340" t="str">
            <v>M3</v>
          </cell>
        </row>
        <row r="3341">
          <cell r="A3341" t="str">
            <v>1.c.</v>
          </cell>
          <cell r="C3341" t="str">
            <v>Agregat Kasar</v>
          </cell>
          <cell r="D3341" t="str">
            <v>=   {(Kr x D1) : D4} x Ae x 1.1</v>
          </cell>
          <cell r="G3341" t="str">
            <v>(M03)</v>
          </cell>
          <cell r="H3341">
            <v>0.14849999999999999</v>
          </cell>
          <cell r="I3341" t="str">
            <v>M3</v>
          </cell>
          <cell r="J3341" t="str">
            <v xml:space="preserve"> Agregat Kasar</v>
          </cell>
          <cell r="L3341" t="str">
            <v>1.</v>
          </cell>
          <cell r="N3341" t="str">
            <v>Conc. Mixer</v>
          </cell>
          <cell r="O3341" t="str">
            <v>(E06)</v>
          </cell>
          <cell r="P3341" t="str">
            <v>jam</v>
          </cell>
          <cell r="Q3341">
            <v>0.48192771084337344</v>
          </cell>
          <cell r="R3341">
            <v>24988.507824143071</v>
          </cell>
          <cell r="U3341">
            <v>12042.654373080997</v>
          </cell>
        </row>
        <row r="3342">
          <cell r="A3342" t="str">
            <v>1.d.</v>
          </cell>
          <cell r="C3342" t="str">
            <v>Batu Belah</v>
          </cell>
          <cell r="D3342" t="str">
            <v>=   {(Bt x D1) : D4 x 1.1</v>
          </cell>
          <cell r="G3342" t="str">
            <v>(M06)</v>
          </cell>
          <cell r="H3342">
            <v>1.1549999999999998</v>
          </cell>
          <cell r="I3342" t="str">
            <v>M3</v>
          </cell>
          <cell r="L3342" t="str">
            <v>2.</v>
          </cell>
          <cell r="N3342" t="str">
            <v>Water Tanker</v>
          </cell>
          <cell r="O3342" t="str">
            <v>(E23)</v>
          </cell>
          <cell r="P3342" t="str">
            <v>jam</v>
          </cell>
          <cell r="Q3342">
            <v>1.1588855421686748E-4</v>
          </cell>
          <cell r="R3342">
            <v>97351.151634057198</v>
          </cell>
          <cell r="U3342">
            <v>11.281884214217925</v>
          </cell>
        </row>
        <row r="3343">
          <cell r="L3343" t="str">
            <v>3.</v>
          </cell>
          <cell r="N3343" t="str">
            <v>Alat Bantu</v>
          </cell>
          <cell r="P3343" t="str">
            <v>Ls</v>
          </cell>
          <cell r="Q3343">
            <v>1</v>
          </cell>
          <cell r="R3343">
            <v>1000</v>
          </cell>
          <cell r="U3343">
            <v>1000</v>
          </cell>
        </row>
        <row r="3344">
          <cell r="A3344" t="str">
            <v>2.</v>
          </cell>
          <cell r="C3344" t="str">
            <v>ALAT</v>
          </cell>
        </row>
        <row r="3345">
          <cell r="A3345" t="str">
            <v>2.a.</v>
          </cell>
          <cell r="C3345" t="str">
            <v>CONCRETE MIXER</v>
          </cell>
          <cell r="G3345" t="str">
            <v>(E06)</v>
          </cell>
        </row>
        <row r="3346">
          <cell r="C3346" t="str">
            <v>Kapasitas Alat</v>
          </cell>
          <cell r="G3346" t="str">
            <v>V</v>
          </cell>
          <cell r="H3346">
            <v>500</v>
          </cell>
          <cell r="I3346" t="str">
            <v>liter</v>
          </cell>
        </row>
        <row r="3347">
          <cell r="C3347" t="str">
            <v>Faktor Efisiensi Alat</v>
          </cell>
          <cell r="G3347" t="str">
            <v>Fa</v>
          </cell>
          <cell r="H3347">
            <v>0.83</v>
          </cell>
          <cell r="I3347" t="str">
            <v>-</v>
          </cell>
        </row>
        <row r="3348">
          <cell r="C3348" t="str">
            <v>Waktu siklus   :</v>
          </cell>
          <cell r="D3348" t="str">
            <v>(T1 + T2 + T3 + T4)</v>
          </cell>
          <cell r="G3348" t="str">
            <v>Ts</v>
          </cell>
        </row>
        <row r="3349">
          <cell r="C3349" t="str">
            <v>-  Memuat</v>
          </cell>
          <cell r="G3349" t="str">
            <v>T1</v>
          </cell>
          <cell r="H3349">
            <v>5</v>
          </cell>
          <cell r="I3349" t="str">
            <v>menit</v>
          </cell>
          <cell r="Q3349" t="str">
            <v xml:space="preserve">JUMLAH HARGA PERALATAN   </v>
          </cell>
          <cell r="U3349">
            <v>13053.936257295216</v>
          </cell>
        </row>
        <row r="3350">
          <cell r="C3350" t="str">
            <v>-  Mengaduk</v>
          </cell>
          <cell r="G3350" t="str">
            <v>T2</v>
          </cell>
          <cell r="H3350">
            <v>2</v>
          </cell>
          <cell r="I3350" t="str">
            <v>menit</v>
          </cell>
        </row>
        <row r="3351">
          <cell r="C3351" t="str">
            <v>-  Menuang</v>
          </cell>
          <cell r="G3351" t="str">
            <v>T3</v>
          </cell>
          <cell r="H3351">
            <v>3</v>
          </cell>
          <cell r="I3351" t="str">
            <v>menit</v>
          </cell>
          <cell r="L3351" t="str">
            <v>D.</v>
          </cell>
          <cell r="N3351" t="str">
            <v>JUMLAH HARGA TENAGA, BAHAN DAN PERALATAN  ( A + B + C )</v>
          </cell>
          <cell r="U3351">
            <v>45196.568149566432</v>
          </cell>
        </row>
        <row r="3352">
          <cell r="C3352" t="str">
            <v>-  Tunggu, dll.</v>
          </cell>
          <cell r="G3352" t="str">
            <v>T4</v>
          </cell>
          <cell r="H3352">
            <v>2</v>
          </cell>
          <cell r="I3352" t="str">
            <v>menit</v>
          </cell>
          <cell r="L3352" t="str">
            <v>E.</v>
          </cell>
          <cell r="N3352" t="str">
            <v>OVERHEAD &amp; PROFIT</v>
          </cell>
          <cell r="P3352">
            <v>10</v>
          </cell>
          <cell r="Q3352" t="str">
            <v>%  x  D</v>
          </cell>
          <cell r="U3352">
            <v>4519.6568149566438</v>
          </cell>
        </row>
        <row r="3353">
          <cell r="G3353" t="str">
            <v>Ts</v>
          </cell>
          <cell r="H3353">
            <v>12</v>
          </cell>
          <cell r="I3353" t="str">
            <v>menit</v>
          </cell>
          <cell r="L3353" t="str">
            <v>F.</v>
          </cell>
          <cell r="N3353" t="str">
            <v>HARGA SATUAN PEKERJAAN  ( D + E )</v>
          </cell>
          <cell r="U3353">
            <v>49716.224964523077</v>
          </cell>
        </row>
        <row r="3354">
          <cell r="L3354" t="str">
            <v>Note: 1</v>
          </cell>
          <cell r="N3354" t="str">
            <v>SATUAN dapat berdasarkan atas jam operasi untuk Tenaga Kerja dan Peralatan, volume dan/atau ukuran</v>
          </cell>
        </row>
        <row r="3355">
          <cell r="C3355" t="str">
            <v>Kap. Prod. / jam  =</v>
          </cell>
          <cell r="D3355" t="str">
            <v>V x Fa x 60</v>
          </cell>
          <cell r="G3355" t="str">
            <v>Q1</v>
          </cell>
          <cell r="H3355">
            <v>2.0750000000000002</v>
          </cell>
          <cell r="I3355" t="str">
            <v>M3</v>
          </cell>
          <cell r="N3355" t="str">
            <v>berat untuk bahan-bahan.</v>
          </cell>
        </row>
        <row r="3356">
          <cell r="D3356" t="str">
            <v>1000 x Ts</v>
          </cell>
          <cell r="L3356">
            <v>2</v>
          </cell>
          <cell r="N3356" t="str">
            <v>Kuantitas satuan adalah kuantitas setiap komponen untuk menyelesaikan satu satuan pekerjaan dari nomor</v>
          </cell>
        </row>
        <row r="3357">
          <cell r="N3357" t="str">
            <v>mata pembayaran.</v>
          </cell>
        </row>
        <row r="3358">
          <cell r="C3358" t="str">
            <v>Koefisien Alat / M3</v>
          </cell>
          <cell r="D3358" t="str">
            <v xml:space="preserve">  =   1  :  Q1</v>
          </cell>
          <cell r="G3358" t="str">
            <v>(E06)</v>
          </cell>
          <cell r="H3358">
            <v>0.48192771084337344</v>
          </cell>
          <cell r="I3358" t="str">
            <v>jam</v>
          </cell>
          <cell r="L3358">
            <v>3</v>
          </cell>
          <cell r="N3358" t="str">
            <v>Biaya satuan untuk peralatan sudah termasuk bahan bakar, bahan habis dipakai dan operator.</v>
          </cell>
        </row>
        <row r="3359">
          <cell r="L3359">
            <v>4</v>
          </cell>
          <cell r="N3359" t="str">
            <v>Biaya satuan sudah termasuk pengeluaran untuk seluruh pajak yang berkaitan (tetapi tidak termasuk PPN</v>
          </cell>
        </row>
        <row r="3360">
          <cell r="J3360" t="str">
            <v>Berlanjut ke hal. berikut.</v>
          </cell>
          <cell r="N3360" t="str">
            <v>yang dibayar dari kontrak) dan biaya-biaya lainnya.</v>
          </cell>
        </row>
        <row r="3361">
          <cell r="A3361" t="str">
            <v>ITEM PEMBAYARAN NO.</v>
          </cell>
          <cell r="D3361" t="str">
            <v>:  7.10 (1)</v>
          </cell>
          <cell r="J3361" t="str">
            <v>Analisa EI-7101</v>
          </cell>
        </row>
        <row r="3362">
          <cell r="A3362" t="str">
            <v>JENIS PEKERJAAN</v>
          </cell>
          <cell r="D3362" t="str">
            <v>:  Pasangan Batu Kosong + Adukan</v>
          </cell>
        </row>
        <row r="3363">
          <cell r="A3363" t="str">
            <v>SATUAN PEMBAYARAN</v>
          </cell>
          <cell r="D3363" t="str">
            <v>:  M3</v>
          </cell>
          <cell r="H3363" t="str">
            <v xml:space="preserve">        URAIAN ANALISA HARGA SATUAN</v>
          </cell>
        </row>
        <row r="3364">
          <cell r="J3364" t="str">
            <v>Lanjutan</v>
          </cell>
        </row>
        <row r="3366">
          <cell r="A3366" t="str">
            <v>No.</v>
          </cell>
          <cell r="C3366" t="str">
            <v>U R A I A N</v>
          </cell>
          <cell r="G3366" t="str">
            <v>KODE</v>
          </cell>
          <cell r="H3366" t="str">
            <v>KOEF.</v>
          </cell>
          <cell r="I3366" t="str">
            <v>SATUAN</v>
          </cell>
          <cell r="J3366" t="str">
            <v>KETERANGAN</v>
          </cell>
        </row>
        <row r="3369">
          <cell r="A3369" t="str">
            <v>2.b.</v>
          </cell>
          <cell r="C3369" t="str">
            <v>WATER TANK TRUCK</v>
          </cell>
          <cell r="G3369" t="str">
            <v>(E23)</v>
          </cell>
        </row>
        <row r="3370">
          <cell r="C3370" t="str">
            <v>Volume Tanki Air</v>
          </cell>
          <cell r="G3370" t="str">
            <v>V</v>
          </cell>
          <cell r="H3370">
            <v>4</v>
          </cell>
          <cell r="I3370" t="str">
            <v>M3</v>
          </cell>
        </row>
        <row r="3371">
          <cell r="C3371" t="str">
            <v>Kebutuhan air untuk adukan</v>
          </cell>
          <cell r="G3371" t="str">
            <v>Wc</v>
          </cell>
          <cell r="H3371">
            <v>7.695E-4</v>
          </cell>
          <cell r="I3371" t="str">
            <v>M3</v>
          </cell>
        </row>
        <row r="3372">
          <cell r="C3372" t="str">
            <v>Faktor Efiesiensi Alat</v>
          </cell>
          <cell r="G3372" t="str">
            <v>Fa</v>
          </cell>
          <cell r="H3372">
            <v>0.83</v>
          </cell>
          <cell r="I3372" t="str">
            <v>-</v>
          </cell>
        </row>
        <row r="3373">
          <cell r="C3373" t="str">
            <v>Pengisian Tanki / jam</v>
          </cell>
          <cell r="G3373" t="str">
            <v>n</v>
          </cell>
          <cell r="H3373">
            <v>2</v>
          </cell>
          <cell r="I3373" t="str">
            <v>kali</v>
          </cell>
        </row>
        <row r="3375">
          <cell r="C3375" t="str">
            <v>Kap. Prod. / jam  =</v>
          </cell>
          <cell r="D3375" t="str">
            <v>V x Fa x n</v>
          </cell>
          <cell r="G3375" t="str">
            <v>Q2</v>
          </cell>
          <cell r="H3375">
            <v>8628.9798570500316</v>
          </cell>
          <cell r="I3375" t="str">
            <v>M3</v>
          </cell>
        </row>
        <row r="3376">
          <cell r="D3376" t="str">
            <v>Wc</v>
          </cell>
        </row>
        <row r="3378">
          <cell r="C3378" t="str">
            <v>Koefisien Alat / M3</v>
          </cell>
          <cell r="D3378" t="str">
            <v xml:space="preserve">  =   1  :  Q2</v>
          </cell>
          <cell r="G3378" t="str">
            <v>(E23)</v>
          </cell>
          <cell r="H3378">
            <v>1.1588855421686748E-4</v>
          </cell>
          <cell r="I3378" t="str">
            <v>jam</v>
          </cell>
        </row>
        <row r="3380">
          <cell r="A3380" t="str">
            <v>2.c.</v>
          </cell>
          <cell r="C3380" t="str">
            <v>ALAT BANTU</v>
          </cell>
        </row>
        <row r="3381">
          <cell r="C3381" t="str">
            <v>Diperlukan  :</v>
          </cell>
        </row>
        <row r="3382">
          <cell r="C3382" t="str">
            <v>- Sekop</v>
          </cell>
          <cell r="D3382" t="str">
            <v>=  2  buah</v>
          </cell>
        </row>
        <row r="3383">
          <cell r="C3383" t="str">
            <v>- Sendok Semen</v>
          </cell>
          <cell r="D3383" t="str">
            <v>=  3  buah</v>
          </cell>
        </row>
        <row r="3384">
          <cell r="C3384" t="str">
            <v>- Ember Cor</v>
          </cell>
          <cell r="D3384" t="str">
            <v>=  4  buah</v>
          </cell>
        </row>
        <row r="3385">
          <cell r="C3385" t="str">
            <v>- Gerobak Dorong</v>
          </cell>
          <cell r="D3385" t="str">
            <v>=  1  buah</v>
          </cell>
        </row>
        <row r="3388">
          <cell r="A3388" t="str">
            <v>3.</v>
          </cell>
          <cell r="C3388" t="str">
            <v>TENAGA</v>
          </cell>
        </row>
        <row r="3389">
          <cell r="C3389" t="str">
            <v>Produksi Beton dalam 1 hari</v>
          </cell>
          <cell r="E3389" t="str">
            <v>=  Tk x Q1</v>
          </cell>
          <cell r="G3389" t="str">
            <v>Qt</v>
          </cell>
          <cell r="H3389">
            <v>14.525000000000002</v>
          </cell>
          <cell r="I3389" t="str">
            <v>M3</v>
          </cell>
        </row>
        <row r="3391">
          <cell r="C3391" t="str">
            <v>Kebutuhan tenaga :</v>
          </cell>
          <cell r="D3391" t="str">
            <v>- Mandor</v>
          </cell>
          <cell r="G3391" t="str">
            <v>M</v>
          </cell>
          <cell r="H3391">
            <v>1</v>
          </cell>
          <cell r="I3391" t="str">
            <v>orang</v>
          </cell>
        </row>
        <row r="3392">
          <cell r="D3392" t="str">
            <v>- Tukang</v>
          </cell>
          <cell r="G3392" t="str">
            <v>Tb</v>
          </cell>
          <cell r="H3392">
            <v>3</v>
          </cell>
          <cell r="I3392" t="str">
            <v>orang</v>
          </cell>
        </row>
        <row r="3393">
          <cell r="D3393" t="str">
            <v>- Pekerja</v>
          </cell>
          <cell r="G3393" t="str">
            <v>P</v>
          </cell>
          <cell r="H3393">
            <v>10</v>
          </cell>
          <cell r="I3393" t="str">
            <v>orang</v>
          </cell>
        </row>
        <row r="3395">
          <cell r="C3395" t="str">
            <v>Koefisien Tenaga / M3   :</v>
          </cell>
        </row>
        <row r="3396">
          <cell r="D3396" t="str">
            <v>-  Mandor</v>
          </cell>
          <cell r="E3396" t="str">
            <v>= (Tk x M) : Qt</v>
          </cell>
          <cell r="G3396" t="str">
            <v>(L03)</v>
          </cell>
          <cell r="H3396">
            <v>0.48192771084337344</v>
          </cell>
          <cell r="I3396" t="str">
            <v>jam</v>
          </cell>
        </row>
        <row r="3397">
          <cell r="D3397" t="str">
            <v>-  Tukang</v>
          </cell>
          <cell r="E3397" t="str">
            <v>= (Tk x Tb) : Qt</v>
          </cell>
          <cell r="G3397" t="str">
            <v>(L02)</v>
          </cell>
          <cell r="H3397">
            <v>1.4457831325301203</v>
          </cell>
          <cell r="I3397" t="str">
            <v>jam</v>
          </cell>
        </row>
        <row r="3398">
          <cell r="D3398" t="str">
            <v>-  Pekerja</v>
          </cell>
          <cell r="E3398" t="str">
            <v>= (Tk x P) : Qt</v>
          </cell>
          <cell r="G3398" t="str">
            <v>(L01)</v>
          </cell>
          <cell r="H3398">
            <v>4.8192771084337345</v>
          </cell>
          <cell r="I3398" t="str">
            <v>jam</v>
          </cell>
        </row>
        <row r="3401">
          <cell r="A3401" t="str">
            <v>4.</v>
          </cell>
          <cell r="C3401" t="str">
            <v>HARGA DASAR SATUAN UPAH, BAHAN DAN ALAT</v>
          </cell>
        </row>
        <row r="3402">
          <cell r="C3402" t="str">
            <v>Lihat lampiran.</v>
          </cell>
        </row>
        <row r="3404">
          <cell r="A3404" t="str">
            <v>5.</v>
          </cell>
          <cell r="C3404" t="str">
            <v>ANALISA HARGA SATUAN PEKERJAAN</v>
          </cell>
        </row>
        <row r="3405">
          <cell r="C3405" t="str">
            <v>Lihat perhitungan dalam FORMULIR STANDAR UNTUK</v>
          </cell>
        </row>
        <row r="3406">
          <cell r="C3406" t="str">
            <v>PEREKEMAN ANALISA MASING-MASING HARGA</v>
          </cell>
        </row>
        <row r="3407">
          <cell r="C3407" t="str">
            <v>SATUAN.</v>
          </cell>
        </row>
        <row r="3408">
          <cell r="C3408" t="str">
            <v>Didapat Harga Satuan Pekerjaan :</v>
          </cell>
        </row>
        <row r="3410">
          <cell r="C3410" t="str">
            <v xml:space="preserve">Rp.  </v>
          </cell>
          <cell r="D3410">
            <v>49716.224964523077</v>
          </cell>
          <cell r="E3410" t="str">
            <v xml:space="preserve"> / M3</v>
          </cell>
        </row>
        <row r="3413">
          <cell r="A3413" t="str">
            <v>6.</v>
          </cell>
          <cell r="C3413" t="str">
            <v>MASA PELAKSANAAN YANG DIPERLUKAN</v>
          </cell>
        </row>
        <row r="3414">
          <cell r="C3414" t="str">
            <v>Masa Pelaksanaan :</v>
          </cell>
          <cell r="D3414" t="str">
            <v>. . . . . . . . . . . .</v>
          </cell>
        </row>
        <row r="3416">
          <cell r="A3416" t="str">
            <v>7.</v>
          </cell>
          <cell r="C3416" t="str">
            <v>VOLUME PEKERJAAN YANG DIPERLUKAN</v>
          </cell>
        </row>
        <row r="3417">
          <cell r="C3417" t="str">
            <v>Volume pekerjaan  :</v>
          </cell>
          <cell r="D3417">
            <v>0</v>
          </cell>
          <cell r="E3417" t="str">
            <v>M3</v>
          </cell>
        </row>
        <row r="3420">
          <cell r="A3420" t="str">
            <v>ITEM PEMBAYARAN NO.</v>
          </cell>
          <cell r="D3420" t="str">
            <v>:  7.10 (2)</v>
          </cell>
          <cell r="J3420" t="str">
            <v>Analisa LI-7102</v>
          </cell>
          <cell r="T3420" t="str">
            <v>Analisa LI-7102</v>
          </cell>
        </row>
        <row r="3421">
          <cell r="A3421" t="str">
            <v>JENIS PEKERJAAN</v>
          </cell>
          <cell r="D3421" t="str">
            <v>:  Pasangan Batu Kosong</v>
          </cell>
        </row>
        <row r="3422">
          <cell r="A3422" t="str">
            <v>SATUAN PEMBAYARAN</v>
          </cell>
          <cell r="D3422" t="str">
            <v>:  M3</v>
          </cell>
          <cell r="H3422" t="str">
            <v xml:space="preserve">        URAIAN ANALISA HARGA SATUAN</v>
          </cell>
          <cell r="L3422" t="str">
            <v>FORMULIR STANDAR UNTUK</v>
          </cell>
        </row>
        <row r="3423">
          <cell r="L3423" t="str">
            <v>PEREKAMAN ANALISA MASING-MASING HARGA SATUAN</v>
          </cell>
        </row>
        <row r="3424">
          <cell r="L3424" t="str">
            <v/>
          </cell>
        </row>
        <row r="3425">
          <cell r="A3425" t="str">
            <v>No.</v>
          </cell>
          <cell r="C3425" t="str">
            <v>U R A I A N</v>
          </cell>
          <cell r="G3425" t="str">
            <v>KODE</v>
          </cell>
          <cell r="H3425" t="str">
            <v>KOEF.</v>
          </cell>
          <cell r="I3425" t="str">
            <v>SATUAN</v>
          </cell>
          <cell r="J3425" t="str">
            <v>KETERANGAN</v>
          </cell>
        </row>
        <row r="3427">
          <cell r="L3427" t="str">
            <v>Proyek / Bagpro</v>
          </cell>
          <cell r="O3427" t="str">
            <v xml:space="preserve">:  Peningkatan Jalan Dan Jembatan Prop. NTT </v>
          </cell>
        </row>
        <row r="3428">
          <cell r="A3428" t="str">
            <v>I.</v>
          </cell>
          <cell r="C3428" t="str">
            <v>ASUMSI</v>
          </cell>
          <cell r="L3428" t="str">
            <v>No. Paket Kontrak</v>
          </cell>
          <cell r="O3428" t="str">
            <v xml:space="preserve">:  </v>
          </cell>
        </row>
        <row r="3429">
          <cell r="A3429">
            <v>1</v>
          </cell>
          <cell r="C3429" t="str">
            <v>Menggunakan cara manual</v>
          </cell>
          <cell r="L3429" t="str">
            <v>Nama Paket</v>
          </cell>
          <cell r="O3429" t="str">
            <v>:  Pembangunan Jalan Resetlement Pengungsi Mauritzu</v>
          </cell>
        </row>
        <row r="3430">
          <cell r="A3430">
            <v>2</v>
          </cell>
          <cell r="C3430" t="str">
            <v>Lokasi pekerjaan : sepanjang jalan</v>
          </cell>
          <cell r="L3430" t="str">
            <v>Prop / Kab / Kodya</v>
          </cell>
          <cell r="O3430" t="str">
            <v>:  Nusa Tenggara Timur / TTU</v>
          </cell>
        </row>
        <row r="3431">
          <cell r="A3431">
            <v>3</v>
          </cell>
          <cell r="C3431" t="str">
            <v>Bahan dasar (batu dan pasir) diterima seluruhnya</v>
          </cell>
          <cell r="L3431" t="str">
            <v>ITEM PEMBAYARAN NO.</v>
          </cell>
          <cell r="O3431" t="str">
            <v>:  7.10 (2)</v>
          </cell>
          <cell r="R3431" t="str">
            <v>PERKIRAAN VOL. PEK.</v>
          </cell>
          <cell r="T3431" t="str">
            <v>:</v>
          </cell>
          <cell r="U3431">
            <v>0</v>
          </cell>
        </row>
        <row r="3432">
          <cell r="C3432" t="str">
            <v>di lokasi pekerjaan</v>
          </cell>
          <cell r="L3432" t="str">
            <v>JENIS PEKERJAAN</v>
          </cell>
          <cell r="O3432" t="str">
            <v>:  Pasangan Batu Kosong</v>
          </cell>
          <cell r="R3432" t="str">
            <v>TOTAL HARGA (Rp.)</v>
          </cell>
          <cell r="T3432" t="str">
            <v>:</v>
          </cell>
          <cell r="U3432">
            <v>0</v>
          </cell>
        </row>
        <row r="3433">
          <cell r="A3433">
            <v>4</v>
          </cell>
          <cell r="C3433" t="str">
            <v>Jarak rata-rata Base camp ke lokasi pekerjaan</v>
          </cell>
          <cell r="G3433" t="str">
            <v>L</v>
          </cell>
          <cell r="H3433">
            <v>17.5</v>
          </cell>
          <cell r="I3433" t="str">
            <v>KM</v>
          </cell>
          <cell r="L3433" t="str">
            <v>SATUAN PEMBAYARAN</v>
          </cell>
          <cell r="O3433" t="str">
            <v>:  M3</v>
          </cell>
          <cell r="R3433" t="str">
            <v>% THD. BIAYA PROYEK</v>
          </cell>
          <cell r="T3433" t="str">
            <v>:</v>
          </cell>
          <cell r="U3433">
            <v>0</v>
          </cell>
        </row>
        <row r="3434">
          <cell r="A3434">
            <v>5</v>
          </cell>
          <cell r="C3434" t="str">
            <v>Jam kerja efektif per-hari</v>
          </cell>
          <cell r="G3434" t="str">
            <v>Tk</v>
          </cell>
          <cell r="H3434">
            <v>7</v>
          </cell>
          <cell r="I3434" t="str">
            <v>jam</v>
          </cell>
        </row>
        <row r="3435">
          <cell r="A3435">
            <v>6</v>
          </cell>
          <cell r="C3435" t="str">
            <v>Faktor kehilangan material</v>
          </cell>
          <cell r="G3435" t="str">
            <v>Fh</v>
          </cell>
          <cell r="H3435">
            <v>1.1000000000000001</v>
          </cell>
          <cell r="I3435" t="str">
            <v>-</v>
          </cell>
        </row>
        <row r="3436">
          <cell r="Q3436" t="str">
            <v>PERKIRAAN</v>
          </cell>
          <cell r="R3436" t="str">
            <v>HARGA</v>
          </cell>
          <cell r="S3436" t="str">
            <v>JUMLAH</v>
          </cell>
        </row>
        <row r="3437">
          <cell r="A3437" t="str">
            <v>II.</v>
          </cell>
          <cell r="C3437" t="str">
            <v>URUTAN KERJA</v>
          </cell>
          <cell r="L3437" t="str">
            <v>NO.</v>
          </cell>
          <cell r="N3437" t="str">
            <v>KOMPONEN</v>
          </cell>
          <cell r="P3437" t="str">
            <v>SATUAN</v>
          </cell>
          <cell r="Q3437" t="str">
            <v>KUANTITAS</v>
          </cell>
          <cell r="R3437" t="str">
            <v>SATUAN</v>
          </cell>
          <cell r="S3437" t="str">
            <v>HARGA</v>
          </cell>
        </row>
        <row r="3438">
          <cell r="A3438">
            <v>1</v>
          </cell>
          <cell r="C3438" t="str">
            <v>Batu disusun sedemikian rupa sehingga kokoh dan</v>
          </cell>
          <cell r="R3438" t="str">
            <v>(Rp.)</v>
          </cell>
          <cell r="S3438" t="str">
            <v>(Rp.)</v>
          </cell>
        </row>
        <row r="3439">
          <cell r="C3439" t="str">
            <v>saling mengunci satu sama lain</v>
          </cell>
        </row>
        <row r="3441">
          <cell r="A3441" t="str">
            <v>III.</v>
          </cell>
          <cell r="C3441" t="str">
            <v>PEMAKAIAN BAHAN, ALAT DAN TENAGA</v>
          </cell>
          <cell r="L3441" t="str">
            <v>A.</v>
          </cell>
          <cell r="N3441" t="str">
            <v>TENAGA</v>
          </cell>
        </row>
        <row r="3443">
          <cell r="A3443" t="str">
            <v xml:space="preserve">   1.</v>
          </cell>
          <cell r="C3443" t="str">
            <v>BAHAN</v>
          </cell>
          <cell r="L3443" t="str">
            <v>1.</v>
          </cell>
          <cell r="N3443" t="str">
            <v>Pekerja Biasa</v>
          </cell>
          <cell r="O3443" t="str">
            <v>(L01)</v>
          </cell>
          <cell r="P3443" t="str">
            <v>jam</v>
          </cell>
          <cell r="Q3443">
            <v>5.25</v>
          </cell>
          <cell r="R3443">
            <v>0</v>
          </cell>
          <cell r="U3443">
            <v>0</v>
          </cell>
        </row>
        <row r="3444">
          <cell r="A3444" t="str">
            <v>1.a.</v>
          </cell>
          <cell r="C3444" t="str">
            <v>Batu Belah</v>
          </cell>
          <cell r="G3444" t="str">
            <v>(M06)</v>
          </cell>
          <cell r="H3444">
            <v>1.1000000000000001</v>
          </cell>
          <cell r="I3444" t="str">
            <v>M3</v>
          </cell>
          <cell r="L3444" t="str">
            <v>2.</v>
          </cell>
          <cell r="N3444" t="str">
            <v>Tukang</v>
          </cell>
          <cell r="O3444" t="str">
            <v>(L02)</v>
          </cell>
          <cell r="P3444" t="str">
            <v>jam</v>
          </cell>
          <cell r="Q3444">
            <v>1.75</v>
          </cell>
          <cell r="R3444">
            <v>0</v>
          </cell>
          <cell r="U3444">
            <v>0</v>
          </cell>
        </row>
        <row r="3445">
          <cell r="L3445" t="str">
            <v>3.</v>
          </cell>
          <cell r="N3445" t="str">
            <v>Mandor</v>
          </cell>
          <cell r="O3445" t="str">
            <v>(L03)</v>
          </cell>
          <cell r="P3445" t="str">
            <v>jam</v>
          </cell>
          <cell r="Q3445">
            <v>0.875</v>
          </cell>
          <cell r="R3445">
            <v>0</v>
          </cell>
          <cell r="U3445">
            <v>0</v>
          </cell>
        </row>
        <row r="3446">
          <cell r="A3446" t="str">
            <v>2.</v>
          </cell>
          <cell r="C3446" t="str">
            <v>ALAT</v>
          </cell>
        </row>
        <row r="3447">
          <cell r="A3447" t="str">
            <v>2.a.</v>
          </cell>
          <cell r="C3447" t="str">
            <v>ALAT BANTU</v>
          </cell>
          <cell r="Q3447" t="str">
            <v xml:space="preserve">JUMLAH HARGA TENAGA   </v>
          </cell>
          <cell r="U3447">
            <v>0</v>
          </cell>
        </row>
        <row r="3448">
          <cell r="C3448" t="str">
            <v>Diperlukan  :</v>
          </cell>
        </row>
        <row r="3449">
          <cell r="C3449" t="str">
            <v>- Gerobak Dorong</v>
          </cell>
          <cell r="D3449" t="str">
            <v>=  4  buah</v>
          </cell>
          <cell r="L3449" t="str">
            <v>B.</v>
          </cell>
          <cell r="N3449" t="str">
            <v>BAHAN</v>
          </cell>
        </row>
        <row r="3450">
          <cell r="C3450" t="str">
            <v>- Palu Batu</v>
          </cell>
          <cell r="D3450" t="str">
            <v>=  2  buah</v>
          </cell>
        </row>
        <row r="3451">
          <cell r="L3451" t="str">
            <v>1.</v>
          </cell>
          <cell r="N3451" t="str">
            <v>Batu Belah</v>
          </cell>
          <cell r="O3451" t="str">
            <v>(M06)</v>
          </cell>
          <cell r="P3451" t="str">
            <v>M3</v>
          </cell>
          <cell r="Q3451">
            <v>1.1000000000000001</v>
          </cell>
          <cell r="R3451">
            <v>22300</v>
          </cell>
          <cell r="U3451">
            <v>24530.000000000004</v>
          </cell>
        </row>
        <row r="3452">
          <cell r="A3452" t="str">
            <v>3.</v>
          </cell>
          <cell r="C3452" t="str">
            <v>TENAGA</v>
          </cell>
        </row>
        <row r="3453">
          <cell r="C3453" t="str">
            <v>Produksi pasangan batu kosong dalam 1 hari</v>
          </cell>
          <cell r="G3453" t="str">
            <v>Qt</v>
          </cell>
          <cell r="H3453">
            <v>8</v>
          </cell>
          <cell r="I3453" t="str">
            <v>M3</v>
          </cell>
        </row>
        <row r="3454">
          <cell r="C3454" t="str">
            <v>Kebutuhan tenaga :</v>
          </cell>
          <cell r="D3454" t="str">
            <v>- Mandor</v>
          </cell>
          <cell r="G3454" t="str">
            <v>M</v>
          </cell>
          <cell r="H3454">
            <v>1</v>
          </cell>
          <cell r="I3454" t="str">
            <v>orang</v>
          </cell>
        </row>
        <row r="3455">
          <cell r="D3455" t="str">
            <v>- Tukang</v>
          </cell>
          <cell r="G3455" t="str">
            <v>Tb</v>
          </cell>
          <cell r="H3455">
            <v>2</v>
          </cell>
          <cell r="I3455" t="str">
            <v>orang</v>
          </cell>
        </row>
        <row r="3456">
          <cell r="D3456" t="str">
            <v>- Pekerja</v>
          </cell>
          <cell r="G3456" t="str">
            <v>P</v>
          </cell>
          <cell r="H3456">
            <v>6</v>
          </cell>
          <cell r="I3456" t="str">
            <v>orang</v>
          </cell>
        </row>
        <row r="3457">
          <cell r="C3457" t="str">
            <v>Koefisien Tenaga / M3   :</v>
          </cell>
          <cell r="Q3457" t="str">
            <v xml:space="preserve">JUMLAH HARGA BAHAN   </v>
          </cell>
          <cell r="U3457">
            <v>24530.000000000004</v>
          </cell>
        </row>
        <row r="3458">
          <cell r="D3458" t="str">
            <v>-  Mandor</v>
          </cell>
          <cell r="E3458" t="str">
            <v>= (Tk x M) : Qt</v>
          </cell>
          <cell r="G3458" t="str">
            <v>(L03)</v>
          </cell>
          <cell r="H3458">
            <v>0.875</v>
          </cell>
          <cell r="I3458" t="str">
            <v>jam</v>
          </cell>
        </row>
        <row r="3459">
          <cell r="D3459" t="str">
            <v>-  Tukang</v>
          </cell>
          <cell r="E3459" t="str">
            <v>= (Tk x Tb) : Qt</v>
          </cell>
          <cell r="G3459" t="str">
            <v>(L02)</v>
          </cell>
          <cell r="H3459">
            <v>1.75</v>
          </cell>
          <cell r="I3459" t="str">
            <v>jam</v>
          </cell>
          <cell r="L3459" t="str">
            <v>C.</v>
          </cell>
          <cell r="N3459" t="str">
            <v>PERALATAN</v>
          </cell>
        </row>
        <row r="3460">
          <cell r="D3460" t="str">
            <v>-  Pekerja</v>
          </cell>
          <cell r="E3460" t="str">
            <v>= (Tk x P) : Qt</v>
          </cell>
          <cell r="G3460" t="str">
            <v>(L01)</v>
          </cell>
          <cell r="H3460">
            <v>5.25</v>
          </cell>
          <cell r="I3460" t="str">
            <v>jam</v>
          </cell>
        </row>
        <row r="3461">
          <cell r="L3461" t="str">
            <v>1.</v>
          </cell>
          <cell r="N3461" t="str">
            <v>Alat Bantu</v>
          </cell>
          <cell r="P3461" t="str">
            <v>Ls</v>
          </cell>
          <cell r="Q3461">
            <v>1</v>
          </cell>
          <cell r="R3461">
            <v>1200</v>
          </cell>
          <cell r="U3461">
            <v>1200</v>
          </cell>
        </row>
        <row r="3462">
          <cell r="A3462" t="str">
            <v>4.</v>
          </cell>
          <cell r="C3462" t="str">
            <v>HARGA DASAR SATUAN UPAH, BAHAN DAN ALAT</v>
          </cell>
        </row>
        <row r="3463">
          <cell r="C3463" t="str">
            <v>Lihat lampiran.</v>
          </cell>
        </row>
        <row r="3465">
          <cell r="A3465" t="str">
            <v>5.</v>
          </cell>
          <cell r="C3465" t="str">
            <v>ANALISA HARGA SATUAN PEKERJAAN</v>
          </cell>
        </row>
        <row r="3466">
          <cell r="C3466" t="str">
            <v>Lihat perhitungan dalam FORMULIR STANDAR UNTUK</v>
          </cell>
        </row>
        <row r="3467">
          <cell r="C3467" t="str">
            <v>PEREKEMAN ANALISA MASING-MASING HARGA</v>
          </cell>
        </row>
        <row r="3468">
          <cell r="C3468" t="str">
            <v>SATUAN.</v>
          </cell>
        </row>
        <row r="3469">
          <cell r="C3469" t="str">
            <v>Didapat Harga Satuan Pekerjaan :</v>
          </cell>
          <cell r="Q3469" t="str">
            <v xml:space="preserve">JUMLAH HARGA PERALATAN   </v>
          </cell>
          <cell r="U3469">
            <v>1200</v>
          </cell>
        </row>
        <row r="3471">
          <cell r="C3471" t="str">
            <v xml:space="preserve">Rp.  </v>
          </cell>
          <cell r="D3471">
            <v>28303.000000000004</v>
          </cell>
          <cell r="E3471" t="str">
            <v xml:space="preserve"> / M3</v>
          </cell>
          <cell r="L3471" t="str">
            <v>D.</v>
          </cell>
          <cell r="N3471" t="str">
            <v>JUMLAH HARGA TENAGA, BAHAN DAN PERALATAN  ( A + B + C )</v>
          </cell>
          <cell r="U3471">
            <v>25730.000000000004</v>
          </cell>
        </row>
        <row r="3472">
          <cell r="L3472" t="str">
            <v>E.</v>
          </cell>
          <cell r="N3472" t="str">
            <v>OVERHEAD &amp; PROFIT</v>
          </cell>
          <cell r="P3472">
            <v>10</v>
          </cell>
          <cell r="Q3472" t="str">
            <v>%  x  D</v>
          </cell>
          <cell r="U3472">
            <v>2573.0000000000005</v>
          </cell>
        </row>
        <row r="3473">
          <cell r="L3473" t="str">
            <v>F.</v>
          </cell>
          <cell r="N3473" t="str">
            <v>HARGA SATUAN PEKERJAAN  ( D + E )</v>
          </cell>
          <cell r="U3473">
            <v>28303.000000000004</v>
          </cell>
        </row>
        <row r="3474">
          <cell r="A3474" t="str">
            <v>6.</v>
          </cell>
          <cell r="C3474" t="str">
            <v>MASA PELAKSANAAN YANG DIPERLUKAN</v>
          </cell>
          <cell r="L3474" t="str">
            <v>Note: 1</v>
          </cell>
          <cell r="N3474" t="str">
            <v>SATUAN dapat berdasarkan atas jam operasi untuk Tenaga Kerja dan Peralatan, volume dan/atau ukuran</v>
          </cell>
        </row>
        <row r="3475">
          <cell r="C3475" t="str">
            <v>Masa Pelaksanaan :</v>
          </cell>
          <cell r="D3475" t="str">
            <v>. . . . . . . . . . . .</v>
          </cell>
          <cell r="N3475" t="str">
            <v>berat untuk bahan-bahan.</v>
          </cell>
        </row>
        <row r="3476">
          <cell r="L3476">
            <v>2</v>
          </cell>
          <cell r="N3476" t="str">
            <v>Kuantitas satuan adalah kuantitas setiap komponen untuk menyelesaikan satu satuan pekerjaan dari nomor</v>
          </cell>
        </row>
        <row r="3477">
          <cell r="A3477" t="str">
            <v>7.</v>
          </cell>
          <cell r="C3477" t="str">
            <v>VOLUME PEKERJAAN YANG DIPERLUKAN</v>
          </cell>
          <cell r="N3477" t="str">
            <v>mata pembayaran.</v>
          </cell>
        </row>
        <row r="3478">
          <cell r="C3478" t="str">
            <v>Volume pekerjaan  :</v>
          </cell>
          <cell r="D3478">
            <v>0</v>
          </cell>
          <cell r="E3478" t="str">
            <v>M3</v>
          </cell>
          <cell r="L3478">
            <v>3</v>
          </cell>
          <cell r="N3478" t="str">
            <v>Biaya satuan untuk peralatan sudah termasuk bahan bakar, bahan habis dipakai dan operator.</v>
          </cell>
        </row>
        <row r="3479">
          <cell r="L3479">
            <v>4</v>
          </cell>
          <cell r="N3479" t="str">
            <v>Biaya satuan sudah termasuk pengeluaran untuk seluruh pajak yang berkaitan (tetapi tidak termasuk PPN</v>
          </cell>
        </row>
        <row r="3480">
          <cell r="N3480" t="str">
            <v>yang dibayar dari kontrak) dan biaya-biaya lainnya.</v>
          </cell>
        </row>
        <row r="3481">
          <cell r="A3481" t="str">
            <v>ITEM PEMBAYARAN NO.</v>
          </cell>
          <cell r="D3481" t="str">
            <v>:  7.10 (3)</v>
          </cell>
          <cell r="J3481" t="str">
            <v>Analisa LI-7103</v>
          </cell>
          <cell r="T3481" t="str">
            <v>Analisa LI-7103</v>
          </cell>
        </row>
        <row r="3482">
          <cell r="A3482" t="str">
            <v>JENIS PEKERJAAN</v>
          </cell>
          <cell r="D3482" t="str">
            <v>:  Bronjong (Gabions)</v>
          </cell>
        </row>
        <row r="3483">
          <cell r="A3483" t="str">
            <v>SATUAN PEMBAYARAN</v>
          </cell>
          <cell r="D3483" t="str">
            <v>:  M3</v>
          </cell>
          <cell r="H3483" t="str">
            <v xml:space="preserve">        URAIAN ANALISA HARGA SATUAN</v>
          </cell>
          <cell r="L3483" t="str">
            <v>FORMULIR STANDAR UNTUK</v>
          </cell>
        </row>
        <row r="3484">
          <cell r="L3484" t="str">
            <v>PEREKAMAN ANALISA MASING-MASING HARGA SATUAN</v>
          </cell>
        </row>
        <row r="3485">
          <cell r="L3485" t="str">
            <v/>
          </cell>
        </row>
        <row r="3486">
          <cell r="A3486" t="str">
            <v>No.</v>
          </cell>
          <cell r="C3486" t="str">
            <v>U R A I A N</v>
          </cell>
          <cell r="G3486" t="str">
            <v>KODE</v>
          </cell>
          <cell r="H3486" t="str">
            <v>KOEF.</v>
          </cell>
          <cell r="I3486" t="str">
            <v>SATUAN</v>
          </cell>
          <cell r="J3486" t="str">
            <v>KETERANGAN</v>
          </cell>
        </row>
        <row r="3488">
          <cell r="L3488" t="str">
            <v>Proyek / Bagpro</v>
          </cell>
          <cell r="O3488" t="str">
            <v xml:space="preserve">:  Peningkatan Jalan Dan Jembatan Prop. NTT </v>
          </cell>
        </row>
        <row r="3489">
          <cell r="A3489" t="str">
            <v>I.</v>
          </cell>
          <cell r="C3489" t="str">
            <v>ASUMSI</v>
          </cell>
          <cell r="L3489" t="str">
            <v>No. Paket Kontrak</v>
          </cell>
          <cell r="O3489" t="str">
            <v xml:space="preserve">:  </v>
          </cell>
        </row>
        <row r="3490">
          <cell r="A3490">
            <v>1</v>
          </cell>
          <cell r="C3490" t="str">
            <v>Pekerjaan dilakukan secara manual</v>
          </cell>
          <cell r="L3490" t="str">
            <v>Nama Paket</v>
          </cell>
          <cell r="O3490" t="str">
            <v>:  Pembangunan Jalan Resetlement Pengungsi Mauritzu</v>
          </cell>
        </row>
        <row r="3491">
          <cell r="A3491">
            <v>2</v>
          </cell>
          <cell r="C3491" t="str">
            <v>Lokasi pekerjaan : sepanjang jalan</v>
          </cell>
          <cell r="L3491" t="str">
            <v>Prop / Kab / Kodya</v>
          </cell>
          <cell r="O3491" t="str">
            <v>:  Nusa Tenggara Timur / TTU</v>
          </cell>
        </row>
        <row r="3492">
          <cell r="A3492">
            <v>3</v>
          </cell>
          <cell r="C3492" t="str">
            <v>Bahan dasar (besi, anyaman kawat dan batu) diterima</v>
          </cell>
          <cell r="L3492" t="str">
            <v>ITEM PEMBAYARAN NO.</v>
          </cell>
          <cell r="O3492" t="str">
            <v>:  7.10 (3)</v>
          </cell>
          <cell r="R3492" t="str">
            <v>PERKIRAAN VOL. PEK.</v>
          </cell>
          <cell r="T3492" t="str">
            <v>:</v>
          </cell>
          <cell r="U3492">
            <v>0</v>
          </cell>
        </row>
        <row r="3493">
          <cell r="C3493" t="str">
            <v>seluruhnya di lokasi pekerjaan</v>
          </cell>
          <cell r="L3493" t="str">
            <v>JENIS PEKERJAAN</v>
          </cell>
          <cell r="O3493" t="str">
            <v>:  Bronjong (Gabions)</v>
          </cell>
          <cell r="R3493" t="str">
            <v>TOTAL HARGA (Rp.)</v>
          </cell>
          <cell r="T3493" t="str">
            <v>:</v>
          </cell>
          <cell r="U3493">
            <v>0</v>
          </cell>
        </row>
        <row r="3494">
          <cell r="A3494">
            <v>4</v>
          </cell>
          <cell r="C3494" t="str">
            <v>Jarak rata-rata Base camp ke lokasi pekerjaan</v>
          </cell>
          <cell r="G3494" t="str">
            <v>L</v>
          </cell>
          <cell r="H3494">
            <v>17.5</v>
          </cell>
          <cell r="I3494" t="str">
            <v>KM</v>
          </cell>
          <cell r="L3494" t="str">
            <v>SATUAN PEMBAYARAN</v>
          </cell>
          <cell r="O3494" t="str">
            <v>:  M3</v>
          </cell>
          <cell r="R3494" t="str">
            <v>% THD. BIAYA PROYEK</v>
          </cell>
          <cell r="T3494" t="str">
            <v>:</v>
          </cell>
          <cell r="U3494">
            <v>0</v>
          </cell>
        </row>
        <row r="3495">
          <cell r="A3495">
            <v>5</v>
          </cell>
          <cell r="C3495" t="str">
            <v>Jam kerja efektif per-hari</v>
          </cell>
          <cell r="G3495" t="str">
            <v>Tk</v>
          </cell>
          <cell r="H3495">
            <v>7</v>
          </cell>
          <cell r="I3495" t="str">
            <v>jam</v>
          </cell>
        </row>
        <row r="3496">
          <cell r="A3496">
            <v>6</v>
          </cell>
          <cell r="C3496" t="str">
            <v>Faktor Kehilangan Material</v>
          </cell>
          <cell r="G3496" t="str">
            <v>Fh</v>
          </cell>
          <cell r="H3496">
            <v>1.1000000000000001</v>
          </cell>
          <cell r="I3496" t="str">
            <v>-</v>
          </cell>
        </row>
        <row r="3497">
          <cell r="Q3497" t="str">
            <v>PERKIRAAN</v>
          </cell>
          <cell r="R3497" t="str">
            <v>HARGA</v>
          </cell>
          <cell r="S3497" t="str">
            <v>JUMLAH</v>
          </cell>
        </row>
        <row r="3498">
          <cell r="A3498" t="str">
            <v>II.</v>
          </cell>
          <cell r="C3498" t="str">
            <v>URUTAN KERJA</v>
          </cell>
          <cell r="L3498" t="str">
            <v>NO.</v>
          </cell>
          <cell r="N3498" t="str">
            <v>KOMPONEN</v>
          </cell>
          <cell r="P3498" t="str">
            <v>SATUAN</v>
          </cell>
          <cell r="Q3498" t="str">
            <v>KUANTITAS</v>
          </cell>
          <cell r="R3498" t="str">
            <v>SATUAN</v>
          </cell>
          <cell r="S3498" t="str">
            <v>HARGA</v>
          </cell>
        </row>
        <row r="3499">
          <cell r="A3499">
            <v>1</v>
          </cell>
          <cell r="C3499" t="str">
            <v>Keranjang kawat bronjong direntangkana dan dibentuk</v>
          </cell>
          <cell r="R3499" t="str">
            <v>(Rp.)</v>
          </cell>
          <cell r="S3499" t="str">
            <v>(Rp.)</v>
          </cell>
        </row>
        <row r="3500">
          <cell r="C3500" t="str">
            <v>sesuai dengan konstruksi yang diinginkan</v>
          </cell>
        </row>
        <row r="3501">
          <cell r="A3501">
            <v>2</v>
          </cell>
          <cell r="C3501" t="str">
            <v>Batu ditempatkan satu demi satu sehingga rongga</v>
          </cell>
        </row>
        <row r="3502">
          <cell r="C3502" t="str">
            <v>sesedikit mungkin</v>
          </cell>
          <cell r="L3502" t="str">
            <v>A.</v>
          </cell>
          <cell r="N3502" t="str">
            <v>TENAGA</v>
          </cell>
        </row>
        <row r="3503">
          <cell r="A3503">
            <v>3</v>
          </cell>
          <cell r="C3503" t="str">
            <v>Anyaman kawat ditutup dan diikat</v>
          </cell>
        </row>
        <row r="3504">
          <cell r="L3504" t="str">
            <v>1.</v>
          </cell>
          <cell r="N3504" t="str">
            <v>Pekerja Biasa</v>
          </cell>
          <cell r="O3504" t="str">
            <v>(L01)</v>
          </cell>
          <cell r="P3504" t="str">
            <v>jam</v>
          </cell>
          <cell r="Q3504">
            <v>5.25</v>
          </cell>
          <cell r="R3504">
            <v>0</v>
          </cell>
          <cell r="U3504">
            <v>0</v>
          </cell>
        </row>
        <row r="3505">
          <cell r="A3505" t="str">
            <v>III.</v>
          </cell>
          <cell r="C3505" t="str">
            <v>PEMAKAIAN BAHAN, ALAT DAN TENAGA</v>
          </cell>
          <cell r="L3505" t="str">
            <v>2.</v>
          </cell>
          <cell r="N3505" t="str">
            <v>Tukang</v>
          </cell>
          <cell r="O3505" t="str">
            <v>(L02)</v>
          </cell>
          <cell r="P3505" t="str">
            <v>jam</v>
          </cell>
          <cell r="Q3505">
            <v>2.625</v>
          </cell>
          <cell r="R3505">
            <v>0</v>
          </cell>
          <cell r="U3505">
            <v>0</v>
          </cell>
        </row>
        <row r="3506">
          <cell r="L3506" t="str">
            <v>3.</v>
          </cell>
          <cell r="N3506" t="str">
            <v>Mandor</v>
          </cell>
          <cell r="O3506" t="str">
            <v>(L03)</v>
          </cell>
          <cell r="P3506" t="str">
            <v>jam</v>
          </cell>
          <cell r="Q3506">
            <v>0.875</v>
          </cell>
          <cell r="R3506">
            <v>0</v>
          </cell>
          <cell r="U3506">
            <v>0</v>
          </cell>
        </row>
        <row r="3507">
          <cell r="A3507" t="str">
            <v xml:space="preserve">   1.</v>
          </cell>
          <cell r="C3507" t="str">
            <v>BAHAN</v>
          </cell>
        </row>
        <row r="3508">
          <cell r="A3508" t="str">
            <v>1.a.</v>
          </cell>
          <cell r="C3508" t="str">
            <v>Kawat Bronjong</v>
          </cell>
          <cell r="G3508" t="str">
            <v>(M15)</v>
          </cell>
          <cell r="H3508">
            <v>15</v>
          </cell>
          <cell r="I3508" t="str">
            <v>Kg</v>
          </cell>
          <cell r="Q3508" t="str">
            <v xml:space="preserve">JUMLAH HARGA TENAGA   </v>
          </cell>
          <cell r="U3508">
            <v>0</v>
          </cell>
        </row>
        <row r="3509">
          <cell r="A3509" t="str">
            <v>1.b.</v>
          </cell>
          <cell r="C3509" t="str">
            <v>Batu</v>
          </cell>
          <cell r="G3509" t="str">
            <v>(M02)</v>
          </cell>
          <cell r="H3509">
            <v>1.1000000000000001</v>
          </cell>
          <cell r="I3509" t="str">
            <v>M3</v>
          </cell>
        </row>
        <row r="3510">
          <cell r="L3510" t="str">
            <v>B.</v>
          </cell>
          <cell r="N3510" t="str">
            <v>BAHAN</v>
          </cell>
        </row>
        <row r="3511">
          <cell r="A3511" t="str">
            <v>2.</v>
          </cell>
          <cell r="C3511" t="str">
            <v>ALAT</v>
          </cell>
        </row>
        <row r="3512">
          <cell r="A3512" t="str">
            <v>2.a.</v>
          </cell>
          <cell r="C3512" t="str">
            <v>ALAT BANTU</v>
          </cell>
          <cell r="L3512" t="str">
            <v>1.</v>
          </cell>
          <cell r="N3512" t="str">
            <v>Kawat Bronjong  (M15)</v>
          </cell>
          <cell r="P3512" t="str">
            <v>Kg</v>
          </cell>
          <cell r="Q3512">
            <v>15</v>
          </cell>
          <cell r="R3512">
            <v>10500</v>
          </cell>
          <cell r="U3512">
            <v>157500</v>
          </cell>
        </row>
        <row r="3513">
          <cell r="C3513" t="str">
            <v>Diperlukan  :</v>
          </cell>
          <cell r="L3513" t="str">
            <v>2.</v>
          </cell>
          <cell r="N3513" t="str">
            <v>Batu</v>
          </cell>
          <cell r="O3513" t="str">
            <v>(M02)</v>
          </cell>
          <cell r="P3513" t="str">
            <v>M3</v>
          </cell>
          <cell r="Q3513">
            <v>1.1000000000000001</v>
          </cell>
          <cell r="R3513">
            <v>16100</v>
          </cell>
          <cell r="U3513">
            <v>17710</v>
          </cell>
        </row>
        <row r="3514">
          <cell r="C3514" t="str">
            <v>- Tang</v>
          </cell>
          <cell r="E3514" t="str">
            <v>=  2  buah</v>
          </cell>
        </row>
        <row r="3515">
          <cell r="C3515" t="str">
            <v>- Pemotong kawat</v>
          </cell>
          <cell r="E3515" t="str">
            <v>=  2  buah</v>
          </cell>
        </row>
        <row r="3516">
          <cell r="C3516" t="str">
            <v>- Palu pemecah batu</v>
          </cell>
          <cell r="E3516" t="str">
            <v>=  2  buah</v>
          </cell>
        </row>
        <row r="3518">
          <cell r="A3518" t="str">
            <v>3.</v>
          </cell>
          <cell r="C3518" t="str">
            <v>TENAGA</v>
          </cell>
          <cell r="Q3518" t="str">
            <v xml:space="preserve">JUMLAH HARGA BAHAN   </v>
          </cell>
          <cell r="U3518">
            <v>175210</v>
          </cell>
        </row>
        <row r="3519">
          <cell r="C3519" t="str">
            <v>Produksi pekerjaan per hari</v>
          </cell>
          <cell r="G3519" t="str">
            <v>Qt</v>
          </cell>
          <cell r="H3519">
            <v>8</v>
          </cell>
          <cell r="I3519" t="str">
            <v>M2</v>
          </cell>
        </row>
        <row r="3520">
          <cell r="C3520" t="str">
            <v>dibutuhkan tenaga :</v>
          </cell>
          <cell r="D3520" t="str">
            <v>- Mandor</v>
          </cell>
          <cell r="G3520" t="str">
            <v>M</v>
          </cell>
          <cell r="H3520">
            <v>1</v>
          </cell>
          <cell r="I3520" t="str">
            <v>orang</v>
          </cell>
          <cell r="L3520" t="str">
            <v>C.</v>
          </cell>
          <cell r="N3520" t="str">
            <v>PERALATAN</v>
          </cell>
        </row>
        <row r="3521">
          <cell r="D3521" t="str">
            <v>- Tukang</v>
          </cell>
          <cell r="G3521" t="str">
            <v>Tb</v>
          </cell>
          <cell r="H3521">
            <v>3</v>
          </cell>
          <cell r="I3521" t="str">
            <v>orang</v>
          </cell>
        </row>
        <row r="3522">
          <cell r="D3522" t="str">
            <v>- Pekerja</v>
          </cell>
          <cell r="G3522" t="str">
            <v>P</v>
          </cell>
          <cell r="H3522">
            <v>6</v>
          </cell>
          <cell r="I3522" t="str">
            <v>orang</v>
          </cell>
          <cell r="L3522" t="str">
            <v>1.</v>
          </cell>
          <cell r="N3522" t="str">
            <v>Alat Bantu</v>
          </cell>
          <cell r="P3522" t="str">
            <v>Ls</v>
          </cell>
          <cell r="Q3522">
            <v>1</v>
          </cell>
          <cell r="R3522">
            <v>750</v>
          </cell>
          <cell r="U3522">
            <v>750</v>
          </cell>
        </row>
        <row r="3524">
          <cell r="C3524" t="str">
            <v>Koefisien Tenaga / Kg  :</v>
          </cell>
        </row>
        <row r="3525">
          <cell r="D3525" t="str">
            <v>-  Mandor</v>
          </cell>
          <cell r="E3525" t="str">
            <v>=  ( M x Tk ) : Qt</v>
          </cell>
          <cell r="G3525" t="str">
            <v>(L03)</v>
          </cell>
          <cell r="H3525">
            <v>0.875</v>
          </cell>
          <cell r="I3525" t="str">
            <v>jam</v>
          </cell>
        </row>
        <row r="3526">
          <cell r="D3526" t="str">
            <v>- Tukang</v>
          </cell>
          <cell r="E3526" t="str">
            <v>=  ( Tb x Tk ) : Qt</v>
          </cell>
          <cell r="G3526" t="str">
            <v>(L02)</v>
          </cell>
          <cell r="H3526">
            <v>2.625</v>
          </cell>
          <cell r="I3526" t="str">
            <v>jam</v>
          </cell>
        </row>
        <row r="3527">
          <cell r="D3527" t="str">
            <v>-  Pekerja</v>
          </cell>
          <cell r="E3527" t="str">
            <v>=  ( P x Tk ) : Qt</v>
          </cell>
          <cell r="G3527" t="str">
            <v>(L01)</v>
          </cell>
          <cell r="H3527">
            <v>5.25</v>
          </cell>
          <cell r="I3527" t="str">
            <v>jam</v>
          </cell>
        </row>
        <row r="3529">
          <cell r="A3529" t="str">
            <v>4.</v>
          </cell>
          <cell r="C3529" t="str">
            <v>HARGA DASAR SATUAN UPAH, BAHAN DAN ALAT</v>
          </cell>
        </row>
        <row r="3530">
          <cell r="C3530" t="str">
            <v>Lihat lampiran.</v>
          </cell>
          <cell r="Q3530" t="str">
            <v xml:space="preserve">JUMLAH HARGA PERALATAN   </v>
          </cell>
          <cell r="U3530">
            <v>750</v>
          </cell>
        </row>
        <row r="3532">
          <cell r="A3532" t="str">
            <v>5.</v>
          </cell>
          <cell r="C3532" t="str">
            <v>ANALISA HARGA SATUAN PEKERJAAN</v>
          </cell>
          <cell r="L3532" t="str">
            <v>D.</v>
          </cell>
          <cell r="N3532" t="str">
            <v>JUMLAH HARGA TENAGA, BAHAN DAN PERALATAN  ( A + B + C )</v>
          </cell>
          <cell r="U3532">
            <v>175960</v>
          </cell>
        </row>
        <row r="3533">
          <cell r="C3533" t="str">
            <v>Lihat perhitungan dalam FORMULIR STANDAR UNTUK</v>
          </cell>
          <cell r="L3533" t="str">
            <v>E.</v>
          </cell>
          <cell r="N3533" t="str">
            <v>OVERHEAD &amp; PROFIT</v>
          </cell>
          <cell r="P3533">
            <v>10</v>
          </cell>
          <cell r="Q3533" t="str">
            <v>%  x  D</v>
          </cell>
          <cell r="U3533">
            <v>17596</v>
          </cell>
        </row>
        <row r="3534">
          <cell r="C3534" t="str">
            <v>PEREKEMAN ANALISA MASING-MASING HARGA</v>
          </cell>
          <cell r="L3534" t="str">
            <v>F.</v>
          </cell>
          <cell r="N3534" t="str">
            <v>HARGA SATUAN PEKERJAAN  ( D + E )</v>
          </cell>
          <cell r="U3534">
            <v>193556</v>
          </cell>
        </row>
        <row r="3535">
          <cell r="C3535" t="str">
            <v>SATUAN.</v>
          </cell>
          <cell r="L3535" t="str">
            <v>Note: 1</v>
          </cell>
          <cell r="N3535" t="str">
            <v>SATUAN dapat berdasarkan atas jam operasi untuk Tenaga Kerja dan Peralatan, volume dan/atau ukuran</v>
          </cell>
        </row>
        <row r="3536">
          <cell r="C3536" t="str">
            <v>Didapat Harga Satuan Pekerjaan :</v>
          </cell>
          <cell r="N3536" t="str">
            <v>berat untuk bahan-bahan.</v>
          </cell>
        </row>
        <row r="3537">
          <cell r="L3537">
            <v>2</v>
          </cell>
          <cell r="N3537" t="str">
            <v>Kuantitas satuan adalah kuantitas setiap komponen untuk menyelesaikan satu satuan pekerjaan dari nomor</v>
          </cell>
        </row>
        <row r="3538">
          <cell r="C3538" t="str">
            <v xml:space="preserve">Rp.  </v>
          </cell>
          <cell r="D3538">
            <v>193556</v>
          </cell>
          <cell r="E3538" t="str">
            <v xml:space="preserve"> / M3</v>
          </cell>
          <cell r="N3538" t="str">
            <v>mata pembayaran.</v>
          </cell>
        </row>
        <row r="3539">
          <cell r="L3539">
            <v>3</v>
          </cell>
          <cell r="N3539" t="str">
            <v>Biaya satuan untuk peralatan sudah termasuk bahan bakar, bahan habis dipakai dan operator.</v>
          </cell>
        </row>
        <row r="3540">
          <cell r="L3540">
            <v>4</v>
          </cell>
          <cell r="N3540" t="str">
            <v>Biaya satuan sudah termasuk pengeluaran untuk seluruh pajak yang berkaitan (tetapi tidak termasuk PPN</v>
          </cell>
        </row>
        <row r="3541">
          <cell r="J3541" t="str">
            <v>Berlanjut ke hal. berikut.</v>
          </cell>
          <cell r="N3541" t="str">
            <v>yang dibayar dari kontrak) dan biaya-biaya lainnya.</v>
          </cell>
        </row>
        <row r="3542">
          <cell r="A3542" t="str">
            <v>ITEM PEMBAYARAN NO.</v>
          </cell>
          <cell r="D3542" t="str">
            <v>:  7.10 (3)</v>
          </cell>
          <cell r="J3542" t="str">
            <v>Analisa LI-7103</v>
          </cell>
        </row>
        <row r="3543">
          <cell r="A3543" t="str">
            <v>JENIS PEKERJAAN</v>
          </cell>
          <cell r="D3543" t="str">
            <v>:  Bronjong (Gabions)</v>
          </cell>
        </row>
        <row r="3544">
          <cell r="A3544" t="str">
            <v>SATUAN PEMBAYARAN</v>
          </cell>
          <cell r="D3544" t="str">
            <v>:  M3</v>
          </cell>
          <cell r="H3544" t="str">
            <v xml:space="preserve">        URAIAN ANALISA HARGA SATUAN</v>
          </cell>
        </row>
        <row r="3545">
          <cell r="J3545" t="str">
            <v>Lanjutan</v>
          </cell>
        </row>
        <row r="3547">
          <cell r="A3547" t="str">
            <v>No.</v>
          </cell>
          <cell r="C3547" t="str">
            <v>U R A I A N</v>
          </cell>
          <cell r="G3547" t="str">
            <v>KODE</v>
          </cell>
          <cell r="H3547" t="str">
            <v>KOEF.</v>
          </cell>
          <cell r="I3547" t="str">
            <v>SATUAN</v>
          </cell>
          <cell r="J3547" t="str">
            <v>KETERANGAN</v>
          </cell>
        </row>
        <row r="3550">
          <cell r="A3550" t="str">
            <v>6.</v>
          </cell>
          <cell r="C3550" t="str">
            <v>MASA PELAKSANAAN YANG DIPERLUKAN</v>
          </cell>
        </row>
        <row r="3551">
          <cell r="C3551" t="str">
            <v>Masa Pelaksanaan :</v>
          </cell>
          <cell r="D3551" t="str">
            <v>. . . . . . . . . . . .</v>
          </cell>
        </row>
        <row r="3553">
          <cell r="A3553" t="str">
            <v>7.</v>
          </cell>
          <cell r="C3553" t="str">
            <v>VOLUME PEKERJAAN YANG DIPERLUKAN</v>
          </cell>
        </row>
        <row r="3554">
          <cell r="C3554" t="str">
            <v>Volume pekerjaan  :</v>
          </cell>
          <cell r="D3554">
            <v>0</v>
          </cell>
          <cell r="E3554" t="str">
            <v>M3</v>
          </cell>
        </row>
        <row r="3601">
          <cell r="A3601" t="str">
            <v>ITEM PEMBAYARAN NO.</v>
          </cell>
          <cell r="D3601" t="str">
            <v>:  7. ........</v>
          </cell>
          <cell r="J3601" t="str">
            <v>Analisa LI-7.....</v>
          </cell>
          <cell r="T3601" t="str">
            <v>Analisa LI-7.....</v>
          </cell>
        </row>
        <row r="3602">
          <cell r="A3602" t="str">
            <v>JENIS PEKERJAAN</v>
          </cell>
          <cell r="D3602" t="str">
            <v>:  Geotekstil Untuk Perkuatan Tanah</v>
          </cell>
        </row>
        <row r="3603">
          <cell r="A3603" t="str">
            <v>SATUAN PEMBAYARAN</v>
          </cell>
          <cell r="D3603" t="str">
            <v>:  M2</v>
          </cell>
          <cell r="H3603" t="str">
            <v xml:space="preserve">        URAIAN ANALISA HARGA SATUAN</v>
          </cell>
          <cell r="L3603" t="str">
            <v>FORMULIR STANDAR UNTUK</v>
          </cell>
        </row>
        <row r="3604">
          <cell r="L3604" t="str">
            <v>PEREKAMAN ANALISA MASING-MASING HARGA SATUAN</v>
          </cell>
        </row>
        <row r="3605">
          <cell r="L3605" t="str">
            <v/>
          </cell>
        </row>
        <row r="3606">
          <cell r="A3606" t="str">
            <v>No.</v>
          </cell>
          <cell r="C3606" t="str">
            <v>U R A I A N</v>
          </cell>
          <cell r="G3606" t="str">
            <v>KODE</v>
          </cell>
          <cell r="H3606" t="str">
            <v>KOEF.</v>
          </cell>
          <cell r="I3606" t="str">
            <v>SATUAN</v>
          </cell>
          <cell r="J3606" t="str">
            <v>KETERANGAN</v>
          </cell>
        </row>
        <row r="3608">
          <cell r="L3608" t="str">
            <v>Proyek / Bagpro</v>
          </cell>
          <cell r="O3608" t="str">
            <v xml:space="preserve">:  Peningkatan Jalan Dan Jembatan Prop. NTT </v>
          </cell>
        </row>
        <row r="3609">
          <cell r="A3609" t="str">
            <v>I.</v>
          </cell>
          <cell r="C3609" t="str">
            <v>ASUMSI</v>
          </cell>
          <cell r="L3609" t="str">
            <v>No. Paket Kontrak</v>
          </cell>
          <cell r="O3609" t="str">
            <v xml:space="preserve">:  </v>
          </cell>
        </row>
        <row r="3610">
          <cell r="A3610">
            <v>1</v>
          </cell>
          <cell r="C3610" t="str">
            <v>Pekerjaan dilakukan secara manual</v>
          </cell>
          <cell r="L3610" t="str">
            <v>Nama Paket</v>
          </cell>
          <cell r="O3610" t="str">
            <v>:  Pembangunan Jalan Resetlement Pengungsi Mauritzu</v>
          </cell>
        </row>
        <row r="3611">
          <cell r="A3611">
            <v>2</v>
          </cell>
          <cell r="C3611" t="str">
            <v>Lokasi pekerjaan : sepanjang jalan</v>
          </cell>
          <cell r="L3611" t="str">
            <v>Prop / Kab / Kodya</v>
          </cell>
          <cell r="O3611" t="str">
            <v>:  Nusa Tenggara Timur / TTU</v>
          </cell>
        </row>
        <row r="3612">
          <cell r="A3612">
            <v>3</v>
          </cell>
          <cell r="C3612" t="str">
            <v>Kondisi Jalan   :  sedang / baik</v>
          </cell>
          <cell r="L3612" t="str">
            <v>ITEM PEMBAYARAN NO.</v>
          </cell>
          <cell r="O3612" t="str">
            <v>:  7. ........</v>
          </cell>
          <cell r="R3612" t="str">
            <v>PERKIRAAN VOL. PEK.</v>
          </cell>
          <cell r="T3612" t="str">
            <v>:</v>
          </cell>
          <cell r="U3612">
            <v>0</v>
          </cell>
        </row>
        <row r="3613">
          <cell r="A3613">
            <v>4</v>
          </cell>
          <cell r="C3613" t="str">
            <v>Jam kerja efektif per-hari</v>
          </cell>
          <cell r="G3613" t="str">
            <v>Tk</v>
          </cell>
          <cell r="H3613">
            <v>7</v>
          </cell>
          <cell r="I3613" t="str">
            <v>Jam</v>
          </cell>
          <cell r="L3613" t="str">
            <v>JENIS PEKERJAAN</v>
          </cell>
          <cell r="O3613" t="str">
            <v>:  Geotekstil Untuk Perkuatan Tanah</v>
          </cell>
          <cell r="R3613" t="str">
            <v>TOTAL HARGA (Rp.)</v>
          </cell>
          <cell r="T3613" t="str">
            <v>:</v>
          </cell>
          <cell r="U3613">
            <v>0</v>
          </cell>
        </row>
        <row r="3614">
          <cell r="L3614" t="str">
            <v>SATUAN PEMBAYARAN</v>
          </cell>
          <cell r="O3614" t="str">
            <v>:  M2</v>
          </cell>
          <cell r="R3614" t="str">
            <v>% THD. BIAYA PROYEK</v>
          </cell>
          <cell r="T3614" t="str">
            <v>:</v>
          </cell>
          <cell r="U3614">
            <v>0</v>
          </cell>
        </row>
        <row r="3616">
          <cell r="A3616" t="str">
            <v>II.</v>
          </cell>
          <cell r="C3616" t="str">
            <v>URUTAN KERJA</v>
          </cell>
        </row>
        <row r="3617">
          <cell r="A3617">
            <v>1</v>
          </cell>
          <cell r="C3617" t="str">
            <v>Tanah yang akan digelar diratakan lebih dulu dengan</v>
          </cell>
          <cell r="Q3617" t="str">
            <v>PERKIRAAN</v>
          </cell>
          <cell r="R3617" t="str">
            <v>HARGA</v>
          </cell>
          <cell r="S3617" t="str">
            <v>JUMLAH</v>
          </cell>
        </row>
        <row r="3618">
          <cell r="C3618" t="str">
            <v>tenaga manusia</v>
          </cell>
          <cell r="L3618" t="str">
            <v>NO.</v>
          </cell>
          <cell r="N3618" t="str">
            <v>KOMPONEN</v>
          </cell>
          <cell r="P3618" t="str">
            <v>SATUAN</v>
          </cell>
          <cell r="Q3618" t="str">
            <v>KUANTITAS</v>
          </cell>
          <cell r="R3618" t="str">
            <v>SATUAN</v>
          </cell>
          <cell r="S3618" t="str">
            <v>HARGA</v>
          </cell>
        </row>
        <row r="3619">
          <cell r="A3619">
            <v>2</v>
          </cell>
          <cell r="C3619" t="str">
            <v xml:space="preserve">Gulungan geotextile dengan ukuran panjang 155 m, </v>
          </cell>
          <cell r="R3619" t="str">
            <v>(Rp.)</v>
          </cell>
          <cell r="S3619" t="str">
            <v>(Rp.)</v>
          </cell>
        </row>
        <row r="3620">
          <cell r="C3620" t="str">
            <v>lebar 0,4 m, digelar di lapangan dengan tenaga manusia</v>
          </cell>
        </row>
        <row r="3622">
          <cell r="A3622" t="str">
            <v>III.</v>
          </cell>
          <cell r="C3622" t="str">
            <v>PEMAKAIAN BAHAN, ALAT DAN TENAGA</v>
          </cell>
          <cell r="L3622" t="str">
            <v>A.</v>
          </cell>
          <cell r="N3622" t="str">
            <v>TENAGA</v>
          </cell>
        </row>
        <row r="3623">
          <cell r="A3623" t="str">
            <v xml:space="preserve">   1.</v>
          </cell>
          <cell r="C3623" t="str">
            <v>BAHAN</v>
          </cell>
        </row>
        <row r="3624">
          <cell r="C3624" t="str">
            <v>Kebutuhan Geotekstil / M2</v>
          </cell>
          <cell r="G3624" t="str">
            <v>(M30)</v>
          </cell>
          <cell r="H3624">
            <v>1</v>
          </cell>
          <cell r="I3624" t="str">
            <v>M2</v>
          </cell>
          <cell r="L3624" t="str">
            <v>1.</v>
          </cell>
          <cell r="N3624" t="str">
            <v>Pekerja Biasa</v>
          </cell>
          <cell r="O3624" t="str">
            <v>(L01)</v>
          </cell>
          <cell r="P3624" t="str">
            <v>Jam</v>
          </cell>
          <cell r="Q3624">
            <v>0.93333333333333335</v>
          </cell>
          <cell r="R3624">
            <v>0</v>
          </cell>
          <cell r="U3624">
            <v>0</v>
          </cell>
        </row>
        <row r="3625">
          <cell r="L3625" t="str">
            <v>2.</v>
          </cell>
          <cell r="N3625" t="str">
            <v>Tukang</v>
          </cell>
          <cell r="O3625" t="str">
            <v>(L02)</v>
          </cell>
          <cell r="P3625" t="str">
            <v>Jam</v>
          </cell>
          <cell r="Q3625">
            <v>0.23333333333333334</v>
          </cell>
          <cell r="R3625">
            <v>0</v>
          </cell>
          <cell r="U3625">
            <v>0</v>
          </cell>
        </row>
        <row r="3626">
          <cell r="A3626" t="str">
            <v xml:space="preserve">   2.</v>
          </cell>
          <cell r="C3626" t="str">
            <v>ALAT</v>
          </cell>
          <cell r="L3626" t="str">
            <v>2.</v>
          </cell>
          <cell r="N3626" t="str">
            <v>Mandor</v>
          </cell>
          <cell r="O3626" t="str">
            <v>(L03)</v>
          </cell>
          <cell r="P3626" t="str">
            <v>Jam</v>
          </cell>
          <cell r="Q3626">
            <v>0.11666666666666667</v>
          </cell>
          <cell r="R3626">
            <v>0</v>
          </cell>
          <cell r="U3626">
            <v>0</v>
          </cell>
        </row>
        <row r="3627">
          <cell r="A3627" t="str">
            <v>2.b.</v>
          </cell>
          <cell r="C3627" t="str">
            <v>ALAT  BANTU</v>
          </cell>
        </row>
        <row r="3628">
          <cell r="C3628" t="str">
            <v>Diperlukan alat-alat bantu kecil</v>
          </cell>
          <cell r="J3628" t="str">
            <v>Lump Sump</v>
          </cell>
          <cell r="Q3628" t="str">
            <v xml:space="preserve">JUMLAH HARGA TENAGA   </v>
          </cell>
          <cell r="U3628">
            <v>0</v>
          </cell>
        </row>
        <row r="3630">
          <cell r="L3630" t="str">
            <v>B.</v>
          </cell>
          <cell r="N3630" t="str">
            <v>BAHAN</v>
          </cell>
        </row>
        <row r="3631">
          <cell r="A3631" t="str">
            <v xml:space="preserve">   3.</v>
          </cell>
          <cell r="C3631" t="str">
            <v>TENAGA</v>
          </cell>
          <cell r="N3631" t="str">
            <v>Geotekstil</v>
          </cell>
          <cell r="O3631" t="str">
            <v>(M30)</v>
          </cell>
          <cell r="P3631" t="str">
            <v>M2</v>
          </cell>
          <cell r="Q3631">
            <v>1</v>
          </cell>
          <cell r="R3631">
            <v>10320</v>
          </cell>
          <cell r="U3631">
            <v>10320</v>
          </cell>
        </row>
        <row r="3632">
          <cell r="C3632" t="str">
            <v>Produksi yang dapat diselesaikan / hari</v>
          </cell>
          <cell r="G3632" t="str">
            <v>Qt</v>
          </cell>
          <cell r="H3632">
            <v>60</v>
          </cell>
          <cell r="I3632" t="str">
            <v>M2</v>
          </cell>
        </row>
        <row r="3633">
          <cell r="C3633" t="str">
            <v>Kebutuhan tenaga :</v>
          </cell>
        </row>
        <row r="3634">
          <cell r="D3634" t="str">
            <v>- Pekerja</v>
          </cell>
          <cell r="G3634" t="str">
            <v>P</v>
          </cell>
          <cell r="H3634">
            <v>8</v>
          </cell>
          <cell r="I3634" t="str">
            <v>orang</v>
          </cell>
        </row>
        <row r="3635">
          <cell r="D3635" t="str">
            <v>- Tukang</v>
          </cell>
          <cell r="G3635" t="str">
            <v>T</v>
          </cell>
          <cell r="H3635">
            <v>2</v>
          </cell>
          <cell r="I3635" t="str">
            <v>orang</v>
          </cell>
        </row>
        <row r="3636">
          <cell r="D3636" t="str">
            <v>- Mandor</v>
          </cell>
          <cell r="G3636" t="str">
            <v>M</v>
          </cell>
          <cell r="H3636">
            <v>1</v>
          </cell>
          <cell r="I3636" t="str">
            <v>orang</v>
          </cell>
        </row>
        <row r="3638">
          <cell r="C3638" t="str">
            <v>Koefisien tenaga / M2</v>
          </cell>
          <cell r="Q3638" t="str">
            <v xml:space="preserve">JUMLAH HARGA BAHAN   </v>
          </cell>
          <cell r="U3638">
            <v>10320</v>
          </cell>
        </row>
        <row r="3639">
          <cell r="D3639" t="str">
            <v>- Pekerja</v>
          </cell>
          <cell r="E3639" t="str">
            <v>= (Tk x P) : Qt</v>
          </cell>
          <cell r="G3639" t="str">
            <v>(L01)</v>
          </cell>
          <cell r="H3639">
            <v>0.93333333333333335</v>
          </cell>
          <cell r="I3639" t="str">
            <v>Jam</v>
          </cell>
        </row>
        <row r="3640">
          <cell r="D3640" t="str">
            <v>- Tukang</v>
          </cell>
          <cell r="E3640" t="str">
            <v>= (Tk x T) : Qt</v>
          </cell>
          <cell r="G3640" t="str">
            <v>(L02)</v>
          </cell>
          <cell r="H3640">
            <v>0.23333333333333334</v>
          </cell>
          <cell r="I3640" t="str">
            <v>Jam</v>
          </cell>
          <cell r="L3640" t="str">
            <v>C.</v>
          </cell>
          <cell r="N3640" t="str">
            <v>PERALATAN</v>
          </cell>
        </row>
        <row r="3641">
          <cell r="D3641" t="str">
            <v>- Mandor</v>
          </cell>
          <cell r="E3641" t="str">
            <v>= (Tk x M) : Qt</v>
          </cell>
          <cell r="G3641" t="str">
            <v>(L03)</v>
          </cell>
          <cell r="H3641">
            <v>0.11666666666666667</v>
          </cell>
          <cell r="I3641" t="str">
            <v>Jam</v>
          </cell>
        </row>
        <row r="3642">
          <cell r="L3642" t="str">
            <v>1.</v>
          </cell>
          <cell r="N3642" t="str">
            <v>Alat  Bantu</v>
          </cell>
          <cell r="P3642" t="str">
            <v>Ls</v>
          </cell>
          <cell r="Q3642">
            <v>1</v>
          </cell>
          <cell r="R3642">
            <v>600</v>
          </cell>
          <cell r="U3642">
            <v>600</v>
          </cell>
        </row>
        <row r="3643">
          <cell r="A3643" t="str">
            <v>4.</v>
          </cell>
          <cell r="C3643" t="str">
            <v>HARGA DASAR SATUAN UPAH, BAHAN DAN ALAT</v>
          </cell>
        </row>
        <row r="3644">
          <cell r="C3644" t="str">
            <v>Lihat lampiran.</v>
          </cell>
        </row>
        <row r="3646">
          <cell r="A3646" t="str">
            <v>5.</v>
          </cell>
          <cell r="C3646" t="str">
            <v>ANALISA HARGA SATUAN PEKERJAAN</v>
          </cell>
        </row>
        <row r="3647">
          <cell r="C3647" t="str">
            <v>Lihat perhitungan dalam FORMULIR STANDAR UNTUK</v>
          </cell>
        </row>
        <row r="3648">
          <cell r="C3648" t="str">
            <v>PEREKEMAN ANALISA MASING-MASING HARGA</v>
          </cell>
        </row>
        <row r="3649">
          <cell r="C3649" t="str">
            <v>SATUAN.</v>
          </cell>
        </row>
        <row r="3650">
          <cell r="C3650" t="str">
            <v>Didapat Harga Satuan Pekerjaan :</v>
          </cell>
          <cell r="Q3650" t="str">
            <v xml:space="preserve">JUMLAH HARGA PERALATAN   </v>
          </cell>
          <cell r="U3650">
            <v>600</v>
          </cell>
        </row>
        <row r="3652">
          <cell r="C3652" t="str">
            <v xml:space="preserve">Rp.  </v>
          </cell>
          <cell r="D3652">
            <v>12012</v>
          </cell>
          <cell r="E3652" t="str">
            <v xml:space="preserve"> / M2</v>
          </cell>
          <cell r="L3652" t="str">
            <v>D.</v>
          </cell>
          <cell r="N3652" t="str">
            <v>JUMLAH HARGA TENAGA, BAHAN DAN PERALATAN  ( A + B + C )</v>
          </cell>
          <cell r="U3652">
            <v>10920</v>
          </cell>
        </row>
        <row r="3653">
          <cell r="L3653" t="str">
            <v>E.</v>
          </cell>
          <cell r="N3653" t="str">
            <v>OVERHEAD &amp; PROFIT</v>
          </cell>
          <cell r="P3653">
            <v>10</v>
          </cell>
          <cell r="Q3653" t="str">
            <v>%  x  D</v>
          </cell>
          <cell r="U3653">
            <v>1092</v>
          </cell>
        </row>
        <row r="3654">
          <cell r="L3654" t="str">
            <v>F.</v>
          </cell>
          <cell r="N3654" t="str">
            <v>HARGA SATUAN PEKERJAAN  ( D + E )</v>
          </cell>
          <cell r="U3654">
            <v>12012</v>
          </cell>
        </row>
        <row r="3655">
          <cell r="A3655" t="str">
            <v>6.</v>
          </cell>
          <cell r="C3655" t="str">
            <v>MASA PELAKSANAAN YANG DIPERLUKAN</v>
          </cell>
          <cell r="L3655" t="str">
            <v>Note: 1</v>
          </cell>
          <cell r="N3655" t="str">
            <v>SATUAN dapat berdasarkan atas jam operasi untuk Tenaga Kerja dan Peralatan, volume dan/atau ukuran</v>
          </cell>
        </row>
        <row r="3656">
          <cell r="C3656" t="str">
            <v>Masa Pelaksanaan :</v>
          </cell>
          <cell r="D3656" t="str">
            <v>. . . . . . . . . . . .</v>
          </cell>
          <cell r="N3656" t="str">
            <v>berat untuk bahan-bahan.</v>
          </cell>
        </row>
        <row r="3657">
          <cell r="L3657">
            <v>2</v>
          </cell>
          <cell r="N3657" t="str">
            <v>Kuantitas satuan adalah kuantitas setiap komponen untuk menyelesaikan satu satuan pekerjaan dari nomor</v>
          </cell>
        </row>
        <row r="3658">
          <cell r="A3658" t="str">
            <v>7.</v>
          </cell>
          <cell r="C3658" t="str">
            <v>VOLUME PEKERJAAN YANG DIPERLUKAN</v>
          </cell>
          <cell r="N3658" t="str">
            <v>mata pembayaran.</v>
          </cell>
        </row>
        <row r="3659">
          <cell r="C3659" t="str">
            <v>Volume pekerjaan  :</v>
          </cell>
          <cell r="D3659">
            <v>0</v>
          </cell>
          <cell r="E3659" t="str">
            <v>M2</v>
          </cell>
          <cell r="L3659">
            <v>3</v>
          </cell>
          <cell r="N3659" t="str">
            <v>Biaya satuan untuk peralatan sudah termasuk bahan bakar, bahan habis dipakai dan operator.</v>
          </cell>
        </row>
        <row r="3660">
          <cell r="L3660">
            <v>4</v>
          </cell>
          <cell r="N3660" t="str">
            <v>Biaya satuan sudah termasuk pengeluaran untuk seluruh pajak yang berkaitan (tetapi tidak termasuk PPN</v>
          </cell>
        </row>
        <row r="3661">
          <cell r="N3661" t="str">
            <v>yang dibayar dari kontrak) dan biaya-biaya lainnya.</v>
          </cell>
        </row>
        <row r="3662">
          <cell r="A3662" t="str">
            <v>ITEM PEMBAYARAN NO.</v>
          </cell>
          <cell r="D3662" t="str">
            <v>:  7.6 (13) b</v>
          </cell>
          <cell r="J3662" t="str">
            <v>Analisa EI-7613</v>
          </cell>
          <cell r="T3662" t="str">
            <v>Analisa EI-7613</v>
          </cell>
        </row>
        <row r="3663">
          <cell r="A3663" t="str">
            <v>JENIS PEKERJAAN</v>
          </cell>
          <cell r="D3663" t="str">
            <v>:  Pemancangan T. Pancang Baja</v>
          </cell>
          <cell r="H3663" t="str">
            <v>(Dia 500 mm)</v>
          </cell>
        </row>
        <row r="3664">
          <cell r="A3664" t="str">
            <v>SATUAN PEMBAYARAN</v>
          </cell>
          <cell r="D3664" t="str">
            <v>:  M'</v>
          </cell>
          <cell r="H3664" t="str">
            <v xml:space="preserve">        URAIAN ANALISA HARGA SATUAN</v>
          </cell>
          <cell r="L3664" t="str">
            <v>FORMULIR STANDAR UNTUK</v>
          </cell>
        </row>
        <row r="3665">
          <cell r="L3665" t="str">
            <v>PEREKAMAN ANALISA MASING-MASING HARGA SATUAN</v>
          </cell>
        </row>
        <row r="3666">
          <cell r="L3666" t="str">
            <v/>
          </cell>
        </row>
        <row r="3667">
          <cell r="A3667" t="str">
            <v>No.</v>
          </cell>
          <cell r="C3667" t="str">
            <v>U R A I A N</v>
          </cell>
          <cell r="G3667" t="str">
            <v>KODE</v>
          </cell>
          <cell r="H3667" t="str">
            <v>KOEF.</v>
          </cell>
          <cell r="I3667" t="str">
            <v>SATUAN</v>
          </cell>
          <cell r="J3667" t="str">
            <v>KETERANGAN</v>
          </cell>
        </row>
        <row r="3669">
          <cell r="L3669" t="str">
            <v>Proyek / Bagpro</v>
          </cell>
          <cell r="O3669" t="str">
            <v xml:space="preserve">:  Peningkatan Jalan Dan Jembatan Prop. NTT </v>
          </cell>
        </row>
        <row r="3670">
          <cell r="A3670" t="str">
            <v>I.</v>
          </cell>
          <cell r="C3670" t="str">
            <v>ASUMSI</v>
          </cell>
          <cell r="L3670" t="str">
            <v>No. Paket Kontrak</v>
          </cell>
          <cell r="O3670" t="str">
            <v xml:space="preserve">:  </v>
          </cell>
        </row>
        <row r="3671">
          <cell r="A3671">
            <v>1</v>
          </cell>
          <cell r="C3671" t="str">
            <v>Menggunakan alat (cara mekanik)</v>
          </cell>
          <cell r="L3671" t="str">
            <v>Nama Paket</v>
          </cell>
          <cell r="O3671" t="str">
            <v>:  Pembangunan Jalan Resetlement Pengungsi Mauritzu</v>
          </cell>
        </row>
        <row r="3672">
          <cell r="A3672">
            <v>2</v>
          </cell>
          <cell r="C3672" t="str">
            <v>Lokasi pekerjaan : di lokasi</v>
          </cell>
          <cell r="L3672" t="str">
            <v>Prop / Kab / Kodya</v>
          </cell>
          <cell r="O3672" t="str">
            <v>:  Nusa Tenggara Timur / TTU</v>
          </cell>
        </row>
        <row r="3673">
          <cell r="A3673">
            <v>3</v>
          </cell>
          <cell r="C3673" t="str">
            <v>Jam kerja efektif per-hari</v>
          </cell>
          <cell r="G3673" t="str">
            <v>Tk</v>
          </cell>
          <cell r="H3673">
            <v>7</v>
          </cell>
          <cell r="I3673" t="str">
            <v>jam</v>
          </cell>
          <cell r="L3673" t="str">
            <v>ITEM PEMBAYARAN NO.</v>
          </cell>
          <cell r="O3673" t="str">
            <v>:  7.6 (13) b</v>
          </cell>
          <cell r="R3673" t="str">
            <v>PERKIRAAN VOL. PEK.</v>
          </cell>
          <cell r="T3673" t="str">
            <v>:</v>
          </cell>
          <cell r="U3673" t="e">
            <v>#REF!</v>
          </cell>
        </row>
        <row r="3674">
          <cell r="A3674">
            <v>4</v>
          </cell>
          <cell r="C3674" t="str">
            <v>Panjang Tiang</v>
          </cell>
          <cell r="G3674" t="str">
            <v>p</v>
          </cell>
          <cell r="H3674">
            <v>20</v>
          </cell>
          <cell r="I3674" t="str">
            <v>M</v>
          </cell>
          <cell r="L3674" t="str">
            <v>JENIS PEKERJAAN</v>
          </cell>
          <cell r="O3674" t="str">
            <v>:  Pemancangan T. Pancang Baja</v>
          </cell>
          <cell r="R3674" t="str">
            <v>TOTAL HARGA (Rp.)</v>
          </cell>
          <cell r="T3674" t="str">
            <v>:</v>
          </cell>
          <cell r="U3674" t="e">
            <v>#REF!</v>
          </cell>
        </row>
        <row r="3675">
          <cell r="A3675">
            <v>5</v>
          </cell>
          <cell r="C3675" t="str">
            <v>Pemakaian Kawat las dan alat Las utk penyambungan</v>
          </cell>
          <cell r="L3675" t="str">
            <v>SATUAN PEMBAYARAN</v>
          </cell>
          <cell r="O3675" t="str">
            <v>:  M'</v>
          </cell>
          <cell r="Q3675" t="str">
            <v>(Dia 500 mm)</v>
          </cell>
          <cell r="R3675" t="str">
            <v>% THD. BIAYA PROYEK</v>
          </cell>
          <cell r="T3675" t="str">
            <v>:</v>
          </cell>
          <cell r="U3675" t="e">
            <v>#REF!</v>
          </cell>
        </row>
        <row r="3676">
          <cell r="C3676" t="str">
            <v>termasuk dalam item Penyediaan Tiang Pancang</v>
          </cell>
        </row>
        <row r="3678">
          <cell r="A3678" t="str">
            <v>II.</v>
          </cell>
          <cell r="C3678" t="str">
            <v>URUTAN KERJA</v>
          </cell>
          <cell r="Q3678" t="str">
            <v>PERKIRAAN</v>
          </cell>
          <cell r="R3678" t="str">
            <v>HARGA</v>
          </cell>
          <cell r="S3678" t="str">
            <v>JUMLAH</v>
          </cell>
        </row>
        <row r="3679">
          <cell r="A3679">
            <v>1</v>
          </cell>
          <cell r="C3679" t="str">
            <v>Material Tiang pancang yang telah siap ada dekat</v>
          </cell>
          <cell r="L3679" t="str">
            <v>NO.</v>
          </cell>
          <cell r="N3679" t="str">
            <v>KOMPONEN</v>
          </cell>
          <cell r="P3679" t="str">
            <v>SATUAN</v>
          </cell>
          <cell r="Q3679" t="str">
            <v>KUANTITAS</v>
          </cell>
          <cell r="R3679" t="str">
            <v>SATUAN</v>
          </cell>
          <cell r="S3679" t="str">
            <v>HARGA</v>
          </cell>
        </row>
        <row r="3680">
          <cell r="C3680" t="str">
            <v>lokasi pemancangan</v>
          </cell>
          <cell r="R3680" t="str">
            <v>(Rp.)</v>
          </cell>
          <cell r="S3680" t="str">
            <v>(Rp.)</v>
          </cell>
        </row>
        <row r="3681">
          <cell r="A3681">
            <v>2</v>
          </cell>
          <cell r="C3681" t="str">
            <v>Penyambungan dilakukan pada saat pemancangan</v>
          </cell>
        </row>
        <row r="3683">
          <cell r="A3683" t="str">
            <v>III.</v>
          </cell>
          <cell r="C3683" t="str">
            <v>PEMAKAIAN BAHAN, ALAT DAN TENAGA</v>
          </cell>
          <cell r="L3683" t="str">
            <v>A.</v>
          </cell>
          <cell r="N3683" t="str">
            <v>TENAGA</v>
          </cell>
        </row>
        <row r="3685">
          <cell r="A3685" t="str">
            <v xml:space="preserve">   1.</v>
          </cell>
          <cell r="C3685" t="str">
            <v>BAHAN</v>
          </cell>
          <cell r="L3685" t="str">
            <v>1.</v>
          </cell>
          <cell r="N3685" t="str">
            <v>Pekerja</v>
          </cell>
          <cell r="O3685" t="str">
            <v>(L01)</v>
          </cell>
          <cell r="P3685" t="str">
            <v>jam</v>
          </cell>
          <cell r="Q3685">
            <v>1.3554216867469884</v>
          </cell>
          <cell r="R3685">
            <v>0</v>
          </cell>
          <cell r="U3685">
            <v>0</v>
          </cell>
        </row>
        <row r="3686">
          <cell r="C3686" t="str">
            <v xml:space="preserve">Pemakaian bahan pada pekerjaan penyiapan </v>
          </cell>
          <cell r="L3686" t="str">
            <v>2.</v>
          </cell>
          <cell r="N3686" t="str">
            <v>Tukang</v>
          </cell>
          <cell r="O3686" t="str">
            <v>(L02)</v>
          </cell>
          <cell r="P3686" t="str">
            <v>jam</v>
          </cell>
          <cell r="Q3686">
            <v>0.27108433734939769</v>
          </cell>
          <cell r="R3686">
            <v>0</v>
          </cell>
          <cell r="U3686">
            <v>0</v>
          </cell>
        </row>
        <row r="3687">
          <cell r="C3687" t="str">
            <v>material tiang pancang</v>
          </cell>
          <cell r="L3687" t="str">
            <v>3.</v>
          </cell>
          <cell r="N3687" t="str">
            <v>Mandor</v>
          </cell>
          <cell r="O3687" t="str">
            <v>(L03)</v>
          </cell>
          <cell r="P3687" t="str">
            <v>jam</v>
          </cell>
          <cell r="Q3687">
            <v>0.13554216867469884</v>
          </cell>
          <cell r="R3687">
            <v>0</v>
          </cell>
          <cell r="U3687">
            <v>0</v>
          </cell>
        </row>
        <row r="3689">
          <cell r="A3689" t="str">
            <v>2.</v>
          </cell>
          <cell r="C3689" t="str">
            <v>ALAT</v>
          </cell>
          <cell r="Q3689" t="str">
            <v xml:space="preserve">JUMLAH HARGA TENAGA   </v>
          </cell>
          <cell r="U3689">
            <v>0</v>
          </cell>
        </row>
        <row r="3691">
          <cell r="L3691" t="str">
            <v>B.</v>
          </cell>
          <cell r="N3691" t="str">
            <v>BAHAN</v>
          </cell>
        </row>
        <row r="3692">
          <cell r="A3692" t="str">
            <v>2.a</v>
          </cell>
          <cell r="C3692" t="str">
            <v>Crane on Track 35 Ton</v>
          </cell>
          <cell r="G3692" t="str">
            <v>(E31)</v>
          </cell>
        </row>
        <row r="3693">
          <cell r="C3693" t="str">
            <v>Kapasitas</v>
          </cell>
          <cell r="G3693" t="str">
            <v>V1</v>
          </cell>
          <cell r="H3693">
            <v>1</v>
          </cell>
          <cell r="I3693" t="str">
            <v>Titik</v>
          </cell>
        </row>
        <row r="3694">
          <cell r="C3694" t="str">
            <v>Faktor Efisiensi alat</v>
          </cell>
          <cell r="G3694" t="str">
            <v>Fa</v>
          </cell>
          <cell r="H3694">
            <v>0.83</v>
          </cell>
          <cell r="I3694" t="str">
            <v>-</v>
          </cell>
        </row>
        <row r="3695">
          <cell r="C3695" t="str">
            <v>Waktu siklus</v>
          </cell>
        </row>
        <row r="3696">
          <cell r="C3696" t="str">
            <v>- Waktu penggeseran dan penyetelan tiang</v>
          </cell>
          <cell r="G3696" t="str">
            <v>T1</v>
          </cell>
          <cell r="H3696">
            <v>80</v>
          </cell>
          <cell r="I3696" t="str">
            <v>menit</v>
          </cell>
        </row>
        <row r="3697">
          <cell r="C3697" t="str">
            <v>- Waktu pemancangan sampai kalendering 3 cm</v>
          </cell>
          <cell r="G3697" t="str">
            <v>T2</v>
          </cell>
          <cell r="H3697">
            <v>90</v>
          </cell>
          <cell r="I3697" t="str">
            <v>menit</v>
          </cell>
        </row>
        <row r="3698">
          <cell r="C3698" t="str">
            <v>- Waktu penjambungan tiang</v>
          </cell>
          <cell r="G3698" t="str">
            <v>T3</v>
          </cell>
          <cell r="H3698">
            <v>65</v>
          </cell>
          <cell r="I3698" t="str">
            <v>menit</v>
          </cell>
        </row>
        <row r="3699">
          <cell r="G3699" t="str">
            <v>Ts1</v>
          </cell>
          <cell r="H3699">
            <v>155</v>
          </cell>
          <cell r="I3699" t="str">
            <v>menit</v>
          </cell>
          <cell r="Q3699" t="str">
            <v xml:space="preserve">JUMLAH HARGA BAHAN   </v>
          </cell>
          <cell r="U3699">
            <v>0</v>
          </cell>
        </row>
        <row r="3701">
          <cell r="C3701" t="str">
            <v>Kap. Prod. / jam  =</v>
          </cell>
          <cell r="D3701" t="str">
            <v>V1 x p x Fa</v>
          </cell>
          <cell r="G3701" t="str">
            <v>Q1</v>
          </cell>
          <cell r="H3701">
            <v>6.4258064516129023</v>
          </cell>
          <cell r="I3701" t="str">
            <v>M1/jam</v>
          </cell>
          <cell r="L3701" t="str">
            <v>C.</v>
          </cell>
          <cell r="N3701" t="str">
            <v>PERALATAN</v>
          </cell>
        </row>
        <row r="3702">
          <cell r="D3702" t="str">
            <v>Ts1</v>
          </cell>
        </row>
        <row r="3703">
          <cell r="C3703" t="str">
            <v xml:space="preserve">Koefisien Alat / m' </v>
          </cell>
          <cell r="D3703" t="str">
            <v xml:space="preserve"> = 1 : Q1</v>
          </cell>
          <cell r="G3703" t="str">
            <v>(E31)</v>
          </cell>
          <cell r="H3703">
            <v>0.15562248995983938</v>
          </cell>
          <cell r="I3703" t="str">
            <v>Jam</v>
          </cell>
          <cell r="L3703" t="str">
            <v>1.</v>
          </cell>
          <cell r="N3703" t="str">
            <v>Crane on Track   (E31)</v>
          </cell>
          <cell r="P3703" t="str">
            <v>jam</v>
          </cell>
          <cell r="Q3703">
            <v>0.15562248995983938</v>
          </cell>
          <cell r="R3703">
            <v>129492.40497405821</v>
          </cell>
          <cell r="U3703">
            <v>20151.930492950829</v>
          </cell>
        </row>
        <row r="3704">
          <cell r="L3704" t="str">
            <v>2.</v>
          </cell>
          <cell r="N3704" t="str">
            <v>Pile Driver</v>
          </cell>
          <cell r="O3704" t="str">
            <v>(E30)</v>
          </cell>
          <cell r="P3704" t="str">
            <v>jam</v>
          </cell>
          <cell r="Q3704">
            <v>9.0361445783132543E-2</v>
          </cell>
          <cell r="R3704">
            <v>26959.210653622875</v>
          </cell>
          <cell r="U3704">
            <v>2436.0732518333925</v>
          </cell>
        </row>
        <row r="3705">
          <cell r="A3705" t="str">
            <v>2.b</v>
          </cell>
          <cell r="C3705" t="str">
            <v>PILE DRIVER HAMMER</v>
          </cell>
          <cell r="G3705" t="str">
            <v>(E30)</v>
          </cell>
          <cell r="L3705" t="str">
            <v>3.</v>
          </cell>
          <cell r="N3705" t="str">
            <v>Alat Bantu</v>
          </cell>
          <cell r="P3705" t="str">
            <v>Ls</v>
          </cell>
          <cell r="Q3705">
            <v>1</v>
          </cell>
          <cell r="R3705">
            <v>350</v>
          </cell>
          <cell r="U3705">
            <v>350</v>
          </cell>
        </row>
        <row r="3706">
          <cell r="C3706" t="str">
            <v>Kapasitas</v>
          </cell>
          <cell r="G3706" t="str">
            <v>V2</v>
          </cell>
          <cell r="H3706">
            <v>1</v>
          </cell>
          <cell r="I3706" t="str">
            <v>Titik</v>
          </cell>
        </row>
        <row r="3707">
          <cell r="C3707" t="str">
            <v>Faktor Efisiensi alat</v>
          </cell>
          <cell r="G3707" t="str">
            <v>Fa</v>
          </cell>
          <cell r="H3707">
            <v>0.83</v>
          </cell>
          <cell r="I3707" t="str">
            <v>-</v>
          </cell>
        </row>
        <row r="3708">
          <cell r="C3708" t="str">
            <v>Waktu siklus</v>
          </cell>
        </row>
        <row r="3709">
          <cell r="C3709" t="str">
            <v>- Waktu pemancangan sampai kalendering 3 cm</v>
          </cell>
          <cell r="G3709" t="str">
            <v>Ts2</v>
          </cell>
          <cell r="H3709">
            <v>90</v>
          </cell>
          <cell r="I3709" t="str">
            <v>menit</v>
          </cell>
        </row>
        <row r="3711">
          <cell r="C3711" t="str">
            <v>Kap. Prod. / jam  =</v>
          </cell>
          <cell r="D3711" t="str">
            <v>V2 x p x Fa</v>
          </cell>
          <cell r="G3711" t="str">
            <v>Q2</v>
          </cell>
          <cell r="H3711">
            <v>11.066666666666665</v>
          </cell>
          <cell r="I3711" t="str">
            <v>M1/jam</v>
          </cell>
          <cell r="Q3711" t="str">
            <v xml:space="preserve">JUMLAH HARGA PERALATAN   </v>
          </cell>
          <cell r="U3711">
            <v>22938.003744784222</v>
          </cell>
        </row>
        <row r="3712">
          <cell r="D3712" t="str">
            <v>Ts2</v>
          </cell>
        </row>
        <row r="3713">
          <cell r="C3713" t="str">
            <v xml:space="preserve">Koefisien Alat / m' </v>
          </cell>
          <cell r="D3713" t="str">
            <v xml:space="preserve"> = 1 : Q2</v>
          </cell>
          <cell r="G3713" t="str">
            <v>(E07)</v>
          </cell>
          <cell r="H3713">
            <v>9.0361445783132543E-2</v>
          </cell>
          <cell r="I3713" t="str">
            <v>Jam</v>
          </cell>
          <cell r="L3713" t="str">
            <v>D.</v>
          </cell>
          <cell r="N3713" t="str">
            <v>JUMLAH HARGA TENAGA, BAHAN DAN PERALATAN  ( A + B + C )</v>
          </cell>
          <cell r="U3713">
            <v>22938.003744784222</v>
          </cell>
        </row>
        <row r="3714">
          <cell r="L3714" t="str">
            <v>E.</v>
          </cell>
          <cell r="N3714" t="str">
            <v>OVERHEAD &amp; PROFIT</v>
          </cell>
          <cell r="P3714">
            <v>10</v>
          </cell>
          <cell r="Q3714" t="str">
            <v>%  x  D</v>
          </cell>
          <cell r="U3714">
            <v>2293.8003744784223</v>
          </cell>
        </row>
        <row r="3715">
          <cell r="L3715" t="str">
            <v>F.</v>
          </cell>
          <cell r="N3715" t="str">
            <v>HARGA SATUAN PEKERJAAN  ( D + E )</v>
          </cell>
          <cell r="U3715">
            <v>25231.804119262644</v>
          </cell>
        </row>
        <row r="3716">
          <cell r="L3716" t="str">
            <v>Note: 1</v>
          </cell>
          <cell r="N3716" t="str">
            <v>SATUAN dapat berdasarkan atas jam operasi untuk Tenaga Kerja dan Peralatan, volume dan/atau ukuran</v>
          </cell>
        </row>
        <row r="3717">
          <cell r="A3717" t="str">
            <v>2.b.</v>
          </cell>
          <cell r="C3717" t="str">
            <v>ALAT  BANTU</v>
          </cell>
          <cell r="N3717" t="str">
            <v>berat untuk bahan-bahan.</v>
          </cell>
        </row>
        <row r="3718">
          <cell r="C3718" t="str">
            <v>Diperlukan alat bantu kecil selama penyetelan dan</v>
          </cell>
          <cell r="J3718" t="str">
            <v>Lumpsum</v>
          </cell>
          <cell r="L3718">
            <v>2</v>
          </cell>
          <cell r="N3718" t="str">
            <v>Kuantitas satuan adalah kuantitas setiap komponen untuk menyelesaikan satu satuan pekerjaan dari nomor</v>
          </cell>
        </row>
        <row r="3719">
          <cell r="C3719" t="str">
            <v>penyambungan</v>
          </cell>
          <cell r="N3719" t="str">
            <v>mata pembayaran.</v>
          </cell>
        </row>
        <row r="3720">
          <cell r="C3720" t="str">
            <v>- Rantai/sling baja, dan Lain-Lain</v>
          </cell>
          <cell r="L3720">
            <v>3</v>
          </cell>
          <cell r="N3720" t="str">
            <v>Biaya satuan untuk peralatan sudah termasuk bahan bakar, bahan habis dipakai dan operator.</v>
          </cell>
        </row>
        <row r="3721">
          <cell r="L3721">
            <v>4</v>
          </cell>
          <cell r="N3721" t="str">
            <v>Biaya satuan sudah termasuk pengeluaran untuk seluruh pajak yang berkaitan (tetapi tidak termasuk PPN</v>
          </cell>
        </row>
        <row r="3722">
          <cell r="J3722" t="str">
            <v>Berlanjut ke hal. berikut.</v>
          </cell>
          <cell r="N3722" t="str">
            <v>yang dibayar dari kontrak) dan biaya-biaya lainnya.</v>
          </cell>
        </row>
        <row r="3723">
          <cell r="A3723" t="str">
            <v>ITEM PEMBAYARAN NO.</v>
          </cell>
          <cell r="D3723" t="str">
            <v>:  7.6 (13) b</v>
          </cell>
          <cell r="J3723" t="str">
            <v>Analisa EI-7613</v>
          </cell>
        </row>
        <row r="3724">
          <cell r="A3724" t="str">
            <v>JENIS PEKERJAAN</v>
          </cell>
          <cell r="D3724" t="str">
            <v>:  Pemancangan T. Pancang Baja</v>
          </cell>
          <cell r="G3724" t="str">
            <v>(Dia 500 mm)</v>
          </cell>
        </row>
        <row r="3725">
          <cell r="A3725" t="str">
            <v>SATUAN PEMBAYARAN</v>
          </cell>
          <cell r="D3725" t="str">
            <v>:  M'</v>
          </cell>
          <cell r="H3725" t="str">
            <v xml:space="preserve">        URAIAN ANALISA HARGA SATUAN</v>
          </cell>
        </row>
        <row r="3726">
          <cell r="J3726" t="str">
            <v>Lanjutan</v>
          </cell>
        </row>
        <row r="3728">
          <cell r="A3728" t="str">
            <v>No.</v>
          </cell>
          <cell r="C3728" t="str">
            <v>U R A I A N</v>
          </cell>
          <cell r="G3728" t="str">
            <v>KODE</v>
          </cell>
          <cell r="H3728" t="str">
            <v>KOEF.</v>
          </cell>
          <cell r="I3728" t="str">
            <v>SATUAN</v>
          </cell>
          <cell r="J3728" t="str">
            <v>KETERANGAN</v>
          </cell>
        </row>
        <row r="3731">
          <cell r="A3731" t="str">
            <v>3.</v>
          </cell>
          <cell r="C3731" t="str">
            <v>TENAGA</v>
          </cell>
        </row>
        <row r="3732">
          <cell r="C3732" t="str">
            <v>Produksi Tiang dalam 1 hari</v>
          </cell>
          <cell r="E3732" t="str">
            <v>= Tk x Q1</v>
          </cell>
          <cell r="G3732" t="str">
            <v>Qt</v>
          </cell>
          <cell r="H3732">
            <v>44.980645161290319</v>
          </cell>
          <cell r="I3732" t="str">
            <v>M'</v>
          </cell>
        </row>
        <row r="3733">
          <cell r="C3733" t="str">
            <v>Kebutuhan tenaga tambahan di lokasi :</v>
          </cell>
        </row>
        <row r="3734">
          <cell r="D3734" t="str">
            <v>- Mandor</v>
          </cell>
          <cell r="G3734" t="str">
            <v>M</v>
          </cell>
          <cell r="H3734">
            <v>1</v>
          </cell>
          <cell r="I3734" t="str">
            <v>orang</v>
          </cell>
        </row>
        <row r="3735">
          <cell r="D3735" t="str">
            <v>- Tukang</v>
          </cell>
          <cell r="G3735" t="str">
            <v>Tb</v>
          </cell>
          <cell r="H3735">
            <v>2</v>
          </cell>
          <cell r="I3735" t="str">
            <v>orang</v>
          </cell>
        </row>
        <row r="3736">
          <cell r="D3736" t="str">
            <v>- Pekerja</v>
          </cell>
          <cell r="G3736" t="str">
            <v>P</v>
          </cell>
          <cell r="H3736">
            <v>10</v>
          </cell>
          <cell r="I3736" t="str">
            <v>orang</v>
          </cell>
        </row>
        <row r="3738">
          <cell r="C3738" t="str">
            <v>Koefisien Tenaga / M3   :</v>
          </cell>
        </row>
        <row r="3739">
          <cell r="D3739" t="str">
            <v>-  Mandor</v>
          </cell>
          <cell r="E3739" t="str">
            <v xml:space="preserve"> = ( Tk x M ) : Qt</v>
          </cell>
          <cell r="G3739" t="str">
            <v>(L03)</v>
          </cell>
          <cell r="H3739">
            <v>0.13554216867469884</v>
          </cell>
          <cell r="I3739" t="str">
            <v>jam</v>
          </cell>
        </row>
        <row r="3740">
          <cell r="D3740" t="str">
            <v>-  Tukang</v>
          </cell>
          <cell r="E3740" t="str">
            <v xml:space="preserve"> = ( Tk x Tb ) : Qt</v>
          </cell>
          <cell r="G3740" t="str">
            <v>(L02)</v>
          </cell>
          <cell r="H3740">
            <v>0.27108433734939769</v>
          </cell>
          <cell r="I3740" t="str">
            <v>jam</v>
          </cell>
        </row>
        <row r="3741">
          <cell r="D3741" t="str">
            <v>-  Pekerja</v>
          </cell>
          <cell r="E3741" t="str">
            <v xml:space="preserve"> = ( Tk x P ) : Qt</v>
          </cell>
          <cell r="G3741" t="str">
            <v>(L01)</v>
          </cell>
          <cell r="H3741">
            <v>1.3554216867469884</v>
          </cell>
          <cell r="I3741" t="str">
            <v>jam</v>
          </cell>
        </row>
        <row r="3744">
          <cell r="A3744" t="str">
            <v>4.</v>
          </cell>
          <cell r="C3744" t="str">
            <v>HARGA DASAR SATUAN UPAH, BAHAN DAN ALAT</v>
          </cell>
        </row>
        <row r="3745">
          <cell r="C3745" t="str">
            <v>Lihat lampiran.</v>
          </cell>
        </row>
        <row r="3747">
          <cell r="A3747" t="str">
            <v>5.</v>
          </cell>
          <cell r="C3747" t="str">
            <v>ANALISA HARGA SATUAN PEKERJAAN</v>
          </cell>
        </row>
        <row r="3748">
          <cell r="C3748" t="str">
            <v>Lihat perhitungan dalam FORMULIR STANDAR UNTUK</v>
          </cell>
        </row>
        <row r="3749">
          <cell r="C3749" t="str">
            <v>PEREKEMAN ANALISA MASING-MASING HARGA</v>
          </cell>
        </row>
        <row r="3750">
          <cell r="C3750" t="str">
            <v>SATUAN.</v>
          </cell>
        </row>
        <row r="3751">
          <cell r="C3751" t="str">
            <v>Didapat Harga Satuan Pekerjaan :</v>
          </cell>
        </row>
        <row r="3753">
          <cell r="C3753" t="str">
            <v xml:space="preserve">Rp.  </v>
          </cell>
          <cell r="D3753">
            <v>25231.804119262644</v>
          </cell>
          <cell r="E3753" t="str">
            <v xml:space="preserve"> / M'</v>
          </cell>
        </row>
        <row r="3757">
          <cell r="A3757" t="str">
            <v>6.</v>
          </cell>
          <cell r="C3757" t="str">
            <v>MASA PELAKSANAAN YANG DIPERLUKAN</v>
          </cell>
        </row>
        <row r="3758">
          <cell r="C3758" t="str">
            <v>Masa Pelaksanaan :</v>
          </cell>
          <cell r="D3758" t="str">
            <v>. . . . . . . . . . . .</v>
          </cell>
        </row>
        <row r="3760">
          <cell r="A3760" t="str">
            <v>7.</v>
          </cell>
          <cell r="C3760" t="str">
            <v>VOLUME PEKERJAAN YANG DIPERLUKAN</v>
          </cell>
        </row>
        <row r="3761">
          <cell r="C3761" t="str">
            <v>Volume pekerjaan  :</v>
          </cell>
          <cell r="D3761">
            <v>0</v>
          </cell>
          <cell r="E3761" t="str">
            <v xml:space="preserve">    M'</v>
          </cell>
        </row>
        <row r="3782">
          <cell r="A3782" t="str">
            <v>ITEM PEMBAYARAN NO.</v>
          </cell>
          <cell r="D3782" t="str">
            <v>:  7.6 (13) c</v>
          </cell>
          <cell r="J3782" t="str">
            <v>Analisa EI-7613</v>
          </cell>
          <cell r="T3782" t="str">
            <v>Analisa EI-7613</v>
          </cell>
        </row>
        <row r="3783">
          <cell r="A3783" t="str">
            <v>JENIS PEKERJAAN</v>
          </cell>
          <cell r="D3783" t="str">
            <v>:  Pemancangan T. Pancang Baja</v>
          </cell>
          <cell r="H3783" t="str">
            <v>(Dia 600 mm)</v>
          </cell>
        </row>
        <row r="3784">
          <cell r="A3784" t="str">
            <v>SATUAN PEMBAYARAN</v>
          </cell>
          <cell r="D3784" t="str">
            <v>:  M'</v>
          </cell>
          <cell r="H3784" t="str">
            <v xml:space="preserve">        URAIAN ANALISA HARGA SATUAN</v>
          </cell>
          <cell r="L3784" t="str">
            <v>FORMULIR STANDAR UNTUK</v>
          </cell>
        </row>
        <row r="3785">
          <cell r="L3785" t="str">
            <v>PEREKAMAN ANALISA MASING-MASING HARGA SATUAN</v>
          </cell>
        </row>
        <row r="3786">
          <cell r="L3786" t="str">
            <v/>
          </cell>
        </row>
        <row r="3787">
          <cell r="A3787" t="str">
            <v>No.</v>
          </cell>
          <cell r="C3787" t="str">
            <v>U R A I A N</v>
          </cell>
          <cell r="G3787" t="str">
            <v>KODE</v>
          </cell>
          <cell r="H3787" t="str">
            <v>KOEF.</v>
          </cell>
          <cell r="I3787" t="str">
            <v>SATUAN</v>
          </cell>
          <cell r="J3787" t="str">
            <v>KETERANGAN</v>
          </cell>
        </row>
        <row r="3789">
          <cell r="L3789" t="str">
            <v>Proyek / Bagpro</v>
          </cell>
          <cell r="O3789" t="str">
            <v xml:space="preserve">:  Peningkatan Jalan Dan Jembatan Prop. NTT </v>
          </cell>
        </row>
        <row r="3790">
          <cell r="A3790" t="str">
            <v>I.</v>
          </cell>
          <cell r="C3790" t="str">
            <v>ASUMSI</v>
          </cell>
          <cell r="L3790" t="str">
            <v>No. Paket Kontrak</v>
          </cell>
          <cell r="O3790" t="str">
            <v xml:space="preserve">:  </v>
          </cell>
        </row>
        <row r="3791">
          <cell r="A3791">
            <v>1</v>
          </cell>
          <cell r="C3791" t="str">
            <v>Menggunakan alat (cara mekanik)</v>
          </cell>
          <cell r="L3791" t="str">
            <v>Nama Paket</v>
          </cell>
          <cell r="O3791" t="str">
            <v>:  Pembangunan Jalan Resetlement Pengungsi Mauritzu</v>
          </cell>
        </row>
        <row r="3792">
          <cell r="A3792">
            <v>2</v>
          </cell>
          <cell r="C3792" t="str">
            <v>Lokasi pekerjaan : di lokasi</v>
          </cell>
          <cell r="L3792" t="str">
            <v>Prop / Kab / Kodya</v>
          </cell>
          <cell r="O3792" t="str">
            <v>:  Nusa Tenggara Timur / TTU</v>
          </cell>
        </row>
        <row r="3793">
          <cell r="A3793">
            <v>3</v>
          </cell>
          <cell r="C3793" t="str">
            <v>Jam kerja efektif per-hari</v>
          </cell>
          <cell r="G3793" t="str">
            <v>Tk</v>
          </cell>
          <cell r="H3793">
            <v>7</v>
          </cell>
          <cell r="I3793" t="str">
            <v>jam</v>
          </cell>
          <cell r="L3793" t="str">
            <v>ITEM PEMBAYARAN NO.</v>
          </cell>
          <cell r="O3793" t="str">
            <v>:  7.6 (13) c</v>
          </cell>
          <cell r="R3793" t="str">
            <v>PERKIRAAN VOL. PEK.</v>
          </cell>
          <cell r="T3793" t="str">
            <v>:</v>
          </cell>
          <cell r="U3793" t="e">
            <v>#REF!</v>
          </cell>
        </row>
        <row r="3794">
          <cell r="A3794">
            <v>4</v>
          </cell>
          <cell r="C3794" t="str">
            <v>Panjang Tiang</v>
          </cell>
          <cell r="G3794" t="str">
            <v>p</v>
          </cell>
          <cell r="H3794">
            <v>20</v>
          </cell>
          <cell r="I3794" t="str">
            <v>M</v>
          </cell>
          <cell r="L3794" t="str">
            <v>JENIS PEKERJAAN</v>
          </cell>
          <cell r="O3794" t="str">
            <v>:  Pemancangan T. Pancang Baja</v>
          </cell>
          <cell r="R3794" t="str">
            <v>TOTAL HARGA (Rp.)</v>
          </cell>
          <cell r="T3794" t="str">
            <v>:</v>
          </cell>
          <cell r="U3794" t="e">
            <v>#REF!</v>
          </cell>
        </row>
        <row r="3795">
          <cell r="A3795">
            <v>5</v>
          </cell>
          <cell r="C3795" t="str">
            <v>Pemakaian Kawat las dan alat Las utk penyambungan</v>
          </cell>
          <cell r="L3795" t="str">
            <v>SATUAN PEMBAYARAN</v>
          </cell>
          <cell r="O3795" t="str">
            <v>:  M'</v>
          </cell>
          <cell r="Q3795" t="str">
            <v>(Dia 600 mm)</v>
          </cell>
          <cell r="R3795" t="str">
            <v>% THD. BIAYA PROYEK</v>
          </cell>
          <cell r="T3795" t="str">
            <v>:</v>
          </cell>
          <cell r="U3795" t="e">
            <v>#REF!</v>
          </cell>
        </row>
        <row r="3796">
          <cell r="C3796" t="str">
            <v>termasuk dalam item Penyediaan Tiang Pancang</v>
          </cell>
        </row>
        <row r="3798">
          <cell r="A3798" t="str">
            <v>II.</v>
          </cell>
          <cell r="C3798" t="str">
            <v>URUTAN KERJA</v>
          </cell>
          <cell r="Q3798" t="str">
            <v>PERKIRAAN</v>
          </cell>
          <cell r="R3798" t="str">
            <v>HARGA</v>
          </cell>
          <cell r="S3798" t="str">
            <v>JUMLAH</v>
          </cell>
        </row>
        <row r="3799">
          <cell r="A3799">
            <v>1</v>
          </cell>
          <cell r="C3799" t="str">
            <v>Material Tiang pancang yang telah siap ada dekat</v>
          </cell>
          <cell r="L3799" t="str">
            <v>NO.</v>
          </cell>
          <cell r="N3799" t="str">
            <v>KOMPONEN</v>
          </cell>
          <cell r="P3799" t="str">
            <v>SATUAN</v>
          </cell>
          <cell r="Q3799" t="str">
            <v>KUANTITAS</v>
          </cell>
          <cell r="R3799" t="str">
            <v>SATUAN</v>
          </cell>
          <cell r="S3799" t="str">
            <v>HARGA</v>
          </cell>
        </row>
        <row r="3800">
          <cell r="C3800" t="str">
            <v>lokasi pemancangan</v>
          </cell>
          <cell r="R3800" t="str">
            <v>(Rp.)</v>
          </cell>
          <cell r="S3800" t="str">
            <v>(Rp.)</v>
          </cell>
        </row>
        <row r="3801">
          <cell r="A3801">
            <v>2</v>
          </cell>
          <cell r="C3801" t="str">
            <v>Penyambungan dilakukan pada saat pemancangan</v>
          </cell>
        </row>
        <row r="3803">
          <cell r="A3803" t="str">
            <v>III.</v>
          </cell>
          <cell r="C3803" t="str">
            <v>PEMAKAIAN BAHAN, ALAT DAN TENAGA</v>
          </cell>
          <cell r="L3803" t="str">
            <v>A.</v>
          </cell>
          <cell r="N3803" t="str">
            <v>TENAGA</v>
          </cell>
        </row>
        <row r="3805">
          <cell r="A3805" t="str">
            <v xml:space="preserve">   1.</v>
          </cell>
          <cell r="C3805" t="str">
            <v>BAHAN</v>
          </cell>
          <cell r="L3805" t="str">
            <v>1.</v>
          </cell>
          <cell r="N3805" t="str">
            <v>Pekerja</v>
          </cell>
          <cell r="O3805" t="str">
            <v>(L01)</v>
          </cell>
          <cell r="P3805" t="str">
            <v>jam</v>
          </cell>
          <cell r="Q3805">
            <v>1.626506024096386</v>
          </cell>
          <cell r="R3805">
            <v>0</v>
          </cell>
          <cell r="U3805">
            <v>0</v>
          </cell>
        </row>
        <row r="3806">
          <cell r="C3806" t="str">
            <v xml:space="preserve">Pemakaian bahan pada pekerjaan penyiapan </v>
          </cell>
          <cell r="L3806" t="str">
            <v>2.</v>
          </cell>
          <cell r="N3806" t="str">
            <v>Tukang</v>
          </cell>
          <cell r="O3806" t="str">
            <v>(L02)</v>
          </cell>
          <cell r="P3806" t="str">
            <v>jam</v>
          </cell>
          <cell r="Q3806">
            <v>0.27108433734939769</v>
          </cell>
          <cell r="R3806">
            <v>0</v>
          </cell>
          <cell r="U3806">
            <v>0</v>
          </cell>
        </row>
        <row r="3807">
          <cell r="C3807" t="str">
            <v>material tiang pancang</v>
          </cell>
          <cell r="L3807" t="str">
            <v>3.</v>
          </cell>
          <cell r="N3807" t="str">
            <v>Mandor</v>
          </cell>
          <cell r="O3807" t="str">
            <v>(L03)</v>
          </cell>
          <cell r="P3807" t="str">
            <v>jam</v>
          </cell>
          <cell r="Q3807">
            <v>0.13554216867469884</v>
          </cell>
          <cell r="R3807">
            <v>0</v>
          </cell>
          <cell r="U3807">
            <v>0</v>
          </cell>
        </row>
        <row r="3809">
          <cell r="A3809" t="str">
            <v>2.</v>
          </cell>
          <cell r="C3809" t="str">
            <v>ALAT</v>
          </cell>
          <cell r="Q3809" t="str">
            <v xml:space="preserve">JUMLAH HARGA TENAGA   </v>
          </cell>
          <cell r="U3809">
            <v>0</v>
          </cell>
        </row>
        <row r="3811">
          <cell r="L3811" t="str">
            <v>B.</v>
          </cell>
          <cell r="N3811" t="str">
            <v>BAHAN</v>
          </cell>
        </row>
        <row r="3812">
          <cell r="A3812" t="str">
            <v>2.a</v>
          </cell>
          <cell r="C3812" t="str">
            <v>Crane on Track 35 Ton</v>
          </cell>
          <cell r="G3812" t="str">
            <v>(E31)</v>
          </cell>
        </row>
        <row r="3813">
          <cell r="C3813" t="str">
            <v>Kapasitas</v>
          </cell>
          <cell r="G3813" t="str">
            <v>V1</v>
          </cell>
          <cell r="H3813">
            <v>1</v>
          </cell>
          <cell r="I3813" t="str">
            <v>Titik</v>
          </cell>
        </row>
        <row r="3814">
          <cell r="C3814" t="str">
            <v>Faktor Efisiensi alat</v>
          </cell>
          <cell r="G3814" t="str">
            <v>Fa</v>
          </cell>
          <cell r="H3814">
            <v>0.83</v>
          </cell>
          <cell r="I3814" t="str">
            <v>-</v>
          </cell>
        </row>
        <row r="3815">
          <cell r="C3815" t="str">
            <v>Waktu siklus</v>
          </cell>
        </row>
        <row r="3816">
          <cell r="C3816" t="str">
            <v>- Waktu penggeseran dan penyetelan tiang</v>
          </cell>
          <cell r="G3816" t="str">
            <v>T1</v>
          </cell>
          <cell r="H3816">
            <v>90</v>
          </cell>
          <cell r="I3816" t="str">
            <v>menit</v>
          </cell>
        </row>
        <row r="3817">
          <cell r="C3817" t="str">
            <v>- Waktu pemancangan sampai kalendering 3 cm</v>
          </cell>
          <cell r="G3817" t="str">
            <v>T2</v>
          </cell>
          <cell r="H3817">
            <v>120</v>
          </cell>
          <cell r="I3817" t="str">
            <v>menit</v>
          </cell>
        </row>
        <row r="3818">
          <cell r="C3818" t="str">
            <v>- Waktu penjambungan tiang</v>
          </cell>
          <cell r="G3818" t="str">
            <v>T3</v>
          </cell>
          <cell r="H3818">
            <v>75</v>
          </cell>
          <cell r="I3818" t="str">
            <v>menit</v>
          </cell>
        </row>
        <row r="3819">
          <cell r="G3819" t="str">
            <v>Ts1</v>
          </cell>
          <cell r="H3819">
            <v>195</v>
          </cell>
          <cell r="I3819" t="str">
            <v>menit</v>
          </cell>
          <cell r="Q3819" t="str">
            <v xml:space="preserve">JUMLAH HARGA BAHAN   </v>
          </cell>
          <cell r="U3819">
            <v>0</v>
          </cell>
        </row>
        <row r="3821">
          <cell r="C3821" t="str">
            <v>Kap. Prod. / jam  =</v>
          </cell>
          <cell r="D3821" t="str">
            <v>V1 x p x Fa</v>
          </cell>
          <cell r="G3821" t="str">
            <v>Q1</v>
          </cell>
          <cell r="H3821">
            <v>5.1076923076923064</v>
          </cell>
          <cell r="I3821" t="str">
            <v>M1/jam</v>
          </cell>
          <cell r="L3821" t="str">
            <v>C.</v>
          </cell>
          <cell r="N3821" t="str">
            <v>PERALATAN</v>
          </cell>
        </row>
        <row r="3822">
          <cell r="D3822" t="str">
            <v>Ts1</v>
          </cell>
        </row>
        <row r="3823">
          <cell r="C3823" t="str">
            <v xml:space="preserve">Koefisien Alat / m' </v>
          </cell>
          <cell r="D3823" t="str">
            <v xml:space="preserve"> = 1 : Q1</v>
          </cell>
          <cell r="G3823" t="str">
            <v>(E31)</v>
          </cell>
          <cell r="H3823">
            <v>0.19578313253012053</v>
          </cell>
          <cell r="I3823" t="str">
            <v>Jam</v>
          </cell>
          <cell r="L3823" t="str">
            <v>1.</v>
          </cell>
          <cell r="N3823" t="str">
            <v>Crane on Track   (E31)</v>
          </cell>
          <cell r="P3823" t="str">
            <v>jam</v>
          </cell>
          <cell r="Q3823">
            <v>0.19578313253012053</v>
          </cell>
          <cell r="R3823">
            <v>129492.40497405821</v>
          </cell>
          <cell r="U3823">
            <v>25352.428684680079</v>
          </cell>
        </row>
        <row r="3824">
          <cell r="L3824" t="str">
            <v>2.</v>
          </cell>
          <cell r="N3824" t="str">
            <v>Pile Driver</v>
          </cell>
          <cell r="O3824" t="str">
            <v>(E30)</v>
          </cell>
          <cell r="P3824" t="str">
            <v>jam</v>
          </cell>
          <cell r="Q3824">
            <v>0.12048192771084339</v>
          </cell>
          <cell r="R3824">
            <v>26959.210653622875</v>
          </cell>
          <cell r="U3824">
            <v>3248.09766911119</v>
          </cell>
        </row>
        <row r="3825">
          <cell r="A3825" t="str">
            <v>2.b</v>
          </cell>
          <cell r="C3825" t="str">
            <v>PILE DRIVER HAMMER</v>
          </cell>
          <cell r="G3825" t="str">
            <v>(E30)</v>
          </cell>
          <cell r="L3825" t="str">
            <v>3.</v>
          </cell>
          <cell r="N3825" t="str">
            <v>Alat Bantu</v>
          </cell>
          <cell r="P3825" t="str">
            <v>Ls</v>
          </cell>
          <cell r="Q3825">
            <v>1</v>
          </cell>
          <cell r="R3825">
            <v>400</v>
          </cell>
          <cell r="U3825">
            <v>400</v>
          </cell>
        </row>
        <row r="3826">
          <cell r="C3826" t="str">
            <v>Kapasitas</v>
          </cell>
          <cell r="G3826" t="str">
            <v>V2</v>
          </cell>
          <cell r="H3826">
            <v>1</v>
          </cell>
          <cell r="I3826" t="str">
            <v>Titik</v>
          </cell>
        </row>
        <row r="3827">
          <cell r="C3827" t="str">
            <v>Faktor Efisiensi alat</v>
          </cell>
          <cell r="G3827" t="str">
            <v>Fa</v>
          </cell>
          <cell r="H3827">
            <v>0.83</v>
          </cell>
          <cell r="I3827" t="str">
            <v>-</v>
          </cell>
        </row>
        <row r="3828">
          <cell r="C3828" t="str">
            <v>Waktu siklus</v>
          </cell>
        </row>
        <row r="3829">
          <cell r="C3829" t="str">
            <v>- Waktu pemancangan sampai kalendering 3 cm</v>
          </cell>
          <cell r="G3829" t="str">
            <v>Ts2</v>
          </cell>
          <cell r="H3829">
            <v>120</v>
          </cell>
          <cell r="I3829" t="str">
            <v>menit</v>
          </cell>
        </row>
        <row r="3831">
          <cell r="C3831" t="str">
            <v>Kap. Prod. / jam  =</v>
          </cell>
          <cell r="D3831" t="str">
            <v>V2 x p x Fa</v>
          </cell>
          <cell r="G3831" t="str">
            <v>Q2</v>
          </cell>
          <cell r="H3831">
            <v>8.2999999999999989</v>
          </cell>
          <cell r="I3831" t="str">
            <v>M1/jam</v>
          </cell>
          <cell r="Q3831" t="str">
            <v xml:space="preserve">JUMLAH HARGA PERALATAN   </v>
          </cell>
          <cell r="U3831">
            <v>29000.526353791269</v>
          </cell>
        </row>
        <row r="3832">
          <cell r="D3832" t="str">
            <v>Ts2</v>
          </cell>
        </row>
        <row r="3833">
          <cell r="C3833" t="str">
            <v xml:space="preserve">Koefisien Alat / m' </v>
          </cell>
          <cell r="D3833" t="str">
            <v xml:space="preserve"> = 1 : Q2</v>
          </cell>
          <cell r="G3833" t="str">
            <v>(E07)</v>
          </cell>
          <cell r="H3833">
            <v>0.12048192771084339</v>
          </cell>
          <cell r="I3833" t="str">
            <v>Jam</v>
          </cell>
          <cell r="L3833" t="str">
            <v>D.</v>
          </cell>
          <cell r="N3833" t="str">
            <v>JUMLAH HARGA TENAGA, BAHAN DAN PERALATAN  ( A + B + C )</v>
          </cell>
          <cell r="U3833">
            <v>29000.526353791269</v>
          </cell>
        </row>
        <row r="3834">
          <cell r="L3834" t="str">
            <v>E.</v>
          </cell>
          <cell r="N3834" t="str">
            <v>OVERHEAD &amp; PROFIT</v>
          </cell>
          <cell r="P3834">
            <v>10</v>
          </cell>
          <cell r="Q3834" t="str">
            <v>%  x  D</v>
          </cell>
          <cell r="U3834">
            <v>2900.052635379127</v>
          </cell>
        </row>
        <row r="3835">
          <cell r="L3835" t="str">
            <v>F.</v>
          </cell>
          <cell r="N3835" t="str">
            <v>HARGA SATUAN PEKERJAAN  ( D + E )</v>
          </cell>
          <cell r="U3835">
            <v>31900.578989170397</v>
          </cell>
        </row>
        <row r="3836">
          <cell r="L3836" t="str">
            <v>Note: 1</v>
          </cell>
          <cell r="N3836" t="str">
            <v>SATUAN dapat berdasarkan atas jam operasi untuk Tenaga Kerja dan Peralatan, volume dan/atau ukuran</v>
          </cell>
        </row>
        <row r="3837">
          <cell r="A3837" t="str">
            <v>2.b.</v>
          </cell>
          <cell r="C3837" t="str">
            <v>ALAT  BANTU</v>
          </cell>
          <cell r="N3837" t="str">
            <v>berat untuk bahan-bahan.</v>
          </cell>
        </row>
        <row r="3838">
          <cell r="C3838" t="str">
            <v>Diperlukan alat bantu kecil selama penyetelan dan</v>
          </cell>
          <cell r="J3838" t="str">
            <v>Lumpsum</v>
          </cell>
          <cell r="L3838">
            <v>2</v>
          </cell>
          <cell r="N3838" t="str">
            <v>Kuantitas satuan adalah kuantitas setiap komponen untuk menyelesaikan satu satuan pekerjaan dari nomor</v>
          </cell>
        </row>
        <row r="3839">
          <cell r="C3839" t="str">
            <v>penyambungan</v>
          </cell>
          <cell r="N3839" t="str">
            <v>mata pembayaran.</v>
          </cell>
        </row>
        <row r="3840">
          <cell r="C3840" t="str">
            <v>- Rantai/sling baja, dan Lain-Lain</v>
          </cell>
          <cell r="L3840">
            <v>3</v>
          </cell>
          <cell r="N3840" t="str">
            <v>Biaya satuan untuk peralatan sudah termasuk bahan bakar, bahan habis dipakai dan operator.</v>
          </cell>
        </row>
        <row r="3841">
          <cell r="L3841">
            <v>4</v>
          </cell>
          <cell r="N3841" t="str">
            <v>Biaya satuan sudah termasuk pengeluaran untuk seluruh pajak yang berkaitan (tetapi tidak termasuk PPN</v>
          </cell>
        </row>
        <row r="3842">
          <cell r="J3842" t="str">
            <v>Berlanjut ke hal. berikut.</v>
          </cell>
          <cell r="N3842" t="str">
            <v>yang dibayar dari kontrak) dan biaya-biaya lainnya.</v>
          </cell>
        </row>
        <row r="3843">
          <cell r="A3843" t="str">
            <v>ITEM PEMBAYARAN NO.</v>
          </cell>
          <cell r="D3843" t="str">
            <v>:  7.6 (13) c</v>
          </cell>
          <cell r="J3843" t="str">
            <v>Analisa EI-7613</v>
          </cell>
        </row>
        <row r="3844">
          <cell r="A3844" t="str">
            <v>JENIS PEKERJAAN</v>
          </cell>
          <cell r="D3844" t="str">
            <v>:  Pemancangan T. Pancang Baja</v>
          </cell>
          <cell r="G3844" t="str">
            <v>(Dia 600 mm)</v>
          </cell>
        </row>
        <row r="3845">
          <cell r="A3845" t="str">
            <v>SATUAN PEMBAYARAN</v>
          </cell>
          <cell r="D3845" t="str">
            <v>:  M'</v>
          </cell>
          <cell r="H3845" t="str">
            <v xml:space="preserve">        URAIAN ANALISA HARGA SATUAN</v>
          </cell>
        </row>
        <row r="3846">
          <cell r="J3846" t="str">
            <v>Lanjutan</v>
          </cell>
        </row>
        <row r="3848">
          <cell r="A3848" t="str">
            <v>No.</v>
          </cell>
          <cell r="C3848" t="str">
            <v>U R A I A N</v>
          </cell>
          <cell r="G3848" t="str">
            <v>KODE</v>
          </cell>
          <cell r="H3848" t="str">
            <v>KOEF.</v>
          </cell>
          <cell r="I3848" t="str">
            <v>SATUAN</v>
          </cell>
          <cell r="J3848" t="str">
            <v>KETERANGAN</v>
          </cell>
        </row>
        <row r="3851">
          <cell r="A3851" t="str">
            <v>3.</v>
          </cell>
          <cell r="C3851" t="str">
            <v>TENAGA</v>
          </cell>
        </row>
        <row r="3852">
          <cell r="C3852" t="str">
            <v>Produksi Tiang dalam 1 hari</v>
          </cell>
          <cell r="E3852" t="str">
            <v>= Tk x Q1</v>
          </cell>
          <cell r="G3852" t="str">
            <v>Qt</v>
          </cell>
          <cell r="H3852">
            <v>35.753846153846148</v>
          </cell>
          <cell r="I3852" t="str">
            <v>M'</v>
          </cell>
        </row>
        <row r="3853">
          <cell r="C3853" t="str">
            <v>Kebutuhan tenaga tambahan di lokasi :</v>
          </cell>
        </row>
        <row r="3854">
          <cell r="D3854" t="str">
            <v>- Mandor</v>
          </cell>
          <cell r="G3854" t="str">
            <v>M</v>
          </cell>
          <cell r="H3854">
            <v>1</v>
          </cell>
          <cell r="I3854" t="str">
            <v>orang</v>
          </cell>
        </row>
        <row r="3855">
          <cell r="D3855" t="str">
            <v>- Tukang</v>
          </cell>
          <cell r="G3855" t="str">
            <v>Tb</v>
          </cell>
          <cell r="H3855">
            <v>2</v>
          </cell>
          <cell r="I3855" t="str">
            <v>orang</v>
          </cell>
        </row>
        <row r="3856">
          <cell r="D3856" t="str">
            <v>- Pekerja</v>
          </cell>
          <cell r="G3856" t="str">
            <v>P</v>
          </cell>
          <cell r="H3856">
            <v>12</v>
          </cell>
          <cell r="I3856" t="str">
            <v>orang</v>
          </cell>
        </row>
        <row r="3858">
          <cell r="C3858" t="str">
            <v>Koefisien Tenaga / M3   :</v>
          </cell>
        </row>
        <row r="3859">
          <cell r="D3859" t="str">
            <v>-  Mandor</v>
          </cell>
          <cell r="E3859" t="str">
            <v xml:space="preserve"> = ( Tk x M ) : Qt</v>
          </cell>
          <cell r="G3859" t="str">
            <v>(L03)</v>
          </cell>
          <cell r="H3859">
            <v>0.13554216867469884</v>
          </cell>
          <cell r="I3859" t="str">
            <v>jam</v>
          </cell>
        </row>
        <row r="3860">
          <cell r="D3860" t="str">
            <v>-  Tukang</v>
          </cell>
          <cell r="E3860" t="str">
            <v xml:space="preserve"> = ( Tk x Tb ) : Qt</v>
          </cell>
          <cell r="G3860" t="str">
            <v>(L02)</v>
          </cell>
          <cell r="H3860">
            <v>0.27108433734939769</v>
          </cell>
          <cell r="I3860" t="str">
            <v>jam</v>
          </cell>
        </row>
        <row r="3861">
          <cell r="D3861" t="str">
            <v>-  Pekerja</v>
          </cell>
          <cell r="E3861" t="str">
            <v xml:space="preserve"> = ( Tk x P ) : Qt</v>
          </cell>
          <cell r="G3861" t="str">
            <v>(L01)</v>
          </cell>
          <cell r="H3861">
            <v>1.626506024096386</v>
          </cell>
          <cell r="I3861" t="str">
            <v>jam</v>
          </cell>
        </row>
        <row r="3864">
          <cell r="A3864" t="str">
            <v>4.</v>
          </cell>
          <cell r="C3864" t="str">
            <v>HARGA DASAR SATUAN UPAH, BAHAN DAN ALAT</v>
          </cell>
        </row>
        <row r="3865">
          <cell r="C3865" t="str">
            <v>Lihat lampiran.</v>
          </cell>
        </row>
        <row r="3867">
          <cell r="A3867" t="str">
            <v>5.</v>
          </cell>
          <cell r="C3867" t="str">
            <v>ANALISA HARGA SATUAN PEKERJAAN</v>
          </cell>
        </row>
        <row r="3868">
          <cell r="C3868" t="str">
            <v>Lihat perhitungan dalam FORMULIR STANDAR UNTUK</v>
          </cell>
        </row>
        <row r="3869">
          <cell r="C3869" t="str">
            <v>PEREKEMAN ANALISA MASING-MASING HARGA</v>
          </cell>
        </row>
        <row r="3870">
          <cell r="C3870" t="str">
            <v>SATUAN.</v>
          </cell>
        </row>
        <row r="3871">
          <cell r="C3871" t="str">
            <v>Didapat Harga Satuan Pekerjaan :</v>
          </cell>
        </row>
        <row r="3873">
          <cell r="C3873" t="str">
            <v xml:space="preserve">Rp.  </v>
          </cell>
          <cell r="D3873">
            <v>31900.578989170397</v>
          </cell>
          <cell r="E3873" t="str">
            <v xml:space="preserve"> / M'</v>
          </cell>
        </row>
        <row r="3877">
          <cell r="A3877" t="str">
            <v>6.</v>
          </cell>
          <cell r="C3877" t="str">
            <v>MASA PELAKSANAAN YANG DIPERLUKAN</v>
          </cell>
        </row>
        <row r="3878">
          <cell r="C3878" t="str">
            <v>Masa Pelaksanaan :</v>
          </cell>
          <cell r="D3878" t="str">
            <v>. . . . . . . . . . . .</v>
          </cell>
        </row>
        <row r="3880">
          <cell r="A3880" t="str">
            <v>7.</v>
          </cell>
          <cell r="C3880" t="str">
            <v>VOLUME PEKERJAAN YANG DIPERLUKAN</v>
          </cell>
        </row>
        <row r="3881">
          <cell r="C3881" t="str">
            <v>Volume pekerjaan  :</v>
          </cell>
          <cell r="D3881">
            <v>0</v>
          </cell>
          <cell r="E3881" t="str">
            <v xml:space="preserve">    M'</v>
          </cell>
        </row>
        <row r="3902">
          <cell r="A3902" t="str">
            <v>ITEM PEMBAYARAN NO.</v>
          </cell>
          <cell r="D3902" t="str">
            <v>:  7.6 (12) b</v>
          </cell>
          <cell r="J3902" t="str">
            <v>Analisa EI-7612</v>
          </cell>
          <cell r="T3902" t="str">
            <v>Analisa EI-7612</v>
          </cell>
        </row>
        <row r="3903">
          <cell r="A3903" t="str">
            <v>JENIS PEKERJAAN</v>
          </cell>
          <cell r="D3903" t="str">
            <v>:  Pemancgn. T. Pancang Beton</v>
          </cell>
          <cell r="G3903" t="str">
            <v>( 50 x 50 ) cm</v>
          </cell>
        </row>
        <row r="3904">
          <cell r="A3904" t="str">
            <v>SATUAN PEMBAYARAN</v>
          </cell>
          <cell r="D3904" t="str">
            <v>:  M'</v>
          </cell>
          <cell r="H3904" t="str">
            <v xml:space="preserve">        URAIAN ANALISA HARGA SATUAN</v>
          </cell>
          <cell r="L3904" t="str">
            <v>FORMULIR STANDAR UNTUK</v>
          </cell>
        </row>
        <row r="3905">
          <cell r="L3905" t="str">
            <v>PEREKAMAN ANALISA MASING-MASING HARGA SATUAN</v>
          </cell>
        </row>
        <row r="3906">
          <cell r="L3906" t="str">
            <v/>
          </cell>
        </row>
        <row r="3907">
          <cell r="A3907" t="str">
            <v>No.</v>
          </cell>
          <cell r="C3907" t="str">
            <v>U R A I A N</v>
          </cell>
          <cell r="G3907" t="str">
            <v>KODE</v>
          </cell>
          <cell r="H3907" t="str">
            <v>KOEF.</v>
          </cell>
          <cell r="I3907" t="str">
            <v>SATUAN</v>
          </cell>
          <cell r="J3907" t="str">
            <v>KETERANGAN</v>
          </cell>
        </row>
        <row r="3909">
          <cell r="L3909" t="str">
            <v>Proyek / Bagpro</v>
          </cell>
          <cell r="O3909" t="str">
            <v xml:space="preserve">:  Peningkatan Jalan Dan Jembatan Prop. NTT </v>
          </cell>
        </row>
        <row r="3910">
          <cell r="A3910" t="str">
            <v>I.</v>
          </cell>
          <cell r="C3910" t="str">
            <v>ASUMSI</v>
          </cell>
          <cell r="L3910" t="str">
            <v>No. Paket Kontrak</v>
          </cell>
          <cell r="O3910" t="str">
            <v xml:space="preserve">:  </v>
          </cell>
        </row>
        <row r="3911">
          <cell r="A3911">
            <v>1</v>
          </cell>
          <cell r="C3911" t="str">
            <v>Menggunakan alat (cara mekanik)</v>
          </cell>
          <cell r="L3911" t="str">
            <v>Nama Paket</v>
          </cell>
          <cell r="O3911" t="str">
            <v>:  Pembangunan Jalan Resetlement Pengungsi Mauritzu</v>
          </cell>
        </row>
        <row r="3912">
          <cell r="A3912">
            <v>2</v>
          </cell>
          <cell r="C3912" t="str">
            <v>Lokasi pekerjaan : di lokasi</v>
          </cell>
          <cell r="L3912" t="str">
            <v>Prop / Kab / Kodya</v>
          </cell>
          <cell r="O3912" t="str">
            <v>:  Nusa Tenggara Timur / TTU</v>
          </cell>
        </row>
        <row r="3913">
          <cell r="A3913">
            <v>3</v>
          </cell>
          <cell r="C3913" t="str">
            <v>Jam kerja efektif per-hari</v>
          </cell>
          <cell r="G3913" t="str">
            <v>Tk</v>
          </cell>
          <cell r="H3913">
            <v>7</v>
          </cell>
          <cell r="I3913" t="str">
            <v>jam</v>
          </cell>
          <cell r="L3913" t="str">
            <v>ITEM PEMBAYARAN NO.</v>
          </cell>
          <cell r="O3913" t="str">
            <v>:  7.6 (12) b</v>
          </cell>
          <cell r="R3913" t="str">
            <v>PERKIRAAN VOL. PEK.</v>
          </cell>
          <cell r="T3913" t="str">
            <v>:</v>
          </cell>
          <cell r="U3913" t="e">
            <v>#REF!</v>
          </cell>
        </row>
        <row r="3914">
          <cell r="A3914">
            <v>4</v>
          </cell>
          <cell r="C3914" t="str">
            <v>Panjang Tiang</v>
          </cell>
          <cell r="G3914" t="str">
            <v>p</v>
          </cell>
          <cell r="H3914">
            <v>20</v>
          </cell>
          <cell r="I3914" t="str">
            <v>M</v>
          </cell>
          <cell r="L3914" t="str">
            <v>JENIS PEKERJAAN</v>
          </cell>
          <cell r="O3914" t="str">
            <v>:  Pemancgn. T. Pancang Beton</v>
          </cell>
          <cell r="R3914" t="str">
            <v>TOTAL HARGA (Rp.)</v>
          </cell>
          <cell r="T3914" t="str">
            <v>:</v>
          </cell>
          <cell r="U3914" t="e">
            <v>#REF!</v>
          </cell>
        </row>
        <row r="3915">
          <cell r="A3915">
            <v>5</v>
          </cell>
          <cell r="C3915" t="str">
            <v>Ukuran Tiang sesuai keperluan</v>
          </cell>
          <cell r="L3915" t="str">
            <v>SATUAN PEMBAYARAN</v>
          </cell>
          <cell r="O3915" t="str">
            <v>:  M'</v>
          </cell>
          <cell r="Q3915" t="str">
            <v>( 50 x 50 ) cm</v>
          </cell>
          <cell r="R3915" t="str">
            <v>% THD. BIAYA PROYEK</v>
          </cell>
          <cell r="T3915" t="str">
            <v>:</v>
          </cell>
          <cell r="U3915" t="e">
            <v>#REF!</v>
          </cell>
        </row>
        <row r="3916">
          <cell r="A3916">
            <v>6</v>
          </cell>
          <cell r="C3916" t="str">
            <v>Pemakaian Kawat las dan alat Las utk penyambungan</v>
          </cell>
        </row>
        <row r="3917">
          <cell r="C3917" t="str">
            <v>termasuk dlm item Penyediaan Tiang Pancang Beton</v>
          </cell>
        </row>
        <row r="3918">
          <cell r="Q3918" t="str">
            <v>PERKIRAAN</v>
          </cell>
          <cell r="R3918" t="str">
            <v>HARGA</v>
          </cell>
          <cell r="S3918" t="str">
            <v>JUMLAH</v>
          </cell>
        </row>
        <row r="3919">
          <cell r="L3919" t="str">
            <v>NO.</v>
          </cell>
          <cell r="N3919" t="str">
            <v>KOMPONEN</v>
          </cell>
          <cell r="P3919" t="str">
            <v>SATUAN</v>
          </cell>
          <cell r="Q3919" t="str">
            <v>KUANTITAS</v>
          </cell>
          <cell r="R3919" t="str">
            <v>SATUAN</v>
          </cell>
          <cell r="S3919" t="str">
            <v>HARGA</v>
          </cell>
        </row>
        <row r="3920">
          <cell r="A3920" t="str">
            <v>II.</v>
          </cell>
          <cell r="C3920" t="str">
            <v>URUTAN KERJA</v>
          </cell>
          <cell r="R3920" t="str">
            <v>(Rp.)</v>
          </cell>
          <cell r="S3920" t="str">
            <v>(Rp.)</v>
          </cell>
        </row>
        <row r="3921">
          <cell r="A3921">
            <v>1</v>
          </cell>
          <cell r="C3921" t="str">
            <v>Material Tiang pancang yang telah siap ada dekat lokasi</v>
          </cell>
        </row>
        <row r="3922">
          <cell r="C3922" t="str">
            <v>pemancangan</v>
          </cell>
        </row>
        <row r="3923">
          <cell r="A3923">
            <v>2</v>
          </cell>
          <cell r="C3923" t="str">
            <v>Penyambungan dilakukan pada saat pemancangan</v>
          </cell>
          <cell r="L3923" t="str">
            <v>A.</v>
          </cell>
          <cell r="N3923" t="str">
            <v>TENAGA</v>
          </cell>
        </row>
        <row r="3925">
          <cell r="A3925" t="str">
            <v>III.</v>
          </cell>
          <cell r="C3925" t="str">
            <v>PEMAKAIAN BAHAN, ALAT DAN TENAGA</v>
          </cell>
          <cell r="L3925" t="str">
            <v>1.</v>
          </cell>
          <cell r="N3925" t="str">
            <v>Pekerja</v>
          </cell>
          <cell r="O3925" t="str">
            <v>(L01)</v>
          </cell>
          <cell r="P3925" t="str">
            <v>jam</v>
          </cell>
          <cell r="Q3925">
            <v>1.626506024096386</v>
          </cell>
          <cell r="R3925">
            <v>0</v>
          </cell>
          <cell r="U3925">
            <v>0</v>
          </cell>
        </row>
        <row r="3926">
          <cell r="L3926" t="str">
            <v>2.</v>
          </cell>
          <cell r="N3926" t="str">
            <v>Tukang</v>
          </cell>
          <cell r="O3926" t="str">
            <v>(L02)</v>
          </cell>
          <cell r="P3926" t="str">
            <v>jam</v>
          </cell>
          <cell r="Q3926">
            <v>0.27108433734939769</v>
          </cell>
          <cell r="R3926">
            <v>0</v>
          </cell>
          <cell r="U3926">
            <v>0</v>
          </cell>
        </row>
        <row r="3927">
          <cell r="A3927" t="str">
            <v xml:space="preserve">   1.</v>
          </cell>
          <cell r="C3927" t="str">
            <v>BAHAN</v>
          </cell>
          <cell r="L3927" t="str">
            <v>3.</v>
          </cell>
          <cell r="N3927" t="str">
            <v>Mandor</v>
          </cell>
          <cell r="O3927" t="str">
            <v>(L03)</v>
          </cell>
          <cell r="P3927" t="str">
            <v>jam</v>
          </cell>
          <cell r="Q3927">
            <v>0.13554216867469884</v>
          </cell>
          <cell r="R3927">
            <v>0</v>
          </cell>
          <cell r="U3927">
            <v>0</v>
          </cell>
        </row>
        <row r="3928">
          <cell r="C3928" t="str">
            <v xml:space="preserve">Pemakaian bahan pada pekerjaan penyiapan </v>
          </cell>
        </row>
        <row r="3929">
          <cell r="C3929" t="str">
            <v>material tiang pancang</v>
          </cell>
          <cell r="Q3929" t="str">
            <v xml:space="preserve">JUMLAH HARGA TENAGA   </v>
          </cell>
          <cell r="U3929">
            <v>0</v>
          </cell>
        </row>
        <row r="3931">
          <cell r="A3931" t="str">
            <v>2.</v>
          </cell>
          <cell r="C3931" t="str">
            <v>ALAT</v>
          </cell>
          <cell r="L3931" t="str">
            <v>B.</v>
          </cell>
          <cell r="N3931" t="str">
            <v>BAHAN</v>
          </cell>
        </row>
        <row r="3932">
          <cell r="H3932">
            <v>0</v>
          </cell>
        </row>
        <row r="3933">
          <cell r="A3933" t="str">
            <v>2.a</v>
          </cell>
          <cell r="C3933" t="str">
            <v>Crane on Track 35 Ton</v>
          </cell>
          <cell r="G3933" t="str">
            <v>(E31)</v>
          </cell>
        </row>
        <row r="3934">
          <cell r="C3934" t="str">
            <v>Kapasitas</v>
          </cell>
          <cell r="G3934" t="str">
            <v>V1</v>
          </cell>
          <cell r="H3934">
            <v>1</v>
          </cell>
          <cell r="I3934" t="str">
            <v>Titik</v>
          </cell>
        </row>
        <row r="3935">
          <cell r="C3935" t="str">
            <v>Faktor Efisiensi alat</v>
          </cell>
          <cell r="G3935" t="str">
            <v>Fa</v>
          </cell>
          <cell r="H3935">
            <v>0.83</v>
          </cell>
          <cell r="I3935" t="str">
            <v>-</v>
          </cell>
        </row>
        <row r="3936">
          <cell r="C3936" t="str">
            <v>Waktu siklus</v>
          </cell>
        </row>
        <row r="3937">
          <cell r="C3937" t="str">
            <v>- Waktu penggeseran dan penyetelan tiang</v>
          </cell>
          <cell r="G3937" t="str">
            <v>T1</v>
          </cell>
          <cell r="H3937">
            <v>80</v>
          </cell>
          <cell r="I3937" t="str">
            <v>menit</v>
          </cell>
        </row>
        <row r="3938">
          <cell r="C3938" t="str">
            <v>- Waktu pemancangan sampai kalendering 3 cm</v>
          </cell>
          <cell r="G3938" t="str">
            <v>T2</v>
          </cell>
          <cell r="H3938">
            <v>90</v>
          </cell>
          <cell r="I3938" t="str">
            <v>menit</v>
          </cell>
        </row>
        <row r="3939">
          <cell r="C3939" t="str">
            <v>- Waktu penjambunag tiang</v>
          </cell>
          <cell r="G3939" t="str">
            <v>T3</v>
          </cell>
          <cell r="H3939">
            <v>65</v>
          </cell>
          <cell r="I3939" t="str">
            <v>menit</v>
          </cell>
          <cell r="Q3939" t="str">
            <v xml:space="preserve">JUMLAH HARGA BAHAN   </v>
          </cell>
          <cell r="U3939">
            <v>0</v>
          </cell>
        </row>
        <row r="3940">
          <cell r="G3940" t="str">
            <v>Ts1</v>
          </cell>
          <cell r="H3940">
            <v>155</v>
          </cell>
          <cell r="I3940" t="str">
            <v>menit</v>
          </cell>
        </row>
        <row r="3941">
          <cell r="L3941" t="str">
            <v>C.</v>
          </cell>
          <cell r="N3941" t="str">
            <v>PERALATAN</v>
          </cell>
        </row>
        <row r="3942">
          <cell r="C3942" t="str">
            <v>Kap. Prod. / jam  =</v>
          </cell>
          <cell r="D3942" t="str">
            <v>V1 x p x Fa</v>
          </cell>
          <cell r="G3942" t="str">
            <v>Q1</v>
          </cell>
          <cell r="H3942">
            <v>6.4258064516129023</v>
          </cell>
          <cell r="I3942" t="str">
            <v>M1/jam</v>
          </cell>
        </row>
        <row r="3943">
          <cell r="D3943" t="str">
            <v>Ts1</v>
          </cell>
          <cell r="L3943" t="str">
            <v>1.</v>
          </cell>
          <cell r="N3943" t="str">
            <v>Crane on Track   (E31)</v>
          </cell>
          <cell r="P3943" t="str">
            <v>jam</v>
          </cell>
          <cell r="Q3943">
            <v>0.15562248995983938</v>
          </cell>
          <cell r="R3943">
            <v>129492.40497405821</v>
          </cell>
          <cell r="U3943">
            <v>20151.930492950829</v>
          </cell>
        </row>
        <row r="3944">
          <cell r="C3944" t="str">
            <v xml:space="preserve">Koefisien Alat / m' </v>
          </cell>
          <cell r="D3944" t="str">
            <v>= 1 : Q1</v>
          </cell>
          <cell r="G3944" t="str">
            <v>(E31)</v>
          </cell>
          <cell r="H3944">
            <v>0.15562248995983938</v>
          </cell>
          <cell r="I3944" t="str">
            <v>Jam</v>
          </cell>
          <cell r="L3944" t="str">
            <v>2.</v>
          </cell>
          <cell r="N3944" t="str">
            <v>Pile Driver</v>
          </cell>
          <cell r="O3944" t="str">
            <v>(E30)</v>
          </cell>
          <cell r="P3944" t="str">
            <v>jam</v>
          </cell>
          <cell r="Q3944">
            <v>9.0361445783132543E-2</v>
          </cell>
          <cell r="R3944">
            <v>26959.210653622875</v>
          </cell>
          <cell r="U3944">
            <v>2436.0732518333925</v>
          </cell>
        </row>
        <row r="3945">
          <cell r="L3945" t="str">
            <v>3.</v>
          </cell>
          <cell r="N3945" t="str">
            <v>Alat Bantu</v>
          </cell>
          <cell r="P3945" t="str">
            <v>Ls</v>
          </cell>
          <cell r="Q3945">
            <v>1</v>
          </cell>
          <cell r="R3945">
            <v>350</v>
          </cell>
          <cell r="U3945">
            <v>350</v>
          </cell>
        </row>
        <row r="3946">
          <cell r="A3946" t="str">
            <v>2.b</v>
          </cell>
          <cell r="C3946" t="str">
            <v>PILE DRIVER HAMMER</v>
          </cell>
          <cell r="G3946" t="str">
            <v>(E30)</v>
          </cell>
        </row>
        <row r="3947">
          <cell r="C3947" t="str">
            <v>Kapasitas</v>
          </cell>
          <cell r="G3947" t="str">
            <v>V2</v>
          </cell>
          <cell r="H3947">
            <v>1</v>
          </cell>
          <cell r="I3947" t="str">
            <v>Titik</v>
          </cell>
        </row>
        <row r="3948">
          <cell r="C3948" t="str">
            <v>Faktor Efisiensi alat</v>
          </cell>
          <cell r="G3948" t="str">
            <v>Fa</v>
          </cell>
          <cell r="H3948">
            <v>0.83</v>
          </cell>
          <cell r="I3948" t="str">
            <v>-</v>
          </cell>
        </row>
        <row r="3949">
          <cell r="C3949" t="str">
            <v>Waktu siklus</v>
          </cell>
        </row>
        <row r="3950">
          <cell r="C3950" t="str">
            <v>- Waktu pemancangan sampai kalendering 3 cm</v>
          </cell>
          <cell r="G3950" t="str">
            <v>Ts2</v>
          </cell>
          <cell r="H3950">
            <v>90</v>
          </cell>
          <cell r="I3950" t="str">
            <v>menit</v>
          </cell>
        </row>
        <row r="3951">
          <cell r="Q3951" t="str">
            <v xml:space="preserve">JUMLAH HARGA PERALATAN   </v>
          </cell>
          <cell r="U3951">
            <v>22938.003744784222</v>
          </cell>
        </row>
        <row r="3952">
          <cell r="C3952" t="str">
            <v>Kap. Prod. / jam  =</v>
          </cell>
          <cell r="D3952" t="str">
            <v>V2 x p x Fa</v>
          </cell>
          <cell r="G3952" t="str">
            <v>Q1</v>
          </cell>
          <cell r="H3952">
            <v>11.066666666666665</v>
          </cell>
          <cell r="I3952" t="str">
            <v>M1/jam</v>
          </cell>
        </row>
        <row r="3953">
          <cell r="D3953" t="str">
            <v>Ts2</v>
          </cell>
          <cell r="L3953" t="str">
            <v>D.</v>
          </cell>
          <cell r="N3953" t="str">
            <v>JUMLAH HARGA TENAGA, BAHAN DAN PERALATAN  ( A + B + C )</v>
          </cell>
          <cell r="U3953">
            <v>22938.003744784222</v>
          </cell>
        </row>
        <row r="3954">
          <cell r="C3954" t="str">
            <v xml:space="preserve">Koefisien Alat / m' </v>
          </cell>
          <cell r="D3954" t="str">
            <v>= 1 : Q1</v>
          </cell>
          <cell r="G3954" t="str">
            <v>(E07)</v>
          </cell>
          <cell r="H3954">
            <v>9.0361445783132543E-2</v>
          </cell>
          <cell r="I3954" t="str">
            <v>Jam</v>
          </cell>
          <cell r="L3954" t="str">
            <v>E.</v>
          </cell>
          <cell r="N3954" t="str">
            <v>OVERHEAD &amp; PROFIT</v>
          </cell>
          <cell r="P3954">
            <v>10</v>
          </cell>
          <cell r="Q3954" t="str">
            <v>%  x  D</v>
          </cell>
          <cell r="U3954">
            <v>2293.8003744784223</v>
          </cell>
        </row>
        <row r="3955">
          <cell r="L3955" t="str">
            <v>F.</v>
          </cell>
          <cell r="N3955" t="str">
            <v>HARGA SATUAN PEKERJAAN  ( D + E )</v>
          </cell>
          <cell r="U3955">
            <v>25231.804119262644</v>
          </cell>
        </row>
        <row r="3956">
          <cell r="L3956" t="str">
            <v>Note: 1</v>
          </cell>
          <cell r="N3956" t="str">
            <v>SATUAN dapat berdasarkan atas jam operasi untuk Tenaga Kerja dan Peralatan, volume dan/atau ukuran</v>
          </cell>
        </row>
        <row r="3957">
          <cell r="A3957" t="str">
            <v>2.b.</v>
          </cell>
          <cell r="C3957" t="str">
            <v>ALAT  BANTU</v>
          </cell>
          <cell r="N3957" t="str">
            <v>berat untuk bahan-bahan.</v>
          </cell>
        </row>
        <row r="3958">
          <cell r="C3958" t="str">
            <v>Diperlukan alat bantu kecil selama penyetelan dan</v>
          </cell>
          <cell r="J3958" t="str">
            <v>Lumpsum</v>
          </cell>
          <cell r="L3958">
            <v>2</v>
          </cell>
          <cell r="N3958" t="str">
            <v>Kuantitas satuan adalah kuantitas setiap komponen untuk menyelesaikan satu satuan pekerjaan dari nomor</v>
          </cell>
        </row>
        <row r="3959">
          <cell r="C3959" t="str">
            <v xml:space="preserve">    penyambungan</v>
          </cell>
          <cell r="N3959" t="str">
            <v>mata pembayaran.</v>
          </cell>
        </row>
        <row r="3960">
          <cell r="C3960" t="str">
            <v>- Rantai/sling baja</v>
          </cell>
          <cell r="L3960">
            <v>3</v>
          </cell>
          <cell r="N3960" t="str">
            <v>Biaya satuan untuk peralatan sudah termasuk bahan bakar, bahan habis dipakai dan operator.</v>
          </cell>
        </row>
        <row r="3961">
          <cell r="L3961">
            <v>4</v>
          </cell>
          <cell r="N3961" t="str">
            <v>Biaya satuan sudah termasuk pengeluaran untuk seluruh pajak yang berkaitan (tetapi tidak termasuk PPN</v>
          </cell>
        </row>
        <row r="3962">
          <cell r="J3962" t="str">
            <v>Berlanjut ke hal. berikut.</v>
          </cell>
          <cell r="N3962" t="str">
            <v>yang dibayar dari kontrak) dan biaya-biaya lainnya.</v>
          </cell>
        </row>
        <row r="3963">
          <cell r="A3963" t="str">
            <v>ITEM PEMBAYARAN NO.</v>
          </cell>
          <cell r="D3963" t="str">
            <v>:  7.6 (12) b</v>
          </cell>
          <cell r="J3963" t="str">
            <v>Analisa EI-7612</v>
          </cell>
        </row>
        <row r="3964">
          <cell r="A3964" t="str">
            <v>JENIS PEKERJAAN</v>
          </cell>
          <cell r="D3964" t="str">
            <v>:  Pemancgn. T. Pancang Beton</v>
          </cell>
          <cell r="F3964" t="str">
            <v>( 50 x 50 ) cm</v>
          </cell>
        </row>
        <row r="3965">
          <cell r="A3965" t="str">
            <v>SATUAN PEMBAYARAN</v>
          </cell>
          <cell r="D3965" t="str">
            <v>:  M'</v>
          </cell>
          <cell r="H3965" t="str">
            <v xml:space="preserve">        URAIAN ANALISA HARGA SATUAN</v>
          </cell>
        </row>
        <row r="3966">
          <cell r="J3966" t="str">
            <v>Lanjutan</v>
          </cell>
        </row>
        <row r="3968">
          <cell r="A3968" t="str">
            <v>No.</v>
          </cell>
          <cell r="C3968" t="str">
            <v>U R A I A N</v>
          </cell>
          <cell r="G3968" t="str">
            <v>KODE</v>
          </cell>
          <cell r="H3968" t="str">
            <v>KOEF.</v>
          </cell>
          <cell r="I3968" t="str">
            <v>SATUAN</v>
          </cell>
          <cell r="J3968" t="str">
            <v>KETERANGAN</v>
          </cell>
        </row>
        <row r="3971">
          <cell r="A3971" t="str">
            <v>3.</v>
          </cell>
          <cell r="C3971" t="str">
            <v>TENAGA</v>
          </cell>
        </row>
        <row r="3972">
          <cell r="C3972" t="str">
            <v>Produksi Tiang dalam 1 hari</v>
          </cell>
          <cell r="E3972" t="str">
            <v>= Tk x Q1</v>
          </cell>
          <cell r="G3972" t="str">
            <v>Qt</v>
          </cell>
          <cell r="H3972">
            <v>44.980645161290319</v>
          </cell>
          <cell r="I3972" t="str">
            <v>M'</v>
          </cell>
        </row>
        <row r="3973">
          <cell r="C3973" t="str">
            <v>Kebutuhan tenaga tambahan di lokasi ::</v>
          </cell>
        </row>
        <row r="3974">
          <cell r="D3974" t="str">
            <v>- Mandor</v>
          </cell>
          <cell r="G3974" t="str">
            <v>M</v>
          </cell>
          <cell r="H3974">
            <v>1</v>
          </cell>
          <cell r="I3974" t="str">
            <v>orang</v>
          </cell>
        </row>
        <row r="3975">
          <cell r="D3975" t="str">
            <v>- Tukang</v>
          </cell>
          <cell r="G3975" t="str">
            <v>Tb</v>
          </cell>
          <cell r="H3975">
            <v>2</v>
          </cell>
          <cell r="I3975" t="str">
            <v>orang</v>
          </cell>
        </row>
        <row r="3976">
          <cell r="D3976" t="str">
            <v>- Pekerja</v>
          </cell>
          <cell r="G3976" t="str">
            <v>P</v>
          </cell>
          <cell r="H3976">
            <v>12</v>
          </cell>
          <cell r="I3976" t="str">
            <v>orang</v>
          </cell>
        </row>
        <row r="3978">
          <cell r="C3978" t="str">
            <v>Koefisien Tenaga / M3   :</v>
          </cell>
        </row>
        <row r="3979">
          <cell r="D3979" t="str">
            <v>-  Mandor</v>
          </cell>
          <cell r="E3979" t="str">
            <v xml:space="preserve"> = ( Tk x M ) : Qt</v>
          </cell>
          <cell r="G3979" t="str">
            <v>(L03)</v>
          </cell>
          <cell r="H3979">
            <v>0.13554216867469884</v>
          </cell>
          <cell r="I3979" t="str">
            <v>jam</v>
          </cell>
        </row>
        <row r="3980">
          <cell r="D3980" t="str">
            <v>-  Tukang</v>
          </cell>
          <cell r="E3980" t="str">
            <v xml:space="preserve"> = ( Tk x Tb ) : Qt</v>
          </cell>
          <cell r="G3980" t="str">
            <v>(L02)</v>
          </cell>
          <cell r="H3980">
            <v>0.27108433734939769</v>
          </cell>
          <cell r="I3980" t="str">
            <v>jam</v>
          </cell>
        </row>
        <row r="3981">
          <cell r="D3981" t="str">
            <v>-  Pekerja</v>
          </cell>
          <cell r="E3981" t="str">
            <v xml:space="preserve"> = ( Tk x P ) : Qt</v>
          </cell>
          <cell r="G3981" t="str">
            <v>(L01)</v>
          </cell>
          <cell r="H3981">
            <v>1.626506024096386</v>
          </cell>
          <cell r="I3981" t="str">
            <v>jam</v>
          </cell>
        </row>
        <row r="3984">
          <cell r="A3984" t="str">
            <v>4.</v>
          </cell>
          <cell r="C3984" t="str">
            <v>HARGA DASAR SATUAN UPAH, BAHAN DAN ALAT</v>
          </cell>
        </row>
        <row r="3985">
          <cell r="C3985" t="str">
            <v>Lihat lampiran.</v>
          </cell>
        </row>
        <row r="3987">
          <cell r="A3987" t="str">
            <v>5.</v>
          </cell>
          <cell r="C3987" t="str">
            <v>ANALISA HARGA SATUAN PEKERJAAN</v>
          </cell>
        </row>
        <row r="3988">
          <cell r="C3988" t="str">
            <v>Lihat perhitungan dalam FORMULIR STANDAR UNTUK</v>
          </cell>
        </row>
        <row r="3989">
          <cell r="C3989" t="str">
            <v>PEREKEMAN ANALISA MASING-MASING HARGA</v>
          </cell>
        </row>
        <row r="3990">
          <cell r="C3990" t="str">
            <v>SATUAN.</v>
          </cell>
        </row>
        <row r="3991">
          <cell r="C3991" t="str">
            <v>Didapat Harga Satuan Pekerjaan :</v>
          </cell>
        </row>
        <row r="3993">
          <cell r="C3993" t="str">
            <v xml:space="preserve">Rp.  </v>
          </cell>
          <cell r="D3993">
            <v>25231.804119262644</v>
          </cell>
          <cell r="E3993" t="str">
            <v xml:space="preserve"> / M'</v>
          </cell>
        </row>
        <row r="3997">
          <cell r="A3997" t="str">
            <v>6.</v>
          </cell>
          <cell r="C3997" t="str">
            <v>MASA PELAKSANAAN YANG DIPERLUKAN</v>
          </cell>
        </row>
        <row r="3998">
          <cell r="C3998" t="str">
            <v>Masa Pelaksanaan :</v>
          </cell>
          <cell r="D3998" t="str">
            <v>. . . . . . . . . . . .</v>
          </cell>
        </row>
        <row r="4000">
          <cell r="A4000" t="str">
            <v>7.</v>
          </cell>
          <cell r="C4000" t="str">
            <v>VOLUME PEKERJAAN YANG DIPERLUKAN</v>
          </cell>
        </row>
        <row r="4001">
          <cell r="C4001" t="str">
            <v>Volume pekerjaan  :</v>
          </cell>
          <cell r="D4001">
            <v>0</v>
          </cell>
          <cell r="E4001" t="str">
            <v>M'</v>
          </cell>
        </row>
        <row r="4022">
          <cell r="A4022" t="str">
            <v>ITEM PEMBAYARAN NO.</v>
          </cell>
          <cell r="D4022" t="str">
            <v>:  7.6 (12) c</v>
          </cell>
          <cell r="J4022" t="str">
            <v>Analisa EI-7612</v>
          </cell>
          <cell r="T4022" t="str">
            <v>Analisa EI-7612</v>
          </cell>
        </row>
        <row r="4023">
          <cell r="A4023" t="str">
            <v>JENIS PEKERJAAN</v>
          </cell>
          <cell r="D4023" t="str">
            <v>:  Pemancgn. T. Pancang Beton</v>
          </cell>
          <cell r="G4023" t="str">
            <v>( 60 x 60 ) cm</v>
          </cell>
        </row>
        <row r="4024">
          <cell r="A4024" t="str">
            <v>SATUAN PEMBAYARAN</v>
          </cell>
          <cell r="D4024" t="str">
            <v>:  M'</v>
          </cell>
          <cell r="H4024" t="str">
            <v xml:space="preserve">        URAIAN ANALISA HARGA SATUAN</v>
          </cell>
          <cell r="L4024" t="str">
            <v>FORMULIR STANDAR UNTUK</v>
          </cell>
        </row>
        <row r="4025">
          <cell r="L4025" t="str">
            <v>PEREKAMAN ANALISA MASING-MASING HARGA SATUAN</v>
          </cell>
        </row>
        <row r="4026">
          <cell r="L4026" t="str">
            <v/>
          </cell>
        </row>
        <row r="4027">
          <cell r="A4027" t="str">
            <v>No.</v>
          </cell>
          <cell r="C4027" t="str">
            <v>U R A I A N</v>
          </cell>
          <cell r="G4027" t="str">
            <v>KODE</v>
          </cell>
          <cell r="H4027" t="str">
            <v>KOEF.</v>
          </cell>
          <cell r="I4027" t="str">
            <v>SATUAN</v>
          </cell>
          <cell r="J4027" t="str">
            <v>KETERANGAN</v>
          </cell>
        </row>
        <row r="4029">
          <cell r="L4029" t="str">
            <v>Proyek / Bagpro</v>
          </cell>
          <cell r="O4029" t="str">
            <v xml:space="preserve">:  Peningkatan Jalan Dan Jembatan Prop. NTT </v>
          </cell>
        </row>
        <row r="4030">
          <cell r="A4030" t="str">
            <v>I.</v>
          </cell>
          <cell r="C4030" t="str">
            <v>ASUMSI</v>
          </cell>
          <cell r="L4030" t="str">
            <v>No. Paket Kontrak</v>
          </cell>
          <cell r="O4030" t="str">
            <v xml:space="preserve">:  </v>
          </cell>
        </row>
        <row r="4031">
          <cell r="A4031">
            <v>1</v>
          </cell>
          <cell r="C4031" t="str">
            <v>Menggunakan alat (cara mekanik)</v>
          </cell>
          <cell r="L4031" t="str">
            <v>Nama Paket</v>
          </cell>
          <cell r="O4031" t="str">
            <v>:  Pembangunan Jalan Resetlement Pengungsi Mauritzu</v>
          </cell>
        </row>
        <row r="4032">
          <cell r="A4032">
            <v>2</v>
          </cell>
          <cell r="C4032" t="str">
            <v>Lokasi pekerjaan : di lokasi</v>
          </cell>
          <cell r="L4032" t="str">
            <v>Prop / Kab / Kodya</v>
          </cell>
          <cell r="O4032" t="str">
            <v>:  Nusa Tenggara Timur / TTU</v>
          </cell>
        </row>
        <row r="4033">
          <cell r="A4033">
            <v>3</v>
          </cell>
          <cell r="C4033" t="str">
            <v>Jam kerja efektif per-hari</v>
          </cell>
          <cell r="G4033" t="str">
            <v>Tk</v>
          </cell>
          <cell r="H4033">
            <v>7</v>
          </cell>
          <cell r="I4033" t="str">
            <v>jam</v>
          </cell>
          <cell r="L4033" t="str">
            <v>ITEM PEMBAYARAN NO.</v>
          </cell>
          <cell r="O4033" t="str">
            <v>:  7.6 (12) c</v>
          </cell>
          <cell r="R4033" t="str">
            <v>PERKIRAAN VOL. PEK.</v>
          </cell>
          <cell r="T4033" t="str">
            <v>:</v>
          </cell>
          <cell r="U4033" t="e">
            <v>#REF!</v>
          </cell>
        </row>
        <row r="4034">
          <cell r="A4034">
            <v>4</v>
          </cell>
          <cell r="C4034" t="str">
            <v>Panjang Tiang</v>
          </cell>
          <cell r="G4034" t="str">
            <v>p</v>
          </cell>
          <cell r="H4034">
            <v>20</v>
          </cell>
          <cell r="I4034" t="str">
            <v>M</v>
          </cell>
          <cell r="L4034" t="str">
            <v>JENIS PEKERJAAN</v>
          </cell>
          <cell r="O4034" t="str">
            <v>:  Pemancgn. T. Pancang Beton</v>
          </cell>
          <cell r="R4034" t="str">
            <v>TOTAL HARGA (Rp.)</v>
          </cell>
          <cell r="T4034" t="str">
            <v>:</v>
          </cell>
          <cell r="U4034" t="e">
            <v>#REF!</v>
          </cell>
        </row>
        <row r="4035">
          <cell r="A4035">
            <v>5</v>
          </cell>
          <cell r="C4035" t="str">
            <v>Ukuran Tiang sesuai keperluan</v>
          </cell>
          <cell r="L4035" t="str">
            <v>SATUAN PEMBAYARAN</v>
          </cell>
          <cell r="O4035" t="str">
            <v>:  M'</v>
          </cell>
          <cell r="Q4035" t="str">
            <v>( 60 x 60 ) cm</v>
          </cell>
          <cell r="R4035" t="str">
            <v>% THD. BIAYA PROYEK</v>
          </cell>
          <cell r="T4035" t="str">
            <v>:</v>
          </cell>
          <cell r="U4035" t="e">
            <v>#REF!</v>
          </cell>
        </row>
        <row r="4036">
          <cell r="A4036">
            <v>6</v>
          </cell>
          <cell r="C4036" t="str">
            <v>Pemakaian Kawat las dan alat Las utk penyambungan</v>
          </cell>
        </row>
        <row r="4037">
          <cell r="C4037" t="str">
            <v>termasuk dlm item Penyediaan Tiang Pancang Beton</v>
          </cell>
        </row>
        <row r="4038">
          <cell r="Q4038" t="str">
            <v>PERKIRAAN</v>
          </cell>
          <cell r="R4038" t="str">
            <v>HARGA</v>
          </cell>
          <cell r="S4038" t="str">
            <v>JUMLAH</v>
          </cell>
        </row>
        <row r="4039">
          <cell r="L4039" t="str">
            <v>NO.</v>
          </cell>
          <cell r="N4039" t="str">
            <v>KOMPONEN</v>
          </cell>
          <cell r="P4039" t="str">
            <v>SATUAN</v>
          </cell>
          <cell r="Q4039" t="str">
            <v>KUANTITAS</v>
          </cell>
          <cell r="R4039" t="str">
            <v>SATUAN</v>
          </cell>
          <cell r="S4039" t="str">
            <v>HARGA</v>
          </cell>
        </row>
        <row r="4040">
          <cell r="A4040" t="str">
            <v>II.</v>
          </cell>
          <cell r="C4040" t="str">
            <v>URUTAN KERJA</v>
          </cell>
          <cell r="R4040" t="str">
            <v>(Rp.)</v>
          </cell>
          <cell r="S4040" t="str">
            <v>(Rp.)</v>
          </cell>
        </row>
        <row r="4041">
          <cell r="A4041">
            <v>1</v>
          </cell>
          <cell r="C4041" t="str">
            <v>Material Tiang pancang yang telah siap ada dekat lokasi</v>
          </cell>
        </row>
        <row r="4042">
          <cell r="C4042" t="str">
            <v>pemancangan</v>
          </cell>
        </row>
        <row r="4043">
          <cell r="A4043">
            <v>2</v>
          </cell>
          <cell r="C4043" t="str">
            <v>Penyambungan dilakukan pada saat pemancangan</v>
          </cell>
          <cell r="L4043" t="str">
            <v>A.</v>
          </cell>
          <cell r="N4043" t="str">
            <v>TENAGA</v>
          </cell>
        </row>
        <row r="4045">
          <cell r="A4045" t="str">
            <v>III.</v>
          </cell>
          <cell r="C4045" t="str">
            <v>PEMAKAIAN BAHAN, ALAT DAN TENAGA</v>
          </cell>
          <cell r="L4045" t="str">
            <v>1.</v>
          </cell>
          <cell r="N4045" t="str">
            <v>Pekerja</v>
          </cell>
          <cell r="O4045" t="str">
            <v>(L01)</v>
          </cell>
          <cell r="P4045" t="str">
            <v>jam</v>
          </cell>
          <cell r="Q4045">
            <v>2.0331325301204823</v>
          </cell>
          <cell r="R4045">
            <v>0</v>
          </cell>
          <cell r="U4045">
            <v>0</v>
          </cell>
        </row>
        <row r="4046">
          <cell r="L4046" t="str">
            <v>2.</v>
          </cell>
          <cell r="N4046" t="str">
            <v>Tukang</v>
          </cell>
          <cell r="O4046" t="str">
            <v>(L02)</v>
          </cell>
          <cell r="P4046" t="str">
            <v>jam</v>
          </cell>
          <cell r="Q4046">
            <v>0.27108433734939769</v>
          </cell>
          <cell r="R4046">
            <v>0</v>
          </cell>
          <cell r="U4046">
            <v>0</v>
          </cell>
        </row>
        <row r="4047">
          <cell r="A4047" t="str">
            <v xml:space="preserve">   1.</v>
          </cell>
          <cell r="C4047" t="str">
            <v>BAHAN</v>
          </cell>
          <cell r="L4047" t="str">
            <v>3.</v>
          </cell>
          <cell r="N4047" t="str">
            <v>Mandor</v>
          </cell>
          <cell r="O4047" t="str">
            <v>(L03)</v>
          </cell>
          <cell r="P4047" t="str">
            <v>jam</v>
          </cell>
          <cell r="Q4047">
            <v>0.13554216867469884</v>
          </cell>
          <cell r="R4047">
            <v>0</v>
          </cell>
          <cell r="U4047">
            <v>0</v>
          </cell>
        </row>
        <row r="4048">
          <cell r="C4048" t="str">
            <v xml:space="preserve">Pemakaian bahan pada pekerjaan penyiapan </v>
          </cell>
        </row>
        <row r="4049">
          <cell r="C4049" t="str">
            <v>material tiang pancang</v>
          </cell>
          <cell r="Q4049" t="str">
            <v xml:space="preserve">JUMLAH HARGA TENAGA   </v>
          </cell>
          <cell r="U4049">
            <v>0</v>
          </cell>
        </row>
        <row r="4051">
          <cell r="A4051" t="str">
            <v>2.</v>
          </cell>
          <cell r="C4051" t="str">
            <v>ALAT</v>
          </cell>
          <cell r="L4051" t="str">
            <v>B.</v>
          </cell>
          <cell r="N4051" t="str">
            <v>BAHAN</v>
          </cell>
        </row>
        <row r="4052">
          <cell r="H4052">
            <v>0</v>
          </cell>
        </row>
        <row r="4053">
          <cell r="A4053" t="str">
            <v>2.a</v>
          </cell>
          <cell r="C4053" t="str">
            <v>Crane on Track 35 Ton</v>
          </cell>
          <cell r="G4053" t="str">
            <v>(E31)</v>
          </cell>
        </row>
        <row r="4054">
          <cell r="C4054" t="str">
            <v>Kapasitas</v>
          </cell>
          <cell r="G4054" t="str">
            <v>V1</v>
          </cell>
          <cell r="H4054">
            <v>1</v>
          </cell>
          <cell r="I4054" t="str">
            <v>Titik</v>
          </cell>
        </row>
        <row r="4055">
          <cell r="C4055" t="str">
            <v>Faktor Efisiensi alat</v>
          </cell>
          <cell r="G4055" t="str">
            <v>Fa</v>
          </cell>
          <cell r="H4055">
            <v>0.83</v>
          </cell>
          <cell r="I4055" t="str">
            <v>-</v>
          </cell>
        </row>
        <row r="4056">
          <cell r="C4056" t="str">
            <v>Waktu siklus</v>
          </cell>
        </row>
        <row r="4057">
          <cell r="C4057" t="str">
            <v>- Waktu penggeseran dan penyetelan tiang</v>
          </cell>
          <cell r="G4057" t="str">
            <v>T1</v>
          </cell>
          <cell r="H4057">
            <v>90</v>
          </cell>
          <cell r="I4057" t="str">
            <v>menit</v>
          </cell>
        </row>
        <row r="4058">
          <cell r="C4058" t="str">
            <v>- Waktu pemancangan sampai kalendering 3 cm</v>
          </cell>
          <cell r="G4058" t="str">
            <v>T2</v>
          </cell>
          <cell r="H4058">
            <v>120</v>
          </cell>
          <cell r="I4058" t="str">
            <v>menit</v>
          </cell>
        </row>
        <row r="4059">
          <cell r="C4059" t="str">
            <v>- Waktu penjambunag tiang</v>
          </cell>
          <cell r="G4059" t="str">
            <v>T3</v>
          </cell>
          <cell r="H4059">
            <v>75</v>
          </cell>
          <cell r="I4059" t="str">
            <v>menit</v>
          </cell>
          <cell r="Q4059" t="str">
            <v xml:space="preserve">JUMLAH HARGA BAHAN   </v>
          </cell>
          <cell r="U4059">
            <v>0</v>
          </cell>
        </row>
        <row r="4060">
          <cell r="G4060" t="str">
            <v>Ts1</v>
          </cell>
          <cell r="H4060">
            <v>195</v>
          </cell>
          <cell r="I4060" t="str">
            <v>menit</v>
          </cell>
        </row>
        <row r="4061">
          <cell r="L4061" t="str">
            <v>C.</v>
          </cell>
          <cell r="N4061" t="str">
            <v>PERALATAN</v>
          </cell>
        </row>
        <row r="4062">
          <cell r="C4062" t="str">
            <v>Kap. Prod. / jam  =</v>
          </cell>
          <cell r="D4062" t="str">
            <v>V1 x p x Fa</v>
          </cell>
          <cell r="G4062" t="str">
            <v>Q1</v>
          </cell>
          <cell r="H4062">
            <v>5.1076923076923064</v>
          </cell>
          <cell r="I4062" t="str">
            <v>M1/jam</v>
          </cell>
        </row>
        <row r="4063">
          <cell r="D4063" t="str">
            <v>Ts1</v>
          </cell>
          <cell r="L4063" t="str">
            <v>1.</v>
          </cell>
          <cell r="N4063" t="str">
            <v>Crane on Track   (E31)</v>
          </cell>
          <cell r="P4063" t="str">
            <v>jam</v>
          </cell>
          <cell r="Q4063">
            <v>0.19578313253012053</v>
          </cell>
          <cell r="R4063">
            <v>129492.40497405821</v>
          </cell>
          <cell r="U4063">
            <v>25352.428684680079</v>
          </cell>
        </row>
        <row r="4064">
          <cell r="C4064" t="str">
            <v xml:space="preserve">Koefisien Alat / m' </v>
          </cell>
          <cell r="D4064" t="str">
            <v>= 1 : Q1</v>
          </cell>
          <cell r="G4064" t="str">
            <v>(E31)</v>
          </cell>
          <cell r="H4064">
            <v>0.19578313253012053</v>
          </cell>
          <cell r="I4064" t="str">
            <v>Jam</v>
          </cell>
          <cell r="L4064" t="str">
            <v>2.</v>
          </cell>
          <cell r="N4064" t="str">
            <v>Pile Driver</v>
          </cell>
          <cell r="O4064" t="str">
            <v>(E30)</v>
          </cell>
          <cell r="P4064" t="str">
            <v>jam</v>
          </cell>
          <cell r="Q4064">
            <v>0.12048192771084339</v>
          </cell>
          <cell r="R4064">
            <v>26959.210653622875</v>
          </cell>
          <cell r="U4064">
            <v>3248.09766911119</v>
          </cell>
        </row>
        <row r="4065">
          <cell r="L4065" t="str">
            <v>3.</v>
          </cell>
          <cell r="N4065" t="str">
            <v>Alat Bantu</v>
          </cell>
          <cell r="P4065" t="str">
            <v>Ls</v>
          </cell>
          <cell r="Q4065">
            <v>1</v>
          </cell>
          <cell r="R4065">
            <v>400</v>
          </cell>
          <cell r="U4065">
            <v>400</v>
          </cell>
        </row>
        <row r="4066">
          <cell r="A4066" t="str">
            <v>2.b</v>
          </cell>
          <cell r="C4066" t="str">
            <v>PILE DRIVER HAMMER</v>
          </cell>
          <cell r="G4066" t="str">
            <v>(E30)</v>
          </cell>
        </row>
        <row r="4067">
          <cell r="C4067" t="str">
            <v>Kapasitas</v>
          </cell>
          <cell r="G4067" t="str">
            <v>V2</v>
          </cell>
          <cell r="H4067">
            <v>1</v>
          </cell>
          <cell r="I4067" t="str">
            <v>Titik</v>
          </cell>
        </row>
        <row r="4068">
          <cell r="C4068" t="str">
            <v>Faktor Efisiensi alat</v>
          </cell>
          <cell r="G4068" t="str">
            <v>Fa</v>
          </cell>
          <cell r="H4068">
            <v>0.83</v>
          </cell>
          <cell r="I4068" t="str">
            <v>-</v>
          </cell>
        </row>
        <row r="4069">
          <cell r="C4069" t="str">
            <v>Waktu siklus</v>
          </cell>
        </row>
        <row r="4070">
          <cell r="C4070" t="str">
            <v>- Waktu pemancangan sampai kalendering 3 cm</v>
          </cell>
          <cell r="G4070" t="str">
            <v>Ts2</v>
          </cell>
          <cell r="H4070">
            <v>120</v>
          </cell>
          <cell r="I4070" t="str">
            <v>menit</v>
          </cell>
        </row>
        <row r="4071">
          <cell r="Q4071" t="str">
            <v xml:space="preserve">JUMLAH HARGA PERALATAN   </v>
          </cell>
          <cell r="U4071">
            <v>29000.526353791269</v>
          </cell>
        </row>
        <row r="4072">
          <cell r="C4072" t="str">
            <v>Kap. Prod. / jam  =</v>
          </cell>
          <cell r="D4072" t="str">
            <v>V2 x p x Fa</v>
          </cell>
          <cell r="G4072" t="str">
            <v>Q1</v>
          </cell>
          <cell r="H4072">
            <v>8.2999999999999989</v>
          </cell>
          <cell r="I4072" t="str">
            <v>M1/jam</v>
          </cell>
        </row>
        <row r="4073">
          <cell r="D4073" t="str">
            <v>Ts2</v>
          </cell>
          <cell r="L4073" t="str">
            <v>D.</v>
          </cell>
          <cell r="N4073" t="str">
            <v>JUMLAH HARGA TENAGA, BAHAN DAN PERALATAN  ( A + B + C )</v>
          </cell>
          <cell r="U4073">
            <v>29000.526353791269</v>
          </cell>
        </row>
        <row r="4074">
          <cell r="C4074" t="str">
            <v xml:space="preserve">Koefisien Alat / m' </v>
          </cell>
          <cell r="D4074" t="str">
            <v>= 1 : Q1</v>
          </cell>
          <cell r="G4074" t="str">
            <v>(E07)</v>
          </cell>
          <cell r="H4074">
            <v>0.12048192771084339</v>
          </cell>
          <cell r="I4074" t="str">
            <v>Jam</v>
          </cell>
          <cell r="L4074" t="str">
            <v>E.</v>
          </cell>
          <cell r="N4074" t="str">
            <v>OVERHEAD &amp; PROFIT</v>
          </cell>
          <cell r="P4074">
            <v>10</v>
          </cell>
          <cell r="Q4074" t="str">
            <v>%  x  D</v>
          </cell>
          <cell r="U4074">
            <v>2900.052635379127</v>
          </cell>
        </row>
        <row r="4075">
          <cell r="L4075" t="str">
            <v>F.</v>
          </cell>
          <cell r="N4075" t="str">
            <v>HARGA SATUAN PEKERJAAN  ( D + E )</v>
          </cell>
          <cell r="U4075">
            <v>31900.578989170397</v>
          </cell>
        </row>
        <row r="4076">
          <cell r="L4076" t="str">
            <v>Note: 1</v>
          </cell>
          <cell r="N4076" t="str">
            <v>SATUAN dapat berdasarkan atas jam operasi untuk Tenaga Kerja dan Peralatan, volume dan/atau ukuran</v>
          </cell>
        </row>
        <row r="4077">
          <cell r="A4077" t="str">
            <v>2.b.</v>
          </cell>
          <cell r="C4077" t="str">
            <v>ALAT  BANTU</v>
          </cell>
          <cell r="N4077" t="str">
            <v>berat untuk bahan-bahan.</v>
          </cell>
        </row>
        <row r="4078">
          <cell r="C4078" t="str">
            <v>Diperlukan alat bantu kecil selama penyetelan dan</v>
          </cell>
          <cell r="J4078" t="str">
            <v>Lumpsum</v>
          </cell>
          <cell r="L4078">
            <v>2</v>
          </cell>
          <cell r="N4078" t="str">
            <v>Kuantitas satuan adalah kuantitas setiap komponen untuk menyelesaikan satu satuan pekerjaan dari nomor</v>
          </cell>
        </row>
        <row r="4079">
          <cell r="C4079" t="str">
            <v xml:space="preserve">    penyambungan</v>
          </cell>
          <cell r="N4079" t="str">
            <v>mata pembayaran.</v>
          </cell>
        </row>
        <row r="4080">
          <cell r="C4080" t="str">
            <v>- Rantai/sling baja</v>
          </cell>
          <cell r="L4080">
            <v>3</v>
          </cell>
          <cell r="N4080" t="str">
            <v>Biaya satuan untuk peralatan sudah termasuk bahan bakar, bahan habis dipakai dan operator.</v>
          </cell>
        </row>
        <row r="4081">
          <cell r="L4081">
            <v>4</v>
          </cell>
          <cell r="N4081" t="str">
            <v>Biaya satuan sudah termasuk pengeluaran untuk seluruh pajak yang berkaitan (tetapi tidak termasuk PPN</v>
          </cell>
        </row>
        <row r="4082">
          <cell r="J4082" t="str">
            <v>Berlanjut ke hal. berikut.</v>
          </cell>
          <cell r="N4082" t="str">
            <v>yang dibayar dari kontrak) dan biaya-biaya lainnya.</v>
          </cell>
        </row>
        <row r="4083">
          <cell r="A4083" t="str">
            <v>ITEM PEMBAYARAN NO.</v>
          </cell>
          <cell r="D4083" t="str">
            <v>:  7.6 (12) c</v>
          </cell>
          <cell r="J4083" t="str">
            <v>Analisa EI-7612</v>
          </cell>
        </row>
        <row r="4084">
          <cell r="A4084" t="str">
            <v>JENIS PEKERJAAN</v>
          </cell>
          <cell r="D4084" t="str">
            <v>:  Pemancgn. T. Pancang Beton</v>
          </cell>
          <cell r="F4084" t="str">
            <v>( 60 x 60 ) cm</v>
          </cell>
        </row>
        <row r="4085">
          <cell r="A4085" t="str">
            <v>SATUAN PEMBAYARAN</v>
          </cell>
          <cell r="D4085" t="str">
            <v>:  M'</v>
          </cell>
          <cell r="H4085" t="str">
            <v xml:space="preserve">        URAIAN ANALISA HARGA SATUAN</v>
          </cell>
        </row>
        <row r="4086">
          <cell r="J4086" t="str">
            <v>Lanjutan</v>
          </cell>
        </row>
        <row r="4088">
          <cell r="A4088" t="str">
            <v>No.</v>
          </cell>
          <cell r="C4088" t="str">
            <v>U R A I A N</v>
          </cell>
          <cell r="G4088" t="str">
            <v>KODE</v>
          </cell>
          <cell r="H4088" t="str">
            <v>KOEF.</v>
          </cell>
          <cell r="I4088" t="str">
            <v>SATUAN</v>
          </cell>
          <cell r="J4088" t="str">
            <v>KETERANGAN</v>
          </cell>
        </row>
        <row r="4091">
          <cell r="A4091" t="str">
            <v>3.</v>
          </cell>
          <cell r="C4091" t="str">
            <v>TENAGA</v>
          </cell>
        </row>
        <row r="4092">
          <cell r="C4092" t="str">
            <v>Produksi Tiang dalam 1 hari</v>
          </cell>
          <cell r="E4092" t="str">
            <v>= Tk x Q1</v>
          </cell>
          <cell r="G4092" t="str">
            <v>Qt</v>
          </cell>
          <cell r="H4092">
            <v>35.753846153846148</v>
          </cell>
          <cell r="I4092" t="str">
            <v>M'</v>
          </cell>
        </row>
        <row r="4093">
          <cell r="C4093" t="str">
            <v>Kebutuhan tenaga tambahan di lokasi ::</v>
          </cell>
        </row>
        <row r="4094">
          <cell r="D4094" t="str">
            <v>- Mandor</v>
          </cell>
          <cell r="G4094" t="str">
            <v>M</v>
          </cell>
          <cell r="H4094">
            <v>1</v>
          </cell>
          <cell r="I4094" t="str">
            <v>orang</v>
          </cell>
        </row>
        <row r="4095">
          <cell r="D4095" t="str">
            <v>- Tukang</v>
          </cell>
          <cell r="G4095" t="str">
            <v>Tb</v>
          </cell>
          <cell r="H4095">
            <v>2</v>
          </cell>
          <cell r="I4095" t="str">
            <v>orang</v>
          </cell>
        </row>
        <row r="4096">
          <cell r="D4096" t="str">
            <v>- Pekerja</v>
          </cell>
          <cell r="G4096" t="str">
            <v>P</v>
          </cell>
          <cell r="H4096">
            <v>15</v>
          </cell>
          <cell r="I4096" t="str">
            <v>orang</v>
          </cell>
        </row>
        <row r="4098">
          <cell r="C4098" t="str">
            <v>Koefisien Tenaga / M3   :</v>
          </cell>
        </row>
        <row r="4099">
          <cell r="D4099" t="str">
            <v>-  Mandor</v>
          </cell>
          <cell r="E4099" t="str">
            <v xml:space="preserve"> = ( Tk x M ) : Qt</v>
          </cell>
          <cell r="G4099" t="str">
            <v>(L03)</v>
          </cell>
          <cell r="H4099">
            <v>0.13554216867469884</v>
          </cell>
          <cell r="I4099" t="str">
            <v>jam</v>
          </cell>
        </row>
        <row r="4100">
          <cell r="D4100" t="str">
            <v>-  Tukang</v>
          </cell>
          <cell r="E4100" t="str">
            <v xml:space="preserve"> = ( Tk x Tb ) : Qt</v>
          </cell>
          <cell r="G4100" t="str">
            <v>(L02)</v>
          </cell>
          <cell r="H4100">
            <v>0.27108433734939769</v>
          </cell>
          <cell r="I4100" t="str">
            <v>jam</v>
          </cell>
        </row>
        <row r="4101">
          <cell r="D4101" t="str">
            <v>-  Pekerja</v>
          </cell>
          <cell r="E4101" t="str">
            <v xml:space="preserve"> = ( Tk x P ) : Qt</v>
          </cell>
          <cell r="G4101" t="str">
            <v>(L01)</v>
          </cell>
          <cell r="H4101">
            <v>2.0331325301204823</v>
          </cell>
          <cell r="I4101" t="str">
            <v>jam</v>
          </cell>
        </row>
        <row r="4104">
          <cell r="A4104" t="str">
            <v>4.</v>
          </cell>
          <cell r="C4104" t="str">
            <v>HARGA DASAR SATUAN UPAH, BAHAN DAN ALAT</v>
          </cell>
        </row>
        <row r="4105">
          <cell r="C4105" t="str">
            <v>Lihat lampiran.</v>
          </cell>
        </row>
        <row r="4107">
          <cell r="A4107" t="str">
            <v>5.</v>
          </cell>
          <cell r="C4107" t="str">
            <v>ANALISA HARGA SATUAN PEKERJAAN</v>
          </cell>
        </row>
        <row r="4108">
          <cell r="C4108" t="str">
            <v>Lihat perhitungan dalam FORMULIR STANDAR UNTUK</v>
          </cell>
        </row>
        <row r="4109">
          <cell r="C4109" t="str">
            <v>PEREKEMAN ANALISA MASING-MASING HARGA</v>
          </cell>
        </row>
        <row r="4110">
          <cell r="C4110" t="str">
            <v>SATUAN.</v>
          </cell>
        </row>
        <row r="4111">
          <cell r="C4111" t="str">
            <v>Didapat Harga Satuan Pekerjaan :</v>
          </cell>
        </row>
        <row r="4113">
          <cell r="C4113" t="str">
            <v xml:space="preserve">Rp.  </v>
          </cell>
          <cell r="D4113">
            <v>31900.578989170397</v>
          </cell>
          <cell r="E4113" t="str">
            <v xml:space="preserve"> / M'</v>
          </cell>
        </row>
        <row r="4117">
          <cell r="A4117" t="str">
            <v>6.</v>
          </cell>
          <cell r="C4117" t="str">
            <v>MASA PELAKSANAAN YANG DIPERLUKAN</v>
          </cell>
        </row>
        <row r="4118">
          <cell r="C4118" t="str">
            <v>Masa Pelaksanaan :</v>
          </cell>
          <cell r="D4118" t="str">
            <v>. . . . . . . . . . . .</v>
          </cell>
        </row>
        <row r="4120">
          <cell r="A4120" t="str">
            <v>7.</v>
          </cell>
          <cell r="C4120" t="str">
            <v>VOLUME PEKERJAAN YANG DIPERLUKAN</v>
          </cell>
        </row>
        <row r="4121">
          <cell r="C4121" t="str">
            <v>Volume pekerjaan  :</v>
          </cell>
          <cell r="D4121">
            <v>0</v>
          </cell>
          <cell r="E4121" t="str">
            <v>M'</v>
          </cell>
        </row>
      </sheetData>
      <sheetData sheetId="29" refreshError="1">
        <row r="1">
          <cell r="A1" t="str">
            <v>ITEM PEMBAYARAN NO.</v>
          </cell>
          <cell r="D1" t="str">
            <v>:  7.1 (1)</v>
          </cell>
          <cell r="J1" t="str">
            <v>Analisa EI-711</v>
          </cell>
          <cell r="T1" t="str">
            <v>Analisa EI-711</v>
          </cell>
        </row>
        <row r="2">
          <cell r="A2" t="str">
            <v>JENIS PEKERJAAN</v>
          </cell>
          <cell r="D2" t="str">
            <v>:  Beton K-500</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(cara mekanik)</v>
          </cell>
          <cell r="L10" t="str">
            <v>Nama Paket</v>
          </cell>
          <cell r="O10" t="str">
            <v>:  Pembangunan Jalan Resetlement Pengungsi Mauritzu</v>
          </cell>
        </row>
        <row r="11">
          <cell r="A11">
            <v>2</v>
          </cell>
          <cell r="C11" t="str">
            <v>Lokasi pekerjaan : sepanjang jalan</v>
          </cell>
          <cell r="L11" t="str">
            <v>Prop / Kab / Kodya</v>
          </cell>
          <cell r="O11" t="str">
            <v>:  Nusa Tenggara Timur / TTU</v>
          </cell>
        </row>
        <row r="12">
          <cell r="A12">
            <v>3</v>
          </cell>
          <cell r="C12" t="str">
            <v>Bahan dasar (batu, pasir dan semen) diterima</v>
          </cell>
          <cell r="L12" t="str">
            <v>ITEM PEMBAYARAN NO.</v>
          </cell>
          <cell r="O12" t="str">
            <v>:  7.1 (1)</v>
          </cell>
          <cell r="R12" t="str">
            <v>PERKIRAAN VOL. PEK.</v>
          </cell>
          <cell r="T12" t="str">
            <v>:</v>
          </cell>
          <cell r="U12">
            <v>0</v>
          </cell>
        </row>
        <row r="13">
          <cell r="C13" t="str">
            <v>seluruhnya di lokasi pekerjaan</v>
          </cell>
          <cell r="L13" t="str">
            <v>JENIS PEKERJAAN</v>
          </cell>
          <cell r="O13" t="str">
            <v>:  Beton K-500</v>
          </cell>
          <cell r="R13" t="str">
            <v>TOTAL HARGA (Rp.)</v>
          </cell>
          <cell r="T13" t="str">
            <v>:</v>
          </cell>
          <cell r="U13">
            <v>0</v>
          </cell>
        </row>
        <row r="14">
          <cell r="A14">
            <v>4</v>
          </cell>
          <cell r="C14" t="str">
            <v>Jarak rata-rata Base camp ke lokasi pekerjaan</v>
          </cell>
          <cell r="G14" t="str">
            <v>L</v>
          </cell>
          <cell r="H14">
            <v>17.5</v>
          </cell>
          <cell r="I14" t="str">
            <v>KM</v>
          </cell>
          <cell r="L14" t="str">
            <v>SATUAN PEMBAYARAN</v>
          </cell>
          <cell r="O14" t="str">
            <v>:  M3</v>
          </cell>
          <cell r="R14" t="str">
            <v>% THD. BIAYA PROYEK</v>
          </cell>
          <cell r="T14" t="str">
            <v>:</v>
          </cell>
          <cell r="U14">
            <v>0</v>
          </cell>
        </row>
        <row r="15">
          <cell r="A15">
            <v>5</v>
          </cell>
          <cell r="C15" t="str">
            <v>Jam kerja efektif per-hari</v>
          </cell>
          <cell r="G15" t="str">
            <v>Tk</v>
          </cell>
          <cell r="H15">
            <v>7</v>
          </cell>
          <cell r="I15" t="str">
            <v>jam</v>
          </cell>
        </row>
        <row r="16">
          <cell r="A16">
            <v>6</v>
          </cell>
          <cell r="C16" t="str">
            <v>Kadar Semen Minimum (Spesifikasi)</v>
          </cell>
          <cell r="G16" t="str">
            <v>Ks</v>
          </cell>
          <cell r="H16">
            <v>450</v>
          </cell>
          <cell r="I16" t="str">
            <v>Kg/M3</v>
          </cell>
        </row>
        <row r="17">
          <cell r="Q17" t="str">
            <v>PERKIRAAN</v>
          </cell>
          <cell r="R17" t="str">
            <v>HARGA</v>
          </cell>
          <cell r="S17" t="str">
            <v>JUMLAH</v>
          </cell>
        </row>
        <row r="18">
          <cell r="A18">
            <v>7</v>
          </cell>
          <cell r="C18" t="str">
            <v>Perbandingan Air/Semen Maksimum (Spesifikasi)</v>
          </cell>
          <cell r="G18" t="str">
            <v>Wcr</v>
          </cell>
          <cell r="H18">
            <v>0.375</v>
          </cell>
          <cell r="I18" t="str">
            <v>-</v>
          </cell>
          <cell r="L18" t="str">
            <v>NO.</v>
          </cell>
          <cell r="N18" t="str">
            <v>KOMPONEN</v>
          </cell>
          <cell r="P18" t="str">
            <v>SATUAN</v>
          </cell>
          <cell r="Q18" t="str">
            <v>KUANTITAS</v>
          </cell>
          <cell r="R18" t="str">
            <v>SATUAN</v>
          </cell>
          <cell r="S18" t="str">
            <v>HARGA</v>
          </cell>
        </row>
        <row r="19">
          <cell r="A19">
            <v>8</v>
          </cell>
          <cell r="C19" t="str">
            <v>Perbandingan Camp.</v>
          </cell>
          <cell r="D19">
            <v>1</v>
          </cell>
          <cell r="E19" t="str">
            <v>:  Semen</v>
          </cell>
          <cell r="G19" t="str">
            <v>Sm</v>
          </cell>
          <cell r="H19">
            <v>20.242914979757089</v>
          </cell>
          <cell r="I19" t="str">
            <v>%</v>
          </cell>
          <cell r="J19" t="str">
            <v xml:space="preserve"> Berdasarkan</v>
          </cell>
          <cell r="R19" t="str">
            <v>(Rp.)</v>
          </cell>
          <cell r="S19" t="str">
            <v>(Rp.)</v>
          </cell>
        </row>
        <row r="20">
          <cell r="D20">
            <v>1.4</v>
          </cell>
          <cell r="E20" t="str">
            <v>:  Pasir</v>
          </cell>
          <cell r="G20" t="str">
            <v>Ps</v>
          </cell>
          <cell r="H20">
            <v>28.340080971659919</v>
          </cell>
          <cell r="I20" t="str">
            <v>%</v>
          </cell>
          <cell r="J20" t="str">
            <v xml:space="preserve"> JMF &amp; sesuai</v>
          </cell>
        </row>
        <row r="21">
          <cell r="D21">
            <v>2.54</v>
          </cell>
          <cell r="E21" t="str">
            <v>:  Agregat Kasar</v>
          </cell>
          <cell r="G21" t="str">
            <v>Kr</v>
          </cell>
          <cell r="H21">
            <v>51.417004048583003</v>
          </cell>
          <cell r="I21" t="str">
            <v>%</v>
          </cell>
          <cell r="J21" t="str">
            <v xml:space="preserve"> dgn Spesifikasi</v>
          </cell>
        </row>
        <row r="22">
          <cell r="A22">
            <v>9</v>
          </cell>
          <cell r="C22" t="str">
            <v>Berat Jenis Material :</v>
          </cell>
          <cell r="L22" t="str">
            <v>A.</v>
          </cell>
          <cell r="N22" t="str">
            <v>TENAGA</v>
          </cell>
        </row>
        <row r="23">
          <cell r="C23" t="str">
            <v>-  Beton</v>
          </cell>
          <cell r="G23" t="str">
            <v>D1</v>
          </cell>
          <cell r="H23">
            <v>2.25</v>
          </cell>
          <cell r="I23" t="str">
            <v>T/M3</v>
          </cell>
        </row>
        <row r="24">
          <cell r="C24" t="str">
            <v>-  Semen</v>
          </cell>
          <cell r="G24" t="str">
            <v>D2</v>
          </cell>
          <cell r="H24">
            <v>1.44</v>
          </cell>
          <cell r="I24" t="str">
            <v>T/M3</v>
          </cell>
          <cell r="L24" t="str">
            <v>1.</v>
          </cell>
          <cell r="N24" t="str">
            <v>Pekerja</v>
          </cell>
          <cell r="O24" t="str">
            <v>(L01)</v>
          </cell>
          <cell r="P24" t="str">
            <v>jam</v>
          </cell>
          <cell r="Q24">
            <v>5.3012048192771086</v>
          </cell>
          <cell r="R24">
            <v>0</v>
          </cell>
          <cell r="U24">
            <v>0</v>
          </cell>
        </row>
        <row r="25">
          <cell r="C25" t="str">
            <v>-  Pasir</v>
          </cell>
          <cell r="G25" t="str">
            <v>D3</v>
          </cell>
          <cell r="H25">
            <v>1.8</v>
          </cell>
          <cell r="I25" t="str">
            <v>T/M3</v>
          </cell>
          <cell r="L25" t="str">
            <v>2.</v>
          </cell>
          <cell r="N25" t="str">
            <v>Tukang</v>
          </cell>
          <cell r="O25" t="str">
            <v>(L02)</v>
          </cell>
          <cell r="P25" t="str">
            <v>jam</v>
          </cell>
          <cell r="Q25">
            <v>1.7670682730923695</v>
          </cell>
          <cell r="R25">
            <v>0</v>
          </cell>
          <cell r="U25">
            <v>0</v>
          </cell>
        </row>
        <row r="26">
          <cell r="C26" t="str">
            <v>-  Agregat Kasar</v>
          </cell>
          <cell r="G26" t="str">
            <v>D4</v>
          </cell>
          <cell r="H26">
            <v>1.8</v>
          </cell>
          <cell r="I26" t="str">
            <v>T/M3</v>
          </cell>
          <cell r="L26" t="str">
            <v>3.</v>
          </cell>
          <cell r="N26" t="str">
            <v>Mandor</v>
          </cell>
          <cell r="O26" t="str">
            <v>(L03)</v>
          </cell>
          <cell r="P26" t="str">
            <v>jam</v>
          </cell>
          <cell r="Q26">
            <v>0.44176706827309237</v>
          </cell>
          <cell r="R26">
            <v>0</v>
          </cell>
          <cell r="U26">
            <v>0</v>
          </cell>
        </row>
        <row r="28">
          <cell r="A28" t="str">
            <v>II.</v>
          </cell>
          <cell r="C28" t="str">
            <v>URUTAN KERJA</v>
          </cell>
          <cell r="Q28" t="str">
            <v xml:space="preserve">JUMLAH HARGA TENAGA   </v>
          </cell>
          <cell r="U28">
            <v>0</v>
          </cell>
        </row>
        <row r="29">
          <cell r="A29">
            <v>1</v>
          </cell>
          <cell r="C29" t="str">
            <v>Semen, pasir, batu kerikil dan air dicampur dan diaduk</v>
          </cell>
        </row>
        <row r="30">
          <cell r="C30" t="str">
            <v>menjadi beton dengan menggunakan Concrete Mixer</v>
          </cell>
          <cell r="L30" t="str">
            <v>B.</v>
          </cell>
          <cell r="N30" t="str">
            <v>BAHAN</v>
          </cell>
        </row>
        <row r="31">
          <cell r="A31">
            <v>2</v>
          </cell>
          <cell r="C31" t="str">
            <v>Beton di-cor ke dalam bekisting yang telah disiapkan</v>
          </cell>
        </row>
        <row r="32">
          <cell r="A32">
            <v>3</v>
          </cell>
          <cell r="C32" t="str">
            <v>Penyelesaian dan perapihan setelah pemasangan</v>
          </cell>
          <cell r="L32" t="str">
            <v>1.</v>
          </cell>
          <cell r="N32" t="str">
            <v>Semen</v>
          </cell>
          <cell r="O32" t="str">
            <v>(M12)</v>
          </cell>
          <cell r="P32" t="str">
            <v>Kg</v>
          </cell>
          <cell r="Q32">
            <v>466.85222672064776</v>
          </cell>
          <cell r="R32">
            <v>0</v>
          </cell>
          <cell r="U32">
            <v>0</v>
          </cell>
        </row>
        <row r="33">
          <cell r="L33" t="str">
            <v>2.</v>
          </cell>
          <cell r="N33" t="str">
            <v>Pasir</v>
          </cell>
          <cell r="O33" t="str">
            <v>(M01)</v>
          </cell>
          <cell r="P33" t="str">
            <v>M3</v>
          </cell>
          <cell r="Q33">
            <v>0.36310728744939264</v>
          </cell>
          <cell r="R33">
            <v>14800</v>
          </cell>
          <cell r="U33">
            <v>5373.9878542510114</v>
          </cell>
        </row>
        <row r="34">
          <cell r="A34" t="str">
            <v>III.</v>
          </cell>
          <cell r="C34" t="str">
            <v>PEMAKAIAN BAHAN, ALAT DAN TENAGA</v>
          </cell>
          <cell r="L34" t="str">
            <v>3.</v>
          </cell>
          <cell r="N34" t="str">
            <v>Agregat Kasar</v>
          </cell>
          <cell r="O34" t="str">
            <v>(M03)</v>
          </cell>
          <cell r="P34" t="str">
            <v>M3</v>
          </cell>
          <cell r="Q34">
            <v>0.65878036437246967</v>
          </cell>
          <cell r="R34">
            <v>32852.921470565663</v>
          </cell>
          <cell r="U34">
            <v>21642.85957707938</v>
          </cell>
        </row>
        <row r="35">
          <cell r="L35" t="str">
            <v>4.</v>
          </cell>
          <cell r="N35" t="str">
            <v>Kayu Perancah</v>
          </cell>
          <cell r="O35" t="str">
            <v>(M19)</v>
          </cell>
          <cell r="P35" t="str">
            <v>M3</v>
          </cell>
          <cell r="Q35">
            <v>0.15</v>
          </cell>
          <cell r="R35">
            <v>950000</v>
          </cell>
          <cell r="U35">
            <v>142500</v>
          </cell>
        </row>
        <row r="36">
          <cell r="A36" t="str">
            <v xml:space="preserve">   1.</v>
          </cell>
          <cell r="C36" t="str">
            <v>BAHAN</v>
          </cell>
          <cell r="L36" t="str">
            <v>5.</v>
          </cell>
          <cell r="N36" t="str">
            <v>Paku</v>
          </cell>
          <cell r="O36" t="str">
            <v>(M18)</v>
          </cell>
          <cell r="P36" t="str">
            <v>Kg</v>
          </cell>
          <cell r="Q36">
            <v>1.5</v>
          </cell>
          <cell r="R36">
            <v>10800</v>
          </cell>
          <cell r="U36">
            <v>16200</v>
          </cell>
        </row>
        <row r="37">
          <cell r="A37" t="str">
            <v>1.a.</v>
          </cell>
          <cell r="C37" t="str">
            <v>Semen (PC)          =</v>
          </cell>
          <cell r="D37" t="str">
            <v>{Sm x D1 x 1000} x 1.025</v>
          </cell>
          <cell r="G37" t="str">
            <v>(M12)</v>
          </cell>
          <cell r="H37">
            <v>466.85222672064776</v>
          </cell>
          <cell r="I37" t="str">
            <v>Kg</v>
          </cell>
        </row>
        <row r="38">
          <cell r="A38" t="str">
            <v>1.b.</v>
          </cell>
          <cell r="C38" t="str">
            <v>Pasir Beton           =</v>
          </cell>
          <cell r="D38" t="str">
            <v>{(Ps x D1) : D3} x 1.025</v>
          </cell>
          <cell r="G38" t="str">
            <v>(M01)</v>
          </cell>
          <cell r="H38">
            <v>0.36310728744939264</v>
          </cell>
          <cell r="I38" t="str">
            <v>M3</v>
          </cell>
          <cell r="J38">
            <v>653.59311740890678</v>
          </cell>
          <cell r="Q38" t="str">
            <v xml:space="preserve">JUMLAH HARGA BAHAN   </v>
          </cell>
          <cell r="U38">
            <v>185716.84743133039</v>
          </cell>
        </row>
        <row r="39">
          <cell r="A39" t="str">
            <v>1.c.</v>
          </cell>
          <cell r="C39" t="str">
            <v>Agregat  Kasar      =</v>
          </cell>
          <cell r="D39" t="str">
            <v>{(Kr x D1) : D4} x 1.025</v>
          </cell>
          <cell r="G39" t="str">
            <v>(M03)</v>
          </cell>
          <cell r="H39">
            <v>0.65878036437246967</v>
          </cell>
          <cell r="I39" t="str">
            <v>M3</v>
          </cell>
          <cell r="J39">
            <v>1185.8046558704455</v>
          </cell>
        </row>
        <row r="40">
          <cell r="A40" t="str">
            <v>1.d.</v>
          </cell>
          <cell r="C40" t="str">
            <v>Kayu Perancah dan/atau Bekisting</v>
          </cell>
          <cell r="G40" t="str">
            <v>(M19)</v>
          </cell>
          <cell r="H40">
            <v>0.15</v>
          </cell>
          <cell r="I40" t="str">
            <v>M3</v>
          </cell>
          <cell r="L40" t="str">
            <v>C.</v>
          </cell>
          <cell r="N40" t="str">
            <v>PERALATAN</v>
          </cell>
        </row>
        <row r="41">
          <cell r="A41" t="str">
            <v>1.e.</v>
          </cell>
          <cell r="C41" t="str">
            <v>Paku</v>
          </cell>
          <cell r="G41" t="str">
            <v>(M18)</v>
          </cell>
          <cell r="H41">
            <v>1.5</v>
          </cell>
          <cell r="I41" t="str">
            <v>Kg</v>
          </cell>
        </row>
        <row r="42">
          <cell r="L42" t="str">
            <v>1.</v>
          </cell>
          <cell r="N42" t="str">
            <v>Conc. Mixer</v>
          </cell>
          <cell r="O42" t="str">
            <v>(E06)</v>
          </cell>
          <cell r="P42" t="str">
            <v>jam</v>
          </cell>
          <cell r="Q42">
            <v>0.44176706827309237</v>
          </cell>
          <cell r="R42">
            <v>43852.641561599114</v>
          </cell>
          <cell r="U42">
            <v>19372.652898698405</v>
          </cell>
        </row>
        <row r="43">
          <cell r="A43" t="str">
            <v>2.</v>
          </cell>
          <cell r="C43" t="str">
            <v>ALAT</v>
          </cell>
          <cell r="L43" t="str">
            <v>2.</v>
          </cell>
          <cell r="N43" t="str">
            <v>Water Tanker</v>
          </cell>
          <cell r="O43" t="str">
            <v>(E23)</v>
          </cell>
          <cell r="P43" t="str">
            <v>jam</v>
          </cell>
          <cell r="Q43">
            <v>5.273180271694064E-2</v>
          </cell>
          <cell r="R43">
            <v>91511.794856134482</v>
          </cell>
          <cell r="U43">
            <v>4825.581912626827</v>
          </cell>
        </row>
        <row r="44">
          <cell r="A44" t="str">
            <v>2.a.</v>
          </cell>
          <cell r="C44" t="str">
            <v>CONCRETE MIXER</v>
          </cell>
          <cell r="G44" t="str">
            <v>(E06)</v>
          </cell>
          <cell r="L44" t="str">
            <v>3.</v>
          </cell>
          <cell r="N44" t="str">
            <v>Con. Vibrator</v>
          </cell>
          <cell r="O44" t="str">
            <v>(E20)</v>
          </cell>
          <cell r="P44" t="str">
            <v>jam</v>
          </cell>
          <cell r="Q44">
            <v>0.44176706827309237</v>
          </cell>
          <cell r="R44">
            <v>13876.414497529062</v>
          </cell>
          <cell r="U44">
            <v>6130.1429507156499</v>
          </cell>
        </row>
        <row r="45">
          <cell r="C45" t="str">
            <v>Kapasitas Alat</v>
          </cell>
          <cell r="G45" t="str">
            <v>V</v>
          </cell>
          <cell r="H45">
            <v>500</v>
          </cell>
          <cell r="I45" t="str">
            <v>liter</v>
          </cell>
          <cell r="L45" t="str">
            <v>4.</v>
          </cell>
          <cell r="N45" t="str">
            <v>Con, Pump</v>
          </cell>
          <cell r="O45" t="str">
            <v>(E28)</v>
          </cell>
          <cell r="P45" t="str">
            <v>jam</v>
          </cell>
          <cell r="Q45">
            <v>0.44176706827309237</v>
          </cell>
          <cell r="R45">
            <v>79341.978384518705</v>
          </cell>
          <cell r="U45">
            <v>35050.673181915896</v>
          </cell>
        </row>
        <row r="46">
          <cell r="C46" t="str">
            <v>Faktor Efisiensi Alat</v>
          </cell>
          <cell r="G46" t="str">
            <v>Fa</v>
          </cell>
          <cell r="H46">
            <v>0.83</v>
          </cell>
          <cell r="I46" t="str">
            <v>-</v>
          </cell>
          <cell r="L46" t="str">
            <v>5.</v>
          </cell>
          <cell r="N46" t="str">
            <v>Alat Bantu</v>
          </cell>
          <cell r="P46" t="str">
            <v>Ls</v>
          </cell>
          <cell r="Q46">
            <v>1</v>
          </cell>
          <cell r="R46">
            <v>1200</v>
          </cell>
          <cell r="U46">
            <v>1200</v>
          </cell>
        </row>
        <row r="47">
          <cell r="C47" t="str">
            <v>Waktu siklus   :</v>
          </cell>
          <cell r="D47" t="str">
            <v>(T1 + T2 + T3 + T4)</v>
          </cell>
          <cell r="G47" t="str">
            <v>Ts</v>
          </cell>
        </row>
        <row r="48">
          <cell r="C48" t="str">
            <v>-  Memuat</v>
          </cell>
          <cell r="G48" t="str">
            <v>T1</v>
          </cell>
          <cell r="H48">
            <v>3</v>
          </cell>
          <cell r="I48" t="str">
            <v>menit</v>
          </cell>
        </row>
        <row r="49">
          <cell r="C49" t="str">
            <v>-  Mengaduk</v>
          </cell>
          <cell r="G49" t="str">
            <v>T2</v>
          </cell>
          <cell r="H49">
            <v>2</v>
          </cell>
          <cell r="I49" t="str">
            <v>menit</v>
          </cell>
        </row>
        <row r="50">
          <cell r="C50" t="str">
            <v>-  Menuang</v>
          </cell>
          <cell r="G50" t="str">
            <v>T3</v>
          </cell>
          <cell r="H50">
            <v>3</v>
          </cell>
          <cell r="I50" t="str">
            <v>menit</v>
          </cell>
          <cell r="Q50" t="str">
            <v xml:space="preserve">JUMLAH HARGA PERALATAN   </v>
          </cell>
          <cell r="U50">
            <v>66579.050943956769</v>
          </cell>
        </row>
        <row r="51">
          <cell r="C51" t="str">
            <v>-  Tunggu, dll.</v>
          </cell>
          <cell r="G51" t="str">
            <v>T4</v>
          </cell>
          <cell r="H51">
            <v>3</v>
          </cell>
          <cell r="I51" t="str">
            <v>menit</v>
          </cell>
        </row>
        <row r="52">
          <cell r="G52" t="str">
            <v>Ts</v>
          </cell>
          <cell r="H52">
            <v>11</v>
          </cell>
          <cell r="I52" t="str">
            <v>menit</v>
          </cell>
          <cell r="L52" t="str">
            <v>D.</v>
          </cell>
          <cell r="N52" t="str">
            <v>JUMLAH HARGA TENAGA, BAHAN DAN PERALATAN  ( A + B + C )</v>
          </cell>
          <cell r="U52">
            <v>252295.89837528716</v>
          </cell>
        </row>
        <row r="53">
          <cell r="L53" t="str">
            <v>E.</v>
          </cell>
          <cell r="N53" t="str">
            <v>OVERHEAD &amp; PROFIT</v>
          </cell>
          <cell r="P53">
            <v>10</v>
          </cell>
          <cell r="Q53" t="str">
            <v>%  x  D</v>
          </cell>
          <cell r="U53">
            <v>25229.589837528718</v>
          </cell>
        </row>
        <row r="54">
          <cell r="C54" t="str">
            <v>Kap. Prod. / jam  =</v>
          </cell>
          <cell r="D54" t="str">
            <v>V x Fa x 60</v>
          </cell>
          <cell r="G54" t="str">
            <v>Q1</v>
          </cell>
          <cell r="H54">
            <v>2.2636363636363637</v>
          </cell>
          <cell r="I54" t="str">
            <v>M3/jam</v>
          </cell>
          <cell r="L54" t="str">
            <v>F.</v>
          </cell>
          <cell r="N54" t="str">
            <v>HARGA SATUAN PEKERJAAN  ( D + E )</v>
          </cell>
          <cell r="U54">
            <v>277525.48821281589</v>
          </cell>
        </row>
        <row r="55">
          <cell r="D55" t="str">
            <v>1000 x Ts</v>
          </cell>
          <cell r="L55" t="str">
            <v>Note: 1</v>
          </cell>
          <cell r="N55" t="str">
            <v>SATUAN dapat berdasarkan atas jam operasi untuk Tenaga Kerja dan Peralatan, volume dan/atau ukuran</v>
          </cell>
        </row>
        <row r="56">
          <cell r="N56" t="str">
            <v>berat untuk bahan-bahan.</v>
          </cell>
        </row>
        <row r="57">
          <cell r="C57" t="str">
            <v>Koefisien Alat / M3</v>
          </cell>
          <cell r="D57" t="str">
            <v xml:space="preserve">  =   1  :  Q1</v>
          </cell>
          <cell r="G57" t="str">
            <v>(E06)</v>
          </cell>
          <cell r="H57">
            <v>0.44176706827309237</v>
          </cell>
          <cell r="I57" t="str">
            <v>jam</v>
          </cell>
          <cell r="L57">
            <v>2</v>
          </cell>
          <cell r="N57" t="str">
            <v>Kuantitas satuan adalah kuantitas setiap komponen untuk menyelesaikan satu satuan pekerjaan dari nomor</v>
          </cell>
        </row>
        <row r="58">
          <cell r="N58" t="str">
            <v>mata pembayaran.</v>
          </cell>
        </row>
        <row r="59">
          <cell r="L59">
            <v>3</v>
          </cell>
          <cell r="N59" t="str">
            <v>Biaya satuan untuk peralatan sudah termasuk bahan bakar, bahan habis dipakai dan operator.</v>
          </cell>
        </row>
        <row r="60">
          <cell r="L60">
            <v>4</v>
          </cell>
          <cell r="N60" t="str">
            <v>Biaya satuan sudah termasuk pengeluaran untuk seluruh pajak yang berkaitan (tetapi tidak termasuk PPN</v>
          </cell>
        </row>
        <row r="61">
          <cell r="J61" t="str">
            <v>Berlanjut ke hal. berikut.</v>
          </cell>
          <cell r="N61" t="str">
            <v>yang dibayar dari kontrak) dan biaya-biaya lainnya.</v>
          </cell>
        </row>
        <row r="62">
          <cell r="A62" t="str">
            <v>ITEM PEMBAYARAN NO.</v>
          </cell>
          <cell r="D62" t="str">
            <v>:  7.1 (1)</v>
          </cell>
          <cell r="J62" t="str">
            <v>Analisa EI-711</v>
          </cell>
        </row>
        <row r="63">
          <cell r="A63" t="str">
            <v>JENIS PEKERJAAN</v>
          </cell>
          <cell r="D63" t="str">
            <v>:  Beton K-500</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A70" t="str">
            <v>2.b.</v>
          </cell>
          <cell r="C70" t="str">
            <v>WATER TANK TRUCK</v>
          </cell>
          <cell r="G70" t="str">
            <v>(E23)</v>
          </cell>
        </row>
        <row r="71">
          <cell r="C71" t="str">
            <v>Volume Tanki Air</v>
          </cell>
          <cell r="G71" t="str">
            <v>V</v>
          </cell>
          <cell r="H71">
            <v>4</v>
          </cell>
          <cell r="I71" t="str">
            <v>M3</v>
          </cell>
        </row>
        <row r="72">
          <cell r="C72" t="str">
            <v>Kebutuhan air / M3 beton</v>
          </cell>
          <cell r="G72" t="str">
            <v>Wc</v>
          </cell>
          <cell r="H72">
            <v>0.17506958502024292</v>
          </cell>
          <cell r="I72" t="str">
            <v>M3</v>
          </cell>
        </row>
        <row r="73">
          <cell r="C73" t="str">
            <v>Faktor Efiesiensi Alat</v>
          </cell>
          <cell r="G73" t="str">
            <v>Fa</v>
          </cell>
          <cell r="H73">
            <v>0.83</v>
          </cell>
          <cell r="I73" t="str">
            <v>-</v>
          </cell>
        </row>
        <row r="74">
          <cell r="C74" t="str">
            <v>Pengisian Tanki / jam</v>
          </cell>
          <cell r="G74" t="str">
            <v>n</v>
          </cell>
          <cell r="H74">
            <v>1</v>
          </cell>
          <cell r="I74" t="str">
            <v>kali</v>
          </cell>
        </row>
        <row r="76">
          <cell r="C76" t="str">
            <v>Kap. Prod. / jam  =</v>
          </cell>
          <cell r="D76" t="str">
            <v>V x Fa x n</v>
          </cell>
          <cell r="G76" t="str">
            <v>Q2</v>
          </cell>
          <cell r="H76">
            <v>18.963887985546521</v>
          </cell>
          <cell r="I76" t="str">
            <v>M3</v>
          </cell>
        </row>
        <row r="77">
          <cell r="D77" t="str">
            <v>Wc</v>
          </cell>
        </row>
        <row r="79">
          <cell r="C79" t="str">
            <v>Koefisien Alat / M3</v>
          </cell>
          <cell r="D79" t="str">
            <v xml:space="preserve">  =   1  :  Q2</v>
          </cell>
          <cell r="G79" t="str">
            <v>(E23)</v>
          </cell>
          <cell r="H79">
            <v>5.273180271694064E-2</v>
          </cell>
          <cell r="I79" t="str">
            <v>jam</v>
          </cell>
        </row>
        <row r="81">
          <cell r="A81" t="str">
            <v>2.c.</v>
          </cell>
          <cell r="C81" t="str">
            <v>CONCRETE VIBRATOR</v>
          </cell>
          <cell r="G81" t="str">
            <v>(E20)</v>
          </cell>
        </row>
        <row r="82">
          <cell r="C82" t="str">
            <v>Kebutuhan Alat Penggetar Beton ini disesuaikan dgn</v>
          </cell>
        </row>
        <row r="83">
          <cell r="C83" t="str">
            <v>kapasitas produksi Alat Pencampur (Concrete Mixer)</v>
          </cell>
        </row>
        <row r="85">
          <cell r="C85" t="str">
            <v>Kap. Prod. / jam  =</v>
          </cell>
          <cell r="D85" t="str">
            <v>Kap. Prod./jam Concrete Mixer</v>
          </cell>
          <cell r="G85" t="str">
            <v>Q3</v>
          </cell>
          <cell r="H85">
            <v>2.2636363636363637</v>
          </cell>
          <cell r="I85" t="str">
            <v>M3</v>
          </cell>
        </row>
        <row r="87">
          <cell r="C87" t="str">
            <v>Koefisien Alat / M3</v>
          </cell>
          <cell r="D87" t="str">
            <v xml:space="preserve">  =   1  :  Q3</v>
          </cell>
          <cell r="G87" t="str">
            <v>(E20)</v>
          </cell>
          <cell r="H87">
            <v>0.44176706827309237</v>
          </cell>
          <cell r="I87" t="str">
            <v>jam</v>
          </cell>
        </row>
        <row r="89">
          <cell r="A89" t="str">
            <v>2.d.</v>
          </cell>
          <cell r="C89" t="str">
            <v>CONCRETTE PUMP</v>
          </cell>
          <cell r="G89" t="str">
            <v>(E28)</v>
          </cell>
        </row>
        <row r="90">
          <cell r="C90" t="str">
            <v>Kapasitas Alat</v>
          </cell>
          <cell r="G90" t="str">
            <v>V</v>
          </cell>
          <cell r="H90">
            <v>8</v>
          </cell>
          <cell r="I90" t="str">
            <v>M3</v>
          </cell>
        </row>
        <row r="91">
          <cell r="C91" t="str">
            <v>Faktor Efisiensi Alat</v>
          </cell>
          <cell r="G91" t="str">
            <v>Fa</v>
          </cell>
          <cell r="H91">
            <v>0.83</v>
          </cell>
          <cell r="I91" t="str">
            <v>-</v>
          </cell>
        </row>
        <row r="93">
          <cell r="C93" t="str">
            <v>Kap. Prod. / jam  =</v>
          </cell>
          <cell r="D93" t="str">
            <v>Kap. Prod./jam Concrete Mixer</v>
          </cell>
          <cell r="G93" t="str">
            <v>Q2</v>
          </cell>
          <cell r="H93">
            <v>2.2636363636363637</v>
          </cell>
          <cell r="I93" t="str">
            <v>M3</v>
          </cell>
        </row>
        <row r="95">
          <cell r="C95" t="str">
            <v>Koefisien Alat / M3</v>
          </cell>
          <cell r="D95" t="str">
            <v xml:space="preserve">  =   1  :  Q3</v>
          </cell>
          <cell r="G95" t="str">
            <v>(E28)</v>
          </cell>
          <cell r="H95">
            <v>0.44176706827309237</v>
          </cell>
          <cell r="I95" t="str">
            <v>jam</v>
          </cell>
        </row>
        <row r="97">
          <cell r="A97" t="str">
            <v>2.e.</v>
          </cell>
          <cell r="C97" t="str">
            <v>ALAT BANTU</v>
          </cell>
        </row>
        <row r="98">
          <cell r="C98" t="str">
            <v>Diperlukan  :</v>
          </cell>
        </row>
        <row r="99">
          <cell r="C99" t="str">
            <v>- Sekop</v>
          </cell>
          <cell r="D99" t="str">
            <v>=  2  buah</v>
          </cell>
        </row>
        <row r="100">
          <cell r="C100" t="str">
            <v>- Pacul</v>
          </cell>
          <cell r="D100" t="str">
            <v>=  2  buah</v>
          </cell>
        </row>
        <row r="101">
          <cell r="C101" t="str">
            <v>- Sendok Semen</v>
          </cell>
          <cell r="D101" t="str">
            <v>=  3  buah</v>
          </cell>
        </row>
        <row r="102">
          <cell r="C102" t="str">
            <v>- Ember Cor</v>
          </cell>
          <cell r="D102" t="str">
            <v>=  8  buah</v>
          </cell>
        </row>
        <row r="104">
          <cell r="A104" t="str">
            <v>3.</v>
          </cell>
          <cell r="C104" t="str">
            <v>TENAGA</v>
          </cell>
        </row>
        <row r="105">
          <cell r="C105" t="str">
            <v>Produksi Beton dalam 1 hari</v>
          </cell>
          <cell r="E105" t="str">
            <v>=  Tk x Q1</v>
          </cell>
          <cell r="G105" t="str">
            <v>Qt</v>
          </cell>
          <cell r="H105">
            <v>15.845454545454546</v>
          </cell>
          <cell r="I105" t="str">
            <v>M3</v>
          </cell>
        </row>
        <row r="107">
          <cell r="C107" t="str">
            <v>Kebutuhan tenaga :</v>
          </cell>
          <cell r="D107" t="str">
            <v>- Mandor</v>
          </cell>
          <cell r="G107" t="str">
            <v>M</v>
          </cell>
          <cell r="H107">
            <v>1</v>
          </cell>
          <cell r="I107" t="str">
            <v>orang</v>
          </cell>
        </row>
        <row r="108">
          <cell r="D108" t="str">
            <v>- Tukang</v>
          </cell>
          <cell r="G108" t="str">
            <v>Tb</v>
          </cell>
          <cell r="H108">
            <v>4</v>
          </cell>
          <cell r="I108" t="str">
            <v>orang</v>
          </cell>
        </row>
        <row r="109">
          <cell r="D109" t="str">
            <v>- Pekerja</v>
          </cell>
          <cell r="G109" t="str">
            <v>P</v>
          </cell>
          <cell r="H109">
            <v>12</v>
          </cell>
          <cell r="I109" t="str">
            <v>orang</v>
          </cell>
        </row>
        <row r="111">
          <cell r="C111" t="str">
            <v>Koefisien Tenaga / M3   :</v>
          </cell>
        </row>
        <row r="112">
          <cell r="D112" t="str">
            <v>-  Mandor</v>
          </cell>
          <cell r="E112" t="str">
            <v>= (Tk x M) : Qt</v>
          </cell>
          <cell r="G112" t="str">
            <v>(L03)</v>
          </cell>
          <cell r="H112">
            <v>0.44176706827309237</v>
          </cell>
          <cell r="I112" t="str">
            <v>jam</v>
          </cell>
        </row>
        <row r="113">
          <cell r="D113" t="str">
            <v>-  Tukang</v>
          </cell>
          <cell r="E113" t="str">
            <v>= (Tk x Tb) : Qt</v>
          </cell>
          <cell r="G113" t="str">
            <v>(L02)</v>
          </cell>
          <cell r="H113">
            <v>1.7670682730923695</v>
          </cell>
          <cell r="I113" t="str">
            <v>jam</v>
          </cell>
        </row>
        <row r="114">
          <cell r="D114" t="str">
            <v>-  Pekerja</v>
          </cell>
          <cell r="E114" t="str">
            <v>= (Tk x P) : Qt</v>
          </cell>
          <cell r="G114" t="str">
            <v>(L01)</v>
          </cell>
          <cell r="H114">
            <v>5.3012048192771086</v>
          </cell>
          <cell r="I114" t="str">
            <v>jam</v>
          </cell>
        </row>
        <row r="117">
          <cell r="A117" t="str">
            <v>4.</v>
          </cell>
          <cell r="C117" t="str">
            <v>HARGA DASAR SATUAN UPAH, BAHAN DAN ALAT</v>
          </cell>
        </row>
        <row r="118">
          <cell r="C118" t="str">
            <v>Lihat lampiran.</v>
          </cell>
        </row>
        <row r="120">
          <cell r="J120" t="str">
            <v>Berlanjut ke hal. berikut.</v>
          </cell>
        </row>
        <row r="121">
          <cell r="A121" t="str">
            <v>ITEM PEMBAYARAN NO.</v>
          </cell>
          <cell r="D121" t="str">
            <v>:  7.1 (1)</v>
          </cell>
          <cell r="J121" t="str">
            <v>Analisa EI-711</v>
          </cell>
        </row>
        <row r="122">
          <cell r="A122" t="str">
            <v>JENIS PEKERJAAN</v>
          </cell>
          <cell r="D122" t="str">
            <v>:  Beton K-500</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5.</v>
          </cell>
          <cell r="C129" t="str">
            <v>ANALISA HARGA SATUAN PEKERJAAN</v>
          </cell>
        </row>
        <row r="130">
          <cell r="C130" t="str">
            <v>Lihat perhitungan dalam FORMULIR STANDAR UNTUK</v>
          </cell>
        </row>
        <row r="131">
          <cell r="C131" t="str">
            <v>PEREKEMAN ANALISA MASING-MASING HARGA</v>
          </cell>
        </row>
        <row r="132">
          <cell r="C132" t="str">
            <v>SATUAN.</v>
          </cell>
        </row>
        <row r="133">
          <cell r="C133" t="str">
            <v>Didapat Harga Satuan Pekerjaan :</v>
          </cell>
        </row>
        <row r="135">
          <cell r="C135" t="str">
            <v xml:space="preserve">Rp.  </v>
          </cell>
          <cell r="D135">
            <v>277525.48821281589</v>
          </cell>
          <cell r="E135" t="str">
            <v xml:space="preserve"> / M3</v>
          </cell>
        </row>
        <row r="138">
          <cell r="A138" t="str">
            <v>6.</v>
          </cell>
          <cell r="C138" t="str">
            <v>MASA PELAKSANAAN YANG DIPERLUKAN</v>
          </cell>
        </row>
        <row r="139">
          <cell r="C139" t="str">
            <v>Masa Pelaksanaan :</v>
          </cell>
          <cell r="D139">
            <v>0</v>
          </cell>
          <cell r="E139" t="str">
            <v>bulan</v>
          </cell>
        </row>
        <row r="141">
          <cell r="A141" t="str">
            <v>7.</v>
          </cell>
          <cell r="C141" t="str">
            <v>VOLUME PEKERJAAN YANG DIPERLUKAN</v>
          </cell>
        </row>
        <row r="142">
          <cell r="C142" t="str">
            <v>Volume pekerjaan  :</v>
          </cell>
          <cell r="D142">
            <v>0</v>
          </cell>
          <cell r="E142" t="str">
            <v>M3</v>
          </cell>
        </row>
        <row r="180">
          <cell r="A180" t="str">
            <v>ITEM PEMBAYARAN NO.</v>
          </cell>
          <cell r="D180" t="str">
            <v>:  7.1 (4)</v>
          </cell>
          <cell r="J180" t="str">
            <v>Analisa EI-714</v>
          </cell>
          <cell r="T180" t="str">
            <v>Analisa EI-714</v>
          </cell>
        </row>
        <row r="181">
          <cell r="A181" t="str">
            <v>JENIS PEKERJAAN</v>
          </cell>
          <cell r="D181" t="str">
            <v>:  Beton K-300</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cell>
        </row>
        <row r="185">
          <cell r="A185" t="str">
            <v>No.</v>
          </cell>
          <cell r="C185" t="str">
            <v>U R A I A N</v>
          </cell>
          <cell r="G185" t="str">
            <v>KODE</v>
          </cell>
          <cell r="H185" t="str">
            <v>KOEF.</v>
          </cell>
          <cell r="I185" t="str">
            <v>SATUAN</v>
          </cell>
          <cell r="J185" t="str">
            <v>KETERANGAN</v>
          </cell>
        </row>
        <row r="187">
          <cell r="L187" t="str">
            <v>Proyek / Bagpro</v>
          </cell>
          <cell r="O187" t="str">
            <v xml:space="preserve">:  Peningkatan Jalan Dan Jembatan Prop. NTT </v>
          </cell>
        </row>
        <row r="188">
          <cell r="A188" t="str">
            <v>I.</v>
          </cell>
          <cell r="C188" t="str">
            <v>ASUMSI</v>
          </cell>
          <cell r="L188" t="str">
            <v>No. Paket Kontrak</v>
          </cell>
          <cell r="O188" t="str">
            <v xml:space="preserve">:  </v>
          </cell>
        </row>
        <row r="189">
          <cell r="A189">
            <v>1</v>
          </cell>
          <cell r="C189" t="str">
            <v>Menggunakan alat (cara mekanik)</v>
          </cell>
          <cell r="L189" t="str">
            <v>Nama Paket</v>
          </cell>
          <cell r="O189" t="str">
            <v>:  Pembangunan Jalan Resetlement Pengungsi Mauritzu</v>
          </cell>
        </row>
        <row r="190">
          <cell r="A190">
            <v>2</v>
          </cell>
          <cell r="C190" t="str">
            <v>Lokasi pekerjaan : sepanjang jalan</v>
          </cell>
          <cell r="L190" t="str">
            <v>Prop / Kab / Kodya</v>
          </cell>
          <cell r="O190" t="str">
            <v>:  Nusa Tenggara Timur / TTU</v>
          </cell>
        </row>
        <row r="191">
          <cell r="A191">
            <v>3</v>
          </cell>
          <cell r="C191" t="str">
            <v>Bahan dasar (batu, pasir dan semen) diterima</v>
          </cell>
          <cell r="L191" t="str">
            <v>ITEM PEMBAYARAN NO.</v>
          </cell>
          <cell r="O191" t="str">
            <v>:  7.1 (4)</v>
          </cell>
          <cell r="R191" t="str">
            <v>PERKIRAAN VOL. PEK.</v>
          </cell>
          <cell r="T191" t="str">
            <v>:</v>
          </cell>
          <cell r="U191">
            <v>0</v>
          </cell>
        </row>
        <row r="192">
          <cell r="C192" t="str">
            <v>seluruhnya di lokasi pekerjaan</v>
          </cell>
          <cell r="L192" t="str">
            <v>JENIS PEKERJAAN</v>
          </cell>
          <cell r="O192" t="str">
            <v>:  Beton K-300</v>
          </cell>
          <cell r="R192" t="str">
            <v>TOTAL HARGA (Rp.)</v>
          </cell>
          <cell r="T192" t="str">
            <v>:</v>
          </cell>
          <cell r="U192">
            <v>0</v>
          </cell>
        </row>
        <row r="193">
          <cell r="A193">
            <v>4</v>
          </cell>
          <cell r="C193" t="str">
            <v>Jarak rata-rata Base camp ke lokasi pekerjaan</v>
          </cell>
          <cell r="G193" t="str">
            <v>L</v>
          </cell>
          <cell r="H193">
            <v>17.5</v>
          </cell>
          <cell r="I193" t="str">
            <v>KM</v>
          </cell>
          <cell r="L193" t="str">
            <v>SATUAN PEMBAYARAN</v>
          </cell>
          <cell r="O193" t="str">
            <v>:  M3</v>
          </cell>
          <cell r="R193" t="str">
            <v>% THD. BIAYA PROYEK</v>
          </cell>
          <cell r="T193" t="str">
            <v>:</v>
          </cell>
          <cell r="U193">
            <v>0</v>
          </cell>
        </row>
        <row r="194">
          <cell r="A194">
            <v>5</v>
          </cell>
          <cell r="C194" t="str">
            <v>Jam kerja efektif per-hari</v>
          </cell>
          <cell r="G194" t="str">
            <v>Tk</v>
          </cell>
          <cell r="H194">
            <v>7</v>
          </cell>
          <cell r="I194" t="str">
            <v>jam</v>
          </cell>
        </row>
        <row r="195">
          <cell r="A195">
            <v>6</v>
          </cell>
          <cell r="C195" t="str">
            <v>Kadar Semen Minimum (Spesifikasi)</v>
          </cell>
          <cell r="G195" t="str">
            <v>Ks</v>
          </cell>
          <cell r="H195">
            <v>350</v>
          </cell>
          <cell r="I195" t="str">
            <v>Kg/M3</v>
          </cell>
        </row>
        <row r="196">
          <cell r="A196">
            <v>7</v>
          </cell>
          <cell r="C196" t="str">
            <v>Ukuran Agregat Maksimum</v>
          </cell>
          <cell r="G196" t="str">
            <v>Ag</v>
          </cell>
          <cell r="H196">
            <v>19</v>
          </cell>
          <cell r="I196" t="str">
            <v>mm</v>
          </cell>
          <cell r="Q196" t="str">
            <v>PERKIRAAN</v>
          </cell>
          <cell r="R196" t="str">
            <v>HARGA</v>
          </cell>
          <cell r="S196" t="str">
            <v>JUMLAH</v>
          </cell>
        </row>
        <row r="197">
          <cell r="A197">
            <v>8</v>
          </cell>
          <cell r="C197" t="str">
            <v>Perbandingan Air/Semen Maksimum (Spesifikasi)</v>
          </cell>
          <cell r="G197" t="str">
            <v>Wcr</v>
          </cell>
          <cell r="H197">
            <v>0.45</v>
          </cell>
          <cell r="I197" t="str">
            <v>-</v>
          </cell>
          <cell r="L197" t="str">
            <v>NO.</v>
          </cell>
          <cell r="N197" t="str">
            <v>KOMPONEN</v>
          </cell>
          <cell r="P197" t="str">
            <v>SATUAN</v>
          </cell>
          <cell r="Q197" t="str">
            <v>KUANTITAS</v>
          </cell>
          <cell r="R197" t="str">
            <v>SATUAN</v>
          </cell>
          <cell r="S197" t="str">
            <v>HARGA</v>
          </cell>
        </row>
        <row r="198">
          <cell r="A198">
            <v>9</v>
          </cell>
          <cell r="C198" t="str">
            <v>Perbandingan Camp.</v>
          </cell>
          <cell r="D198">
            <v>1</v>
          </cell>
          <cell r="E198" t="str">
            <v>:  Semen</v>
          </cell>
          <cell r="G198" t="str">
            <v>Sm</v>
          </cell>
          <cell r="H198">
            <v>16</v>
          </cell>
          <cell r="I198" t="str">
            <v>%</v>
          </cell>
          <cell r="J198" t="str">
            <v xml:space="preserve"> Berdasarkan</v>
          </cell>
          <cell r="R198" t="str">
            <v>(Rp.)</v>
          </cell>
          <cell r="S198" t="str">
            <v>(Rp.)</v>
          </cell>
        </row>
        <row r="199">
          <cell r="D199">
            <v>2.25</v>
          </cell>
          <cell r="E199" t="str">
            <v>:  Pasir</v>
          </cell>
          <cell r="G199" t="str">
            <v>Ps</v>
          </cell>
          <cell r="H199">
            <v>36</v>
          </cell>
          <cell r="I199" t="str">
            <v>%</v>
          </cell>
          <cell r="J199" t="str">
            <v xml:space="preserve"> JMF &amp; sesuai</v>
          </cell>
        </row>
        <row r="200">
          <cell r="D200">
            <v>3</v>
          </cell>
          <cell r="E200" t="str">
            <v>:  Agregat Kasar</v>
          </cell>
          <cell r="G200" t="str">
            <v>Kr</v>
          </cell>
          <cell r="H200">
            <v>48</v>
          </cell>
          <cell r="I200" t="str">
            <v>%</v>
          </cell>
          <cell r="J200" t="str">
            <v xml:space="preserve"> dgn Spesifikasi</v>
          </cell>
        </row>
        <row r="201">
          <cell r="A201">
            <v>10</v>
          </cell>
          <cell r="C201" t="str">
            <v>Berat Jenis Material :</v>
          </cell>
          <cell r="L201" t="str">
            <v>A.</v>
          </cell>
          <cell r="N201" t="str">
            <v>TENAGA</v>
          </cell>
        </row>
        <row r="202">
          <cell r="C202" t="str">
            <v>-  Beton</v>
          </cell>
          <cell r="G202" t="str">
            <v>D1</v>
          </cell>
          <cell r="H202">
            <v>2.25</v>
          </cell>
          <cell r="I202" t="str">
            <v>T/M3</v>
          </cell>
        </row>
        <row r="203">
          <cell r="C203" t="str">
            <v>-  Semen</v>
          </cell>
          <cell r="G203" t="str">
            <v>D2</v>
          </cell>
          <cell r="H203">
            <v>1.44</v>
          </cell>
          <cell r="I203" t="str">
            <v>T/M3</v>
          </cell>
          <cell r="L203" t="str">
            <v>1.</v>
          </cell>
          <cell r="N203" t="str">
            <v>Pekerja</v>
          </cell>
          <cell r="O203" t="str">
            <v>(L01)</v>
          </cell>
          <cell r="P203" t="str">
            <v>jam</v>
          </cell>
          <cell r="Q203">
            <v>5.3012048192771086</v>
          </cell>
          <cell r="R203">
            <v>0</v>
          </cell>
          <cell r="U203">
            <v>0</v>
          </cell>
        </row>
        <row r="204">
          <cell r="C204" t="str">
            <v>-  Pasir</v>
          </cell>
          <cell r="G204" t="str">
            <v>D3</v>
          </cell>
          <cell r="H204">
            <v>1.8</v>
          </cell>
          <cell r="I204" t="str">
            <v>T/M3</v>
          </cell>
          <cell r="L204" t="str">
            <v>2.</v>
          </cell>
          <cell r="N204" t="str">
            <v>Tukang</v>
          </cell>
          <cell r="O204" t="str">
            <v>(L02)</v>
          </cell>
          <cell r="P204" t="str">
            <v>jam</v>
          </cell>
          <cell r="Q204">
            <v>1.7670682730923695</v>
          </cell>
          <cell r="R204">
            <v>0</v>
          </cell>
          <cell r="U204">
            <v>0</v>
          </cell>
        </row>
        <row r="205">
          <cell r="C205" t="str">
            <v>-  Agregat Kasar</v>
          </cell>
          <cell r="G205" t="str">
            <v>D4</v>
          </cell>
          <cell r="H205">
            <v>1.8</v>
          </cell>
          <cell r="I205" t="str">
            <v>T/M3</v>
          </cell>
          <cell r="L205" t="str">
            <v>3.</v>
          </cell>
          <cell r="N205" t="str">
            <v>Mandor</v>
          </cell>
          <cell r="O205" t="str">
            <v>(L03)</v>
          </cell>
          <cell r="P205" t="str">
            <v>jam</v>
          </cell>
          <cell r="Q205">
            <v>0.44176706827309237</v>
          </cell>
          <cell r="R205">
            <v>0</v>
          </cell>
          <cell r="U205">
            <v>0</v>
          </cell>
        </row>
        <row r="207">
          <cell r="A207" t="str">
            <v>II.</v>
          </cell>
          <cell r="C207" t="str">
            <v>URUTAN KERJA</v>
          </cell>
          <cell r="Q207" t="str">
            <v xml:space="preserve">JUMLAH HARGA TENAGA   </v>
          </cell>
          <cell r="U207">
            <v>0</v>
          </cell>
        </row>
        <row r="208">
          <cell r="A208">
            <v>1</v>
          </cell>
          <cell r="C208" t="str">
            <v>Semen, pasir, batu kerikil dan air dicampur dan diaduk</v>
          </cell>
        </row>
        <row r="209">
          <cell r="C209" t="str">
            <v>menjadi beton dengan menggunakan Concrete Mixer</v>
          </cell>
          <cell r="L209" t="str">
            <v>B.</v>
          </cell>
          <cell r="N209" t="str">
            <v>BAHAN</v>
          </cell>
        </row>
        <row r="210">
          <cell r="A210">
            <v>2</v>
          </cell>
          <cell r="C210" t="str">
            <v>Beton di-cor ke dalam bekisting yang telah disiapkan</v>
          </cell>
        </row>
        <row r="211">
          <cell r="A211">
            <v>3</v>
          </cell>
          <cell r="C211" t="str">
            <v>Penyelesaian dan perapihan setelah pemasangan</v>
          </cell>
          <cell r="L211" t="str">
            <v>1.</v>
          </cell>
          <cell r="N211" t="str">
            <v>Semen</v>
          </cell>
          <cell r="O211" t="str">
            <v>(M12)</v>
          </cell>
          <cell r="P211" t="str">
            <v>Kg</v>
          </cell>
          <cell r="Q211">
            <v>368.99999999999994</v>
          </cell>
          <cell r="R211">
            <v>0</v>
          </cell>
          <cell r="U211">
            <v>0</v>
          </cell>
        </row>
        <row r="212">
          <cell r="L212" t="str">
            <v>2.</v>
          </cell>
          <cell r="N212" t="str">
            <v>Pasir</v>
          </cell>
          <cell r="O212" t="str">
            <v>(M01)</v>
          </cell>
          <cell r="P212" t="str">
            <v>M3</v>
          </cell>
          <cell r="Q212">
            <v>0.46124999999999994</v>
          </cell>
          <cell r="R212">
            <v>14800</v>
          </cell>
          <cell r="U212">
            <v>6826.4999999999991</v>
          </cell>
        </row>
        <row r="213">
          <cell r="A213" t="str">
            <v>III.</v>
          </cell>
          <cell r="C213" t="str">
            <v>PEMAKAIAN BAHAN, ALAT DAN TENAGA</v>
          </cell>
          <cell r="L213" t="str">
            <v>3.</v>
          </cell>
          <cell r="N213" t="str">
            <v>Agregat Kasar</v>
          </cell>
          <cell r="O213" t="str">
            <v>(M03)</v>
          </cell>
          <cell r="P213" t="str">
            <v>M3</v>
          </cell>
          <cell r="Q213">
            <v>0.61499999999999988</v>
          </cell>
          <cell r="R213">
            <v>32852.921470565663</v>
          </cell>
          <cell r="U213">
            <v>20204.546704397879</v>
          </cell>
        </row>
        <row r="214">
          <cell r="L214" t="str">
            <v>4.</v>
          </cell>
          <cell r="N214" t="str">
            <v>Kayu Perancah</v>
          </cell>
          <cell r="O214" t="str">
            <v>(M19)</v>
          </cell>
          <cell r="P214" t="str">
            <v>M3</v>
          </cell>
          <cell r="Q214">
            <v>0.1</v>
          </cell>
          <cell r="R214">
            <v>950000</v>
          </cell>
          <cell r="U214">
            <v>95000</v>
          </cell>
        </row>
        <row r="215">
          <cell r="A215" t="str">
            <v xml:space="preserve">   1.</v>
          </cell>
          <cell r="C215" t="str">
            <v>BAHAN</v>
          </cell>
          <cell r="L215" t="str">
            <v>5.</v>
          </cell>
          <cell r="N215" t="str">
            <v>Paku</v>
          </cell>
          <cell r="O215" t="str">
            <v>(M18)</v>
          </cell>
          <cell r="P215" t="str">
            <v>Kg</v>
          </cell>
          <cell r="Q215">
            <v>1</v>
          </cell>
          <cell r="R215">
            <v>10800</v>
          </cell>
          <cell r="U215">
            <v>10800</v>
          </cell>
        </row>
        <row r="216">
          <cell r="A216" t="str">
            <v>1.a.</v>
          </cell>
          <cell r="C216" t="str">
            <v>Semen (PC)          =</v>
          </cell>
          <cell r="D216" t="str">
            <v>{Sm x D1 x 1000} x 1.025</v>
          </cell>
          <cell r="G216" t="str">
            <v>(M12)</v>
          </cell>
          <cell r="H216">
            <v>368.99999999999994</v>
          </cell>
          <cell r="I216" t="str">
            <v>Kg</v>
          </cell>
        </row>
        <row r="217">
          <cell r="A217" t="str">
            <v>1.b.</v>
          </cell>
          <cell r="C217" t="str">
            <v>Pasir Beton           =</v>
          </cell>
          <cell r="D217" t="str">
            <v>{(Ps x D1) : D3} x 1.025</v>
          </cell>
          <cell r="G217" t="str">
            <v>(M01)</v>
          </cell>
          <cell r="H217">
            <v>0.46124999999999994</v>
          </cell>
          <cell r="I217" t="str">
            <v>M3</v>
          </cell>
          <cell r="J217">
            <v>830.24999999999989</v>
          </cell>
          <cell r="Q217" t="str">
            <v xml:space="preserve">JUMLAH HARGA BAHAN   </v>
          </cell>
          <cell r="U217">
            <v>132831.04670439789</v>
          </cell>
        </row>
        <row r="218">
          <cell r="A218" t="str">
            <v>1.c.</v>
          </cell>
          <cell r="C218" t="str">
            <v>Agregat  Kasar      =</v>
          </cell>
          <cell r="D218" t="str">
            <v>{(Kr x D1) : D4} x 1.025</v>
          </cell>
          <cell r="G218" t="str">
            <v>(M03)</v>
          </cell>
          <cell r="H218">
            <v>0.61499999999999988</v>
          </cell>
          <cell r="I218" t="str">
            <v>M3</v>
          </cell>
          <cell r="J218">
            <v>1106.9999999999998</v>
          </cell>
        </row>
        <row r="219">
          <cell r="A219" t="str">
            <v>1.d.</v>
          </cell>
          <cell r="C219" t="str">
            <v>Kayu Perancah dan/atau Bekisting</v>
          </cell>
          <cell r="G219" t="str">
            <v>(M19)</v>
          </cell>
          <cell r="H219">
            <v>0.1</v>
          </cell>
          <cell r="I219" t="str">
            <v>M3</v>
          </cell>
          <cell r="L219" t="str">
            <v>C.</v>
          </cell>
          <cell r="N219" t="str">
            <v>PERALATAN</v>
          </cell>
        </row>
        <row r="220">
          <cell r="A220" t="str">
            <v>1.e.</v>
          </cell>
          <cell r="C220" t="str">
            <v>Paku</v>
          </cell>
          <cell r="G220" t="str">
            <v>(M18)</v>
          </cell>
          <cell r="H220">
            <v>1</v>
          </cell>
          <cell r="I220" t="str">
            <v>Kg</v>
          </cell>
        </row>
        <row r="221">
          <cell r="L221" t="str">
            <v>1.</v>
          </cell>
          <cell r="N221" t="str">
            <v>Conc. Mixer</v>
          </cell>
          <cell r="O221" t="str">
            <v>(E06)</v>
          </cell>
          <cell r="P221" t="str">
            <v>jam</v>
          </cell>
          <cell r="Q221">
            <v>0.44176706827309237</v>
          </cell>
          <cell r="R221">
            <v>43852.641561599114</v>
          </cell>
          <cell r="U221">
            <v>19372.652898698405</v>
          </cell>
        </row>
        <row r="222">
          <cell r="A222" t="str">
            <v>2.</v>
          </cell>
          <cell r="C222" t="str">
            <v>ALAT</v>
          </cell>
          <cell r="L222" t="str">
            <v>2.</v>
          </cell>
          <cell r="N222" t="str">
            <v>Water Tanker</v>
          </cell>
          <cell r="O222" t="str">
            <v>(E23)</v>
          </cell>
          <cell r="P222" t="str">
            <v>jam</v>
          </cell>
          <cell r="Q222">
            <v>5.0015060240963853E-2</v>
          </cell>
          <cell r="R222">
            <v>91511.794856134482</v>
          </cell>
          <cell r="U222">
            <v>4576.9679324882918</v>
          </cell>
        </row>
        <row r="223">
          <cell r="A223" t="str">
            <v>2.a.</v>
          </cell>
          <cell r="C223" t="str">
            <v>CONCRETE MIXER</v>
          </cell>
          <cell r="G223" t="str">
            <v>(E06)</v>
          </cell>
          <cell r="L223" t="str">
            <v>3.</v>
          </cell>
          <cell r="N223" t="str">
            <v>Con. Vibrator</v>
          </cell>
          <cell r="O223" t="str">
            <v>(E20)</v>
          </cell>
          <cell r="P223" t="str">
            <v>jam</v>
          </cell>
          <cell r="Q223">
            <v>0.44176706827309237</v>
          </cell>
          <cell r="R223">
            <v>13876.414497529062</v>
          </cell>
          <cell r="U223">
            <v>6130.1429507156499</v>
          </cell>
        </row>
        <row r="224">
          <cell r="C224" t="str">
            <v>Kapasitas Alat</v>
          </cell>
          <cell r="G224" t="str">
            <v>V</v>
          </cell>
          <cell r="H224">
            <v>500</v>
          </cell>
          <cell r="I224" t="str">
            <v>liter</v>
          </cell>
          <cell r="L224" t="str">
            <v>4.</v>
          </cell>
          <cell r="N224" t="str">
            <v>Con, Pump</v>
          </cell>
          <cell r="O224" t="str">
            <v>(E28)</v>
          </cell>
          <cell r="P224" t="str">
            <v>jam</v>
          </cell>
          <cell r="Q224">
            <v>0.44176706827309237</v>
          </cell>
          <cell r="R224">
            <v>79341.978384518705</v>
          </cell>
          <cell r="U224">
            <v>35050.673181915896</v>
          </cell>
        </row>
        <row r="225">
          <cell r="C225" t="str">
            <v>Faktor Efisiensi Alat</v>
          </cell>
          <cell r="G225" t="str">
            <v>Fa</v>
          </cell>
          <cell r="H225">
            <v>0.83</v>
          </cell>
          <cell r="I225" t="str">
            <v>-</v>
          </cell>
          <cell r="L225" t="str">
            <v>5.</v>
          </cell>
          <cell r="N225" t="str">
            <v>Alat Bantu</v>
          </cell>
          <cell r="P225" t="str">
            <v>Ls</v>
          </cell>
          <cell r="Q225">
            <v>1</v>
          </cell>
          <cell r="R225">
            <v>1200</v>
          </cell>
          <cell r="U225">
            <v>1200</v>
          </cell>
        </row>
        <row r="226">
          <cell r="C226" t="str">
            <v>Waktu siklus   :</v>
          </cell>
          <cell r="D226" t="str">
            <v>(T1 + T2 + T3 + T4)</v>
          </cell>
          <cell r="G226" t="str">
            <v>Ts</v>
          </cell>
        </row>
        <row r="227">
          <cell r="C227" t="str">
            <v>-  Memuat</v>
          </cell>
          <cell r="G227" t="str">
            <v>T1</v>
          </cell>
          <cell r="H227">
            <v>3</v>
          </cell>
          <cell r="I227" t="str">
            <v>menit</v>
          </cell>
        </row>
        <row r="228">
          <cell r="C228" t="str">
            <v>-  Mengaduk</v>
          </cell>
          <cell r="G228" t="str">
            <v>T2</v>
          </cell>
          <cell r="H228">
            <v>2</v>
          </cell>
          <cell r="I228" t="str">
            <v>menit</v>
          </cell>
        </row>
        <row r="229">
          <cell r="C229" t="str">
            <v>-  Menuang</v>
          </cell>
          <cell r="G229" t="str">
            <v>T3</v>
          </cell>
          <cell r="H229">
            <v>3</v>
          </cell>
          <cell r="I229" t="str">
            <v>menit</v>
          </cell>
          <cell r="Q229" t="str">
            <v xml:space="preserve">JUMLAH HARGA PERALATAN   </v>
          </cell>
          <cell r="U229">
            <v>66330.43696381824</v>
          </cell>
        </row>
        <row r="230">
          <cell r="C230" t="str">
            <v>-  Tunggu, dll.</v>
          </cell>
          <cell r="G230" t="str">
            <v>T4</v>
          </cell>
          <cell r="H230">
            <v>3</v>
          </cell>
          <cell r="I230" t="str">
            <v>menit</v>
          </cell>
        </row>
        <row r="231">
          <cell r="G231" t="str">
            <v>Ts</v>
          </cell>
          <cell r="H231">
            <v>11</v>
          </cell>
          <cell r="I231" t="str">
            <v>menit</v>
          </cell>
          <cell r="L231" t="str">
            <v>D.</v>
          </cell>
          <cell r="N231" t="str">
            <v>JUMLAH HARGA TENAGA, BAHAN DAN PERALATAN  ( A + B + C )</v>
          </cell>
          <cell r="U231">
            <v>199161.48366821613</v>
          </cell>
        </row>
        <row r="232">
          <cell r="L232" t="str">
            <v>E.</v>
          </cell>
          <cell r="N232" t="str">
            <v>OVERHEAD &amp; PROFIT</v>
          </cell>
          <cell r="P232">
            <v>10</v>
          </cell>
          <cell r="Q232" t="str">
            <v>%  x  D</v>
          </cell>
          <cell r="U232">
            <v>19916.148366821613</v>
          </cell>
        </row>
        <row r="233">
          <cell r="C233" t="str">
            <v>Kap. Prod. / jam  =</v>
          </cell>
          <cell r="D233" t="str">
            <v>V x Fa x 60</v>
          </cell>
          <cell r="G233" t="str">
            <v>Q1</v>
          </cell>
          <cell r="H233">
            <v>2.2636363636363637</v>
          </cell>
          <cell r="I233" t="str">
            <v>M3/jam</v>
          </cell>
          <cell r="L233" t="str">
            <v>F.</v>
          </cell>
          <cell r="N233" t="str">
            <v>HARGA SATUAN PEKERJAAN  ( D + E )</v>
          </cell>
          <cell r="U233">
            <v>219077.63203503774</v>
          </cell>
        </row>
        <row r="234">
          <cell r="D234" t="str">
            <v>1000 x Ts</v>
          </cell>
          <cell r="L234" t="str">
            <v>Note: 1</v>
          </cell>
          <cell r="N234" t="str">
            <v>SATUAN dapat berdasarkan atas jam operasi untuk Tenaga Kerja dan Peralatan, volume dan/atau ukuran</v>
          </cell>
        </row>
        <row r="235">
          <cell r="N235" t="str">
            <v>berat untuk bahan-bahan.</v>
          </cell>
        </row>
        <row r="236">
          <cell r="C236" t="str">
            <v>Koefisien Alat / M3</v>
          </cell>
          <cell r="D236" t="str">
            <v xml:space="preserve">  =   1  :  Q1</v>
          </cell>
          <cell r="G236" t="str">
            <v>(E06)</v>
          </cell>
          <cell r="H236">
            <v>0.44176706827309237</v>
          </cell>
          <cell r="I236" t="str">
            <v>jam</v>
          </cell>
          <cell r="L236">
            <v>2</v>
          </cell>
          <cell r="N236" t="str">
            <v>Kuantitas satuan adalah kuantitas setiap komponen untuk menyelesaikan satu satuan pekerjaan dari nomor</v>
          </cell>
        </row>
        <row r="237">
          <cell r="N237" t="str">
            <v>mata pembayaran.</v>
          </cell>
        </row>
        <row r="238">
          <cell r="L238">
            <v>3</v>
          </cell>
          <cell r="N238" t="str">
            <v>Biaya satuan untuk peralatan sudah termasuk bahan bakar, bahan habis dipakai dan operator.</v>
          </cell>
        </row>
        <row r="239">
          <cell r="L239">
            <v>4</v>
          </cell>
          <cell r="N239" t="str">
            <v>Biaya satuan sudah termasuk pengeluaran untuk seluruh pajak yang berkaitan (tetapi tidak termasuk PPN</v>
          </cell>
        </row>
        <row r="240">
          <cell r="J240" t="str">
            <v>Berlanjut ke hal. berikut.</v>
          </cell>
          <cell r="N240" t="str">
            <v>yang dibayar dari kontrak) dan biaya-biaya lainnya.</v>
          </cell>
        </row>
        <row r="241">
          <cell r="A241" t="str">
            <v>ITEM PEMBAYARAN NO.</v>
          </cell>
          <cell r="D241" t="str">
            <v>:  7.1 (4)</v>
          </cell>
          <cell r="J241" t="str">
            <v>Analisa EI-714</v>
          </cell>
        </row>
        <row r="242">
          <cell r="A242" t="str">
            <v>JENIS PEKERJAAN</v>
          </cell>
          <cell r="D242" t="str">
            <v>:  Beton K-300</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A249" t="str">
            <v>2.b.</v>
          </cell>
          <cell r="C249" t="str">
            <v>WATER TANK TRUCK</v>
          </cell>
          <cell r="G249" t="str">
            <v>(E23)</v>
          </cell>
        </row>
        <row r="250">
          <cell r="C250" t="str">
            <v>Volume Tanki Air</v>
          </cell>
          <cell r="G250" t="str">
            <v>V</v>
          </cell>
          <cell r="H250">
            <v>4</v>
          </cell>
          <cell r="I250" t="str">
            <v>M3</v>
          </cell>
        </row>
        <row r="251">
          <cell r="C251" t="str">
            <v>Kebutuhan air / M3 beton</v>
          </cell>
          <cell r="G251" t="str">
            <v>Wc</v>
          </cell>
          <cell r="H251">
            <v>0.16604999999999998</v>
          </cell>
          <cell r="I251" t="str">
            <v>M3</v>
          </cell>
        </row>
        <row r="252">
          <cell r="C252" t="str">
            <v>Faktor Efiesiensi Alat</v>
          </cell>
          <cell r="G252" t="str">
            <v>Fa</v>
          </cell>
          <cell r="H252">
            <v>0.83</v>
          </cell>
          <cell r="I252" t="str">
            <v>-</v>
          </cell>
        </row>
        <row r="253">
          <cell r="C253" t="str">
            <v>Pengisian Tanki / jam</v>
          </cell>
          <cell r="G253" t="str">
            <v>n</v>
          </cell>
          <cell r="H253">
            <v>1</v>
          </cell>
          <cell r="I253" t="str">
            <v>kali</v>
          </cell>
        </row>
        <row r="255">
          <cell r="C255" t="str">
            <v>Kap. Prod. / jam  =</v>
          </cell>
          <cell r="D255" t="str">
            <v>V x Fa x n</v>
          </cell>
          <cell r="G255" t="str">
            <v>Q2</v>
          </cell>
          <cell r="H255">
            <v>19.993977717554955</v>
          </cell>
          <cell r="I255" t="str">
            <v>M3</v>
          </cell>
        </row>
        <row r="256">
          <cell r="D256" t="str">
            <v>Wc</v>
          </cell>
        </row>
        <row r="258">
          <cell r="C258" t="str">
            <v>Koefisien Alat / M3</v>
          </cell>
          <cell r="D258" t="str">
            <v xml:space="preserve">  =   1  :  Q2</v>
          </cell>
          <cell r="G258" t="str">
            <v>(E23)</v>
          </cell>
          <cell r="H258">
            <v>5.0015060240963853E-2</v>
          </cell>
          <cell r="I258" t="str">
            <v>jam</v>
          </cell>
        </row>
        <row r="260">
          <cell r="A260" t="str">
            <v>2.c.</v>
          </cell>
          <cell r="C260" t="str">
            <v>CONCRETE VIBRATOR</v>
          </cell>
          <cell r="G260" t="str">
            <v>(E20)</v>
          </cell>
        </row>
        <row r="261">
          <cell r="C261" t="str">
            <v>Kebutuhan Alat Penggetar Beton ini disesuaikan dgn</v>
          </cell>
        </row>
        <row r="262">
          <cell r="C262" t="str">
            <v>kapasitas produksi Alat Pencampur (Concrete Mixer)</v>
          </cell>
        </row>
        <row r="264">
          <cell r="C264" t="str">
            <v>Kap. Prod. / jam  =</v>
          </cell>
          <cell r="D264" t="str">
            <v>Kap. Prod./jam Concrete Mixer</v>
          </cell>
          <cell r="G264" t="str">
            <v>Q3</v>
          </cell>
          <cell r="H264">
            <v>2.2636363636363637</v>
          </cell>
          <cell r="I264" t="str">
            <v>M3</v>
          </cell>
        </row>
        <row r="266">
          <cell r="C266" t="str">
            <v>Koefisien Alat / M3</v>
          </cell>
          <cell r="D266" t="str">
            <v xml:space="preserve">  =   1  :  Q3</v>
          </cell>
          <cell r="G266" t="str">
            <v>(E20)</v>
          </cell>
          <cell r="H266">
            <v>0.44176706827309237</v>
          </cell>
          <cell r="I266" t="str">
            <v>jam</v>
          </cell>
        </row>
        <row r="268">
          <cell r="A268" t="str">
            <v>2.d.</v>
          </cell>
          <cell r="C268" t="str">
            <v>CONCRETTE PUMP</v>
          </cell>
          <cell r="G268" t="str">
            <v>(E28)</v>
          </cell>
        </row>
        <row r="269">
          <cell r="C269" t="str">
            <v>Kapasitas Alat</v>
          </cell>
          <cell r="G269" t="str">
            <v>V</v>
          </cell>
          <cell r="H269">
            <v>8</v>
          </cell>
          <cell r="I269" t="str">
            <v>M3</v>
          </cell>
        </row>
        <row r="270">
          <cell r="C270" t="str">
            <v>Faktor Efisiensi Alat</v>
          </cell>
          <cell r="G270" t="str">
            <v>Fa</v>
          </cell>
          <cell r="H270">
            <v>0.83</v>
          </cell>
          <cell r="I270" t="str">
            <v>-</v>
          </cell>
        </row>
        <row r="272">
          <cell r="C272" t="str">
            <v>Kap. Prod. / jam  =</v>
          </cell>
          <cell r="D272" t="str">
            <v>Kap. Prod./jam Concrete Mixer</v>
          </cell>
          <cell r="G272" t="str">
            <v>Q2</v>
          </cell>
          <cell r="H272">
            <v>2.2636363636363637</v>
          </cell>
          <cell r="I272" t="str">
            <v>M3</v>
          </cell>
        </row>
        <row r="274">
          <cell r="C274" t="str">
            <v>Koefisien Alat / M3</v>
          </cell>
          <cell r="D274" t="str">
            <v xml:space="preserve">  =   1  :  Q3</v>
          </cell>
          <cell r="G274" t="str">
            <v>(E28)</v>
          </cell>
          <cell r="H274">
            <v>0.44176706827309237</v>
          </cell>
          <cell r="I274" t="str">
            <v>jam</v>
          </cell>
        </row>
        <row r="276">
          <cell r="A276" t="str">
            <v>2.e.</v>
          </cell>
          <cell r="C276" t="str">
            <v>ALAT BANTU</v>
          </cell>
        </row>
        <row r="277">
          <cell r="C277" t="str">
            <v>Diperlukan  :</v>
          </cell>
        </row>
        <row r="278">
          <cell r="C278" t="str">
            <v>- Sekop</v>
          </cell>
          <cell r="D278" t="str">
            <v>=  2  buah</v>
          </cell>
        </row>
        <row r="279">
          <cell r="C279" t="str">
            <v>- Pacul</v>
          </cell>
          <cell r="D279" t="str">
            <v>=  2  buah</v>
          </cell>
        </row>
        <row r="280">
          <cell r="C280" t="str">
            <v>- Sendok Semen</v>
          </cell>
          <cell r="D280" t="str">
            <v>=  3  buah</v>
          </cell>
        </row>
        <row r="281">
          <cell r="C281" t="str">
            <v>- Ember Cor</v>
          </cell>
          <cell r="D281" t="str">
            <v>=  8  buah</v>
          </cell>
        </row>
        <row r="283">
          <cell r="A283" t="str">
            <v>3.</v>
          </cell>
          <cell r="C283" t="str">
            <v>TENAGA</v>
          </cell>
        </row>
        <row r="284">
          <cell r="C284" t="str">
            <v>Produksi Beton dalam 1 hari</v>
          </cell>
          <cell r="E284" t="str">
            <v>=  Tk x Q1</v>
          </cell>
          <cell r="G284" t="str">
            <v>Qt</v>
          </cell>
          <cell r="H284">
            <v>15.845454545454546</v>
          </cell>
          <cell r="I284" t="str">
            <v>M3</v>
          </cell>
        </row>
        <row r="286">
          <cell r="C286" t="str">
            <v>Kebutuhan tenaga :</v>
          </cell>
          <cell r="D286" t="str">
            <v>- Mandor</v>
          </cell>
          <cell r="G286" t="str">
            <v>M</v>
          </cell>
          <cell r="H286">
            <v>1</v>
          </cell>
          <cell r="I286" t="str">
            <v>orang</v>
          </cell>
        </row>
        <row r="287">
          <cell r="D287" t="str">
            <v>- Tukang</v>
          </cell>
          <cell r="G287" t="str">
            <v>Tb</v>
          </cell>
          <cell r="H287">
            <v>4</v>
          </cell>
          <cell r="I287" t="str">
            <v>orang</v>
          </cell>
        </row>
        <row r="288">
          <cell r="D288" t="str">
            <v>- Pekerja</v>
          </cell>
          <cell r="G288" t="str">
            <v>P</v>
          </cell>
          <cell r="H288">
            <v>12</v>
          </cell>
          <cell r="I288" t="str">
            <v>orang</v>
          </cell>
        </row>
        <row r="290">
          <cell r="C290" t="str">
            <v>Koefisien Tenaga / M3   :</v>
          </cell>
        </row>
        <row r="291">
          <cell r="D291" t="str">
            <v>-  Mandor</v>
          </cell>
          <cell r="E291" t="str">
            <v>= (Tk x M) : Qt</v>
          </cell>
          <cell r="G291" t="str">
            <v>(L03)</v>
          </cell>
          <cell r="H291">
            <v>0.44176706827309237</v>
          </cell>
          <cell r="I291" t="str">
            <v>jam</v>
          </cell>
        </row>
        <row r="292">
          <cell r="D292" t="str">
            <v>-  Tukang</v>
          </cell>
          <cell r="E292" t="str">
            <v>= (Tk x Tb) : Qt</v>
          </cell>
          <cell r="G292" t="str">
            <v>(L02)</v>
          </cell>
          <cell r="H292">
            <v>1.7670682730923695</v>
          </cell>
          <cell r="I292" t="str">
            <v>jam</v>
          </cell>
        </row>
        <row r="293">
          <cell r="D293" t="str">
            <v>-  Pekerja</v>
          </cell>
          <cell r="E293" t="str">
            <v>= (Tk x P) : Qt</v>
          </cell>
          <cell r="G293" t="str">
            <v>(L01)</v>
          </cell>
          <cell r="H293">
            <v>5.3012048192771086</v>
          </cell>
          <cell r="I293" t="str">
            <v>jam</v>
          </cell>
        </row>
        <row r="296">
          <cell r="A296" t="str">
            <v>4.</v>
          </cell>
          <cell r="C296" t="str">
            <v>HARGA DASAR SATUAN UPAH, BAHAN DAN ALAT</v>
          </cell>
        </row>
        <row r="297">
          <cell r="C297" t="str">
            <v>Lihat lampiran.</v>
          </cell>
        </row>
        <row r="299">
          <cell r="J299" t="str">
            <v>Berlanjut ke hal. berikut.</v>
          </cell>
        </row>
        <row r="300">
          <cell r="A300" t="str">
            <v>ITEM PEMBAYARAN NO.</v>
          </cell>
          <cell r="D300" t="str">
            <v>:  7.1 (4)</v>
          </cell>
          <cell r="J300" t="str">
            <v>Analisa EI-714</v>
          </cell>
        </row>
        <row r="301">
          <cell r="A301" t="str">
            <v>JENIS PEKERJAAN</v>
          </cell>
          <cell r="D301" t="str">
            <v>:  Beton K-300</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5.</v>
          </cell>
          <cell r="C308" t="str">
            <v>ANALISA HARGA SATUAN PEKERJAAN</v>
          </cell>
        </row>
        <row r="309">
          <cell r="C309" t="str">
            <v>Lihat perhitungan dalam FORMULIR STANDAR UNTUK</v>
          </cell>
        </row>
        <row r="310">
          <cell r="C310" t="str">
            <v>PEREKEMAN ANALISA MASING-MASING HARGA</v>
          </cell>
        </row>
        <row r="311">
          <cell r="C311" t="str">
            <v>SATUAN.</v>
          </cell>
        </row>
        <row r="312">
          <cell r="C312" t="str">
            <v>Didapat Harga Satuan Pekerjaan :</v>
          </cell>
        </row>
        <row r="314">
          <cell r="C314" t="str">
            <v xml:space="preserve">Rp.  </v>
          </cell>
          <cell r="D314">
            <v>219077.63203503774</v>
          </cell>
          <cell r="E314" t="str">
            <v xml:space="preserve"> / M3</v>
          </cell>
        </row>
        <row r="317">
          <cell r="A317" t="str">
            <v>6.</v>
          </cell>
          <cell r="C317" t="str">
            <v>MASA PELAKSANAAN YANG DIPERLUKAN</v>
          </cell>
        </row>
        <row r="318">
          <cell r="C318" t="str">
            <v>Masa Pelaksanaan :</v>
          </cell>
          <cell r="D318">
            <v>0</v>
          </cell>
          <cell r="E318" t="str">
            <v>bulan</v>
          </cell>
        </row>
        <row r="320">
          <cell r="A320" t="str">
            <v>7.</v>
          </cell>
          <cell r="C320" t="str">
            <v>VOLUME PEKERJAAN YANG DIPERLUKAN</v>
          </cell>
        </row>
        <row r="321">
          <cell r="C321" t="str">
            <v>Volume pekerjaan  :</v>
          </cell>
          <cell r="D321">
            <v>0</v>
          </cell>
          <cell r="E321" t="str">
            <v>M3</v>
          </cell>
        </row>
        <row r="359">
          <cell r="A359" t="str">
            <v>ITEM PEMBAYARAN NO.</v>
          </cell>
          <cell r="D359" t="str">
            <v>:  7.7 (1) a</v>
          </cell>
          <cell r="J359" t="str">
            <v>Analisa EI-771</v>
          </cell>
          <cell r="T359" t="str">
            <v>Analisa EI-771</v>
          </cell>
        </row>
        <row r="360">
          <cell r="A360" t="str">
            <v>JENIS PEKERJAAN</v>
          </cell>
          <cell r="D360" t="str">
            <v>:  Penyediaan Caison Dia. 250 cm</v>
          </cell>
        </row>
        <row r="361">
          <cell r="A361" t="str">
            <v>SATUAN PEMBAYARAN</v>
          </cell>
          <cell r="D361" t="str">
            <v>:  M1</v>
          </cell>
          <cell r="H361" t="str">
            <v xml:space="preserve">        URAIAN ANALISA HARGA SATUAN</v>
          </cell>
          <cell r="L361" t="str">
            <v>FORMULIR STANDAR UNTUK</v>
          </cell>
        </row>
        <row r="362">
          <cell r="L362" t="str">
            <v>PEREKAMAN ANALISA MASING-MASING HARGA SATUAN</v>
          </cell>
        </row>
        <row r="363">
          <cell r="L363" t="str">
            <v/>
          </cell>
        </row>
        <row r="364">
          <cell r="A364" t="str">
            <v>No.</v>
          </cell>
          <cell r="C364" t="str">
            <v>U R A I A N</v>
          </cell>
          <cell r="G364" t="str">
            <v>KODE</v>
          </cell>
          <cell r="H364" t="str">
            <v>KOEF.</v>
          </cell>
          <cell r="I364" t="str">
            <v>SATUAN</v>
          </cell>
          <cell r="J364" t="str">
            <v>KETERANGAN</v>
          </cell>
        </row>
        <row r="366">
          <cell r="L366" t="str">
            <v>Proyek / Bagpro</v>
          </cell>
          <cell r="O366" t="str">
            <v xml:space="preserve">:  Peningkatan Jalan Dan Jembatan Prop. NTT </v>
          </cell>
        </row>
        <row r="367">
          <cell r="A367" t="str">
            <v>I.</v>
          </cell>
          <cell r="C367" t="str">
            <v>ASUMSI</v>
          </cell>
          <cell r="L367" t="str">
            <v>No. Paket Kontrak</v>
          </cell>
          <cell r="O367" t="str">
            <v xml:space="preserve">:  </v>
          </cell>
        </row>
        <row r="368">
          <cell r="A368">
            <v>1</v>
          </cell>
          <cell r="C368" t="str">
            <v>Pekerjaan dilakukan secara mekanik/manual</v>
          </cell>
          <cell r="L368" t="str">
            <v>Nama Paket</v>
          </cell>
          <cell r="O368" t="str">
            <v>:  Pembangunan Jalan Resetlement Pengungsi Mauritzu</v>
          </cell>
        </row>
        <row r="369">
          <cell r="A369">
            <v>2</v>
          </cell>
          <cell r="C369" t="str">
            <v>Lokasi pekerjaan : sekitar jembatan</v>
          </cell>
          <cell r="L369" t="str">
            <v>Prop / Kab / Kodya</v>
          </cell>
          <cell r="O369" t="str">
            <v>:  Nusa Tenggara Timur / TTU</v>
          </cell>
        </row>
        <row r="370">
          <cell r="A370">
            <v>3</v>
          </cell>
          <cell r="C370" t="str">
            <v>Diameter bagian luar Caison</v>
          </cell>
          <cell r="G370" t="str">
            <v>d</v>
          </cell>
          <cell r="H370">
            <v>2.5</v>
          </cell>
          <cell r="I370" t="str">
            <v>M</v>
          </cell>
          <cell r="L370" t="str">
            <v>ITEM PEMBAYARAN NO.</v>
          </cell>
          <cell r="O370" t="str">
            <v>:  7.7 (1) a</v>
          </cell>
          <cell r="R370" t="str">
            <v>PERKIRAAN VOL. PEK.</v>
          </cell>
          <cell r="T370" t="str">
            <v>:</v>
          </cell>
          <cell r="U370">
            <v>0</v>
          </cell>
        </row>
        <row r="371">
          <cell r="A371">
            <v>4</v>
          </cell>
          <cell r="C371" t="str">
            <v>Jarak rata-rata Base Camp ke lokasi pekerjaan</v>
          </cell>
          <cell r="G371" t="str">
            <v>L</v>
          </cell>
          <cell r="H371">
            <v>17.5</v>
          </cell>
          <cell r="I371" t="str">
            <v>Km</v>
          </cell>
          <cell r="L371" t="str">
            <v>JENIS PEKERJAAN</v>
          </cell>
          <cell r="O371" t="str">
            <v>:  Penyediaan Caison Dia. 250 cm</v>
          </cell>
          <cell r="R371" t="str">
            <v>TOTAL HARGA (Rp.)</v>
          </cell>
          <cell r="T371" t="str">
            <v>:</v>
          </cell>
          <cell r="U371">
            <v>0</v>
          </cell>
        </row>
        <row r="372">
          <cell r="A372">
            <v>5</v>
          </cell>
          <cell r="C372" t="str">
            <v>Jam kerja efektif per-hari</v>
          </cell>
          <cell r="G372" t="str">
            <v>Tk</v>
          </cell>
          <cell r="H372">
            <v>7</v>
          </cell>
          <cell r="I372" t="str">
            <v>Jam</v>
          </cell>
          <cell r="L372" t="str">
            <v>SATUAN PEMBAYARAN</v>
          </cell>
          <cell r="O372" t="str">
            <v>:  M1</v>
          </cell>
          <cell r="R372" t="str">
            <v>% THD. BIAYA PROYEK</v>
          </cell>
          <cell r="T372" t="str">
            <v>:</v>
          </cell>
          <cell r="U372">
            <v>0</v>
          </cell>
        </row>
        <row r="373">
          <cell r="A373">
            <v>6</v>
          </cell>
          <cell r="C373" t="str">
            <v>Tebal Caison</v>
          </cell>
          <cell r="G373" t="str">
            <v>t</v>
          </cell>
          <cell r="H373">
            <v>0.4</v>
          </cell>
          <cell r="I373" t="str">
            <v>M</v>
          </cell>
        </row>
        <row r="374">
          <cell r="A374">
            <v>7</v>
          </cell>
          <cell r="C374" t="str">
            <v>Kebutuhan baja tulangan</v>
          </cell>
          <cell r="G374" t="str">
            <v>Mb</v>
          </cell>
          <cell r="H374">
            <v>150</v>
          </cell>
          <cell r="I374" t="str">
            <v xml:space="preserve"> Kg/M3</v>
          </cell>
        </row>
        <row r="375">
          <cell r="Q375" t="str">
            <v>PERKIRAAN</v>
          </cell>
          <cell r="R375" t="str">
            <v>HARGA</v>
          </cell>
          <cell r="S375" t="str">
            <v>JUMLAH</v>
          </cell>
        </row>
        <row r="376">
          <cell r="A376" t="str">
            <v>II.</v>
          </cell>
          <cell r="C376" t="str">
            <v>URUTAN KERJA</v>
          </cell>
          <cell r="L376" t="str">
            <v>NO.</v>
          </cell>
          <cell r="N376" t="str">
            <v>KOMPONEN</v>
          </cell>
          <cell r="P376" t="str">
            <v>SATUAN</v>
          </cell>
          <cell r="Q376" t="str">
            <v>KUANTITAS</v>
          </cell>
          <cell r="R376" t="str">
            <v>SATUAN</v>
          </cell>
          <cell r="S376" t="str">
            <v>HARGA</v>
          </cell>
        </row>
        <row r="377">
          <cell r="A377">
            <v>1</v>
          </cell>
          <cell r="C377" t="str">
            <v>Caison dicetak di Lokasi</v>
          </cell>
          <cell r="R377" t="str">
            <v>(Rp.)</v>
          </cell>
          <cell r="S377" t="str">
            <v>(Rp.)</v>
          </cell>
        </row>
        <row r="378">
          <cell r="A378">
            <v>2</v>
          </cell>
          <cell r="C378" t="str">
            <v xml:space="preserve">Pengecoran dengan Beton K 250 berdasarkan </v>
          </cell>
          <cell r="J378" t="str">
            <v xml:space="preserve"> Spec.</v>
          </cell>
        </row>
        <row r="379">
          <cell r="C379" t="str">
            <v>analisa item pekerjaan ybs</v>
          </cell>
        </row>
        <row r="380">
          <cell r="A380">
            <v>3</v>
          </cell>
          <cell r="C380" t="str">
            <v>Sekelompok pekerja akan mengerjakan pekerjaan</v>
          </cell>
          <cell r="L380" t="str">
            <v>A.</v>
          </cell>
          <cell r="N380" t="str">
            <v>TENAGA</v>
          </cell>
        </row>
        <row r="381">
          <cell r="C381" t="str">
            <v>dengan cara manual dengan menggunakan alat bantu</v>
          </cell>
        </row>
        <row r="382">
          <cell r="L382" t="str">
            <v>1.</v>
          </cell>
          <cell r="N382" t="str">
            <v>Pekerja</v>
          </cell>
          <cell r="O382" t="str">
            <v>(L01)</v>
          </cell>
          <cell r="P382" t="str">
            <v>Jam</v>
          </cell>
          <cell r="Q382">
            <v>10.5</v>
          </cell>
          <cell r="R382">
            <v>0</v>
          </cell>
          <cell r="U382">
            <v>0</v>
          </cell>
        </row>
        <row r="383">
          <cell r="A383" t="str">
            <v>III.</v>
          </cell>
          <cell r="C383" t="str">
            <v>PEMAKAIAN BAHAN, ALAT DAN TENAGA</v>
          </cell>
          <cell r="L383" t="str">
            <v>2.</v>
          </cell>
          <cell r="N383" t="str">
            <v>Tukang</v>
          </cell>
          <cell r="O383" t="str">
            <v>(L02)</v>
          </cell>
          <cell r="P383" t="str">
            <v>Jam</v>
          </cell>
          <cell r="Q383">
            <v>3.5</v>
          </cell>
          <cell r="R383">
            <v>0</v>
          </cell>
          <cell r="U383">
            <v>0</v>
          </cell>
        </row>
        <row r="384">
          <cell r="A384" t="str">
            <v xml:space="preserve">   1.</v>
          </cell>
          <cell r="C384" t="str">
            <v>BAHAN</v>
          </cell>
          <cell r="L384" t="str">
            <v>3.</v>
          </cell>
          <cell r="N384" t="str">
            <v>Mandor</v>
          </cell>
          <cell r="O384" t="str">
            <v>(L03)</v>
          </cell>
          <cell r="P384" t="str">
            <v>Jam</v>
          </cell>
          <cell r="Q384">
            <v>1.1666666666666667</v>
          </cell>
          <cell r="R384">
            <v>0</v>
          </cell>
          <cell r="U384">
            <v>0</v>
          </cell>
        </row>
        <row r="385">
          <cell r="C385" t="str">
            <v>Kebutuhan bahan untuk 1 M' Caison</v>
          </cell>
        </row>
        <row r="386">
          <cell r="Q386" t="str">
            <v xml:space="preserve">JUMLAH HARGA TENAGA   </v>
          </cell>
          <cell r="U386">
            <v>0</v>
          </cell>
        </row>
        <row r="387">
          <cell r="C387" t="str">
            <v>- Beton K-250</v>
          </cell>
          <cell r="D387" t="str">
            <v>= { Phi {(d/2)^2 - {(d-t)/2}^2)}</v>
          </cell>
          <cell r="G387" t="str">
            <v>(M37)</v>
          </cell>
          <cell r="H387">
            <v>1.4451326206513047</v>
          </cell>
          <cell r="I387" t="str">
            <v>M3</v>
          </cell>
        </row>
        <row r="388">
          <cell r="C388" t="str">
            <v>- Baja Tulangan</v>
          </cell>
          <cell r="D388" t="str">
            <v>= (M37 x Mb)</v>
          </cell>
          <cell r="G388" t="str">
            <v>(M39)</v>
          </cell>
          <cell r="H388">
            <v>216.7698930976957</v>
          </cell>
          <cell r="I388" t="str">
            <v>Kg</v>
          </cell>
          <cell r="L388" t="str">
            <v>B.</v>
          </cell>
          <cell r="N388" t="str">
            <v>BAHAN</v>
          </cell>
        </row>
        <row r="389">
          <cell r="C389" t="str">
            <v>- Kayu Bekisting = (2 x phi x (d/2) x 1 x 0.025 x 2 x 1.5)</v>
          </cell>
          <cell r="G389" t="str">
            <v>(M19)</v>
          </cell>
          <cell r="H389">
            <v>0.58904862254808621</v>
          </cell>
          <cell r="I389" t="str">
            <v>M3</v>
          </cell>
          <cell r="J389" t="str">
            <v xml:space="preserve"> Tambahan</v>
          </cell>
        </row>
        <row r="390">
          <cell r="C390" t="str">
            <v xml:space="preserve">- Paku </v>
          </cell>
          <cell r="G390" t="str">
            <v>(M18)</v>
          </cell>
          <cell r="H390">
            <v>2</v>
          </cell>
          <cell r="I390" t="str">
            <v>Kg</v>
          </cell>
          <cell r="J390" t="str">
            <v xml:space="preserve"> Tambahan</v>
          </cell>
          <cell r="L390" t="str">
            <v>1.</v>
          </cell>
          <cell r="N390" t="str">
            <v>Beton K-250</v>
          </cell>
          <cell r="O390" t="str">
            <v>(EI-715)</v>
          </cell>
          <cell r="P390" t="str">
            <v>M3</v>
          </cell>
          <cell r="Q390">
            <v>1.4451326206513047</v>
          </cell>
          <cell r="R390">
            <v>138019.74217789446</v>
          </cell>
          <cell r="U390">
            <v>199456.83171515801</v>
          </cell>
        </row>
        <row r="391">
          <cell r="L391" t="str">
            <v>2.</v>
          </cell>
          <cell r="N391" t="str">
            <v>Baja Tulangan</v>
          </cell>
          <cell r="O391" t="str">
            <v>(EI-73)</v>
          </cell>
          <cell r="P391" t="str">
            <v>Kg</v>
          </cell>
          <cell r="Q391">
            <v>216.7698930976957</v>
          </cell>
          <cell r="R391">
            <v>13413.000000000002</v>
          </cell>
          <cell r="U391">
            <v>2907534.5761193926</v>
          </cell>
        </row>
        <row r="392">
          <cell r="A392" t="str">
            <v xml:space="preserve">   2.</v>
          </cell>
          <cell r="C392" t="str">
            <v>ALAT</v>
          </cell>
          <cell r="L392" t="str">
            <v>3.</v>
          </cell>
          <cell r="N392" t="str">
            <v>Kayu Perancah</v>
          </cell>
          <cell r="O392" t="str">
            <v>(M19)</v>
          </cell>
          <cell r="P392" t="str">
            <v>M3</v>
          </cell>
          <cell r="Q392">
            <v>0.58904862254808621</v>
          </cell>
          <cell r="R392">
            <v>950000</v>
          </cell>
          <cell r="U392">
            <v>559596.19142068189</v>
          </cell>
        </row>
        <row r="393">
          <cell r="C393" t="str">
            <v>ALAT  BANTU</v>
          </cell>
          <cell r="L393" t="str">
            <v>4.</v>
          </cell>
          <cell r="N393" t="str">
            <v>Paku</v>
          </cell>
          <cell r="O393" t="str">
            <v>(M18)</v>
          </cell>
          <cell r="P393" t="str">
            <v>Kg</v>
          </cell>
          <cell r="Q393">
            <v>2</v>
          </cell>
          <cell r="R393">
            <v>10800</v>
          </cell>
          <cell r="U393">
            <v>21600</v>
          </cell>
        </row>
        <row r="394">
          <cell r="C394" t="str">
            <v>Diperlukan alat-alat bantu kecil</v>
          </cell>
        </row>
        <row r="395">
          <cell r="C395" t="str">
            <v>- Sekop    =         2   buah</v>
          </cell>
        </row>
        <row r="396">
          <cell r="C396" t="str">
            <v>- Alat-alat kecil lain</v>
          </cell>
          <cell r="Q396" t="str">
            <v xml:space="preserve">JUMLAH HARGA BAHAN   </v>
          </cell>
          <cell r="U396">
            <v>3688187.5992552326</v>
          </cell>
        </row>
        <row r="398">
          <cell r="A398" t="str">
            <v xml:space="preserve">   3.</v>
          </cell>
          <cell r="C398" t="str">
            <v>TENAGA</v>
          </cell>
          <cell r="L398" t="str">
            <v>C.</v>
          </cell>
          <cell r="N398" t="str">
            <v>PERALATAN</v>
          </cell>
        </row>
        <row r="399">
          <cell r="C399" t="str">
            <v>Produksi Caison / hari</v>
          </cell>
          <cell r="G399" t="str">
            <v>Qt</v>
          </cell>
          <cell r="H399">
            <v>6</v>
          </cell>
          <cell r="I399" t="str">
            <v>M'</v>
          </cell>
        </row>
        <row r="400">
          <cell r="C400" t="str">
            <v>Kebutuhan tenaga tambahan :</v>
          </cell>
          <cell r="L400" t="str">
            <v>1.</v>
          </cell>
          <cell r="N400" t="str">
            <v>Alat  Bantu</v>
          </cell>
          <cell r="P400" t="str">
            <v>Ls</v>
          </cell>
          <cell r="Q400">
            <v>1</v>
          </cell>
          <cell r="R400">
            <v>2500</v>
          </cell>
          <cell r="U400">
            <v>2500</v>
          </cell>
        </row>
        <row r="401">
          <cell r="D401" t="str">
            <v>- Pekerja</v>
          </cell>
          <cell r="G401" t="str">
            <v>P</v>
          </cell>
          <cell r="H401">
            <v>9</v>
          </cell>
          <cell r="I401" t="str">
            <v>orang</v>
          </cell>
        </row>
        <row r="402">
          <cell r="D402" t="str">
            <v>- Tukang</v>
          </cell>
          <cell r="G402" t="str">
            <v>T</v>
          </cell>
          <cell r="H402">
            <v>3</v>
          </cell>
          <cell r="I402" t="str">
            <v>orang</v>
          </cell>
        </row>
        <row r="403">
          <cell r="D403" t="str">
            <v>- Mandor</v>
          </cell>
          <cell r="G403" t="str">
            <v>M</v>
          </cell>
          <cell r="H403">
            <v>1</v>
          </cell>
          <cell r="I403" t="str">
            <v>orang</v>
          </cell>
        </row>
        <row r="405">
          <cell r="C405" t="str">
            <v>Koefisien tenaga / M'   :</v>
          </cell>
        </row>
        <row r="406">
          <cell r="D406" t="str">
            <v>- Pekerja</v>
          </cell>
          <cell r="E406" t="str">
            <v>= (Tk x P) : Qt</v>
          </cell>
          <cell r="G406" t="str">
            <v>(L01)</v>
          </cell>
          <cell r="H406">
            <v>10.5</v>
          </cell>
          <cell r="I406" t="str">
            <v>jam</v>
          </cell>
        </row>
        <row r="407">
          <cell r="D407" t="str">
            <v>- Tukang</v>
          </cell>
          <cell r="E407" t="str">
            <v>= (Tk x T) : Qt</v>
          </cell>
          <cell r="G407" t="str">
            <v>(L02)</v>
          </cell>
          <cell r="H407">
            <v>3.5</v>
          </cell>
          <cell r="I407" t="str">
            <v>jam</v>
          </cell>
        </row>
        <row r="408">
          <cell r="D408" t="str">
            <v>- Mandor</v>
          </cell>
          <cell r="E408" t="str">
            <v>= (Tk x M) : Qt</v>
          </cell>
          <cell r="G408" t="str">
            <v>(L03)</v>
          </cell>
          <cell r="H408">
            <v>1.1666666666666667</v>
          </cell>
          <cell r="I408" t="str">
            <v>jam</v>
          </cell>
          <cell r="Q408" t="str">
            <v xml:space="preserve">JUMLAH HARGA PERALATAN   </v>
          </cell>
          <cell r="U408">
            <v>2500</v>
          </cell>
        </row>
        <row r="410">
          <cell r="A410" t="str">
            <v>4.</v>
          </cell>
          <cell r="C410" t="str">
            <v>HARGA DASAR SATUAN UPAH, BAHAN DAN ALAT</v>
          </cell>
          <cell r="L410" t="str">
            <v>D.</v>
          </cell>
          <cell r="N410" t="str">
            <v>JUMLAH HARGA TENAGA, BAHAN DAN PERALATAN  ( A + B + C )</v>
          </cell>
          <cell r="U410">
            <v>3690687.5992552326</v>
          </cell>
        </row>
        <row r="411">
          <cell r="C411" t="str">
            <v>Lihat lampiran.</v>
          </cell>
          <cell r="L411" t="str">
            <v>E.</v>
          </cell>
          <cell r="N411" t="str">
            <v>OVERHEAD &amp; PROFIT</v>
          </cell>
          <cell r="P411">
            <v>10</v>
          </cell>
          <cell r="Q411" t="str">
            <v>%  x  D</v>
          </cell>
          <cell r="U411">
            <v>369068.75992552331</v>
          </cell>
        </row>
        <row r="412">
          <cell r="L412" t="str">
            <v>F.</v>
          </cell>
          <cell r="N412" t="str">
            <v>HARGA SATUAN PEKERJAAN  ( D + E )</v>
          </cell>
          <cell r="U412">
            <v>4059756.3591807559</v>
          </cell>
        </row>
        <row r="413">
          <cell r="L413" t="str">
            <v>Note: 1</v>
          </cell>
          <cell r="N413" t="str">
            <v>SATUAN dapat berdasarkan atas jam operasi untuk Tenaga Kerja dan Peralatan, volume dan/atau ukuran</v>
          </cell>
        </row>
        <row r="414">
          <cell r="N414" t="str">
            <v>berat untuk bahan-bahan.</v>
          </cell>
        </row>
        <row r="415">
          <cell r="L415">
            <v>2</v>
          </cell>
          <cell r="N415" t="str">
            <v>Kuantitas satuan adalah kuantitas setiap komponen untuk menyelesaikan satu satuan pekerjaan dari nomor</v>
          </cell>
        </row>
        <row r="416">
          <cell r="N416" t="str">
            <v>mata pembayaran.</v>
          </cell>
        </row>
        <row r="417">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 berikut.</v>
          </cell>
          <cell r="N419" t="str">
            <v>yang dibayar dari kontrak) dan biaya-biaya lainnya.</v>
          </cell>
        </row>
        <row r="420">
          <cell r="A420" t="str">
            <v>ITEM PEMBAYARAN NO.</v>
          </cell>
          <cell r="D420" t="str">
            <v>:  7.7 (1) a</v>
          </cell>
          <cell r="J420" t="str">
            <v>Analisa EI-771</v>
          </cell>
        </row>
        <row r="421">
          <cell r="A421" t="str">
            <v>JENIS PEKERJAAN</v>
          </cell>
          <cell r="D421" t="str">
            <v>:  Penyediaan Caison Dia. 250 cm</v>
          </cell>
        </row>
        <row r="422">
          <cell r="A422" t="str">
            <v>SATUAN PEMBAYARAN</v>
          </cell>
          <cell r="D422" t="str">
            <v>:  M1</v>
          </cell>
          <cell r="H422" t="str">
            <v xml:space="preserve">        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A428" t="str">
            <v>5.</v>
          </cell>
          <cell r="C428" t="str">
            <v>ANALISA HARGA SATUAN PEKERJAAN</v>
          </cell>
        </row>
        <row r="429">
          <cell r="C429" t="str">
            <v>Lihat perhitungan dalam FORMULIR STANDAR UNTUK</v>
          </cell>
        </row>
        <row r="430">
          <cell r="C430" t="str">
            <v>PEREKEMAN ANALISA MASING-MASING HARGA</v>
          </cell>
        </row>
        <row r="431">
          <cell r="C431" t="str">
            <v>SATUAN.</v>
          </cell>
        </row>
        <row r="432">
          <cell r="C432" t="str">
            <v>Didapat Harga Satuan Pekerjaan :</v>
          </cell>
        </row>
        <row r="434">
          <cell r="C434" t="str">
            <v xml:space="preserve">Rp.  </v>
          </cell>
          <cell r="D434">
            <v>4059756.3591807559</v>
          </cell>
          <cell r="E434" t="str">
            <v xml:space="preserve"> / M'</v>
          </cell>
        </row>
        <row r="437">
          <cell r="A437" t="str">
            <v>6.</v>
          </cell>
          <cell r="C437" t="str">
            <v>WAKTU PELAKSANAAN YANG DIPERLUKAN</v>
          </cell>
        </row>
        <row r="438">
          <cell r="C438" t="str">
            <v>Masa Pelaksanaan :</v>
          </cell>
          <cell r="D438" t="str">
            <v>. . . . . . . . . . . .</v>
          </cell>
          <cell r="E438" t="str">
            <v>bulan</v>
          </cell>
        </row>
        <row r="440">
          <cell r="A440" t="str">
            <v>7.</v>
          </cell>
          <cell r="C440" t="str">
            <v>VOLUME PEKERJAAN YANG DIPERLUKAN</v>
          </cell>
        </row>
        <row r="441">
          <cell r="C441" t="str">
            <v>Volume pekerjaan  :</v>
          </cell>
          <cell r="D441">
            <v>0</v>
          </cell>
          <cell r="E441" t="str">
            <v>M'</v>
          </cell>
        </row>
        <row r="479">
          <cell r="A479" t="str">
            <v>ITEM PEMBAYARAN NO.</v>
          </cell>
          <cell r="D479" t="str">
            <v>:  7.7 (1) b</v>
          </cell>
          <cell r="J479" t="str">
            <v>Analisa EI-771</v>
          </cell>
          <cell r="T479" t="str">
            <v>Analisa EI-771</v>
          </cell>
        </row>
        <row r="480">
          <cell r="A480" t="str">
            <v>JENIS PEKERJAAN</v>
          </cell>
          <cell r="D480" t="str">
            <v>:  Pengadaan Caison Dia. 300 cm</v>
          </cell>
        </row>
        <row r="481">
          <cell r="A481" t="str">
            <v>SATUAN PEMBAYARAN</v>
          </cell>
          <cell r="D481" t="str">
            <v>:  M1</v>
          </cell>
          <cell r="H481" t="str">
            <v xml:space="preserve">        URAIAN ANALISA HARGA SATUAN</v>
          </cell>
          <cell r="L481" t="str">
            <v>FORMULIR STANDAR UNTUK</v>
          </cell>
        </row>
        <row r="482">
          <cell r="L482" t="str">
            <v>PEREKAMAN ANALISA MASING-MASING HARGA SATUAN</v>
          </cell>
        </row>
        <row r="483">
          <cell r="L483" t="str">
            <v/>
          </cell>
        </row>
        <row r="484">
          <cell r="A484" t="str">
            <v>No.</v>
          </cell>
          <cell r="C484" t="str">
            <v>U R A I A N</v>
          </cell>
          <cell r="G484" t="str">
            <v>KODE</v>
          </cell>
          <cell r="H484" t="str">
            <v>KOEF.</v>
          </cell>
          <cell r="I484" t="str">
            <v>SATUAN</v>
          </cell>
          <cell r="J484" t="str">
            <v>KETERANGAN</v>
          </cell>
        </row>
        <row r="486">
          <cell r="L486" t="str">
            <v>Proyek / Bagpro</v>
          </cell>
          <cell r="O486" t="str">
            <v xml:space="preserve">:  Peningkatan Jalan Dan Jembatan Prop. NTT </v>
          </cell>
        </row>
        <row r="487">
          <cell r="A487" t="str">
            <v>I.</v>
          </cell>
          <cell r="C487" t="str">
            <v>ASUMSI</v>
          </cell>
          <cell r="L487" t="str">
            <v>No. Paket Kontrak</v>
          </cell>
          <cell r="O487" t="str">
            <v xml:space="preserve">:  </v>
          </cell>
        </row>
        <row r="488">
          <cell r="A488">
            <v>1</v>
          </cell>
          <cell r="C488" t="str">
            <v>Pekerjaan dilakukan secara mekanik/manual</v>
          </cell>
          <cell r="L488" t="str">
            <v>Nama Paket</v>
          </cell>
          <cell r="O488" t="str">
            <v>:  Pembangunan Jalan Resetlement Pengungsi Mauritzu</v>
          </cell>
        </row>
        <row r="489">
          <cell r="A489">
            <v>2</v>
          </cell>
          <cell r="C489" t="str">
            <v>Lokasi pekerjaan : sekitar jembatan</v>
          </cell>
          <cell r="L489" t="str">
            <v>Prop / Kab / Kodya</v>
          </cell>
          <cell r="O489" t="str">
            <v>:  Nusa Tenggara Timur / TTU</v>
          </cell>
        </row>
        <row r="490">
          <cell r="A490">
            <v>3</v>
          </cell>
          <cell r="C490" t="str">
            <v>Diameter bagian luar Caison</v>
          </cell>
          <cell r="G490" t="str">
            <v>d</v>
          </cell>
          <cell r="H490">
            <v>3</v>
          </cell>
          <cell r="I490" t="str">
            <v>M</v>
          </cell>
          <cell r="L490" t="str">
            <v>ITEM PEMBAYARAN NO.</v>
          </cell>
          <cell r="O490" t="str">
            <v>:  7.7 (1) b</v>
          </cell>
          <cell r="R490" t="str">
            <v>PERKIRAAN VOL. PEK.</v>
          </cell>
          <cell r="T490" t="str">
            <v>:</v>
          </cell>
          <cell r="U490" t="e">
            <v>#REF!</v>
          </cell>
        </row>
        <row r="491">
          <cell r="A491">
            <v>4</v>
          </cell>
          <cell r="C491" t="str">
            <v>Jarak rata-rata Base Camp ke lokasi pekerjaan</v>
          </cell>
          <cell r="G491" t="str">
            <v>L</v>
          </cell>
          <cell r="H491">
            <v>17.5</v>
          </cell>
          <cell r="I491" t="str">
            <v>Km</v>
          </cell>
          <cell r="L491" t="str">
            <v>JENIS PEKERJAAN</v>
          </cell>
          <cell r="O491" t="str">
            <v>:  Pengadaan Caison Dia. 300 cm</v>
          </cell>
          <cell r="R491" t="str">
            <v>TOTAL HARGA (Rp.)</v>
          </cell>
          <cell r="T491" t="str">
            <v>:</v>
          </cell>
          <cell r="U491" t="e">
            <v>#REF!</v>
          </cell>
        </row>
        <row r="492">
          <cell r="A492">
            <v>5</v>
          </cell>
          <cell r="C492" t="str">
            <v>Jam kerja efektif per-hari</v>
          </cell>
          <cell r="G492" t="str">
            <v>Tk</v>
          </cell>
          <cell r="H492">
            <v>7</v>
          </cell>
          <cell r="I492" t="str">
            <v>Jam</v>
          </cell>
          <cell r="L492" t="str">
            <v>SATUAN PEMBAYARAN</v>
          </cell>
          <cell r="O492" t="str">
            <v>:  M1</v>
          </cell>
          <cell r="R492" t="str">
            <v>% THD. BIAYA PROYEK</v>
          </cell>
          <cell r="T492" t="str">
            <v>:</v>
          </cell>
          <cell r="U492" t="e">
            <v>#REF!</v>
          </cell>
        </row>
        <row r="493">
          <cell r="A493">
            <v>6</v>
          </cell>
          <cell r="C493" t="str">
            <v>Tebal Caison</v>
          </cell>
          <cell r="G493" t="str">
            <v>t</v>
          </cell>
          <cell r="H493">
            <v>0.4</v>
          </cell>
          <cell r="I493" t="str">
            <v>M</v>
          </cell>
        </row>
        <row r="494">
          <cell r="A494">
            <v>7</v>
          </cell>
          <cell r="C494" t="str">
            <v>Kebutuhan baja tulangan</v>
          </cell>
          <cell r="G494" t="str">
            <v>Mb</v>
          </cell>
          <cell r="H494">
            <v>150</v>
          </cell>
          <cell r="I494" t="str">
            <v xml:space="preserve"> Kg/M3</v>
          </cell>
        </row>
        <row r="495">
          <cell r="Q495" t="str">
            <v>PERKIRAAN</v>
          </cell>
          <cell r="R495" t="str">
            <v>HARGA</v>
          </cell>
          <cell r="S495" t="str">
            <v>JUMLAH</v>
          </cell>
        </row>
        <row r="496">
          <cell r="A496" t="str">
            <v>II.</v>
          </cell>
          <cell r="C496" t="str">
            <v>URUTAN KERJA</v>
          </cell>
          <cell r="L496" t="str">
            <v>NO.</v>
          </cell>
          <cell r="N496" t="str">
            <v>KOMPONEN</v>
          </cell>
          <cell r="P496" t="str">
            <v>SATUAN</v>
          </cell>
          <cell r="Q496" t="str">
            <v>KUANTITAS</v>
          </cell>
          <cell r="R496" t="str">
            <v>SATUAN</v>
          </cell>
          <cell r="S496" t="str">
            <v>HARGA</v>
          </cell>
        </row>
        <row r="497">
          <cell r="A497">
            <v>1</v>
          </cell>
          <cell r="C497" t="str">
            <v>Caison dicetak di Lokasi</v>
          </cell>
          <cell r="R497" t="str">
            <v>(Rp.)</v>
          </cell>
          <cell r="S497" t="str">
            <v>(Rp.)</v>
          </cell>
        </row>
        <row r="498">
          <cell r="A498">
            <v>2</v>
          </cell>
          <cell r="C498" t="str">
            <v xml:space="preserve">Pengecoran dengan Beton K 250 berdasarkan </v>
          </cell>
          <cell r="J498" t="str">
            <v xml:space="preserve"> Spec.</v>
          </cell>
        </row>
        <row r="499">
          <cell r="C499" t="str">
            <v>analisa item pekerjaan ybs</v>
          </cell>
        </row>
        <row r="500">
          <cell r="A500">
            <v>3</v>
          </cell>
          <cell r="C500" t="str">
            <v>Sekelompok pekerja akan mengerjakan pekerjaan</v>
          </cell>
          <cell r="L500" t="str">
            <v>A.</v>
          </cell>
          <cell r="N500" t="str">
            <v>TENAGA</v>
          </cell>
        </row>
        <row r="501">
          <cell r="C501" t="str">
            <v>dengan cara manual dengan menggunakan alat bantu</v>
          </cell>
        </row>
        <row r="502">
          <cell r="L502" t="str">
            <v>1.</v>
          </cell>
          <cell r="N502" t="str">
            <v>Pekerja</v>
          </cell>
          <cell r="O502" t="str">
            <v>(L01)</v>
          </cell>
          <cell r="P502" t="str">
            <v>Jam</v>
          </cell>
          <cell r="Q502">
            <v>10.5</v>
          </cell>
          <cell r="R502">
            <v>0</v>
          </cell>
          <cell r="U502">
            <v>0</v>
          </cell>
        </row>
        <row r="503">
          <cell r="A503" t="str">
            <v>III.</v>
          </cell>
          <cell r="C503" t="str">
            <v>PEMAKAIAN BAHAN, ALAT DAN TENAGA</v>
          </cell>
          <cell r="L503" t="str">
            <v>2.</v>
          </cell>
          <cell r="N503" t="str">
            <v>Tukang</v>
          </cell>
          <cell r="O503" t="str">
            <v>(L02)</v>
          </cell>
          <cell r="P503" t="str">
            <v>Jam</v>
          </cell>
          <cell r="Q503">
            <v>3.5</v>
          </cell>
          <cell r="R503">
            <v>0</v>
          </cell>
          <cell r="U503">
            <v>0</v>
          </cell>
        </row>
        <row r="504">
          <cell r="A504" t="str">
            <v xml:space="preserve">   1.</v>
          </cell>
          <cell r="C504" t="str">
            <v>BAHAN</v>
          </cell>
          <cell r="L504" t="str">
            <v>3.</v>
          </cell>
          <cell r="N504" t="str">
            <v>Mandor</v>
          </cell>
          <cell r="O504" t="str">
            <v>(L03)</v>
          </cell>
          <cell r="P504" t="str">
            <v>Jam</v>
          </cell>
          <cell r="Q504">
            <v>1.1666666666666667</v>
          </cell>
          <cell r="R504">
            <v>0</v>
          </cell>
          <cell r="U504">
            <v>0</v>
          </cell>
        </row>
        <row r="505">
          <cell r="C505" t="str">
            <v>Kebutuhan bahan untuk 1 M' Caison</v>
          </cell>
        </row>
        <row r="506">
          <cell r="Q506" t="str">
            <v xml:space="preserve">JUMLAH HARGA TENAGA   </v>
          </cell>
          <cell r="U506">
            <v>0</v>
          </cell>
        </row>
        <row r="507">
          <cell r="C507" t="str">
            <v>- Beton K-250</v>
          </cell>
          <cell r="D507" t="str">
            <v>= { Phi {(d/2)^2 - {(d-t)/2}^2)}</v>
          </cell>
          <cell r="G507" t="str">
            <v>(M37)</v>
          </cell>
          <cell r="H507">
            <v>1.7592918860102835</v>
          </cell>
          <cell r="I507" t="str">
            <v>M3</v>
          </cell>
        </row>
        <row r="508">
          <cell r="C508" t="str">
            <v>- Baja Tulangan</v>
          </cell>
          <cell r="D508" t="str">
            <v>= (M37 x Mb)</v>
          </cell>
          <cell r="G508" t="str">
            <v>(M39)</v>
          </cell>
          <cell r="H508">
            <v>263.89378290154252</v>
          </cell>
          <cell r="I508" t="str">
            <v>Kg</v>
          </cell>
          <cell r="L508" t="str">
            <v>B.</v>
          </cell>
          <cell r="N508" t="str">
            <v>BAHAN</v>
          </cell>
        </row>
        <row r="509">
          <cell r="C509" t="str">
            <v>- Kayu Bekisting = (2 x phi x (d/2) x 1 x 0.025 x 2 x 1.5)</v>
          </cell>
          <cell r="G509" t="str">
            <v>(M19)</v>
          </cell>
          <cell r="H509">
            <v>0.70685834705770345</v>
          </cell>
          <cell r="I509" t="str">
            <v>M3</v>
          </cell>
          <cell r="J509" t="str">
            <v xml:space="preserve"> Tambahan</v>
          </cell>
        </row>
        <row r="510">
          <cell r="C510" t="str">
            <v xml:space="preserve">- Paku </v>
          </cell>
          <cell r="G510" t="str">
            <v>(M18)</v>
          </cell>
          <cell r="H510">
            <v>2</v>
          </cell>
          <cell r="I510" t="str">
            <v>Kg</v>
          </cell>
          <cell r="J510" t="str">
            <v xml:space="preserve"> Tambahan</v>
          </cell>
          <cell r="L510" t="str">
            <v>1.</v>
          </cell>
          <cell r="N510" t="str">
            <v>Beton K-250</v>
          </cell>
          <cell r="O510" t="str">
            <v>(EI-715)</v>
          </cell>
          <cell r="P510" t="str">
            <v>M3</v>
          </cell>
          <cell r="Q510">
            <v>1.7592918860102835</v>
          </cell>
          <cell r="R510">
            <v>138019.74217789446</v>
          </cell>
          <cell r="U510">
            <v>242817.012522801</v>
          </cell>
        </row>
        <row r="511">
          <cell r="L511" t="str">
            <v>2.</v>
          </cell>
          <cell r="N511" t="str">
            <v>Baja Tulangan</v>
          </cell>
          <cell r="O511" t="str">
            <v>(EI-73)</v>
          </cell>
          <cell r="P511" t="str">
            <v>Kg</v>
          </cell>
          <cell r="Q511">
            <v>263.89378290154252</v>
          </cell>
          <cell r="R511">
            <v>13413.000000000002</v>
          </cell>
          <cell r="U511">
            <v>3539607.3100583903</v>
          </cell>
        </row>
        <row r="512">
          <cell r="A512" t="str">
            <v xml:space="preserve">   2.</v>
          </cell>
          <cell r="C512" t="str">
            <v>ALAT</v>
          </cell>
          <cell r="L512" t="str">
            <v>3.</v>
          </cell>
          <cell r="N512" t="str">
            <v>Kayu Perancah</v>
          </cell>
          <cell r="O512" t="str">
            <v>(M19)</v>
          </cell>
          <cell r="P512" t="str">
            <v>M3</v>
          </cell>
          <cell r="Q512">
            <v>0.70685834705770345</v>
          </cell>
          <cell r="R512">
            <v>950000</v>
          </cell>
          <cell r="U512">
            <v>671515.42970481829</v>
          </cell>
        </row>
        <row r="513">
          <cell r="C513" t="str">
            <v>ALAT  BANTU</v>
          </cell>
          <cell r="L513" t="str">
            <v>4.</v>
          </cell>
          <cell r="N513" t="str">
            <v>Paku</v>
          </cell>
          <cell r="O513" t="str">
            <v>(M18)</v>
          </cell>
          <cell r="P513" t="str">
            <v>Kg</v>
          </cell>
          <cell r="Q513">
            <v>2</v>
          </cell>
          <cell r="R513">
            <v>10800</v>
          </cell>
          <cell r="U513">
            <v>21600</v>
          </cell>
        </row>
        <row r="514">
          <cell r="C514" t="str">
            <v>Diperlukan alat-alat bantu kecil</v>
          </cell>
        </row>
        <row r="515">
          <cell r="C515" t="str">
            <v>- Sekop    =         2   buah</v>
          </cell>
        </row>
        <row r="516">
          <cell r="C516" t="str">
            <v>- Alat-alat kecil lain</v>
          </cell>
          <cell r="Q516" t="str">
            <v xml:space="preserve">JUMLAH HARGA BAHAN   </v>
          </cell>
          <cell r="U516">
            <v>4475539.7522860095</v>
          </cell>
        </row>
        <row r="518">
          <cell r="A518" t="str">
            <v xml:space="preserve">   3.</v>
          </cell>
          <cell r="C518" t="str">
            <v>TENAGA</v>
          </cell>
          <cell r="L518" t="str">
            <v>C.</v>
          </cell>
          <cell r="N518" t="str">
            <v>PERALATAN</v>
          </cell>
        </row>
        <row r="519">
          <cell r="C519" t="str">
            <v>Produksi Caison / hari</v>
          </cell>
          <cell r="G519" t="str">
            <v>Qt</v>
          </cell>
          <cell r="H519">
            <v>6</v>
          </cell>
          <cell r="I519" t="str">
            <v>M'</v>
          </cell>
        </row>
        <row r="520">
          <cell r="C520" t="str">
            <v>Kebutuhan tenaga tambahan :</v>
          </cell>
          <cell r="L520" t="str">
            <v>1.</v>
          </cell>
          <cell r="N520" t="str">
            <v>Alat  Bantu</v>
          </cell>
          <cell r="P520" t="str">
            <v>Ls</v>
          </cell>
          <cell r="Q520">
            <v>1</v>
          </cell>
          <cell r="R520">
            <v>2500</v>
          </cell>
          <cell r="U520">
            <v>2500</v>
          </cell>
        </row>
        <row r="521">
          <cell r="D521" t="str">
            <v>- Pekerja</v>
          </cell>
          <cell r="G521" t="str">
            <v>P</v>
          </cell>
          <cell r="H521">
            <v>9</v>
          </cell>
          <cell r="I521" t="str">
            <v>orang</v>
          </cell>
        </row>
        <row r="522">
          <cell r="D522" t="str">
            <v>- Tukang</v>
          </cell>
          <cell r="G522" t="str">
            <v>T</v>
          </cell>
          <cell r="H522">
            <v>3</v>
          </cell>
          <cell r="I522" t="str">
            <v>orang</v>
          </cell>
        </row>
        <row r="523">
          <cell r="D523" t="str">
            <v>- Mandor</v>
          </cell>
          <cell r="G523" t="str">
            <v>M</v>
          </cell>
          <cell r="H523">
            <v>1</v>
          </cell>
          <cell r="I523" t="str">
            <v>orang</v>
          </cell>
        </row>
        <row r="525">
          <cell r="C525" t="str">
            <v>Koefisien tenaga / M'   :</v>
          </cell>
        </row>
        <row r="526">
          <cell r="D526" t="str">
            <v>- Pekerja</v>
          </cell>
          <cell r="E526" t="str">
            <v>= (Tk x P) : Qt</v>
          </cell>
          <cell r="G526" t="str">
            <v>(L01)</v>
          </cell>
          <cell r="H526">
            <v>10.5</v>
          </cell>
          <cell r="I526" t="str">
            <v>jam</v>
          </cell>
        </row>
        <row r="527">
          <cell r="D527" t="str">
            <v>- Tukang</v>
          </cell>
          <cell r="E527" t="str">
            <v>= (Tk x T) : Qt</v>
          </cell>
          <cell r="G527" t="str">
            <v>(L02)</v>
          </cell>
          <cell r="H527">
            <v>3.5</v>
          </cell>
          <cell r="I527" t="str">
            <v>jam</v>
          </cell>
        </row>
        <row r="528">
          <cell r="D528" t="str">
            <v>- Mandor</v>
          </cell>
          <cell r="E528" t="str">
            <v>= (Tk x M) : Qt</v>
          </cell>
          <cell r="G528" t="str">
            <v>(L03)</v>
          </cell>
          <cell r="H528">
            <v>1.1666666666666667</v>
          </cell>
          <cell r="I528" t="str">
            <v>jam</v>
          </cell>
          <cell r="Q528" t="str">
            <v xml:space="preserve">JUMLAH HARGA PERALATAN   </v>
          </cell>
          <cell r="U528">
            <v>2500</v>
          </cell>
        </row>
        <row r="530">
          <cell r="A530" t="str">
            <v>4.</v>
          </cell>
          <cell r="C530" t="str">
            <v>HARGA DASAR SATUAN UPAH, BAHAN DAN ALAT</v>
          </cell>
          <cell r="L530" t="str">
            <v>D.</v>
          </cell>
          <cell r="N530" t="str">
            <v>JUMLAH HARGA TENAGA, BAHAN DAN PERALATAN  ( A + B + C )</v>
          </cell>
          <cell r="U530">
            <v>4478039.7522860095</v>
          </cell>
        </row>
        <row r="531">
          <cell r="C531" t="str">
            <v>Lihat lampiran.</v>
          </cell>
          <cell r="L531" t="str">
            <v>E.</v>
          </cell>
          <cell r="N531" t="str">
            <v>OVERHEAD &amp; PROFIT</v>
          </cell>
          <cell r="P531">
            <v>10</v>
          </cell>
          <cell r="Q531" t="str">
            <v>%  x  D</v>
          </cell>
          <cell r="U531">
            <v>447803.97522860096</v>
          </cell>
        </row>
        <row r="532">
          <cell r="L532" t="str">
            <v>F.</v>
          </cell>
          <cell r="N532" t="str">
            <v>HARGA SATUAN PEKERJAAN  ( D + E )</v>
          </cell>
          <cell r="U532">
            <v>4925843.7275146106</v>
          </cell>
        </row>
        <row r="533">
          <cell r="L533" t="str">
            <v>Note: 1</v>
          </cell>
          <cell r="N533" t="str">
            <v>SATUAN dapat berdasarkan atas jam operasi untuk Tenaga Kerja dan Peralatan, volume dan/atau ukuran</v>
          </cell>
        </row>
        <row r="534">
          <cell r="N534" t="str">
            <v>berat untuk bahan-bahan.</v>
          </cell>
        </row>
        <row r="535">
          <cell r="L535">
            <v>2</v>
          </cell>
          <cell r="N535" t="str">
            <v>Kuantitas satuan adalah kuantitas setiap komponen untuk menyelesaikan satu satuan pekerjaan dari nomor</v>
          </cell>
        </row>
        <row r="536">
          <cell r="N536" t="str">
            <v>mata pembayaran.</v>
          </cell>
        </row>
        <row r="537">
          <cell r="L537">
            <v>3</v>
          </cell>
          <cell r="N537" t="str">
            <v>Biaya satuan untuk peralatan sudah termasuk bahan bakar, bahan habis dipakai dan operator.</v>
          </cell>
        </row>
        <row r="538">
          <cell r="L538">
            <v>4</v>
          </cell>
          <cell r="N538" t="str">
            <v>Biaya satuan sudah termasuk pengeluaran untuk seluruh pajak yang berkaitan (tetapi tidak termasuk PPN</v>
          </cell>
        </row>
        <row r="539">
          <cell r="J539" t="str">
            <v>Berlanjut ke hal. berikut.</v>
          </cell>
          <cell r="N539" t="str">
            <v>yang dibayar dari kontrak) dan biaya-biaya lainnya.</v>
          </cell>
        </row>
        <row r="540">
          <cell r="A540" t="str">
            <v>ITEM PEMBAYARAN NO.</v>
          </cell>
          <cell r="D540" t="str">
            <v>:  7.7 (1) b</v>
          </cell>
          <cell r="J540" t="str">
            <v>Analisa EI-771</v>
          </cell>
        </row>
        <row r="541">
          <cell r="A541" t="str">
            <v>JENIS PEKERJAAN</v>
          </cell>
          <cell r="D541" t="str">
            <v>:  Pengadaan Caison Dia. 300 cm</v>
          </cell>
        </row>
        <row r="542">
          <cell r="A542" t="str">
            <v>SATUAN PEMBAYARAN</v>
          </cell>
          <cell r="D542" t="str">
            <v>:  M1</v>
          </cell>
          <cell r="H542" t="str">
            <v xml:space="preserve">        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5.</v>
          </cell>
          <cell r="C548" t="str">
            <v>ANALISA HARGA SATUAN PEKERJAAN</v>
          </cell>
        </row>
        <row r="549">
          <cell r="C549" t="str">
            <v>Lihat perhitungan dalam FORMULIR STANDAR UNTUK</v>
          </cell>
        </row>
        <row r="550">
          <cell r="C550" t="str">
            <v>PEREKEMAN ANALISA MASING-MASING HARGA</v>
          </cell>
        </row>
        <row r="551">
          <cell r="C551" t="str">
            <v>SATUAN.</v>
          </cell>
        </row>
        <row r="552">
          <cell r="C552" t="str">
            <v>Didapat Harga Satuan Pekerjaan :</v>
          </cell>
        </row>
        <row r="554">
          <cell r="C554" t="str">
            <v xml:space="preserve">Rp.  </v>
          </cell>
          <cell r="D554">
            <v>4925843.7275146106</v>
          </cell>
          <cell r="E554" t="str">
            <v xml:space="preserve"> / M'</v>
          </cell>
        </row>
        <row r="557">
          <cell r="A557" t="str">
            <v>6.</v>
          </cell>
          <cell r="C557" t="str">
            <v>WAKTU PELAKSANAAN YANG DIPERLUKAN</v>
          </cell>
        </row>
        <row r="558">
          <cell r="C558" t="str">
            <v>Masa Pelaksanaan :</v>
          </cell>
          <cell r="D558" t="str">
            <v>. . . . . . . . . . . .</v>
          </cell>
          <cell r="E558" t="str">
            <v>bulan</v>
          </cell>
        </row>
        <row r="560">
          <cell r="A560" t="str">
            <v>7.</v>
          </cell>
          <cell r="C560" t="str">
            <v>VOLUME PEKERJAAN YANG DIPERLUKAN</v>
          </cell>
        </row>
        <row r="561">
          <cell r="C561" t="str">
            <v>Volume pekerjaan  :</v>
          </cell>
          <cell r="D561" t="e">
            <v>#REF!</v>
          </cell>
          <cell r="E561" t="str">
            <v>M'</v>
          </cell>
        </row>
        <row r="599">
          <cell r="A599" t="str">
            <v>ITEM PEMBAYARAN NO.</v>
          </cell>
          <cell r="D599" t="str">
            <v>:  7.7 (1) c</v>
          </cell>
          <cell r="J599" t="str">
            <v>Analisa EI-771</v>
          </cell>
          <cell r="T599" t="str">
            <v>Analisa EI-771</v>
          </cell>
        </row>
        <row r="600">
          <cell r="A600" t="str">
            <v>JENIS PEKERJAAN</v>
          </cell>
          <cell r="D600" t="str">
            <v>:  Pengadaan Caison Dia. 350 cm</v>
          </cell>
        </row>
        <row r="601">
          <cell r="A601" t="str">
            <v>SATUAN PEMBAYARAN</v>
          </cell>
          <cell r="D601" t="str">
            <v>:  M1</v>
          </cell>
          <cell r="H601" t="str">
            <v xml:space="preserve">        URAIAN ANALISA HARGA SATUAN</v>
          </cell>
          <cell r="L601" t="str">
            <v>FORMULIR STANDAR UNTUK</v>
          </cell>
        </row>
        <row r="602">
          <cell r="L602" t="str">
            <v>PEREKAMAN ANALISA MASING-MASING HARGA SATUAN</v>
          </cell>
        </row>
        <row r="603">
          <cell r="L603" t="str">
            <v/>
          </cell>
        </row>
        <row r="604">
          <cell r="A604" t="str">
            <v>No.</v>
          </cell>
          <cell r="C604" t="str">
            <v>U R A I A N</v>
          </cell>
          <cell r="G604" t="str">
            <v>KODE</v>
          </cell>
          <cell r="H604" t="str">
            <v>KOEF.</v>
          </cell>
          <cell r="I604" t="str">
            <v>SATUAN</v>
          </cell>
          <cell r="J604" t="str">
            <v>KETERANGAN</v>
          </cell>
        </row>
        <row r="606">
          <cell r="L606" t="str">
            <v>Proyek / Bagpro</v>
          </cell>
          <cell r="O606" t="str">
            <v xml:space="preserve">:  Peningkatan Jalan Dan Jembatan Prop. NTT </v>
          </cell>
        </row>
        <row r="607">
          <cell r="A607" t="str">
            <v>I.</v>
          </cell>
          <cell r="C607" t="str">
            <v>ASUMSI</v>
          </cell>
          <cell r="L607" t="str">
            <v>No. Paket Kontrak</v>
          </cell>
          <cell r="O607" t="str">
            <v xml:space="preserve">:  </v>
          </cell>
        </row>
        <row r="608">
          <cell r="A608">
            <v>1</v>
          </cell>
          <cell r="C608" t="str">
            <v>Pekerjaan dilakukan secara mekanik/manual</v>
          </cell>
          <cell r="L608" t="str">
            <v>Nama Paket</v>
          </cell>
          <cell r="O608" t="str">
            <v>:  Pembangunan Jalan Resetlement Pengungsi Mauritzu</v>
          </cell>
        </row>
        <row r="609">
          <cell r="A609">
            <v>2</v>
          </cell>
          <cell r="C609" t="str">
            <v>Lokasi pekerjaan : sekitar jembatan</v>
          </cell>
          <cell r="L609" t="str">
            <v>Prop / Kab / Kodya</v>
          </cell>
          <cell r="O609" t="str">
            <v>:  Nusa Tenggara Timur / TTU</v>
          </cell>
        </row>
        <row r="610">
          <cell r="A610">
            <v>3</v>
          </cell>
          <cell r="C610" t="str">
            <v>Diameter bagian luar Caison</v>
          </cell>
          <cell r="G610" t="str">
            <v>d</v>
          </cell>
          <cell r="H610">
            <v>3.5</v>
          </cell>
          <cell r="I610" t="str">
            <v>M</v>
          </cell>
          <cell r="L610" t="str">
            <v>ITEM PEMBAYARAN NO.</v>
          </cell>
          <cell r="O610" t="str">
            <v>:  7.7 (1) c</v>
          </cell>
          <cell r="R610" t="str">
            <v>PERKIRAAN VOL. PEK.</v>
          </cell>
          <cell r="T610" t="str">
            <v>:</v>
          </cell>
          <cell r="U610" t="e">
            <v>#REF!</v>
          </cell>
        </row>
        <row r="611">
          <cell r="A611">
            <v>4</v>
          </cell>
          <cell r="C611" t="str">
            <v>Jarak rata-rata Base Camp ke lokasi pekerjaan</v>
          </cell>
          <cell r="G611" t="str">
            <v>L</v>
          </cell>
          <cell r="H611">
            <v>17.5</v>
          </cell>
          <cell r="I611" t="str">
            <v>Km</v>
          </cell>
          <cell r="L611" t="str">
            <v>JENIS PEKERJAAN</v>
          </cell>
          <cell r="O611" t="str">
            <v>:  Pengadaan Caison Dia. 350 cm</v>
          </cell>
          <cell r="R611" t="str">
            <v>TOTAL HARGA (Rp.)</v>
          </cell>
          <cell r="T611" t="str">
            <v>:</v>
          </cell>
          <cell r="U611" t="e">
            <v>#REF!</v>
          </cell>
        </row>
        <row r="612">
          <cell r="A612">
            <v>5</v>
          </cell>
          <cell r="C612" t="str">
            <v>Jam kerja efektif per-hari</v>
          </cell>
          <cell r="G612" t="str">
            <v>Tk</v>
          </cell>
          <cell r="H612">
            <v>7</v>
          </cell>
          <cell r="I612" t="str">
            <v>Jam</v>
          </cell>
          <cell r="L612" t="str">
            <v>SATUAN PEMBAYARAN</v>
          </cell>
          <cell r="O612" t="str">
            <v>:  M1</v>
          </cell>
          <cell r="R612" t="str">
            <v>% THD. BIAYA PROYEK</v>
          </cell>
          <cell r="T612" t="str">
            <v>:</v>
          </cell>
          <cell r="U612" t="e">
            <v>#REF!</v>
          </cell>
        </row>
        <row r="613">
          <cell r="A613">
            <v>6</v>
          </cell>
          <cell r="C613" t="str">
            <v>Tebal Caison</v>
          </cell>
          <cell r="G613" t="str">
            <v>t</v>
          </cell>
          <cell r="H613">
            <v>0.4</v>
          </cell>
          <cell r="I613" t="str">
            <v>M</v>
          </cell>
        </row>
        <row r="614">
          <cell r="A614">
            <v>7</v>
          </cell>
          <cell r="C614" t="str">
            <v>Kebutuhan baja tulangan</v>
          </cell>
          <cell r="G614" t="str">
            <v>Mb</v>
          </cell>
          <cell r="H614">
            <v>150</v>
          </cell>
          <cell r="I614" t="str">
            <v xml:space="preserve"> Kg/M3</v>
          </cell>
        </row>
        <row r="615">
          <cell r="Q615" t="str">
            <v>PERKIRAAN</v>
          </cell>
          <cell r="R615" t="str">
            <v>HARGA</v>
          </cell>
          <cell r="S615" t="str">
            <v>JUMLAH</v>
          </cell>
        </row>
        <row r="616">
          <cell r="A616" t="str">
            <v>II.</v>
          </cell>
          <cell r="C616" t="str">
            <v>URUTAN KERJA</v>
          </cell>
          <cell r="L616" t="str">
            <v>NO.</v>
          </cell>
          <cell r="N616" t="str">
            <v>KOMPONEN</v>
          </cell>
          <cell r="P616" t="str">
            <v>SATUAN</v>
          </cell>
          <cell r="Q616" t="str">
            <v>KUANTITAS</v>
          </cell>
          <cell r="R616" t="str">
            <v>SATUAN</v>
          </cell>
          <cell r="S616" t="str">
            <v>HARGA</v>
          </cell>
        </row>
        <row r="617">
          <cell r="A617">
            <v>1</v>
          </cell>
          <cell r="C617" t="str">
            <v>Caison dicetak di Lokasi</v>
          </cell>
          <cell r="R617" t="str">
            <v>(Rp.)</v>
          </cell>
          <cell r="S617" t="str">
            <v>(Rp.)</v>
          </cell>
        </row>
        <row r="618">
          <cell r="A618">
            <v>2</v>
          </cell>
          <cell r="C618" t="str">
            <v xml:space="preserve">Pengecoran dengan Beton K 250 berdasarkan </v>
          </cell>
          <cell r="J618" t="str">
            <v xml:space="preserve"> Spec.</v>
          </cell>
        </row>
        <row r="619">
          <cell r="C619" t="str">
            <v>analisa item pekerjaan ybs</v>
          </cell>
        </row>
        <row r="620">
          <cell r="A620">
            <v>3</v>
          </cell>
          <cell r="C620" t="str">
            <v>Sekelompok pekerja akan mengerjakan pekerjaan</v>
          </cell>
          <cell r="L620" t="str">
            <v>A.</v>
          </cell>
          <cell r="N620" t="str">
            <v>TENAGA</v>
          </cell>
        </row>
        <row r="621">
          <cell r="C621" t="str">
            <v>dengan cara manual dengan menggunakan alat bantu</v>
          </cell>
        </row>
        <row r="622">
          <cell r="L622" t="str">
            <v>1.</v>
          </cell>
          <cell r="N622" t="str">
            <v>Pekerja</v>
          </cell>
          <cell r="O622" t="str">
            <v>(L01)</v>
          </cell>
          <cell r="P622" t="str">
            <v>Jam</v>
          </cell>
          <cell r="Q622">
            <v>12.6</v>
          </cell>
          <cell r="R622">
            <v>0</v>
          </cell>
          <cell r="U622">
            <v>0</v>
          </cell>
        </row>
        <row r="623">
          <cell r="A623" t="str">
            <v>III.</v>
          </cell>
          <cell r="C623" t="str">
            <v>PEMAKAIAN BAHAN, ALAT DAN TENAGA</v>
          </cell>
          <cell r="L623" t="str">
            <v>2.</v>
          </cell>
          <cell r="N623" t="str">
            <v>Tukang</v>
          </cell>
          <cell r="O623" t="str">
            <v>(L02)</v>
          </cell>
          <cell r="P623" t="str">
            <v>Jam</v>
          </cell>
          <cell r="Q623">
            <v>4.2</v>
          </cell>
          <cell r="R623">
            <v>0</v>
          </cell>
          <cell r="U623">
            <v>0</v>
          </cell>
        </row>
        <row r="624">
          <cell r="A624" t="str">
            <v xml:space="preserve">   1.</v>
          </cell>
          <cell r="C624" t="str">
            <v>BAHAN</v>
          </cell>
          <cell r="L624" t="str">
            <v>3.</v>
          </cell>
          <cell r="N624" t="str">
            <v>Mandor</v>
          </cell>
          <cell r="O624" t="str">
            <v>(L03)</v>
          </cell>
          <cell r="P624" t="str">
            <v>Jam</v>
          </cell>
          <cell r="Q624">
            <v>1.4</v>
          </cell>
          <cell r="R624">
            <v>0</v>
          </cell>
          <cell r="U624">
            <v>0</v>
          </cell>
        </row>
        <row r="625">
          <cell r="C625" t="str">
            <v>Kebutuhan bahan untuk 1 M' Caison</v>
          </cell>
        </row>
        <row r="626">
          <cell r="Q626" t="str">
            <v xml:space="preserve">JUMLAH HARGA TENAGA   </v>
          </cell>
          <cell r="U626">
            <v>0</v>
          </cell>
        </row>
        <row r="627">
          <cell r="C627" t="str">
            <v>- Beton K-250</v>
          </cell>
          <cell r="D627" t="str">
            <v>= { Phi {(d/2)^2 - {(d-t)/2}^2)}</v>
          </cell>
          <cell r="G627" t="str">
            <v>(M37)</v>
          </cell>
          <cell r="H627">
            <v>2.0734511513692624</v>
          </cell>
          <cell r="I627" t="str">
            <v>M3</v>
          </cell>
        </row>
        <row r="628">
          <cell r="C628" t="str">
            <v>- Baja Tulangan</v>
          </cell>
          <cell r="D628" t="str">
            <v>= (M37 x Mb)</v>
          </cell>
          <cell r="G628" t="str">
            <v>(M39)</v>
          </cell>
          <cell r="H628">
            <v>311.01767270538937</v>
          </cell>
          <cell r="I628" t="str">
            <v>Kg</v>
          </cell>
          <cell r="L628" t="str">
            <v>B.</v>
          </cell>
          <cell r="N628" t="str">
            <v>BAHAN</v>
          </cell>
        </row>
        <row r="629">
          <cell r="C629" t="str">
            <v>- Kayu Bekisting = (2 x phi x (d/2) x 1 x 0.025 x 2 x 1.5)</v>
          </cell>
          <cell r="G629" t="str">
            <v>(M19)</v>
          </cell>
          <cell r="H629">
            <v>0.82466807156732069</v>
          </cell>
          <cell r="I629" t="str">
            <v>M3</v>
          </cell>
          <cell r="J629" t="str">
            <v xml:space="preserve"> Tambahan</v>
          </cell>
        </row>
        <row r="630">
          <cell r="C630" t="str">
            <v xml:space="preserve">- Paku </v>
          </cell>
          <cell r="G630" t="str">
            <v>(M18)</v>
          </cell>
          <cell r="H630">
            <v>3</v>
          </cell>
          <cell r="I630" t="str">
            <v>Kg</v>
          </cell>
          <cell r="J630" t="str">
            <v xml:space="preserve"> Tambahan</v>
          </cell>
          <cell r="L630" t="str">
            <v>1.</v>
          </cell>
          <cell r="N630" t="str">
            <v>Beton K-250</v>
          </cell>
          <cell r="O630" t="str">
            <v>(EI-715)</v>
          </cell>
          <cell r="P630" t="str">
            <v>M3</v>
          </cell>
          <cell r="Q630">
            <v>2.0734511513692624</v>
          </cell>
          <cell r="R630">
            <v>138019.74217789446</v>
          </cell>
          <cell r="U630">
            <v>286177.19333044399</v>
          </cell>
        </row>
        <row r="631">
          <cell r="L631" t="str">
            <v>2.</v>
          </cell>
          <cell r="N631" t="str">
            <v>Baja Tulangan</v>
          </cell>
          <cell r="O631" t="str">
            <v>(EI-73)</v>
          </cell>
          <cell r="P631" t="str">
            <v>Kg</v>
          </cell>
          <cell r="Q631">
            <v>311.01767270538937</v>
          </cell>
          <cell r="R631">
            <v>13413.000000000002</v>
          </cell>
          <cell r="U631">
            <v>4171680.0439973883</v>
          </cell>
        </row>
        <row r="632">
          <cell r="A632" t="str">
            <v xml:space="preserve">   2.</v>
          </cell>
          <cell r="C632" t="str">
            <v>ALAT</v>
          </cell>
          <cell r="L632" t="str">
            <v>3.</v>
          </cell>
          <cell r="N632" t="str">
            <v>Kayu Perancah</v>
          </cell>
          <cell r="O632" t="str">
            <v>(M19)</v>
          </cell>
          <cell r="P632" t="str">
            <v>M3</v>
          </cell>
          <cell r="Q632">
            <v>0.82466807156732069</v>
          </cell>
          <cell r="R632">
            <v>950000</v>
          </cell>
          <cell r="U632">
            <v>783434.66798895469</v>
          </cell>
        </row>
        <row r="633">
          <cell r="C633" t="str">
            <v>ALAT  BANTU</v>
          </cell>
          <cell r="L633" t="str">
            <v>4.</v>
          </cell>
          <cell r="N633" t="str">
            <v>Paku</v>
          </cell>
          <cell r="O633" t="str">
            <v>(M18)</v>
          </cell>
          <cell r="P633" t="str">
            <v>Kg</v>
          </cell>
          <cell r="Q633">
            <v>3</v>
          </cell>
          <cell r="R633">
            <v>10800</v>
          </cell>
          <cell r="U633">
            <v>32400</v>
          </cell>
        </row>
        <row r="634">
          <cell r="C634" t="str">
            <v>Diperlukan alat-alat bantu kecil</v>
          </cell>
        </row>
        <row r="635">
          <cell r="C635" t="str">
            <v>- Sekop    =         2   buah</v>
          </cell>
        </row>
        <row r="636">
          <cell r="C636" t="str">
            <v>- Alat-alat kecil lain</v>
          </cell>
          <cell r="Q636" t="str">
            <v xml:space="preserve">JUMLAH HARGA BAHAN   </v>
          </cell>
          <cell r="U636">
            <v>5273691.9053167878</v>
          </cell>
        </row>
        <row r="638">
          <cell r="A638" t="str">
            <v xml:space="preserve">   3.</v>
          </cell>
          <cell r="C638" t="str">
            <v>TENAGA</v>
          </cell>
          <cell r="L638" t="str">
            <v>C.</v>
          </cell>
          <cell r="N638" t="str">
            <v>PERALATAN</v>
          </cell>
        </row>
        <row r="639">
          <cell r="C639" t="str">
            <v>Produksi Caison / hari</v>
          </cell>
          <cell r="G639" t="str">
            <v>Qt</v>
          </cell>
          <cell r="H639">
            <v>5</v>
          </cell>
          <cell r="I639" t="str">
            <v>M'</v>
          </cell>
        </row>
        <row r="640">
          <cell r="C640" t="str">
            <v>Kebutuhan tenaga tambahan :</v>
          </cell>
          <cell r="L640" t="str">
            <v>1.</v>
          </cell>
          <cell r="N640" t="str">
            <v>Alat  Bantu</v>
          </cell>
          <cell r="P640" t="str">
            <v>Ls</v>
          </cell>
          <cell r="Q640">
            <v>1</v>
          </cell>
          <cell r="R640">
            <v>2500</v>
          </cell>
          <cell r="U640">
            <v>2500</v>
          </cell>
        </row>
        <row r="641">
          <cell r="D641" t="str">
            <v>- Pekerja</v>
          </cell>
          <cell r="G641" t="str">
            <v>P</v>
          </cell>
          <cell r="H641">
            <v>9</v>
          </cell>
          <cell r="I641" t="str">
            <v>orang</v>
          </cell>
        </row>
        <row r="642">
          <cell r="D642" t="str">
            <v>- Tukang</v>
          </cell>
          <cell r="G642" t="str">
            <v>T</v>
          </cell>
          <cell r="H642">
            <v>3</v>
          </cell>
          <cell r="I642" t="str">
            <v>orang</v>
          </cell>
        </row>
        <row r="643">
          <cell r="D643" t="str">
            <v>- Mandor</v>
          </cell>
          <cell r="G643" t="str">
            <v>M</v>
          </cell>
          <cell r="H643">
            <v>1</v>
          </cell>
          <cell r="I643" t="str">
            <v>orang</v>
          </cell>
        </row>
        <row r="645">
          <cell r="C645" t="str">
            <v>Koefisien tenaga / M'   :</v>
          </cell>
        </row>
        <row r="646">
          <cell r="D646" t="str">
            <v>- Pekerja</v>
          </cell>
          <cell r="E646" t="str">
            <v>= (Tk x P) : Qt</v>
          </cell>
          <cell r="G646" t="str">
            <v>(L01)</v>
          </cell>
          <cell r="H646">
            <v>12.6</v>
          </cell>
          <cell r="I646" t="str">
            <v>jam</v>
          </cell>
        </row>
        <row r="647">
          <cell r="D647" t="str">
            <v>- Tukang</v>
          </cell>
          <cell r="E647" t="str">
            <v>= (Tk x T) : Qt</v>
          </cell>
          <cell r="G647" t="str">
            <v>(L02)</v>
          </cell>
          <cell r="H647">
            <v>4.2</v>
          </cell>
          <cell r="I647" t="str">
            <v>jam</v>
          </cell>
        </row>
        <row r="648">
          <cell r="D648" t="str">
            <v>- Mandor</v>
          </cell>
          <cell r="E648" t="str">
            <v>= (Tk x M) : Qt</v>
          </cell>
          <cell r="G648" t="str">
            <v>(L03)</v>
          </cell>
          <cell r="H648">
            <v>1.4</v>
          </cell>
          <cell r="I648" t="str">
            <v>jam</v>
          </cell>
          <cell r="Q648" t="str">
            <v xml:space="preserve">JUMLAH HARGA PERALATAN   </v>
          </cell>
          <cell r="U648">
            <v>2500</v>
          </cell>
        </row>
        <row r="650">
          <cell r="A650" t="str">
            <v>4.</v>
          </cell>
          <cell r="C650" t="str">
            <v>HARGA DASAR SATUAN UPAH, BAHAN DAN ALAT</v>
          </cell>
          <cell r="L650" t="str">
            <v>D.</v>
          </cell>
          <cell r="N650" t="str">
            <v>JUMLAH HARGA TENAGA, BAHAN DAN PERALATAN  ( A + B + C )</v>
          </cell>
          <cell r="U650">
            <v>5276191.9053167878</v>
          </cell>
        </row>
        <row r="651">
          <cell r="C651" t="str">
            <v>Lihat lampiran.</v>
          </cell>
          <cell r="L651" t="str">
            <v>E.</v>
          </cell>
          <cell r="N651" t="str">
            <v>OVERHEAD &amp; PROFIT</v>
          </cell>
          <cell r="P651">
            <v>10</v>
          </cell>
          <cell r="Q651" t="str">
            <v>%  x  D</v>
          </cell>
          <cell r="U651">
            <v>527619.19053167885</v>
          </cell>
        </row>
        <row r="652">
          <cell r="L652" t="str">
            <v>F.</v>
          </cell>
          <cell r="N652" t="str">
            <v>HARGA SATUAN PEKERJAAN  ( D + E )</v>
          </cell>
          <cell r="U652">
            <v>5803811.0958484663</v>
          </cell>
        </row>
        <row r="653">
          <cell r="L653" t="str">
            <v>Note: 1</v>
          </cell>
          <cell r="N653" t="str">
            <v>SATUAN dapat berdasarkan atas jam operasi untuk Tenaga Kerja dan Peralatan, volume dan/atau ukuran</v>
          </cell>
        </row>
        <row r="654">
          <cell r="N654" t="str">
            <v>berat untuk bahan-bahan.</v>
          </cell>
        </row>
        <row r="655">
          <cell r="L655">
            <v>2</v>
          </cell>
          <cell r="N655" t="str">
            <v>Kuantitas satuan adalah kuantitas setiap komponen untuk menyelesaikan satu satuan pekerjaan dari nomor</v>
          </cell>
        </row>
        <row r="656">
          <cell r="N656" t="str">
            <v>mata pembayaran.</v>
          </cell>
        </row>
        <row r="657">
          <cell r="L657">
            <v>3</v>
          </cell>
          <cell r="N657" t="str">
            <v>Biaya satuan untuk peralatan sudah termasuk bahan bakar, bahan habis dipakai dan operator.</v>
          </cell>
        </row>
        <row r="658">
          <cell r="L658">
            <v>4</v>
          </cell>
          <cell r="N658" t="str">
            <v>Biaya satuan sudah termasuk pengeluaran untuk seluruh pajak yang berkaitan (tetapi tidak termasuk PPN</v>
          </cell>
        </row>
        <row r="659">
          <cell r="J659" t="str">
            <v>Berlanjut ke hal. berikut.</v>
          </cell>
          <cell r="N659" t="str">
            <v>yang dibayar dari kontrak) dan biaya-biaya lainnya.</v>
          </cell>
        </row>
        <row r="660">
          <cell r="A660" t="str">
            <v>ITEM PEMBAYARAN NO.</v>
          </cell>
          <cell r="D660" t="str">
            <v>:  7.7 (1) c</v>
          </cell>
          <cell r="J660" t="str">
            <v>Analisa EI-771</v>
          </cell>
        </row>
        <row r="661">
          <cell r="A661" t="str">
            <v>JENIS PEKERJAAN</v>
          </cell>
          <cell r="D661" t="str">
            <v>:  Pengadaan Caison Dia. 350 cm</v>
          </cell>
        </row>
        <row r="662">
          <cell r="A662" t="str">
            <v>SATUAN PEMBAYARAN</v>
          </cell>
          <cell r="D662" t="str">
            <v>:  M1</v>
          </cell>
          <cell r="H662" t="str">
            <v xml:space="preserve">        URAIAN ANALISA HARGA SATUAN</v>
          </cell>
        </row>
        <row r="663">
          <cell r="J663" t="str">
            <v>Lanjutan</v>
          </cell>
        </row>
        <row r="665">
          <cell r="A665" t="str">
            <v>No.</v>
          </cell>
          <cell r="C665" t="str">
            <v>U R A I A N</v>
          </cell>
          <cell r="G665" t="str">
            <v>KODE</v>
          </cell>
          <cell r="H665" t="str">
            <v>KOEF.</v>
          </cell>
          <cell r="I665" t="str">
            <v>SATUAN</v>
          </cell>
          <cell r="J665" t="str">
            <v>KETERANGAN</v>
          </cell>
        </row>
        <row r="668">
          <cell r="A668" t="str">
            <v>5.</v>
          </cell>
          <cell r="C668" t="str">
            <v>ANALISA HARGA SATUAN PEKERJAAN</v>
          </cell>
        </row>
        <row r="669">
          <cell r="C669" t="str">
            <v>Lihat perhitungan dalam FORMULIR STANDAR UNTUK</v>
          </cell>
        </row>
        <row r="670">
          <cell r="C670" t="str">
            <v>PEREKEMAN ANALISA MASING-MASING HARGA</v>
          </cell>
        </row>
        <row r="671">
          <cell r="C671" t="str">
            <v>SATUAN.</v>
          </cell>
        </row>
        <row r="672">
          <cell r="C672" t="str">
            <v>Didapat Harga Satuan Pekerjaan :</v>
          </cell>
        </row>
        <row r="674">
          <cell r="C674" t="str">
            <v xml:space="preserve">Rp.  </v>
          </cell>
          <cell r="D674">
            <v>5803811.0958484663</v>
          </cell>
          <cell r="E674" t="str">
            <v xml:space="preserve"> / M'</v>
          </cell>
        </row>
        <row r="677">
          <cell r="A677" t="str">
            <v>6.</v>
          </cell>
          <cell r="C677" t="str">
            <v>WAKTU PELAKSANAAN YANG DIPERLUKAN</v>
          </cell>
        </row>
        <row r="678">
          <cell r="C678" t="str">
            <v>Masa Pelaksanaan :</v>
          </cell>
          <cell r="D678" t="str">
            <v>. . . . . . . . . . . .</v>
          </cell>
          <cell r="E678" t="str">
            <v>bulan</v>
          </cell>
        </row>
        <row r="680">
          <cell r="A680" t="str">
            <v>7.</v>
          </cell>
          <cell r="C680" t="str">
            <v>VOLUME PEKERJAAN YANG DIPERLUKAN</v>
          </cell>
        </row>
        <row r="681">
          <cell r="C681" t="str">
            <v>Volume pekerjaan  :</v>
          </cell>
          <cell r="D681" t="e">
            <v>#REF!</v>
          </cell>
          <cell r="E681" t="str">
            <v>M'</v>
          </cell>
        </row>
        <row r="719">
          <cell r="A719" t="str">
            <v>ITEM PEMBAYARAN NO.</v>
          </cell>
          <cell r="D719" t="str">
            <v>:  7.7 (1) d</v>
          </cell>
          <cell r="J719" t="str">
            <v>Analisa EI-771</v>
          </cell>
          <cell r="T719" t="str">
            <v>Analisa EI-771</v>
          </cell>
        </row>
        <row r="720">
          <cell r="A720" t="str">
            <v>JENIS PEKERJAAN</v>
          </cell>
          <cell r="D720" t="str">
            <v>:  Pengadaan Caison Dia. 400 cm</v>
          </cell>
        </row>
        <row r="721">
          <cell r="A721" t="str">
            <v>SATUAN PEMBAYARAN</v>
          </cell>
          <cell r="D721" t="str">
            <v>:  M1</v>
          </cell>
          <cell r="H721" t="str">
            <v xml:space="preserve">        URAIAN ANALISA HARGA SATUAN</v>
          </cell>
          <cell r="L721" t="str">
            <v>FORMULIR STANDAR UNTUK</v>
          </cell>
        </row>
        <row r="722">
          <cell r="L722" t="str">
            <v>PEREKAMAN ANALISA MASING-MASING HARGA SATUAN</v>
          </cell>
        </row>
        <row r="723">
          <cell r="L723" t="str">
            <v/>
          </cell>
        </row>
        <row r="724">
          <cell r="A724" t="str">
            <v>No.</v>
          </cell>
          <cell r="C724" t="str">
            <v>U R A I A N</v>
          </cell>
          <cell r="G724" t="str">
            <v>KODE</v>
          </cell>
          <cell r="H724" t="str">
            <v>KOEF.</v>
          </cell>
          <cell r="I724" t="str">
            <v>SATUAN</v>
          </cell>
          <cell r="J724" t="str">
            <v>KETERANGAN</v>
          </cell>
        </row>
        <row r="726">
          <cell r="L726" t="str">
            <v>Proyek / Bagpro</v>
          </cell>
          <cell r="O726" t="str">
            <v xml:space="preserve">:  Peningkatan Jalan Dan Jembatan Prop. NTT </v>
          </cell>
        </row>
        <row r="727">
          <cell r="A727" t="str">
            <v>I.</v>
          </cell>
          <cell r="C727" t="str">
            <v>ASUMSI</v>
          </cell>
          <cell r="L727" t="str">
            <v>No. Paket Kontrak</v>
          </cell>
          <cell r="O727" t="str">
            <v xml:space="preserve">:  </v>
          </cell>
        </row>
        <row r="728">
          <cell r="A728">
            <v>1</v>
          </cell>
          <cell r="C728" t="str">
            <v>Pekerjaan dilakukan secara mekanik/manual</v>
          </cell>
          <cell r="L728" t="str">
            <v>Nama Paket</v>
          </cell>
          <cell r="O728" t="str">
            <v>:  Pembangunan Jalan Resetlement Pengungsi Mauritzu</v>
          </cell>
        </row>
        <row r="729">
          <cell r="A729">
            <v>2</v>
          </cell>
          <cell r="C729" t="str">
            <v>Lokasi pekerjaan : sekitar jembatan</v>
          </cell>
          <cell r="L729" t="str">
            <v>Prop / Kab / Kodya</v>
          </cell>
          <cell r="O729" t="str">
            <v>:  Nusa Tenggara Timur / TTU</v>
          </cell>
        </row>
        <row r="730">
          <cell r="A730">
            <v>3</v>
          </cell>
          <cell r="C730" t="str">
            <v>Diameter bagian luar Caison</v>
          </cell>
          <cell r="G730" t="str">
            <v>d</v>
          </cell>
          <cell r="H730">
            <v>4</v>
          </cell>
          <cell r="I730" t="str">
            <v>M</v>
          </cell>
          <cell r="L730" t="str">
            <v>ITEM PEMBAYARAN NO.</v>
          </cell>
          <cell r="O730" t="str">
            <v>:  7.7 (1) d</v>
          </cell>
          <cell r="R730" t="str">
            <v>PERKIRAAN VOL. PEK.</v>
          </cell>
          <cell r="T730" t="str">
            <v>:</v>
          </cell>
          <cell r="U730" t="e">
            <v>#REF!</v>
          </cell>
        </row>
        <row r="731">
          <cell r="A731">
            <v>4</v>
          </cell>
          <cell r="C731" t="str">
            <v>Jarak rata-rata Base Camp ke lokasi pekerjaan</v>
          </cell>
          <cell r="G731" t="str">
            <v>L</v>
          </cell>
          <cell r="H731">
            <v>17.5</v>
          </cell>
          <cell r="I731" t="str">
            <v>Km</v>
          </cell>
          <cell r="L731" t="str">
            <v>JENIS PEKERJAAN</v>
          </cell>
          <cell r="O731" t="str">
            <v>:  Pengadaan Caison Dia. 400 cm</v>
          </cell>
          <cell r="R731" t="str">
            <v>TOTAL HARGA (Rp.)</v>
          </cell>
          <cell r="T731" t="str">
            <v>:</v>
          </cell>
          <cell r="U731" t="e">
            <v>#REF!</v>
          </cell>
        </row>
        <row r="732">
          <cell r="A732">
            <v>5</v>
          </cell>
          <cell r="C732" t="str">
            <v>Jam kerja efektif per-hari</v>
          </cell>
          <cell r="G732" t="str">
            <v>Tk</v>
          </cell>
          <cell r="H732">
            <v>7</v>
          </cell>
          <cell r="I732" t="str">
            <v>Jam</v>
          </cell>
          <cell r="L732" t="str">
            <v>SATUAN PEMBAYARAN</v>
          </cell>
          <cell r="O732" t="str">
            <v>:  M1</v>
          </cell>
          <cell r="R732" t="str">
            <v>% THD. BIAYA PROYEK</v>
          </cell>
          <cell r="T732" t="str">
            <v>:</v>
          </cell>
          <cell r="U732" t="e">
            <v>#REF!</v>
          </cell>
        </row>
        <row r="733">
          <cell r="A733">
            <v>6</v>
          </cell>
          <cell r="C733" t="str">
            <v>Tebal Caison</v>
          </cell>
          <cell r="G733" t="str">
            <v>t</v>
          </cell>
          <cell r="H733">
            <v>0.45</v>
          </cell>
          <cell r="I733" t="str">
            <v>M</v>
          </cell>
        </row>
        <row r="734">
          <cell r="A734">
            <v>7</v>
          </cell>
          <cell r="C734" t="str">
            <v>Kebutuhan baja tulangan</v>
          </cell>
          <cell r="G734" t="str">
            <v>Mb</v>
          </cell>
          <cell r="H734">
            <v>150</v>
          </cell>
          <cell r="I734" t="str">
            <v xml:space="preserve"> Kg/M3</v>
          </cell>
        </row>
        <row r="735">
          <cell r="Q735" t="str">
            <v>PERKIRAAN</v>
          </cell>
          <cell r="R735" t="str">
            <v>HARGA</v>
          </cell>
          <cell r="S735" t="str">
            <v>JUMLAH</v>
          </cell>
        </row>
        <row r="736">
          <cell r="A736" t="str">
            <v>II.</v>
          </cell>
          <cell r="C736" t="str">
            <v>URUTAN KERJA</v>
          </cell>
          <cell r="L736" t="str">
            <v>NO.</v>
          </cell>
          <cell r="N736" t="str">
            <v>KOMPONEN</v>
          </cell>
          <cell r="P736" t="str">
            <v>SATUAN</v>
          </cell>
          <cell r="Q736" t="str">
            <v>KUANTITAS</v>
          </cell>
          <cell r="R736" t="str">
            <v>SATUAN</v>
          </cell>
          <cell r="S736" t="str">
            <v>HARGA</v>
          </cell>
        </row>
        <row r="737">
          <cell r="A737">
            <v>1</v>
          </cell>
          <cell r="C737" t="str">
            <v>Caison dicetak di Lokasi</v>
          </cell>
          <cell r="R737" t="str">
            <v>(Rp.)</v>
          </cell>
          <cell r="S737" t="str">
            <v>(Rp.)</v>
          </cell>
        </row>
        <row r="738">
          <cell r="A738">
            <v>2</v>
          </cell>
          <cell r="C738" t="str">
            <v xml:space="preserve">Pengecoran dengan Beton K 250 berdasarkan </v>
          </cell>
          <cell r="J738" t="str">
            <v xml:space="preserve"> Spec.</v>
          </cell>
        </row>
        <row r="739">
          <cell r="C739" t="str">
            <v>analisa item pekerjaan ybs</v>
          </cell>
        </row>
        <row r="740">
          <cell r="A740">
            <v>3</v>
          </cell>
          <cell r="C740" t="str">
            <v>Sekelompok pekerja akan mengerjakan pekerjaan</v>
          </cell>
          <cell r="L740" t="str">
            <v>A.</v>
          </cell>
          <cell r="N740" t="str">
            <v>TENAGA</v>
          </cell>
        </row>
        <row r="741">
          <cell r="C741" t="str">
            <v>dengan cara manual dengan menggunakan alat bantu</v>
          </cell>
        </row>
        <row r="742">
          <cell r="L742" t="str">
            <v>1.</v>
          </cell>
          <cell r="N742" t="str">
            <v>Pekerja</v>
          </cell>
          <cell r="O742" t="str">
            <v>(L01)</v>
          </cell>
          <cell r="P742" t="str">
            <v>Jam</v>
          </cell>
          <cell r="Q742">
            <v>12.6</v>
          </cell>
          <cell r="R742">
            <v>0</v>
          </cell>
          <cell r="U742">
            <v>0</v>
          </cell>
        </row>
        <row r="743">
          <cell r="A743" t="str">
            <v>III.</v>
          </cell>
          <cell r="C743" t="str">
            <v>PEMAKAIAN BAHAN, ALAT DAN TENAGA</v>
          </cell>
          <cell r="L743" t="str">
            <v>2.</v>
          </cell>
          <cell r="N743" t="str">
            <v>Tukang</v>
          </cell>
          <cell r="O743" t="str">
            <v>(L02)</v>
          </cell>
          <cell r="P743" t="str">
            <v>Jam</v>
          </cell>
          <cell r="Q743">
            <v>4.2</v>
          </cell>
          <cell r="R743">
            <v>0</v>
          </cell>
          <cell r="U743">
            <v>0</v>
          </cell>
        </row>
        <row r="744">
          <cell r="A744" t="str">
            <v xml:space="preserve">   1.</v>
          </cell>
          <cell r="C744" t="str">
            <v>BAHAN</v>
          </cell>
          <cell r="L744" t="str">
            <v>3.</v>
          </cell>
          <cell r="N744" t="str">
            <v>Mandor</v>
          </cell>
          <cell r="O744" t="str">
            <v>(L03)</v>
          </cell>
          <cell r="P744" t="str">
            <v>Jam</v>
          </cell>
          <cell r="Q744">
            <v>1.4</v>
          </cell>
          <cell r="R744">
            <v>0</v>
          </cell>
          <cell r="U744">
            <v>0</v>
          </cell>
        </row>
        <row r="745">
          <cell r="C745" t="str">
            <v>Kebutuhan bahan untuk 1 M' Caison</v>
          </cell>
        </row>
        <row r="746">
          <cell r="Q746" t="str">
            <v xml:space="preserve">JUMLAH HARGA TENAGA   </v>
          </cell>
          <cell r="U746">
            <v>0</v>
          </cell>
        </row>
        <row r="747">
          <cell r="C747" t="str">
            <v>- Beton K-250</v>
          </cell>
          <cell r="D747" t="str">
            <v>= { Phi {(d/2)^2 - {(d-t)/2}^2)}</v>
          </cell>
          <cell r="G747" t="str">
            <v>(M37)</v>
          </cell>
          <cell r="H747">
            <v>2.6683902601428313</v>
          </cell>
          <cell r="I747" t="str">
            <v>M3</v>
          </cell>
        </row>
        <row r="748">
          <cell r="C748" t="str">
            <v>- Baja Tulangan</v>
          </cell>
          <cell r="D748" t="str">
            <v>= (M37 x Mb)</v>
          </cell>
          <cell r="G748" t="str">
            <v>(M39)</v>
          </cell>
          <cell r="H748">
            <v>400.25853902142472</v>
          </cell>
          <cell r="I748" t="str">
            <v>Kg</v>
          </cell>
          <cell r="L748" t="str">
            <v>B.</v>
          </cell>
          <cell r="N748" t="str">
            <v>BAHAN</v>
          </cell>
        </row>
        <row r="749">
          <cell r="C749" t="str">
            <v>- Kayu Bekisting = (2 x phi x (d/2) x 1 x 0.025 x 2 x 1.5)</v>
          </cell>
          <cell r="G749" t="str">
            <v>(M19)</v>
          </cell>
          <cell r="H749">
            <v>0.94247779607693793</v>
          </cell>
          <cell r="I749" t="str">
            <v>M3</v>
          </cell>
          <cell r="J749" t="str">
            <v xml:space="preserve"> Tambahan</v>
          </cell>
        </row>
        <row r="750">
          <cell r="C750" t="str">
            <v xml:space="preserve">- Paku </v>
          </cell>
          <cell r="G750" t="str">
            <v>(M18)</v>
          </cell>
          <cell r="H750">
            <v>3</v>
          </cell>
          <cell r="I750" t="str">
            <v>Kg</v>
          </cell>
          <cell r="J750" t="str">
            <v xml:space="preserve"> Tambahan</v>
          </cell>
          <cell r="L750" t="str">
            <v>1.</v>
          </cell>
          <cell r="N750" t="str">
            <v>Beton K-250</v>
          </cell>
          <cell r="O750" t="str">
            <v>(EI-715)</v>
          </cell>
          <cell r="P750" t="str">
            <v>M3</v>
          </cell>
          <cell r="Q750">
            <v>2.6683902601428313</v>
          </cell>
          <cell r="R750">
            <v>138019.74217789446</v>
          </cell>
          <cell r="U750">
            <v>368290.53573491832</v>
          </cell>
        </row>
        <row r="751">
          <cell r="L751" t="str">
            <v>2.</v>
          </cell>
          <cell r="N751" t="str">
            <v>Baja Tulangan</v>
          </cell>
          <cell r="O751" t="str">
            <v>(EI-73)</v>
          </cell>
          <cell r="P751" t="str">
            <v>Kg</v>
          </cell>
          <cell r="Q751">
            <v>400.25853902142472</v>
          </cell>
          <cell r="R751">
            <v>13413.000000000002</v>
          </cell>
          <cell r="U751">
            <v>5368667.7838943703</v>
          </cell>
        </row>
        <row r="752">
          <cell r="A752" t="str">
            <v xml:space="preserve">   2.</v>
          </cell>
          <cell r="C752" t="str">
            <v>ALAT</v>
          </cell>
          <cell r="L752" t="str">
            <v>3.</v>
          </cell>
          <cell r="N752" t="str">
            <v>Kayu Perancah</v>
          </cell>
          <cell r="O752" t="str">
            <v>(M19)</v>
          </cell>
          <cell r="P752" t="str">
            <v>M3</v>
          </cell>
          <cell r="Q752">
            <v>0.94247779607693793</v>
          </cell>
          <cell r="R752">
            <v>950000</v>
          </cell>
          <cell r="U752">
            <v>895353.9062730911</v>
          </cell>
        </row>
        <row r="753">
          <cell r="C753" t="str">
            <v>ALAT  BANTU</v>
          </cell>
          <cell r="L753" t="str">
            <v>4.</v>
          </cell>
          <cell r="N753" t="str">
            <v>Paku</v>
          </cell>
          <cell r="O753" t="str">
            <v>(M18)</v>
          </cell>
          <cell r="P753" t="str">
            <v>Kg</v>
          </cell>
          <cell r="Q753">
            <v>3</v>
          </cell>
          <cell r="R753">
            <v>10800</v>
          </cell>
          <cell r="U753">
            <v>32400</v>
          </cell>
        </row>
        <row r="754">
          <cell r="C754" t="str">
            <v>Diperlukan alat-alat bantu kecil</v>
          </cell>
        </row>
        <row r="755">
          <cell r="C755" t="str">
            <v>- Sekop    =         2   buah</v>
          </cell>
        </row>
        <row r="756">
          <cell r="C756" t="str">
            <v>- Alat-alat kecil lain</v>
          </cell>
          <cell r="Q756" t="str">
            <v xml:space="preserve">JUMLAH HARGA BAHAN   </v>
          </cell>
          <cell r="U756">
            <v>6664712.2259023795</v>
          </cell>
        </row>
        <row r="758">
          <cell r="A758" t="str">
            <v xml:space="preserve">   3.</v>
          </cell>
          <cell r="C758" t="str">
            <v>TENAGA</v>
          </cell>
          <cell r="L758" t="str">
            <v>C.</v>
          </cell>
          <cell r="N758" t="str">
            <v>PERALATAN</v>
          </cell>
        </row>
        <row r="759">
          <cell r="C759" t="str">
            <v>Produksi Caison / hari</v>
          </cell>
          <cell r="G759" t="str">
            <v>Qt</v>
          </cell>
          <cell r="H759">
            <v>5</v>
          </cell>
          <cell r="I759" t="str">
            <v>M'</v>
          </cell>
        </row>
        <row r="760">
          <cell r="C760" t="str">
            <v>Kebutuhan tenaga tambahan :</v>
          </cell>
          <cell r="L760" t="str">
            <v>1.</v>
          </cell>
          <cell r="N760" t="str">
            <v>Alat  Bantu</v>
          </cell>
          <cell r="P760" t="str">
            <v>Ls</v>
          </cell>
          <cell r="Q760">
            <v>1</v>
          </cell>
          <cell r="R760">
            <v>2750</v>
          </cell>
          <cell r="U760">
            <v>2750</v>
          </cell>
        </row>
        <row r="761">
          <cell r="D761" t="str">
            <v>- Pekerja</v>
          </cell>
          <cell r="G761" t="str">
            <v>P</v>
          </cell>
          <cell r="H761">
            <v>9</v>
          </cell>
          <cell r="I761" t="str">
            <v>orang</v>
          </cell>
        </row>
        <row r="762">
          <cell r="D762" t="str">
            <v>- Tukang</v>
          </cell>
          <cell r="G762" t="str">
            <v>T</v>
          </cell>
          <cell r="H762">
            <v>3</v>
          </cell>
          <cell r="I762" t="str">
            <v>orang</v>
          </cell>
        </row>
        <row r="763">
          <cell r="D763" t="str">
            <v>- Mandor</v>
          </cell>
          <cell r="G763" t="str">
            <v>M</v>
          </cell>
          <cell r="H763">
            <v>1</v>
          </cell>
          <cell r="I763" t="str">
            <v>orang</v>
          </cell>
        </row>
        <row r="765">
          <cell r="C765" t="str">
            <v>Koefisien tenaga / M'   :</v>
          </cell>
        </row>
        <row r="766">
          <cell r="D766" t="str">
            <v>- Pekerja</v>
          </cell>
          <cell r="E766" t="str">
            <v>= (Tk x P) : Qt</v>
          </cell>
          <cell r="G766" t="str">
            <v>(L01)</v>
          </cell>
          <cell r="H766">
            <v>12.6</v>
          </cell>
          <cell r="I766" t="str">
            <v>jam</v>
          </cell>
        </row>
        <row r="767">
          <cell r="D767" t="str">
            <v>- Tukang</v>
          </cell>
          <cell r="E767" t="str">
            <v>= (Tk x T) : Qt</v>
          </cell>
          <cell r="G767" t="str">
            <v>(L02)</v>
          </cell>
          <cell r="H767">
            <v>4.2</v>
          </cell>
          <cell r="I767" t="str">
            <v>jam</v>
          </cell>
        </row>
        <row r="768">
          <cell r="D768" t="str">
            <v>- Mandor</v>
          </cell>
          <cell r="E768" t="str">
            <v>= (Tk x M) : Qt</v>
          </cell>
          <cell r="G768" t="str">
            <v>(L03)</v>
          </cell>
          <cell r="H768">
            <v>1.4</v>
          </cell>
          <cell r="I768" t="str">
            <v>jam</v>
          </cell>
          <cell r="Q768" t="str">
            <v xml:space="preserve">JUMLAH HARGA PERALATAN   </v>
          </cell>
          <cell r="U768">
            <v>2750</v>
          </cell>
        </row>
        <row r="770">
          <cell r="A770" t="str">
            <v>4.</v>
          </cell>
          <cell r="C770" t="str">
            <v>HARGA DASAR SATUAN UPAH, BAHAN DAN ALAT</v>
          </cell>
          <cell r="L770" t="str">
            <v>D.</v>
          </cell>
          <cell r="N770" t="str">
            <v>JUMLAH HARGA TENAGA, BAHAN DAN PERALATAN  ( A + B + C )</v>
          </cell>
          <cell r="U770">
            <v>6667462.2259023795</v>
          </cell>
        </row>
        <row r="771">
          <cell r="C771" t="str">
            <v>Lihat lampiran.</v>
          </cell>
          <cell r="L771" t="str">
            <v>E.</v>
          </cell>
          <cell r="N771" t="str">
            <v>OVERHEAD &amp; PROFIT</v>
          </cell>
          <cell r="P771">
            <v>10</v>
          </cell>
          <cell r="Q771" t="str">
            <v>%  x  D</v>
          </cell>
          <cell r="U771">
            <v>666746.22259023797</v>
          </cell>
        </row>
        <row r="772">
          <cell r="L772" t="str">
            <v>F.</v>
          </cell>
          <cell r="N772" t="str">
            <v>HARGA SATUAN PEKERJAAN  ( D + E )</v>
          </cell>
          <cell r="U772">
            <v>7334208.4484926173</v>
          </cell>
        </row>
        <row r="773">
          <cell r="L773" t="str">
            <v>Note: 1</v>
          </cell>
          <cell r="N773" t="str">
            <v>SATUAN dapat berdasarkan atas jam operasi untuk Tenaga Kerja dan Peralatan, volume dan/atau ukuran</v>
          </cell>
        </row>
        <row r="774">
          <cell r="N774" t="str">
            <v>berat untuk bahan-bahan.</v>
          </cell>
        </row>
        <row r="775">
          <cell r="L775">
            <v>2</v>
          </cell>
          <cell r="N775" t="str">
            <v>Kuantitas satuan adalah kuantitas setiap komponen untuk menyelesaikan satu satuan pekerjaan dari nomor</v>
          </cell>
        </row>
        <row r="776">
          <cell r="N776" t="str">
            <v>mata pembayaran.</v>
          </cell>
        </row>
        <row r="777">
          <cell r="L777">
            <v>3</v>
          </cell>
          <cell r="N777" t="str">
            <v>Biaya satuan untuk peralatan sudah termasuk bahan bakar, bahan habis dipakai dan operator.</v>
          </cell>
        </row>
        <row r="778">
          <cell r="L778">
            <v>4</v>
          </cell>
          <cell r="N778" t="str">
            <v>Biaya satuan sudah termasuk pengeluaran untuk seluruh pajak yang berkaitan (tetapi tidak termasuk PPN</v>
          </cell>
        </row>
        <row r="779">
          <cell r="J779" t="str">
            <v>Berlanjut ke hal. berikut.</v>
          </cell>
          <cell r="N779" t="str">
            <v>yang dibayar dari kontrak) dan biaya-biaya lainnya.</v>
          </cell>
        </row>
        <row r="780">
          <cell r="A780" t="str">
            <v>ITEM PEMBAYARAN NO.</v>
          </cell>
          <cell r="D780" t="str">
            <v>:  7.7 (1) d</v>
          </cell>
          <cell r="J780" t="str">
            <v>Analisa EI-771</v>
          </cell>
        </row>
        <row r="781">
          <cell r="A781" t="str">
            <v>JENIS PEKERJAAN</v>
          </cell>
          <cell r="D781" t="str">
            <v>:  Pengadaan Caison Dia. 400 cm</v>
          </cell>
        </row>
        <row r="782">
          <cell r="A782" t="str">
            <v>SATUAN PEMBAYARAN</v>
          </cell>
          <cell r="D782" t="str">
            <v>:  M1</v>
          </cell>
          <cell r="H782" t="str">
            <v xml:space="preserve">        URAIAN ANALISA HARGA SATUAN</v>
          </cell>
        </row>
        <row r="783">
          <cell r="J783" t="str">
            <v>Lanjutan</v>
          </cell>
        </row>
        <row r="785">
          <cell r="A785" t="str">
            <v>No.</v>
          </cell>
          <cell r="C785" t="str">
            <v>U R A I A N</v>
          </cell>
          <cell r="G785" t="str">
            <v>KODE</v>
          </cell>
          <cell r="H785" t="str">
            <v>KOEF.</v>
          </cell>
          <cell r="I785" t="str">
            <v>SATUAN</v>
          </cell>
          <cell r="J785" t="str">
            <v>KETERANGAN</v>
          </cell>
        </row>
        <row r="788">
          <cell r="A788" t="str">
            <v>5.</v>
          </cell>
          <cell r="C788" t="str">
            <v>ANALISA HARGA SATUAN PEKERJAAN</v>
          </cell>
        </row>
        <row r="789">
          <cell r="C789" t="str">
            <v>Lihat perhitungan dalam FORMULIR STANDAR UNTUK</v>
          </cell>
        </row>
        <row r="790">
          <cell r="C790" t="str">
            <v>PEREKEMAN ANALISA MASING-MASING HARGA</v>
          </cell>
        </row>
        <row r="791">
          <cell r="C791" t="str">
            <v>SATUAN.</v>
          </cell>
        </row>
        <row r="792">
          <cell r="C792" t="str">
            <v>Didapat Harga Satuan Pekerjaan :</v>
          </cell>
        </row>
        <row r="794">
          <cell r="C794" t="str">
            <v xml:space="preserve">Rp.  </v>
          </cell>
          <cell r="D794">
            <v>7334208.4484926173</v>
          </cell>
          <cell r="E794" t="str">
            <v xml:space="preserve"> / M'</v>
          </cell>
        </row>
        <row r="797">
          <cell r="A797" t="str">
            <v>6.</v>
          </cell>
          <cell r="C797" t="str">
            <v>WAKTU PELAKSANAAN YANG DIPERLUKAN</v>
          </cell>
        </row>
        <row r="798">
          <cell r="C798" t="str">
            <v>Masa Pelaksanaan :</v>
          </cell>
          <cell r="D798" t="str">
            <v>. . . . . . . . . . . .</v>
          </cell>
          <cell r="E798" t="str">
            <v>bulan</v>
          </cell>
        </row>
        <row r="800">
          <cell r="A800" t="str">
            <v>7.</v>
          </cell>
          <cell r="C800" t="str">
            <v>VOLUME PEKERJAAN YANG DIPERLUKAN</v>
          </cell>
        </row>
        <row r="801">
          <cell r="C801" t="str">
            <v>Volume pekerjaan  :</v>
          </cell>
          <cell r="D801" t="e">
            <v>#REF!</v>
          </cell>
          <cell r="E801" t="str">
            <v>M'</v>
          </cell>
        </row>
        <row r="839">
          <cell r="A839" t="str">
            <v>ITEM PEMBAYARAN NO.</v>
          </cell>
          <cell r="D839" t="str">
            <v>:  7.7 (2) a</v>
          </cell>
          <cell r="J839" t="str">
            <v>Analisa EI-772</v>
          </cell>
          <cell r="T839" t="str">
            <v>Analisa EI-772</v>
          </cell>
        </row>
        <row r="840">
          <cell r="A840" t="str">
            <v>JENIS PEKERJAAN</v>
          </cell>
          <cell r="D840" t="str">
            <v>:  Penurunan Caison Dia  250 cm</v>
          </cell>
        </row>
        <row r="841">
          <cell r="A841" t="str">
            <v>SATUAN PEMBAYARAN</v>
          </cell>
          <cell r="D841" t="str">
            <v>:  M1</v>
          </cell>
          <cell r="H841" t="str">
            <v xml:space="preserve">        URAIAN ANALISA HARGA SATUAN</v>
          </cell>
          <cell r="L841" t="str">
            <v>FORMULIR STANDAR UNTUK</v>
          </cell>
        </row>
        <row r="842">
          <cell r="L842" t="str">
            <v>PEREKAMAN ANALISA MASING-MASING HARGA SATUAN</v>
          </cell>
        </row>
        <row r="843">
          <cell r="L843" t="str">
            <v/>
          </cell>
        </row>
        <row r="844">
          <cell r="A844" t="str">
            <v>No.</v>
          </cell>
          <cell r="C844" t="str">
            <v>U R A I A N</v>
          </cell>
          <cell r="G844" t="str">
            <v>KODE</v>
          </cell>
          <cell r="H844" t="str">
            <v>KOEF.</v>
          </cell>
          <cell r="I844" t="str">
            <v>SATUAN</v>
          </cell>
          <cell r="J844" t="str">
            <v>KETERANGAN</v>
          </cell>
        </row>
        <row r="846">
          <cell r="L846" t="str">
            <v>Proyek / Bagpro</v>
          </cell>
          <cell r="O846" t="str">
            <v xml:space="preserve">:  Peningkatan Jalan Dan Jembatan Prop. NTT </v>
          </cell>
        </row>
        <row r="847">
          <cell r="A847" t="str">
            <v>I.</v>
          </cell>
          <cell r="C847" t="str">
            <v>ASUMSI</v>
          </cell>
          <cell r="L847" t="str">
            <v>No. Paket Kontrak</v>
          </cell>
          <cell r="O847" t="str">
            <v xml:space="preserve">:  </v>
          </cell>
        </row>
        <row r="848">
          <cell r="A848">
            <v>1</v>
          </cell>
          <cell r="C848" t="str">
            <v>Pekerjaan dilakukan secara mekanik/manual</v>
          </cell>
          <cell r="L848" t="str">
            <v>Nama Paket</v>
          </cell>
          <cell r="O848" t="str">
            <v>:  Pembangunan Jalan Resetlement Pengungsi Mauritzu</v>
          </cell>
        </row>
        <row r="849">
          <cell r="A849">
            <v>2</v>
          </cell>
          <cell r="C849" t="str">
            <v>Lokasi pekerjaan : sekitar jembatan</v>
          </cell>
          <cell r="L849" t="str">
            <v>Prop / Kab / Kodya</v>
          </cell>
          <cell r="O849" t="str">
            <v>:  Nusa Tenggara Timur / TTU</v>
          </cell>
        </row>
        <row r="850">
          <cell r="A850">
            <v>3</v>
          </cell>
          <cell r="C850" t="str">
            <v>Diameter bagian luar Caison</v>
          </cell>
          <cell r="G850" t="str">
            <v>d</v>
          </cell>
          <cell r="H850">
            <v>2.5</v>
          </cell>
          <cell r="I850" t="str">
            <v>M</v>
          </cell>
          <cell r="L850" t="str">
            <v>ITEM PEMBAYARAN NO.</v>
          </cell>
          <cell r="O850" t="str">
            <v>:  7.7 (2) a</v>
          </cell>
          <cell r="R850" t="str">
            <v>PERKIRAAN VOL. PEK.</v>
          </cell>
          <cell r="T850" t="str">
            <v>:</v>
          </cell>
          <cell r="U850">
            <v>0</v>
          </cell>
        </row>
        <row r="851">
          <cell r="A851">
            <v>4</v>
          </cell>
          <cell r="C851" t="str">
            <v>Jarak rata-rata Base Camp ke lokasi pekerjaan</v>
          </cell>
          <cell r="G851" t="str">
            <v>L</v>
          </cell>
          <cell r="H851">
            <v>17.5</v>
          </cell>
          <cell r="I851" t="str">
            <v>Km</v>
          </cell>
          <cell r="L851" t="str">
            <v>JENIS PEKERJAAN</v>
          </cell>
          <cell r="O851" t="str">
            <v>:  Penurunan Caison Dia  250 cm</v>
          </cell>
          <cell r="R851" t="str">
            <v>TOTAL HARGA (Rp.)</v>
          </cell>
          <cell r="T851" t="str">
            <v>:</v>
          </cell>
          <cell r="U851">
            <v>0</v>
          </cell>
        </row>
        <row r="852">
          <cell r="A852">
            <v>5</v>
          </cell>
          <cell r="C852" t="str">
            <v>Jam kerja efektif per-hari</v>
          </cell>
          <cell r="G852" t="str">
            <v>Tk</v>
          </cell>
          <cell r="H852">
            <v>7</v>
          </cell>
          <cell r="I852" t="str">
            <v>Jam</v>
          </cell>
          <cell r="L852" t="str">
            <v>SATUAN PEMBAYARAN</v>
          </cell>
          <cell r="O852" t="str">
            <v>:  M1</v>
          </cell>
          <cell r="R852" t="str">
            <v>% THD. BIAYA PROYEK</v>
          </cell>
          <cell r="T852" t="str">
            <v>:</v>
          </cell>
          <cell r="U852">
            <v>0</v>
          </cell>
        </row>
        <row r="853">
          <cell r="A853">
            <v>6</v>
          </cell>
          <cell r="C853" t="str">
            <v>Tebal Caison</v>
          </cell>
          <cell r="G853" t="str">
            <v>t</v>
          </cell>
          <cell r="H853">
            <v>0.4</v>
          </cell>
          <cell r="I853" t="str">
            <v>M</v>
          </cell>
        </row>
        <row r="854">
          <cell r="A854">
            <v>7</v>
          </cell>
          <cell r="C854" t="str">
            <v>Banyak Galian pada Caison / M'</v>
          </cell>
          <cell r="G854" t="str">
            <v>Vt</v>
          </cell>
          <cell r="H854">
            <v>4.908738521234052</v>
          </cell>
          <cell r="I854" t="str">
            <v>M3</v>
          </cell>
        </row>
        <row r="855">
          <cell r="A855">
            <v>8</v>
          </cell>
          <cell r="C855" t="str">
            <v>Faktor pengembangan bahan</v>
          </cell>
          <cell r="G855" t="str">
            <v>Fk</v>
          </cell>
          <cell r="H855">
            <v>1.2</v>
          </cell>
          <cell r="I855" t="str">
            <v>-</v>
          </cell>
          <cell r="Q855" t="str">
            <v>PERKIRAAN</v>
          </cell>
          <cell r="R855" t="str">
            <v>HARGA</v>
          </cell>
          <cell r="S855" t="str">
            <v>JUMLAH</v>
          </cell>
        </row>
        <row r="856">
          <cell r="L856" t="str">
            <v>NO.</v>
          </cell>
          <cell r="N856" t="str">
            <v>KOMPONEN</v>
          </cell>
          <cell r="P856" t="str">
            <v>SATUAN</v>
          </cell>
          <cell r="Q856" t="str">
            <v>KUANTITAS</v>
          </cell>
          <cell r="R856" t="str">
            <v>SATUAN</v>
          </cell>
          <cell r="S856" t="str">
            <v>HARGA</v>
          </cell>
        </row>
        <row r="857">
          <cell r="A857" t="str">
            <v>II.</v>
          </cell>
          <cell r="C857" t="str">
            <v>URUTAN KERJA</v>
          </cell>
          <cell r="R857" t="str">
            <v>(Rp.)</v>
          </cell>
          <cell r="S857" t="str">
            <v>(Rp.)</v>
          </cell>
        </row>
        <row r="858">
          <cell r="A858">
            <v>1</v>
          </cell>
          <cell r="C858" t="str">
            <v>Penggalian dilakukan dengan menggunakan Excavator</v>
          </cell>
        </row>
        <row r="859">
          <cell r="C859" t="str">
            <v>dan tenaga manusia. Excavator menuangkan material</v>
          </cell>
        </row>
        <row r="860">
          <cell r="C860" t="str">
            <v>hasil galian kedalam Dump Truck</v>
          </cell>
          <cell r="L860" t="str">
            <v>A.</v>
          </cell>
          <cell r="N860" t="str">
            <v>TENAGA</v>
          </cell>
        </row>
        <row r="861">
          <cell r="A861">
            <v>2</v>
          </cell>
          <cell r="C861" t="str">
            <v>Dump Truck membuang material hasil galian keluar</v>
          </cell>
        </row>
        <row r="862">
          <cell r="C862" t="str">
            <v>lokasi jalan sejauh</v>
          </cell>
          <cell r="G862" t="str">
            <v>Lb</v>
          </cell>
          <cell r="H862">
            <v>2</v>
          </cell>
          <cell r="I862" t="str">
            <v>Km</v>
          </cell>
          <cell r="L862" t="str">
            <v>1.</v>
          </cell>
          <cell r="N862" t="str">
            <v>Pekerja</v>
          </cell>
          <cell r="O862" t="str">
            <v>(L01)</v>
          </cell>
          <cell r="P862" t="str">
            <v>Jam</v>
          </cell>
          <cell r="Q862">
            <v>2.5702811244979924</v>
          </cell>
          <cell r="R862">
            <v>0</v>
          </cell>
          <cell r="U862">
            <v>0</v>
          </cell>
        </row>
        <row r="863">
          <cell r="L863" t="str">
            <v>3.</v>
          </cell>
          <cell r="N863" t="str">
            <v>Mandor</v>
          </cell>
          <cell r="O863" t="str">
            <v>(L03)</v>
          </cell>
          <cell r="P863" t="str">
            <v>Jam</v>
          </cell>
          <cell r="Q863">
            <v>0.32128514056224905</v>
          </cell>
          <cell r="R863">
            <v>0</v>
          </cell>
          <cell r="U863">
            <v>0</v>
          </cell>
        </row>
        <row r="864">
          <cell r="A864" t="str">
            <v>III.</v>
          </cell>
          <cell r="C864" t="str">
            <v>PEMAKAIAN BAHAN, ALAT DAN TENAGA</v>
          </cell>
        </row>
        <row r="865">
          <cell r="A865" t="str">
            <v xml:space="preserve">   1.</v>
          </cell>
          <cell r="C865" t="str">
            <v>BAHAN</v>
          </cell>
        </row>
        <row r="866">
          <cell r="C866" t="str">
            <v>Tidak ada bahan yang diperlukan</v>
          </cell>
          <cell r="Q866" t="str">
            <v xml:space="preserve">JUMLAH HARGA TENAGA   </v>
          </cell>
          <cell r="U866">
            <v>0</v>
          </cell>
        </row>
        <row r="868">
          <cell r="A868" t="str">
            <v xml:space="preserve">   2.</v>
          </cell>
          <cell r="C868" t="str">
            <v>ALAT</v>
          </cell>
          <cell r="L868" t="str">
            <v>B.</v>
          </cell>
          <cell r="N868" t="str">
            <v>BAHAN</v>
          </cell>
        </row>
        <row r="869">
          <cell r="A869" t="str">
            <v xml:space="preserve">   2.a.</v>
          </cell>
          <cell r="C869" t="str">
            <v>EXCAVATOR</v>
          </cell>
          <cell r="G869" t="str">
            <v>(E10)</v>
          </cell>
        </row>
        <row r="870">
          <cell r="C870" t="str">
            <v>Kapasitas Bucket</v>
          </cell>
          <cell r="G870" t="str">
            <v>V</v>
          </cell>
          <cell r="H870">
            <v>0.5</v>
          </cell>
          <cell r="I870" t="str">
            <v>M3</v>
          </cell>
        </row>
        <row r="871">
          <cell r="C871" t="str">
            <v>Faktor Bucket</v>
          </cell>
          <cell r="G871" t="str">
            <v>Fb</v>
          </cell>
          <cell r="H871">
            <v>0.75</v>
          </cell>
          <cell r="I871" t="str">
            <v>-</v>
          </cell>
        </row>
        <row r="872">
          <cell r="C872" t="str">
            <v>Faktor  Efisiensi alat</v>
          </cell>
          <cell r="G872" t="str">
            <v>Fa</v>
          </cell>
          <cell r="H872">
            <v>0.83</v>
          </cell>
          <cell r="I872" t="str">
            <v>-</v>
          </cell>
        </row>
        <row r="874">
          <cell r="C874" t="str">
            <v>Waktu siklus</v>
          </cell>
          <cell r="G874" t="str">
            <v>Ts1</v>
          </cell>
          <cell r="I874" t="str">
            <v>menit</v>
          </cell>
        </row>
        <row r="875">
          <cell r="C875" t="str">
            <v>- Menggali / memuat</v>
          </cell>
          <cell r="G875" t="str">
            <v>T1</v>
          </cell>
          <cell r="H875">
            <v>0.5</v>
          </cell>
          <cell r="I875" t="str">
            <v>menit</v>
          </cell>
        </row>
        <row r="876">
          <cell r="C876" t="str">
            <v>- Lain-lain</v>
          </cell>
          <cell r="G876" t="str">
            <v>T2</v>
          </cell>
          <cell r="H876">
            <v>0.5</v>
          </cell>
          <cell r="I876" t="str">
            <v>menit</v>
          </cell>
          <cell r="Q876" t="str">
            <v xml:space="preserve">JUMLAH HARGA BAHAN   </v>
          </cell>
          <cell r="U876">
            <v>0</v>
          </cell>
        </row>
        <row r="877">
          <cell r="G877" t="str">
            <v>Ts1</v>
          </cell>
          <cell r="H877">
            <v>1</v>
          </cell>
          <cell r="I877" t="str">
            <v>menit</v>
          </cell>
        </row>
        <row r="878">
          <cell r="L878" t="str">
            <v>C.</v>
          </cell>
          <cell r="N878" t="str">
            <v>PERALATAN</v>
          </cell>
        </row>
        <row r="879">
          <cell r="C879" t="str">
            <v>Kap. Prod. / jam =</v>
          </cell>
          <cell r="D879" t="str">
            <v>V  x Fb x Fa x 60</v>
          </cell>
          <cell r="G879" t="str">
            <v>Q1</v>
          </cell>
          <cell r="H879">
            <v>15.562499999999998</v>
          </cell>
          <cell r="I879" t="str">
            <v>M3/Jam</v>
          </cell>
        </row>
        <row r="880">
          <cell r="D880" t="str">
            <v>Ts1 x Fk</v>
          </cell>
          <cell r="G880" t="str">
            <v>Q1</v>
          </cell>
          <cell r="H880">
            <v>3.1703664663905546</v>
          </cell>
          <cell r="I880" t="str">
            <v>M'/Jam</v>
          </cell>
          <cell r="L880" t="str">
            <v>1.</v>
          </cell>
        </row>
        <row r="881">
          <cell r="N881" t="str">
            <v>Excavator</v>
          </cell>
          <cell r="O881" t="str">
            <v>(E10)</v>
          </cell>
          <cell r="P881" t="str">
            <v>Jam</v>
          </cell>
          <cell r="Q881">
            <v>0.31542094915560176</v>
          </cell>
          <cell r="R881">
            <v>220215.23650827777</v>
          </cell>
          <cell r="U881">
            <v>69460.498917966295</v>
          </cell>
        </row>
        <row r="882">
          <cell r="C882" t="str">
            <v>Koefisien Alat / M'</v>
          </cell>
          <cell r="D882" t="str">
            <v xml:space="preserve"> =  1  :  Q1</v>
          </cell>
          <cell r="G882" t="str">
            <v>(E10)</v>
          </cell>
          <cell r="H882">
            <v>0.31542094915560176</v>
          </cell>
          <cell r="I882" t="str">
            <v>Jam</v>
          </cell>
          <cell r="N882" t="str">
            <v>Dump Truck</v>
          </cell>
          <cell r="O882" t="str">
            <v>(E08)</v>
          </cell>
          <cell r="P882" t="str">
            <v>Jam</v>
          </cell>
          <cell r="Q882">
            <v>0.72216671378584874</v>
          </cell>
          <cell r="R882">
            <v>85369.901634057198</v>
          </cell>
          <cell r="U882">
            <v>61651.301319288243</v>
          </cell>
        </row>
        <row r="883">
          <cell r="N883" t="str">
            <v>Alat Bantu</v>
          </cell>
          <cell r="P883" t="str">
            <v>Ls</v>
          </cell>
          <cell r="Q883">
            <v>1</v>
          </cell>
          <cell r="R883">
            <v>1500</v>
          </cell>
          <cell r="U883">
            <v>1500</v>
          </cell>
        </row>
        <row r="884">
          <cell r="A884" t="str">
            <v xml:space="preserve">   2.b.</v>
          </cell>
          <cell r="C884" t="str">
            <v>DUMP TRUCK</v>
          </cell>
          <cell r="G884" t="str">
            <v>(E08)</v>
          </cell>
        </row>
        <row r="885">
          <cell r="C885" t="str">
            <v>Kapasitas bak</v>
          </cell>
          <cell r="G885" t="str">
            <v>V</v>
          </cell>
          <cell r="H885">
            <v>4</v>
          </cell>
          <cell r="I885" t="str">
            <v>M3</v>
          </cell>
        </row>
        <row r="886">
          <cell r="C886" t="str">
            <v>Faktor  efisiensi alat</v>
          </cell>
          <cell r="G886" t="str">
            <v>Fa</v>
          </cell>
          <cell r="H886">
            <v>0.83</v>
          </cell>
          <cell r="I886" t="str">
            <v>-</v>
          </cell>
        </row>
        <row r="887">
          <cell r="C887" t="str">
            <v>Kecepatan rata-rata bermuatan</v>
          </cell>
          <cell r="G887" t="str">
            <v>v1</v>
          </cell>
          <cell r="H887">
            <v>30</v>
          </cell>
          <cell r="I887" t="str">
            <v>KM/Jam</v>
          </cell>
        </row>
        <row r="888">
          <cell r="C888" t="str">
            <v>Kecepatan rata-rata kosong</v>
          </cell>
          <cell r="G888" t="str">
            <v>v2</v>
          </cell>
          <cell r="H888">
            <v>60</v>
          </cell>
          <cell r="I888" t="str">
            <v>KM/Jam</v>
          </cell>
          <cell r="Q888" t="str">
            <v xml:space="preserve">JUMLAH HARGA PERALATAN   </v>
          </cell>
          <cell r="U888">
            <v>132611.80023725453</v>
          </cell>
        </row>
        <row r="889">
          <cell r="C889" t="str">
            <v>Waktu  siklus</v>
          </cell>
          <cell r="G889" t="str">
            <v>Ts2</v>
          </cell>
          <cell r="I889" t="str">
            <v>menit</v>
          </cell>
        </row>
        <row r="890">
          <cell r="C890" t="str">
            <v>- Waktu tempuh isi</v>
          </cell>
          <cell r="E890" t="str">
            <v>=   (L  :  v1)  x  60</v>
          </cell>
          <cell r="G890" t="str">
            <v>T1</v>
          </cell>
          <cell r="H890">
            <v>4</v>
          </cell>
          <cell r="I890" t="str">
            <v>menit</v>
          </cell>
          <cell r="L890" t="str">
            <v>D.</v>
          </cell>
          <cell r="N890" t="str">
            <v>JUMLAH HARGA TENAGA, BAHAN DAN PERALATAN  ( A + B + C )</v>
          </cell>
          <cell r="U890">
            <v>132611.80023725453</v>
          </cell>
        </row>
        <row r="891">
          <cell r="C891" t="str">
            <v>- Waktu tempuh kosong</v>
          </cell>
          <cell r="E891" t="str">
            <v>=   (L  :  v2)  x  60</v>
          </cell>
          <cell r="G891" t="str">
            <v>T2</v>
          </cell>
          <cell r="H891">
            <v>2</v>
          </cell>
          <cell r="I891" t="str">
            <v>menit</v>
          </cell>
          <cell r="L891" t="str">
            <v>E.</v>
          </cell>
          <cell r="N891" t="str">
            <v>OVERHEAD &amp; PROFIT</v>
          </cell>
          <cell r="P891">
            <v>10</v>
          </cell>
          <cell r="Q891" t="str">
            <v>%  x  D</v>
          </cell>
          <cell r="U891">
            <v>13261.180023725454</v>
          </cell>
        </row>
        <row r="892">
          <cell r="C892" t="str">
            <v>- Muat</v>
          </cell>
          <cell r="E892" t="str">
            <v>=   (V  :  Q1) x 60</v>
          </cell>
          <cell r="G892" t="str">
            <v>T3</v>
          </cell>
          <cell r="H892">
            <v>15.421686746987953</v>
          </cell>
          <cell r="I892" t="str">
            <v>menit</v>
          </cell>
          <cell r="L892" t="str">
            <v>F.</v>
          </cell>
          <cell r="N892" t="str">
            <v>HARGA SATUAN PEKERJAAN  ( D + E )</v>
          </cell>
          <cell r="U892">
            <v>145872.98026098</v>
          </cell>
        </row>
        <row r="893">
          <cell r="C893" t="str">
            <v>- Dump, dan lain-lain</v>
          </cell>
          <cell r="G893" t="str">
            <v>T4</v>
          </cell>
          <cell r="H893">
            <v>3</v>
          </cell>
          <cell r="I893" t="str">
            <v>menit</v>
          </cell>
          <cell r="L893" t="str">
            <v>Note: 1</v>
          </cell>
          <cell r="N893" t="str">
            <v>SATUAN dapat berdasarkan atas jam operasi untuk Tenaga Kerja dan Peralatan, volume dan/atau ukuran</v>
          </cell>
        </row>
        <row r="894">
          <cell r="G894" t="str">
            <v>Ts2</v>
          </cell>
          <cell r="H894">
            <v>24.421686746987952</v>
          </cell>
          <cell r="I894" t="str">
            <v>menit</v>
          </cell>
          <cell r="N894" t="str">
            <v>berat untuk bahan-bahan.</v>
          </cell>
        </row>
        <row r="895">
          <cell r="L895">
            <v>2</v>
          </cell>
          <cell r="N895" t="str">
            <v>Kuantitas satuan adalah kuantitas setiap komponen untuk menyelesaikan satu satuan pekerjaan dari nomor</v>
          </cell>
        </row>
        <row r="896">
          <cell r="C896" t="str">
            <v>Kapasitas Produksi / Jam   =</v>
          </cell>
          <cell r="E896" t="str">
            <v>V x Fa x 60</v>
          </cell>
          <cell r="G896" t="str">
            <v>Q2</v>
          </cell>
          <cell r="H896">
            <v>6.7972372964972863</v>
          </cell>
          <cell r="I896" t="str">
            <v xml:space="preserve">M3/Jam </v>
          </cell>
          <cell r="N896" t="str">
            <v>mata pembayaran.</v>
          </cell>
        </row>
        <row r="897">
          <cell r="E897" t="str">
            <v xml:space="preserve">    Fk x Ts2</v>
          </cell>
          <cell r="G897" t="str">
            <v>Q2</v>
          </cell>
          <cell r="H897">
            <v>1.3847218113358517</v>
          </cell>
          <cell r="I897" t="str">
            <v xml:space="preserve">M'/Jam </v>
          </cell>
          <cell r="L897">
            <v>3</v>
          </cell>
          <cell r="N897" t="str">
            <v>Biaya satuan untuk peralatan sudah termasuk bahan bakar, bahan habis dipakai dan operator.</v>
          </cell>
        </row>
        <row r="898">
          <cell r="L898">
            <v>4</v>
          </cell>
          <cell r="N898" t="str">
            <v>Biaya satuan sudah termasuk pengeluaran untuk seluruh pajak yang berkaitan (tetapi tidak termasuk PPN</v>
          </cell>
        </row>
        <row r="899">
          <cell r="J899" t="str">
            <v>Berlanjut ke hal. berikut.</v>
          </cell>
          <cell r="N899" t="str">
            <v>yang dibayar dari kontrak) dan biaya-biaya lainnya.</v>
          </cell>
        </row>
        <row r="900">
          <cell r="A900" t="str">
            <v>ITEM PEMBAYARAN NO.</v>
          </cell>
          <cell r="D900" t="str">
            <v>:  7.7 (2) a</v>
          </cell>
          <cell r="J900" t="str">
            <v>Analisa EI-772</v>
          </cell>
        </row>
        <row r="901">
          <cell r="A901" t="str">
            <v>JENIS PEKERJAAN</v>
          </cell>
          <cell r="D901" t="str">
            <v>:  Penurunan Caison Dia  250 cm</v>
          </cell>
        </row>
        <row r="902">
          <cell r="A902" t="str">
            <v>SATUAN PEMBAYARAN</v>
          </cell>
          <cell r="D902" t="str">
            <v>:  M1</v>
          </cell>
          <cell r="H902" t="str">
            <v xml:space="preserve">        URAIAN ANALISA HARGA SATUAN</v>
          </cell>
        </row>
        <row r="903">
          <cell r="J903" t="str">
            <v>Lanjutan</v>
          </cell>
        </row>
        <row r="905">
          <cell r="A905" t="str">
            <v>No.</v>
          </cell>
          <cell r="C905" t="str">
            <v>U R A I A N</v>
          </cell>
          <cell r="G905" t="str">
            <v>KODE</v>
          </cell>
          <cell r="H905" t="str">
            <v>KOEF.</v>
          </cell>
          <cell r="I905" t="str">
            <v>SATUAN</v>
          </cell>
          <cell r="J905" t="str">
            <v>KETERANGAN</v>
          </cell>
        </row>
        <row r="908">
          <cell r="C908" t="str">
            <v>Koefisien Alat / M'</v>
          </cell>
          <cell r="D908" t="str">
            <v xml:space="preserve"> =  1  :  Q2</v>
          </cell>
          <cell r="G908" t="str">
            <v>(E08)</v>
          </cell>
          <cell r="H908">
            <v>0.72216671378584874</v>
          </cell>
          <cell r="I908" t="str">
            <v>Jam</v>
          </cell>
        </row>
        <row r="911">
          <cell r="A911" t="str">
            <v>2.d.</v>
          </cell>
          <cell r="C911" t="str">
            <v>ALAT  BANTU</v>
          </cell>
        </row>
        <row r="912">
          <cell r="C912" t="str">
            <v>Diperlukan alat-alat bantu kecil</v>
          </cell>
          <cell r="J912" t="str">
            <v>Lump Sump</v>
          </cell>
        </row>
        <row r="913">
          <cell r="C913" t="str">
            <v>- Sekop</v>
          </cell>
        </row>
        <row r="914">
          <cell r="C914" t="str">
            <v>- Keranjang, dan lain-lain</v>
          </cell>
        </row>
        <row r="916">
          <cell r="A916" t="str">
            <v xml:space="preserve">   3.</v>
          </cell>
          <cell r="C916" t="str">
            <v>TENAGA</v>
          </cell>
        </row>
        <row r="917">
          <cell r="C917" t="str">
            <v>Produksi menentukan : EXCAVATOR</v>
          </cell>
          <cell r="G917" t="str">
            <v>Q1</v>
          </cell>
          <cell r="H917">
            <v>3.1703664663905546</v>
          </cell>
          <cell r="I917" t="str">
            <v>M'/Jam</v>
          </cell>
        </row>
        <row r="918">
          <cell r="C918" t="str">
            <v>Produksi Galian / hari  =  Tk x Q1 x Vt</v>
          </cell>
          <cell r="G918" t="str">
            <v>Qt</v>
          </cell>
          <cell r="H918">
            <v>108.93749999999999</v>
          </cell>
          <cell r="I918" t="str">
            <v>M3</v>
          </cell>
        </row>
        <row r="919">
          <cell r="C919" t="str">
            <v>Kebutuhan tenaga untuk 20% galian :</v>
          </cell>
        </row>
        <row r="920">
          <cell r="D920" t="str">
            <v>- Pekerja</v>
          </cell>
          <cell r="G920" t="str">
            <v>P</v>
          </cell>
          <cell r="H920">
            <v>8</v>
          </cell>
          <cell r="I920" t="str">
            <v>orang</v>
          </cell>
        </row>
        <row r="921">
          <cell r="D921" t="str">
            <v>- Mandor</v>
          </cell>
          <cell r="G921" t="str">
            <v>M</v>
          </cell>
          <cell r="H921">
            <v>1</v>
          </cell>
          <cell r="I921" t="str">
            <v>orang</v>
          </cell>
        </row>
        <row r="923">
          <cell r="C923" t="str">
            <v>Koefisien tenaga / M'   :</v>
          </cell>
        </row>
        <row r="924">
          <cell r="D924" t="str">
            <v>- Pekerja</v>
          </cell>
          <cell r="E924" t="str">
            <v>= (Tk x P) : (20%Qt)</v>
          </cell>
          <cell r="G924" t="str">
            <v>(L01)</v>
          </cell>
          <cell r="H924">
            <v>2.5702811244979924</v>
          </cell>
          <cell r="I924" t="str">
            <v>Jam</v>
          </cell>
        </row>
        <row r="925">
          <cell r="D925" t="str">
            <v>- Mandor</v>
          </cell>
          <cell r="E925" t="str">
            <v>= (Tk x M) : (20%Qt)</v>
          </cell>
          <cell r="G925" t="str">
            <v>(L03)</v>
          </cell>
          <cell r="H925">
            <v>0.32128514056224905</v>
          </cell>
          <cell r="I925" t="str">
            <v>Jam</v>
          </cell>
        </row>
        <row r="927">
          <cell r="A927" t="str">
            <v>4.</v>
          </cell>
          <cell r="C927" t="str">
            <v>HARGA DASAR SATUAN UPAH, BAHAN DAN ALAT</v>
          </cell>
        </row>
        <row r="928">
          <cell r="C928" t="str">
            <v>Lihat lampiran.</v>
          </cell>
        </row>
        <row r="930">
          <cell r="A930" t="str">
            <v>5.</v>
          </cell>
          <cell r="C930" t="str">
            <v>ANALISA HARGA SATUAN PEKERJAAN</v>
          </cell>
        </row>
        <row r="931">
          <cell r="C931" t="str">
            <v>Lihat perhitungan dalam FORMULIR STANDAR UNTUK</v>
          </cell>
        </row>
        <row r="932">
          <cell r="C932" t="str">
            <v>PEREKEMAN ANALISA MASING-MASING HARGA</v>
          </cell>
        </row>
        <row r="933">
          <cell r="C933" t="str">
            <v>SATUAN.</v>
          </cell>
        </row>
        <row r="934">
          <cell r="C934" t="str">
            <v>Didapat Harga Satuan Pekerjaan :</v>
          </cell>
        </row>
        <row r="936">
          <cell r="C936" t="str">
            <v xml:space="preserve">Rp.  </v>
          </cell>
          <cell r="D936">
            <v>145872.98026098</v>
          </cell>
          <cell r="E936" t="str">
            <v xml:space="preserve"> / M'</v>
          </cell>
        </row>
        <row r="939">
          <cell r="A939" t="str">
            <v>6.</v>
          </cell>
          <cell r="C939" t="str">
            <v>WAKTU PELAKSANAAN YANG DIPERLUKAN</v>
          </cell>
        </row>
        <row r="940">
          <cell r="C940" t="str">
            <v>Masa Pelaksanaan :</v>
          </cell>
          <cell r="D940" t="str">
            <v>. . . . . . . . . . . .</v>
          </cell>
          <cell r="E940" t="str">
            <v>bulan</v>
          </cell>
        </row>
        <row r="942">
          <cell r="A942" t="str">
            <v>7.</v>
          </cell>
          <cell r="C942" t="str">
            <v>VOLUME PEKERJAAN YANG DIPERLUKAN</v>
          </cell>
        </row>
        <row r="943">
          <cell r="C943" t="str">
            <v>Volume pekerjaan  :</v>
          </cell>
          <cell r="D943">
            <v>0</v>
          </cell>
          <cell r="E943" t="str">
            <v>M'</v>
          </cell>
        </row>
        <row r="959">
          <cell r="A959" t="str">
            <v>ITEM PEMBAYARAN NO.</v>
          </cell>
          <cell r="D959" t="str">
            <v>:  7.7 (2) b</v>
          </cell>
          <cell r="J959" t="str">
            <v>Analisa EI-772</v>
          </cell>
          <cell r="T959" t="str">
            <v>Analisa EI-772</v>
          </cell>
        </row>
        <row r="960">
          <cell r="A960" t="str">
            <v>JENIS PEKERJAAN</v>
          </cell>
          <cell r="D960" t="str">
            <v>:  Penurunan Caison Dia  300 cm</v>
          </cell>
        </row>
        <row r="961">
          <cell r="A961" t="str">
            <v>SATUAN PEMBAYARAN</v>
          </cell>
          <cell r="D961" t="str">
            <v>:  M1</v>
          </cell>
          <cell r="H961" t="str">
            <v xml:space="preserve">        URAIAN ANALISA HARGA SATUAN</v>
          </cell>
          <cell r="L961" t="str">
            <v>FORMULIR STANDAR UNTUK</v>
          </cell>
        </row>
        <row r="962">
          <cell r="L962" t="str">
            <v>PEREKAMAN ANALISA MASING-MASING HARGA SATUAN</v>
          </cell>
        </row>
        <row r="963">
          <cell r="L963" t="str">
            <v/>
          </cell>
        </row>
        <row r="964">
          <cell r="A964" t="str">
            <v>No.</v>
          </cell>
          <cell r="C964" t="str">
            <v>U R A I A N</v>
          </cell>
          <cell r="G964" t="str">
            <v>KODE</v>
          </cell>
          <cell r="H964" t="str">
            <v>KOEF.</v>
          </cell>
          <cell r="I964" t="str">
            <v>SATUAN</v>
          </cell>
          <cell r="J964" t="str">
            <v>KETERANGAN</v>
          </cell>
        </row>
        <row r="966">
          <cell r="L966" t="str">
            <v>Proyek / Bagpro</v>
          </cell>
          <cell r="O966" t="str">
            <v xml:space="preserve">:  Peningkatan Jalan Dan Jembatan Prop. NTT </v>
          </cell>
        </row>
        <row r="967">
          <cell r="A967" t="str">
            <v>I.</v>
          </cell>
          <cell r="C967" t="str">
            <v>ASUMSI</v>
          </cell>
          <cell r="L967" t="str">
            <v>No. Paket Kontrak</v>
          </cell>
          <cell r="O967" t="str">
            <v xml:space="preserve">:  </v>
          </cell>
        </row>
        <row r="968">
          <cell r="A968">
            <v>1</v>
          </cell>
          <cell r="C968" t="str">
            <v>Pekerjaan dilakukan secara mekanik/manual</v>
          </cell>
          <cell r="L968" t="str">
            <v>Nama Paket</v>
          </cell>
          <cell r="O968" t="str">
            <v>:  Pembangunan Jalan Resetlement Pengungsi Mauritzu</v>
          </cell>
        </row>
        <row r="969">
          <cell r="A969">
            <v>2</v>
          </cell>
          <cell r="C969" t="str">
            <v>Lokasi pekerjaan : sekitar jembatan</v>
          </cell>
          <cell r="L969" t="str">
            <v>Prop / Kab / Kodya</v>
          </cell>
          <cell r="O969" t="str">
            <v>:  Nusa Tenggara Timur / TTU</v>
          </cell>
        </row>
        <row r="970">
          <cell r="A970">
            <v>3</v>
          </cell>
          <cell r="C970" t="str">
            <v>Diameter bagian luar Caison</v>
          </cell>
          <cell r="G970" t="str">
            <v>d</v>
          </cell>
          <cell r="H970">
            <v>3</v>
          </cell>
          <cell r="I970" t="str">
            <v>M</v>
          </cell>
          <cell r="L970" t="str">
            <v>ITEM PEMBAYARAN NO.</v>
          </cell>
          <cell r="O970" t="str">
            <v>:  7.7 (2) b</v>
          </cell>
          <cell r="R970" t="str">
            <v>PERKIRAAN VOL. PEK.</v>
          </cell>
          <cell r="T970" t="str">
            <v>:</v>
          </cell>
          <cell r="U970" t="e">
            <v>#REF!</v>
          </cell>
        </row>
        <row r="971">
          <cell r="A971">
            <v>4</v>
          </cell>
          <cell r="C971" t="str">
            <v>Jarak rata-rata Base Camp ke lokasi pekerjaan</v>
          </cell>
          <cell r="G971" t="str">
            <v>L</v>
          </cell>
          <cell r="H971">
            <v>17.5</v>
          </cell>
          <cell r="I971" t="str">
            <v>Km</v>
          </cell>
          <cell r="L971" t="str">
            <v>JENIS PEKERJAAN</v>
          </cell>
          <cell r="O971" t="str">
            <v>:  Penurunan Caison Dia  300 cm</v>
          </cell>
          <cell r="R971" t="str">
            <v>TOTAL HARGA (Rp.)</v>
          </cell>
          <cell r="T971" t="str">
            <v>:</v>
          </cell>
          <cell r="U971" t="e">
            <v>#REF!</v>
          </cell>
        </row>
        <row r="972">
          <cell r="A972">
            <v>5</v>
          </cell>
          <cell r="C972" t="str">
            <v>Jam kerja efektif per-hari</v>
          </cell>
          <cell r="G972" t="str">
            <v>Tk</v>
          </cell>
          <cell r="H972">
            <v>7</v>
          </cell>
          <cell r="I972" t="str">
            <v>Jam</v>
          </cell>
          <cell r="L972" t="str">
            <v>SATUAN PEMBAYARAN</v>
          </cell>
          <cell r="O972" t="str">
            <v>:  M1</v>
          </cell>
          <cell r="R972" t="str">
            <v>% THD. BIAYA PROYEK</v>
          </cell>
          <cell r="T972" t="str">
            <v>:</v>
          </cell>
          <cell r="U972" t="e">
            <v>#REF!</v>
          </cell>
        </row>
        <row r="973">
          <cell r="A973">
            <v>6</v>
          </cell>
          <cell r="C973" t="str">
            <v>Tebal Caison</v>
          </cell>
          <cell r="G973" t="str">
            <v>t</v>
          </cell>
          <cell r="H973">
            <v>0.45</v>
          </cell>
          <cell r="I973" t="str">
            <v>M</v>
          </cell>
        </row>
        <row r="974">
          <cell r="A974">
            <v>7</v>
          </cell>
          <cell r="C974" t="str">
            <v>Banyak Galian pada Caison / M'</v>
          </cell>
          <cell r="G974" t="str">
            <v>Vt</v>
          </cell>
          <cell r="H974">
            <v>7.0685834705770345</v>
          </cell>
          <cell r="I974" t="str">
            <v>M3</v>
          </cell>
        </row>
        <row r="975">
          <cell r="A975">
            <v>8</v>
          </cell>
          <cell r="C975" t="str">
            <v>Faktor pengembangan bahan</v>
          </cell>
          <cell r="G975" t="str">
            <v>Fk</v>
          </cell>
          <cell r="H975">
            <v>1.2</v>
          </cell>
          <cell r="I975" t="str">
            <v>-</v>
          </cell>
          <cell r="Q975" t="str">
            <v>PERKIRAAN</v>
          </cell>
          <cell r="R975" t="str">
            <v>HARGA</v>
          </cell>
          <cell r="S975" t="str">
            <v>JUMLAH</v>
          </cell>
        </row>
        <row r="976">
          <cell r="L976" t="str">
            <v>NO.</v>
          </cell>
          <cell r="N976" t="str">
            <v>KOMPONEN</v>
          </cell>
          <cell r="P976" t="str">
            <v>SATUAN</v>
          </cell>
          <cell r="Q976" t="str">
            <v>KUANTITAS</v>
          </cell>
          <cell r="R976" t="str">
            <v>SATUAN</v>
          </cell>
          <cell r="S976" t="str">
            <v>HARGA</v>
          </cell>
        </row>
        <row r="977">
          <cell r="A977" t="str">
            <v>II.</v>
          </cell>
          <cell r="C977" t="str">
            <v>URUTAN KERJA</v>
          </cell>
          <cell r="R977" t="str">
            <v>(Rp.)</v>
          </cell>
          <cell r="S977" t="str">
            <v>(Rp.)</v>
          </cell>
        </row>
        <row r="978">
          <cell r="A978">
            <v>1</v>
          </cell>
          <cell r="C978" t="str">
            <v>Penggalian dilakukan dengan menggunakan Excavator</v>
          </cell>
        </row>
        <row r="979">
          <cell r="C979" t="str">
            <v>dan tenaga manusia. Excavator menuangkan material</v>
          </cell>
        </row>
        <row r="980">
          <cell r="C980" t="str">
            <v>hasil galian kedalam Dump Truck</v>
          </cell>
          <cell r="L980" t="str">
            <v>A.</v>
          </cell>
          <cell r="N980" t="str">
            <v>TENAGA</v>
          </cell>
        </row>
        <row r="981">
          <cell r="A981">
            <v>2</v>
          </cell>
          <cell r="C981" t="str">
            <v>Dump Truck membuang material hasil galian keluar</v>
          </cell>
        </row>
        <row r="982">
          <cell r="C982" t="str">
            <v>lokasi jalan sejauh</v>
          </cell>
          <cell r="G982" t="str">
            <v>Lb</v>
          </cell>
          <cell r="H982">
            <v>2</v>
          </cell>
          <cell r="I982" t="str">
            <v>Km</v>
          </cell>
          <cell r="L982" t="str">
            <v>1.</v>
          </cell>
          <cell r="N982" t="str">
            <v>Pekerja</v>
          </cell>
          <cell r="O982" t="str">
            <v>(L01)</v>
          </cell>
          <cell r="P982" t="str">
            <v>Jam</v>
          </cell>
          <cell r="Q982">
            <v>3.2128514056224904</v>
          </cell>
          <cell r="R982">
            <v>0</v>
          </cell>
          <cell r="U982">
            <v>0</v>
          </cell>
        </row>
        <row r="983">
          <cell r="L983" t="str">
            <v>2.</v>
          </cell>
          <cell r="N983" t="str">
            <v>Mandor</v>
          </cell>
          <cell r="O983" t="str">
            <v>(L03)</v>
          </cell>
          <cell r="P983" t="str">
            <v>Jam</v>
          </cell>
          <cell r="Q983">
            <v>0.32128514056224905</v>
          </cell>
          <cell r="R983">
            <v>0</v>
          </cell>
          <cell r="U983">
            <v>0</v>
          </cell>
        </row>
        <row r="984">
          <cell r="A984" t="str">
            <v>III.</v>
          </cell>
          <cell r="C984" t="str">
            <v>PEMAKAIAN BAHAN, ALAT DAN TENAGA</v>
          </cell>
        </row>
        <row r="985">
          <cell r="A985" t="str">
            <v xml:space="preserve">   1.</v>
          </cell>
          <cell r="C985" t="str">
            <v>BAHAN</v>
          </cell>
        </row>
        <row r="986">
          <cell r="C986" t="str">
            <v>Tidak ada bahan yang diperlukan</v>
          </cell>
          <cell r="Q986" t="str">
            <v xml:space="preserve">JUMLAH HARGA TENAGA   </v>
          </cell>
          <cell r="U986">
            <v>0</v>
          </cell>
        </row>
        <row r="988">
          <cell r="A988" t="str">
            <v xml:space="preserve">   2.</v>
          </cell>
          <cell r="C988" t="str">
            <v>ALAT</v>
          </cell>
          <cell r="L988" t="str">
            <v>B.</v>
          </cell>
          <cell r="N988" t="str">
            <v>BAHAN</v>
          </cell>
        </row>
        <row r="989">
          <cell r="A989" t="str">
            <v xml:space="preserve">   2.a.</v>
          </cell>
          <cell r="C989" t="str">
            <v>EXCAVATOR</v>
          </cell>
          <cell r="G989" t="str">
            <v>(E10)</v>
          </cell>
        </row>
        <row r="990">
          <cell r="C990" t="str">
            <v>Kapasitas Bucket</v>
          </cell>
          <cell r="G990" t="str">
            <v>V</v>
          </cell>
          <cell r="H990">
            <v>0.5</v>
          </cell>
          <cell r="I990" t="str">
            <v>M3</v>
          </cell>
        </row>
        <row r="991">
          <cell r="C991" t="str">
            <v>Faktor Bucket</v>
          </cell>
          <cell r="G991" t="str">
            <v>Fb</v>
          </cell>
          <cell r="H991">
            <v>0.75</v>
          </cell>
          <cell r="I991" t="str">
            <v>-</v>
          </cell>
        </row>
        <row r="992">
          <cell r="C992" t="str">
            <v>Faktor  Efisiensi alat</v>
          </cell>
          <cell r="G992" t="str">
            <v>Fa</v>
          </cell>
          <cell r="H992">
            <v>0.83</v>
          </cell>
          <cell r="I992" t="str">
            <v>-</v>
          </cell>
        </row>
        <row r="994">
          <cell r="C994" t="str">
            <v>Waktu siklus</v>
          </cell>
          <cell r="G994" t="str">
            <v>Ts1</v>
          </cell>
          <cell r="I994" t="str">
            <v>menit</v>
          </cell>
        </row>
        <row r="995">
          <cell r="C995" t="str">
            <v>- Menggali / memuat</v>
          </cell>
          <cell r="G995" t="str">
            <v>T1</v>
          </cell>
          <cell r="H995">
            <v>0.5</v>
          </cell>
          <cell r="I995" t="str">
            <v>menit</v>
          </cell>
        </row>
        <row r="996">
          <cell r="C996" t="str">
            <v>- Lain-lain</v>
          </cell>
          <cell r="G996" t="str">
            <v>T2</v>
          </cell>
          <cell r="H996">
            <v>0.5</v>
          </cell>
          <cell r="I996" t="str">
            <v>menit</v>
          </cell>
          <cell r="Q996" t="str">
            <v xml:space="preserve">JUMLAH HARGA BAHAN   </v>
          </cell>
          <cell r="U996">
            <v>0</v>
          </cell>
        </row>
        <row r="997">
          <cell r="G997" t="str">
            <v>Ts1</v>
          </cell>
          <cell r="H997">
            <v>1</v>
          </cell>
          <cell r="I997" t="str">
            <v>menit</v>
          </cell>
        </row>
        <row r="998">
          <cell r="L998" t="str">
            <v>C.</v>
          </cell>
          <cell r="N998" t="str">
            <v>PERALATAN</v>
          </cell>
        </row>
        <row r="999">
          <cell r="C999" t="str">
            <v>Kap. Prod. / jam =</v>
          </cell>
          <cell r="D999" t="str">
            <v>V  x Fb x Fa x 60</v>
          </cell>
          <cell r="G999" t="str">
            <v>Q1</v>
          </cell>
          <cell r="H999">
            <v>15.562499999999998</v>
          </cell>
          <cell r="I999" t="str">
            <v>M3/Jam</v>
          </cell>
        </row>
        <row r="1000">
          <cell r="D1000" t="str">
            <v>Ts1 x Fk</v>
          </cell>
          <cell r="G1000" t="str">
            <v>Q1</v>
          </cell>
          <cell r="H1000">
            <v>2.2016433794378854</v>
          </cell>
          <cell r="I1000" t="str">
            <v>M'/Jam</v>
          </cell>
          <cell r="L1000" t="str">
            <v>1.</v>
          </cell>
        </row>
        <row r="1001">
          <cell r="N1001" t="str">
            <v>Excavator</v>
          </cell>
          <cell r="O1001" t="str">
            <v>(E10)</v>
          </cell>
          <cell r="P1001" t="str">
            <v>Jam</v>
          </cell>
          <cell r="Q1001">
            <v>0.4542061667840665</v>
          </cell>
          <cell r="R1001">
            <v>220215.23650827777</v>
          </cell>
          <cell r="U1001">
            <v>100023.11844187147</v>
          </cell>
        </row>
        <row r="1002">
          <cell r="C1002" t="str">
            <v>Koefisien Alat / M'</v>
          </cell>
          <cell r="D1002" t="str">
            <v xml:space="preserve"> =  1  :  Q1</v>
          </cell>
          <cell r="G1002" t="str">
            <v>(E10)</v>
          </cell>
          <cell r="H1002">
            <v>0.4542061667840665</v>
          </cell>
          <cell r="I1002" t="str">
            <v>Jam</v>
          </cell>
          <cell r="N1002" t="str">
            <v>Dump Truck</v>
          </cell>
          <cell r="O1002" t="str">
            <v>(E08)</v>
          </cell>
          <cell r="P1002" t="str">
            <v>Jam</v>
          </cell>
          <cell r="Q1002">
            <v>1.0399200678516221</v>
          </cell>
          <cell r="R1002">
            <v>85369.901634057198</v>
          </cell>
          <cell r="U1002">
            <v>88777.873899775062</v>
          </cell>
        </row>
        <row r="1003">
          <cell r="N1003" t="str">
            <v>Alat Bantu</v>
          </cell>
          <cell r="P1003" t="str">
            <v>Ls</v>
          </cell>
          <cell r="Q1003">
            <v>1</v>
          </cell>
          <cell r="R1003">
            <v>1500</v>
          </cell>
          <cell r="U1003">
            <v>1500</v>
          </cell>
        </row>
        <row r="1004">
          <cell r="A1004" t="str">
            <v xml:space="preserve">   2.b.</v>
          </cell>
          <cell r="C1004" t="str">
            <v>DUMP TRUCK</v>
          </cell>
          <cell r="G1004" t="str">
            <v>(E08)</v>
          </cell>
        </row>
        <row r="1005">
          <cell r="C1005" t="str">
            <v>Kapasitas bak</v>
          </cell>
          <cell r="G1005" t="str">
            <v>V</v>
          </cell>
          <cell r="H1005">
            <v>4</v>
          </cell>
          <cell r="I1005" t="str">
            <v>M3</v>
          </cell>
        </row>
        <row r="1006">
          <cell r="C1006" t="str">
            <v>Faktor  efisiensi alat</v>
          </cell>
          <cell r="G1006" t="str">
            <v>Fa</v>
          </cell>
          <cell r="H1006">
            <v>0.83</v>
          </cell>
          <cell r="I1006" t="str">
            <v>-</v>
          </cell>
        </row>
        <row r="1007">
          <cell r="C1007" t="str">
            <v>Kecepatan rata-rata bermuatan</v>
          </cell>
          <cell r="G1007" t="str">
            <v>v1</v>
          </cell>
          <cell r="H1007">
            <v>30</v>
          </cell>
          <cell r="I1007" t="str">
            <v>KM/Jam</v>
          </cell>
        </row>
        <row r="1008">
          <cell r="C1008" t="str">
            <v>Kecepatan rata-rata kosong</v>
          </cell>
          <cell r="G1008" t="str">
            <v>v2</v>
          </cell>
          <cell r="H1008">
            <v>60</v>
          </cell>
          <cell r="I1008" t="str">
            <v>KM/Jam</v>
          </cell>
          <cell r="Q1008" t="str">
            <v xml:space="preserve">JUMLAH HARGA PERALATAN   </v>
          </cell>
          <cell r="U1008">
            <v>190300.99234164652</v>
          </cell>
        </row>
        <row r="1009">
          <cell r="C1009" t="str">
            <v>Waktu  siklus</v>
          </cell>
          <cell r="G1009" t="str">
            <v>Ts2</v>
          </cell>
          <cell r="I1009" t="str">
            <v>menit</v>
          </cell>
        </row>
        <row r="1010">
          <cell r="C1010" t="str">
            <v>- Waktu tempuh isi</v>
          </cell>
          <cell r="E1010" t="str">
            <v>=   (L  :  v1)  x  60</v>
          </cell>
          <cell r="G1010" t="str">
            <v>T1</v>
          </cell>
          <cell r="H1010">
            <v>4</v>
          </cell>
          <cell r="I1010" t="str">
            <v>menit</v>
          </cell>
          <cell r="L1010" t="str">
            <v>D.</v>
          </cell>
          <cell r="N1010" t="str">
            <v>JUMLAH HARGA TENAGA, BAHAN DAN PERALATAN  ( A + B + C )</v>
          </cell>
          <cell r="U1010">
            <v>190300.99234164652</v>
          </cell>
        </row>
        <row r="1011">
          <cell r="C1011" t="str">
            <v>- Waktu tempuh kosong</v>
          </cell>
          <cell r="E1011" t="str">
            <v>=   (L  :  v2)  x  60</v>
          </cell>
          <cell r="G1011" t="str">
            <v>T2</v>
          </cell>
          <cell r="H1011">
            <v>2</v>
          </cell>
          <cell r="I1011" t="str">
            <v>menit</v>
          </cell>
          <cell r="L1011" t="str">
            <v>E.</v>
          </cell>
          <cell r="N1011" t="str">
            <v>OVERHEAD &amp; PROFIT</v>
          </cell>
          <cell r="P1011">
            <v>10</v>
          </cell>
          <cell r="Q1011" t="str">
            <v>%  x  D</v>
          </cell>
          <cell r="U1011">
            <v>19030.099234164652</v>
          </cell>
        </row>
        <row r="1012">
          <cell r="C1012" t="str">
            <v>- Waktu muat</v>
          </cell>
          <cell r="E1012" t="str">
            <v>=   (V  :  Q1) x 60</v>
          </cell>
          <cell r="G1012" t="str">
            <v>T3</v>
          </cell>
          <cell r="H1012">
            <v>15.421686746987953</v>
          </cell>
          <cell r="I1012" t="str">
            <v>menit</v>
          </cell>
          <cell r="L1012" t="str">
            <v>F.</v>
          </cell>
          <cell r="N1012" t="str">
            <v>HARGA SATUAN PEKERJAAN  ( D + E )</v>
          </cell>
          <cell r="U1012">
            <v>209331.09157581118</v>
          </cell>
        </row>
        <row r="1013">
          <cell r="C1013" t="str">
            <v>- Dump, dan lain-lain</v>
          </cell>
          <cell r="G1013" t="str">
            <v>T4</v>
          </cell>
          <cell r="H1013">
            <v>3</v>
          </cell>
          <cell r="I1013" t="str">
            <v>menit</v>
          </cell>
          <cell r="L1013" t="str">
            <v>Note: 1</v>
          </cell>
          <cell r="N1013" t="str">
            <v>SATUAN dapat berdasarkan atas jam operasi untuk Tenaga Kerja dan Peralatan, volume dan/atau ukuran</v>
          </cell>
        </row>
        <row r="1014">
          <cell r="G1014" t="str">
            <v>Ts2</v>
          </cell>
          <cell r="H1014">
            <v>24.421686746987952</v>
          </cell>
          <cell r="I1014" t="str">
            <v>menit</v>
          </cell>
          <cell r="N1014" t="str">
            <v>berat untuk bahan-bahan.</v>
          </cell>
        </row>
        <row r="1015">
          <cell r="L1015">
            <v>2</v>
          </cell>
          <cell r="N1015" t="str">
            <v>Kuantitas satuan adalah kuantitas setiap komponen untuk menyelesaikan satu satuan pekerjaan dari nomor</v>
          </cell>
        </row>
        <row r="1016">
          <cell r="C1016" t="str">
            <v>Kapasitas Produksi / Jam   =</v>
          </cell>
          <cell r="E1016" t="str">
            <v>V x Fa x 60</v>
          </cell>
          <cell r="G1016" t="str">
            <v>Q2</v>
          </cell>
          <cell r="H1016">
            <v>6.7972372964972863</v>
          </cell>
          <cell r="I1016" t="str">
            <v xml:space="preserve">M3/Jam </v>
          </cell>
          <cell r="N1016" t="str">
            <v>mata pembayaran.</v>
          </cell>
        </row>
        <row r="1017">
          <cell r="E1017" t="str">
            <v xml:space="preserve">    Fk x Ts2</v>
          </cell>
          <cell r="G1017" t="str">
            <v>Q2</v>
          </cell>
          <cell r="H1017">
            <v>0.96161236898323033</v>
          </cell>
          <cell r="I1017" t="str">
            <v xml:space="preserve">M'/Jam </v>
          </cell>
          <cell r="L1017">
            <v>3</v>
          </cell>
          <cell r="N1017" t="str">
            <v>Biaya satuan untuk peralatan sudah termasuk bahan bakar, bahan habis dipakai dan operator.</v>
          </cell>
        </row>
        <row r="1018">
          <cell r="L1018">
            <v>4</v>
          </cell>
          <cell r="N1018" t="str">
            <v>Biaya satuan sudah termasuk pengeluaran untuk seluruh pajak yang berkaitan (tetapi tidak termasuk PPN</v>
          </cell>
        </row>
        <row r="1019">
          <cell r="J1019" t="str">
            <v>Berlanjut ke hal. berikut.</v>
          </cell>
          <cell r="N1019" t="str">
            <v>yang dibayar dari kontrak) dan biaya-biaya lainnya.</v>
          </cell>
        </row>
        <row r="1020">
          <cell r="A1020" t="str">
            <v>ITEM PEMBAYARAN NO.</v>
          </cell>
          <cell r="D1020" t="str">
            <v>:  7.7 (2) b</v>
          </cell>
          <cell r="J1020" t="str">
            <v>Analisa EI-772</v>
          </cell>
        </row>
        <row r="1021">
          <cell r="A1021" t="str">
            <v>JENIS PEKERJAAN</v>
          </cell>
          <cell r="D1021" t="str">
            <v>:  Penurunan Caison Dia  300 cm</v>
          </cell>
        </row>
        <row r="1022">
          <cell r="A1022" t="str">
            <v>SATUAN PEMBAYARAN</v>
          </cell>
          <cell r="D1022" t="str">
            <v>:  M1</v>
          </cell>
          <cell r="H1022" t="str">
            <v xml:space="preserve">        URAIAN ANALISA HARGA SATUAN</v>
          </cell>
        </row>
        <row r="1023">
          <cell r="J1023" t="str">
            <v>Lanjutan</v>
          </cell>
        </row>
        <row r="1025">
          <cell r="A1025" t="str">
            <v>No.</v>
          </cell>
          <cell r="C1025" t="str">
            <v>U R A I A N</v>
          </cell>
          <cell r="G1025" t="str">
            <v>KODE</v>
          </cell>
          <cell r="H1025" t="str">
            <v>KOEF.</v>
          </cell>
          <cell r="I1025" t="str">
            <v>SATUAN</v>
          </cell>
          <cell r="J1025" t="str">
            <v>KETERANGAN</v>
          </cell>
        </row>
        <row r="1028">
          <cell r="C1028" t="str">
            <v>Koefisien Alat / M'</v>
          </cell>
          <cell r="D1028" t="str">
            <v xml:space="preserve"> =  1  :  Q2</v>
          </cell>
          <cell r="G1028" t="str">
            <v>(E08)</v>
          </cell>
          <cell r="H1028">
            <v>1.0399200678516221</v>
          </cell>
          <cell r="I1028" t="str">
            <v>Jam</v>
          </cell>
        </row>
        <row r="1031">
          <cell r="A1031" t="str">
            <v>2.d.</v>
          </cell>
          <cell r="C1031" t="str">
            <v>ALAT  BANTU</v>
          </cell>
        </row>
        <row r="1032">
          <cell r="C1032" t="str">
            <v>Diperlukan alat-alat bantu kecil</v>
          </cell>
          <cell r="J1032" t="str">
            <v>Lump Sump</v>
          </cell>
        </row>
        <row r="1033">
          <cell r="C1033" t="str">
            <v>- Sekop</v>
          </cell>
        </row>
        <row r="1034">
          <cell r="C1034" t="str">
            <v>- Keranjang, dan lain-lain</v>
          </cell>
        </row>
        <row r="1036">
          <cell r="A1036" t="str">
            <v xml:space="preserve">   3.</v>
          </cell>
          <cell r="C1036" t="str">
            <v>TENAGA</v>
          </cell>
        </row>
        <row r="1037">
          <cell r="C1037" t="str">
            <v>Produksi menentukan : EXCAVATOR</v>
          </cell>
          <cell r="G1037" t="str">
            <v>Q1</v>
          </cell>
          <cell r="H1037">
            <v>2.2016433794378854</v>
          </cell>
          <cell r="I1037" t="str">
            <v>M'/Jam</v>
          </cell>
        </row>
        <row r="1038">
          <cell r="C1038" t="str">
            <v>Produksi Galian / hari  =  Tk x Q1 x Vt</v>
          </cell>
          <cell r="G1038" t="str">
            <v>Qt</v>
          </cell>
          <cell r="H1038">
            <v>108.93749999999999</v>
          </cell>
          <cell r="I1038" t="str">
            <v>M3</v>
          </cell>
        </row>
        <row r="1039">
          <cell r="C1039" t="str">
            <v>Kebutuhan tenaga untuk 20% galian :</v>
          </cell>
        </row>
        <row r="1040">
          <cell r="D1040" t="str">
            <v>- Pekerja</v>
          </cell>
          <cell r="G1040" t="str">
            <v>P</v>
          </cell>
          <cell r="H1040">
            <v>10</v>
          </cell>
          <cell r="I1040" t="str">
            <v>orang</v>
          </cell>
        </row>
        <row r="1041">
          <cell r="D1041" t="str">
            <v>- Mandor</v>
          </cell>
          <cell r="G1041" t="str">
            <v>M</v>
          </cell>
          <cell r="H1041">
            <v>1</v>
          </cell>
          <cell r="I1041" t="str">
            <v>orang</v>
          </cell>
        </row>
        <row r="1043">
          <cell r="C1043" t="str">
            <v>Koefisien tenaga / M'   :</v>
          </cell>
        </row>
        <row r="1044">
          <cell r="D1044" t="str">
            <v>- Pekerja</v>
          </cell>
          <cell r="E1044" t="str">
            <v>= (Tk x P) : (20%Qt)</v>
          </cell>
          <cell r="G1044" t="str">
            <v>(L01)</v>
          </cell>
          <cell r="H1044">
            <v>3.2128514056224904</v>
          </cell>
          <cell r="I1044" t="str">
            <v>Jam</v>
          </cell>
        </row>
        <row r="1045">
          <cell r="D1045" t="str">
            <v>- Mandor</v>
          </cell>
          <cell r="E1045" t="str">
            <v>= (Tk x M) : (20%Qt)</v>
          </cell>
          <cell r="G1045" t="str">
            <v>(L03)</v>
          </cell>
          <cell r="H1045">
            <v>0.32128514056224905</v>
          </cell>
          <cell r="I1045" t="str">
            <v>Jam</v>
          </cell>
        </row>
        <row r="1047">
          <cell r="A1047" t="str">
            <v>4.</v>
          </cell>
          <cell r="C1047" t="str">
            <v>HARGA DASAR SATUAN UPAH, BAHAN DAN ALAT</v>
          </cell>
        </row>
        <row r="1048">
          <cell r="C1048" t="str">
            <v>Lihat lampiran.</v>
          </cell>
        </row>
        <row r="1050">
          <cell r="A1050" t="str">
            <v>5.</v>
          </cell>
          <cell r="C1050" t="str">
            <v>ANALISA HARGA SATUAN PEKERJAAN</v>
          </cell>
        </row>
        <row r="1051">
          <cell r="C1051" t="str">
            <v>Lihat perhitungan dalam FORMULIR STANDAR UNTUK</v>
          </cell>
        </row>
        <row r="1052">
          <cell r="C1052" t="str">
            <v>PEREKEMAN ANALISA MASING-MASING HARGA</v>
          </cell>
        </row>
        <row r="1053">
          <cell r="C1053" t="str">
            <v>SATUAN.</v>
          </cell>
        </row>
        <row r="1054">
          <cell r="C1054" t="str">
            <v>Didapat Harga Satuan Pekerjaan :</v>
          </cell>
        </row>
        <row r="1056">
          <cell r="C1056" t="str">
            <v xml:space="preserve">Rp.  </v>
          </cell>
          <cell r="D1056">
            <v>209331.09157581118</v>
          </cell>
          <cell r="E1056" t="str">
            <v xml:space="preserve"> / M'</v>
          </cell>
        </row>
        <row r="1059">
          <cell r="A1059" t="str">
            <v>6.</v>
          </cell>
          <cell r="C1059" t="str">
            <v>WAKTU PELAKSANAAN YANG DIPERLUKAN</v>
          </cell>
        </row>
        <row r="1060">
          <cell r="C1060" t="str">
            <v>Masa Pelaksanaan :</v>
          </cell>
          <cell r="D1060" t="str">
            <v>. . . . . . . . . . . .</v>
          </cell>
          <cell r="E1060" t="str">
            <v>bulan</v>
          </cell>
        </row>
        <row r="1062">
          <cell r="A1062" t="str">
            <v>7.</v>
          </cell>
          <cell r="C1062" t="str">
            <v>VOLUME PEKERJAAN YANG DIPERLUKAN</v>
          </cell>
        </row>
        <row r="1063">
          <cell r="C1063" t="str">
            <v>Volume pekerjaan  :</v>
          </cell>
          <cell r="D1063" t="e">
            <v>#REF!</v>
          </cell>
          <cell r="E1063" t="str">
            <v>M'</v>
          </cell>
        </row>
        <row r="1079">
          <cell r="A1079" t="str">
            <v>ITEM PEMBAYARAN NO.</v>
          </cell>
          <cell r="D1079" t="str">
            <v>:  7.7 (2) c</v>
          </cell>
          <cell r="J1079" t="str">
            <v>Analisa EI-772</v>
          </cell>
          <cell r="T1079" t="str">
            <v>Analisa EI-772</v>
          </cell>
        </row>
        <row r="1080">
          <cell r="A1080" t="str">
            <v>JENIS PEKERJAAN</v>
          </cell>
          <cell r="D1080" t="str">
            <v>:  Penurunan Caison Dia  350 cm</v>
          </cell>
        </row>
        <row r="1081">
          <cell r="A1081" t="str">
            <v>SATUAN PEMBAYARAN</v>
          </cell>
          <cell r="D1081" t="str">
            <v>:  M1</v>
          </cell>
          <cell r="H1081" t="str">
            <v xml:space="preserve">        URAIAN ANALISA HARGA SATUAN</v>
          </cell>
          <cell r="L1081" t="str">
            <v>FORMULIR STANDAR UNTUK</v>
          </cell>
        </row>
        <row r="1082">
          <cell r="L1082" t="str">
            <v>PEREKAMAN ANALISA MASING-MASING HARGA SATUAN</v>
          </cell>
        </row>
        <row r="1083">
          <cell r="L1083" t="str">
            <v/>
          </cell>
        </row>
        <row r="1084">
          <cell r="A1084" t="str">
            <v>No.</v>
          </cell>
          <cell r="C1084" t="str">
            <v>U R A I A N</v>
          </cell>
          <cell r="G1084" t="str">
            <v>KODE</v>
          </cell>
          <cell r="H1084" t="str">
            <v>KOEF.</v>
          </cell>
          <cell r="I1084" t="str">
            <v>SATUAN</v>
          </cell>
          <cell r="J1084" t="str">
            <v>KETERANGAN</v>
          </cell>
        </row>
        <row r="1086">
          <cell r="L1086" t="str">
            <v>Proyek / Bagpro</v>
          </cell>
          <cell r="O1086" t="str">
            <v xml:space="preserve">:  Peningkatan Jalan Dan Jembatan Prop. NTT </v>
          </cell>
        </row>
        <row r="1087">
          <cell r="A1087" t="str">
            <v>I.</v>
          </cell>
          <cell r="C1087" t="str">
            <v>ASUMSI</v>
          </cell>
          <cell r="L1087" t="str">
            <v>No. Paket Kontrak</v>
          </cell>
          <cell r="O1087" t="str">
            <v xml:space="preserve">:  </v>
          </cell>
        </row>
        <row r="1088">
          <cell r="A1088">
            <v>1</v>
          </cell>
          <cell r="C1088" t="str">
            <v>Pekerjaan dilakukan secara mekanik/manual</v>
          </cell>
          <cell r="L1088" t="str">
            <v>Nama Paket</v>
          </cell>
          <cell r="O1088" t="str">
            <v>:  Pembangunan Jalan Resetlement Pengungsi Mauritzu</v>
          </cell>
        </row>
        <row r="1089">
          <cell r="A1089">
            <v>2</v>
          </cell>
          <cell r="C1089" t="str">
            <v>Lokasi pekerjaan : sekitar jembatan</v>
          </cell>
          <cell r="L1089" t="str">
            <v>Prop / Kab / Kodya</v>
          </cell>
          <cell r="O1089" t="str">
            <v>:  Nusa Tenggara Timur / TTU</v>
          </cell>
        </row>
        <row r="1090">
          <cell r="A1090">
            <v>3</v>
          </cell>
          <cell r="C1090" t="str">
            <v>Diameter bagian luar Caison</v>
          </cell>
          <cell r="G1090" t="str">
            <v>d</v>
          </cell>
          <cell r="H1090">
            <v>3.5</v>
          </cell>
          <cell r="I1090" t="str">
            <v>M</v>
          </cell>
          <cell r="L1090" t="str">
            <v>ITEM PEMBAYARAN NO.</v>
          </cell>
          <cell r="O1090" t="str">
            <v>:  7.7 (2) c</v>
          </cell>
          <cell r="R1090" t="str">
            <v>PERKIRAAN VOL. PEK.</v>
          </cell>
          <cell r="T1090" t="str">
            <v>:</v>
          </cell>
          <cell r="U1090" t="e">
            <v>#REF!</v>
          </cell>
        </row>
        <row r="1091">
          <cell r="A1091">
            <v>4</v>
          </cell>
          <cell r="C1091" t="str">
            <v>Jarak rata-rata Base Camp ke lokasi pekerjaan</v>
          </cell>
          <cell r="G1091" t="str">
            <v>L</v>
          </cell>
          <cell r="H1091">
            <v>17.5</v>
          </cell>
          <cell r="I1091" t="str">
            <v>Km</v>
          </cell>
          <cell r="L1091" t="str">
            <v>JENIS PEKERJAAN</v>
          </cell>
          <cell r="O1091" t="str">
            <v>:  Penurunan Caison Dia  350 cm</v>
          </cell>
          <cell r="R1091" t="str">
            <v>TOTAL HARGA (Rp.)</v>
          </cell>
          <cell r="T1091" t="str">
            <v>:</v>
          </cell>
          <cell r="U1091" t="e">
            <v>#REF!</v>
          </cell>
        </row>
        <row r="1092">
          <cell r="A1092">
            <v>5</v>
          </cell>
          <cell r="C1092" t="str">
            <v>Jam kerja efektif per-hari</v>
          </cell>
          <cell r="G1092" t="str">
            <v>Tk</v>
          </cell>
          <cell r="H1092">
            <v>7</v>
          </cell>
          <cell r="I1092" t="str">
            <v>Jam</v>
          </cell>
          <cell r="L1092" t="str">
            <v>SATUAN PEMBAYARAN</v>
          </cell>
          <cell r="O1092" t="str">
            <v>:  M1</v>
          </cell>
          <cell r="R1092" t="str">
            <v>% THD. BIAYA PROYEK</v>
          </cell>
          <cell r="T1092" t="str">
            <v>:</v>
          </cell>
          <cell r="U1092" t="e">
            <v>#REF!</v>
          </cell>
        </row>
        <row r="1093">
          <cell r="A1093">
            <v>6</v>
          </cell>
          <cell r="C1093" t="str">
            <v>Tebal Caison</v>
          </cell>
          <cell r="G1093" t="str">
            <v>t</v>
          </cell>
          <cell r="H1093">
            <v>0.45</v>
          </cell>
          <cell r="I1093" t="str">
            <v>M</v>
          </cell>
        </row>
        <row r="1094">
          <cell r="A1094">
            <v>7</v>
          </cell>
          <cell r="C1094" t="str">
            <v>Banyak Galian pada Caison / M'</v>
          </cell>
          <cell r="G1094" t="str">
            <v>Vt</v>
          </cell>
          <cell r="H1094">
            <v>9.6211275016187408</v>
          </cell>
          <cell r="I1094" t="str">
            <v>M3</v>
          </cell>
        </row>
        <row r="1095">
          <cell r="A1095">
            <v>8</v>
          </cell>
          <cell r="C1095" t="str">
            <v>Faktor pengembangan bahan</v>
          </cell>
          <cell r="G1095" t="str">
            <v>Fk</v>
          </cell>
          <cell r="H1095">
            <v>1.2</v>
          </cell>
          <cell r="I1095" t="str">
            <v>-</v>
          </cell>
          <cell r="Q1095" t="str">
            <v>PERKIRAAN</v>
          </cell>
          <cell r="R1095" t="str">
            <v>HARGA</v>
          </cell>
          <cell r="S1095" t="str">
            <v>JUMLAH</v>
          </cell>
        </row>
        <row r="1096">
          <cell r="L1096" t="str">
            <v>NO.</v>
          </cell>
          <cell r="N1096" t="str">
            <v>KOMPONEN</v>
          </cell>
          <cell r="P1096" t="str">
            <v>SATUAN</v>
          </cell>
          <cell r="Q1096" t="str">
            <v>KUANTITAS</v>
          </cell>
          <cell r="R1096" t="str">
            <v>SATUAN</v>
          </cell>
          <cell r="S1096" t="str">
            <v>HARGA</v>
          </cell>
        </row>
        <row r="1097">
          <cell r="A1097" t="str">
            <v>II.</v>
          </cell>
          <cell r="C1097" t="str">
            <v>URUTAN KERJA</v>
          </cell>
          <cell r="R1097" t="str">
            <v>(Rp.)</v>
          </cell>
          <cell r="S1097" t="str">
            <v>(Rp.)</v>
          </cell>
        </row>
        <row r="1098">
          <cell r="A1098">
            <v>1</v>
          </cell>
          <cell r="C1098" t="str">
            <v>Penggalian dilakukan dengan menggunakan Excavator</v>
          </cell>
        </row>
        <row r="1099">
          <cell r="C1099" t="str">
            <v>dan tenaga manusia. Excavator menuangkan material</v>
          </cell>
        </row>
        <row r="1100">
          <cell r="C1100" t="str">
            <v>hasil galian kedalam Dump Truck</v>
          </cell>
          <cell r="L1100" t="str">
            <v>A.</v>
          </cell>
          <cell r="N1100" t="str">
            <v>TENAGA</v>
          </cell>
        </row>
        <row r="1101">
          <cell r="A1101">
            <v>2</v>
          </cell>
          <cell r="C1101" t="str">
            <v>Dump Truck membuang material hasil galian keluar</v>
          </cell>
        </row>
        <row r="1102">
          <cell r="C1102" t="str">
            <v>lokasi jalan sejauh</v>
          </cell>
          <cell r="G1102" t="str">
            <v>Lb</v>
          </cell>
          <cell r="H1102">
            <v>2</v>
          </cell>
          <cell r="I1102" t="str">
            <v>Km</v>
          </cell>
          <cell r="L1102" t="str">
            <v>1.</v>
          </cell>
          <cell r="N1102" t="str">
            <v>Pekerja</v>
          </cell>
          <cell r="O1102" t="str">
            <v>(L01)</v>
          </cell>
          <cell r="P1102" t="str">
            <v>Jam</v>
          </cell>
          <cell r="Q1102">
            <v>3.8554216867469884</v>
          </cell>
          <cell r="R1102">
            <v>0</v>
          </cell>
          <cell r="U1102">
            <v>0</v>
          </cell>
        </row>
        <row r="1103">
          <cell r="L1103" t="str">
            <v>2.</v>
          </cell>
          <cell r="N1103" t="str">
            <v>Mandor</v>
          </cell>
          <cell r="O1103" t="str">
            <v>(L03)</v>
          </cell>
          <cell r="P1103" t="str">
            <v>Jam</v>
          </cell>
          <cell r="Q1103">
            <v>0.32128514056224905</v>
          </cell>
          <cell r="R1103">
            <v>0</v>
          </cell>
          <cell r="U1103">
            <v>0</v>
          </cell>
        </row>
        <row r="1104">
          <cell r="A1104" t="str">
            <v>III.</v>
          </cell>
          <cell r="C1104" t="str">
            <v>PEMAKAIAN BAHAN, ALAT DAN TENAGA</v>
          </cell>
        </row>
        <row r="1105">
          <cell r="A1105" t="str">
            <v xml:space="preserve">   1.</v>
          </cell>
          <cell r="C1105" t="str">
            <v>BAHAN</v>
          </cell>
        </row>
        <row r="1106">
          <cell r="C1106" t="str">
            <v>Tidak ada bahan yang diperlukan</v>
          </cell>
          <cell r="Q1106" t="str">
            <v xml:space="preserve">JUMLAH HARGA TENAGA   </v>
          </cell>
          <cell r="U1106">
            <v>0</v>
          </cell>
        </row>
        <row r="1108">
          <cell r="A1108" t="str">
            <v xml:space="preserve">   2.</v>
          </cell>
          <cell r="C1108" t="str">
            <v>ALAT</v>
          </cell>
          <cell r="L1108" t="str">
            <v>B.</v>
          </cell>
          <cell r="N1108" t="str">
            <v>BAHAN</v>
          </cell>
        </row>
        <row r="1109">
          <cell r="A1109" t="str">
            <v xml:space="preserve">   2.a.</v>
          </cell>
          <cell r="C1109" t="str">
            <v>EXCAVATOR</v>
          </cell>
          <cell r="G1109" t="str">
            <v>(E10)</v>
          </cell>
        </row>
        <row r="1110">
          <cell r="C1110" t="str">
            <v>Kapasitas Bucket</v>
          </cell>
          <cell r="G1110" t="str">
            <v>V</v>
          </cell>
          <cell r="H1110">
            <v>0.5</v>
          </cell>
          <cell r="I1110" t="str">
            <v>M3</v>
          </cell>
        </row>
        <row r="1111">
          <cell r="C1111" t="str">
            <v>Faktor Bucket</v>
          </cell>
          <cell r="G1111" t="str">
            <v>Fb</v>
          </cell>
          <cell r="H1111">
            <v>0.75</v>
          </cell>
          <cell r="I1111" t="str">
            <v>-</v>
          </cell>
        </row>
        <row r="1112">
          <cell r="C1112" t="str">
            <v>Faktor  Efisiensi alat</v>
          </cell>
          <cell r="G1112" t="str">
            <v>Fa</v>
          </cell>
          <cell r="H1112">
            <v>0.83</v>
          </cell>
          <cell r="I1112" t="str">
            <v>-</v>
          </cell>
        </row>
        <row r="1114">
          <cell r="C1114" t="str">
            <v>Waktu siklus</v>
          </cell>
          <cell r="G1114" t="str">
            <v>Ts1</v>
          </cell>
          <cell r="I1114" t="str">
            <v>menit</v>
          </cell>
        </row>
        <row r="1115">
          <cell r="C1115" t="str">
            <v>- Menggali / memuat</v>
          </cell>
          <cell r="G1115" t="str">
            <v>T1</v>
          </cell>
          <cell r="H1115">
            <v>0.5</v>
          </cell>
          <cell r="I1115" t="str">
            <v>menit</v>
          </cell>
        </row>
        <row r="1116">
          <cell r="C1116" t="str">
            <v>- Lain-lain</v>
          </cell>
          <cell r="G1116" t="str">
            <v>T2</v>
          </cell>
          <cell r="H1116">
            <v>0.5</v>
          </cell>
          <cell r="I1116" t="str">
            <v>menit</v>
          </cell>
          <cell r="Q1116" t="str">
            <v xml:space="preserve">JUMLAH HARGA BAHAN   </v>
          </cell>
          <cell r="U1116">
            <v>0</v>
          </cell>
        </row>
        <row r="1117">
          <cell r="G1117" t="str">
            <v>Ts1</v>
          </cell>
          <cell r="H1117">
            <v>1</v>
          </cell>
          <cell r="I1117" t="str">
            <v>menit</v>
          </cell>
        </row>
        <row r="1118">
          <cell r="L1118" t="str">
            <v>C.</v>
          </cell>
          <cell r="N1118" t="str">
            <v>PERALATAN</v>
          </cell>
        </row>
        <row r="1119">
          <cell r="C1119" t="str">
            <v>Kap. Prod. / jam =</v>
          </cell>
          <cell r="D1119" t="str">
            <v>V  x Fb x Fa x 60</v>
          </cell>
          <cell r="G1119" t="str">
            <v>Q1</v>
          </cell>
          <cell r="H1119">
            <v>15.562499999999998</v>
          </cell>
          <cell r="I1119" t="str">
            <v>M3/Jam</v>
          </cell>
        </row>
        <row r="1120">
          <cell r="D1120" t="str">
            <v>Ts1 x Fk</v>
          </cell>
          <cell r="G1120" t="str">
            <v>Q1</v>
          </cell>
          <cell r="H1120">
            <v>1.6175339114237526</v>
          </cell>
          <cell r="I1120" t="str">
            <v>M'/Jam</v>
          </cell>
          <cell r="L1120" t="str">
            <v>1.</v>
          </cell>
        </row>
        <row r="1121">
          <cell r="N1121" t="str">
            <v>Excavator</v>
          </cell>
          <cell r="O1121" t="str">
            <v>(E10)</v>
          </cell>
          <cell r="P1121" t="str">
            <v>Jam</v>
          </cell>
          <cell r="Q1121">
            <v>0.61822506034497937</v>
          </cell>
          <cell r="R1121">
            <v>220215.23650827777</v>
          </cell>
          <cell r="U1121">
            <v>136142.57787921393</v>
          </cell>
        </row>
        <row r="1122">
          <cell r="C1122" t="str">
            <v>Koefisien Alat / M'</v>
          </cell>
          <cell r="D1122" t="str">
            <v xml:space="preserve"> =  1  :  Q1</v>
          </cell>
          <cell r="G1122" t="str">
            <v>(E10)</v>
          </cell>
          <cell r="H1122">
            <v>0.61822506034497937</v>
          </cell>
          <cell r="I1122" t="str">
            <v>Jam</v>
          </cell>
          <cell r="N1122" t="str">
            <v>Dump Truck</v>
          </cell>
          <cell r="O1122" t="str">
            <v>(E08)</v>
          </cell>
          <cell r="P1122" t="str">
            <v>Jam</v>
          </cell>
          <cell r="Q1122">
            <v>1.4154467590202633</v>
          </cell>
          <cell r="R1122">
            <v>85369.901634057198</v>
          </cell>
          <cell r="U1122">
            <v>120836.55058580494</v>
          </cell>
        </row>
        <row r="1123">
          <cell r="N1123" t="str">
            <v>Alat Bantu</v>
          </cell>
          <cell r="P1123" t="str">
            <v>Ls</v>
          </cell>
          <cell r="Q1123">
            <v>1</v>
          </cell>
          <cell r="R1123">
            <v>1500</v>
          </cell>
          <cell r="U1123">
            <v>1500</v>
          </cell>
        </row>
        <row r="1124">
          <cell r="A1124" t="str">
            <v xml:space="preserve">   2.b.</v>
          </cell>
          <cell r="C1124" t="str">
            <v>DUMP TRUCK</v>
          </cell>
          <cell r="G1124" t="str">
            <v>(E08)</v>
          </cell>
        </row>
        <row r="1125">
          <cell r="C1125" t="str">
            <v>Kapasitas bak</v>
          </cell>
          <cell r="G1125" t="str">
            <v>V</v>
          </cell>
          <cell r="H1125">
            <v>4</v>
          </cell>
          <cell r="I1125" t="str">
            <v>M3</v>
          </cell>
        </row>
        <row r="1126">
          <cell r="C1126" t="str">
            <v>Faktor  efisiensi alat</v>
          </cell>
          <cell r="G1126" t="str">
            <v>Fa</v>
          </cell>
          <cell r="H1126">
            <v>0.83</v>
          </cell>
          <cell r="I1126" t="str">
            <v>-</v>
          </cell>
        </row>
        <row r="1127">
          <cell r="C1127" t="str">
            <v>Kecepatan rata-rata bermuatan</v>
          </cell>
          <cell r="G1127" t="str">
            <v>v1</v>
          </cell>
          <cell r="H1127">
            <v>30</v>
          </cell>
          <cell r="I1127" t="str">
            <v>KM/Jam</v>
          </cell>
        </row>
        <row r="1128">
          <cell r="C1128" t="str">
            <v>Kecepatan rata-rata kosong</v>
          </cell>
          <cell r="G1128" t="str">
            <v>v2</v>
          </cell>
          <cell r="H1128">
            <v>60</v>
          </cell>
          <cell r="I1128" t="str">
            <v>KM/Jam</v>
          </cell>
          <cell r="Q1128" t="str">
            <v xml:space="preserve">JUMLAH HARGA PERALATAN   </v>
          </cell>
          <cell r="U1128">
            <v>258479.12846501888</v>
          </cell>
        </row>
        <row r="1129">
          <cell r="C1129" t="str">
            <v>Waktu  siklus</v>
          </cell>
          <cell r="G1129" t="str">
            <v>Ts2</v>
          </cell>
          <cell r="I1129" t="str">
            <v>menit</v>
          </cell>
        </row>
        <row r="1130">
          <cell r="C1130" t="str">
            <v>- Waktu tempuh isi</v>
          </cell>
          <cell r="E1130" t="str">
            <v>=   (L  :  v1)  x  60</v>
          </cell>
          <cell r="G1130" t="str">
            <v>T1</v>
          </cell>
          <cell r="H1130">
            <v>4</v>
          </cell>
          <cell r="I1130" t="str">
            <v>menit</v>
          </cell>
          <cell r="L1130" t="str">
            <v>D.</v>
          </cell>
          <cell r="N1130" t="str">
            <v>JUMLAH HARGA TENAGA, BAHAN DAN PERALATAN  ( A + B + C )</v>
          </cell>
          <cell r="U1130">
            <v>258479.12846501888</v>
          </cell>
        </row>
        <row r="1131">
          <cell r="C1131" t="str">
            <v>- Waktu tempuh kosong</v>
          </cell>
          <cell r="E1131" t="str">
            <v>=   (L  :  v2)  x  60</v>
          </cell>
          <cell r="G1131" t="str">
            <v>T2</v>
          </cell>
          <cell r="H1131">
            <v>2</v>
          </cell>
          <cell r="I1131" t="str">
            <v>menit</v>
          </cell>
          <cell r="L1131" t="str">
            <v>E.</v>
          </cell>
          <cell r="N1131" t="str">
            <v>OVERHEAD &amp; PROFIT</v>
          </cell>
          <cell r="P1131">
            <v>10</v>
          </cell>
          <cell r="Q1131" t="str">
            <v>%  x  D</v>
          </cell>
          <cell r="U1131">
            <v>25847.912846501888</v>
          </cell>
        </row>
        <row r="1132">
          <cell r="C1132" t="str">
            <v>- Waktu muat</v>
          </cell>
          <cell r="E1132" t="str">
            <v>=   (V  :  Q1) x 60</v>
          </cell>
          <cell r="G1132" t="str">
            <v>T3</v>
          </cell>
          <cell r="H1132">
            <v>15.421686746987953</v>
          </cell>
          <cell r="I1132" t="str">
            <v>menit</v>
          </cell>
          <cell r="L1132" t="str">
            <v>F.</v>
          </cell>
          <cell r="N1132" t="str">
            <v>HARGA SATUAN PEKERJAAN  ( D + E )</v>
          </cell>
          <cell r="U1132">
            <v>284327.04131152073</v>
          </cell>
        </row>
        <row r="1133">
          <cell r="C1133" t="str">
            <v>- Dump, dan lain-lain</v>
          </cell>
          <cell r="G1133" t="str">
            <v>T4</v>
          </cell>
          <cell r="H1133">
            <v>3</v>
          </cell>
          <cell r="I1133" t="str">
            <v>menit</v>
          </cell>
          <cell r="L1133" t="str">
            <v>Note: 1</v>
          </cell>
          <cell r="N1133" t="str">
            <v>SATUAN dapat berdasarkan atas jam operasi untuk Tenaga Kerja dan Peralatan, volume dan/atau ukuran</v>
          </cell>
        </row>
        <row r="1134">
          <cell r="G1134" t="str">
            <v>Ts2</v>
          </cell>
          <cell r="H1134">
            <v>24.421686746987952</v>
          </cell>
          <cell r="I1134" t="str">
            <v>menit</v>
          </cell>
          <cell r="N1134" t="str">
            <v>berat untuk bahan-bahan.</v>
          </cell>
        </row>
        <row r="1135">
          <cell r="L1135">
            <v>2</v>
          </cell>
          <cell r="N1135" t="str">
            <v>Kuantitas satuan adalah kuantitas setiap komponen untuk menyelesaikan satu satuan pekerjaan dari nomor</v>
          </cell>
        </row>
        <row r="1136">
          <cell r="C1136" t="str">
            <v>Kapasitas Produksi / Jam   =</v>
          </cell>
          <cell r="E1136" t="str">
            <v>V x Fa x 60</v>
          </cell>
          <cell r="G1136" t="str">
            <v>Q2</v>
          </cell>
          <cell r="H1136">
            <v>6.7972372964972863</v>
          </cell>
          <cell r="I1136" t="str">
            <v xml:space="preserve">M3/Jam </v>
          </cell>
          <cell r="N1136" t="str">
            <v>mata pembayaran.</v>
          </cell>
        </row>
        <row r="1137">
          <cell r="E1137" t="str">
            <v xml:space="preserve">    Fk x Ts2</v>
          </cell>
          <cell r="G1137" t="str">
            <v>Q2</v>
          </cell>
          <cell r="H1137">
            <v>0.70649072006931213</v>
          </cell>
          <cell r="I1137" t="str">
            <v xml:space="preserve">M'/Jam </v>
          </cell>
          <cell r="L1137">
            <v>3</v>
          </cell>
          <cell r="N1137" t="str">
            <v>Biaya satuan untuk peralatan sudah termasuk bahan bakar, bahan habis dipakai dan operator.</v>
          </cell>
        </row>
        <row r="1138">
          <cell r="L1138">
            <v>4</v>
          </cell>
          <cell r="N1138" t="str">
            <v>Biaya satuan sudah termasuk pengeluaran untuk seluruh pajak yang berkaitan (tetapi tidak termasuk PPN</v>
          </cell>
        </row>
        <row r="1139">
          <cell r="J1139" t="str">
            <v>Berlanjut ke hal. berikut.</v>
          </cell>
          <cell r="N1139" t="str">
            <v>yang dibayar dari kontrak) dan biaya-biaya lainnya.</v>
          </cell>
        </row>
        <row r="1140">
          <cell r="A1140" t="str">
            <v>ITEM PEMBAYARAN NO.</v>
          </cell>
          <cell r="D1140" t="str">
            <v>:  7.7 (2) c</v>
          </cell>
          <cell r="J1140" t="str">
            <v>Analisa EI-772</v>
          </cell>
        </row>
        <row r="1141">
          <cell r="A1141" t="str">
            <v>JENIS PEKERJAAN</v>
          </cell>
          <cell r="D1141" t="str">
            <v>:  Penurunan Caison Dia  350 cm</v>
          </cell>
        </row>
        <row r="1142">
          <cell r="A1142" t="str">
            <v>SATUAN PEMBAYARAN</v>
          </cell>
          <cell r="D1142" t="str">
            <v>:  M1</v>
          </cell>
          <cell r="H1142" t="str">
            <v xml:space="preserve">        URAIAN ANALISA HARGA SATUAN</v>
          </cell>
        </row>
        <row r="1143">
          <cell r="J1143" t="str">
            <v>Lanjutan</v>
          </cell>
        </row>
        <row r="1145">
          <cell r="A1145" t="str">
            <v>No.</v>
          </cell>
          <cell r="C1145" t="str">
            <v>U R A I A N</v>
          </cell>
          <cell r="G1145" t="str">
            <v>KODE</v>
          </cell>
          <cell r="H1145" t="str">
            <v>KOEF.</v>
          </cell>
          <cell r="I1145" t="str">
            <v>SATUAN</v>
          </cell>
          <cell r="J1145" t="str">
            <v>KETERANGAN</v>
          </cell>
        </row>
        <row r="1148">
          <cell r="C1148" t="str">
            <v>Koefisien Alat / M'</v>
          </cell>
          <cell r="D1148" t="str">
            <v xml:space="preserve"> =  1  :  Q2</v>
          </cell>
          <cell r="G1148" t="str">
            <v>(E08)</v>
          </cell>
          <cell r="H1148">
            <v>1.4154467590202633</v>
          </cell>
          <cell r="I1148" t="str">
            <v>Jam</v>
          </cell>
        </row>
        <row r="1151">
          <cell r="A1151" t="str">
            <v>2.d.</v>
          </cell>
          <cell r="C1151" t="str">
            <v>ALAT  BANTU</v>
          </cell>
        </row>
        <row r="1152">
          <cell r="C1152" t="str">
            <v>Diperlukan alat-alat bantu kecil</v>
          </cell>
          <cell r="J1152" t="str">
            <v>Lump Sump</v>
          </cell>
        </row>
        <row r="1153">
          <cell r="C1153" t="str">
            <v>- Sekop</v>
          </cell>
        </row>
        <row r="1154">
          <cell r="C1154" t="str">
            <v>- Keranjang, dan lain-lain</v>
          </cell>
        </row>
        <row r="1156">
          <cell r="A1156" t="str">
            <v xml:space="preserve">   3.</v>
          </cell>
          <cell r="C1156" t="str">
            <v>TENAGA</v>
          </cell>
        </row>
        <row r="1157">
          <cell r="C1157" t="str">
            <v>Produksi menentukan : EXCAVATOR</v>
          </cell>
          <cell r="G1157" t="str">
            <v>Q1</v>
          </cell>
          <cell r="H1157">
            <v>1.6175339114237526</v>
          </cell>
          <cell r="I1157" t="str">
            <v>M'/Jam</v>
          </cell>
        </row>
        <row r="1158">
          <cell r="C1158" t="str">
            <v>Produksi Galian / hari  =  Tk x Q1 x Vt</v>
          </cell>
          <cell r="G1158" t="str">
            <v>Qt</v>
          </cell>
          <cell r="H1158">
            <v>108.93749999999999</v>
          </cell>
          <cell r="I1158" t="str">
            <v>M3</v>
          </cell>
        </row>
        <row r="1159">
          <cell r="C1159" t="str">
            <v>Kebutuhan tenaga untuk 20% galian :</v>
          </cell>
        </row>
        <row r="1160">
          <cell r="D1160" t="str">
            <v>- Pekerja</v>
          </cell>
          <cell r="G1160" t="str">
            <v>P</v>
          </cell>
          <cell r="H1160">
            <v>12</v>
          </cell>
          <cell r="I1160" t="str">
            <v>orang</v>
          </cell>
        </row>
        <row r="1161">
          <cell r="D1161" t="str">
            <v>- Mandor</v>
          </cell>
          <cell r="G1161" t="str">
            <v>M</v>
          </cell>
          <cell r="H1161">
            <v>1</v>
          </cell>
          <cell r="I1161" t="str">
            <v>orang</v>
          </cell>
        </row>
        <row r="1163">
          <cell r="C1163" t="str">
            <v>Koefisien tenaga / M'   :</v>
          </cell>
        </row>
        <row r="1164">
          <cell r="D1164" t="str">
            <v>- Pekerja</v>
          </cell>
          <cell r="E1164" t="str">
            <v>= (Tk x P) : (20%Qt)</v>
          </cell>
          <cell r="G1164" t="str">
            <v>(L01)</v>
          </cell>
          <cell r="H1164">
            <v>3.8554216867469884</v>
          </cell>
          <cell r="I1164" t="str">
            <v>Jam</v>
          </cell>
        </row>
        <row r="1165">
          <cell r="D1165" t="str">
            <v>- Mandor</v>
          </cell>
          <cell r="E1165" t="str">
            <v>= (Tk x M) : (20%Qt)</v>
          </cell>
          <cell r="G1165" t="str">
            <v>(L03)</v>
          </cell>
          <cell r="H1165">
            <v>0.32128514056224905</v>
          </cell>
          <cell r="I1165" t="str">
            <v>Jam</v>
          </cell>
        </row>
        <row r="1167">
          <cell r="A1167" t="str">
            <v>4.</v>
          </cell>
          <cell r="C1167" t="str">
            <v>HARGA DASAR SATUAN UPAH, BAHAN DAN ALAT</v>
          </cell>
        </row>
        <row r="1168">
          <cell r="C1168" t="str">
            <v>Lihat lampiran.</v>
          </cell>
        </row>
        <row r="1170">
          <cell r="A1170" t="str">
            <v>5.</v>
          </cell>
          <cell r="C1170" t="str">
            <v>ANALISA HARGA SATUAN PEKERJAAN</v>
          </cell>
        </row>
        <row r="1171">
          <cell r="C1171" t="str">
            <v>Lihat perhitungan dalam FORMULIR STANDAR UNTUK</v>
          </cell>
        </row>
        <row r="1172">
          <cell r="C1172" t="str">
            <v>PEREKEMAN ANALISA MASING-MASING HARGA</v>
          </cell>
        </row>
        <row r="1173">
          <cell r="C1173" t="str">
            <v>SATUAN.</v>
          </cell>
        </row>
        <row r="1174">
          <cell r="C1174" t="str">
            <v>Didapat Harga Satuan Pekerjaan :</v>
          </cell>
        </row>
        <row r="1176">
          <cell r="C1176" t="str">
            <v xml:space="preserve">Rp.  </v>
          </cell>
          <cell r="D1176">
            <v>284327.04131152073</v>
          </cell>
          <cell r="E1176" t="str">
            <v xml:space="preserve"> / M'</v>
          </cell>
        </row>
        <row r="1179">
          <cell r="A1179" t="str">
            <v>6.</v>
          </cell>
          <cell r="C1179" t="str">
            <v>WAKTU PELAKSANAAN YANG DIPERLUKAN</v>
          </cell>
        </row>
        <row r="1180">
          <cell r="C1180" t="str">
            <v>Masa Pelaksanaan :</v>
          </cell>
          <cell r="D1180" t="str">
            <v>. . . . . . . . . . . .</v>
          </cell>
          <cell r="E1180" t="str">
            <v>bulan</v>
          </cell>
        </row>
        <row r="1182">
          <cell r="A1182" t="str">
            <v>7.</v>
          </cell>
          <cell r="C1182" t="str">
            <v>VOLUME PEKERJAAN YANG DIPERLUKAN</v>
          </cell>
        </row>
        <row r="1183">
          <cell r="C1183" t="str">
            <v>Volume pekerjaan  :</v>
          </cell>
          <cell r="D1183" t="e">
            <v>#REF!</v>
          </cell>
          <cell r="E1183" t="str">
            <v>M'</v>
          </cell>
        </row>
        <row r="1199">
          <cell r="A1199" t="str">
            <v>ITEM PEMBAYARAN NO.</v>
          </cell>
          <cell r="D1199" t="str">
            <v>:  7.7 (2) d</v>
          </cell>
          <cell r="J1199" t="str">
            <v>Analisa EI-772</v>
          </cell>
          <cell r="T1199" t="str">
            <v>Analisa EI-772</v>
          </cell>
        </row>
        <row r="1200">
          <cell r="A1200" t="str">
            <v>JENIS PEKERJAAN</v>
          </cell>
          <cell r="D1200" t="str">
            <v>:  Penurunan Caison Dia  400 cm</v>
          </cell>
        </row>
        <row r="1201">
          <cell r="A1201" t="str">
            <v>SATUAN PEMBAYARAN</v>
          </cell>
          <cell r="D1201" t="str">
            <v>:  M1</v>
          </cell>
          <cell r="H1201" t="str">
            <v xml:space="preserve">        URAIAN ANALISA HARGA SATUAN</v>
          </cell>
          <cell r="L1201" t="str">
            <v>FORMULIR STANDAR UNTUK</v>
          </cell>
        </row>
        <row r="1202">
          <cell r="L1202" t="str">
            <v>PEREKAMAN ANALISA MASING-MASING HARGA SATUAN</v>
          </cell>
        </row>
        <row r="1203">
          <cell r="L1203" t="str">
            <v/>
          </cell>
        </row>
        <row r="1204">
          <cell r="A1204" t="str">
            <v>No.</v>
          </cell>
          <cell r="C1204" t="str">
            <v>U R A I A N</v>
          </cell>
          <cell r="G1204" t="str">
            <v>KODE</v>
          </cell>
          <cell r="H1204" t="str">
            <v>KOEF.</v>
          </cell>
          <cell r="I1204" t="str">
            <v>SATUAN</v>
          </cell>
          <cell r="J1204" t="str">
            <v>KETERANGAN</v>
          </cell>
        </row>
        <row r="1206">
          <cell r="L1206" t="str">
            <v>Proyek / Bagpro</v>
          </cell>
          <cell r="O1206" t="str">
            <v xml:space="preserve">:  Peningkatan Jalan Dan Jembatan Prop. NTT </v>
          </cell>
        </row>
        <row r="1207">
          <cell r="A1207" t="str">
            <v>I.</v>
          </cell>
          <cell r="C1207" t="str">
            <v>ASUMSI</v>
          </cell>
          <cell r="L1207" t="str">
            <v>No. Paket Kontrak</v>
          </cell>
          <cell r="O1207" t="str">
            <v xml:space="preserve">:  </v>
          </cell>
        </row>
        <row r="1208">
          <cell r="A1208">
            <v>1</v>
          </cell>
          <cell r="C1208" t="str">
            <v>Pekerjaan dilakukan secara mekanik/manual</v>
          </cell>
          <cell r="L1208" t="str">
            <v>Nama Paket</v>
          </cell>
          <cell r="O1208" t="str">
            <v>:  Pembangunan Jalan Resetlement Pengungsi Mauritzu</v>
          </cell>
        </row>
        <row r="1209">
          <cell r="A1209">
            <v>2</v>
          </cell>
          <cell r="C1209" t="str">
            <v>Lokasi pekerjaan : sekitar jembatan</v>
          </cell>
          <cell r="L1209" t="str">
            <v>Prop / Kab / Kodya</v>
          </cell>
          <cell r="O1209" t="str">
            <v>:  Nusa Tenggara Timur / TTU</v>
          </cell>
        </row>
        <row r="1210">
          <cell r="A1210">
            <v>3</v>
          </cell>
          <cell r="C1210" t="str">
            <v>Diameter bagian luar Caison</v>
          </cell>
          <cell r="G1210" t="str">
            <v>d</v>
          </cell>
          <cell r="H1210">
            <v>4</v>
          </cell>
          <cell r="I1210" t="str">
            <v>M</v>
          </cell>
          <cell r="L1210" t="str">
            <v>ITEM PEMBAYARAN NO.</v>
          </cell>
          <cell r="O1210" t="str">
            <v>:  7.7 (2) d</v>
          </cell>
          <cell r="R1210" t="str">
            <v>PERKIRAAN VOL. PEK.</v>
          </cell>
          <cell r="T1210" t="str">
            <v>:</v>
          </cell>
          <cell r="U1210" t="e">
            <v>#REF!</v>
          </cell>
        </row>
        <row r="1211">
          <cell r="A1211">
            <v>4</v>
          </cell>
          <cell r="C1211" t="str">
            <v>Jarak rata-rata Base Camp ke lokasi pekerjaan</v>
          </cell>
          <cell r="G1211" t="str">
            <v>L</v>
          </cell>
          <cell r="H1211">
            <v>17.5</v>
          </cell>
          <cell r="I1211" t="str">
            <v>Km</v>
          </cell>
          <cell r="L1211" t="str">
            <v>JENIS PEKERJAAN</v>
          </cell>
          <cell r="O1211" t="str">
            <v>:  Penurunan Caison Dia  400 cm</v>
          </cell>
          <cell r="R1211" t="str">
            <v>TOTAL HARGA (Rp.)</v>
          </cell>
          <cell r="T1211" t="str">
            <v>:</v>
          </cell>
          <cell r="U1211" t="e">
            <v>#REF!</v>
          </cell>
        </row>
        <row r="1212">
          <cell r="A1212">
            <v>5</v>
          </cell>
          <cell r="C1212" t="str">
            <v>Jam kerja efektif per-hari</v>
          </cell>
          <cell r="G1212" t="str">
            <v>Tk</v>
          </cell>
          <cell r="H1212">
            <v>7</v>
          </cell>
          <cell r="I1212" t="str">
            <v>Jam</v>
          </cell>
          <cell r="L1212" t="str">
            <v>SATUAN PEMBAYARAN</v>
          </cell>
          <cell r="O1212" t="str">
            <v>:  M1</v>
          </cell>
          <cell r="R1212" t="str">
            <v>% THD. BIAYA PROYEK</v>
          </cell>
          <cell r="T1212" t="str">
            <v>:</v>
          </cell>
          <cell r="U1212" t="e">
            <v>#REF!</v>
          </cell>
        </row>
        <row r="1213">
          <cell r="A1213">
            <v>6</v>
          </cell>
          <cell r="C1213" t="str">
            <v>Tebal Caison</v>
          </cell>
          <cell r="G1213" t="str">
            <v>t</v>
          </cell>
          <cell r="H1213">
            <v>0.45</v>
          </cell>
          <cell r="I1213" t="str">
            <v>M</v>
          </cell>
        </row>
        <row r="1214">
          <cell r="A1214">
            <v>7</v>
          </cell>
          <cell r="C1214" t="str">
            <v>Banyak Galian pada Caison / M'</v>
          </cell>
          <cell r="G1214" t="str">
            <v>Vt</v>
          </cell>
          <cell r="H1214">
            <v>12.566370614359172</v>
          </cell>
          <cell r="I1214" t="str">
            <v>M3</v>
          </cell>
        </row>
        <row r="1215">
          <cell r="A1215">
            <v>8</v>
          </cell>
          <cell r="C1215" t="str">
            <v>Faktor pengembangan bahan</v>
          </cell>
          <cell r="G1215" t="str">
            <v>Fk</v>
          </cell>
          <cell r="H1215">
            <v>1.2</v>
          </cell>
          <cell r="I1215" t="str">
            <v>-</v>
          </cell>
          <cell r="Q1215" t="str">
            <v>PERKIRAAN</v>
          </cell>
          <cell r="R1215" t="str">
            <v>HARGA</v>
          </cell>
          <cell r="S1215" t="str">
            <v>JUMLAH</v>
          </cell>
        </row>
        <row r="1216">
          <cell r="L1216" t="str">
            <v>NO.</v>
          </cell>
          <cell r="N1216" t="str">
            <v>KOMPONEN</v>
          </cell>
          <cell r="P1216" t="str">
            <v>SATUAN</v>
          </cell>
          <cell r="Q1216" t="str">
            <v>KUANTITAS</v>
          </cell>
          <cell r="R1216" t="str">
            <v>SATUAN</v>
          </cell>
          <cell r="S1216" t="str">
            <v>HARGA</v>
          </cell>
        </row>
        <row r="1217">
          <cell r="A1217" t="str">
            <v>II.</v>
          </cell>
          <cell r="C1217" t="str">
            <v>URUTAN KERJA</v>
          </cell>
          <cell r="R1217" t="str">
            <v>(Rp.)</v>
          </cell>
          <cell r="S1217" t="str">
            <v>(Rp.)</v>
          </cell>
        </row>
        <row r="1218">
          <cell r="A1218">
            <v>1</v>
          </cell>
          <cell r="C1218" t="str">
            <v>Penggalian dilakukan dengan menggunakan Excavator</v>
          </cell>
        </row>
        <row r="1219">
          <cell r="C1219" t="str">
            <v>dan tenaga manusia. Excavator menuangkan material</v>
          </cell>
        </row>
        <row r="1220">
          <cell r="C1220" t="str">
            <v>hasil galian kedalam Dump Truck</v>
          </cell>
          <cell r="L1220" t="str">
            <v>A.</v>
          </cell>
          <cell r="N1220" t="str">
            <v>TENAGA</v>
          </cell>
        </row>
        <row r="1221">
          <cell r="A1221">
            <v>2</v>
          </cell>
          <cell r="C1221" t="str">
            <v>Dump Truck membuang material hasil galian keluar</v>
          </cell>
        </row>
        <row r="1222">
          <cell r="C1222" t="str">
            <v>lokasi jalan sejauh</v>
          </cell>
          <cell r="G1222" t="str">
            <v>Lb</v>
          </cell>
          <cell r="H1222">
            <v>2</v>
          </cell>
          <cell r="I1222" t="str">
            <v>Km</v>
          </cell>
          <cell r="L1222" t="str">
            <v>1.</v>
          </cell>
          <cell r="N1222" t="str">
            <v>Pekerja</v>
          </cell>
          <cell r="O1222" t="str">
            <v>(L01)</v>
          </cell>
          <cell r="P1222" t="str">
            <v>Jam</v>
          </cell>
          <cell r="Q1222">
            <v>4.4979919678714868</v>
          </cell>
          <cell r="R1222">
            <v>0</v>
          </cell>
          <cell r="U1222">
            <v>0</v>
          </cell>
        </row>
        <row r="1223">
          <cell r="L1223" t="str">
            <v>2.</v>
          </cell>
          <cell r="N1223" t="str">
            <v>Mandor</v>
          </cell>
          <cell r="O1223" t="str">
            <v>(L03)</v>
          </cell>
          <cell r="P1223" t="str">
            <v>Jam</v>
          </cell>
          <cell r="Q1223">
            <v>0.32128514056224905</v>
          </cell>
          <cell r="R1223">
            <v>0</v>
          </cell>
          <cell r="U1223">
            <v>0</v>
          </cell>
        </row>
        <row r="1224">
          <cell r="A1224" t="str">
            <v>III.</v>
          </cell>
          <cell r="C1224" t="str">
            <v>PEMAKAIAN BAHAN, ALAT DAN TENAGA</v>
          </cell>
        </row>
        <row r="1225">
          <cell r="A1225" t="str">
            <v xml:space="preserve">   1.</v>
          </cell>
          <cell r="C1225" t="str">
            <v>BAHAN</v>
          </cell>
        </row>
        <row r="1226">
          <cell r="C1226" t="str">
            <v>Tidak ada bahan yang diperlukan</v>
          </cell>
          <cell r="Q1226" t="str">
            <v xml:space="preserve">JUMLAH HARGA TENAGA   </v>
          </cell>
          <cell r="U1226">
            <v>0</v>
          </cell>
        </row>
        <row r="1228">
          <cell r="A1228" t="str">
            <v xml:space="preserve">   2.</v>
          </cell>
          <cell r="C1228" t="str">
            <v>ALAT</v>
          </cell>
          <cell r="L1228" t="str">
            <v>B.</v>
          </cell>
          <cell r="N1228" t="str">
            <v>BAHAN</v>
          </cell>
        </row>
        <row r="1229">
          <cell r="A1229" t="str">
            <v xml:space="preserve">   2.a.</v>
          </cell>
          <cell r="C1229" t="str">
            <v>EXCAVATOR</v>
          </cell>
          <cell r="G1229" t="str">
            <v>(E10)</v>
          </cell>
        </row>
        <row r="1230">
          <cell r="C1230" t="str">
            <v>Kapasitas Bucket</v>
          </cell>
          <cell r="G1230" t="str">
            <v>V</v>
          </cell>
          <cell r="H1230">
            <v>0.5</v>
          </cell>
          <cell r="I1230" t="str">
            <v>M3</v>
          </cell>
        </row>
        <row r="1231">
          <cell r="C1231" t="str">
            <v>Faktor Bucket</v>
          </cell>
          <cell r="G1231" t="str">
            <v>Fb</v>
          </cell>
          <cell r="H1231">
            <v>0.75</v>
          </cell>
          <cell r="I1231" t="str">
            <v>-</v>
          </cell>
        </row>
        <row r="1232">
          <cell r="C1232" t="str">
            <v>Faktor  Efisiensi alat</v>
          </cell>
          <cell r="G1232" t="str">
            <v>Fa</v>
          </cell>
          <cell r="H1232">
            <v>0.83</v>
          </cell>
          <cell r="I1232" t="str">
            <v>-</v>
          </cell>
        </row>
        <row r="1234">
          <cell r="C1234" t="str">
            <v>Waktu siklus</v>
          </cell>
          <cell r="G1234" t="str">
            <v>Ts1</v>
          </cell>
          <cell r="I1234" t="str">
            <v>menit</v>
          </cell>
        </row>
        <row r="1235">
          <cell r="C1235" t="str">
            <v>- Menggali / memuat</v>
          </cell>
          <cell r="G1235" t="str">
            <v>T1</v>
          </cell>
          <cell r="H1235">
            <v>0.5</v>
          </cell>
          <cell r="I1235" t="str">
            <v>menit</v>
          </cell>
        </row>
        <row r="1236">
          <cell r="C1236" t="str">
            <v>- Lain-lain</v>
          </cell>
          <cell r="G1236" t="str">
            <v>T2</v>
          </cell>
          <cell r="H1236">
            <v>0.5</v>
          </cell>
          <cell r="I1236" t="str">
            <v>menit</v>
          </cell>
          <cell r="Q1236" t="str">
            <v xml:space="preserve">JUMLAH HARGA BAHAN   </v>
          </cell>
          <cell r="U1236">
            <v>0</v>
          </cell>
        </row>
        <row r="1237">
          <cell r="G1237" t="str">
            <v>Ts1</v>
          </cell>
          <cell r="H1237">
            <v>1</v>
          </cell>
          <cell r="I1237" t="str">
            <v>menit</v>
          </cell>
        </row>
        <row r="1238">
          <cell r="L1238" t="str">
            <v>C.</v>
          </cell>
          <cell r="N1238" t="str">
            <v>PERALATAN</v>
          </cell>
        </row>
        <row r="1239">
          <cell r="C1239" t="str">
            <v>Kap. Prod. / jam =</v>
          </cell>
          <cell r="D1239" t="str">
            <v>V  x Fb x Fa x 60</v>
          </cell>
          <cell r="G1239" t="str">
            <v>Q1</v>
          </cell>
          <cell r="H1239">
            <v>15.562499999999998</v>
          </cell>
          <cell r="I1239" t="str">
            <v>M3/Jam</v>
          </cell>
        </row>
        <row r="1240">
          <cell r="D1240" t="str">
            <v>Ts1 x Fk</v>
          </cell>
          <cell r="G1240" t="str">
            <v>Q1</v>
          </cell>
          <cell r="H1240">
            <v>1.2384244009338106</v>
          </cell>
          <cell r="I1240" t="str">
            <v>M'/Jam</v>
          </cell>
          <cell r="L1240" t="str">
            <v>1.</v>
          </cell>
        </row>
        <row r="1241">
          <cell r="N1241" t="str">
            <v>Excavator</v>
          </cell>
          <cell r="O1241" t="str">
            <v>(E10)</v>
          </cell>
          <cell r="P1241" t="str">
            <v>Jam</v>
          </cell>
          <cell r="Q1241">
            <v>0.80747762983834048</v>
          </cell>
          <cell r="R1241">
            <v>220215.23650827777</v>
          </cell>
          <cell r="U1241">
            <v>177818.87722999373</v>
          </cell>
        </row>
        <row r="1242">
          <cell r="C1242" t="str">
            <v>Koefisien Alat / M'</v>
          </cell>
          <cell r="D1242" t="str">
            <v xml:space="preserve"> =  1  :  Q1</v>
          </cell>
          <cell r="G1242" t="str">
            <v>(E10)</v>
          </cell>
          <cell r="H1242">
            <v>0.80747762983834048</v>
          </cell>
          <cell r="I1242" t="str">
            <v>Jam</v>
          </cell>
          <cell r="N1242" t="str">
            <v>Dump Truck</v>
          </cell>
          <cell r="O1242" t="str">
            <v>(E08)</v>
          </cell>
          <cell r="P1242" t="str">
            <v>Jam</v>
          </cell>
          <cell r="Q1242">
            <v>1.8487467872917727</v>
          </cell>
          <cell r="R1242">
            <v>85369.901634057198</v>
          </cell>
          <cell r="U1242">
            <v>157827.33137737791</v>
          </cell>
        </row>
        <row r="1243">
          <cell r="N1243" t="str">
            <v>Alat Bantu</v>
          </cell>
          <cell r="P1243" t="str">
            <v>Ls</v>
          </cell>
          <cell r="Q1243">
            <v>1</v>
          </cell>
          <cell r="R1243">
            <v>1500</v>
          </cell>
          <cell r="U1243">
            <v>1500</v>
          </cell>
        </row>
        <row r="1244">
          <cell r="A1244" t="str">
            <v xml:space="preserve">   2.b.</v>
          </cell>
          <cell r="C1244" t="str">
            <v>DUMP TRUCK</v>
          </cell>
          <cell r="G1244" t="str">
            <v>(E08)</v>
          </cell>
        </row>
        <row r="1245">
          <cell r="C1245" t="str">
            <v>Kapasitas bak</v>
          </cell>
          <cell r="G1245" t="str">
            <v>V</v>
          </cell>
          <cell r="H1245">
            <v>4</v>
          </cell>
          <cell r="I1245" t="str">
            <v>M3</v>
          </cell>
        </row>
        <row r="1246">
          <cell r="C1246" t="str">
            <v>Faktor  efisiensi alat</v>
          </cell>
          <cell r="G1246" t="str">
            <v>Fa</v>
          </cell>
          <cell r="H1246">
            <v>0.83</v>
          </cell>
          <cell r="I1246" t="str">
            <v>-</v>
          </cell>
        </row>
        <row r="1247">
          <cell r="C1247" t="str">
            <v>Kecepatan rata-rata bermuatan</v>
          </cell>
          <cell r="G1247" t="str">
            <v>v1</v>
          </cell>
          <cell r="H1247">
            <v>30</v>
          </cell>
          <cell r="I1247" t="str">
            <v>KM/Jam</v>
          </cell>
        </row>
        <row r="1248">
          <cell r="C1248" t="str">
            <v>Kecepatan rata-rata kosong</v>
          </cell>
          <cell r="G1248" t="str">
            <v>v2</v>
          </cell>
          <cell r="H1248">
            <v>60</v>
          </cell>
          <cell r="I1248" t="str">
            <v>KM/Jam</v>
          </cell>
          <cell r="Q1248" t="str">
            <v xml:space="preserve">JUMLAH HARGA PERALATAN   </v>
          </cell>
          <cell r="U1248">
            <v>337146.20860737166</v>
          </cell>
        </row>
        <row r="1249">
          <cell r="C1249" t="str">
            <v>Waktu  siklus</v>
          </cell>
          <cell r="G1249" t="str">
            <v>Ts2</v>
          </cell>
          <cell r="I1249" t="str">
            <v>menit</v>
          </cell>
        </row>
        <row r="1250">
          <cell r="C1250" t="str">
            <v>- Waktu tempuh isi</v>
          </cell>
          <cell r="E1250" t="str">
            <v>=   (L  :  v1)  x  60</v>
          </cell>
          <cell r="G1250" t="str">
            <v>T1</v>
          </cell>
          <cell r="H1250">
            <v>4</v>
          </cell>
          <cell r="I1250" t="str">
            <v>menit</v>
          </cell>
          <cell r="L1250" t="str">
            <v>D.</v>
          </cell>
          <cell r="N1250" t="str">
            <v>JUMLAH HARGA TENAGA, BAHAN DAN PERALATAN  ( A + B + C )</v>
          </cell>
          <cell r="U1250">
            <v>337146.20860737166</v>
          </cell>
        </row>
        <row r="1251">
          <cell r="C1251" t="str">
            <v>- Waktu tempuh kosong</v>
          </cell>
          <cell r="E1251" t="str">
            <v>=   (L  :  v2)  x  60</v>
          </cell>
          <cell r="G1251" t="str">
            <v>T2</v>
          </cell>
          <cell r="H1251">
            <v>2</v>
          </cell>
          <cell r="I1251" t="str">
            <v>menit</v>
          </cell>
          <cell r="L1251" t="str">
            <v>E.</v>
          </cell>
          <cell r="N1251" t="str">
            <v>OVERHEAD &amp; PROFIT</v>
          </cell>
          <cell r="P1251">
            <v>10</v>
          </cell>
          <cell r="Q1251" t="str">
            <v>%  x  D</v>
          </cell>
          <cell r="U1251">
            <v>33714.620860737166</v>
          </cell>
        </row>
        <row r="1252">
          <cell r="C1252" t="str">
            <v>- Waktu muat</v>
          </cell>
          <cell r="E1252" t="str">
            <v>=   (V  :  Q1) x 60</v>
          </cell>
          <cell r="G1252" t="str">
            <v>T3</v>
          </cell>
          <cell r="H1252">
            <v>15.421686746987953</v>
          </cell>
          <cell r="I1252" t="str">
            <v>menit</v>
          </cell>
          <cell r="L1252" t="str">
            <v>F.</v>
          </cell>
          <cell r="N1252" t="str">
            <v>HARGA SATUAN PEKERJAAN  ( D + E )</v>
          </cell>
          <cell r="U1252">
            <v>370860.82946810883</v>
          </cell>
        </row>
        <row r="1253">
          <cell r="C1253" t="str">
            <v>- Dump, dan lain-lain</v>
          </cell>
          <cell r="G1253" t="str">
            <v>T4</v>
          </cell>
          <cell r="H1253">
            <v>3</v>
          </cell>
          <cell r="I1253" t="str">
            <v>menit</v>
          </cell>
          <cell r="L1253" t="str">
            <v>Note: 1</v>
          </cell>
          <cell r="N1253" t="str">
            <v>SATUAN dapat berdasarkan atas jam operasi untuk Tenaga Kerja dan Peralatan, volume dan/atau ukuran</v>
          </cell>
        </row>
        <row r="1254">
          <cell r="G1254" t="str">
            <v>Ts2</v>
          </cell>
          <cell r="H1254">
            <v>24.421686746987952</v>
          </cell>
          <cell r="I1254" t="str">
            <v>menit</v>
          </cell>
          <cell r="N1254" t="str">
            <v>berat untuk bahan-bahan.</v>
          </cell>
        </row>
        <row r="1255">
          <cell r="L1255">
            <v>2</v>
          </cell>
          <cell r="N1255" t="str">
            <v>Kuantitas satuan adalah kuantitas setiap komponen untuk menyelesaikan satu satuan pekerjaan dari nomor</v>
          </cell>
        </row>
        <row r="1256">
          <cell r="C1256" t="str">
            <v>Kapasitas Produksi / Jam   =</v>
          </cell>
          <cell r="E1256" t="str">
            <v>V x Fa x 60</v>
          </cell>
          <cell r="G1256" t="str">
            <v>Q2</v>
          </cell>
          <cell r="H1256">
            <v>6.7972372964972863</v>
          </cell>
          <cell r="I1256" t="str">
            <v xml:space="preserve">M3/Jam </v>
          </cell>
          <cell r="N1256" t="str">
            <v>mata pembayaran.</v>
          </cell>
        </row>
        <row r="1257">
          <cell r="E1257" t="str">
            <v xml:space="preserve">    Fk x Ts2</v>
          </cell>
          <cell r="G1257" t="str">
            <v>Q2</v>
          </cell>
          <cell r="H1257">
            <v>0.54090695755306706</v>
          </cell>
          <cell r="I1257" t="str">
            <v xml:space="preserve">M'/Jam </v>
          </cell>
          <cell r="L1257">
            <v>3</v>
          </cell>
          <cell r="N1257" t="str">
            <v>Biaya satuan untuk peralatan sudah termasuk bahan bakar, bahan habis dipakai dan operator.</v>
          </cell>
        </row>
        <row r="1258">
          <cell r="L1258">
            <v>4</v>
          </cell>
          <cell r="N1258" t="str">
            <v>Biaya satuan sudah termasuk pengeluaran untuk seluruh pajak yang berkaitan (tetapi tidak termasuk PPN</v>
          </cell>
        </row>
        <row r="1259">
          <cell r="J1259" t="str">
            <v>Berlanjut ke hal. berikut.</v>
          </cell>
          <cell r="N1259" t="str">
            <v>yang dibayar dari kontrak) dan biaya-biaya lainnya.</v>
          </cell>
        </row>
        <row r="1260">
          <cell r="A1260" t="str">
            <v>ITEM PEMBAYARAN NO.</v>
          </cell>
          <cell r="D1260" t="str">
            <v>:  7.7 (2) d</v>
          </cell>
          <cell r="J1260" t="str">
            <v>Analisa EI-772</v>
          </cell>
        </row>
        <row r="1261">
          <cell r="A1261" t="str">
            <v>JENIS PEKERJAAN</v>
          </cell>
          <cell r="D1261" t="str">
            <v>:  Penurunan Caison Dia  400 cm</v>
          </cell>
        </row>
        <row r="1262">
          <cell r="A1262" t="str">
            <v>SATUAN PEMBAYARAN</v>
          </cell>
          <cell r="D1262" t="str">
            <v>:  M1</v>
          </cell>
          <cell r="H1262" t="str">
            <v xml:space="preserve">        URAIAN ANALISA HARGA SATUAN</v>
          </cell>
        </row>
        <row r="1263">
          <cell r="J1263" t="str">
            <v>Lanjutan</v>
          </cell>
        </row>
        <row r="1265">
          <cell r="A1265" t="str">
            <v>No.</v>
          </cell>
          <cell r="C1265" t="str">
            <v>U R A I A N</v>
          </cell>
          <cell r="G1265" t="str">
            <v>KODE</v>
          </cell>
          <cell r="H1265" t="str">
            <v>KOEF.</v>
          </cell>
          <cell r="I1265" t="str">
            <v>SATUAN</v>
          </cell>
          <cell r="J1265" t="str">
            <v>KETERANGAN</v>
          </cell>
        </row>
        <row r="1268">
          <cell r="C1268" t="str">
            <v>Koefisien Alat / M'</v>
          </cell>
          <cell r="D1268" t="str">
            <v xml:space="preserve"> =  1  :  Q2</v>
          </cell>
          <cell r="G1268" t="str">
            <v>(E08)</v>
          </cell>
          <cell r="H1268">
            <v>1.8487467872917727</v>
          </cell>
          <cell r="I1268" t="str">
            <v>Jam</v>
          </cell>
        </row>
        <row r="1271">
          <cell r="A1271" t="str">
            <v>2.d.</v>
          </cell>
          <cell r="C1271" t="str">
            <v>ALAT  BANTU</v>
          </cell>
        </row>
        <row r="1272">
          <cell r="C1272" t="str">
            <v>Diperlukan alat-alat bantu kecil</v>
          </cell>
          <cell r="J1272" t="str">
            <v>Lump Sump</v>
          </cell>
        </row>
        <row r="1273">
          <cell r="C1273" t="str">
            <v>- Sekop</v>
          </cell>
        </row>
        <row r="1274">
          <cell r="C1274" t="str">
            <v>- Keranjang, dan lain-lain</v>
          </cell>
        </row>
        <row r="1276">
          <cell r="A1276" t="str">
            <v xml:space="preserve">   3.</v>
          </cell>
          <cell r="C1276" t="str">
            <v>TENAGA</v>
          </cell>
        </row>
        <row r="1277">
          <cell r="C1277" t="str">
            <v>Produksi menentukan : EXCAVATOR</v>
          </cell>
          <cell r="G1277" t="str">
            <v>Q1</v>
          </cell>
          <cell r="H1277">
            <v>1.2384244009338106</v>
          </cell>
          <cell r="I1277" t="str">
            <v>M'/Jam</v>
          </cell>
        </row>
        <row r="1278">
          <cell r="C1278" t="str">
            <v>Produksi Galian / hari  =  Tk x Q1 x Vt</v>
          </cell>
          <cell r="G1278" t="str">
            <v>Qt</v>
          </cell>
          <cell r="H1278">
            <v>108.93749999999999</v>
          </cell>
          <cell r="I1278" t="str">
            <v>M3</v>
          </cell>
        </row>
        <row r="1279">
          <cell r="C1279" t="str">
            <v>Kebutuhan tenaga untuk 20% galian :</v>
          </cell>
        </row>
        <row r="1280">
          <cell r="D1280" t="str">
            <v>- Pekerja</v>
          </cell>
          <cell r="G1280" t="str">
            <v>P</v>
          </cell>
          <cell r="H1280">
            <v>14</v>
          </cell>
          <cell r="I1280" t="str">
            <v>orang</v>
          </cell>
        </row>
        <row r="1281">
          <cell r="D1281" t="str">
            <v>- Mandor</v>
          </cell>
          <cell r="G1281" t="str">
            <v>M</v>
          </cell>
          <cell r="H1281">
            <v>1</v>
          </cell>
          <cell r="I1281" t="str">
            <v>orang</v>
          </cell>
        </row>
        <row r="1283">
          <cell r="C1283" t="str">
            <v>Koefisien tenaga / M'   :</v>
          </cell>
        </row>
        <row r="1284">
          <cell r="D1284" t="str">
            <v>- Pekerja</v>
          </cell>
          <cell r="E1284" t="str">
            <v>= (Tk x P) : (20%Qt)</v>
          </cell>
          <cell r="G1284" t="str">
            <v>(L01)</v>
          </cell>
          <cell r="H1284">
            <v>4.4979919678714868</v>
          </cell>
          <cell r="I1284" t="str">
            <v>Jam</v>
          </cell>
        </row>
        <row r="1285">
          <cell r="D1285" t="str">
            <v>- Mandor</v>
          </cell>
          <cell r="E1285" t="str">
            <v>= (Tk x M) : (20%Qt)</v>
          </cell>
          <cell r="G1285" t="str">
            <v>(L03)</v>
          </cell>
          <cell r="H1285">
            <v>0.32128514056224905</v>
          </cell>
          <cell r="I1285" t="str">
            <v>Jam</v>
          </cell>
        </row>
        <row r="1287">
          <cell r="A1287" t="str">
            <v>4.</v>
          </cell>
          <cell r="C1287" t="str">
            <v>HARGA DASAR SATUAN UPAH, BAHAN DAN ALAT</v>
          </cell>
        </row>
        <row r="1288">
          <cell r="C1288" t="str">
            <v>Lihat lampiran.</v>
          </cell>
        </row>
        <row r="1290">
          <cell r="A1290" t="str">
            <v>5.</v>
          </cell>
          <cell r="C1290" t="str">
            <v>ANALISA HARGA SATUAN PEKERJAAN</v>
          </cell>
        </row>
        <row r="1291">
          <cell r="C1291" t="str">
            <v>Lihat perhitungan dalam FORMULIR STANDAR UNTUK</v>
          </cell>
        </row>
        <row r="1292">
          <cell r="C1292" t="str">
            <v>PEREKEMAN ANALISA MASING-MASING HARGA</v>
          </cell>
        </row>
        <row r="1293">
          <cell r="C1293" t="str">
            <v>SATUAN.</v>
          </cell>
        </row>
        <row r="1294">
          <cell r="C1294" t="str">
            <v>Didapat Harga Satuan Pekerjaan :</v>
          </cell>
        </row>
        <row r="1296">
          <cell r="C1296" t="str">
            <v xml:space="preserve">Rp.  </v>
          </cell>
          <cell r="D1296">
            <v>370860.82946810883</v>
          </cell>
          <cell r="E1296" t="str">
            <v xml:space="preserve"> / M'</v>
          </cell>
        </row>
        <row r="1299">
          <cell r="A1299" t="str">
            <v>6.</v>
          </cell>
          <cell r="C1299" t="str">
            <v>WAKTU PELAKSANAAN YANG DIPERLUKAN</v>
          </cell>
        </row>
        <row r="1300">
          <cell r="C1300" t="str">
            <v>Masa Pelaksanaan :</v>
          </cell>
          <cell r="D1300" t="str">
            <v>. . . . . . . . . . . .</v>
          </cell>
          <cell r="E1300" t="str">
            <v>bulan</v>
          </cell>
        </row>
        <row r="1302">
          <cell r="A1302" t="str">
            <v>7.</v>
          </cell>
          <cell r="C1302" t="str">
            <v>VOLUME PEKERJAAN YANG DIPERLUKAN</v>
          </cell>
        </row>
        <row r="1303">
          <cell r="C1303" t="str">
            <v>Volume pekerjaan  :</v>
          </cell>
          <cell r="D1303" t="e">
            <v>#REF!</v>
          </cell>
          <cell r="E1303" t="str">
            <v>M'</v>
          </cell>
        </row>
        <row r="1319">
          <cell r="A1319" t="str">
            <v>ITEM PEMBAYARAN NO.</v>
          </cell>
          <cell r="D1319" t="str">
            <v>:  7.3 (1)</v>
          </cell>
          <cell r="J1319" t="str">
            <v>Analisa EI-731</v>
          </cell>
          <cell r="T1319" t="str">
            <v>Analisa EI-731</v>
          </cell>
        </row>
        <row r="1320">
          <cell r="A1320" t="str">
            <v>JENIS PEKERJAAN</v>
          </cell>
          <cell r="D1320" t="str">
            <v>:  Baja Tulangan (Polos) U24</v>
          </cell>
        </row>
        <row r="1321">
          <cell r="A1321" t="str">
            <v>SATUAN PEMBAYARAN</v>
          </cell>
          <cell r="D1321" t="str">
            <v>:  KG</v>
          </cell>
          <cell r="H1321" t="str">
            <v xml:space="preserve">        URAIAN ANALISA HARGA SATUAN</v>
          </cell>
          <cell r="L1321" t="str">
            <v>FORMULIR STANDAR UNTUK</v>
          </cell>
        </row>
        <row r="1322">
          <cell r="L1322" t="str">
            <v>PEREKAMAN ANALISA MASING-MASING HARGA SATUAN</v>
          </cell>
        </row>
        <row r="1323">
          <cell r="L1323" t="str">
            <v/>
          </cell>
        </row>
        <row r="1324">
          <cell r="A1324" t="str">
            <v>No.</v>
          </cell>
          <cell r="C1324" t="str">
            <v>U R A I A N</v>
          </cell>
          <cell r="G1324" t="str">
            <v>KODE</v>
          </cell>
          <cell r="H1324" t="str">
            <v>KOEF.</v>
          </cell>
          <cell r="I1324" t="str">
            <v>SATUAN</v>
          </cell>
          <cell r="J1324" t="str">
            <v>KETERANGAN</v>
          </cell>
        </row>
        <row r="1326">
          <cell r="L1326" t="str">
            <v>Proyek / Bagpro</v>
          </cell>
          <cell r="O1326" t="str">
            <v xml:space="preserve">:  Peningkatan Jalan Dan Jembatan Prop. NTT </v>
          </cell>
        </row>
        <row r="1327">
          <cell r="A1327" t="str">
            <v>I.</v>
          </cell>
          <cell r="C1327" t="str">
            <v>ASUMSI</v>
          </cell>
          <cell r="L1327" t="str">
            <v>No. Paket Kontrak</v>
          </cell>
          <cell r="O1327" t="str">
            <v xml:space="preserve">:  </v>
          </cell>
        </row>
        <row r="1328">
          <cell r="A1328">
            <v>1</v>
          </cell>
          <cell r="C1328" t="str">
            <v>Pekerjaan dilakukan secara manual</v>
          </cell>
          <cell r="L1328" t="str">
            <v>Nama Paket</v>
          </cell>
          <cell r="O1328" t="str">
            <v>:  Pembangunan Jalan Resetlement Pengungsi Mauritzu</v>
          </cell>
        </row>
        <row r="1329">
          <cell r="A1329">
            <v>2</v>
          </cell>
          <cell r="C1329" t="str">
            <v>Lokasi pekerjaan : sepanjang jalan</v>
          </cell>
          <cell r="L1329" t="str">
            <v>Prop / Kab / Kodya</v>
          </cell>
          <cell r="O1329" t="str">
            <v>:  Nusa Tenggara Timur / TTU</v>
          </cell>
        </row>
        <row r="1330">
          <cell r="A1330">
            <v>3</v>
          </cell>
          <cell r="C1330" t="str">
            <v>Bahan dasar (besi dan kawat) diterima seluruhnya</v>
          </cell>
          <cell r="L1330" t="str">
            <v>ITEM PEMBAYARAN NO.</v>
          </cell>
          <cell r="O1330" t="str">
            <v>:  7.3 (1)</v>
          </cell>
          <cell r="R1330" t="str">
            <v>PERKIRAAN VOL. PEK.</v>
          </cell>
          <cell r="T1330" t="str">
            <v>:</v>
          </cell>
          <cell r="U1330">
            <v>264</v>
          </cell>
        </row>
        <row r="1331">
          <cell r="C1331" t="str">
            <v>di lokasi pekerjaan</v>
          </cell>
          <cell r="L1331" t="str">
            <v>JENIS PEKERJAAN</v>
          </cell>
          <cell r="O1331" t="str">
            <v>:  Baja Tulangan (Polos) U24</v>
          </cell>
          <cell r="R1331" t="str">
            <v>TOTAL HARGA (Rp.)</v>
          </cell>
          <cell r="T1331" t="str">
            <v>:</v>
          </cell>
          <cell r="U1331">
            <v>3895135.2000000007</v>
          </cell>
        </row>
        <row r="1332">
          <cell r="A1332">
            <v>4</v>
          </cell>
          <cell r="C1332" t="str">
            <v>Jarak rata-rata Base camp ke lokasi pekerjaan</v>
          </cell>
          <cell r="G1332" t="str">
            <v>L</v>
          </cell>
          <cell r="H1332">
            <v>17.5</v>
          </cell>
          <cell r="I1332" t="str">
            <v>KM</v>
          </cell>
          <cell r="L1332" t="str">
            <v>SATUAN PEMBAYARAN</v>
          </cell>
          <cell r="O1332" t="str">
            <v>:  KG</v>
          </cell>
          <cell r="R1332" t="str">
            <v>% THD. BIAYA PROYEK</v>
          </cell>
          <cell r="T1332" t="str">
            <v>:</v>
          </cell>
          <cell r="U1332">
            <v>1.8236624758633282</v>
          </cell>
        </row>
        <row r="1333">
          <cell r="A1333">
            <v>5</v>
          </cell>
          <cell r="C1333" t="str">
            <v>Jam kerja efektif per-hari</v>
          </cell>
          <cell r="G1333" t="str">
            <v>Tk</v>
          </cell>
          <cell r="H1333">
            <v>7</v>
          </cell>
          <cell r="I1333" t="str">
            <v>jam</v>
          </cell>
        </row>
        <row r="1334">
          <cell r="A1334">
            <v>6</v>
          </cell>
          <cell r="C1334" t="str">
            <v>Faktor Kehilangan Besi Tulangan</v>
          </cell>
          <cell r="G1334" t="str">
            <v>Fh</v>
          </cell>
          <cell r="H1334">
            <v>1.1000000000000001</v>
          </cell>
          <cell r="I1334" t="str">
            <v>-</v>
          </cell>
        </row>
        <row r="1335">
          <cell r="Q1335" t="str">
            <v>PERKIRAAN</v>
          </cell>
          <cell r="R1335" t="str">
            <v>HARGA</v>
          </cell>
          <cell r="S1335" t="str">
            <v>JUMLAH</v>
          </cell>
        </row>
        <row r="1336">
          <cell r="A1336" t="str">
            <v>II.</v>
          </cell>
          <cell r="C1336" t="str">
            <v>URUTAN KERJA</v>
          </cell>
          <cell r="L1336" t="str">
            <v>NO.</v>
          </cell>
          <cell r="N1336" t="str">
            <v>KOMPONEN</v>
          </cell>
          <cell r="P1336" t="str">
            <v>SATUAN</v>
          </cell>
          <cell r="Q1336" t="str">
            <v>KUANTITAS</v>
          </cell>
          <cell r="R1336" t="str">
            <v>SATUAN</v>
          </cell>
          <cell r="S1336" t="str">
            <v>HARGA</v>
          </cell>
        </row>
        <row r="1337">
          <cell r="A1337">
            <v>1</v>
          </cell>
          <cell r="C1337" t="str">
            <v>Besi tulangan dipotong dan dibengkokkan sesuai</v>
          </cell>
          <cell r="R1337" t="str">
            <v>(Rp.)</v>
          </cell>
          <cell r="S1337" t="str">
            <v>(Rp.)</v>
          </cell>
        </row>
        <row r="1338">
          <cell r="C1338" t="str">
            <v>dengan yang diperlukan</v>
          </cell>
        </row>
        <row r="1339">
          <cell r="A1339">
            <v>2</v>
          </cell>
          <cell r="C1339" t="str">
            <v>Batang tulangan dipasang / disusun sesuai dengan</v>
          </cell>
        </row>
        <row r="1340">
          <cell r="C1340" t="str">
            <v>Gambar Pelaksanaan dan persilangannya diikat kawat</v>
          </cell>
          <cell r="L1340" t="str">
            <v>A.</v>
          </cell>
          <cell r="N1340" t="str">
            <v>TENAGA</v>
          </cell>
        </row>
        <row r="1342">
          <cell r="A1342" t="str">
            <v>III.</v>
          </cell>
          <cell r="C1342" t="str">
            <v>PEMAKAIAN BAHAN, ALAT DAN TENAGA</v>
          </cell>
          <cell r="L1342" t="str">
            <v>1.</v>
          </cell>
          <cell r="N1342" t="str">
            <v>Pekerja Biasa</v>
          </cell>
          <cell r="O1342" t="str">
            <v>(L01)</v>
          </cell>
          <cell r="P1342" t="str">
            <v>jam</v>
          </cell>
          <cell r="Q1342">
            <v>0.105</v>
          </cell>
          <cell r="R1342">
            <v>0</v>
          </cell>
          <cell r="U1342">
            <v>0</v>
          </cell>
        </row>
        <row r="1343">
          <cell r="L1343" t="str">
            <v>2.</v>
          </cell>
          <cell r="N1343" t="str">
            <v>Tukang</v>
          </cell>
          <cell r="O1343" t="str">
            <v>(L02)</v>
          </cell>
          <cell r="P1343" t="str">
            <v>jam</v>
          </cell>
          <cell r="Q1343">
            <v>3.5000000000000003E-2</v>
          </cell>
          <cell r="R1343">
            <v>0</v>
          </cell>
          <cell r="U1343">
            <v>0</v>
          </cell>
        </row>
        <row r="1344">
          <cell r="A1344" t="str">
            <v xml:space="preserve">   1.</v>
          </cell>
          <cell r="C1344" t="str">
            <v>BAHAN</v>
          </cell>
          <cell r="L1344" t="str">
            <v>3.</v>
          </cell>
          <cell r="N1344" t="str">
            <v>Mandor</v>
          </cell>
          <cell r="O1344" t="str">
            <v>(L03)</v>
          </cell>
          <cell r="P1344" t="str">
            <v>jam</v>
          </cell>
          <cell r="Q1344">
            <v>3.5000000000000003E-2</v>
          </cell>
          <cell r="R1344">
            <v>0</v>
          </cell>
          <cell r="U1344">
            <v>0</v>
          </cell>
        </row>
        <row r="1345">
          <cell r="A1345" t="str">
            <v>1.a.</v>
          </cell>
          <cell r="C1345" t="str">
            <v>Baja Tulangan (Polos) U24</v>
          </cell>
          <cell r="G1345" t="str">
            <v>(M39a)</v>
          </cell>
          <cell r="H1345">
            <v>1.1000000000000001</v>
          </cell>
          <cell r="I1345" t="str">
            <v>Kg</v>
          </cell>
        </row>
        <row r="1346">
          <cell r="A1346" t="str">
            <v>1.b.</v>
          </cell>
          <cell r="C1346" t="str">
            <v>Kawat beton</v>
          </cell>
          <cell r="G1346" t="str">
            <v>(M14)</v>
          </cell>
          <cell r="H1346">
            <v>0.02</v>
          </cell>
          <cell r="I1346" t="str">
            <v>Kg</v>
          </cell>
          <cell r="Q1346" t="str">
            <v xml:space="preserve">JUMLAH HARGA TENAGA   </v>
          </cell>
          <cell r="U1346">
            <v>0</v>
          </cell>
        </row>
        <row r="1348">
          <cell r="A1348" t="str">
            <v>2.</v>
          </cell>
          <cell r="C1348" t="str">
            <v>ALAT</v>
          </cell>
          <cell r="L1348" t="str">
            <v>B.</v>
          </cell>
          <cell r="N1348" t="str">
            <v>BAHAN</v>
          </cell>
        </row>
        <row r="1349">
          <cell r="A1349" t="str">
            <v>2.a.</v>
          </cell>
          <cell r="C1349" t="str">
            <v>ALAT BANTU</v>
          </cell>
          <cell r="I1349" t="str">
            <v>Ls</v>
          </cell>
        </row>
        <row r="1350">
          <cell r="C1350" t="str">
            <v>Diperlukan  :</v>
          </cell>
          <cell r="L1350" t="str">
            <v>1.</v>
          </cell>
          <cell r="N1350" t="str">
            <v>Baja Tulangan (Polos) U24</v>
          </cell>
          <cell r="O1350" t="str">
            <v>(M39a)</v>
          </cell>
          <cell r="P1350" t="str">
            <v>Kg</v>
          </cell>
          <cell r="Q1350">
            <v>1.1000000000000001</v>
          </cell>
          <cell r="R1350">
            <v>12000</v>
          </cell>
          <cell r="U1350">
            <v>13200.000000000002</v>
          </cell>
        </row>
        <row r="1351">
          <cell r="C1351" t="str">
            <v>- Gunting Potong Baja</v>
          </cell>
          <cell r="E1351" t="str">
            <v>=  2  buah</v>
          </cell>
          <cell r="L1351" t="str">
            <v>2.</v>
          </cell>
          <cell r="N1351" t="str">
            <v>Kawat Beton</v>
          </cell>
          <cell r="O1351" t="str">
            <v>(M14)</v>
          </cell>
          <cell r="P1351" t="str">
            <v>Kg</v>
          </cell>
          <cell r="Q1351">
            <v>0.02</v>
          </cell>
          <cell r="R1351">
            <v>9400</v>
          </cell>
          <cell r="U1351">
            <v>188</v>
          </cell>
        </row>
        <row r="1352">
          <cell r="C1352" t="str">
            <v>- Kunci Pembengkok Tulangan</v>
          </cell>
          <cell r="E1352" t="str">
            <v>=  2  buah</v>
          </cell>
        </row>
        <row r="1353">
          <cell r="C1353" t="str">
            <v>- Alat lainnya</v>
          </cell>
        </row>
        <row r="1355">
          <cell r="A1355" t="str">
            <v>3.</v>
          </cell>
          <cell r="C1355" t="str">
            <v>TENAGA</v>
          </cell>
        </row>
        <row r="1356">
          <cell r="C1356" t="str">
            <v>Produksi kerja satu hari</v>
          </cell>
          <cell r="G1356" t="str">
            <v>Qt</v>
          </cell>
          <cell r="H1356">
            <v>200</v>
          </cell>
          <cell r="I1356" t="str">
            <v>Kg</v>
          </cell>
          <cell r="Q1356" t="str">
            <v xml:space="preserve">JUMLAH HARGA BAHAN   </v>
          </cell>
          <cell r="U1356">
            <v>13388.000000000002</v>
          </cell>
        </row>
        <row r="1357">
          <cell r="C1357" t="str">
            <v>dibutuhkan tenaga :</v>
          </cell>
          <cell r="D1357" t="str">
            <v>- Mandor</v>
          </cell>
          <cell r="G1357" t="str">
            <v>M</v>
          </cell>
          <cell r="H1357">
            <v>1</v>
          </cell>
          <cell r="I1357" t="str">
            <v>orang</v>
          </cell>
        </row>
        <row r="1358">
          <cell r="D1358" t="str">
            <v>- Tukang</v>
          </cell>
          <cell r="G1358" t="str">
            <v>Tb</v>
          </cell>
          <cell r="H1358">
            <v>1</v>
          </cell>
          <cell r="I1358" t="str">
            <v>orang</v>
          </cell>
          <cell r="L1358" t="str">
            <v>C.</v>
          </cell>
          <cell r="N1358" t="str">
            <v>PERALATAN</v>
          </cell>
        </row>
        <row r="1359">
          <cell r="D1359" t="str">
            <v>- Pekerja</v>
          </cell>
          <cell r="G1359" t="str">
            <v>P</v>
          </cell>
          <cell r="H1359">
            <v>3</v>
          </cell>
          <cell r="I1359" t="str">
            <v>orang</v>
          </cell>
        </row>
        <row r="1360">
          <cell r="L1360" t="str">
            <v>1.</v>
          </cell>
          <cell r="N1360" t="str">
            <v>Alat Bantu</v>
          </cell>
          <cell r="P1360" t="str">
            <v>Ls</v>
          </cell>
          <cell r="Q1360">
            <v>1</v>
          </cell>
          <cell r="R1360">
            <v>25</v>
          </cell>
          <cell r="U1360">
            <v>25</v>
          </cell>
        </row>
        <row r="1361">
          <cell r="C1361" t="str">
            <v>Koefisien Tenaga / Kg  :</v>
          </cell>
        </row>
        <row r="1362">
          <cell r="D1362" t="str">
            <v>- Mandor</v>
          </cell>
          <cell r="E1362" t="str">
            <v>=  ( M x Tk ) : Qt</v>
          </cell>
          <cell r="G1362" t="str">
            <v>(L03)</v>
          </cell>
          <cell r="H1362">
            <v>3.5000000000000003E-2</v>
          </cell>
          <cell r="I1362" t="str">
            <v>jam</v>
          </cell>
        </row>
        <row r="1363">
          <cell r="D1363" t="str">
            <v>- Tukang</v>
          </cell>
          <cell r="E1363" t="str">
            <v>=  ( Tb x Tk ) : Qt</v>
          </cell>
          <cell r="G1363" t="str">
            <v>(L02)</v>
          </cell>
          <cell r="H1363">
            <v>3.5000000000000003E-2</v>
          </cell>
          <cell r="I1363" t="str">
            <v>jam</v>
          </cell>
        </row>
        <row r="1364">
          <cell r="D1364" t="str">
            <v>- Pekerja</v>
          </cell>
          <cell r="E1364" t="str">
            <v>=  ( P x Tk ) : Qt</v>
          </cell>
          <cell r="G1364" t="str">
            <v>(L01)</v>
          </cell>
          <cell r="H1364">
            <v>0.105</v>
          </cell>
          <cell r="I1364" t="str">
            <v>jam</v>
          </cell>
        </row>
        <row r="1366">
          <cell r="A1366" t="str">
            <v>4.</v>
          </cell>
          <cell r="C1366" t="str">
            <v>HARGA DASAR SATUAN UPAH, BAHAN DAN ALAT</v>
          </cell>
        </row>
        <row r="1367">
          <cell r="C1367" t="str">
            <v>Lihat lampiran.</v>
          </cell>
        </row>
        <row r="1368">
          <cell r="Q1368" t="str">
            <v xml:space="preserve">JUMLAH HARGA PERALATAN   </v>
          </cell>
          <cell r="U1368">
            <v>25</v>
          </cell>
        </row>
        <row r="1369">
          <cell r="A1369" t="str">
            <v>5.</v>
          </cell>
          <cell r="C1369" t="str">
            <v>ANALISA HARGA SATUAN PEKERJAAN</v>
          </cell>
        </row>
        <row r="1370">
          <cell r="C1370" t="str">
            <v>Lihat perhitungan dalam FORMULIR STANDAR UNTUK</v>
          </cell>
          <cell r="L1370" t="str">
            <v>D.</v>
          </cell>
          <cell r="N1370" t="str">
            <v>JUMLAH HARGA TENAGA, BAHAN DAN PERALATAN  ( A + B + C )</v>
          </cell>
          <cell r="U1370">
            <v>13413.000000000002</v>
          </cell>
        </row>
        <row r="1371">
          <cell r="C1371" t="str">
            <v>PEREKEMAN ANALISA MASING-MASING HARGA</v>
          </cell>
          <cell r="L1371" t="str">
            <v>E.</v>
          </cell>
          <cell r="N1371" t="str">
            <v>OVERHEAD &amp; PROFIT</v>
          </cell>
          <cell r="P1371">
            <v>10</v>
          </cell>
          <cell r="Q1371" t="str">
            <v>%  x  D</v>
          </cell>
          <cell r="U1371">
            <v>1341.3000000000002</v>
          </cell>
        </row>
        <row r="1372">
          <cell r="C1372" t="str">
            <v>SATUAN.</v>
          </cell>
          <cell r="L1372" t="str">
            <v>F.</v>
          </cell>
          <cell r="N1372" t="str">
            <v>HARGA SATUAN PEKERJAAN  ( D + E )</v>
          </cell>
          <cell r="U1372">
            <v>14754.300000000003</v>
          </cell>
        </row>
        <row r="1373">
          <cell r="C1373" t="str">
            <v>Didapat Harga Satuan Pekerjaan :</v>
          </cell>
          <cell r="L1373" t="str">
            <v>Note: 1</v>
          </cell>
          <cell r="N1373" t="str">
            <v>SATUAN dapat berdasarkan atas jam operasi untuk Tenaga Kerja dan Peralatan, volume dan/atau ukuran</v>
          </cell>
        </row>
        <row r="1374">
          <cell r="N1374" t="str">
            <v>berat untuk bahan-bahan.</v>
          </cell>
        </row>
        <row r="1375">
          <cell r="C1375" t="str">
            <v xml:space="preserve">Rp.  </v>
          </cell>
          <cell r="D1375">
            <v>14754.300000000003</v>
          </cell>
          <cell r="E1375" t="str">
            <v xml:space="preserve"> / Kg</v>
          </cell>
          <cell r="L1375">
            <v>2</v>
          </cell>
          <cell r="N1375" t="str">
            <v>Kuantitas satuan adalah kuantitas setiap komponen untuk menyelesaikan satu satuan pekerjaan dari nomor</v>
          </cell>
        </row>
        <row r="1376">
          <cell r="N1376" t="str">
            <v>mata pembayaran.</v>
          </cell>
        </row>
        <row r="1377">
          <cell r="L1377">
            <v>3</v>
          </cell>
          <cell r="N1377" t="str">
            <v>Biaya satuan untuk peralatan sudah termasuk bahan bakar, bahan habis dipakai dan operator.</v>
          </cell>
        </row>
        <row r="1378">
          <cell r="L1378">
            <v>4</v>
          </cell>
          <cell r="N1378" t="str">
            <v>Biaya satuan sudah termasuk pengeluaran untuk seluruh pajak yang berkaitan (tetapi tidak termasuk PPN</v>
          </cell>
        </row>
        <row r="1379">
          <cell r="J1379" t="str">
            <v>Berlanjut ke hal. berikut.</v>
          </cell>
          <cell r="N1379" t="str">
            <v>yang dibayar dari kontrak) dan biaya-biaya lainnya.</v>
          </cell>
        </row>
        <row r="1380">
          <cell r="A1380" t="str">
            <v>ITEM PEMBAYARAN NO.</v>
          </cell>
          <cell r="D1380" t="str">
            <v>:  7.3 (1)</v>
          </cell>
          <cell r="J1380" t="str">
            <v>Analisa EI-731</v>
          </cell>
        </row>
        <row r="1381">
          <cell r="A1381" t="str">
            <v>JENIS PEKERJAAN</v>
          </cell>
          <cell r="D1381" t="str">
            <v>:  Baja Tulangan (Polos) U24</v>
          </cell>
        </row>
        <row r="1382">
          <cell r="A1382" t="str">
            <v>SATUAN PEMBAYARAN</v>
          </cell>
          <cell r="D1382" t="str">
            <v>:  KG</v>
          </cell>
          <cell r="H1382" t="str">
            <v xml:space="preserve">        URAIAN ANALISA HARGA SATUAN</v>
          </cell>
        </row>
        <row r="1383">
          <cell r="J1383" t="str">
            <v>Lanjutan</v>
          </cell>
        </row>
        <row r="1385">
          <cell r="A1385" t="str">
            <v>No.</v>
          </cell>
          <cell r="C1385" t="str">
            <v>U R A I A N</v>
          </cell>
          <cell r="G1385" t="str">
            <v>KODE</v>
          </cell>
          <cell r="H1385" t="str">
            <v>KOEF.</v>
          </cell>
          <cell r="I1385" t="str">
            <v>SATUAN</v>
          </cell>
          <cell r="J1385" t="str">
            <v>KETERANGAN</v>
          </cell>
        </row>
        <row r="1388">
          <cell r="A1388" t="str">
            <v>6.</v>
          </cell>
          <cell r="C1388" t="str">
            <v>MASA PELAKSANAAN YANG DIPERLUKAN</v>
          </cell>
        </row>
        <row r="1389">
          <cell r="C1389" t="str">
            <v>Masa Pelaksanaan :</v>
          </cell>
          <cell r="D1389" t="str">
            <v>. . . . . . . . . . . .</v>
          </cell>
        </row>
        <row r="1391">
          <cell r="A1391" t="str">
            <v>7.</v>
          </cell>
          <cell r="C1391" t="str">
            <v>VOLUME PEKERJAAN YANG DIPERLUKAN</v>
          </cell>
        </row>
        <row r="1392">
          <cell r="C1392" t="str">
            <v>Volume pekerjaan  :</v>
          </cell>
          <cell r="D1392">
            <v>264</v>
          </cell>
          <cell r="E1392" t="str">
            <v>Kg.</v>
          </cell>
        </row>
        <row r="1439">
          <cell r="A1439" t="str">
            <v>ITEM PEMBAYARAN NO.</v>
          </cell>
          <cell r="D1439" t="str">
            <v>:  7.3 (2)</v>
          </cell>
          <cell r="J1439" t="str">
            <v>Analisa EI-732</v>
          </cell>
          <cell r="T1439" t="str">
            <v>Analisa EI-732</v>
          </cell>
        </row>
        <row r="1440">
          <cell r="A1440" t="str">
            <v>JENIS PEKERJAAN</v>
          </cell>
          <cell r="D1440" t="str">
            <v>:  Baja Tulangan (Polos) U32</v>
          </cell>
        </row>
        <row r="1441">
          <cell r="A1441" t="str">
            <v>SATUAN PEMBAYARAN</v>
          </cell>
          <cell r="D1441" t="str">
            <v>:  KG</v>
          </cell>
          <cell r="H1441" t="str">
            <v xml:space="preserve">        URAIAN ANALISA HARGA SATUAN</v>
          </cell>
          <cell r="L1441" t="str">
            <v>FORMULIR STANDAR UNTUK</v>
          </cell>
        </row>
        <row r="1442">
          <cell r="L1442" t="str">
            <v>PEREKAMAN ANALISA MASING-MASING HARGA SATUAN</v>
          </cell>
        </row>
        <row r="1443">
          <cell r="L1443" t="str">
            <v/>
          </cell>
        </row>
        <row r="1444">
          <cell r="A1444" t="str">
            <v>No.</v>
          </cell>
          <cell r="C1444" t="str">
            <v>U R A I A N</v>
          </cell>
          <cell r="G1444" t="str">
            <v>KODE</v>
          </cell>
          <cell r="H1444" t="str">
            <v>KOEF.</v>
          </cell>
          <cell r="I1444" t="str">
            <v>SATUAN</v>
          </cell>
          <cell r="J1444" t="str">
            <v>KETERANGAN</v>
          </cell>
        </row>
        <row r="1446">
          <cell r="L1446" t="str">
            <v>Proyek / Bagpro</v>
          </cell>
          <cell r="O1446" t="str">
            <v xml:space="preserve">:  Peningkatan Jalan Dan Jembatan Prop. NTT </v>
          </cell>
        </row>
        <row r="1447">
          <cell r="A1447" t="str">
            <v>I.</v>
          </cell>
          <cell r="C1447" t="str">
            <v>ASUMSI</v>
          </cell>
          <cell r="L1447" t="str">
            <v>No. Paket Kontrak</v>
          </cell>
          <cell r="O1447" t="str">
            <v xml:space="preserve">:  </v>
          </cell>
        </row>
        <row r="1448">
          <cell r="A1448">
            <v>1</v>
          </cell>
          <cell r="C1448" t="str">
            <v>Pekerjaan dilakukan secara manual</v>
          </cell>
          <cell r="L1448" t="str">
            <v>Nama Paket</v>
          </cell>
          <cell r="O1448" t="str">
            <v>:  Pembangunan Jalan Resetlement Pengungsi Mauritzu</v>
          </cell>
        </row>
        <row r="1449">
          <cell r="A1449">
            <v>2</v>
          </cell>
          <cell r="C1449" t="str">
            <v>Lokasi pekerjaan : sepanjang jalan</v>
          </cell>
          <cell r="L1449" t="str">
            <v>Prop / Kab / Kodya</v>
          </cell>
          <cell r="O1449" t="str">
            <v>:  Nusa Tenggara Timur / TTU</v>
          </cell>
        </row>
        <row r="1450">
          <cell r="A1450">
            <v>3</v>
          </cell>
          <cell r="C1450" t="str">
            <v>Bahan dasar (besi dan kawat) diterima seluruhnya</v>
          </cell>
          <cell r="L1450" t="str">
            <v>ITEM PEMBAYARAN NO.</v>
          </cell>
          <cell r="O1450" t="str">
            <v>:  7.3 (2)</v>
          </cell>
          <cell r="R1450" t="str">
            <v>PERKIRAAN VOL. PEK.</v>
          </cell>
          <cell r="T1450" t="str">
            <v>:</v>
          </cell>
          <cell r="U1450">
            <v>0</v>
          </cell>
        </row>
        <row r="1451">
          <cell r="C1451" t="str">
            <v>di lokasi pekerjaan</v>
          </cell>
          <cell r="L1451" t="str">
            <v>JENIS PEKERJAAN</v>
          </cell>
          <cell r="O1451" t="str">
            <v>:  Baja Tulangan (Polos) U32</v>
          </cell>
          <cell r="R1451" t="str">
            <v>TOTAL HARGA (Rp.)</v>
          </cell>
          <cell r="T1451" t="str">
            <v>:</v>
          </cell>
          <cell r="U1451">
            <v>0</v>
          </cell>
        </row>
        <row r="1452">
          <cell r="A1452">
            <v>4</v>
          </cell>
          <cell r="C1452" t="str">
            <v>Jarak rata-rata Base camp ke lokasi pekerjaan</v>
          </cell>
          <cell r="G1452" t="str">
            <v>L</v>
          </cell>
          <cell r="H1452">
            <v>17.5</v>
          </cell>
          <cell r="I1452" t="str">
            <v>KM</v>
          </cell>
          <cell r="L1452" t="str">
            <v>SATUAN PEMBAYARAN</v>
          </cell>
          <cell r="O1452" t="str">
            <v>:  KG</v>
          </cell>
          <cell r="R1452" t="str">
            <v>% THD. BIAYA PROYEK</v>
          </cell>
          <cell r="T1452" t="str">
            <v>:</v>
          </cell>
          <cell r="U1452">
            <v>0</v>
          </cell>
        </row>
        <row r="1453">
          <cell r="A1453">
            <v>5</v>
          </cell>
          <cell r="C1453" t="str">
            <v>Jam kerja efektif per-hari</v>
          </cell>
          <cell r="G1453" t="str">
            <v>Tk</v>
          </cell>
          <cell r="H1453">
            <v>7</v>
          </cell>
          <cell r="I1453" t="str">
            <v>jam</v>
          </cell>
        </row>
        <row r="1454">
          <cell r="A1454">
            <v>6</v>
          </cell>
          <cell r="C1454" t="str">
            <v>Faktor Kehilangan Besi Tulangan</v>
          </cell>
          <cell r="G1454" t="str">
            <v>Fh</v>
          </cell>
          <cell r="H1454">
            <v>1.1000000000000001</v>
          </cell>
          <cell r="I1454" t="str">
            <v>-</v>
          </cell>
        </row>
        <row r="1455">
          <cell r="Q1455" t="str">
            <v>PERKIRAAN</v>
          </cell>
          <cell r="R1455" t="str">
            <v>HARGA</v>
          </cell>
          <cell r="S1455" t="str">
            <v>JUMLAH</v>
          </cell>
        </row>
        <row r="1456">
          <cell r="A1456" t="str">
            <v>II.</v>
          </cell>
          <cell r="C1456" t="str">
            <v>URUTAN KERJA</v>
          </cell>
          <cell r="L1456" t="str">
            <v>NO.</v>
          </cell>
          <cell r="N1456" t="str">
            <v>KOMPONEN</v>
          </cell>
          <cell r="P1456" t="str">
            <v>SATUAN</v>
          </cell>
          <cell r="Q1456" t="str">
            <v>KUANTITAS</v>
          </cell>
          <cell r="R1456" t="str">
            <v>SATUAN</v>
          </cell>
          <cell r="S1456" t="str">
            <v>HARGA</v>
          </cell>
        </row>
        <row r="1457">
          <cell r="A1457">
            <v>1</v>
          </cell>
          <cell r="C1457" t="str">
            <v>Besi tulangan dipotong dan dibengkokkan sesuai</v>
          </cell>
          <cell r="R1457" t="str">
            <v>(Rp.)</v>
          </cell>
          <cell r="S1457" t="str">
            <v>(Rp.)</v>
          </cell>
        </row>
        <row r="1458">
          <cell r="C1458" t="str">
            <v>dengan yang diperlukan</v>
          </cell>
        </row>
        <row r="1459">
          <cell r="A1459">
            <v>2</v>
          </cell>
          <cell r="C1459" t="str">
            <v>Batang tulangan dipasang / disusun sesuai dengan</v>
          </cell>
        </row>
        <row r="1460">
          <cell r="C1460" t="str">
            <v>Gambar Pelaksanaan dan persilangannya diikat kawat</v>
          </cell>
          <cell r="L1460" t="str">
            <v>A.</v>
          </cell>
          <cell r="N1460" t="str">
            <v>TENAGA</v>
          </cell>
        </row>
        <row r="1462">
          <cell r="A1462" t="str">
            <v>III.</v>
          </cell>
          <cell r="C1462" t="str">
            <v>PEMAKAIAN BAHAN, ALAT DAN TENAGA</v>
          </cell>
          <cell r="L1462" t="str">
            <v>1.</v>
          </cell>
          <cell r="N1462" t="str">
            <v>Pekerja Biasa</v>
          </cell>
          <cell r="O1462" t="str">
            <v>(L01)</v>
          </cell>
          <cell r="P1462" t="str">
            <v>jam</v>
          </cell>
          <cell r="Q1462">
            <v>0.105</v>
          </cell>
          <cell r="R1462">
            <v>0</v>
          </cell>
          <cell r="U1462">
            <v>0</v>
          </cell>
        </row>
        <row r="1463">
          <cell r="L1463" t="str">
            <v>2.</v>
          </cell>
          <cell r="N1463" t="str">
            <v>Tukang</v>
          </cell>
          <cell r="O1463" t="str">
            <v>(L02)</v>
          </cell>
          <cell r="P1463" t="str">
            <v>jam</v>
          </cell>
          <cell r="Q1463">
            <v>3.5000000000000003E-2</v>
          </cell>
          <cell r="R1463">
            <v>0</v>
          </cell>
          <cell r="U1463">
            <v>0</v>
          </cell>
        </row>
        <row r="1464">
          <cell r="A1464" t="str">
            <v xml:space="preserve">   1.</v>
          </cell>
          <cell r="C1464" t="str">
            <v>BAHAN</v>
          </cell>
          <cell r="L1464" t="str">
            <v>3.</v>
          </cell>
          <cell r="N1464" t="str">
            <v>Mandor</v>
          </cell>
          <cell r="O1464" t="str">
            <v>(L03)</v>
          </cell>
          <cell r="P1464" t="str">
            <v>jam</v>
          </cell>
          <cell r="Q1464">
            <v>3.5000000000000003E-2</v>
          </cell>
          <cell r="R1464">
            <v>0</v>
          </cell>
          <cell r="U1464">
            <v>0</v>
          </cell>
        </row>
        <row r="1465">
          <cell r="A1465" t="str">
            <v>1.a.</v>
          </cell>
          <cell r="C1465" t="str">
            <v>Baja Tulangan (Polos) U32</v>
          </cell>
          <cell r="G1465" t="str">
            <v>(M57a)</v>
          </cell>
          <cell r="H1465">
            <v>1.1000000000000001</v>
          </cell>
          <cell r="I1465" t="str">
            <v>Kg</v>
          </cell>
        </row>
        <row r="1466">
          <cell r="A1466" t="str">
            <v>1.b.</v>
          </cell>
          <cell r="C1466" t="str">
            <v>Kawat beton</v>
          </cell>
          <cell r="G1466" t="str">
            <v>(M14)</v>
          </cell>
          <cell r="H1466">
            <v>0.02</v>
          </cell>
          <cell r="I1466" t="str">
            <v>Kg</v>
          </cell>
          <cell r="Q1466" t="str">
            <v xml:space="preserve">JUMLAH HARGA TENAGA   </v>
          </cell>
          <cell r="U1466">
            <v>0</v>
          </cell>
        </row>
        <row r="1468">
          <cell r="A1468" t="str">
            <v>2.</v>
          </cell>
          <cell r="C1468" t="str">
            <v>ALAT</v>
          </cell>
          <cell r="L1468" t="str">
            <v>B.</v>
          </cell>
          <cell r="N1468" t="str">
            <v>BAHAN</v>
          </cell>
        </row>
        <row r="1469">
          <cell r="A1469" t="str">
            <v>2.a.</v>
          </cell>
          <cell r="C1469" t="str">
            <v>ALAT BANTU</v>
          </cell>
          <cell r="I1469" t="str">
            <v>Ls</v>
          </cell>
        </row>
        <row r="1470">
          <cell r="C1470" t="str">
            <v>Diperlukan  :</v>
          </cell>
          <cell r="L1470" t="str">
            <v>1.</v>
          </cell>
          <cell r="N1470" t="str">
            <v>Baja Tulangan (Polos) U32</v>
          </cell>
          <cell r="O1470" t="str">
            <v>(M57a)</v>
          </cell>
          <cell r="P1470" t="str">
            <v>Kg</v>
          </cell>
          <cell r="Q1470">
            <v>1.1000000000000001</v>
          </cell>
          <cell r="R1470">
            <v>12000</v>
          </cell>
          <cell r="U1470">
            <v>13200.000000000002</v>
          </cell>
        </row>
        <row r="1471">
          <cell r="C1471" t="str">
            <v>- Gunting Potong Baja</v>
          </cell>
          <cell r="E1471" t="str">
            <v>=  2  buah</v>
          </cell>
          <cell r="L1471" t="str">
            <v>2.</v>
          </cell>
          <cell r="N1471" t="str">
            <v>Kawat Beton</v>
          </cell>
          <cell r="O1471" t="str">
            <v>(M14)</v>
          </cell>
          <cell r="P1471" t="str">
            <v>Kg</v>
          </cell>
          <cell r="Q1471">
            <v>0.02</v>
          </cell>
          <cell r="R1471">
            <v>9400</v>
          </cell>
          <cell r="U1471">
            <v>188</v>
          </cell>
        </row>
        <row r="1472">
          <cell r="C1472" t="str">
            <v>- Kunci Pembengkok Tulangan</v>
          </cell>
          <cell r="E1472" t="str">
            <v>=  2  buah</v>
          </cell>
        </row>
        <row r="1473">
          <cell r="C1473" t="str">
            <v>- Alat lainnya</v>
          </cell>
        </row>
        <row r="1475">
          <cell r="A1475" t="str">
            <v>3.</v>
          </cell>
          <cell r="C1475" t="str">
            <v>TENAGA</v>
          </cell>
        </row>
        <row r="1476">
          <cell r="C1476" t="str">
            <v>Produksi kerja satu hari</v>
          </cell>
          <cell r="G1476" t="str">
            <v>Qt</v>
          </cell>
          <cell r="H1476">
            <v>200</v>
          </cell>
          <cell r="I1476" t="str">
            <v>Kg</v>
          </cell>
          <cell r="Q1476" t="str">
            <v xml:space="preserve">JUMLAH HARGA BAHAN   </v>
          </cell>
          <cell r="U1476">
            <v>13388.000000000002</v>
          </cell>
        </row>
        <row r="1477">
          <cell r="C1477" t="str">
            <v>dibutuhkan tenaga :</v>
          </cell>
          <cell r="D1477" t="str">
            <v>- Mandor</v>
          </cell>
          <cell r="G1477" t="str">
            <v>M</v>
          </cell>
          <cell r="H1477">
            <v>1</v>
          </cell>
          <cell r="I1477" t="str">
            <v>orang</v>
          </cell>
        </row>
        <row r="1478">
          <cell r="D1478" t="str">
            <v>- Tukang</v>
          </cell>
          <cell r="G1478" t="str">
            <v>Tb</v>
          </cell>
          <cell r="H1478">
            <v>1</v>
          </cell>
          <cell r="I1478" t="str">
            <v>orang</v>
          </cell>
          <cell r="L1478" t="str">
            <v>C.</v>
          </cell>
          <cell r="N1478" t="str">
            <v>PERALATAN</v>
          </cell>
        </row>
        <row r="1479">
          <cell r="D1479" t="str">
            <v>- Pekerja</v>
          </cell>
          <cell r="G1479" t="str">
            <v>P</v>
          </cell>
          <cell r="H1479">
            <v>3</v>
          </cell>
          <cell r="I1479" t="str">
            <v>orang</v>
          </cell>
        </row>
        <row r="1480">
          <cell r="L1480" t="str">
            <v>1.</v>
          </cell>
          <cell r="N1480" t="str">
            <v>Alat Bantu</v>
          </cell>
          <cell r="P1480" t="str">
            <v>Ls</v>
          </cell>
          <cell r="Q1480">
            <v>1</v>
          </cell>
          <cell r="R1480">
            <v>25</v>
          </cell>
          <cell r="U1480">
            <v>25</v>
          </cell>
        </row>
        <row r="1481">
          <cell r="C1481" t="str">
            <v>Koefisien Tenaga / Kg  :</v>
          </cell>
        </row>
        <row r="1482">
          <cell r="D1482" t="str">
            <v>- Mandor</v>
          </cell>
          <cell r="E1482" t="str">
            <v>=  ( M x Tk ) : Qt</v>
          </cell>
          <cell r="G1482" t="str">
            <v>(L03)</v>
          </cell>
          <cell r="H1482">
            <v>3.5000000000000003E-2</v>
          </cell>
          <cell r="I1482" t="str">
            <v>jam</v>
          </cell>
        </row>
        <row r="1483">
          <cell r="D1483" t="str">
            <v>- Tukang</v>
          </cell>
          <cell r="E1483" t="str">
            <v>=  ( Tb x Tk ) : Qt</v>
          </cell>
          <cell r="G1483" t="str">
            <v>(L02)</v>
          </cell>
          <cell r="H1483">
            <v>3.5000000000000003E-2</v>
          </cell>
          <cell r="I1483" t="str">
            <v>jam</v>
          </cell>
        </row>
        <row r="1484">
          <cell r="D1484" t="str">
            <v>- Pekerja</v>
          </cell>
          <cell r="E1484" t="str">
            <v>=  ( P x Tk ) : Qt</v>
          </cell>
          <cell r="G1484" t="str">
            <v>(L01)</v>
          </cell>
          <cell r="H1484">
            <v>0.105</v>
          </cell>
          <cell r="I1484" t="str">
            <v>jam</v>
          </cell>
        </row>
        <row r="1486">
          <cell r="A1486" t="str">
            <v>4.</v>
          </cell>
          <cell r="C1486" t="str">
            <v>HARGA DASAR SATUAN UPAH, BAHAN DAN ALAT</v>
          </cell>
        </row>
        <row r="1487">
          <cell r="C1487" t="str">
            <v>Lihat lampiran.</v>
          </cell>
        </row>
        <row r="1488">
          <cell r="Q1488" t="str">
            <v xml:space="preserve">JUMLAH HARGA PERALATAN   </v>
          </cell>
          <cell r="U1488">
            <v>25</v>
          </cell>
        </row>
        <row r="1489">
          <cell r="A1489" t="str">
            <v>5.</v>
          </cell>
          <cell r="C1489" t="str">
            <v>ANALISA HARGA SATUAN PEKERJAAN</v>
          </cell>
        </row>
        <row r="1490">
          <cell r="C1490" t="str">
            <v>Lihat perhitungan dalam FORMULIR STANDAR UNTUK</v>
          </cell>
          <cell r="L1490" t="str">
            <v>D.</v>
          </cell>
          <cell r="N1490" t="str">
            <v>JUMLAH HARGA TENAGA, BAHAN DAN PERALATAN  ( A + B + C )</v>
          </cell>
          <cell r="U1490">
            <v>13413.000000000002</v>
          </cell>
        </row>
        <row r="1491">
          <cell r="C1491" t="str">
            <v>PEREKEMAN ANALISA MASING-MASING HARGA</v>
          </cell>
          <cell r="L1491" t="str">
            <v>E.</v>
          </cell>
          <cell r="N1491" t="str">
            <v>OVERHEAD &amp; PROFIT</v>
          </cell>
          <cell r="P1491">
            <v>10</v>
          </cell>
          <cell r="Q1491" t="str">
            <v>%  x  D</v>
          </cell>
          <cell r="U1491">
            <v>1341.3000000000002</v>
          </cell>
        </row>
        <row r="1492">
          <cell r="C1492" t="str">
            <v>SATUAN.</v>
          </cell>
          <cell r="L1492" t="str">
            <v>F.</v>
          </cell>
          <cell r="N1492" t="str">
            <v>HARGA SATUAN PEKERJAAN  ( D + E )</v>
          </cell>
          <cell r="U1492">
            <v>14754.300000000003</v>
          </cell>
        </row>
        <row r="1493">
          <cell r="C1493" t="str">
            <v>Didapat Harga Satuan Pekerjaan :</v>
          </cell>
          <cell r="L1493" t="str">
            <v>Note: 1</v>
          </cell>
          <cell r="N1493" t="str">
            <v>SATUAN dapat berdasarkan atas jam operasi untuk Tenaga Kerja dan Peralatan, volume dan/atau ukuran</v>
          </cell>
        </row>
        <row r="1494">
          <cell r="N1494" t="str">
            <v>berat untuk bahan-bahan.</v>
          </cell>
        </row>
        <row r="1495">
          <cell r="C1495" t="str">
            <v xml:space="preserve">Rp.  </v>
          </cell>
          <cell r="D1495">
            <v>14754.300000000003</v>
          </cell>
          <cell r="E1495" t="str">
            <v xml:space="preserve"> / Kg</v>
          </cell>
          <cell r="L1495">
            <v>2</v>
          </cell>
          <cell r="N1495" t="str">
            <v>Kuantitas satuan adalah kuantitas setiap komponen untuk menyelesaikan satu satuan pekerjaan dari nomor</v>
          </cell>
        </row>
        <row r="1496">
          <cell r="N1496" t="str">
            <v>mata pembayaran.</v>
          </cell>
        </row>
        <row r="1497">
          <cell r="L1497">
            <v>3</v>
          </cell>
          <cell r="N1497" t="str">
            <v>Biaya satuan untuk peralatan sudah termasuk bahan bakar, bahan habis dipakai dan operator.</v>
          </cell>
        </row>
        <row r="1498">
          <cell r="L1498">
            <v>4</v>
          </cell>
          <cell r="N1498" t="str">
            <v>Biaya satuan sudah termasuk pengeluaran untuk seluruh pajak yang berkaitan (tetapi tidak termasuk PPN</v>
          </cell>
        </row>
        <row r="1499">
          <cell r="J1499" t="str">
            <v>Berlanjut ke hal. berikut.</v>
          </cell>
          <cell r="N1499" t="str">
            <v>yang dibayar dari kontrak) dan biaya-biaya lainnya.</v>
          </cell>
        </row>
        <row r="1500">
          <cell r="A1500" t="str">
            <v>ITEM PEMBAYARAN NO.</v>
          </cell>
          <cell r="D1500" t="str">
            <v>:  7.3 (2)</v>
          </cell>
          <cell r="J1500" t="str">
            <v>Analisa EI-732</v>
          </cell>
        </row>
        <row r="1501">
          <cell r="A1501" t="str">
            <v>JENIS PEKERJAAN</v>
          </cell>
          <cell r="D1501" t="str">
            <v>:  Baja Tulangan (Polos) U32</v>
          </cell>
        </row>
        <row r="1502">
          <cell r="A1502" t="str">
            <v>SATUAN PEMBAYARAN</v>
          </cell>
          <cell r="D1502" t="str">
            <v>:  KG</v>
          </cell>
          <cell r="H1502" t="str">
            <v xml:space="preserve">        URAIAN ANALISA HARGA SATUAN</v>
          </cell>
        </row>
        <row r="1503">
          <cell r="J1503" t="str">
            <v>Lanjutan</v>
          </cell>
        </row>
        <row r="1505">
          <cell r="A1505" t="str">
            <v>No.</v>
          </cell>
          <cell r="C1505" t="str">
            <v>U R A I A N</v>
          </cell>
          <cell r="G1505" t="str">
            <v>KODE</v>
          </cell>
          <cell r="H1505" t="str">
            <v>KOEF.</v>
          </cell>
          <cell r="I1505" t="str">
            <v>SATUAN</v>
          </cell>
          <cell r="J1505" t="str">
            <v>KETERANGAN</v>
          </cell>
        </row>
        <row r="1508">
          <cell r="A1508" t="str">
            <v>6.</v>
          </cell>
          <cell r="C1508" t="str">
            <v>MASA PELAKSANAAN YANG DIPERLUKAN</v>
          </cell>
        </row>
        <row r="1509">
          <cell r="C1509" t="str">
            <v>Masa Pelaksanaan :</v>
          </cell>
          <cell r="D1509" t="str">
            <v>. . . . . . . . . . . .</v>
          </cell>
        </row>
        <row r="1511">
          <cell r="A1511" t="str">
            <v>7.</v>
          </cell>
          <cell r="C1511" t="str">
            <v>VOLUME PEKERJAAN YANG DIPERLUKAN</v>
          </cell>
        </row>
        <row r="1512">
          <cell r="C1512" t="str">
            <v>Volume pekerjaan  :</v>
          </cell>
          <cell r="D1512">
            <v>0</v>
          </cell>
          <cell r="E1512" t="str">
            <v>Kg.</v>
          </cell>
        </row>
        <row r="1559">
          <cell r="A1559" t="str">
            <v>ITEM PEMBAYARAN NO.</v>
          </cell>
          <cell r="D1559" t="str">
            <v>:  7.3 (3)</v>
          </cell>
          <cell r="J1559" t="str">
            <v>Analisa EI-733</v>
          </cell>
          <cell r="T1559" t="str">
            <v>Analisa EI-733</v>
          </cell>
        </row>
        <row r="1560">
          <cell r="A1560" t="str">
            <v>JENIS PEKERJAAN</v>
          </cell>
          <cell r="D1560" t="str">
            <v>:  Baja Tulangan (Ulir) D32</v>
          </cell>
        </row>
        <row r="1561">
          <cell r="A1561" t="str">
            <v>SATUAN PEMBAYARAN</v>
          </cell>
          <cell r="D1561" t="str">
            <v>:  KG</v>
          </cell>
          <cell r="H1561" t="str">
            <v xml:space="preserve">        URAIAN ANALISA HARGA SATUAN</v>
          </cell>
          <cell r="L1561" t="str">
            <v>FORMULIR STANDAR UNTUK</v>
          </cell>
        </row>
        <row r="1562">
          <cell r="L1562" t="str">
            <v>PEREKAMAN ANALISA MASING-MASING HARGA SATUAN</v>
          </cell>
        </row>
        <row r="1563">
          <cell r="L1563" t="str">
            <v/>
          </cell>
        </row>
        <row r="1564">
          <cell r="A1564" t="str">
            <v>No.</v>
          </cell>
          <cell r="C1564" t="str">
            <v>U R A I A N</v>
          </cell>
          <cell r="G1564" t="str">
            <v>KODE</v>
          </cell>
          <cell r="H1564" t="str">
            <v>KOEF.</v>
          </cell>
          <cell r="I1564" t="str">
            <v>SATUAN</v>
          </cell>
          <cell r="J1564" t="str">
            <v>KETERANGAN</v>
          </cell>
        </row>
        <row r="1566">
          <cell r="L1566" t="str">
            <v>Proyek / Bagpro</v>
          </cell>
          <cell r="O1566" t="str">
            <v xml:space="preserve">:  Peningkatan Jalan Dan Jembatan Prop. NTT </v>
          </cell>
        </row>
        <row r="1567">
          <cell r="A1567" t="str">
            <v>I.</v>
          </cell>
          <cell r="C1567" t="str">
            <v>ASUMSI</v>
          </cell>
          <cell r="L1567" t="str">
            <v>No. Paket Kontrak</v>
          </cell>
          <cell r="O1567" t="str">
            <v xml:space="preserve">:  </v>
          </cell>
        </row>
        <row r="1568">
          <cell r="A1568">
            <v>1</v>
          </cell>
          <cell r="C1568" t="str">
            <v>Pekerjaan dilakukan secara manual</v>
          </cell>
          <cell r="L1568" t="str">
            <v>Nama Paket</v>
          </cell>
          <cell r="O1568" t="str">
            <v>:  Pembangunan Jalan Resetlement Pengungsi Mauritzu</v>
          </cell>
        </row>
        <row r="1569">
          <cell r="A1569">
            <v>2</v>
          </cell>
          <cell r="C1569" t="str">
            <v>Lokasi pekerjaan : sepanjang jalan</v>
          </cell>
          <cell r="L1569" t="str">
            <v>Prop / Kab / Kodya</v>
          </cell>
          <cell r="O1569" t="str">
            <v>:  Nusa Tenggara Timur / TTU</v>
          </cell>
        </row>
        <row r="1570">
          <cell r="A1570">
            <v>3</v>
          </cell>
          <cell r="C1570" t="str">
            <v>Bahan dasar (besi dan kawat) diterima seluruhnya</v>
          </cell>
          <cell r="L1570" t="str">
            <v>ITEM PEMBAYARAN NO.</v>
          </cell>
          <cell r="O1570" t="str">
            <v>:  7.3 (3)</v>
          </cell>
          <cell r="R1570" t="str">
            <v>PERKIRAAN VOL. PEK.</v>
          </cell>
          <cell r="T1570" t="str">
            <v>:</v>
          </cell>
          <cell r="U1570">
            <v>0</v>
          </cell>
        </row>
        <row r="1571">
          <cell r="C1571" t="str">
            <v>di lokasi pekerjaan</v>
          </cell>
          <cell r="L1571" t="str">
            <v>JENIS PEKERJAAN</v>
          </cell>
          <cell r="O1571" t="str">
            <v>:  Baja Tulangan (Ulir) D32</v>
          </cell>
          <cell r="R1571" t="str">
            <v>TOTAL HARGA (Rp.)</v>
          </cell>
          <cell r="T1571" t="str">
            <v>:</v>
          </cell>
          <cell r="U1571">
            <v>0</v>
          </cell>
        </row>
        <row r="1572">
          <cell r="A1572">
            <v>4</v>
          </cell>
          <cell r="C1572" t="str">
            <v>Jarak rata-rata Base camp ke lokasi pekerjaan</v>
          </cell>
          <cell r="G1572" t="str">
            <v>L</v>
          </cell>
          <cell r="H1572">
            <v>17.5</v>
          </cell>
          <cell r="I1572" t="str">
            <v>KM</v>
          </cell>
          <cell r="L1572" t="str">
            <v>SATUAN PEMBAYARAN</v>
          </cell>
          <cell r="O1572" t="str">
            <v>:  KG</v>
          </cell>
          <cell r="R1572" t="str">
            <v>% THD. BIAYA PROYEK</v>
          </cell>
          <cell r="T1572" t="str">
            <v>:</v>
          </cell>
          <cell r="U1572">
            <v>0</v>
          </cell>
        </row>
        <row r="1573">
          <cell r="A1573">
            <v>5</v>
          </cell>
          <cell r="C1573" t="str">
            <v>Jam kerja efektif per-hari</v>
          </cell>
          <cell r="G1573" t="str">
            <v>Tk</v>
          </cell>
          <cell r="H1573">
            <v>7</v>
          </cell>
          <cell r="I1573" t="str">
            <v>jam</v>
          </cell>
        </row>
        <row r="1574">
          <cell r="A1574">
            <v>6</v>
          </cell>
          <cell r="C1574" t="str">
            <v>Faktor Kehilangan Besi Tulangan</v>
          </cell>
          <cell r="G1574" t="str">
            <v>Fh</v>
          </cell>
          <cell r="H1574">
            <v>1.1000000000000001</v>
          </cell>
          <cell r="I1574" t="str">
            <v>-</v>
          </cell>
        </row>
        <row r="1575">
          <cell r="Q1575" t="str">
            <v>PERKIRAAN</v>
          </cell>
          <cell r="R1575" t="str">
            <v>HARGA</v>
          </cell>
          <cell r="S1575" t="str">
            <v>JUMLAH</v>
          </cell>
        </row>
        <row r="1576">
          <cell r="A1576" t="str">
            <v>II.</v>
          </cell>
          <cell r="C1576" t="str">
            <v>URUTAN KERJA</v>
          </cell>
          <cell r="L1576" t="str">
            <v>NO.</v>
          </cell>
          <cell r="N1576" t="str">
            <v>KOMPONEN</v>
          </cell>
          <cell r="P1576" t="str">
            <v>SATUAN</v>
          </cell>
          <cell r="Q1576" t="str">
            <v>KUANTITAS</v>
          </cell>
          <cell r="R1576" t="str">
            <v>SATUAN</v>
          </cell>
          <cell r="S1576" t="str">
            <v>HARGA</v>
          </cell>
        </row>
        <row r="1577">
          <cell r="A1577">
            <v>1</v>
          </cell>
          <cell r="C1577" t="str">
            <v>Besi tulangan dipotong dan dibengkokkan sesuai</v>
          </cell>
          <cell r="R1577" t="str">
            <v>(Rp.)</v>
          </cell>
          <cell r="S1577" t="str">
            <v>(Rp.)</v>
          </cell>
        </row>
        <row r="1578">
          <cell r="C1578" t="str">
            <v>dengan yang diperlukan</v>
          </cell>
        </row>
        <row r="1579">
          <cell r="A1579">
            <v>2</v>
          </cell>
          <cell r="C1579" t="str">
            <v>Batang tulangan dipasang / disusun sesuai dengan</v>
          </cell>
        </row>
        <row r="1580">
          <cell r="C1580" t="str">
            <v>Gambar Pelaksanaan dan persilangannya diikat kawat</v>
          </cell>
          <cell r="L1580" t="str">
            <v>A.</v>
          </cell>
          <cell r="N1580" t="str">
            <v>TENAGA</v>
          </cell>
        </row>
        <row r="1582">
          <cell r="A1582" t="str">
            <v>III.</v>
          </cell>
          <cell r="C1582" t="str">
            <v>PEMAKAIAN BAHAN, ALAT DAN TENAGA</v>
          </cell>
          <cell r="L1582" t="str">
            <v>1.</v>
          </cell>
          <cell r="N1582" t="str">
            <v>Pekerja Biasa</v>
          </cell>
          <cell r="O1582" t="str">
            <v>(L01)</v>
          </cell>
          <cell r="P1582" t="str">
            <v>jam</v>
          </cell>
          <cell r="Q1582">
            <v>0.105</v>
          </cell>
          <cell r="R1582">
            <v>0</v>
          </cell>
          <cell r="U1582">
            <v>0</v>
          </cell>
        </row>
        <row r="1583">
          <cell r="L1583" t="str">
            <v>2.</v>
          </cell>
          <cell r="N1583" t="str">
            <v>Tukang</v>
          </cell>
          <cell r="O1583" t="str">
            <v>(L02)</v>
          </cell>
          <cell r="P1583" t="str">
            <v>jam</v>
          </cell>
          <cell r="Q1583">
            <v>3.5000000000000003E-2</v>
          </cell>
          <cell r="R1583">
            <v>0</v>
          </cell>
          <cell r="U1583">
            <v>0</v>
          </cell>
        </row>
        <row r="1584">
          <cell r="A1584" t="str">
            <v xml:space="preserve">   1.</v>
          </cell>
          <cell r="C1584" t="str">
            <v>BAHAN</v>
          </cell>
          <cell r="L1584" t="str">
            <v>3.</v>
          </cell>
          <cell r="N1584" t="str">
            <v>Mandor</v>
          </cell>
          <cell r="O1584" t="str">
            <v>(L03)</v>
          </cell>
          <cell r="P1584" t="str">
            <v>jam</v>
          </cell>
          <cell r="Q1584">
            <v>3.5000000000000003E-2</v>
          </cell>
          <cell r="R1584">
            <v>0</v>
          </cell>
          <cell r="U1584">
            <v>0</v>
          </cell>
        </row>
        <row r="1585">
          <cell r="A1585" t="str">
            <v>1.a.</v>
          </cell>
          <cell r="C1585" t="str">
            <v>Baja Tulangan (Ulir) D32</v>
          </cell>
          <cell r="G1585" t="str">
            <v>(M39b)</v>
          </cell>
          <cell r="H1585">
            <v>1.1000000000000001</v>
          </cell>
          <cell r="I1585" t="str">
            <v>Kg</v>
          </cell>
        </row>
        <row r="1586">
          <cell r="A1586" t="str">
            <v>1.b.</v>
          </cell>
          <cell r="C1586" t="str">
            <v>Kawat beton</v>
          </cell>
          <cell r="G1586" t="str">
            <v>(M14)</v>
          </cell>
          <cell r="H1586">
            <v>0.02</v>
          </cell>
          <cell r="I1586" t="str">
            <v>Kg</v>
          </cell>
          <cell r="Q1586" t="str">
            <v xml:space="preserve">JUMLAH HARGA TENAGA   </v>
          </cell>
          <cell r="U1586">
            <v>0</v>
          </cell>
        </row>
        <row r="1588">
          <cell r="A1588" t="str">
            <v>2.</v>
          </cell>
          <cell r="C1588" t="str">
            <v>ALAT</v>
          </cell>
          <cell r="L1588" t="str">
            <v>B.</v>
          </cell>
          <cell r="N1588" t="str">
            <v>BAHAN</v>
          </cell>
        </row>
        <row r="1589">
          <cell r="A1589" t="str">
            <v>2.a.</v>
          </cell>
          <cell r="C1589" t="str">
            <v>ALAT BANTU</v>
          </cell>
          <cell r="I1589" t="str">
            <v>Ls</v>
          </cell>
        </row>
        <row r="1590">
          <cell r="C1590" t="str">
            <v>Diperlukan  :</v>
          </cell>
          <cell r="L1590" t="str">
            <v>1.</v>
          </cell>
          <cell r="N1590" t="str">
            <v>Baja Tulangan (Ulir) D32</v>
          </cell>
          <cell r="O1590" t="str">
            <v>(M39b)</v>
          </cell>
          <cell r="P1590" t="str">
            <v>Kg</v>
          </cell>
          <cell r="Q1590">
            <v>1.1000000000000001</v>
          </cell>
          <cell r="R1590">
            <v>12750</v>
          </cell>
          <cell r="U1590">
            <v>14025.000000000002</v>
          </cell>
        </row>
        <row r="1591">
          <cell r="C1591" t="str">
            <v>- Gunting Potong Baja</v>
          </cell>
          <cell r="E1591" t="str">
            <v>=  2  buah</v>
          </cell>
          <cell r="L1591" t="str">
            <v>2.</v>
          </cell>
          <cell r="N1591" t="str">
            <v>Kawat Beton</v>
          </cell>
          <cell r="O1591" t="str">
            <v>(M14)</v>
          </cell>
          <cell r="P1591" t="str">
            <v>Kg</v>
          </cell>
          <cell r="Q1591">
            <v>0.02</v>
          </cell>
          <cell r="R1591">
            <v>9400</v>
          </cell>
          <cell r="U1591">
            <v>188</v>
          </cell>
        </row>
        <row r="1592">
          <cell r="C1592" t="str">
            <v>- Kunci Pembengkok Tulangan</v>
          </cell>
          <cell r="E1592" t="str">
            <v>=  2  buah</v>
          </cell>
        </row>
        <row r="1593">
          <cell r="C1593" t="str">
            <v>- Alat lainnya</v>
          </cell>
        </row>
        <row r="1595">
          <cell r="A1595" t="str">
            <v>3.</v>
          </cell>
          <cell r="C1595" t="str">
            <v>TENAGA</v>
          </cell>
        </row>
        <row r="1596">
          <cell r="C1596" t="str">
            <v>Produksi kerja satu hari</v>
          </cell>
          <cell r="G1596" t="str">
            <v>Qt</v>
          </cell>
          <cell r="H1596">
            <v>200</v>
          </cell>
          <cell r="I1596" t="str">
            <v>Kg</v>
          </cell>
          <cell r="Q1596" t="str">
            <v xml:space="preserve">JUMLAH HARGA BAHAN   </v>
          </cell>
          <cell r="U1596">
            <v>14213.000000000002</v>
          </cell>
        </row>
        <row r="1597">
          <cell r="C1597" t="str">
            <v>dibutuhkan tenaga :</v>
          </cell>
          <cell r="D1597" t="str">
            <v>- Mandor</v>
          </cell>
          <cell r="G1597" t="str">
            <v>M</v>
          </cell>
          <cell r="H1597">
            <v>1</v>
          </cell>
          <cell r="I1597" t="str">
            <v>orang</v>
          </cell>
        </row>
        <row r="1598">
          <cell r="D1598" t="str">
            <v>- Tukang</v>
          </cell>
          <cell r="G1598" t="str">
            <v>Tb</v>
          </cell>
          <cell r="H1598">
            <v>1</v>
          </cell>
          <cell r="I1598" t="str">
            <v>orang</v>
          </cell>
          <cell r="L1598" t="str">
            <v>C.</v>
          </cell>
          <cell r="N1598" t="str">
            <v>PERALATAN</v>
          </cell>
        </row>
        <row r="1599">
          <cell r="D1599" t="str">
            <v>- Pekerja</v>
          </cell>
          <cell r="G1599" t="str">
            <v>P</v>
          </cell>
          <cell r="H1599">
            <v>3</v>
          </cell>
          <cell r="I1599" t="str">
            <v>orang</v>
          </cell>
        </row>
        <row r="1600">
          <cell r="L1600" t="str">
            <v>1.</v>
          </cell>
          <cell r="N1600" t="str">
            <v>Alat Bantu</v>
          </cell>
          <cell r="P1600" t="str">
            <v>Ls</v>
          </cell>
          <cell r="Q1600">
            <v>1</v>
          </cell>
          <cell r="R1600">
            <v>50</v>
          </cell>
          <cell r="U1600">
            <v>50</v>
          </cell>
        </row>
        <row r="1601">
          <cell r="C1601" t="str">
            <v>Koefisien Tenaga / Kg  :</v>
          </cell>
        </row>
        <row r="1602">
          <cell r="D1602" t="str">
            <v>- Mandor</v>
          </cell>
          <cell r="E1602" t="str">
            <v>=  ( M x Tk ) : Qt</v>
          </cell>
          <cell r="G1602" t="str">
            <v>(L03)</v>
          </cell>
          <cell r="H1602">
            <v>3.5000000000000003E-2</v>
          </cell>
          <cell r="I1602" t="str">
            <v>jam</v>
          </cell>
        </row>
        <row r="1603">
          <cell r="D1603" t="str">
            <v>- Tukang</v>
          </cell>
          <cell r="E1603" t="str">
            <v>=  ( Tb x Tk ) : Qt</v>
          </cell>
          <cell r="G1603" t="str">
            <v>(L02)</v>
          </cell>
          <cell r="H1603">
            <v>3.5000000000000003E-2</v>
          </cell>
          <cell r="I1603" t="str">
            <v>jam</v>
          </cell>
        </row>
        <row r="1604">
          <cell r="D1604" t="str">
            <v>- Pekerja</v>
          </cell>
          <cell r="E1604" t="str">
            <v>=  ( P x Tk ) : Qt</v>
          </cell>
          <cell r="G1604" t="str">
            <v>(L01)</v>
          </cell>
          <cell r="H1604">
            <v>0.105</v>
          </cell>
          <cell r="I1604" t="str">
            <v>jam</v>
          </cell>
        </row>
        <row r="1606">
          <cell r="A1606" t="str">
            <v>4.</v>
          </cell>
          <cell r="C1606" t="str">
            <v>HARGA DASAR SATUAN UPAH, BAHAN DAN ALAT</v>
          </cell>
        </row>
        <row r="1607">
          <cell r="C1607" t="str">
            <v>Lihat lampiran.</v>
          </cell>
        </row>
        <row r="1608">
          <cell r="Q1608" t="str">
            <v xml:space="preserve">JUMLAH HARGA PERALATAN   </v>
          </cell>
          <cell r="U1608">
            <v>50</v>
          </cell>
        </row>
        <row r="1609">
          <cell r="A1609" t="str">
            <v>5.</v>
          </cell>
          <cell r="C1609" t="str">
            <v>ANALISA HARGA SATUAN PEKERJAAN</v>
          </cell>
        </row>
        <row r="1610">
          <cell r="C1610" t="str">
            <v>Lihat perhitungan dalam FORMULIR STANDAR UNTUK</v>
          </cell>
          <cell r="L1610" t="str">
            <v>D.</v>
          </cell>
          <cell r="N1610" t="str">
            <v>JUMLAH HARGA TENAGA, BAHAN DAN PERALATAN  ( A + B + C )</v>
          </cell>
          <cell r="U1610">
            <v>14263.000000000002</v>
          </cell>
        </row>
        <row r="1611">
          <cell r="C1611" t="str">
            <v>PEREKEMAN ANALISA MASING-MASING HARGA</v>
          </cell>
          <cell r="L1611" t="str">
            <v>E.</v>
          </cell>
          <cell r="N1611" t="str">
            <v>OVERHEAD &amp; PROFIT</v>
          </cell>
          <cell r="P1611">
            <v>10</v>
          </cell>
          <cell r="Q1611" t="str">
            <v>%  x  D</v>
          </cell>
          <cell r="U1611">
            <v>1426.3000000000002</v>
          </cell>
        </row>
        <row r="1612">
          <cell r="C1612" t="str">
            <v>SATUAN.</v>
          </cell>
          <cell r="L1612" t="str">
            <v>F.</v>
          </cell>
          <cell r="N1612" t="str">
            <v>HARGA SATUAN PEKERJAAN  ( D + E )</v>
          </cell>
          <cell r="U1612">
            <v>15689.300000000003</v>
          </cell>
        </row>
        <row r="1613">
          <cell r="C1613" t="str">
            <v>Didapat Harga Satuan Pekerjaan :</v>
          </cell>
          <cell r="L1613" t="str">
            <v>Note: 1</v>
          </cell>
          <cell r="N1613" t="str">
            <v>SATUAN dapat berdasarkan atas jam operasi untuk Tenaga Kerja dan Peralatan, volume dan/atau ukuran</v>
          </cell>
        </row>
        <row r="1614">
          <cell r="N1614" t="str">
            <v>berat untuk bahan-bahan.</v>
          </cell>
        </row>
        <row r="1615">
          <cell r="C1615" t="str">
            <v xml:space="preserve">Rp.  </v>
          </cell>
          <cell r="D1615">
            <v>15689.300000000003</v>
          </cell>
          <cell r="E1615" t="str">
            <v xml:space="preserve"> / Kg</v>
          </cell>
          <cell r="L1615">
            <v>2</v>
          </cell>
          <cell r="N1615" t="str">
            <v>Kuantitas satuan adalah kuantitas setiap komponen untuk menyelesaikan satu satuan pekerjaan dari nomor</v>
          </cell>
        </row>
        <row r="1616">
          <cell r="N1616" t="str">
            <v>mata pembayaran.</v>
          </cell>
        </row>
        <row r="1617">
          <cell r="L1617">
            <v>3</v>
          </cell>
          <cell r="N1617" t="str">
            <v>Biaya satuan untuk peralatan sudah termasuk bahan bakar, bahan habis dipakai dan operator.</v>
          </cell>
        </row>
        <row r="1618">
          <cell r="L1618">
            <v>4</v>
          </cell>
          <cell r="N1618" t="str">
            <v>Biaya satuan sudah termasuk pengeluaran untuk seluruh pajak yang berkaitan (tetapi tidak termasuk PPN</v>
          </cell>
        </row>
        <row r="1619">
          <cell r="J1619" t="str">
            <v>Berlanjut ke hal. berikut.</v>
          </cell>
          <cell r="N1619" t="str">
            <v>yang dibayar dari kontrak) dan biaya-biaya lainnya.</v>
          </cell>
        </row>
        <row r="1620">
          <cell r="A1620" t="str">
            <v>ITEM PEMBAYARAN NO.</v>
          </cell>
          <cell r="D1620" t="str">
            <v>:  7.3 (3)</v>
          </cell>
          <cell r="J1620" t="str">
            <v>Analisa EI-733</v>
          </cell>
        </row>
        <row r="1621">
          <cell r="A1621" t="str">
            <v>JENIS PEKERJAAN</v>
          </cell>
          <cell r="D1621" t="str">
            <v>:  Baja Tulangan (Ulir) D32</v>
          </cell>
        </row>
        <row r="1622">
          <cell r="A1622" t="str">
            <v>SATUAN PEMBAYARAN</v>
          </cell>
          <cell r="D1622" t="str">
            <v>:  KG</v>
          </cell>
          <cell r="H1622" t="str">
            <v xml:space="preserve">        URAIAN ANALISA HARGA SATUAN</v>
          </cell>
        </row>
        <row r="1623">
          <cell r="J1623" t="str">
            <v>Lanjutan</v>
          </cell>
        </row>
        <row r="1625">
          <cell r="A1625" t="str">
            <v>No.</v>
          </cell>
          <cell r="C1625" t="str">
            <v>U R A I A N</v>
          </cell>
          <cell r="G1625" t="str">
            <v>KODE</v>
          </cell>
          <cell r="H1625" t="str">
            <v>KOEF.</v>
          </cell>
          <cell r="I1625" t="str">
            <v>SATUAN</v>
          </cell>
          <cell r="J1625" t="str">
            <v>KETERANGAN</v>
          </cell>
        </row>
        <row r="1628">
          <cell r="A1628" t="str">
            <v>6.</v>
          </cell>
          <cell r="C1628" t="str">
            <v>MASA PELAKSANAAN YANG DIPERLUKAN</v>
          </cell>
        </row>
        <row r="1629">
          <cell r="C1629" t="str">
            <v>Masa Pelaksanaan :</v>
          </cell>
          <cell r="D1629" t="str">
            <v>. . . . . . . . . . . .</v>
          </cell>
        </row>
        <row r="1631">
          <cell r="A1631" t="str">
            <v>7.</v>
          </cell>
          <cell r="C1631" t="str">
            <v>VOLUME PEKERJAAN YANG DIPERLUKAN</v>
          </cell>
        </row>
        <row r="1632">
          <cell r="C1632" t="str">
            <v>Volume pekerjaan  :</v>
          </cell>
          <cell r="D1632">
            <v>0</v>
          </cell>
          <cell r="E1632" t="str">
            <v>Kg.</v>
          </cell>
        </row>
        <row r="1679">
          <cell r="A1679" t="str">
            <v>ITEM PEMBAYARAN NO.</v>
          </cell>
          <cell r="D1679" t="str">
            <v>:  7.3 (4)</v>
          </cell>
          <cell r="J1679" t="str">
            <v>Analisa EI-734</v>
          </cell>
          <cell r="T1679" t="str">
            <v>Analisa EI-734</v>
          </cell>
        </row>
        <row r="1680">
          <cell r="A1680" t="str">
            <v>JENIS PEKERJAAN</v>
          </cell>
          <cell r="D1680" t="str">
            <v>:  Baja Tulangan (Ulir) D39</v>
          </cell>
        </row>
        <row r="1681">
          <cell r="A1681" t="str">
            <v>SATUAN PEMBAYARAN</v>
          </cell>
          <cell r="D1681" t="str">
            <v>:  KG</v>
          </cell>
          <cell r="H1681" t="str">
            <v xml:space="preserve">        URAIAN ANALISA HARGA SATUAN</v>
          </cell>
          <cell r="L1681" t="str">
            <v>FORMULIR STANDAR UNTUK</v>
          </cell>
        </row>
        <row r="1682">
          <cell r="L1682" t="str">
            <v>PEREKAMAN ANALISA MASING-MASING HARGA SATUAN</v>
          </cell>
        </row>
        <row r="1683">
          <cell r="L1683" t="str">
            <v/>
          </cell>
        </row>
        <row r="1684">
          <cell r="A1684" t="str">
            <v>No.</v>
          </cell>
          <cell r="C1684" t="str">
            <v>U R A I A N</v>
          </cell>
          <cell r="G1684" t="str">
            <v>KODE</v>
          </cell>
          <cell r="H1684" t="str">
            <v>KOEF.</v>
          </cell>
          <cell r="I1684" t="str">
            <v>SATUAN</v>
          </cell>
          <cell r="J1684" t="str">
            <v>KETERANGAN</v>
          </cell>
        </row>
        <row r="1686">
          <cell r="L1686" t="str">
            <v>Proyek / Bagpro</v>
          </cell>
          <cell r="O1686" t="str">
            <v xml:space="preserve">:  Peningkatan Jalan Dan Jembatan Prop. NTT </v>
          </cell>
        </row>
        <row r="1687">
          <cell r="A1687" t="str">
            <v>I.</v>
          </cell>
          <cell r="C1687" t="str">
            <v>ASUMSI</v>
          </cell>
          <cell r="L1687" t="str">
            <v>No. Paket Kontrak</v>
          </cell>
          <cell r="O1687" t="str">
            <v xml:space="preserve">:  </v>
          </cell>
        </row>
        <row r="1688">
          <cell r="A1688">
            <v>1</v>
          </cell>
          <cell r="C1688" t="str">
            <v>Pekerjaan dilakukan secara manual</v>
          </cell>
          <cell r="L1688" t="str">
            <v>Nama Paket</v>
          </cell>
          <cell r="O1688" t="str">
            <v>:  Pembangunan Jalan Resetlement Pengungsi Mauritzu</v>
          </cell>
        </row>
        <row r="1689">
          <cell r="A1689">
            <v>2</v>
          </cell>
          <cell r="C1689" t="str">
            <v>Lokasi pekerjaan : sepanjang jalan</v>
          </cell>
          <cell r="L1689" t="str">
            <v>Prop / Kab / Kodya</v>
          </cell>
          <cell r="O1689" t="str">
            <v>:  Nusa Tenggara Timur / TTU</v>
          </cell>
        </row>
        <row r="1690">
          <cell r="A1690">
            <v>3</v>
          </cell>
          <cell r="C1690" t="str">
            <v>Bahan dasar (besi dan kawat) diterima seluruhnya</v>
          </cell>
          <cell r="L1690" t="str">
            <v>ITEM PEMBAYARAN NO.</v>
          </cell>
          <cell r="O1690" t="str">
            <v>:  7.3 (4)</v>
          </cell>
          <cell r="R1690" t="str">
            <v>PERKIRAAN VOL. PEK.</v>
          </cell>
          <cell r="T1690" t="str">
            <v>:</v>
          </cell>
          <cell r="U1690">
            <v>0</v>
          </cell>
        </row>
        <row r="1691">
          <cell r="C1691" t="str">
            <v>di lokasi pekerjaan</v>
          </cell>
          <cell r="L1691" t="str">
            <v>JENIS PEKERJAAN</v>
          </cell>
          <cell r="O1691" t="str">
            <v>:  Baja Tulangan (Ulir) D39</v>
          </cell>
          <cell r="R1691" t="str">
            <v>TOTAL HARGA (Rp.)</v>
          </cell>
          <cell r="T1691" t="str">
            <v>:</v>
          </cell>
          <cell r="U1691">
            <v>0</v>
          </cell>
        </row>
        <row r="1692">
          <cell r="A1692">
            <v>4</v>
          </cell>
          <cell r="C1692" t="str">
            <v>Jarak rata-rata Base camp ke lokasi pekerjaan</v>
          </cell>
          <cell r="G1692" t="str">
            <v>L</v>
          </cell>
          <cell r="H1692">
            <v>17.5</v>
          </cell>
          <cell r="I1692" t="str">
            <v>KM</v>
          </cell>
          <cell r="L1692" t="str">
            <v>SATUAN PEMBAYARAN</v>
          </cell>
          <cell r="O1692" t="str">
            <v>:  KG</v>
          </cell>
          <cell r="R1692" t="str">
            <v>% THD. BIAYA PROYEK</v>
          </cell>
          <cell r="T1692" t="str">
            <v>:</v>
          </cell>
          <cell r="U1692">
            <v>0</v>
          </cell>
        </row>
        <row r="1693">
          <cell r="A1693">
            <v>5</v>
          </cell>
          <cell r="C1693" t="str">
            <v>Jam kerja efektif per-hari</v>
          </cell>
          <cell r="G1693" t="str">
            <v>Tk</v>
          </cell>
          <cell r="H1693">
            <v>7</v>
          </cell>
          <cell r="I1693" t="str">
            <v>jam</v>
          </cell>
        </row>
        <row r="1694">
          <cell r="A1694">
            <v>6</v>
          </cell>
          <cell r="C1694" t="str">
            <v>Faktor Kehilangan Besi Tulangan</v>
          </cell>
          <cell r="G1694" t="str">
            <v>Fh</v>
          </cell>
          <cell r="H1694">
            <v>1.1000000000000001</v>
          </cell>
          <cell r="I1694" t="str">
            <v>-</v>
          </cell>
        </row>
        <row r="1695">
          <cell r="Q1695" t="str">
            <v>PERKIRAAN</v>
          </cell>
          <cell r="R1695" t="str">
            <v>HARGA</v>
          </cell>
          <cell r="S1695" t="str">
            <v>JUMLAH</v>
          </cell>
        </row>
        <row r="1696">
          <cell r="A1696" t="str">
            <v>II.</v>
          </cell>
          <cell r="C1696" t="str">
            <v>URUTAN KERJA</v>
          </cell>
          <cell r="L1696" t="str">
            <v>NO.</v>
          </cell>
          <cell r="N1696" t="str">
            <v>KOMPONEN</v>
          </cell>
          <cell r="P1696" t="str">
            <v>SATUAN</v>
          </cell>
          <cell r="Q1696" t="str">
            <v>KUANTITAS</v>
          </cell>
          <cell r="R1696" t="str">
            <v>SATUAN</v>
          </cell>
          <cell r="S1696" t="str">
            <v>HARGA</v>
          </cell>
        </row>
        <row r="1697">
          <cell r="A1697">
            <v>1</v>
          </cell>
          <cell r="C1697" t="str">
            <v>Besi tulangan dipotong dan dibengkokkan sesuai</v>
          </cell>
          <cell r="R1697" t="str">
            <v>(Rp.)</v>
          </cell>
          <cell r="S1697" t="str">
            <v>(Rp.)</v>
          </cell>
        </row>
        <row r="1698">
          <cell r="C1698" t="str">
            <v>dengan yang diperlukan</v>
          </cell>
        </row>
        <row r="1699">
          <cell r="A1699">
            <v>2</v>
          </cell>
          <cell r="C1699" t="str">
            <v>Batang tulangan dipasang / disusun sesuai dengan</v>
          </cell>
        </row>
        <row r="1700">
          <cell r="C1700" t="str">
            <v>Gambar Pelaksanaan dan persilangannya diikat kawat</v>
          </cell>
          <cell r="L1700" t="str">
            <v>A.</v>
          </cell>
          <cell r="N1700" t="str">
            <v>TENAGA</v>
          </cell>
        </row>
        <row r="1702">
          <cell r="A1702" t="str">
            <v>III.</v>
          </cell>
          <cell r="C1702" t="str">
            <v>PEMAKAIAN BAHAN, ALAT DAN TENAGA</v>
          </cell>
          <cell r="L1702" t="str">
            <v>1.</v>
          </cell>
          <cell r="N1702" t="str">
            <v>Pekerja Biasa</v>
          </cell>
          <cell r="O1702" t="str">
            <v>(L01)</v>
          </cell>
          <cell r="P1702" t="str">
            <v>jam</v>
          </cell>
          <cell r="Q1702">
            <v>0.105</v>
          </cell>
          <cell r="R1702">
            <v>0</v>
          </cell>
          <cell r="U1702">
            <v>0</v>
          </cell>
        </row>
        <row r="1703">
          <cell r="L1703" t="str">
            <v>2.</v>
          </cell>
          <cell r="N1703" t="str">
            <v>Tukang</v>
          </cell>
          <cell r="O1703" t="str">
            <v>(L02)</v>
          </cell>
          <cell r="P1703" t="str">
            <v>jam</v>
          </cell>
          <cell r="Q1703">
            <v>3.5000000000000003E-2</v>
          </cell>
          <cell r="R1703">
            <v>0</v>
          </cell>
          <cell r="U1703">
            <v>0</v>
          </cell>
        </row>
        <row r="1704">
          <cell r="A1704" t="str">
            <v xml:space="preserve">   1.</v>
          </cell>
          <cell r="C1704" t="str">
            <v>BAHAN</v>
          </cell>
          <cell r="L1704" t="str">
            <v>3.</v>
          </cell>
          <cell r="N1704" t="str">
            <v>Mandor</v>
          </cell>
          <cell r="O1704" t="str">
            <v>(L03)</v>
          </cell>
          <cell r="P1704" t="str">
            <v>jam</v>
          </cell>
          <cell r="Q1704">
            <v>3.5000000000000003E-2</v>
          </cell>
          <cell r="R1704">
            <v>0</v>
          </cell>
          <cell r="U1704">
            <v>0</v>
          </cell>
        </row>
        <row r="1705">
          <cell r="A1705" t="str">
            <v>1.a.</v>
          </cell>
          <cell r="C1705" t="str">
            <v>Baja Tulangan (Ulir) D39</v>
          </cell>
          <cell r="G1705" t="str">
            <v>(M57b)</v>
          </cell>
          <cell r="H1705">
            <v>1.1000000000000001</v>
          </cell>
          <cell r="I1705" t="str">
            <v>Kg</v>
          </cell>
        </row>
        <row r="1706">
          <cell r="A1706" t="str">
            <v>1.b.</v>
          </cell>
          <cell r="C1706" t="str">
            <v>Kawat beton</v>
          </cell>
          <cell r="G1706" t="str">
            <v>(M14)</v>
          </cell>
          <cell r="H1706">
            <v>0.02</v>
          </cell>
          <cell r="I1706" t="str">
            <v>Kg</v>
          </cell>
          <cell r="Q1706" t="str">
            <v xml:space="preserve">JUMLAH HARGA TENAGA   </v>
          </cell>
          <cell r="U1706">
            <v>0</v>
          </cell>
        </row>
        <row r="1708">
          <cell r="A1708" t="str">
            <v>2.</v>
          </cell>
          <cell r="C1708" t="str">
            <v>ALAT</v>
          </cell>
          <cell r="L1708" t="str">
            <v>B.</v>
          </cell>
          <cell r="N1708" t="str">
            <v>BAHAN</v>
          </cell>
        </row>
        <row r="1709">
          <cell r="A1709" t="str">
            <v>2.a.</v>
          </cell>
          <cell r="C1709" t="str">
            <v>ALAT BANTU</v>
          </cell>
          <cell r="I1709" t="str">
            <v>Ls</v>
          </cell>
        </row>
        <row r="1710">
          <cell r="C1710" t="str">
            <v>Diperlukan  :</v>
          </cell>
          <cell r="L1710" t="str">
            <v>1.</v>
          </cell>
          <cell r="N1710" t="str">
            <v>Baja Tulangan (Ulir) D39</v>
          </cell>
          <cell r="O1710" t="str">
            <v>(M57b)</v>
          </cell>
          <cell r="P1710" t="str">
            <v>Kg</v>
          </cell>
          <cell r="Q1710">
            <v>1.1000000000000001</v>
          </cell>
          <cell r="R1710">
            <v>12000</v>
          </cell>
          <cell r="U1710">
            <v>13200.000000000002</v>
          </cell>
        </row>
        <row r="1711">
          <cell r="C1711" t="str">
            <v>- Gunting Potong Baja</v>
          </cell>
          <cell r="E1711" t="str">
            <v>=  2  buah</v>
          </cell>
          <cell r="L1711" t="str">
            <v>2.</v>
          </cell>
          <cell r="N1711" t="str">
            <v>Kawat Beton</v>
          </cell>
          <cell r="O1711" t="str">
            <v>(M14)</v>
          </cell>
          <cell r="P1711" t="str">
            <v>Kg</v>
          </cell>
          <cell r="Q1711">
            <v>0.02</v>
          </cell>
          <cell r="R1711">
            <v>9400</v>
          </cell>
          <cell r="U1711">
            <v>188</v>
          </cell>
        </row>
        <row r="1712">
          <cell r="C1712" t="str">
            <v>- Kunci Pembengkok Tulangan</v>
          </cell>
          <cell r="E1712" t="str">
            <v>=  2  buah</v>
          </cell>
        </row>
        <row r="1713">
          <cell r="C1713" t="str">
            <v>- Alat lainnya</v>
          </cell>
        </row>
        <row r="1715">
          <cell r="A1715" t="str">
            <v>3.</v>
          </cell>
          <cell r="C1715" t="str">
            <v>TENAGA</v>
          </cell>
        </row>
        <row r="1716">
          <cell r="C1716" t="str">
            <v>Produksi kerja satu hari</v>
          </cell>
          <cell r="G1716" t="str">
            <v>Qt</v>
          </cell>
          <cell r="H1716">
            <v>200</v>
          </cell>
          <cell r="I1716" t="str">
            <v>Kg</v>
          </cell>
          <cell r="Q1716" t="str">
            <v xml:space="preserve">JUMLAH HARGA BAHAN   </v>
          </cell>
          <cell r="U1716">
            <v>13388.000000000002</v>
          </cell>
        </row>
        <row r="1717">
          <cell r="C1717" t="str">
            <v>dibutuhkan tenaga :</v>
          </cell>
          <cell r="D1717" t="str">
            <v>- Mandor</v>
          </cell>
          <cell r="G1717" t="str">
            <v>M</v>
          </cell>
          <cell r="H1717">
            <v>1</v>
          </cell>
          <cell r="I1717" t="str">
            <v>orang</v>
          </cell>
        </row>
        <row r="1718">
          <cell r="D1718" t="str">
            <v>- Tukang</v>
          </cell>
          <cell r="G1718" t="str">
            <v>Tb</v>
          </cell>
          <cell r="H1718">
            <v>1</v>
          </cell>
          <cell r="I1718" t="str">
            <v>orang</v>
          </cell>
          <cell r="L1718" t="str">
            <v>C.</v>
          </cell>
          <cell r="N1718" t="str">
            <v>PERALATAN</v>
          </cell>
        </row>
        <row r="1719">
          <cell r="D1719" t="str">
            <v>- Pekerja</v>
          </cell>
          <cell r="G1719" t="str">
            <v>P</v>
          </cell>
          <cell r="H1719">
            <v>3</v>
          </cell>
          <cell r="I1719" t="str">
            <v>orang</v>
          </cell>
        </row>
        <row r="1720">
          <cell r="L1720" t="str">
            <v>1.</v>
          </cell>
          <cell r="N1720" t="str">
            <v>Alat Bantu</v>
          </cell>
          <cell r="P1720" t="str">
            <v>Ls</v>
          </cell>
          <cell r="Q1720">
            <v>1</v>
          </cell>
          <cell r="R1720">
            <v>50</v>
          </cell>
          <cell r="U1720">
            <v>50</v>
          </cell>
        </row>
        <row r="1721">
          <cell r="C1721" t="str">
            <v>Koefisien Tenaga / Kg  :</v>
          </cell>
        </row>
        <row r="1722">
          <cell r="D1722" t="str">
            <v>- Mandor</v>
          </cell>
          <cell r="E1722" t="str">
            <v>=  ( M x Tk ) : Qt</v>
          </cell>
          <cell r="G1722" t="str">
            <v>(L03)</v>
          </cell>
          <cell r="H1722">
            <v>3.5000000000000003E-2</v>
          </cell>
          <cell r="I1722" t="str">
            <v>jam</v>
          </cell>
        </row>
        <row r="1723">
          <cell r="D1723" t="str">
            <v>- Tukang</v>
          </cell>
          <cell r="E1723" t="str">
            <v>=  ( Tb x Tk ) : Qt</v>
          </cell>
          <cell r="G1723" t="str">
            <v>(L02)</v>
          </cell>
          <cell r="H1723">
            <v>3.5000000000000003E-2</v>
          </cell>
          <cell r="I1723" t="str">
            <v>jam</v>
          </cell>
        </row>
        <row r="1724">
          <cell r="D1724" t="str">
            <v>- Pekerja</v>
          </cell>
          <cell r="E1724" t="str">
            <v>=  ( P x Tk ) : Qt</v>
          </cell>
          <cell r="G1724" t="str">
            <v>(L01)</v>
          </cell>
          <cell r="H1724">
            <v>0.105</v>
          </cell>
          <cell r="I1724" t="str">
            <v>jam</v>
          </cell>
        </row>
        <row r="1726">
          <cell r="A1726" t="str">
            <v>4.</v>
          </cell>
          <cell r="C1726" t="str">
            <v>HARGA DASAR SATUAN UPAH, BAHAN DAN ALAT</v>
          </cell>
        </row>
        <row r="1727">
          <cell r="C1727" t="str">
            <v>Lihat lampiran.</v>
          </cell>
        </row>
        <row r="1728">
          <cell r="Q1728" t="str">
            <v xml:space="preserve">JUMLAH HARGA PERALATAN   </v>
          </cell>
          <cell r="U1728">
            <v>50</v>
          </cell>
        </row>
        <row r="1729">
          <cell r="A1729" t="str">
            <v>5.</v>
          </cell>
          <cell r="C1729" t="str">
            <v>ANALISA HARGA SATUAN PEKERJAAN</v>
          </cell>
        </row>
        <row r="1730">
          <cell r="C1730" t="str">
            <v>Lihat perhitungan dalam FORMULIR STANDAR UNTUK</v>
          </cell>
          <cell r="L1730" t="str">
            <v>D.</v>
          </cell>
          <cell r="N1730" t="str">
            <v>JUMLAH HARGA TENAGA, BAHAN DAN PERALATAN  ( A + B + C )</v>
          </cell>
          <cell r="U1730">
            <v>13438.000000000002</v>
          </cell>
        </row>
        <row r="1731">
          <cell r="C1731" t="str">
            <v>PEREKEMAN ANALISA MASING-MASING HARGA</v>
          </cell>
          <cell r="L1731" t="str">
            <v>E.</v>
          </cell>
          <cell r="N1731" t="str">
            <v>OVERHEAD &amp; PROFIT</v>
          </cell>
          <cell r="P1731">
            <v>10</v>
          </cell>
          <cell r="Q1731" t="str">
            <v>%  x  D</v>
          </cell>
          <cell r="U1731">
            <v>1343.8000000000002</v>
          </cell>
        </row>
        <row r="1732">
          <cell r="C1732" t="str">
            <v>SATUAN.</v>
          </cell>
          <cell r="L1732" t="str">
            <v>F.</v>
          </cell>
          <cell r="N1732" t="str">
            <v>HARGA SATUAN PEKERJAAN  ( D + E )</v>
          </cell>
          <cell r="U1732">
            <v>14781.800000000003</v>
          </cell>
        </row>
        <row r="1733">
          <cell r="C1733" t="str">
            <v>Didapat Harga Satuan Pekerjaan :</v>
          </cell>
          <cell r="L1733" t="str">
            <v>Note: 1</v>
          </cell>
          <cell r="N1733" t="str">
            <v>SATUAN dapat berdasarkan atas jam operasi untuk Tenaga Kerja dan Peralatan, volume dan/atau ukuran</v>
          </cell>
        </row>
        <row r="1734">
          <cell r="N1734" t="str">
            <v>berat untuk bahan-bahan.</v>
          </cell>
        </row>
        <row r="1735">
          <cell r="C1735" t="str">
            <v xml:space="preserve">Rp.  </v>
          </cell>
          <cell r="D1735">
            <v>14781.800000000003</v>
          </cell>
          <cell r="E1735" t="str">
            <v xml:space="preserve"> / Kg</v>
          </cell>
          <cell r="L1735">
            <v>2</v>
          </cell>
          <cell r="N1735" t="str">
            <v>Kuantitas satuan adalah kuantitas setiap komponen untuk menyelesaikan satu satuan pekerjaan dari nomor</v>
          </cell>
        </row>
        <row r="1736">
          <cell r="N1736" t="str">
            <v>mata pembayaran.</v>
          </cell>
        </row>
        <row r="1737">
          <cell r="L1737">
            <v>3</v>
          </cell>
          <cell r="N1737" t="str">
            <v>Biaya satuan untuk peralatan sudah termasuk bahan bakar, bahan habis dipakai dan operator.</v>
          </cell>
        </row>
        <row r="1738">
          <cell r="L1738">
            <v>4</v>
          </cell>
          <cell r="N1738" t="str">
            <v>Biaya satuan sudah termasuk pengeluaran untuk seluruh pajak yang berkaitan (tetapi tidak termasuk PPN</v>
          </cell>
        </row>
        <row r="1739">
          <cell r="J1739" t="str">
            <v>Berlanjut ke hal. berikut.</v>
          </cell>
          <cell r="N1739" t="str">
            <v>yang dibayar dari kontrak) dan biaya-biaya lainnya.</v>
          </cell>
        </row>
        <row r="1740">
          <cell r="A1740" t="str">
            <v>ITEM PEMBAYARAN NO.</v>
          </cell>
          <cell r="D1740" t="str">
            <v>:  7.3 (4)</v>
          </cell>
          <cell r="J1740" t="str">
            <v>Analisa EI-734</v>
          </cell>
        </row>
        <row r="1741">
          <cell r="A1741" t="str">
            <v>JENIS PEKERJAAN</v>
          </cell>
          <cell r="D1741" t="str">
            <v>:  Baja Tulangan (Ulir) D39</v>
          </cell>
        </row>
        <row r="1742">
          <cell r="A1742" t="str">
            <v>SATUAN PEMBAYARAN</v>
          </cell>
          <cell r="D1742" t="str">
            <v>:  KG</v>
          </cell>
          <cell r="H1742" t="str">
            <v xml:space="preserve">        URAIAN ANALISA HARGA SATUAN</v>
          </cell>
        </row>
        <row r="1743">
          <cell r="J1743" t="str">
            <v>Lanjutan</v>
          </cell>
        </row>
        <row r="1745">
          <cell r="A1745" t="str">
            <v>No.</v>
          </cell>
          <cell r="C1745" t="str">
            <v>U R A I A N</v>
          </cell>
          <cell r="G1745" t="str">
            <v>KODE</v>
          </cell>
          <cell r="H1745" t="str">
            <v>KOEF.</v>
          </cell>
          <cell r="I1745" t="str">
            <v>SATUAN</v>
          </cell>
          <cell r="J1745" t="str">
            <v>KETERANGAN</v>
          </cell>
        </row>
        <row r="1748">
          <cell r="A1748" t="str">
            <v>6.</v>
          </cell>
          <cell r="C1748" t="str">
            <v>MASA PELAKSANAAN YANG DIPERLUKAN</v>
          </cell>
        </row>
        <row r="1749">
          <cell r="C1749" t="str">
            <v>Masa Pelaksanaan :</v>
          </cell>
          <cell r="D1749" t="str">
            <v>. . . . . . . . . . . .</v>
          </cell>
        </row>
        <row r="1751">
          <cell r="A1751" t="str">
            <v>7.</v>
          </cell>
          <cell r="C1751" t="str">
            <v>VOLUME PEKERJAAN YANG DIPERLUKAN</v>
          </cell>
        </row>
        <row r="1752">
          <cell r="C1752" t="str">
            <v>Volume pekerjaan  :</v>
          </cell>
          <cell r="D1752">
            <v>0</v>
          </cell>
          <cell r="E1752" t="str">
            <v>Kg.</v>
          </cell>
        </row>
        <row r="1799">
          <cell r="A1799" t="str">
            <v>ITEM PEMBAYARAN NO.</v>
          </cell>
          <cell r="D1799" t="str">
            <v>:  7.3 (5)</v>
          </cell>
          <cell r="J1799" t="str">
            <v>Analisa EI-735</v>
          </cell>
          <cell r="T1799" t="str">
            <v>Analisa EI-735</v>
          </cell>
        </row>
        <row r="1800">
          <cell r="A1800" t="str">
            <v>JENIS PEKERJAAN</v>
          </cell>
          <cell r="D1800" t="str">
            <v>:  Baja Tulangan (Ulir) D48</v>
          </cell>
        </row>
        <row r="1801">
          <cell r="A1801" t="str">
            <v>SATUAN PEMBAYARAN</v>
          </cell>
          <cell r="D1801" t="str">
            <v>:  KG</v>
          </cell>
          <cell r="H1801" t="str">
            <v xml:space="preserve">        URAIAN ANALISA HARGA SATUAN</v>
          </cell>
          <cell r="L1801" t="str">
            <v>FORMULIR STANDAR UNTUK</v>
          </cell>
        </row>
        <row r="1802">
          <cell r="L1802" t="str">
            <v>PEREKAMAN ANALISA MASING-MASING HARGA SATUAN</v>
          </cell>
        </row>
        <row r="1803">
          <cell r="L1803" t="str">
            <v/>
          </cell>
        </row>
        <row r="1804">
          <cell r="A1804" t="str">
            <v>No.</v>
          </cell>
          <cell r="C1804" t="str">
            <v>U R A I A N</v>
          </cell>
          <cell r="G1804" t="str">
            <v>KODE</v>
          </cell>
          <cell r="H1804" t="str">
            <v>KOEF.</v>
          </cell>
          <cell r="I1804" t="str">
            <v>SATUAN</v>
          </cell>
          <cell r="J1804" t="str">
            <v>KETERANGAN</v>
          </cell>
        </row>
        <row r="1806">
          <cell r="L1806" t="str">
            <v>Proyek / Bagpro</v>
          </cell>
          <cell r="O1806" t="str">
            <v xml:space="preserve">:  Peningkatan Jalan Dan Jembatan Prop. NTT </v>
          </cell>
        </row>
        <row r="1807">
          <cell r="A1807" t="str">
            <v>I.</v>
          </cell>
          <cell r="C1807" t="str">
            <v>ASUMSI</v>
          </cell>
          <cell r="L1807" t="str">
            <v>No. Paket Kontrak</v>
          </cell>
          <cell r="O1807" t="str">
            <v xml:space="preserve">:  </v>
          </cell>
        </row>
        <row r="1808">
          <cell r="A1808">
            <v>1</v>
          </cell>
          <cell r="C1808" t="str">
            <v>Pekerjaan dilakukan secara manual</v>
          </cell>
          <cell r="L1808" t="str">
            <v>Nama Paket</v>
          </cell>
          <cell r="O1808" t="str">
            <v>:  Pembangunan Jalan Resetlement Pengungsi Mauritzu</v>
          </cell>
        </row>
        <row r="1809">
          <cell r="A1809">
            <v>2</v>
          </cell>
          <cell r="C1809" t="str">
            <v>Lokasi pekerjaan : sepanjang jalan</v>
          </cell>
          <cell r="L1809" t="str">
            <v>Prop / Kab / Kodya</v>
          </cell>
          <cell r="O1809" t="str">
            <v>:  Nusa Tenggara Timur / TTU</v>
          </cell>
        </row>
        <row r="1810">
          <cell r="A1810">
            <v>3</v>
          </cell>
          <cell r="C1810" t="str">
            <v>Bahan dasar (besi dan kawat) diterima seluruhnya</v>
          </cell>
          <cell r="L1810" t="str">
            <v>ITEM PEMBAYARAN NO.</v>
          </cell>
          <cell r="O1810" t="str">
            <v>:  7.3 (5)</v>
          </cell>
          <cell r="R1810" t="str">
            <v>PERKIRAAN VOL. PEK.</v>
          </cell>
          <cell r="T1810" t="str">
            <v>:</v>
          </cell>
          <cell r="U1810">
            <v>0</v>
          </cell>
        </row>
        <row r="1811">
          <cell r="C1811" t="str">
            <v>di lokasi pekerjaan</v>
          </cell>
          <cell r="L1811" t="str">
            <v>JENIS PEKERJAAN</v>
          </cell>
          <cell r="O1811" t="str">
            <v>:  Baja Tulangan (Ulir) D48</v>
          </cell>
          <cell r="R1811" t="str">
            <v>TOTAL HARGA (Rp.)</v>
          </cell>
          <cell r="T1811" t="str">
            <v>:</v>
          </cell>
          <cell r="U1811">
            <v>0</v>
          </cell>
        </row>
        <row r="1812">
          <cell r="A1812">
            <v>4</v>
          </cell>
          <cell r="C1812" t="str">
            <v>Jarak rata-rata Base camp ke lokasi pekerjaan</v>
          </cell>
          <cell r="G1812" t="str">
            <v>L</v>
          </cell>
          <cell r="H1812">
            <v>17.5</v>
          </cell>
          <cell r="I1812" t="str">
            <v>KM</v>
          </cell>
          <cell r="L1812" t="str">
            <v>SATUAN PEMBAYARAN</v>
          </cell>
          <cell r="O1812" t="str">
            <v>:  KG</v>
          </cell>
          <cell r="R1812" t="str">
            <v>% THD. BIAYA PROYEK</v>
          </cell>
          <cell r="T1812" t="str">
            <v>:</v>
          </cell>
          <cell r="U1812">
            <v>0</v>
          </cell>
        </row>
        <row r="1813">
          <cell r="A1813">
            <v>5</v>
          </cell>
          <cell r="C1813" t="str">
            <v>Jam kerja efektif per-hari</v>
          </cell>
          <cell r="G1813" t="str">
            <v>Tk</v>
          </cell>
          <cell r="H1813">
            <v>7</v>
          </cell>
          <cell r="I1813" t="str">
            <v>jam</v>
          </cell>
        </row>
        <row r="1814">
          <cell r="A1814">
            <v>6</v>
          </cell>
          <cell r="C1814" t="str">
            <v>Faktor Kehilangan Besi Tulangan</v>
          </cell>
          <cell r="G1814" t="str">
            <v>Fh</v>
          </cell>
          <cell r="H1814">
            <v>1.1000000000000001</v>
          </cell>
          <cell r="I1814" t="str">
            <v>-</v>
          </cell>
        </row>
        <row r="1815">
          <cell r="Q1815" t="str">
            <v>PERKIRAAN</v>
          </cell>
          <cell r="R1815" t="str">
            <v>HARGA</v>
          </cell>
          <cell r="S1815" t="str">
            <v>JUMLAH</v>
          </cell>
        </row>
        <row r="1816">
          <cell r="A1816" t="str">
            <v>II.</v>
          </cell>
          <cell r="C1816" t="str">
            <v>URUTAN KERJA</v>
          </cell>
          <cell r="L1816" t="str">
            <v>NO.</v>
          </cell>
          <cell r="N1816" t="str">
            <v>KOMPONEN</v>
          </cell>
          <cell r="P1816" t="str">
            <v>SATUAN</v>
          </cell>
          <cell r="Q1816" t="str">
            <v>KUANTITAS</v>
          </cell>
          <cell r="R1816" t="str">
            <v>SATUAN</v>
          </cell>
          <cell r="S1816" t="str">
            <v>HARGA</v>
          </cell>
        </row>
        <row r="1817">
          <cell r="A1817">
            <v>1</v>
          </cell>
          <cell r="C1817" t="str">
            <v>Besi tulangan dipotong dan dibengkokkan sesuai</v>
          </cell>
          <cell r="R1817" t="str">
            <v>(Rp.)</v>
          </cell>
          <cell r="S1817" t="str">
            <v>(Rp.)</v>
          </cell>
        </row>
        <row r="1818">
          <cell r="C1818" t="str">
            <v>dengan yang diperlukan</v>
          </cell>
        </row>
        <row r="1819">
          <cell r="A1819">
            <v>2</v>
          </cell>
          <cell r="C1819" t="str">
            <v>Batang tulangan dipasang / disusun sesuai dengan</v>
          </cell>
        </row>
        <row r="1820">
          <cell r="C1820" t="str">
            <v>Gambar Pelaksanaan dan persilangannya diikat kawat</v>
          </cell>
          <cell r="L1820" t="str">
            <v>A.</v>
          </cell>
          <cell r="N1820" t="str">
            <v>TENAGA</v>
          </cell>
        </row>
        <row r="1822">
          <cell r="A1822" t="str">
            <v>III.</v>
          </cell>
          <cell r="C1822" t="str">
            <v>PEMAKAIAN BAHAN, ALAT DAN TENAGA</v>
          </cell>
          <cell r="L1822" t="str">
            <v>1.</v>
          </cell>
          <cell r="N1822" t="str">
            <v>Pekerja Biasa</v>
          </cell>
          <cell r="O1822" t="str">
            <v>(L01)</v>
          </cell>
          <cell r="P1822" t="str">
            <v>jam</v>
          </cell>
          <cell r="Q1822">
            <v>0.105</v>
          </cell>
          <cell r="R1822">
            <v>0</v>
          </cell>
          <cell r="U1822">
            <v>0</v>
          </cell>
        </row>
        <row r="1823">
          <cell r="L1823" t="str">
            <v>2.</v>
          </cell>
          <cell r="N1823" t="str">
            <v>Tukang</v>
          </cell>
          <cell r="O1823" t="str">
            <v>(L02)</v>
          </cell>
          <cell r="P1823" t="str">
            <v>jam</v>
          </cell>
          <cell r="Q1823">
            <v>3.5000000000000003E-2</v>
          </cell>
          <cell r="R1823">
            <v>0</v>
          </cell>
          <cell r="U1823">
            <v>0</v>
          </cell>
        </row>
        <row r="1824">
          <cell r="A1824" t="str">
            <v xml:space="preserve">   1.</v>
          </cell>
          <cell r="C1824" t="str">
            <v>BAHAN</v>
          </cell>
          <cell r="L1824" t="str">
            <v>3.</v>
          </cell>
          <cell r="N1824" t="str">
            <v>Mandor</v>
          </cell>
          <cell r="O1824" t="str">
            <v>(L03)</v>
          </cell>
          <cell r="P1824" t="str">
            <v>jam</v>
          </cell>
          <cell r="Q1824">
            <v>3.5000000000000003E-2</v>
          </cell>
          <cell r="R1824">
            <v>0</v>
          </cell>
          <cell r="U1824">
            <v>0</v>
          </cell>
        </row>
        <row r="1825">
          <cell r="A1825" t="str">
            <v>1.a.</v>
          </cell>
          <cell r="C1825" t="str">
            <v>Baja Tulangan (Ulir) D48</v>
          </cell>
          <cell r="G1825" t="str">
            <v>(M57c)</v>
          </cell>
          <cell r="H1825">
            <v>1.1000000000000001</v>
          </cell>
          <cell r="I1825" t="str">
            <v>Kg</v>
          </cell>
        </row>
        <row r="1826">
          <cell r="A1826" t="str">
            <v>1.b.</v>
          </cell>
          <cell r="C1826" t="str">
            <v>Kawat beton</v>
          </cell>
          <cell r="G1826" t="str">
            <v>(M14)</v>
          </cell>
          <cell r="H1826">
            <v>0.02</v>
          </cell>
          <cell r="I1826" t="str">
            <v>Kg</v>
          </cell>
          <cell r="Q1826" t="str">
            <v xml:space="preserve">JUMLAH HARGA TENAGA   </v>
          </cell>
          <cell r="U1826">
            <v>0</v>
          </cell>
        </row>
        <row r="1828">
          <cell r="A1828" t="str">
            <v>2.</v>
          </cell>
          <cell r="C1828" t="str">
            <v>ALAT</v>
          </cell>
          <cell r="L1828" t="str">
            <v>B.</v>
          </cell>
          <cell r="N1828" t="str">
            <v>BAHAN</v>
          </cell>
        </row>
        <row r="1829">
          <cell r="A1829" t="str">
            <v>2.a.</v>
          </cell>
          <cell r="C1829" t="str">
            <v>ALAT BANTU</v>
          </cell>
          <cell r="I1829" t="str">
            <v>Ls</v>
          </cell>
        </row>
        <row r="1830">
          <cell r="C1830" t="str">
            <v>Diperlukan  :</v>
          </cell>
          <cell r="L1830" t="str">
            <v>1.</v>
          </cell>
          <cell r="N1830" t="str">
            <v>Baja Tulangan (Ulir) D48</v>
          </cell>
          <cell r="O1830" t="str">
            <v>(M57c)</v>
          </cell>
          <cell r="P1830" t="str">
            <v>Kg</v>
          </cell>
          <cell r="Q1830">
            <v>1.1000000000000001</v>
          </cell>
          <cell r="R1830">
            <v>12750</v>
          </cell>
          <cell r="U1830">
            <v>14025.000000000002</v>
          </cell>
        </row>
        <row r="1831">
          <cell r="C1831" t="str">
            <v>- Gunting Potong Baja</v>
          </cell>
          <cell r="E1831" t="str">
            <v>=  2  buah</v>
          </cell>
          <cell r="L1831" t="str">
            <v>2.</v>
          </cell>
          <cell r="N1831" t="str">
            <v>Kawat Beton</v>
          </cell>
          <cell r="O1831" t="str">
            <v>(M14)</v>
          </cell>
          <cell r="P1831" t="str">
            <v>Kg</v>
          </cell>
          <cell r="Q1831">
            <v>0.02</v>
          </cell>
          <cell r="R1831">
            <v>9400</v>
          </cell>
          <cell r="U1831">
            <v>188</v>
          </cell>
        </row>
        <row r="1832">
          <cell r="C1832" t="str">
            <v>- Kunci Pembengkok Tulangan</v>
          </cell>
          <cell r="E1832" t="str">
            <v>=  2  buah</v>
          </cell>
        </row>
        <row r="1833">
          <cell r="C1833" t="str">
            <v>- Alat lainnya</v>
          </cell>
        </row>
        <row r="1835">
          <cell r="A1835" t="str">
            <v>3.</v>
          </cell>
          <cell r="C1835" t="str">
            <v>TENAGA</v>
          </cell>
        </row>
        <row r="1836">
          <cell r="C1836" t="str">
            <v>Produksi kerja satu hari</v>
          </cell>
          <cell r="G1836" t="str">
            <v>Qt</v>
          </cell>
          <cell r="H1836">
            <v>200</v>
          </cell>
          <cell r="I1836" t="str">
            <v>Kg</v>
          </cell>
          <cell r="Q1836" t="str">
            <v xml:space="preserve">JUMLAH HARGA BAHAN   </v>
          </cell>
          <cell r="U1836">
            <v>14213.000000000002</v>
          </cell>
        </row>
        <row r="1837">
          <cell r="C1837" t="str">
            <v>dibutuhkan tenaga :</v>
          </cell>
          <cell r="D1837" t="str">
            <v>- Mandor</v>
          </cell>
          <cell r="G1837" t="str">
            <v>M</v>
          </cell>
          <cell r="H1837">
            <v>1</v>
          </cell>
          <cell r="I1837" t="str">
            <v>orang</v>
          </cell>
        </row>
        <row r="1838">
          <cell r="D1838" t="str">
            <v>- Tukang</v>
          </cell>
          <cell r="G1838" t="str">
            <v>Tb</v>
          </cell>
          <cell r="H1838">
            <v>1</v>
          </cell>
          <cell r="I1838" t="str">
            <v>orang</v>
          </cell>
          <cell r="L1838" t="str">
            <v>C.</v>
          </cell>
          <cell r="N1838" t="str">
            <v>PERALATAN</v>
          </cell>
        </row>
        <row r="1839">
          <cell r="D1839" t="str">
            <v>- Pekerja</v>
          </cell>
          <cell r="G1839" t="str">
            <v>P</v>
          </cell>
          <cell r="H1839">
            <v>3</v>
          </cell>
          <cell r="I1839" t="str">
            <v>orang</v>
          </cell>
        </row>
        <row r="1840">
          <cell r="L1840" t="str">
            <v>1.</v>
          </cell>
          <cell r="N1840" t="str">
            <v>Alat Bantu</v>
          </cell>
          <cell r="P1840" t="str">
            <v>Ls</v>
          </cell>
          <cell r="Q1840">
            <v>1</v>
          </cell>
          <cell r="R1840">
            <v>50</v>
          </cell>
          <cell r="U1840">
            <v>50</v>
          </cell>
        </row>
        <row r="1841">
          <cell r="C1841" t="str">
            <v>Koefisien Tenaga / Kg  :</v>
          </cell>
        </row>
        <row r="1842">
          <cell r="D1842" t="str">
            <v>- Mandor</v>
          </cell>
          <cell r="E1842" t="str">
            <v>=  ( M x Tk ) : Qt</v>
          </cell>
          <cell r="G1842" t="str">
            <v>(L03)</v>
          </cell>
          <cell r="H1842">
            <v>3.5000000000000003E-2</v>
          </cell>
          <cell r="I1842" t="str">
            <v>jam</v>
          </cell>
        </row>
        <row r="1843">
          <cell r="D1843" t="str">
            <v>- Tukang</v>
          </cell>
          <cell r="E1843" t="str">
            <v>=  ( Tb x Tk ) : Qt</v>
          </cell>
          <cell r="G1843" t="str">
            <v>(L02)</v>
          </cell>
          <cell r="H1843">
            <v>3.5000000000000003E-2</v>
          </cell>
          <cell r="I1843" t="str">
            <v>jam</v>
          </cell>
        </row>
        <row r="1844">
          <cell r="D1844" t="str">
            <v>- Pekerja</v>
          </cell>
          <cell r="E1844" t="str">
            <v>=  ( P x Tk ) : Qt</v>
          </cell>
          <cell r="G1844" t="str">
            <v>(L01)</v>
          </cell>
          <cell r="H1844">
            <v>0.105</v>
          </cell>
          <cell r="I1844" t="str">
            <v>jam</v>
          </cell>
        </row>
        <row r="1846">
          <cell r="A1846" t="str">
            <v>4.</v>
          </cell>
          <cell r="C1846" t="str">
            <v>HARGA DASAR SATUAN UPAH, BAHAN DAN ALAT</v>
          </cell>
        </row>
        <row r="1847">
          <cell r="C1847" t="str">
            <v>Lihat lampiran.</v>
          </cell>
        </row>
        <row r="1848">
          <cell r="Q1848" t="str">
            <v xml:space="preserve">JUMLAH HARGA PERALATAN   </v>
          </cell>
          <cell r="U1848">
            <v>50</v>
          </cell>
        </row>
        <row r="1849">
          <cell r="A1849" t="str">
            <v>5.</v>
          </cell>
          <cell r="C1849" t="str">
            <v>ANALISA HARGA SATUAN PEKERJAAN</v>
          </cell>
        </row>
        <row r="1850">
          <cell r="C1850" t="str">
            <v>Lihat perhitungan dalam FORMULIR STANDAR UNTUK</v>
          </cell>
          <cell r="L1850" t="str">
            <v>D.</v>
          </cell>
          <cell r="N1850" t="str">
            <v>JUMLAH HARGA TENAGA, BAHAN DAN PERALATAN  ( A + B + C )</v>
          </cell>
          <cell r="U1850">
            <v>14263.000000000002</v>
          </cell>
        </row>
        <row r="1851">
          <cell r="C1851" t="str">
            <v>PEREKEMAN ANALISA MASING-MASING HARGA</v>
          </cell>
          <cell r="L1851" t="str">
            <v>E.</v>
          </cell>
          <cell r="N1851" t="str">
            <v>OVERHEAD &amp; PROFIT</v>
          </cell>
          <cell r="P1851">
            <v>10</v>
          </cell>
          <cell r="Q1851" t="str">
            <v>%  x  D</v>
          </cell>
          <cell r="U1851">
            <v>1426.3000000000002</v>
          </cell>
        </row>
        <row r="1852">
          <cell r="C1852" t="str">
            <v>SATUAN.</v>
          </cell>
          <cell r="L1852" t="str">
            <v>F.</v>
          </cell>
          <cell r="N1852" t="str">
            <v>HARGA SATUAN PEKERJAAN  ( D + E )</v>
          </cell>
          <cell r="U1852">
            <v>15689.300000000003</v>
          </cell>
        </row>
        <row r="1853">
          <cell r="C1853" t="str">
            <v>Didapat Harga Satuan Pekerjaan :</v>
          </cell>
          <cell r="L1853" t="str">
            <v>Note: 1</v>
          </cell>
          <cell r="N1853" t="str">
            <v>SATUAN dapat berdasarkan atas jam operasi untuk Tenaga Kerja dan Peralatan, volume dan/atau ukuran</v>
          </cell>
        </row>
        <row r="1854">
          <cell r="N1854" t="str">
            <v>berat untuk bahan-bahan.</v>
          </cell>
        </row>
        <row r="1855">
          <cell r="C1855" t="str">
            <v xml:space="preserve">Rp.  </v>
          </cell>
          <cell r="D1855">
            <v>15689.300000000003</v>
          </cell>
          <cell r="E1855" t="str">
            <v xml:space="preserve"> / Kg</v>
          </cell>
          <cell r="L1855">
            <v>2</v>
          </cell>
          <cell r="N1855" t="str">
            <v>Kuantitas satuan adalah kuantitas setiap komponen untuk menyelesaikan satu satuan pekerjaan dari nomor</v>
          </cell>
        </row>
        <row r="1856">
          <cell r="N1856" t="str">
            <v>mata pembayaran.</v>
          </cell>
        </row>
        <row r="1857">
          <cell r="L1857">
            <v>3</v>
          </cell>
          <cell r="N1857" t="str">
            <v>Biaya satuan untuk peralatan sudah termasuk bahan bakar, bahan habis dipakai dan operator.</v>
          </cell>
        </row>
        <row r="1858">
          <cell r="L1858">
            <v>4</v>
          </cell>
          <cell r="N1858" t="str">
            <v>Biaya satuan sudah termasuk pengeluaran untuk seluruh pajak yang berkaitan (tetapi tidak termasuk PPN</v>
          </cell>
        </row>
        <row r="1859">
          <cell r="J1859" t="str">
            <v>Berlanjut ke hal. berikut.</v>
          </cell>
          <cell r="N1859" t="str">
            <v>yang dibayar dari kontrak) dan biaya-biaya lainnya.</v>
          </cell>
        </row>
        <row r="1860">
          <cell r="A1860" t="str">
            <v>ITEM PEMBAYARAN NO.</v>
          </cell>
          <cell r="D1860" t="str">
            <v>:  7.3 (5)</v>
          </cell>
          <cell r="J1860" t="str">
            <v>Analisa EI-735</v>
          </cell>
        </row>
        <row r="1861">
          <cell r="A1861" t="str">
            <v>JENIS PEKERJAAN</v>
          </cell>
          <cell r="D1861" t="str">
            <v>:  Baja Tulangan (Ulir) D48</v>
          </cell>
        </row>
        <row r="1862">
          <cell r="A1862" t="str">
            <v>SATUAN PEMBAYARAN</v>
          </cell>
          <cell r="D1862" t="str">
            <v>:  KG</v>
          </cell>
          <cell r="H1862" t="str">
            <v xml:space="preserve">        URAIAN ANALISA HARGA SATUAN</v>
          </cell>
        </row>
        <row r="1863">
          <cell r="J1863" t="str">
            <v>Lanjutan</v>
          </cell>
        </row>
        <row r="1865">
          <cell r="A1865" t="str">
            <v>No.</v>
          </cell>
          <cell r="C1865" t="str">
            <v>U R A I A N</v>
          </cell>
          <cell r="G1865" t="str">
            <v>KODE</v>
          </cell>
          <cell r="H1865" t="str">
            <v>KOEF.</v>
          </cell>
          <cell r="I1865" t="str">
            <v>SATUAN</v>
          </cell>
          <cell r="J1865" t="str">
            <v>KETERANGAN</v>
          </cell>
        </row>
        <row r="1868">
          <cell r="A1868" t="str">
            <v>6.</v>
          </cell>
          <cell r="C1868" t="str">
            <v>MASA PELAKSANAAN YANG DIPERLUKAN</v>
          </cell>
        </row>
        <row r="1869">
          <cell r="C1869" t="str">
            <v>Masa Pelaksanaan :</v>
          </cell>
          <cell r="D1869" t="str">
            <v>. . . . . . . . . . . .</v>
          </cell>
        </row>
        <row r="1871">
          <cell r="A1871" t="str">
            <v>7.</v>
          </cell>
          <cell r="C1871" t="str">
            <v>VOLUME PEKERJAAN YANG DIPERLUKAN</v>
          </cell>
        </row>
        <row r="1872">
          <cell r="C1872" t="str">
            <v>Volume pekerjaan  :</v>
          </cell>
          <cell r="D1872">
            <v>0</v>
          </cell>
          <cell r="E1872" t="str">
            <v>Kg.</v>
          </cell>
        </row>
        <row r="1919">
          <cell r="A1919" t="str">
            <v>ITEM PEMBAYARAN NO.</v>
          </cell>
          <cell r="D1919" t="str">
            <v>:  7.2 (1)</v>
          </cell>
          <cell r="J1919" t="str">
            <v>Analisa EI-721</v>
          </cell>
          <cell r="T1919" t="str">
            <v>Analisa EI-721</v>
          </cell>
        </row>
        <row r="1920">
          <cell r="A1920" t="str">
            <v>JENIS PEKERJAAN</v>
          </cell>
          <cell r="D1920" t="str">
            <v>:  Unit Pracetak Gelagar Tipe I,</v>
          </cell>
          <cell r="G1920" t="str">
            <v>L (m) =</v>
          </cell>
          <cell r="H1920">
            <v>32</v>
          </cell>
        </row>
        <row r="1921">
          <cell r="A1921" t="str">
            <v>SATUAN PEMBAYARAN</v>
          </cell>
          <cell r="D1921" t="str">
            <v>:  Buah</v>
          </cell>
          <cell r="H1921" t="str">
            <v xml:space="preserve">        URAIAN ANALISA HARGA SATUAN</v>
          </cell>
          <cell r="L1921" t="str">
            <v>FORMULIR STANDAR UNTUK</v>
          </cell>
        </row>
        <row r="1922">
          <cell r="L1922" t="str">
            <v>PEREKAMAN ANALISA MASING-MASING HARGA SATUAN</v>
          </cell>
        </row>
        <row r="1923">
          <cell r="L1923" t="str">
            <v/>
          </cell>
        </row>
        <row r="1924">
          <cell r="A1924" t="str">
            <v>No.</v>
          </cell>
          <cell r="C1924" t="str">
            <v>U R A I A N</v>
          </cell>
          <cell r="G1924" t="str">
            <v>KODE</v>
          </cell>
          <cell r="H1924" t="str">
            <v>KOEF.</v>
          </cell>
          <cell r="I1924" t="str">
            <v>SATUAN</v>
          </cell>
          <cell r="J1924" t="str">
            <v>KETERANGAN</v>
          </cell>
        </row>
        <row r="1926">
          <cell r="L1926" t="str">
            <v>Proyek / Bagpro</v>
          </cell>
          <cell r="O1926" t="str">
            <v xml:space="preserve">:  Peningkatan Jalan Dan Jembatan Prop. NTT </v>
          </cell>
        </row>
        <row r="1927">
          <cell r="A1927" t="str">
            <v>I.</v>
          </cell>
          <cell r="C1927" t="str">
            <v>ASUMSI</v>
          </cell>
          <cell r="L1927" t="str">
            <v>No. Paket Kontrak</v>
          </cell>
          <cell r="O1927" t="str">
            <v xml:space="preserve">:  </v>
          </cell>
        </row>
        <row r="1928">
          <cell r="A1928">
            <v>1</v>
          </cell>
          <cell r="C1928" t="str">
            <v>Membeli PCI Girder jadi dari Pabrik</v>
          </cell>
          <cell r="L1928" t="str">
            <v>Nama Paket</v>
          </cell>
          <cell r="O1928" t="str">
            <v>:  Pembangunan Jalan Resetlement Pengungsi Mauritzu</v>
          </cell>
        </row>
        <row r="1929">
          <cell r="A1929">
            <v>2</v>
          </cell>
          <cell r="C1929" t="str">
            <v>Lokasi pekerjaan : di setiap jembatan</v>
          </cell>
          <cell r="L1929" t="str">
            <v>Prop / Kab / Kodya</v>
          </cell>
          <cell r="O1929" t="str">
            <v>:  Nusa Tenggara Timur / TTU</v>
          </cell>
        </row>
        <row r="1930">
          <cell r="A1930">
            <v>3</v>
          </cell>
          <cell r="C1930" t="str">
            <v>Jarak rata-rata Base camp ke lokasi pekerjaan</v>
          </cell>
          <cell r="G1930" t="str">
            <v>Lp</v>
          </cell>
          <cell r="H1930">
            <v>17.5</v>
          </cell>
          <cell r="I1930" t="str">
            <v>KM</v>
          </cell>
          <cell r="L1930" t="str">
            <v>ITEM PEMBAYARAN NO.</v>
          </cell>
          <cell r="O1930" t="str">
            <v>:  7.2 (1)</v>
          </cell>
          <cell r="R1930" t="str">
            <v>PERKIRAAN VOL. PEK.</v>
          </cell>
          <cell r="T1930" t="str">
            <v>:</v>
          </cell>
          <cell r="U1930">
            <v>0</v>
          </cell>
        </row>
        <row r="1931">
          <cell r="A1931">
            <v>4</v>
          </cell>
          <cell r="C1931" t="str">
            <v>Jam kerja efektif per-hari</v>
          </cell>
          <cell r="G1931" t="str">
            <v>Tk</v>
          </cell>
          <cell r="H1931">
            <v>7</v>
          </cell>
          <cell r="I1931" t="str">
            <v>jam</v>
          </cell>
          <cell r="L1931" t="str">
            <v>JENIS PEKERJAAN</v>
          </cell>
          <cell r="O1931" t="str">
            <v>:  Unit Pracetak Gelagar Tipe I,</v>
          </cell>
          <cell r="R1931" t="str">
            <v>TOTAL HARGA (Rp.)</v>
          </cell>
          <cell r="T1931" t="str">
            <v>:</v>
          </cell>
          <cell r="U1931">
            <v>0</v>
          </cell>
        </row>
        <row r="1932">
          <cell r="A1932">
            <v>5</v>
          </cell>
          <cell r="C1932" t="str">
            <v>Tinggi PCI Girder</v>
          </cell>
          <cell r="G1932" t="str">
            <v>H</v>
          </cell>
          <cell r="H1932">
            <v>1.6</v>
          </cell>
          <cell r="I1932" t="str">
            <v>M</v>
          </cell>
          <cell r="L1932" t="str">
            <v>SATUAN PEMBAYARAN</v>
          </cell>
          <cell r="O1932" t="str">
            <v>:  Buah</v>
          </cell>
          <cell r="P1932" t="str">
            <v>L (m) =</v>
          </cell>
          <cell r="Q1932">
            <v>32</v>
          </cell>
          <cell r="R1932" t="str">
            <v>% THD. BIAYA PROYEK</v>
          </cell>
          <cell r="T1932" t="str">
            <v>:</v>
          </cell>
          <cell r="U1932">
            <v>0</v>
          </cell>
        </row>
        <row r="1933">
          <cell r="A1933">
            <v>6</v>
          </cell>
          <cell r="C1933" t="str">
            <v>Bentang PCI Girder</v>
          </cell>
          <cell r="G1933" t="str">
            <v>L</v>
          </cell>
          <cell r="H1933">
            <v>31.6</v>
          </cell>
          <cell r="I1933" t="str">
            <v>M</v>
          </cell>
        </row>
        <row r="1934">
          <cell r="A1934">
            <v>7</v>
          </cell>
          <cell r="C1934" t="str">
            <v>Jarak pelabuhan ke Base Camp</v>
          </cell>
          <cell r="G1934" t="str">
            <v>Ld2</v>
          </cell>
          <cell r="H1934">
            <v>30</v>
          </cell>
          <cell r="I1934" t="str">
            <v>KM</v>
          </cell>
        </row>
        <row r="1935">
          <cell r="Q1935" t="str">
            <v>PERKIRAAN</v>
          </cell>
          <cell r="R1935" t="str">
            <v>HARGA</v>
          </cell>
          <cell r="S1935" t="str">
            <v>JUMLAH</v>
          </cell>
        </row>
        <row r="1936">
          <cell r="L1936" t="str">
            <v>NO.</v>
          </cell>
          <cell r="N1936" t="str">
            <v>KOMPONEN</v>
          </cell>
          <cell r="P1936" t="str">
            <v>SATUAN</v>
          </cell>
          <cell r="Q1936" t="str">
            <v>KUANTITAS</v>
          </cell>
          <cell r="R1936" t="str">
            <v>SATUAN</v>
          </cell>
          <cell r="S1936" t="str">
            <v>HARGA</v>
          </cell>
        </row>
        <row r="1937">
          <cell r="A1937" t="str">
            <v>II.</v>
          </cell>
          <cell r="C1937" t="str">
            <v>URUTAN KERJA</v>
          </cell>
          <cell r="R1937" t="str">
            <v>(Rp.)</v>
          </cell>
          <cell r="S1937" t="str">
            <v>(Rp.)</v>
          </cell>
        </row>
        <row r="1938">
          <cell r="A1938">
            <v>1</v>
          </cell>
          <cell r="C1938" t="str">
            <v>Gelagar/girder dikirim oleh pabrik ke pelabuhan ter-</v>
          </cell>
        </row>
        <row r="1939">
          <cell r="C1939" t="str">
            <v>dekat atau dari pabrik ke lokasi (kalau satu pulau)</v>
          </cell>
        </row>
        <row r="1940">
          <cell r="A1940">
            <v>2</v>
          </cell>
          <cell r="C1940" t="str">
            <v>Gelagar/girder dari pelabuhan diangkut dengan truck</v>
          </cell>
          <cell r="L1940" t="str">
            <v>A.</v>
          </cell>
          <cell r="N1940" t="str">
            <v>TENAGA</v>
          </cell>
        </row>
        <row r="1941">
          <cell r="C1941" t="str">
            <v>atas tanggungan kontraktor</v>
          </cell>
        </row>
        <row r="1942">
          <cell r="A1942">
            <v>3</v>
          </cell>
          <cell r="C1942" t="str">
            <v>Memuat &amp; menurunkan dari/ke truck dengan Crane</v>
          </cell>
          <cell r="L1942" t="str">
            <v>1.</v>
          </cell>
          <cell r="N1942" t="str">
            <v>Pekerja</v>
          </cell>
          <cell r="O1942" t="str">
            <v>(L01)</v>
          </cell>
          <cell r="P1942" t="str">
            <v>jam</v>
          </cell>
          <cell r="Q1942">
            <v>3.0120481927710845</v>
          </cell>
          <cell r="R1942">
            <v>0</v>
          </cell>
          <cell r="U1942">
            <v>0</v>
          </cell>
        </row>
        <row r="1943">
          <cell r="L1943" t="str">
            <v>2.</v>
          </cell>
          <cell r="N1943" t="str">
            <v>Tukang</v>
          </cell>
          <cell r="O1943" t="str">
            <v>(L02)</v>
          </cell>
          <cell r="P1943" t="str">
            <v>jam</v>
          </cell>
          <cell r="Q1943">
            <v>0.30120481927710846</v>
          </cell>
          <cell r="R1943">
            <v>0</v>
          </cell>
          <cell r="U1943">
            <v>0</v>
          </cell>
        </row>
        <row r="1944">
          <cell r="A1944" t="str">
            <v>III.</v>
          </cell>
          <cell r="C1944" t="str">
            <v>PEMAKAIAN BAHAN, ALAT DAN TENAGA</v>
          </cell>
          <cell r="L1944" t="str">
            <v>3.</v>
          </cell>
          <cell r="N1944" t="str">
            <v>Mandor</v>
          </cell>
          <cell r="O1944" t="str">
            <v>(L03)</v>
          </cell>
          <cell r="P1944" t="str">
            <v>jam</v>
          </cell>
          <cell r="Q1944">
            <v>0.30120481927710846</v>
          </cell>
          <cell r="R1944">
            <v>0</v>
          </cell>
          <cell r="U1944">
            <v>0</v>
          </cell>
        </row>
        <row r="1946">
          <cell r="A1946" t="str">
            <v xml:space="preserve">   1.</v>
          </cell>
          <cell r="C1946" t="str">
            <v>BAHAN</v>
          </cell>
          <cell r="Q1946" t="str">
            <v xml:space="preserve">JUMLAH HARGA TENAGA   </v>
          </cell>
          <cell r="U1946">
            <v>0</v>
          </cell>
        </row>
        <row r="1947">
          <cell r="C1947" t="str">
            <v>Unit Pracetak Tipe I</v>
          </cell>
          <cell r="D1947" t="str">
            <v>Bentang =</v>
          </cell>
          <cell r="E1947">
            <v>32</v>
          </cell>
          <cell r="G1947" t="str">
            <v>(M58d)</v>
          </cell>
          <cell r="H1947">
            <v>1</v>
          </cell>
          <cell r="I1947" t="str">
            <v>Buah</v>
          </cell>
        </row>
        <row r="1948">
          <cell r="L1948" t="str">
            <v>B.</v>
          </cell>
          <cell r="N1948" t="str">
            <v>BAHAN</v>
          </cell>
        </row>
        <row r="1950">
          <cell r="A1950" t="str">
            <v>2.</v>
          </cell>
          <cell r="C1950" t="str">
            <v>ALAT</v>
          </cell>
          <cell r="L1950" t="str">
            <v>1.</v>
          </cell>
          <cell r="N1950" t="str">
            <v>Unit Pracetak Tipe I</v>
          </cell>
          <cell r="P1950" t="str">
            <v>Buah</v>
          </cell>
          <cell r="Q1950">
            <v>1</v>
          </cell>
          <cell r="R1950">
            <v>54350000</v>
          </cell>
          <cell r="U1950">
            <v>54350000</v>
          </cell>
        </row>
        <row r="1951">
          <cell r="A1951" t="str">
            <v>2.a</v>
          </cell>
          <cell r="C1951" t="str">
            <v>DUMP TRUCK</v>
          </cell>
          <cell r="G1951" t="str">
            <v>(E08)</v>
          </cell>
          <cell r="O1951" t="str">
            <v>(M58d)</v>
          </cell>
        </row>
        <row r="1952">
          <cell r="C1952" t="str">
            <v>Kapasitas bak sekali muat</v>
          </cell>
          <cell r="G1952" t="str">
            <v>V</v>
          </cell>
          <cell r="H1952">
            <v>10</v>
          </cell>
          <cell r="I1952" t="str">
            <v>Buah</v>
          </cell>
          <cell r="N1952" t="str">
            <v>Bentang =</v>
          </cell>
          <cell r="O1952">
            <v>32</v>
          </cell>
        </row>
        <row r="1953">
          <cell r="C1953" t="str">
            <v>Faktor efisiensi alat</v>
          </cell>
          <cell r="G1953" t="str">
            <v>Fa</v>
          </cell>
          <cell r="H1953">
            <v>0.83</v>
          </cell>
        </row>
        <row r="1954">
          <cell r="C1954" t="str">
            <v>Kecepatanrata-rata bermuatan</v>
          </cell>
          <cell r="G1954" t="str">
            <v>v1</v>
          </cell>
          <cell r="H1954">
            <v>40</v>
          </cell>
          <cell r="I1954" t="str">
            <v>Km/Jam</v>
          </cell>
        </row>
        <row r="1955">
          <cell r="C1955" t="str">
            <v>Kecepatan rata-rata kosong</v>
          </cell>
          <cell r="G1955" t="str">
            <v>v2</v>
          </cell>
          <cell r="H1955">
            <v>60</v>
          </cell>
          <cell r="I1955" t="str">
            <v>Km/Jam</v>
          </cell>
        </row>
        <row r="1956">
          <cell r="C1956" t="str">
            <v>Waktu siklus    :</v>
          </cell>
          <cell r="G1956" t="str">
            <v>Ts1</v>
          </cell>
          <cell r="Q1956" t="str">
            <v xml:space="preserve">JUMLAH HARGA BAHAN   </v>
          </cell>
          <cell r="U1956">
            <v>54350000</v>
          </cell>
        </row>
        <row r="1957">
          <cell r="C1957" t="str">
            <v>- Waktu tempuh isi  = (Ld2 : v1 ) x 60</v>
          </cell>
          <cell r="G1957" t="str">
            <v>T1</v>
          </cell>
          <cell r="H1957">
            <v>45</v>
          </cell>
          <cell r="I1957" t="str">
            <v>menit</v>
          </cell>
        </row>
        <row r="1958">
          <cell r="C1958" t="str">
            <v>- Waktu tempuh kosong  = (Ld2 : v2)  x  60</v>
          </cell>
          <cell r="G1958" t="str">
            <v>T2</v>
          </cell>
          <cell r="H1958">
            <v>30</v>
          </cell>
          <cell r="I1958" t="str">
            <v>menit</v>
          </cell>
          <cell r="L1958" t="str">
            <v>C.</v>
          </cell>
          <cell r="N1958" t="str">
            <v>PERALATAN</v>
          </cell>
        </row>
        <row r="1959">
          <cell r="C1959" t="str">
            <v>- Lain-lain (bongkar dan muat)</v>
          </cell>
          <cell r="G1959" t="str">
            <v>T3</v>
          </cell>
          <cell r="H1959">
            <v>45</v>
          </cell>
          <cell r="I1959" t="str">
            <v>menit</v>
          </cell>
        </row>
        <row r="1960">
          <cell r="G1960" t="str">
            <v>Ts1</v>
          </cell>
          <cell r="H1960">
            <v>120</v>
          </cell>
          <cell r="I1960" t="str">
            <v>menit</v>
          </cell>
          <cell r="L1960" t="str">
            <v>1.</v>
          </cell>
          <cell r="N1960" t="str">
            <v>Dump Truck</v>
          </cell>
          <cell r="O1960" t="str">
            <v>(E08)</v>
          </cell>
          <cell r="P1960" t="str">
            <v>Ls</v>
          </cell>
          <cell r="Q1960">
            <v>0.24096385542168677</v>
          </cell>
          <cell r="R1960">
            <v>85369.901634057198</v>
          </cell>
          <cell r="U1960">
            <v>20571.060634712579</v>
          </cell>
        </row>
        <row r="1961">
          <cell r="L1961" t="str">
            <v>2.</v>
          </cell>
          <cell r="N1961" t="str">
            <v>Crane</v>
          </cell>
          <cell r="O1961" t="str">
            <v>(E07)</v>
          </cell>
          <cell r="P1961" t="str">
            <v>jam</v>
          </cell>
          <cell r="Q1961">
            <v>0.30120481927710846</v>
          </cell>
          <cell r="R1961">
            <v>232365.64986024512</v>
          </cell>
          <cell r="U1961">
            <v>69989.653572362993</v>
          </cell>
        </row>
        <row r="1962">
          <cell r="C1962" t="str">
            <v>Kapasitas Produksi / Jam   =</v>
          </cell>
          <cell r="E1962" t="str">
            <v>V x Fa x 60</v>
          </cell>
          <cell r="G1962" t="str">
            <v>Q1</v>
          </cell>
          <cell r="H1962">
            <v>4.1499999999999995</v>
          </cell>
          <cell r="I1962" t="str">
            <v>Bh/Jam</v>
          </cell>
          <cell r="L1962" t="str">
            <v>3.</v>
          </cell>
          <cell r="N1962" t="str">
            <v>Alat Bantu</v>
          </cell>
          <cell r="P1962" t="str">
            <v>jam</v>
          </cell>
          <cell r="Q1962">
            <v>1</v>
          </cell>
          <cell r="R1962">
            <v>2500</v>
          </cell>
          <cell r="U1962">
            <v>2500</v>
          </cell>
        </row>
        <row r="1963">
          <cell r="E1963" t="str">
            <v>Ts1</v>
          </cell>
        </row>
        <row r="1965">
          <cell r="C1965" t="str">
            <v>Koefisien Alat / bh</v>
          </cell>
          <cell r="D1965" t="str">
            <v xml:space="preserve">  = 1 : Q1</v>
          </cell>
          <cell r="G1965" t="str">
            <v>(E08)</v>
          </cell>
          <cell r="H1965">
            <v>0.24096385542168677</v>
          </cell>
          <cell r="I1965" t="str">
            <v>Jam</v>
          </cell>
        </row>
        <row r="1967">
          <cell r="A1967" t="str">
            <v>2.b</v>
          </cell>
          <cell r="C1967" t="str">
            <v xml:space="preserve">CRANE </v>
          </cell>
          <cell r="G1967" t="str">
            <v>(E07)</v>
          </cell>
        </row>
        <row r="1968">
          <cell r="C1968" t="str">
            <v>Kapasitas</v>
          </cell>
          <cell r="G1968" t="str">
            <v>V2</v>
          </cell>
          <cell r="H1968">
            <v>3</v>
          </cell>
          <cell r="I1968" t="str">
            <v>Buah</v>
          </cell>
          <cell r="Q1968" t="str">
            <v xml:space="preserve">JUMLAH HARGA PERALATAN   </v>
          </cell>
          <cell r="U1968">
            <v>93060.714207075565</v>
          </cell>
        </row>
        <row r="1969">
          <cell r="C1969" t="str">
            <v>Faktor Efisiensi alat</v>
          </cell>
          <cell r="G1969" t="str">
            <v>Fa</v>
          </cell>
          <cell r="H1969">
            <v>0.83</v>
          </cell>
          <cell r="I1969" t="str">
            <v>-</v>
          </cell>
        </row>
        <row r="1970">
          <cell r="C1970" t="str">
            <v>Waktu siklus</v>
          </cell>
          <cell r="L1970" t="str">
            <v>D.</v>
          </cell>
          <cell r="N1970" t="str">
            <v>JUMLAH HARGA TENAGA, BAHAN DAN PERALATAN  ( A + B + C )</v>
          </cell>
          <cell r="U1970">
            <v>54443060.714207076</v>
          </cell>
        </row>
        <row r="1971">
          <cell r="C1971" t="str">
            <v>- Waktu memuat dan membongkar</v>
          </cell>
          <cell r="G1971" t="str">
            <v>T1</v>
          </cell>
          <cell r="H1971">
            <v>30</v>
          </cell>
          <cell r="I1971" t="str">
            <v>menit</v>
          </cell>
          <cell r="J1971" t="str">
            <v>Lumpsum</v>
          </cell>
          <cell r="L1971" t="str">
            <v>E.</v>
          </cell>
          <cell r="N1971" t="str">
            <v>OVERHEAD &amp; PROFIT</v>
          </cell>
          <cell r="P1971">
            <v>10</v>
          </cell>
          <cell r="Q1971" t="str">
            <v>%  x  D</v>
          </cell>
          <cell r="U1971">
            <v>5444306.0714207077</v>
          </cell>
        </row>
        <row r="1972">
          <cell r="C1972" t="str">
            <v>- dan lain-lain ( termasuk mengatur dan menggeser)</v>
          </cell>
          <cell r="G1972" t="str">
            <v>T2</v>
          </cell>
          <cell r="H1972">
            <v>15</v>
          </cell>
          <cell r="I1972" t="str">
            <v>menit</v>
          </cell>
          <cell r="L1972" t="str">
            <v>F.</v>
          </cell>
          <cell r="N1972" t="str">
            <v>HARGA SATUAN PEKERJAAN  ( D + E )</v>
          </cell>
          <cell r="U1972">
            <v>59887366.785627782</v>
          </cell>
        </row>
        <row r="1973">
          <cell r="G1973" t="str">
            <v>Ts2</v>
          </cell>
          <cell r="H1973">
            <v>45</v>
          </cell>
          <cell r="I1973" t="str">
            <v>menit</v>
          </cell>
          <cell r="L1973" t="str">
            <v>Note: 1</v>
          </cell>
          <cell r="N1973" t="str">
            <v>SATUAN dapat berdasarkan atas jam operasi untuk Tenaga Kerja dan Peralatan, volume dan/atau ukuran</v>
          </cell>
        </row>
        <row r="1974">
          <cell r="N1974" t="str">
            <v>berat untuk bahan-bahan.</v>
          </cell>
        </row>
        <row r="1975">
          <cell r="C1975" t="str">
            <v>Kap. Prod. / jam  =</v>
          </cell>
          <cell r="D1975" t="str">
            <v>V x Fa</v>
          </cell>
          <cell r="G1975" t="str">
            <v>Q2</v>
          </cell>
          <cell r="H1975">
            <v>3.32</v>
          </cell>
          <cell r="I1975" t="str">
            <v>Bh/jam</v>
          </cell>
          <cell r="L1975">
            <v>2</v>
          </cell>
          <cell r="N1975" t="str">
            <v>Kuantitas satuan adalah kuantitas setiap komponen untuk menyelesaikan satu satuan pekerjaan dari nomor</v>
          </cell>
        </row>
        <row r="1976">
          <cell r="D1976" t="str">
            <v>Ts2</v>
          </cell>
          <cell r="N1976" t="str">
            <v>mata pembayaran.</v>
          </cell>
        </row>
        <row r="1977">
          <cell r="C1977" t="str">
            <v>Koefisien Alat / Bh</v>
          </cell>
          <cell r="D1977" t="str">
            <v xml:space="preserve"> =  1  :  Q2</v>
          </cell>
          <cell r="G1977" t="str">
            <v>(E07)</v>
          </cell>
          <cell r="H1977">
            <v>0.30120481927710846</v>
          </cell>
          <cell r="I1977" t="str">
            <v>jam</v>
          </cell>
          <cell r="L1977">
            <v>3</v>
          </cell>
          <cell r="N1977" t="str">
            <v>Biaya satuan untuk peralatan sudah termasuk bahan bakar, bahan habis dipakai dan operator.</v>
          </cell>
        </row>
        <row r="1978">
          <cell r="L1978">
            <v>4</v>
          </cell>
          <cell r="N1978" t="str">
            <v>Biaya satuan sudah termasuk pengeluaran untuk seluruh pajak yang berkaitan (tetapi tidak termasuk PPN</v>
          </cell>
        </row>
        <row r="1979">
          <cell r="J1979" t="str">
            <v>Berlanjut ke hal. berikut.</v>
          </cell>
          <cell r="N1979" t="str">
            <v>yang dibayar dari kontrak) dan biaya-biaya lainnya.</v>
          </cell>
        </row>
        <row r="1980">
          <cell r="A1980" t="str">
            <v>ITEM PEMBAYARAN NO.</v>
          </cell>
          <cell r="D1980" t="str">
            <v>:  7.2 (1)</v>
          </cell>
          <cell r="J1980" t="str">
            <v>Analisa EI-721</v>
          </cell>
        </row>
        <row r="1981">
          <cell r="A1981" t="str">
            <v>JENIS PEKERJAAN</v>
          </cell>
          <cell r="D1981" t="str">
            <v>:  Unit Pracetak Gelagar Tipe I,</v>
          </cell>
        </row>
        <row r="1982">
          <cell r="A1982" t="str">
            <v>SATUAN PEMBAYARAN</v>
          </cell>
          <cell r="D1982" t="str">
            <v>:  Buah</v>
          </cell>
          <cell r="H1982" t="str">
            <v xml:space="preserve">        URAIAN ANALISA HARGA SATUAN</v>
          </cell>
        </row>
        <row r="1983">
          <cell r="J1983" t="str">
            <v>Lanjutan</v>
          </cell>
        </row>
        <row r="1985">
          <cell r="A1985" t="str">
            <v>No.</v>
          </cell>
          <cell r="C1985" t="str">
            <v>U R A I A N</v>
          </cell>
          <cell r="G1985" t="str">
            <v>KODE</v>
          </cell>
          <cell r="H1985" t="str">
            <v>KOEF.</v>
          </cell>
          <cell r="I1985" t="str">
            <v>SATUAN</v>
          </cell>
          <cell r="J1985" t="str">
            <v>KETERANGAN</v>
          </cell>
        </row>
        <row r="1988">
          <cell r="A1988" t="str">
            <v>2.c.</v>
          </cell>
          <cell r="C1988" t="str">
            <v>ALAT  BANTU</v>
          </cell>
        </row>
        <row r="1989">
          <cell r="C1989" t="str">
            <v>Diperlukan alat bantu untuk transportasi</v>
          </cell>
          <cell r="J1989" t="str">
            <v>Lumpsum</v>
          </cell>
        </row>
        <row r="1990">
          <cell r="C1990" t="str">
            <v>- Tackle</v>
          </cell>
        </row>
        <row r="1991">
          <cell r="C1991" t="str">
            <v>- Tambang</v>
          </cell>
        </row>
        <row r="1992">
          <cell r="C1992" t="str">
            <v>- Alat kecil lainnya</v>
          </cell>
        </row>
        <row r="1994">
          <cell r="A1994" t="str">
            <v>3.</v>
          </cell>
          <cell r="C1994" t="str">
            <v>TENAGA</v>
          </cell>
        </row>
        <row r="1995">
          <cell r="C1995" t="str">
            <v>Produksi per hari  (unloading)  =  Q2 x Tk</v>
          </cell>
          <cell r="G1995" t="str">
            <v>Qt</v>
          </cell>
          <cell r="H1995">
            <v>23.24</v>
          </cell>
          <cell r="I1995" t="str">
            <v>Buah</v>
          </cell>
        </row>
        <row r="1996">
          <cell r="C1996" t="str">
            <v>Kebutuhan tenaga  (di lokasi pekerjaan) :</v>
          </cell>
        </row>
        <row r="1997">
          <cell r="D1997" t="str">
            <v>- Mandor</v>
          </cell>
          <cell r="G1997" t="str">
            <v>M</v>
          </cell>
          <cell r="H1997">
            <v>1</v>
          </cell>
          <cell r="I1997" t="str">
            <v>orang</v>
          </cell>
        </row>
        <row r="1998">
          <cell r="D1998" t="str">
            <v>- Tukang</v>
          </cell>
          <cell r="G1998" t="str">
            <v>Tb</v>
          </cell>
          <cell r="H1998">
            <v>1</v>
          </cell>
          <cell r="I1998" t="str">
            <v>orang</v>
          </cell>
        </row>
        <row r="1999">
          <cell r="D1999" t="str">
            <v>- Pekerja</v>
          </cell>
          <cell r="G1999" t="str">
            <v>P</v>
          </cell>
          <cell r="H1999">
            <v>10</v>
          </cell>
          <cell r="I1999" t="str">
            <v>orang</v>
          </cell>
        </row>
        <row r="2001">
          <cell r="C2001" t="str">
            <v>Koefisien Tenaga / M3   :</v>
          </cell>
        </row>
        <row r="2002">
          <cell r="D2002" t="str">
            <v>-  Mandor</v>
          </cell>
          <cell r="E2002" t="str">
            <v>= (Tk x M) : Qt</v>
          </cell>
          <cell r="G2002" t="str">
            <v>(L03)</v>
          </cell>
          <cell r="H2002">
            <v>0.30120481927710846</v>
          </cell>
          <cell r="I2002" t="str">
            <v>jam</v>
          </cell>
        </row>
        <row r="2003">
          <cell r="D2003" t="str">
            <v>-  Tukang</v>
          </cell>
          <cell r="E2003" t="str">
            <v>= (Tk x Tb) : Qt</v>
          </cell>
          <cell r="G2003" t="str">
            <v>(L02)</v>
          </cell>
          <cell r="H2003">
            <v>0.30120481927710846</v>
          </cell>
          <cell r="I2003" t="str">
            <v>jam</v>
          </cell>
        </row>
        <row r="2004">
          <cell r="D2004" t="str">
            <v>-  Pekerja</v>
          </cell>
          <cell r="E2004" t="str">
            <v>= (Tk x P) : Qt</v>
          </cell>
          <cell r="G2004" t="str">
            <v>(L01)</v>
          </cell>
          <cell r="H2004">
            <v>3.0120481927710845</v>
          </cell>
          <cell r="I2004" t="str">
            <v>jam</v>
          </cell>
        </row>
        <row r="2007">
          <cell r="A2007" t="str">
            <v>4.</v>
          </cell>
          <cell r="C2007" t="str">
            <v>HARGA DASAR SATUAN UPAH, BAHAN DAN ALAT</v>
          </cell>
        </row>
        <row r="2008">
          <cell r="C2008" t="str">
            <v>Lihat lampiran.</v>
          </cell>
        </row>
        <row r="2010">
          <cell r="A2010" t="str">
            <v>5.</v>
          </cell>
          <cell r="C2010" t="str">
            <v>ANALISA HARGA SATUAN PEKERJAAN</v>
          </cell>
        </row>
        <row r="2011">
          <cell r="C2011" t="str">
            <v>Lihat perhitungan dalam FORMULIR STANDAR UNTUK</v>
          </cell>
        </row>
        <row r="2012">
          <cell r="C2012" t="str">
            <v>PEREKEMAN ANALISA MASING-MASING HARGA</v>
          </cell>
        </row>
        <row r="2013">
          <cell r="C2013" t="str">
            <v>SATUAN.</v>
          </cell>
        </row>
        <row r="2014">
          <cell r="C2014" t="str">
            <v>Didapat Harga Satuan Pekerjaan :</v>
          </cell>
        </row>
        <row r="2016">
          <cell r="C2016" t="str">
            <v xml:space="preserve">Rp.  </v>
          </cell>
          <cell r="D2016">
            <v>59887366.785627782</v>
          </cell>
          <cell r="E2016" t="str">
            <v xml:space="preserve"> / Buah</v>
          </cell>
        </row>
        <row r="2020">
          <cell r="A2020" t="str">
            <v>6.</v>
          </cell>
          <cell r="C2020" t="str">
            <v>MASA PELAKSANAAN YANG DIPERLUKAN</v>
          </cell>
        </row>
        <row r="2021">
          <cell r="C2021" t="str">
            <v>Masa Pelaksanaan :</v>
          </cell>
          <cell r="D2021" t="str">
            <v>. . . . . . . . . . . .</v>
          </cell>
        </row>
        <row r="2023">
          <cell r="A2023" t="str">
            <v>7.</v>
          </cell>
          <cell r="C2023" t="str">
            <v>VOLUME PEKERJAAN YANG DIPERLUKAN</v>
          </cell>
        </row>
        <row r="2024">
          <cell r="C2024" t="str">
            <v>Volume pekerjaan  :</v>
          </cell>
          <cell r="D2024">
            <v>0</v>
          </cell>
          <cell r="E2024" t="str">
            <v>M3</v>
          </cell>
        </row>
      </sheetData>
      <sheetData sheetId="30" refreshError="1">
        <row r="1">
          <cell r="A1" t="str">
            <v>ITEM PEMBAYARAN NO.</v>
          </cell>
          <cell r="D1" t="str">
            <v>:  8.1 (1)</v>
          </cell>
          <cell r="J1" t="str">
            <v>Analisa EI-811</v>
          </cell>
          <cell r="T1" t="str">
            <v>Analisa EI-811</v>
          </cell>
        </row>
        <row r="2">
          <cell r="A2" t="str">
            <v>JENIS PEKERJAAN</v>
          </cell>
          <cell r="D2" t="str">
            <v>:  Pondasi Agregat Kls. A Untuk Pek. Minor</v>
          </cell>
        </row>
        <row r="3">
          <cell r="A3" t="str">
            <v>SATUAN PEMBAYARAN</v>
          </cell>
          <cell r="D3" t="str">
            <v>:  M3</v>
          </cell>
          <cell r="H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KETERANGAN</v>
          </cell>
        </row>
        <row r="8">
          <cell r="L8" t="str">
            <v>Proyek / Bagpro</v>
          </cell>
          <cell r="O8" t="str">
            <v xml:space="preserve">:  Peningkatan Jalan Dan Jembatan Prop. NTT </v>
          </cell>
        </row>
        <row r="9">
          <cell r="A9" t="str">
            <v>I.</v>
          </cell>
          <cell r="C9" t="str">
            <v>ASUMSI</v>
          </cell>
          <cell r="L9" t="str">
            <v>No. Paket Kontrak</v>
          </cell>
          <cell r="O9" t="str">
            <v xml:space="preserve">:  </v>
          </cell>
        </row>
        <row r="10">
          <cell r="A10">
            <v>1</v>
          </cell>
          <cell r="C10" t="str">
            <v>Menggunakan alat berat (cara mekanik)</v>
          </cell>
          <cell r="L10" t="str">
            <v>Nama Paket</v>
          </cell>
          <cell r="O10" t="str">
            <v>:  Pembangunan Jalan Resetlement Pengungsi Mauritzu</v>
          </cell>
        </row>
        <row r="11">
          <cell r="A11">
            <v>2</v>
          </cell>
          <cell r="C11" t="str">
            <v>Lokasi pekerjaan : setempat2 di sepanjang jalan</v>
          </cell>
          <cell r="L11" t="str">
            <v>Prop / Kab / Kodya</v>
          </cell>
          <cell r="O11" t="str">
            <v>:  Nusa Tenggara Timur / TTU</v>
          </cell>
        </row>
        <row r="12">
          <cell r="A12">
            <v>3</v>
          </cell>
          <cell r="C12" t="str">
            <v>Kondisi existing jalan : sedang</v>
          </cell>
          <cell r="L12" t="str">
            <v>MATA PEMBAYARAN NO.</v>
          </cell>
          <cell r="O12" t="str">
            <v>:  8.1 (1)</v>
          </cell>
          <cell r="R12" t="str">
            <v>PERKIRAAN VOL. PEK.</v>
          </cell>
          <cell r="T12" t="str">
            <v>:</v>
          </cell>
          <cell r="U12">
            <v>0</v>
          </cell>
        </row>
        <row r="13">
          <cell r="A13">
            <v>4</v>
          </cell>
          <cell r="C13" t="str">
            <v>Jarak rata-rata Base Camp ke lokasi pekerjaan</v>
          </cell>
          <cell r="G13" t="str">
            <v>L</v>
          </cell>
          <cell r="H13">
            <v>17.5</v>
          </cell>
          <cell r="I13" t="str">
            <v>KM</v>
          </cell>
          <cell r="L13" t="str">
            <v>JENIS PEKERJAAN</v>
          </cell>
          <cell r="O13" t="str">
            <v>:  Pondasi Agregat Kls. A Untuk -</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P14" t="str">
            <v xml:space="preserve">                   Pek. Minor</v>
          </cell>
          <cell r="R14" t="str">
            <v>% THD. BIAYA PROYEK</v>
          </cell>
          <cell r="T14" t="str">
            <v>:</v>
          </cell>
          <cell r="U14">
            <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60</v>
          </cell>
          <cell r="I17" t="str">
            <v>%</v>
          </cell>
          <cell r="J17" t="str">
            <v xml:space="preserve"> Gradasi harus</v>
          </cell>
          <cell r="Q17" t="str">
            <v>PERKIRAAN</v>
          </cell>
          <cell r="R17" t="str">
            <v>HARGA</v>
          </cell>
          <cell r="S17" t="str">
            <v>JUMLAH</v>
          </cell>
        </row>
        <row r="18">
          <cell r="D18" t="str">
            <v>- Agregat Halus</v>
          </cell>
          <cell r="G18" t="str">
            <v>Ah</v>
          </cell>
          <cell r="H18">
            <v>40</v>
          </cell>
          <cell r="I18" t="str">
            <v>%</v>
          </cell>
          <cell r="J18" t="str">
            <v xml:space="preserve"> 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 xml:space="preserve">Wheel Loader mencampur &amp; memuat Agregat ke </v>
          </cell>
        </row>
        <row r="21">
          <cell r="C21" t="str">
            <v>dalam Dump Truck di Base Camp</v>
          </cell>
        </row>
        <row r="22">
          <cell r="A22">
            <v>2</v>
          </cell>
          <cell r="C22" t="str">
            <v>Dump Truck mengangkut Agregat ke lokasi</v>
          </cell>
          <cell r="L22" t="str">
            <v>A.</v>
          </cell>
          <cell r="N22" t="str">
            <v>TENAGA</v>
          </cell>
        </row>
        <row r="23">
          <cell r="C23" t="str">
            <v>pekerjaan dan dihampar secara manual</v>
          </cell>
        </row>
        <row r="24">
          <cell r="A24">
            <v>3</v>
          </cell>
          <cell r="C24" t="str">
            <v>Hamparan Agregat dibasahi dengan Water Tank</v>
          </cell>
          <cell r="L24" t="str">
            <v>1.</v>
          </cell>
          <cell r="N24" t="str">
            <v>Pekerja Biasa</v>
          </cell>
          <cell r="O24" t="str">
            <v>(L01)</v>
          </cell>
          <cell r="P24" t="str">
            <v>jam</v>
          </cell>
          <cell r="Q24">
            <v>0.8924587237840248</v>
          </cell>
          <cell r="R24">
            <v>0</v>
          </cell>
          <cell r="U24">
            <v>0</v>
          </cell>
        </row>
        <row r="25">
          <cell r="C25" t="str">
            <v>Truck sebelum dipadatkan dengan Pedestrian Roller</v>
          </cell>
          <cell r="L25" t="str">
            <v>2.</v>
          </cell>
          <cell r="N25" t="str">
            <v>Mandor</v>
          </cell>
          <cell r="O25" t="str">
            <v>(L03)</v>
          </cell>
          <cell r="P25" t="str">
            <v>jam</v>
          </cell>
          <cell r="Q25">
            <v>3.5698348951360995E-2</v>
          </cell>
          <cell r="R25">
            <v>0</v>
          </cell>
          <cell r="U25">
            <v>0</v>
          </cell>
        </row>
        <row r="26">
          <cell r="A26">
            <v>4</v>
          </cell>
          <cell r="C26" t="str">
            <v>Sekelompok pekerja membuat galian lubang/patching,</v>
          </cell>
        </row>
        <row r="27">
          <cell r="C27" t="str">
            <v>merapikan tepi hamparan dan level permukaan</v>
          </cell>
        </row>
        <row r="28">
          <cell r="C28" t="str">
            <v>dengan menggunakan Alat Bantu</v>
          </cell>
          <cell r="Q28" t="str">
            <v xml:space="preserve">JUMLAH HARGA TENAGA   </v>
          </cell>
          <cell r="U28">
            <v>0</v>
          </cell>
        </row>
        <row r="30">
          <cell r="A30" t="str">
            <v>III.</v>
          </cell>
          <cell r="C30" t="str">
            <v>PEMAKAIAN BAHAN, ALAT DAN TENAGA</v>
          </cell>
          <cell r="L30" t="str">
            <v>B.</v>
          </cell>
          <cell r="N30" t="str">
            <v>BAHAN</v>
          </cell>
        </row>
        <row r="32">
          <cell r="A32" t="str">
            <v xml:space="preserve">   1.</v>
          </cell>
          <cell r="C32" t="str">
            <v>BAHAN</v>
          </cell>
          <cell r="L32" t="str">
            <v>1.</v>
          </cell>
          <cell r="N32" t="str">
            <v>Agregat Kasar    (M03)</v>
          </cell>
          <cell r="O32" t="str">
            <v>(M03)</v>
          </cell>
          <cell r="P32" t="str">
            <v>M3</v>
          </cell>
          <cell r="Q32">
            <v>0.72</v>
          </cell>
          <cell r="R32">
            <v>32852.921470565663</v>
          </cell>
          <cell r="U32">
            <v>23654.103458807276</v>
          </cell>
        </row>
        <row r="33">
          <cell r="C33" t="str">
            <v>- Agregat Kasar</v>
          </cell>
          <cell r="D33" t="str">
            <v>=  Ak x 1 M3 x Fk</v>
          </cell>
          <cell r="G33" t="str">
            <v>M03</v>
          </cell>
          <cell r="H33">
            <v>0.72</v>
          </cell>
          <cell r="I33" t="str">
            <v>M3</v>
          </cell>
          <cell r="L33" t="str">
            <v>2.</v>
          </cell>
          <cell r="N33" t="str">
            <v>Agregat Halus    (M04)</v>
          </cell>
          <cell r="O33" t="str">
            <v>(M04)</v>
          </cell>
          <cell r="P33" t="str">
            <v>M3</v>
          </cell>
          <cell r="Q33">
            <v>0.48</v>
          </cell>
          <cell r="R33">
            <v>31756.453225945177</v>
          </cell>
          <cell r="U33">
            <v>15243.097548453685</v>
          </cell>
        </row>
        <row r="34">
          <cell r="C34" t="str">
            <v>- Agregat Halus</v>
          </cell>
          <cell r="D34" t="str">
            <v>=  Ah x 1 M3 x Fk</v>
          </cell>
          <cell r="G34" t="str">
            <v>M04</v>
          </cell>
          <cell r="H34">
            <v>0.48</v>
          </cell>
          <cell r="I34" t="str">
            <v>M3</v>
          </cell>
        </row>
        <row r="36">
          <cell r="A36" t="str">
            <v xml:space="preserve">   2.</v>
          </cell>
          <cell r="C36" t="str">
            <v>ALAT</v>
          </cell>
        </row>
        <row r="37">
          <cell r="A37" t="str">
            <v xml:space="preserve">   2.a.</v>
          </cell>
          <cell r="C37" t="str">
            <v>WHEEL LOADER</v>
          </cell>
          <cell r="G37" t="str">
            <v>(E15)</v>
          </cell>
        </row>
        <row r="38">
          <cell r="C38" t="str">
            <v>Kapasitas bucket</v>
          </cell>
          <cell r="G38" t="str">
            <v>V</v>
          </cell>
          <cell r="H38">
            <v>1.5</v>
          </cell>
          <cell r="I38" t="str">
            <v>M3</v>
          </cell>
          <cell r="Q38" t="str">
            <v xml:space="preserve">JUMLAH HARGA BAHAN   </v>
          </cell>
          <cell r="U38">
            <v>38897.201007260963</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row>
        <row r="42">
          <cell r="C42" t="str">
            <v>- Mencampur</v>
          </cell>
          <cell r="G42" t="str">
            <v>T1</v>
          </cell>
          <cell r="H42">
            <v>1.5</v>
          </cell>
          <cell r="I42" t="str">
            <v>menit</v>
          </cell>
          <cell r="L42" t="str">
            <v>1.</v>
          </cell>
          <cell r="N42" t="str">
            <v>Wheel Loader</v>
          </cell>
          <cell r="O42" t="str">
            <v>(E15)</v>
          </cell>
          <cell r="P42" t="str">
            <v>jam</v>
          </cell>
          <cell r="Q42">
            <v>3.5698348951360995E-2</v>
          </cell>
          <cell r="R42">
            <v>215035.12819823693</v>
          </cell>
          <cell r="U42">
            <v>7676.3990432213086</v>
          </cell>
        </row>
        <row r="43">
          <cell r="C43" t="str">
            <v>- Memuat dan lain-lain</v>
          </cell>
          <cell r="G43" t="str">
            <v>T2</v>
          </cell>
          <cell r="H43">
            <v>0.5</v>
          </cell>
          <cell r="I43" t="str">
            <v>menit</v>
          </cell>
          <cell r="L43" t="str">
            <v>2.</v>
          </cell>
          <cell r="N43" t="str">
            <v>Dump Truck</v>
          </cell>
          <cell r="O43" t="str">
            <v>(E08)</v>
          </cell>
          <cell r="P43" t="str">
            <v>jam</v>
          </cell>
          <cell r="Q43">
            <v>0.49588917920678699</v>
          </cell>
          <cell r="R43">
            <v>85369.901634057198</v>
          </cell>
          <cell r="U43">
            <v>42334.010450276764</v>
          </cell>
        </row>
        <row r="44">
          <cell r="G44" t="str">
            <v>Ts1</v>
          </cell>
          <cell r="H44">
            <v>2</v>
          </cell>
          <cell r="I44" t="str">
            <v>menit</v>
          </cell>
          <cell r="L44" t="str">
            <v>3.</v>
          </cell>
          <cell r="N44" t="str">
            <v>Pedestrian Roller (E24)</v>
          </cell>
          <cell r="P44" t="str">
            <v>jam</v>
          </cell>
          <cell r="Q44">
            <v>5.9314179796107508E-2</v>
          </cell>
          <cell r="R44">
            <v>30191.410953800299</v>
          </cell>
          <cell r="U44">
            <v>1790.7787776118805</v>
          </cell>
        </row>
        <row r="45">
          <cell r="L45" t="str">
            <v>4.</v>
          </cell>
          <cell r="N45" t="str">
            <v>Water Tanker</v>
          </cell>
          <cell r="O45" t="str">
            <v>(E23)</v>
          </cell>
          <cell r="P45" t="str">
            <v>jam</v>
          </cell>
          <cell r="Q45">
            <v>2.1084337349397592E-2</v>
          </cell>
          <cell r="R45">
            <v>97351.151634057198</v>
          </cell>
          <cell r="U45">
            <v>2052.5845224048207</v>
          </cell>
        </row>
        <row r="46">
          <cell r="C46" t="str">
            <v>Kap. Prod. / jam =</v>
          </cell>
          <cell r="D46" t="str">
            <v>V x Fb x Fa x 60</v>
          </cell>
          <cell r="G46" t="str">
            <v>Q1</v>
          </cell>
          <cell r="H46">
            <v>28.012500000000003</v>
          </cell>
          <cell r="I46" t="str">
            <v>M3</v>
          </cell>
          <cell r="L46" t="str">
            <v>5.</v>
          </cell>
          <cell r="N46" t="str">
            <v>Alat Bantu</v>
          </cell>
          <cell r="P46" t="str">
            <v>Ls</v>
          </cell>
          <cell r="Q46">
            <v>1</v>
          </cell>
          <cell r="R46">
            <v>250</v>
          </cell>
          <cell r="U46">
            <v>250</v>
          </cell>
        </row>
        <row r="47">
          <cell r="D47" t="str">
            <v>Fk x Ts1</v>
          </cell>
        </row>
        <row r="48">
          <cell r="C48" t="str">
            <v>Koefisien Alat / M3</v>
          </cell>
          <cell r="D48" t="str">
            <v xml:space="preserve"> =  1  :  Q1</v>
          </cell>
          <cell r="G48" t="str">
            <v>(E15)</v>
          </cell>
          <cell r="H48">
            <v>3.5698348951360995E-2</v>
          </cell>
          <cell r="I48" t="str">
            <v>jam</v>
          </cell>
        </row>
        <row r="49">
          <cell r="Q49" t="str">
            <v xml:space="preserve">JUMLAH HARGA PERALATAN   </v>
          </cell>
          <cell r="U49">
            <v>54103.77279351477</v>
          </cell>
        </row>
        <row r="50">
          <cell r="A50" t="str">
            <v xml:space="preserve">   2.b.</v>
          </cell>
          <cell r="C50" t="str">
            <v>DUMP TRUCK</v>
          </cell>
          <cell r="G50" t="str">
            <v>(E08)</v>
          </cell>
        </row>
        <row r="51">
          <cell r="C51" t="str">
            <v>Kapasitas bak</v>
          </cell>
          <cell r="G51" t="str">
            <v>V</v>
          </cell>
          <cell r="H51">
            <v>4</v>
          </cell>
          <cell r="I51" t="str">
            <v>M3</v>
          </cell>
          <cell r="L51" t="str">
            <v>D.</v>
          </cell>
          <cell r="N51" t="str">
            <v>JUMLAH HARGA TENAGA, BAHAN DAN PERALATAN  ( A + B + C )</v>
          </cell>
          <cell r="U51">
            <v>93000.973800775741</v>
          </cell>
        </row>
        <row r="52">
          <cell r="C52" t="str">
            <v>Faktor Efisiensi alat</v>
          </cell>
          <cell r="G52" t="str">
            <v>Fa</v>
          </cell>
          <cell r="H52">
            <v>0.83</v>
          </cell>
          <cell r="I52" t="str">
            <v>-</v>
          </cell>
          <cell r="L52" t="str">
            <v>E.</v>
          </cell>
          <cell r="N52" t="str">
            <v>OVERHEAD &amp; PROFIT</v>
          </cell>
          <cell r="P52">
            <v>10</v>
          </cell>
          <cell r="Q52" t="str">
            <v>%  x  D</v>
          </cell>
          <cell r="U52">
            <v>9300.0973800775737</v>
          </cell>
        </row>
        <row r="53">
          <cell r="C53" t="str">
            <v>Kecepatan rata-rata bermuatan</v>
          </cell>
          <cell r="G53" t="str">
            <v>v1</v>
          </cell>
          <cell r="H53">
            <v>40</v>
          </cell>
          <cell r="I53" t="str">
            <v>KM/jam</v>
          </cell>
          <cell r="L53" t="str">
            <v>F.</v>
          </cell>
          <cell r="N53" t="str">
            <v>HARGA SATUAN PEKERJAAN  ( D + E )</v>
          </cell>
          <cell r="U53">
            <v>102301.07118085331</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8.5676037483266381</v>
          </cell>
          <cell r="I55" t="str">
            <v>menit</v>
          </cell>
          <cell r="N55" t="str">
            <v>berat untuk bahan-bahan.</v>
          </cell>
        </row>
        <row r="56">
          <cell r="C56" t="str">
            <v>- Waktu tempuh isi  =  (L : v1) x 60 menit</v>
          </cell>
          <cell r="G56" t="str">
            <v>T2</v>
          </cell>
          <cell r="H56">
            <v>26.25</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17.5</v>
          </cell>
          <cell r="I57" t="str">
            <v>menit</v>
          </cell>
          <cell r="N57" t="str">
            <v>mata pembayaran.</v>
          </cell>
        </row>
        <row r="58">
          <cell r="C58" t="str">
            <v>- Lain-lain (termasuk dumping setempat-setempat)</v>
          </cell>
          <cell r="G58" t="str">
            <v>T4</v>
          </cell>
          <cell r="H58">
            <v>30</v>
          </cell>
          <cell r="I58" t="str">
            <v>menit</v>
          </cell>
          <cell r="L58">
            <v>3</v>
          </cell>
          <cell r="N58" t="str">
            <v>Biaya satuan untuk peralatan sudah termasuk bahan bakar, bahan habis dipakai dan operator.</v>
          </cell>
        </row>
        <row r="59">
          <cell r="G59" t="str">
            <v>Ts2</v>
          </cell>
          <cell r="H59">
            <v>82.317603748326633</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halaman berikut</v>
          </cell>
        </row>
        <row r="62">
          <cell r="A62" t="str">
            <v>ITEM PEMBAYARAN NO.</v>
          </cell>
          <cell r="D62" t="str">
            <v>:  8.1 (1)</v>
          </cell>
          <cell r="J62" t="str">
            <v>Analisa EI-811</v>
          </cell>
        </row>
        <row r="63">
          <cell r="A63" t="str">
            <v>JENIS PEKERJAAN</v>
          </cell>
          <cell r="D63" t="str">
            <v>:  Pondasi Agregat Kls. A Untuk Pek. Minor</v>
          </cell>
        </row>
        <row r="64">
          <cell r="A64" t="str">
            <v>SATUAN PEMBAYARAN</v>
          </cell>
          <cell r="D64" t="str">
            <v>:  M3</v>
          </cell>
          <cell r="H64" t="str">
            <v xml:space="preserve">         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2.0165795946577765</v>
          </cell>
          <cell r="I70" t="str">
            <v>M3</v>
          </cell>
        </row>
        <row r="71">
          <cell r="D71" t="str">
            <v>Fk x Ts2</v>
          </cell>
        </row>
        <row r="72">
          <cell r="C72" t="str">
            <v>Koefisien Alat / M3</v>
          </cell>
          <cell r="D72" t="str">
            <v xml:space="preserve"> =  1  :  Q2</v>
          </cell>
          <cell r="G72" t="str">
            <v>(E09)</v>
          </cell>
          <cell r="H72">
            <v>0.49588917920678699</v>
          </cell>
          <cell r="I72" t="str">
            <v>jam</v>
          </cell>
        </row>
        <row r="74">
          <cell r="A74" t="str">
            <v xml:space="preserve">   2.c.</v>
          </cell>
          <cell r="C74" t="str">
            <v>PEDESTRIAN ROLLER</v>
          </cell>
          <cell r="G74" t="str">
            <v>(E24)</v>
          </cell>
        </row>
        <row r="75">
          <cell r="C75" t="str">
            <v>Kecepatan rata-rata alat</v>
          </cell>
          <cell r="G75" t="str">
            <v>v</v>
          </cell>
          <cell r="H75">
            <v>2.5</v>
          </cell>
          <cell r="I75" t="str">
            <v>KM/jam</v>
          </cell>
        </row>
        <row r="76">
          <cell r="C76" t="str">
            <v>Lebar efektif pemadatan</v>
          </cell>
          <cell r="G76" t="str">
            <v>b</v>
          </cell>
          <cell r="H76">
            <v>0.65</v>
          </cell>
          <cell r="I76" t="str">
            <v>M</v>
          </cell>
        </row>
        <row r="77">
          <cell r="C77" t="str">
            <v>Jumlah lintasan</v>
          </cell>
          <cell r="G77" t="str">
            <v>n</v>
          </cell>
          <cell r="H77">
            <v>12</v>
          </cell>
          <cell r="I77" t="str">
            <v>lintasan</v>
          </cell>
        </row>
        <row r="78">
          <cell r="C78" t="str">
            <v>Faktor Efisiensi alat</v>
          </cell>
          <cell r="G78" t="str">
            <v>Fa</v>
          </cell>
          <cell r="H78">
            <v>0.83</v>
          </cell>
          <cell r="I78" t="str">
            <v>-</v>
          </cell>
        </row>
        <row r="80">
          <cell r="C80" t="str">
            <v>Kap. Prod. / jam =</v>
          </cell>
          <cell r="D80" t="str">
            <v>(v x 1000) x b x t x Fa</v>
          </cell>
          <cell r="G80" t="str">
            <v>Q3</v>
          </cell>
          <cell r="H80">
            <v>16.859375</v>
          </cell>
          <cell r="I80" t="str">
            <v>M3</v>
          </cell>
        </row>
        <row r="81">
          <cell r="D81" t="str">
            <v>n</v>
          </cell>
        </row>
        <row r="82">
          <cell r="C82" t="str">
            <v>Koefisien Alat / M3</v>
          </cell>
          <cell r="D82" t="str">
            <v xml:space="preserve"> =  1  :  Q3</v>
          </cell>
          <cell r="G82" t="str">
            <v>(E24)</v>
          </cell>
          <cell r="H82">
            <v>5.9314179796107508E-2</v>
          </cell>
          <cell r="I82" t="str">
            <v>jam</v>
          </cell>
        </row>
        <row r="84">
          <cell r="A84" t="str">
            <v xml:space="preserve">   2.d.</v>
          </cell>
          <cell r="C84" t="str">
            <v>WATER TANK TRUCK</v>
          </cell>
          <cell r="G84" t="str">
            <v>(E23)</v>
          </cell>
        </row>
        <row r="85">
          <cell r="C85" t="str">
            <v>Volume tanki air</v>
          </cell>
          <cell r="G85" t="str">
            <v>V</v>
          </cell>
          <cell r="H85">
            <v>4</v>
          </cell>
          <cell r="I85" t="str">
            <v>M3</v>
          </cell>
        </row>
        <row r="86">
          <cell r="C86" t="str">
            <v>Kebutuhan air / M3 agregat padat</v>
          </cell>
          <cell r="G86" t="str">
            <v>Wc</v>
          </cell>
          <cell r="H86">
            <v>7.0000000000000007E-2</v>
          </cell>
          <cell r="I86" t="str">
            <v>M3</v>
          </cell>
        </row>
        <row r="87">
          <cell r="C87" t="str">
            <v>Pengisian tanki / jam</v>
          </cell>
          <cell r="G87" t="str">
            <v>n</v>
          </cell>
          <cell r="H87">
            <v>1</v>
          </cell>
          <cell r="I87" t="str">
            <v>kali</v>
          </cell>
        </row>
        <row r="88">
          <cell r="C88" t="str">
            <v>Faktor Efisiensi alat</v>
          </cell>
          <cell r="G88" t="str">
            <v>Fa</v>
          </cell>
          <cell r="H88">
            <v>0.83</v>
          </cell>
          <cell r="I88" t="str">
            <v>-</v>
          </cell>
        </row>
        <row r="90">
          <cell r="C90" t="str">
            <v>Kap. Prod. / jam =</v>
          </cell>
          <cell r="D90" t="str">
            <v>V x n x Fa</v>
          </cell>
          <cell r="G90" t="str">
            <v>Q4</v>
          </cell>
          <cell r="H90">
            <v>47.428571428571423</v>
          </cell>
          <cell r="I90" t="str">
            <v>M3</v>
          </cell>
        </row>
        <row r="91">
          <cell r="D91" t="str">
            <v>Wc</v>
          </cell>
        </row>
        <row r="92">
          <cell r="C92" t="str">
            <v>Koefisien Alat / M3</v>
          </cell>
          <cell r="D92" t="str">
            <v xml:space="preserve"> =  1  :  Q4</v>
          </cell>
          <cell r="G92" t="str">
            <v>(E23)</v>
          </cell>
          <cell r="H92">
            <v>2.1084337349397592E-2</v>
          </cell>
          <cell r="I92" t="str">
            <v>jam</v>
          </cell>
        </row>
        <row r="94">
          <cell r="A94" t="str">
            <v xml:space="preserve">   2.g.</v>
          </cell>
          <cell r="C94" t="str">
            <v>ALAT BANTU</v>
          </cell>
          <cell r="J94" t="str">
            <v xml:space="preserve"> Lump Sum</v>
          </cell>
        </row>
        <row r="95">
          <cell r="C95" t="str">
            <v>Diperlukan   :</v>
          </cell>
        </row>
        <row r="96">
          <cell r="C96" t="str">
            <v>- Kereta dorong</v>
          </cell>
          <cell r="D96" t="str">
            <v>= 5 buah</v>
          </cell>
        </row>
        <row r="97">
          <cell r="C97" t="str">
            <v>- Sekop</v>
          </cell>
          <cell r="D97" t="str">
            <v>= 10 buah</v>
          </cell>
        </row>
        <row r="98">
          <cell r="C98" t="str">
            <v>- Garpu</v>
          </cell>
          <cell r="D98" t="str">
            <v>= 10 buah</v>
          </cell>
        </row>
        <row r="100">
          <cell r="C100" t="str">
            <v>TENAGA</v>
          </cell>
        </row>
        <row r="101">
          <cell r="C101" t="str">
            <v>Produksi menentukan : WHEEL LOADER</v>
          </cell>
          <cell r="G101" t="str">
            <v>Q1</v>
          </cell>
          <cell r="H101">
            <v>28.012500000000003</v>
          </cell>
          <cell r="I101" t="str">
            <v>M3/jam</v>
          </cell>
        </row>
        <row r="102">
          <cell r="C102" t="str">
            <v>Produksi agregat / hari  =  Tk x Q1</v>
          </cell>
          <cell r="G102" t="str">
            <v>Qt</v>
          </cell>
          <cell r="H102">
            <v>196.08750000000003</v>
          </cell>
          <cell r="I102" t="str">
            <v>M3</v>
          </cell>
        </row>
        <row r="103">
          <cell r="C103" t="str">
            <v>Kebutuhan tenaga :</v>
          </cell>
        </row>
        <row r="104">
          <cell r="D104" t="str">
            <v>- Pekerja</v>
          </cell>
          <cell r="G104" t="str">
            <v>P</v>
          </cell>
          <cell r="H104">
            <v>25</v>
          </cell>
          <cell r="I104" t="str">
            <v>orang</v>
          </cell>
        </row>
        <row r="105">
          <cell r="D105" t="str">
            <v>- Mandor</v>
          </cell>
          <cell r="G105" t="str">
            <v>M</v>
          </cell>
          <cell r="H105">
            <v>1</v>
          </cell>
          <cell r="I105" t="str">
            <v>orang</v>
          </cell>
        </row>
        <row r="107">
          <cell r="A107" t="str">
            <v xml:space="preserve">   3.</v>
          </cell>
          <cell r="C107" t="str">
            <v>Koefisien tenaga / M3   :</v>
          </cell>
        </row>
        <row r="108">
          <cell r="D108" t="str">
            <v>- Pekerja</v>
          </cell>
          <cell r="E108" t="str">
            <v>= (Tk x P) : Qt</v>
          </cell>
          <cell r="G108" t="str">
            <v>(L01)</v>
          </cell>
          <cell r="H108">
            <v>0.8924587237840248</v>
          </cell>
          <cell r="I108" t="str">
            <v>jam</v>
          </cell>
        </row>
        <row r="109">
          <cell r="D109" t="str">
            <v>- Mandor</v>
          </cell>
          <cell r="E109" t="str">
            <v>= (Tk x M) : Qt</v>
          </cell>
          <cell r="G109" t="str">
            <v>(L03)</v>
          </cell>
          <cell r="H109">
            <v>3.5698348951360995E-2</v>
          </cell>
          <cell r="I109" t="str">
            <v>jam</v>
          </cell>
        </row>
        <row r="120">
          <cell r="J120" t="str">
            <v>Berlanjut ke halaman berikut</v>
          </cell>
        </row>
        <row r="121">
          <cell r="A121" t="str">
            <v>ITEM PEMBAYARAN NO.</v>
          </cell>
          <cell r="D121" t="str">
            <v>:  8.1 (1)</v>
          </cell>
          <cell r="J121" t="str">
            <v>Analisa EI-811</v>
          </cell>
        </row>
        <row r="122">
          <cell r="A122" t="str">
            <v>JENIS PEKERJAAN</v>
          </cell>
          <cell r="D122" t="str">
            <v>:  Pondasi Agregat Kls. A Untuk Pek. Minor</v>
          </cell>
        </row>
        <row r="123">
          <cell r="A123" t="str">
            <v>SATUAN PEMBAYARAN</v>
          </cell>
          <cell r="D123" t="str">
            <v>:  M3</v>
          </cell>
          <cell r="H123" t="str">
            <v xml:space="preserve">         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4.</v>
          </cell>
          <cell r="C129" t="str">
            <v>HARGA DASAR SATUAN UPAH, BAHAN DAN ALAT</v>
          </cell>
        </row>
        <row r="130">
          <cell r="C130" t="str">
            <v>Lihat lampiran.</v>
          </cell>
        </row>
        <row r="132">
          <cell r="A132" t="str">
            <v>5.</v>
          </cell>
          <cell r="C132" t="str">
            <v>ANALISA HARGA SATUAN PEKERJAAN</v>
          </cell>
        </row>
        <row r="133">
          <cell r="C133" t="str">
            <v>Lihat perhitungan dalam FORMULIR STANDAR UNTUK</v>
          </cell>
        </row>
        <row r="134">
          <cell r="C134" t="str">
            <v>PEREKAMAN ANALISA MASING-MASING HARGA</v>
          </cell>
        </row>
        <row r="135">
          <cell r="C135" t="str">
            <v>SATUAN.</v>
          </cell>
        </row>
        <row r="136">
          <cell r="C136" t="str">
            <v>Didapat Harga Satuan Pekerjaan :</v>
          </cell>
        </row>
        <row r="138">
          <cell r="C138" t="str">
            <v xml:space="preserve">Rp.  </v>
          </cell>
          <cell r="D138">
            <v>102301.07118085331</v>
          </cell>
          <cell r="E138" t="str">
            <v xml:space="preserve"> / M3.</v>
          </cell>
        </row>
        <row r="141">
          <cell r="A141" t="str">
            <v>6.</v>
          </cell>
          <cell r="C141" t="str">
            <v>MASA PELAKSANAAN YANG DIPERLUKAN</v>
          </cell>
        </row>
        <row r="142">
          <cell r="C142" t="str">
            <v>Masa Pelaksanaan :</v>
          </cell>
          <cell r="D142" t="str">
            <v>. . . . . . . . . . .</v>
          </cell>
          <cell r="E142" t="str">
            <v>bulan</v>
          </cell>
        </row>
        <row r="144">
          <cell r="A144" t="str">
            <v>7.</v>
          </cell>
          <cell r="C144" t="str">
            <v>VOLUME PEKERJAAN YANG DIPERLUKAN</v>
          </cell>
        </row>
        <row r="145">
          <cell r="C145" t="str">
            <v>Volume pekerjaan  :</v>
          </cell>
          <cell r="D145">
            <v>0</v>
          </cell>
          <cell r="E145" t="str">
            <v>M3</v>
          </cell>
        </row>
        <row r="180">
          <cell r="A180" t="str">
            <v>ITEM PEMBAYARAN NO.</v>
          </cell>
          <cell r="D180" t="str">
            <v>:  8.1 (2)</v>
          </cell>
          <cell r="J180" t="str">
            <v>Analisa EI-812</v>
          </cell>
          <cell r="T180" t="str">
            <v>Analisa EI-812</v>
          </cell>
        </row>
        <row r="181">
          <cell r="A181" t="str">
            <v>JENIS PEKERJAAN</v>
          </cell>
          <cell r="D181" t="str">
            <v>:  Pondasi Agregat Kls. B Untuk Pek. Minor</v>
          </cell>
        </row>
        <row r="182">
          <cell r="A182" t="str">
            <v>SATUAN PEMBAYARAN</v>
          </cell>
          <cell r="D182" t="str">
            <v>:  M3</v>
          </cell>
          <cell r="H182" t="str">
            <v xml:space="preserve">         URAIAN ANALISA HARGA SATUAN</v>
          </cell>
          <cell r="L182" t="str">
            <v>FORMULIR STANDAR UNTUK</v>
          </cell>
        </row>
        <row r="183">
          <cell r="L183" t="str">
            <v>PEREKAMAN ANALISA MASING-MASING HARGA SATUAN</v>
          </cell>
        </row>
        <row r="184">
          <cell r="L184" t="str">
            <v/>
          </cell>
        </row>
        <row r="185">
          <cell r="A185" t="str">
            <v>No.</v>
          </cell>
          <cell r="C185" t="str">
            <v>U R A I A N</v>
          </cell>
          <cell r="G185" t="str">
            <v>KODE</v>
          </cell>
          <cell r="H185" t="str">
            <v>KOEF.</v>
          </cell>
          <cell r="I185" t="str">
            <v>SATUAN</v>
          </cell>
          <cell r="J185" t="str">
            <v>KETERANGAN</v>
          </cell>
        </row>
        <row r="187">
          <cell r="L187" t="str">
            <v>Proyek / Bagpro</v>
          </cell>
          <cell r="O187" t="str">
            <v xml:space="preserve">:  Peningkatan Jalan Dan Jembatan Prop. NTT </v>
          </cell>
        </row>
        <row r="188">
          <cell r="A188" t="str">
            <v>I.</v>
          </cell>
          <cell r="C188" t="str">
            <v>ASUMSI</v>
          </cell>
          <cell r="L188" t="str">
            <v>No. Paket Kontrak</v>
          </cell>
          <cell r="O188" t="str">
            <v xml:space="preserve">:  </v>
          </cell>
        </row>
        <row r="189">
          <cell r="A189">
            <v>1</v>
          </cell>
          <cell r="C189" t="str">
            <v>Menggunakan alat berat (cara mekanik)</v>
          </cell>
          <cell r="L189" t="str">
            <v>Nama Paket</v>
          </cell>
          <cell r="O189" t="str">
            <v>:  Pembangunan Jalan Resetlement Pengungsi Mauritzu</v>
          </cell>
        </row>
        <row r="190">
          <cell r="A190">
            <v>2</v>
          </cell>
          <cell r="C190" t="str">
            <v>Lokasi pekerjaan : setempat2 di sepanjang jalan</v>
          </cell>
          <cell r="L190" t="str">
            <v>Prop / Kab / Kodya</v>
          </cell>
          <cell r="O190" t="str">
            <v>:  Nusa Tenggara Timur / TTU</v>
          </cell>
        </row>
        <row r="191">
          <cell r="A191">
            <v>3</v>
          </cell>
          <cell r="C191" t="str">
            <v>Kondisi existing jalan : sedang</v>
          </cell>
          <cell r="L191" t="str">
            <v>MATA PEMBAYARAN NO.</v>
          </cell>
          <cell r="O191" t="str">
            <v>:  8.1 (2)</v>
          </cell>
          <cell r="R191" t="str">
            <v>PERKIRAAN VOL. PEK.</v>
          </cell>
          <cell r="T191" t="str">
            <v>:</v>
          </cell>
          <cell r="U191">
            <v>0</v>
          </cell>
        </row>
        <row r="192">
          <cell r="A192">
            <v>4</v>
          </cell>
          <cell r="C192" t="str">
            <v>Jarak rata-rata Base Camp ke lokasi pekerjaan</v>
          </cell>
          <cell r="G192" t="str">
            <v>L</v>
          </cell>
          <cell r="H192">
            <v>17.5</v>
          </cell>
          <cell r="I192" t="str">
            <v>KM</v>
          </cell>
          <cell r="L192" t="str">
            <v>JENIS PEKERJAAN</v>
          </cell>
          <cell r="O192" t="str">
            <v>:  Pondasi Agregat Kls. B Untuk -</v>
          </cell>
          <cell r="R192" t="str">
            <v>TOTAL HARGA (Rp.)</v>
          </cell>
          <cell r="T192" t="str">
            <v>:</v>
          </cell>
          <cell r="U192">
            <v>0</v>
          </cell>
        </row>
        <row r="193">
          <cell r="A193">
            <v>5</v>
          </cell>
          <cell r="C193" t="str">
            <v>Tebal lapis agregat padat</v>
          </cell>
          <cell r="G193" t="str">
            <v>t</v>
          </cell>
          <cell r="H193">
            <v>0.15</v>
          </cell>
          <cell r="I193" t="str">
            <v>M</v>
          </cell>
          <cell r="L193" t="str">
            <v>SATUAN PEMBAYARAN</v>
          </cell>
          <cell r="O193" t="str">
            <v>:  M3</v>
          </cell>
          <cell r="P193" t="str">
            <v xml:space="preserve">                   Pek. Minor</v>
          </cell>
          <cell r="Q193" t="str">
            <v>Pek. Minor</v>
          </cell>
          <cell r="R193" t="str">
            <v>% THD. BIAYA PROYEK</v>
          </cell>
          <cell r="T193" t="str">
            <v>:</v>
          </cell>
          <cell r="U193">
            <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 xml:space="preserve"> Gradasi harus</v>
          </cell>
          <cell r="Q196" t="str">
            <v>PERKIRAAN</v>
          </cell>
          <cell r="R196" t="str">
            <v>HARGA</v>
          </cell>
          <cell r="S196" t="str">
            <v>JUMLAH</v>
          </cell>
        </row>
        <row r="197">
          <cell r="D197" t="str">
            <v>- Agregat Halus</v>
          </cell>
          <cell r="G197" t="str">
            <v>Ah</v>
          </cell>
          <cell r="H197">
            <v>45</v>
          </cell>
          <cell r="I197" t="str">
            <v>%</v>
          </cell>
          <cell r="J197" t="str">
            <v xml:space="preserve"> memenuhi</v>
          </cell>
          <cell r="L197" t="str">
            <v>NO.</v>
          </cell>
          <cell r="N197" t="str">
            <v>KOMPONEN</v>
          </cell>
          <cell r="P197" t="str">
            <v>SATUAN</v>
          </cell>
          <cell r="Q197" t="str">
            <v>KUANTITAS</v>
          </cell>
          <cell r="R197" t="str">
            <v>SATUAN</v>
          </cell>
          <cell r="S197" t="str">
            <v>HARGA</v>
          </cell>
        </row>
        <row r="198">
          <cell r="D198" t="str">
            <v>- Sirtu</v>
          </cell>
          <cell r="G198" t="str">
            <v>St</v>
          </cell>
          <cell r="H198">
            <v>20</v>
          </cell>
          <cell r="I198" t="str">
            <v>%</v>
          </cell>
          <cell r="J198" t="str">
            <v xml:space="preserve"> Spesifikasi</v>
          </cell>
          <cell r="R198" t="str">
            <v>(Rp.)</v>
          </cell>
          <cell r="S198" t="str">
            <v>(Rp.)</v>
          </cell>
        </row>
        <row r="199">
          <cell r="A199" t="str">
            <v>II.</v>
          </cell>
          <cell r="C199" t="str">
            <v>URUTAN KERJA</v>
          </cell>
        </row>
        <row r="200">
          <cell r="A200">
            <v>1</v>
          </cell>
          <cell r="C200" t="str">
            <v xml:space="preserve">Wheel Loader mencampur &amp; memuat Agregat ke </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pekerja</v>
          </cell>
          <cell r="L203" t="str">
            <v>1.</v>
          </cell>
          <cell r="N203" t="str">
            <v>Pekerja Biasa</v>
          </cell>
          <cell r="O203" t="str">
            <v>(L01)</v>
          </cell>
          <cell r="P203" t="str">
            <v>jam</v>
          </cell>
          <cell r="Q203">
            <v>0.8924587237840248</v>
          </cell>
          <cell r="R203">
            <v>0</v>
          </cell>
          <cell r="U203">
            <v>0</v>
          </cell>
        </row>
        <row r="204">
          <cell r="A204">
            <v>3</v>
          </cell>
          <cell r="C204" t="str">
            <v>Hamparan Agregat dibasahi dengan Water Tank</v>
          </cell>
          <cell r="L204" t="str">
            <v>2.</v>
          </cell>
          <cell r="N204" t="str">
            <v>Mandor</v>
          </cell>
          <cell r="O204" t="str">
            <v>(L03)</v>
          </cell>
          <cell r="P204" t="str">
            <v>jam</v>
          </cell>
          <cell r="Q204">
            <v>3.5698348951360995E-2</v>
          </cell>
          <cell r="R204">
            <v>0</v>
          </cell>
          <cell r="U204">
            <v>0</v>
          </cell>
        </row>
        <row r="205">
          <cell r="C205" t="str">
            <v>Truck sebelum dipadatkan dengan Pedestrian Roller</v>
          </cell>
        </row>
        <row r="206">
          <cell r="A206">
            <v>4</v>
          </cell>
          <cell r="C206" t="str">
            <v>Sekelompok pekerja membuat galian lubang/patching,</v>
          </cell>
        </row>
        <row r="207">
          <cell r="C207" t="str">
            <v>merapikan tepi hamparan dan level permukaan</v>
          </cell>
          <cell r="Q207" t="str">
            <v xml:space="preserve">JUMLAH HARGA TENAGA   </v>
          </cell>
          <cell r="U207">
            <v>0</v>
          </cell>
        </row>
        <row r="208">
          <cell r="C208" t="str">
            <v>dengan menggunakan Alat Bantu</v>
          </cell>
        </row>
        <row r="209">
          <cell r="L209" t="str">
            <v>B.</v>
          </cell>
          <cell r="N209" t="str">
            <v>BAHAN</v>
          </cell>
        </row>
        <row r="210">
          <cell r="A210" t="str">
            <v>III.</v>
          </cell>
          <cell r="C210" t="str">
            <v>PEMAKAIAN BAHAN, ALAT DAN TENAGA</v>
          </cell>
        </row>
        <row r="211">
          <cell r="A211" t="str">
            <v xml:space="preserve">   1.</v>
          </cell>
          <cell r="C211" t="str">
            <v>BAHAN</v>
          </cell>
          <cell r="L211" t="str">
            <v>1.</v>
          </cell>
          <cell r="N211" t="str">
            <v>Agregat Kasar    (M03)</v>
          </cell>
          <cell r="O211" t="str">
            <v>(M03)</v>
          </cell>
          <cell r="P211" t="str">
            <v>M3</v>
          </cell>
          <cell r="Q211">
            <v>0.42</v>
          </cell>
          <cell r="R211">
            <v>32852.921470565663</v>
          </cell>
          <cell r="U211">
            <v>13798.227017637579</v>
          </cell>
        </row>
        <row r="212">
          <cell r="C212" t="str">
            <v>- Agregat Kasar</v>
          </cell>
          <cell r="D212" t="str">
            <v>=  Ak x 1 M3 x Fk</v>
          </cell>
          <cell r="G212" t="str">
            <v>M03</v>
          </cell>
          <cell r="H212">
            <v>0.42</v>
          </cell>
          <cell r="I212" t="str">
            <v>M3</v>
          </cell>
          <cell r="L212" t="str">
            <v>2.</v>
          </cell>
          <cell r="N212" t="str">
            <v>Agregat Halus    (M04)</v>
          </cell>
          <cell r="O212" t="str">
            <v>(M04)</v>
          </cell>
          <cell r="P212" t="str">
            <v>M3</v>
          </cell>
          <cell r="Q212">
            <v>0.54</v>
          </cell>
          <cell r="R212">
            <v>31756.453225945177</v>
          </cell>
          <cell r="U212">
            <v>17148.484742010398</v>
          </cell>
        </row>
        <row r="213">
          <cell r="C213" t="str">
            <v>- Agregat Halus</v>
          </cell>
          <cell r="D213" t="str">
            <v>=  Ah x 1 M3 x Fk</v>
          </cell>
          <cell r="G213" t="str">
            <v>M04</v>
          </cell>
          <cell r="H213">
            <v>0.54</v>
          </cell>
          <cell r="I213" t="str">
            <v>M3</v>
          </cell>
          <cell r="L213" t="str">
            <v>3.</v>
          </cell>
          <cell r="N213" t="str">
            <v>Sirtu</v>
          </cell>
          <cell r="O213" t="str">
            <v>(M16)</v>
          </cell>
          <cell r="P213" t="str">
            <v>M3</v>
          </cell>
          <cell r="Q213">
            <v>0.24</v>
          </cell>
          <cell r="R213">
            <v>14600</v>
          </cell>
          <cell r="U213">
            <v>3504</v>
          </cell>
        </row>
        <row r="214">
          <cell r="C214" t="str">
            <v>- Sirtu</v>
          </cell>
          <cell r="D214" t="str">
            <v>=  St x 1 M3 x Fk</v>
          </cell>
          <cell r="G214" t="str">
            <v>M16</v>
          </cell>
          <cell r="H214">
            <v>0.24</v>
          </cell>
          <cell r="I214" t="str">
            <v>M3</v>
          </cell>
        </row>
        <row r="215">
          <cell r="A215" t="str">
            <v xml:space="preserve">   2.</v>
          </cell>
          <cell r="C215" t="str">
            <v>ALAT</v>
          </cell>
        </row>
        <row r="216">
          <cell r="A216" t="str">
            <v xml:space="preserve">   2.a.</v>
          </cell>
          <cell r="C216" t="str">
            <v>WHEEL LOADER</v>
          </cell>
          <cell r="G216" t="str">
            <v>(E15)</v>
          </cell>
        </row>
        <row r="217">
          <cell r="C217" t="str">
            <v>Kapasitas bucket</v>
          </cell>
          <cell r="G217" t="str">
            <v>V</v>
          </cell>
          <cell r="H217">
            <v>1.5</v>
          </cell>
          <cell r="I217" t="str">
            <v>M3</v>
          </cell>
          <cell r="Q217" t="str">
            <v xml:space="preserve">JUMLAH HARGA BAHAN   </v>
          </cell>
          <cell r="U217">
            <v>34450.71175964798</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row>
        <row r="221">
          <cell r="C221" t="str">
            <v>- Mencampur dan memuat</v>
          </cell>
          <cell r="G221" t="str">
            <v>T1</v>
          </cell>
          <cell r="H221">
            <v>1.5</v>
          </cell>
          <cell r="I221" t="str">
            <v>menit</v>
          </cell>
          <cell r="L221" t="str">
            <v>1.</v>
          </cell>
          <cell r="N221" t="str">
            <v>Wheel Loader</v>
          </cell>
          <cell r="O221" t="str">
            <v>(E15)</v>
          </cell>
          <cell r="P221" t="str">
            <v>jam</v>
          </cell>
          <cell r="Q221">
            <v>3.5698348951360995E-2</v>
          </cell>
          <cell r="R221">
            <v>215035.12819823693</v>
          </cell>
          <cell r="U221">
            <v>7676.3990432213086</v>
          </cell>
        </row>
        <row r="222">
          <cell r="C222" t="str">
            <v>- Lain-lain</v>
          </cell>
          <cell r="G222" t="str">
            <v>T2</v>
          </cell>
          <cell r="H222">
            <v>0.5</v>
          </cell>
          <cell r="I222" t="str">
            <v>menit</v>
          </cell>
          <cell r="L222" t="str">
            <v>2.</v>
          </cell>
          <cell r="N222" t="str">
            <v>Dump Truck</v>
          </cell>
          <cell r="O222" t="str">
            <v>(E09)</v>
          </cell>
          <cell r="P222" t="str">
            <v>jam</v>
          </cell>
          <cell r="Q222">
            <v>0.33608328897921003</v>
          </cell>
          <cell r="R222">
            <v>119818.0926144915</v>
          </cell>
          <cell r="U222">
            <v>40268.858645093896</v>
          </cell>
        </row>
        <row r="223">
          <cell r="G223" t="str">
            <v>Ts1</v>
          </cell>
          <cell r="H223">
            <v>2</v>
          </cell>
          <cell r="I223" t="str">
            <v>menit</v>
          </cell>
          <cell r="L223" t="str">
            <v>3.</v>
          </cell>
          <cell r="N223" t="str">
            <v>Pedestrian Roller (E24)</v>
          </cell>
          <cell r="P223" t="str">
            <v>jam</v>
          </cell>
          <cell r="Q223">
            <v>4.8192771084337352E-2</v>
          </cell>
          <cell r="R223">
            <v>30191.410953800299</v>
          </cell>
          <cell r="U223">
            <v>1455.0077568096531</v>
          </cell>
        </row>
        <row r="224">
          <cell r="L224" t="str">
            <v>4.</v>
          </cell>
          <cell r="N224" t="str">
            <v>Water Tanker</v>
          </cell>
          <cell r="O224" t="str">
            <v>(E23)</v>
          </cell>
          <cell r="P224" t="str">
            <v>jam</v>
          </cell>
          <cell r="Q224">
            <v>2.1084337349397592E-2</v>
          </cell>
          <cell r="R224">
            <v>97351.151634057198</v>
          </cell>
          <cell r="U224">
            <v>2052.5845224048207</v>
          </cell>
        </row>
        <row r="225">
          <cell r="C225" t="str">
            <v>Kap. Prod. / jam =</v>
          </cell>
          <cell r="D225" t="str">
            <v>V x Fb x Fa x 60</v>
          </cell>
          <cell r="G225" t="str">
            <v>Q1</v>
          </cell>
          <cell r="H225">
            <v>28.012500000000003</v>
          </cell>
          <cell r="I225" t="str">
            <v>M3</v>
          </cell>
          <cell r="L225" t="str">
            <v>5.</v>
          </cell>
          <cell r="N225" t="str">
            <v>Alat Bantu</v>
          </cell>
          <cell r="P225" t="str">
            <v>Ls</v>
          </cell>
          <cell r="Q225">
            <v>1</v>
          </cell>
          <cell r="R225">
            <v>250</v>
          </cell>
          <cell r="U225">
            <v>250</v>
          </cell>
        </row>
        <row r="226">
          <cell r="D226" t="str">
            <v>Fk x Ts1</v>
          </cell>
        </row>
        <row r="227">
          <cell r="C227" t="str">
            <v>Koefisien Alat / M3</v>
          </cell>
          <cell r="D227" t="str">
            <v xml:space="preserve"> =  1  :  Q1</v>
          </cell>
          <cell r="G227" t="str">
            <v>(E15)</v>
          </cell>
          <cell r="H227">
            <v>3.5698348951360995E-2</v>
          </cell>
          <cell r="I227" t="str">
            <v>jam</v>
          </cell>
        </row>
        <row r="228">
          <cell r="Q228" t="str">
            <v xml:space="preserve">JUMLAH HARGA PERALATAN   </v>
          </cell>
          <cell r="U228">
            <v>51702.849967529677</v>
          </cell>
        </row>
        <row r="229">
          <cell r="A229" t="str">
            <v xml:space="preserve">   2.b.</v>
          </cell>
          <cell r="C229" t="str">
            <v>DUMP TRUCK</v>
          </cell>
          <cell r="G229" t="str">
            <v>(E09)</v>
          </cell>
        </row>
        <row r="230">
          <cell r="C230" t="str">
            <v>Kapasitas bak</v>
          </cell>
          <cell r="G230" t="str">
            <v>V</v>
          </cell>
          <cell r="H230">
            <v>6</v>
          </cell>
          <cell r="I230" t="str">
            <v>M3</v>
          </cell>
          <cell r="L230" t="str">
            <v>D.</v>
          </cell>
          <cell r="N230" t="str">
            <v>JUMLAH HARGA TENAGA, BAHAN DAN PERALATAN  ( A + B + C )</v>
          </cell>
          <cell r="U230">
            <v>86153.561727177657</v>
          </cell>
        </row>
        <row r="231">
          <cell r="C231" t="str">
            <v>Faktor Efisiensi alat</v>
          </cell>
          <cell r="G231" t="str">
            <v>Fa</v>
          </cell>
          <cell r="H231">
            <v>0.83</v>
          </cell>
          <cell r="I231" t="str">
            <v>-</v>
          </cell>
          <cell r="L231" t="str">
            <v>E.</v>
          </cell>
          <cell r="N231" t="str">
            <v>OVERHEAD &amp; PROFIT</v>
          </cell>
          <cell r="P231">
            <v>10</v>
          </cell>
          <cell r="Q231" t="str">
            <v>%  x  D</v>
          </cell>
          <cell r="U231">
            <v>8615.3561727177657</v>
          </cell>
        </row>
        <row r="232">
          <cell r="C232" t="str">
            <v>Kecepatan rata-rata bermuatan</v>
          </cell>
          <cell r="G232" t="str">
            <v>v1</v>
          </cell>
          <cell r="H232">
            <v>45</v>
          </cell>
          <cell r="I232" t="str">
            <v>KM/jam</v>
          </cell>
          <cell r="L232" t="str">
            <v>F.</v>
          </cell>
          <cell r="N232" t="str">
            <v>HARGA SATUAN PEKERJAAN  ( D + E )</v>
          </cell>
          <cell r="U232">
            <v>94768.91789989543</v>
          </cell>
        </row>
        <row r="233">
          <cell r="C233" t="str">
            <v>Kecepatan rata-rata kosong</v>
          </cell>
          <cell r="G233" t="str">
            <v>v2</v>
          </cell>
          <cell r="H233">
            <v>60</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12.851405622489958</v>
          </cell>
          <cell r="I234" t="str">
            <v>menit</v>
          </cell>
          <cell r="N234" t="str">
            <v>berat untuk bahan-bahan.</v>
          </cell>
        </row>
        <row r="235">
          <cell r="C235" t="str">
            <v>- Waktu tempuh isi  =  (L : v1) x 60 menit</v>
          </cell>
          <cell r="G235" t="str">
            <v>T2</v>
          </cell>
          <cell r="H235">
            <v>23.333333333333332</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17.5</v>
          </cell>
          <cell r="I236" t="str">
            <v>menit</v>
          </cell>
          <cell r="N236" t="str">
            <v>mata pembayaran.</v>
          </cell>
        </row>
        <row r="237">
          <cell r="C237" t="str">
            <v>- Lain-lain (termasuk dumping setempat-setempat)</v>
          </cell>
          <cell r="G237" t="str">
            <v>T4</v>
          </cell>
          <cell r="H237">
            <v>30</v>
          </cell>
          <cell r="I237" t="str">
            <v>menit</v>
          </cell>
          <cell r="L237">
            <v>3</v>
          </cell>
          <cell r="N237" t="str">
            <v>Biaya satuan untuk peralatan sudah termasuk bahan bakar, bahan habis dipakai dan operator.</v>
          </cell>
        </row>
        <row r="238">
          <cell r="G238" t="str">
            <v>Ts2</v>
          </cell>
          <cell r="H238">
            <v>83.684738955823292</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halaman berikut</v>
          </cell>
        </row>
        <row r="241">
          <cell r="A241" t="str">
            <v>ITEM PEMBAYARAN NO.</v>
          </cell>
          <cell r="D241" t="str">
            <v>:  8.1 (2)</v>
          </cell>
          <cell r="J241" t="str">
            <v>Analisa EI-812</v>
          </cell>
        </row>
        <row r="242">
          <cell r="A242" t="str">
            <v>JENIS PEKERJAAN</v>
          </cell>
          <cell r="D242" t="str">
            <v>:  Pondasi Agregat Kls. B Untuk Pek. Minor</v>
          </cell>
        </row>
        <row r="243">
          <cell r="A243" t="str">
            <v>SATUAN PEMBAYARAN</v>
          </cell>
          <cell r="D243" t="str">
            <v>:  M3</v>
          </cell>
          <cell r="H243" t="str">
            <v xml:space="preserve">         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2.9754529094181161</v>
          </cell>
          <cell r="I249" t="str">
            <v>M3</v>
          </cell>
        </row>
        <row r="250">
          <cell r="D250" t="str">
            <v>Fk x Ts2</v>
          </cell>
        </row>
        <row r="251">
          <cell r="C251" t="str">
            <v>Koefisien Alat / M3</v>
          </cell>
          <cell r="D251" t="str">
            <v xml:space="preserve"> =  1  :  Q2</v>
          </cell>
          <cell r="G251" t="str">
            <v>(E09)</v>
          </cell>
          <cell r="H251">
            <v>0.33608328897921003</v>
          </cell>
          <cell r="I251" t="str">
            <v>jam</v>
          </cell>
        </row>
        <row r="253">
          <cell r="A253" t="str">
            <v xml:space="preserve">   2.c.</v>
          </cell>
          <cell r="C253" t="str">
            <v>PEDESTRIAN ROLLER</v>
          </cell>
          <cell r="G253" t="str">
            <v>(E24)</v>
          </cell>
        </row>
        <row r="254">
          <cell r="C254" t="str">
            <v>Kecepatan rata-rata alat</v>
          </cell>
          <cell r="G254" t="str">
            <v>v</v>
          </cell>
          <cell r="H254">
            <v>2.5</v>
          </cell>
          <cell r="I254" t="str">
            <v>KM/jam</v>
          </cell>
        </row>
        <row r="255">
          <cell r="C255" t="str">
            <v>Lebar efektif pemadatan</v>
          </cell>
          <cell r="G255" t="str">
            <v>b</v>
          </cell>
          <cell r="H255">
            <v>0.8</v>
          </cell>
          <cell r="I255" t="str">
            <v>M</v>
          </cell>
        </row>
        <row r="256">
          <cell r="C256" t="str">
            <v>Jumlah lintasan</v>
          </cell>
          <cell r="G256" t="str">
            <v>n</v>
          </cell>
          <cell r="H256">
            <v>12</v>
          </cell>
          <cell r="I256" t="str">
            <v>lintasan</v>
          </cell>
        </row>
        <row r="257">
          <cell r="C257" t="str">
            <v>Faktor Efisiensi alat</v>
          </cell>
          <cell r="G257" t="str">
            <v>Fa</v>
          </cell>
          <cell r="H257">
            <v>0.83</v>
          </cell>
          <cell r="I257" t="str">
            <v>-</v>
          </cell>
        </row>
        <row r="259">
          <cell r="C259" t="str">
            <v>Kap. Prod. / jam =</v>
          </cell>
          <cell r="D259" t="str">
            <v>(v x 1000) x b x t x Fa</v>
          </cell>
          <cell r="G259" t="str">
            <v>Q3</v>
          </cell>
          <cell r="H259">
            <v>20.75</v>
          </cell>
          <cell r="I259" t="str">
            <v>M3</v>
          </cell>
        </row>
        <row r="260">
          <cell r="D260" t="str">
            <v>n</v>
          </cell>
        </row>
        <row r="261">
          <cell r="C261" t="str">
            <v>Koefisien Alat / M3</v>
          </cell>
          <cell r="D261" t="str">
            <v xml:space="preserve"> =  1  :  Q3</v>
          </cell>
          <cell r="G261" t="str">
            <v>(E24)</v>
          </cell>
          <cell r="H261">
            <v>4.8192771084337352E-2</v>
          </cell>
          <cell r="I261" t="str">
            <v>jam</v>
          </cell>
        </row>
        <row r="263">
          <cell r="A263" t="str">
            <v xml:space="preserve">   2.d.</v>
          </cell>
          <cell r="C263" t="str">
            <v>WATER TANK TRUCK</v>
          </cell>
          <cell r="G263" t="str">
            <v>(E23)</v>
          </cell>
        </row>
        <row r="264">
          <cell r="C264" t="str">
            <v>Volume tanki air</v>
          </cell>
          <cell r="G264" t="str">
            <v>V</v>
          </cell>
          <cell r="H264">
            <v>4</v>
          </cell>
          <cell r="I264" t="str">
            <v>M3</v>
          </cell>
        </row>
        <row r="265">
          <cell r="C265" t="str">
            <v>Kebutuhan air / M3 agregat padat</v>
          </cell>
          <cell r="G265" t="str">
            <v>Wc</v>
          </cell>
          <cell r="H265">
            <v>7.0000000000000007E-2</v>
          </cell>
          <cell r="I265" t="str">
            <v>M3</v>
          </cell>
        </row>
        <row r="266">
          <cell r="C266" t="str">
            <v>Pengisian tanki / jam</v>
          </cell>
          <cell r="G266" t="str">
            <v>n</v>
          </cell>
          <cell r="H266">
            <v>1</v>
          </cell>
          <cell r="I266" t="str">
            <v>kali</v>
          </cell>
        </row>
        <row r="267">
          <cell r="C267" t="str">
            <v>Faktor Efisiensi alat</v>
          </cell>
          <cell r="G267" t="str">
            <v>Fa</v>
          </cell>
          <cell r="H267">
            <v>0.83</v>
          </cell>
          <cell r="I267" t="str">
            <v>-</v>
          </cell>
        </row>
        <row r="269">
          <cell r="C269" t="str">
            <v>Kap. Prod. / jam =</v>
          </cell>
          <cell r="D269" t="str">
            <v>V x n x Fa</v>
          </cell>
          <cell r="G269" t="str">
            <v>Q4</v>
          </cell>
          <cell r="H269">
            <v>47.428571428571423</v>
          </cell>
          <cell r="I269" t="str">
            <v>M3</v>
          </cell>
        </row>
        <row r="270">
          <cell r="D270" t="str">
            <v>Wc</v>
          </cell>
        </row>
        <row r="271">
          <cell r="C271" t="str">
            <v>Koefisien Alat / M3</v>
          </cell>
          <cell r="D271" t="str">
            <v xml:space="preserve"> =  1  :  Q4</v>
          </cell>
          <cell r="G271" t="str">
            <v>(E23)</v>
          </cell>
          <cell r="H271">
            <v>2.1084337349397592E-2</v>
          </cell>
          <cell r="I271" t="str">
            <v>jam</v>
          </cell>
        </row>
        <row r="273">
          <cell r="A273" t="str">
            <v xml:space="preserve">   2.e.</v>
          </cell>
          <cell r="C273" t="str">
            <v>ALAT BANTU</v>
          </cell>
          <cell r="J273" t="str">
            <v xml:space="preserve"> Lump Sum</v>
          </cell>
        </row>
        <row r="274">
          <cell r="C274" t="str">
            <v>Diperlukan   :</v>
          </cell>
        </row>
        <row r="275">
          <cell r="C275" t="str">
            <v>- Kereta dorong</v>
          </cell>
          <cell r="D275" t="str">
            <v>= 5 buah</v>
          </cell>
        </row>
        <row r="276">
          <cell r="C276" t="str">
            <v>- Sekop</v>
          </cell>
          <cell r="D276" t="str">
            <v>= 10 buah</v>
          </cell>
        </row>
        <row r="277">
          <cell r="C277" t="str">
            <v>- Garpu</v>
          </cell>
          <cell r="D277" t="str">
            <v>= 10 buah</v>
          </cell>
        </row>
        <row r="280">
          <cell r="A280" t="str">
            <v xml:space="preserve">   3.</v>
          </cell>
          <cell r="C280" t="str">
            <v>TENAGA</v>
          </cell>
        </row>
        <row r="281">
          <cell r="C281" t="str">
            <v>Produksi menentukan : WHEEL LOADER</v>
          </cell>
          <cell r="G281" t="str">
            <v>Q1</v>
          </cell>
          <cell r="H281">
            <v>28.012500000000003</v>
          </cell>
          <cell r="I281" t="str">
            <v>M3/jam</v>
          </cell>
        </row>
        <row r="282">
          <cell r="C282" t="str">
            <v>Produksi agregat / hari  =  Tk x Q1</v>
          </cell>
          <cell r="G282" t="str">
            <v>Qt</v>
          </cell>
          <cell r="H282">
            <v>196.08750000000003</v>
          </cell>
          <cell r="I282" t="str">
            <v>M3</v>
          </cell>
        </row>
        <row r="283">
          <cell r="C283" t="str">
            <v>Kebutuhan tenaga :</v>
          </cell>
        </row>
        <row r="284">
          <cell r="D284" t="str">
            <v>- Pekerja</v>
          </cell>
          <cell r="G284" t="str">
            <v>P</v>
          </cell>
          <cell r="H284">
            <v>25</v>
          </cell>
          <cell r="I284" t="str">
            <v>orang</v>
          </cell>
        </row>
        <row r="285">
          <cell r="D285" t="str">
            <v>- Mandor</v>
          </cell>
          <cell r="G285" t="str">
            <v>M</v>
          </cell>
          <cell r="H285">
            <v>1</v>
          </cell>
          <cell r="I285" t="str">
            <v>orang</v>
          </cell>
        </row>
        <row r="287">
          <cell r="C287" t="str">
            <v>Koefisien tenaga / M3   :</v>
          </cell>
        </row>
        <row r="288">
          <cell r="D288" t="str">
            <v>- Pekerja</v>
          </cell>
          <cell r="E288" t="str">
            <v>= (Tk x P) : Qt</v>
          </cell>
          <cell r="G288" t="str">
            <v>(L01)</v>
          </cell>
          <cell r="H288">
            <v>0.8924587237840248</v>
          </cell>
          <cell r="I288" t="str">
            <v>jam</v>
          </cell>
        </row>
        <row r="289">
          <cell r="D289" t="str">
            <v>- Mandor</v>
          </cell>
          <cell r="E289" t="str">
            <v>= (Tk x M) : Qt</v>
          </cell>
          <cell r="G289" t="str">
            <v>(L03)</v>
          </cell>
          <cell r="H289">
            <v>3.5698348951360995E-2</v>
          </cell>
          <cell r="I289" t="str">
            <v>jam</v>
          </cell>
        </row>
        <row r="299">
          <cell r="J299" t="str">
            <v>Berlanjut ke halaman berikut</v>
          </cell>
        </row>
        <row r="300">
          <cell r="A300" t="str">
            <v>ITEM PEMBAYARAN NO.</v>
          </cell>
          <cell r="D300" t="str">
            <v>:  8.1 (2)</v>
          </cell>
          <cell r="J300" t="str">
            <v>Analisa EI-812</v>
          </cell>
        </row>
        <row r="301">
          <cell r="A301" t="str">
            <v>JENIS PEKERJAAN</v>
          </cell>
          <cell r="D301" t="str">
            <v>:  Pondasi Agregat Kls. B Untuk Pek. Minor</v>
          </cell>
        </row>
        <row r="302">
          <cell r="A302" t="str">
            <v>SATUAN PEMBAYARAN</v>
          </cell>
          <cell r="D302" t="str">
            <v>:  M3</v>
          </cell>
          <cell r="H302" t="str">
            <v xml:space="preserve">         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4.</v>
          </cell>
          <cell r="C308" t="str">
            <v>HARGA DASAR SATUAN UPAH, BAHAN DAN ALAT</v>
          </cell>
        </row>
        <row r="309">
          <cell r="C309" t="str">
            <v>Lihat lampiran.</v>
          </cell>
        </row>
        <row r="311">
          <cell r="A311" t="str">
            <v>5.</v>
          </cell>
          <cell r="C311" t="str">
            <v>ANALISA HARGA SATUAN PEKERJAAN</v>
          </cell>
        </row>
        <row r="312">
          <cell r="C312" t="str">
            <v>Lihat perhitungan dalam FORMULIR STANDAR UNTUK</v>
          </cell>
        </row>
        <row r="313">
          <cell r="C313" t="str">
            <v>PEREKAMAN ANALISA MASING-MASING HARGA</v>
          </cell>
        </row>
        <row r="314">
          <cell r="C314" t="str">
            <v>SATUAN.</v>
          </cell>
        </row>
        <row r="315">
          <cell r="C315" t="str">
            <v>Didapat Harga Satuan Pekerjaan :</v>
          </cell>
        </row>
        <row r="317">
          <cell r="C317" t="str">
            <v xml:space="preserve">Rp.  </v>
          </cell>
          <cell r="D317">
            <v>94768.91789989543</v>
          </cell>
          <cell r="E317" t="str">
            <v xml:space="preserve"> / M3.</v>
          </cell>
        </row>
        <row r="320">
          <cell r="A320" t="str">
            <v>6.</v>
          </cell>
          <cell r="C320" t="str">
            <v>MASA PELAKSANAAN YANG DIPERLUKAN</v>
          </cell>
        </row>
        <row r="321">
          <cell r="C321" t="str">
            <v>Masa Pelaksanaan :</v>
          </cell>
          <cell r="D321" t="str">
            <v>. . . . . . . . . . .</v>
          </cell>
          <cell r="E321" t="str">
            <v>bulan</v>
          </cell>
        </row>
        <row r="323">
          <cell r="A323" t="str">
            <v>7.</v>
          </cell>
          <cell r="C323" t="str">
            <v>VOLUME PEKERJAAN YANG DIPERLUKAN</v>
          </cell>
        </row>
        <row r="324">
          <cell r="C324" t="str">
            <v>Volume pekerjaan  :</v>
          </cell>
          <cell r="D324">
            <v>0</v>
          </cell>
          <cell r="E324" t="str">
            <v>M3</v>
          </cell>
        </row>
        <row r="359">
          <cell r="A359" t="str">
            <v>ITEM PEMBAYARAN NO.</v>
          </cell>
          <cell r="D359" t="str">
            <v>:  8.1 (3)</v>
          </cell>
          <cell r="J359" t="str">
            <v>Analisa EI-813</v>
          </cell>
          <cell r="T359" t="str">
            <v>Analisa EI-813</v>
          </cell>
        </row>
        <row r="360">
          <cell r="A360" t="str">
            <v>JENIS PEKERJAAN</v>
          </cell>
          <cell r="D360" t="str">
            <v>:  Agregat Utk. Lapis Pond. Jalan -</v>
          </cell>
        </row>
        <row r="361">
          <cell r="D361" t="str">
            <v xml:space="preserve">   Tanpa Penutup Utk. Pek. Minor</v>
          </cell>
          <cell r="H361" t="str">
            <v xml:space="preserve">         URAIAN ANALISA HARGA SATUAN</v>
          </cell>
          <cell r="L361" t="str">
            <v>FORMULIR STANDAR UNTUK</v>
          </cell>
        </row>
        <row r="362">
          <cell r="A362" t="str">
            <v>SATUAN PEMBAYARAN</v>
          </cell>
          <cell r="D362" t="str">
            <v>:  M3</v>
          </cell>
          <cell r="L362" t="str">
            <v>PEREKAMAN ANALISA MASING-MASING HARGA SATUAN</v>
          </cell>
        </row>
        <row r="363">
          <cell r="L363" t="str">
            <v/>
          </cell>
        </row>
        <row r="364">
          <cell r="A364" t="str">
            <v>No.</v>
          </cell>
          <cell r="C364" t="str">
            <v>U R A I A N</v>
          </cell>
          <cell r="G364" t="str">
            <v>KODE</v>
          </cell>
          <cell r="H364" t="str">
            <v>KOEF.</v>
          </cell>
          <cell r="I364" t="str">
            <v>SATUAN</v>
          </cell>
          <cell r="J364" t="str">
            <v>KETERANGAN</v>
          </cell>
        </row>
        <row r="366">
          <cell r="L366" t="str">
            <v>Proyek / Bagpro</v>
          </cell>
          <cell r="O366" t="str">
            <v xml:space="preserve">:  Peningkatan Jalan Dan Jembatan Prop. NTT </v>
          </cell>
        </row>
        <row r="367">
          <cell r="A367" t="str">
            <v>I.</v>
          </cell>
          <cell r="C367" t="str">
            <v>ASUMSI</v>
          </cell>
          <cell r="L367" t="str">
            <v>No. Paket Kontrak</v>
          </cell>
          <cell r="O367" t="str">
            <v xml:space="preserve">:  </v>
          </cell>
        </row>
        <row r="368">
          <cell r="A368">
            <v>1</v>
          </cell>
          <cell r="C368" t="str">
            <v>Menggunakan alat berat (cara mekanik)</v>
          </cell>
          <cell r="L368" t="str">
            <v>Nama Paket</v>
          </cell>
          <cell r="O368" t="str">
            <v>:  Pembangunan Jalan Resetlement Pengungsi Mauritzu</v>
          </cell>
        </row>
        <row r="369">
          <cell r="A369">
            <v>2</v>
          </cell>
          <cell r="C369" t="str">
            <v>Lokasi pekerjaan : sepanjang jalan</v>
          </cell>
          <cell r="L369" t="str">
            <v>Prop / Kab / Kodya</v>
          </cell>
          <cell r="O369" t="str">
            <v>:  Nusa Tenggara Timur / TTU</v>
          </cell>
        </row>
        <row r="370">
          <cell r="A370">
            <v>3</v>
          </cell>
          <cell r="C370" t="str">
            <v>Kondisi existing jalan : sedang</v>
          </cell>
          <cell r="L370" t="str">
            <v>ITEM PEMBAYARAN NO.</v>
          </cell>
          <cell r="O370" t="str">
            <v>:  8.1 (3)</v>
          </cell>
          <cell r="R370" t="str">
            <v>PERKIRAAN VOL. PEK.</v>
          </cell>
          <cell r="T370" t="str">
            <v>:</v>
          </cell>
          <cell r="U370">
            <v>0</v>
          </cell>
        </row>
        <row r="371">
          <cell r="A371">
            <v>4</v>
          </cell>
          <cell r="C371" t="str">
            <v>Jarak rata-rata Base Camp ke lokasi pekerjaan</v>
          </cell>
          <cell r="G371" t="str">
            <v>L</v>
          </cell>
          <cell r="H371">
            <v>17.5</v>
          </cell>
          <cell r="I371" t="str">
            <v>KM</v>
          </cell>
          <cell r="L371" t="str">
            <v>JENIS PEKERJAAN</v>
          </cell>
          <cell r="O371" t="str">
            <v>:  Agregat Utk. Lapis Pond. Jalan -</v>
          </cell>
          <cell r="R371" t="str">
            <v>TOTAL HARGA (Rp.)</v>
          </cell>
          <cell r="T371" t="str">
            <v>:</v>
          </cell>
          <cell r="U371">
            <v>0</v>
          </cell>
        </row>
        <row r="372">
          <cell r="A372">
            <v>5</v>
          </cell>
          <cell r="C372" t="str">
            <v>Tebal lapis Agregat padat</v>
          </cell>
          <cell r="G372" t="str">
            <v>t</v>
          </cell>
          <cell r="H372">
            <v>0.15</v>
          </cell>
          <cell r="I372" t="str">
            <v>M</v>
          </cell>
          <cell r="O372" t="str">
            <v xml:space="preserve">   Tanpa Penutup Utk. Pek. Minor</v>
          </cell>
          <cell r="R372" t="str">
            <v>% THD. BIAYA PROYEK</v>
          </cell>
          <cell r="T372" t="str">
            <v>:</v>
          </cell>
          <cell r="U372">
            <v>0</v>
          </cell>
        </row>
        <row r="373">
          <cell r="A373">
            <v>6</v>
          </cell>
          <cell r="C373" t="str">
            <v>Faktor kembang material (Padat-Lepas)</v>
          </cell>
          <cell r="G373" t="str">
            <v>Fk</v>
          </cell>
          <cell r="H373">
            <v>1.2</v>
          </cell>
          <cell r="I373" t="str">
            <v>-</v>
          </cell>
          <cell r="L373" t="str">
            <v>SATUAN PEMBAYARAN</v>
          </cell>
          <cell r="O373" t="str">
            <v>:  M3</v>
          </cell>
        </row>
        <row r="374">
          <cell r="A374">
            <v>7</v>
          </cell>
          <cell r="C374" t="str">
            <v>Jam kerja efektif per-hari</v>
          </cell>
          <cell r="G374" t="str">
            <v>Tk</v>
          </cell>
          <cell r="H374">
            <v>7</v>
          </cell>
          <cell r="I374" t="str">
            <v>Jam</v>
          </cell>
        </row>
        <row r="376">
          <cell r="A376" t="str">
            <v>II.</v>
          </cell>
          <cell r="C376" t="str">
            <v>URUTAN KERJA</v>
          </cell>
          <cell r="Q376" t="str">
            <v>PERKIRAAN</v>
          </cell>
          <cell r="R376" t="str">
            <v>HARGA</v>
          </cell>
          <cell r="S376" t="str">
            <v>JUMLAH</v>
          </cell>
        </row>
        <row r="377">
          <cell r="L377" t="str">
            <v>NO.</v>
          </cell>
          <cell r="N377" t="str">
            <v>KOMPONEN</v>
          </cell>
          <cell r="P377" t="str">
            <v>SATUAN</v>
          </cell>
          <cell r="Q377" t="str">
            <v>KUANTITAS</v>
          </cell>
          <cell r="R377" t="str">
            <v>SATUAN</v>
          </cell>
          <cell r="S377" t="str">
            <v>HARGA</v>
          </cell>
        </row>
        <row r="378">
          <cell r="A378">
            <v>1</v>
          </cell>
          <cell r="C378" t="str">
            <v>Wheel Loader memuat Agregat ke dalam Dump</v>
          </cell>
          <cell r="R378" t="str">
            <v>(Rp.)</v>
          </cell>
          <cell r="S378" t="str">
            <v>(Rp.)</v>
          </cell>
        </row>
        <row r="379">
          <cell r="C379" t="str">
            <v>Tuck di Base Camp</v>
          </cell>
        </row>
        <row r="380">
          <cell r="A380">
            <v>2</v>
          </cell>
          <cell r="C380" t="str">
            <v>Dump Truck mengangkut Agregat ke lokasi</v>
          </cell>
        </row>
        <row r="381">
          <cell r="C381" t="str">
            <v>pekerjaandan dihampar dengan pekerja</v>
          </cell>
          <cell r="L381" t="str">
            <v>A.</v>
          </cell>
          <cell r="N381" t="str">
            <v>TENAGA</v>
          </cell>
        </row>
        <row r="382">
          <cell r="A382">
            <v>3</v>
          </cell>
          <cell r="C382" t="str">
            <v>Hamparaan Agregat dibasahi dengan Water Tank</v>
          </cell>
        </row>
        <row r="383">
          <cell r="C383" t="str">
            <v>Truck sebelum dipadatkan dengan Pedestrian Roller.</v>
          </cell>
          <cell r="L383" t="str">
            <v>1.</v>
          </cell>
          <cell r="N383" t="str">
            <v>Pekerja Biasa</v>
          </cell>
          <cell r="O383" t="str">
            <v>(L01)</v>
          </cell>
          <cell r="P383" t="str">
            <v>Jam</v>
          </cell>
          <cell r="Q383">
            <v>0.4462293618920124</v>
          </cell>
          <cell r="R383">
            <v>0</v>
          </cell>
          <cell r="U383">
            <v>0</v>
          </cell>
        </row>
        <row r="384">
          <cell r="A384">
            <v>4</v>
          </cell>
          <cell r="C384" t="str">
            <v>Sekelompok pekerja membuat galian lubang/patching,</v>
          </cell>
          <cell r="L384" t="str">
            <v>2.</v>
          </cell>
          <cell r="N384" t="str">
            <v>Mandor</v>
          </cell>
          <cell r="O384" t="str">
            <v>(L03)</v>
          </cell>
          <cell r="P384" t="str">
            <v>Jam</v>
          </cell>
          <cell r="Q384">
            <v>1.7849174475680497E-2</v>
          </cell>
          <cell r="R384">
            <v>0</v>
          </cell>
          <cell r="U384">
            <v>0</v>
          </cell>
        </row>
        <row r="385">
          <cell r="C385" t="str">
            <v>merapikan tepi hamparan dan level permukaan</v>
          </cell>
        </row>
        <row r="386">
          <cell r="C386" t="str">
            <v>dengan menggunakan alat bantu</v>
          </cell>
        </row>
        <row r="387">
          <cell r="Q387" t="str">
            <v xml:space="preserve">JUMLAH HARGA TENAGA   </v>
          </cell>
          <cell r="U387">
            <v>0</v>
          </cell>
        </row>
        <row r="388">
          <cell r="A388" t="str">
            <v>III.</v>
          </cell>
          <cell r="C388" t="str">
            <v>PEMAKAIAN BAHAN, ALAT DAN TENAGA</v>
          </cell>
        </row>
        <row r="389">
          <cell r="L389" t="str">
            <v>B.</v>
          </cell>
          <cell r="N389" t="str">
            <v>BAHAN</v>
          </cell>
        </row>
        <row r="390">
          <cell r="A390" t="str">
            <v xml:space="preserve">   1.</v>
          </cell>
          <cell r="C390" t="str">
            <v>BAHAN</v>
          </cell>
        </row>
        <row r="391">
          <cell r="C391" t="str">
            <v>Material Agregat Kelas C hasil produksi di Base Camp</v>
          </cell>
          <cell r="L391" t="str">
            <v>1.</v>
          </cell>
          <cell r="N391" t="str">
            <v>Agregat Kelas C (M28)</v>
          </cell>
          <cell r="P391" t="str">
            <v>M3</v>
          </cell>
          <cell r="Q391">
            <v>1.2</v>
          </cell>
          <cell r="R391">
            <v>38615.324384161155</v>
          </cell>
          <cell r="U391">
            <v>46338.389260993383</v>
          </cell>
        </row>
        <row r="392">
          <cell r="C392" t="str">
            <v>Setiap 1 M3 Agregat padat diperlukan : 1 x Fk</v>
          </cell>
          <cell r="G392" t="str">
            <v>(M28)</v>
          </cell>
          <cell r="H392">
            <v>1.2</v>
          </cell>
          <cell r="I392" t="str">
            <v>M3</v>
          </cell>
          <cell r="J392" t="str">
            <v>Agregat lepas</v>
          </cell>
        </row>
        <row r="394">
          <cell r="A394" t="str">
            <v xml:space="preserve">   2.</v>
          </cell>
          <cell r="C394" t="str">
            <v>ALAT</v>
          </cell>
        </row>
        <row r="395">
          <cell r="A395" t="str">
            <v>2.a.</v>
          </cell>
          <cell r="C395" t="str">
            <v>WHEEL LOADER</v>
          </cell>
          <cell r="G395" t="str">
            <v>(E15)</v>
          </cell>
        </row>
        <row r="396">
          <cell r="C396" t="str">
            <v>Kapasitas bucket</v>
          </cell>
          <cell r="G396" t="str">
            <v>V</v>
          </cell>
          <cell r="H396">
            <v>1.5</v>
          </cell>
          <cell r="I396" t="str">
            <v>M3</v>
          </cell>
        </row>
        <row r="397">
          <cell r="C397" t="str">
            <v>Faktor bucket</v>
          </cell>
          <cell r="G397" t="str">
            <v>Fb</v>
          </cell>
          <cell r="H397">
            <v>0.9</v>
          </cell>
          <cell r="I397" t="str">
            <v>-</v>
          </cell>
          <cell r="Q397" t="str">
            <v xml:space="preserve">JUMLAH HARGA BAHAN   </v>
          </cell>
          <cell r="U397">
            <v>46338.389260993383</v>
          </cell>
        </row>
        <row r="398">
          <cell r="C398" t="str">
            <v>Faktor Efisiensi alat</v>
          </cell>
          <cell r="G398" t="str">
            <v>Fa</v>
          </cell>
          <cell r="H398">
            <v>0.83</v>
          </cell>
          <cell r="I398" t="str">
            <v>-</v>
          </cell>
        </row>
        <row r="399">
          <cell r="C399" t="str">
            <v>Waktu siklus</v>
          </cell>
          <cell r="G399" t="str">
            <v>Ts1</v>
          </cell>
          <cell r="L399" t="str">
            <v>C.</v>
          </cell>
          <cell r="N399" t="str">
            <v>PERALATAN</v>
          </cell>
        </row>
        <row r="400">
          <cell r="C400" t="str">
            <v>- Muat</v>
          </cell>
          <cell r="G400" t="str">
            <v>T1</v>
          </cell>
          <cell r="H400">
            <v>0.5</v>
          </cell>
          <cell r="I400" t="str">
            <v>menit</v>
          </cell>
        </row>
        <row r="401">
          <cell r="C401" t="str">
            <v>- Lain-lain</v>
          </cell>
          <cell r="G401" t="str">
            <v>T2</v>
          </cell>
          <cell r="H401">
            <v>0.5</v>
          </cell>
          <cell r="I401" t="str">
            <v>menit</v>
          </cell>
          <cell r="L401" t="str">
            <v>1</v>
          </cell>
          <cell r="N401" t="str">
            <v>Wheel Loader</v>
          </cell>
          <cell r="O401" t="str">
            <v>(E15)</v>
          </cell>
          <cell r="P401" t="str">
            <v>Jam</v>
          </cell>
          <cell r="Q401">
            <v>1.7849174475680497E-2</v>
          </cell>
          <cell r="R401">
            <v>215035.12819823693</v>
          </cell>
          <cell r="U401">
            <v>3838.1995216106543</v>
          </cell>
        </row>
        <row r="402">
          <cell r="G402" t="str">
            <v>Ts1</v>
          </cell>
          <cell r="H402">
            <v>1</v>
          </cell>
          <cell r="I402" t="str">
            <v>menit</v>
          </cell>
          <cell r="L402" t="str">
            <v>2</v>
          </cell>
          <cell r="N402" t="str">
            <v>Dump Truck</v>
          </cell>
          <cell r="O402" t="str">
            <v>(E09)</v>
          </cell>
          <cell r="P402" t="str">
            <v>Jam</v>
          </cell>
          <cell r="Q402">
            <v>0.31027725359268399</v>
          </cell>
          <cell r="R402">
            <v>119818.0926144915</v>
          </cell>
          <cell r="U402">
            <v>37176.828707138273</v>
          </cell>
        </row>
        <row r="403">
          <cell r="L403" t="str">
            <v>3</v>
          </cell>
          <cell r="N403" t="str">
            <v>Pedestrian Roller (E24)</v>
          </cell>
          <cell r="P403" t="str">
            <v>Jam</v>
          </cell>
          <cell r="Q403">
            <v>4.8192771084337352E-2</v>
          </cell>
          <cell r="R403">
            <v>30191.410953800299</v>
          </cell>
          <cell r="U403">
            <v>1455.0077568096531</v>
          </cell>
        </row>
        <row r="404">
          <cell r="C404" t="str">
            <v>Kap. Prod. / jam =</v>
          </cell>
          <cell r="D404" t="str">
            <v>V x Fb x Fa x 60</v>
          </cell>
          <cell r="G404" t="str">
            <v>Q1</v>
          </cell>
          <cell r="H404">
            <v>56.025000000000006</v>
          </cell>
          <cell r="I404" t="str">
            <v>M3</v>
          </cell>
          <cell r="L404" t="str">
            <v>4</v>
          </cell>
          <cell r="N404" t="str">
            <v>Water Tanker</v>
          </cell>
          <cell r="O404" t="str">
            <v>(E23)</v>
          </cell>
          <cell r="P404" t="str">
            <v>Jam</v>
          </cell>
          <cell r="Q404">
            <v>2.1084337349397592E-2</v>
          </cell>
          <cell r="R404">
            <v>97351.151634057198</v>
          </cell>
          <cell r="U404">
            <v>2052.5845224048207</v>
          </cell>
        </row>
        <row r="405">
          <cell r="D405" t="str">
            <v>Fk x Ts1</v>
          </cell>
          <cell r="L405" t="str">
            <v>5</v>
          </cell>
          <cell r="N405" t="str">
            <v>Alat Bantu</v>
          </cell>
          <cell r="P405" t="str">
            <v>Ls</v>
          </cell>
          <cell r="Q405">
            <v>1</v>
          </cell>
          <cell r="R405">
            <v>250</v>
          </cell>
          <cell r="U405">
            <v>250</v>
          </cell>
        </row>
        <row r="406">
          <cell r="C406" t="str">
            <v>Koefisien Alat / M3</v>
          </cell>
          <cell r="D406" t="str">
            <v xml:space="preserve"> =  1  :  Q1</v>
          </cell>
          <cell r="G406" t="str">
            <v>(E15)</v>
          </cell>
          <cell r="H406">
            <v>1.7849174475680497E-2</v>
          </cell>
          <cell r="I406" t="str">
            <v>Jam</v>
          </cell>
        </row>
        <row r="408">
          <cell r="A408" t="str">
            <v>2.b.</v>
          </cell>
          <cell r="C408" t="str">
            <v>DUMP TRUCK</v>
          </cell>
          <cell r="G408" t="str">
            <v>(E09)</v>
          </cell>
          <cell r="Q408" t="str">
            <v xml:space="preserve">JUMLAH HARGA PERALATAN   </v>
          </cell>
          <cell r="U408">
            <v>44772.620507963395</v>
          </cell>
        </row>
        <row r="409">
          <cell r="C409" t="str">
            <v>Kapasitas bak</v>
          </cell>
          <cell r="G409" t="str">
            <v>V</v>
          </cell>
          <cell r="H409">
            <v>6</v>
          </cell>
          <cell r="I409" t="str">
            <v>M3</v>
          </cell>
        </row>
        <row r="410">
          <cell r="C410" t="str">
            <v>Faktor Efisiensi alat</v>
          </cell>
          <cell r="G410" t="str">
            <v>Fa</v>
          </cell>
          <cell r="H410">
            <v>0.83</v>
          </cell>
          <cell r="I410" t="str">
            <v>-</v>
          </cell>
          <cell r="L410" t="str">
            <v>D.</v>
          </cell>
          <cell r="N410" t="str">
            <v>JUMLAH HARGA TENAGA, BAHAN DAN PERALATAN  ( A + B + C )</v>
          </cell>
          <cell r="U410">
            <v>91111.009768956777</v>
          </cell>
        </row>
        <row r="411">
          <cell r="C411" t="str">
            <v>Kecepatan rata-rata bermuatan</v>
          </cell>
          <cell r="G411" t="str">
            <v>v1</v>
          </cell>
          <cell r="H411">
            <v>45</v>
          </cell>
          <cell r="I411" t="str">
            <v>KM / Jam</v>
          </cell>
          <cell r="L411" t="str">
            <v>E.</v>
          </cell>
          <cell r="N411" t="str">
            <v>OVERHEAD &amp; PROFIT</v>
          </cell>
          <cell r="P411">
            <v>10</v>
          </cell>
          <cell r="Q411" t="str">
            <v>%  x  D</v>
          </cell>
          <cell r="U411">
            <v>9111.1009768956774</v>
          </cell>
        </row>
        <row r="412">
          <cell r="C412" t="str">
            <v>Kecepatan rata-rata kosong</v>
          </cell>
          <cell r="G412" t="str">
            <v>v2</v>
          </cell>
          <cell r="H412">
            <v>60</v>
          </cell>
          <cell r="I412" t="str">
            <v>KM / Jam</v>
          </cell>
          <cell r="L412" t="str">
            <v>F.</v>
          </cell>
          <cell r="N412" t="str">
            <v>HARGA SATUAN PEKERJAAN  ( D + E )</v>
          </cell>
          <cell r="U412">
            <v>100222.11074585245</v>
          </cell>
        </row>
        <row r="413">
          <cell r="C413" t="str">
            <v>Waktu Siklus  :  - Waktu memuat = V : Q1 x 60</v>
          </cell>
          <cell r="G413" t="str">
            <v>T1</v>
          </cell>
          <cell r="H413">
            <v>6.425702811244979</v>
          </cell>
          <cell r="I413" t="str">
            <v>menit</v>
          </cell>
          <cell r="L413" t="str">
            <v>Note: 1</v>
          </cell>
          <cell r="N413" t="str">
            <v>SATUAN dapat berdasarkan atas jam operasi untuk Tenaga Kerja dan Peralatan, volume dan/atau ukuran</v>
          </cell>
        </row>
        <row r="414">
          <cell r="C414" t="str">
            <v>- Waktu tempuh isi  =  (L : v1) x 60 menit</v>
          </cell>
          <cell r="G414" t="str">
            <v>T2</v>
          </cell>
          <cell r="H414">
            <v>23.333333333333332</v>
          </cell>
          <cell r="I414" t="str">
            <v>menit</v>
          </cell>
          <cell r="N414" t="str">
            <v>berat untuk bahan-bahan.</v>
          </cell>
        </row>
        <row r="415">
          <cell r="C415" t="str">
            <v>- Waktu tempuh kosong  =  (L : v2) x 60 menit</v>
          </cell>
          <cell r="G415" t="str">
            <v>T3</v>
          </cell>
          <cell r="H415">
            <v>17.5</v>
          </cell>
          <cell r="I415" t="str">
            <v>menit</v>
          </cell>
          <cell r="L415">
            <v>2</v>
          </cell>
          <cell r="N415" t="str">
            <v>Kuantitas satuan adalah kuantitas setiap komponen untuk menyelesaikan satu satuan pekerjaan dari nomor</v>
          </cell>
        </row>
        <row r="416">
          <cell r="C416" t="str">
            <v>- Lain-lain (termasuk dumping setempat-setempat)</v>
          </cell>
          <cell r="G416" t="str">
            <v>T4</v>
          </cell>
          <cell r="H416">
            <v>30</v>
          </cell>
          <cell r="I416" t="str">
            <v>menit</v>
          </cell>
          <cell r="N416" t="str">
            <v>mata pembayaran.</v>
          </cell>
        </row>
        <row r="417">
          <cell r="G417" t="str">
            <v>Ts2</v>
          </cell>
          <cell r="H417">
            <v>77.259036144578317</v>
          </cell>
          <cell r="I417" t="str">
            <v>menit</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halaman berikut</v>
          </cell>
          <cell r="N419" t="str">
            <v>yang dibayar dari kontrak) dan biaya-biaya lainnya.</v>
          </cell>
        </row>
        <row r="420">
          <cell r="A420" t="str">
            <v>ITEM PEMBAYARAN NO.</v>
          </cell>
          <cell r="D420" t="str">
            <v>:  8.1 (3)</v>
          </cell>
          <cell r="J420" t="str">
            <v>Analisa EI-813</v>
          </cell>
        </row>
        <row r="421">
          <cell r="A421" t="str">
            <v>JENIS PEKERJAAN</v>
          </cell>
          <cell r="D421" t="str">
            <v>:  Agregat Utk. Lapis Pond. Jalan -</v>
          </cell>
        </row>
        <row r="422">
          <cell r="D422" t="str">
            <v xml:space="preserve">   Tanpa Penutup Utk. Pek. Minor</v>
          </cell>
          <cell r="H422" t="str">
            <v xml:space="preserve">         URAIAN ANALISA HARGA SATUAN</v>
          </cell>
        </row>
        <row r="423">
          <cell r="A423" t="str">
            <v>SATUAN PEMBAYARAN</v>
          </cell>
          <cell r="D423" t="str">
            <v>:  M3</v>
          </cell>
          <cell r="J423" t="str">
            <v>Lanjutan</v>
          </cell>
        </row>
        <row r="425">
          <cell r="A425" t="str">
            <v>No.</v>
          </cell>
          <cell r="C425" t="str">
            <v>U R A I A N</v>
          </cell>
          <cell r="G425" t="str">
            <v>KODE</v>
          </cell>
          <cell r="H425" t="str">
            <v>KOEF.</v>
          </cell>
          <cell r="I425" t="str">
            <v>SATUAN</v>
          </cell>
          <cell r="J425" t="str">
            <v>KETERANGAN</v>
          </cell>
        </row>
        <row r="428">
          <cell r="C428" t="str">
            <v xml:space="preserve">Kap. Prod./jam = </v>
          </cell>
          <cell r="D428" t="str">
            <v>V x Fa x 60</v>
          </cell>
          <cell r="G428" t="str">
            <v>Q2</v>
          </cell>
          <cell r="H428">
            <v>3.222923976608187</v>
          </cell>
          <cell r="I428" t="str">
            <v>M3</v>
          </cell>
        </row>
        <row r="429">
          <cell r="D429" t="str">
            <v>Fk x Ts2</v>
          </cell>
        </row>
        <row r="430">
          <cell r="C430" t="str">
            <v>Koefisien Alat / M3</v>
          </cell>
          <cell r="D430" t="str">
            <v xml:space="preserve"> = 1 : Q2</v>
          </cell>
          <cell r="G430" t="str">
            <v>(E09)</v>
          </cell>
          <cell r="H430">
            <v>0.31027725359268399</v>
          </cell>
          <cell r="I430" t="str">
            <v>Jam</v>
          </cell>
        </row>
        <row r="432">
          <cell r="A432" t="str">
            <v xml:space="preserve">   2.c.</v>
          </cell>
          <cell r="C432" t="str">
            <v>PEDESTRIAN ROLLER</v>
          </cell>
          <cell r="G432" t="str">
            <v>(E24)</v>
          </cell>
        </row>
        <row r="433">
          <cell r="C433" t="str">
            <v>Kecepatan rata-rata alat</v>
          </cell>
          <cell r="G433" t="str">
            <v>v</v>
          </cell>
          <cell r="H433">
            <v>2.5</v>
          </cell>
          <cell r="I433" t="str">
            <v>KM/jam</v>
          </cell>
        </row>
        <row r="434">
          <cell r="C434" t="str">
            <v>Lebar efektif pemadatan</v>
          </cell>
          <cell r="G434" t="str">
            <v>b</v>
          </cell>
          <cell r="H434">
            <v>0.8</v>
          </cell>
          <cell r="I434" t="str">
            <v>M</v>
          </cell>
        </row>
        <row r="435">
          <cell r="C435" t="str">
            <v>Jumlah lintasan</v>
          </cell>
          <cell r="G435" t="str">
            <v>n</v>
          </cell>
          <cell r="H435">
            <v>12</v>
          </cell>
          <cell r="I435" t="str">
            <v>lintasan</v>
          </cell>
        </row>
        <row r="436">
          <cell r="C436" t="str">
            <v>Faktor Efisiensi alat</v>
          </cell>
          <cell r="G436" t="str">
            <v>Fa</v>
          </cell>
          <cell r="H436">
            <v>0.83</v>
          </cell>
          <cell r="I436" t="str">
            <v>-</v>
          </cell>
        </row>
        <row r="438">
          <cell r="C438" t="str">
            <v>Kap. Prod. / jam =</v>
          </cell>
          <cell r="D438" t="str">
            <v>(v x 1000) x b x t x Fa</v>
          </cell>
          <cell r="G438" t="str">
            <v>Q3</v>
          </cell>
          <cell r="H438">
            <v>20.75</v>
          </cell>
          <cell r="I438" t="str">
            <v>M3</v>
          </cell>
        </row>
        <row r="439">
          <cell r="D439" t="str">
            <v>n</v>
          </cell>
        </row>
        <row r="440">
          <cell r="C440" t="str">
            <v>Koefisien Alat / M3</v>
          </cell>
          <cell r="D440" t="str">
            <v xml:space="preserve"> =  1  :  Q3</v>
          </cell>
          <cell r="G440" t="str">
            <v>(E24)</v>
          </cell>
          <cell r="H440">
            <v>4.8192771084337352E-2</v>
          </cell>
          <cell r="I440" t="str">
            <v>jam</v>
          </cell>
        </row>
        <row r="442">
          <cell r="A442" t="str">
            <v xml:space="preserve">   2.d.</v>
          </cell>
          <cell r="C442" t="str">
            <v>WATER TANK TRUCK</v>
          </cell>
          <cell r="G442" t="str">
            <v>(E23)</v>
          </cell>
        </row>
        <row r="443">
          <cell r="C443" t="str">
            <v>Volume tanki air</v>
          </cell>
          <cell r="G443" t="str">
            <v>V</v>
          </cell>
          <cell r="H443">
            <v>4</v>
          </cell>
          <cell r="I443" t="str">
            <v>M3</v>
          </cell>
        </row>
        <row r="444">
          <cell r="C444" t="str">
            <v>Kebutuhan air / M3 agregat padat</v>
          </cell>
          <cell r="G444" t="str">
            <v>Wc</v>
          </cell>
          <cell r="H444">
            <v>7.0000000000000007E-2</v>
          </cell>
          <cell r="I444" t="str">
            <v>M3</v>
          </cell>
        </row>
        <row r="445">
          <cell r="C445" t="str">
            <v>Pengisian tanki / jam</v>
          </cell>
          <cell r="G445" t="str">
            <v>n</v>
          </cell>
          <cell r="H445">
            <v>1</v>
          </cell>
          <cell r="I445" t="str">
            <v>kali</v>
          </cell>
        </row>
        <row r="446">
          <cell r="C446" t="str">
            <v>Faktor Efisiensi alat</v>
          </cell>
          <cell r="G446" t="str">
            <v>Fa</v>
          </cell>
          <cell r="H446">
            <v>0.83</v>
          </cell>
          <cell r="I446" t="str">
            <v>-</v>
          </cell>
        </row>
        <row r="448">
          <cell r="C448" t="str">
            <v>Kap. Prod. / jam =</v>
          </cell>
          <cell r="D448" t="str">
            <v>V x n x Fa</v>
          </cell>
          <cell r="G448" t="str">
            <v>Q4</v>
          </cell>
          <cell r="H448">
            <v>47.428571428571423</v>
          </cell>
          <cell r="I448" t="str">
            <v>M3</v>
          </cell>
        </row>
        <row r="449">
          <cell r="D449" t="str">
            <v>Wc</v>
          </cell>
        </row>
        <row r="450">
          <cell r="C450" t="str">
            <v>Koefisien Alat / M3</v>
          </cell>
          <cell r="D450" t="str">
            <v xml:space="preserve"> =  1  :  Q4</v>
          </cell>
          <cell r="G450" t="str">
            <v>(E23)</v>
          </cell>
          <cell r="H450">
            <v>2.1084337349397592E-2</v>
          </cell>
          <cell r="I450" t="str">
            <v>jam</v>
          </cell>
        </row>
        <row r="452">
          <cell r="A452" t="str">
            <v>2.g.</v>
          </cell>
          <cell r="C452" t="str">
            <v>ALAT BANTU</v>
          </cell>
        </row>
        <row r="453">
          <cell r="C453" t="str">
            <v>diperlukan :</v>
          </cell>
          <cell r="J453" t="str">
            <v>Lump Sum</v>
          </cell>
        </row>
        <row r="454">
          <cell r="C454" t="str">
            <v>- Kereta dorong</v>
          </cell>
          <cell r="D454" t="str">
            <v>= 5 buah</v>
          </cell>
        </row>
        <row r="455">
          <cell r="C455" t="str">
            <v>- Sekop</v>
          </cell>
          <cell r="D455" t="str">
            <v>= 10 buah</v>
          </cell>
        </row>
        <row r="456">
          <cell r="C456" t="str">
            <v>- Garpu</v>
          </cell>
          <cell r="D456" t="str">
            <v>= 10 buah</v>
          </cell>
        </row>
        <row r="458">
          <cell r="A458" t="str">
            <v xml:space="preserve">   3.</v>
          </cell>
          <cell r="C458" t="str">
            <v>TENAGA</v>
          </cell>
        </row>
        <row r="459">
          <cell r="C459" t="str">
            <v>Produksi menentukan : WHEEL LOADER</v>
          </cell>
          <cell r="G459" t="str">
            <v>Q1</v>
          </cell>
          <cell r="H459">
            <v>56.025000000000006</v>
          </cell>
          <cell r="I459" t="str">
            <v>M3 / Jam</v>
          </cell>
        </row>
        <row r="460">
          <cell r="C460" t="str">
            <v>Produksi Agregat / hari  =  Tk x Q1</v>
          </cell>
          <cell r="G460" t="str">
            <v>Qt</v>
          </cell>
          <cell r="H460">
            <v>392.17500000000007</v>
          </cell>
          <cell r="I460" t="str">
            <v>M3</v>
          </cell>
        </row>
        <row r="461">
          <cell r="C461" t="str">
            <v>Kebutuhan tenaga :</v>
          </cell>
        </row>
        <row r="462">
          <cell r="D462" t="str">
            <v>- Pekerja</v>
          </cell>
          <cell r="G462" t="str">
            <v>P</v>
          </cell>
          <cell r="H462">
            <v>25</v>
          </cell>
          <cell r="I462" t="str">
            <v>orang</v>
          </cell>
        </row>
        <row r="463">
          <cell r="D463" t="str">
            <v>- Mandor</v>
          </cell>
          <cell r="G463" t="str">
            <v>M</v>
          </cell>
          <cell r="H463">
            <v>1</v>
          </cell>
          <cell r="I463" t="str">
            <v>orang</v>
          </cell>
        </row>
        <row r="465">
          <cell r="C465" t="str">
            <v>Koefisien tenaga / M3     :</v>
          </cell>
        </row>
        <row r="466">
          <cell r="D466" t="str">
            <v>- Pekerja</v>
          </cell>
          <cell r="E466" t="str">
            <v>= (Tk x P) : Qt</v>
          </cell>
          <cell r="G466" t="str">
            <v>(L01)</v>
          </cell>
          <cell r="H466">
            <v>0.4462293618920124</v>
          </cell>
          <cell r="I466" t="str">
            <v>Jam</v>
          </cell>
        </row>
        <row r="467">
          <cell r="D467" t="str">
            <v>- Mandor</v>
          </cell>
          <cell r="E467" t="str">
            <v>= (Tk x M) : Qt</v>
          </cell>
          <cell r="G467" t="str">
            <v>(L03)</v>
          </cell>
          <cell r="H467">
            <v>1.7849174475680497E-2</v>
          </cell>
          <cell r="I467" t="str">
            <v>Jam</v>
          </cell>
        </row>
        <row r="469">
          <cell r="A469" t="str">
            <v>4.</v>
          </cell>
          <cell r="C469" t="str">
            <v>HARGA DASAR SATUAN UPAH, BAHAN DAN ALAT</v>
          </cell>
        </row>
        <row r="470">
          <cell r="C470" t="str">
            <v>Lihat lampiran.</v>
          </cell>
        </row>
        <row r="478">
          <cell r="J478" t="str">
            <v>Berlanjut ke halaman berikut</v>
          </cell>
        </row>
        <row r="479">
          <cell r="A479" t="str">
            <v>ITEM PEMBAYARAN NO.</v>
          </cell>
          <cell r="D479" t="str">
            <v>:  8.1 (3)</v>
          </cell>
          <cell r="J479" t="str">
            <v>Analisa EI-813</v>
          </cell>
        </row>
        <row r="480">
          <cell r="A480" t="str">
            <v>JENIS PEKERJAAN</v>
          </cell>
          <cell r="D480" t="str">
            <v>:  Agregat Utk. Lapis Pond. Jalan -</v>
          </cell>
        </row>
        <row r="481">
          <cell r="D481" t="str">
            <v xml:space="preserve">   Tanpa Penutup Utk. Pek. Minor</v>
          </cell>
          <cell r="H481" t="str">
            <v xml:space="preserve">         URAIAN ANALISA HARGA SATUAN</v>
          </cell>
        </row>
        <row r="482">
          <cell r="A482" t="str">
            <v>SATUAN PEMBAYARAN</v>
          </cell>
          <cell r="D482" t="str">
            <v>:  M3</v>
          </cell>
          <cell r="J482" t="str">
            <v>Lanjutan</v>
          </cell>
        </row>
        <row r="484">
          <cell r="A484" t="str">
            <v>No.</v>
          </cell>
          <cell r="C484" t="str">
            <v>U R A I A N</v>
          </cell>
          <cell r="G484" t="str">
            <v>KODE</v>
          </cell>
          <cell r="H484" t="str">
            <v>KOEF.</v>
          </cell>
          <cell r="I484" t="str">
            <v>SATUAN</v>
          </cell>
          <cell r="J484" t="str">
            <v>KETERANGAN</v>
          </cell>
        </row>
        <row r="487">
          <cell r="A487" t="str">
            <v>5.</v>
          </cell>
          <cell r="C487" t="str">
            <v>ANALISA HARGA SATUAN PEKERJAAN</v>
          </cell>
        </row>
        <row r="488">
          <cell r="C488" t="str">
            <v>Lihat perhitungan dalam FORMULIR STANDAR UNTUK</v>
          </cell>
        </row>
        <row r="489">
          <cell r="C489" t="str">
            <v>PEREKEMAN ANALISA MASING-MASING HARGA</v>
          </cell>
        </row>
        <row r="490">
          <cell r="C490" t="str">
            <v>SATUAN.</v>
          </cell>
        </row>
        <row r="491">
          <cell r="C491" t="str">
            <v>Didapat Harga Satuan Pekerjaan :</v>
          </cell>
        </row>
        <row r="493">
          <cell r="C493" t="str">
            <v xml:space="preserve">Rp.  </v>
          </cell>
          <cell r="D493">
            <v>100222.11074585245</v>
          </cell>
          <cell r="E493" t="str">
            <v xml:space="preserve"> / M3.</v>
          </cell>
        </row>
        <row r="496">
          <cell r="A496" t="str">
            <v>6.</v>
          </cell>
          <cell r="C496" t="str">
            <v>MASA PELAKSANAAN YANG DIPERLUKAN</v>
          </cell>
        </row>
        <row r="497">
          <cell r="C497" t="str">
            <v>Masa Pelaksanaan :</v>
          </cell>
          <cell r="D497" t="str">
            <v>. . . . . . . . . . .</v>
          </cell>
          <cell r="E497" t="str">
            <v>bulan</v>
          </cell>
        </row>
        <row r="499">
          <cell r="A499" t="str">
            <v>7.</v>
          </cell>
          <cell r="C499" t="str">
            <v>VOLUME PEKERJAAN YANG DIPERLUKAN</v>
          </cell>
        </row>
        <row r="500">
          <cell r="C500" t="str">
            <v>Volume pekerjaan  :</v>
          </cell>
          <cell r="D500">
            <v>0</v>
          </cell>
          <cell r="E500" t="str">
            <v>M3</v>
          </cell>
        </row>
        <row r="538">
          <cell r="A538" t="str">
            <v>ITEM PEMBAYARAN NO.</v>
          </cell>
          <cell r="D538" t="str">
            <v>:  8.1 (4)</v>
          </cell>
          <cell r="J538" t="str">
            <v>Analisa EI-814</v>
          </cell>
          <cell r="T538" t="str">
            <v>Analisa EI-814</v>
          </cell>
        </row>
        <row r="539">
          <cell r="A539" t="str">
            <v>JENIS PEKERJAAN</v>
          </cell>
          <cell r="D539" t="str">
            <v>:  Waterbound Macadam Utk. Pek. Minor</v>
          </cell>
        </row>
        <row r="540">
          <cell r="A540" t="str">
            <v>SATUAN PEMBAYARAN</v>
          </cell>
          <cell r="D540" t="str">
            <v>:  M3</v>
          </cell>
          <cell r="H540" t="str">
            <v xml:space="preserve">         URAIAN ANALISA HARGA SATUAN</v>
          </cell>
          <cell r="L540" t="str">
            <v>FORMULIR STANDAR UNTUK</v>
          </cell>
        </row>
        <row r="541">
          <cell r="L541" t="str">
            <v>PEREKAMAN ANALISA MASING-MASING HARGA SATUAN</v>
          </cell>
        </row>
        <row r="542">
          <cell r="L542" t="str">
            <v/>
          </cell>
        </row>
        <row r="543">
          <cell r="A543" t="str">
            <v>No.</v>
          </cell>
          <cell r="C543" t="str">
            <v>U R A I A N</v>
          </cell>
          <cell r="G543" t="str">
            <v>KODE</v>
          </cell>
          <cell r="H543" t="str">
            <v>KOEF.</v>
          </cell>
          <cell r="I543" t="str">
            <v>SATUAN</v>
          </cell>
          <cell r="J543" t="str">
            <v>KETERANGAN</v>
          </cell>
        </row>
        <row r="545">
          <cell r="L545" t="str">
            <v>Proyek / Bagpro</v>
          </cell>
          <cell r="O545" t="str">
            <v xml:space="preserve">:  Peningkatan Jalan Dan Jembatan Prop. NTT </v>
          </cell>
        </row>
        <row r="546">
          <cell r="A546" t="str">
            <v>I.</v>
          </cell>
          <cell r="C546" t="str">
            <v>ASUMSI</v>
          </cell>
          <cell r="L546" t="str">
            <v>No. Paket Kontrak</v>
          </cell>
          <cell r="O546" t="str">
            <v xml:space="preserve">:  </v>
          </cell>
        </row>
        <row r="547">
          <cell r="A547">
            <v>1</v>
          </cell>
          <cell r="C547" t="str">
            <v>Menggunakan alat berat (cara mekanik)</v>
          </cell>
          <cell r="L547" t="str">
            <v>Nama Paket</v>
          </cell>
          <cell r="O547" t="str">
            <v>:  Pembangunan Jalan Resetlement Pengungsi Mauritzu</v>
          </cell>
        </row>
        <row r="548">
          <cell r="A548">
            <v>2</v>
          </cell>
          <cell r="C548" t="str">
            <v>Lokasi pekerjaan : sepanjang jalan</v>
          </cell>
          <cell r="L548" t="str">
            <v>Prop / Kab / Kodya</v>
          </cell>
          <cell r="O548" t="str">
            <v>:  Nusa Tenggara Timur / TTU</v>
          </cell>
        </row>
        <row r="549">
          <cell r="A549">
            <v>3</v>
          </cell>
          <cell r="C549" t="str">
            <v>Kondisi existing jalan : sedang</v>
          </cell>
          <cell r="L549" t="str">
            <v>ITEM PEMBAYARAN NO.</v>
          </cell>
          <cell r="O549" t="str">
            <v>:  8.1 (4)</v>
          </cell>
          <cell r="R549" t="str">
            <v>PERKIRAAN VOL. PEK.</v>
          </cell>
          <cell r="T549" t="str">
            <v>:</v>
          </cell>
          <cell r="U549">
            <v>0</v>
          </cell>
        </row>
        <row r="550">
          <cell r="A550">
            <v>4</v>
          </cell>
          <cell r="C550" t="str">
            <v>Jarak rata-rata Base Camp ke lokasi pekerjaan</v>
          </cell>
          <cell r="G550" t="str">
            <v>L</v>
          </cell>
          <cell r="H550">
            <v>17.5</v>
          </cell>
          <cell r="I550" t="str">
            <v>KM</v>
          </cell>
          <cell r="L550" t="str">
            <v>JENIS PEKERJAAN</v>
          </cell>
          <cell r="O550" t="str">
            <v>:  Waterbound Macadam Utk. Pek. -</v>
          </cell>
          <cell r="R550" t="str">
            <v>TOTAL HARGA (Rp.)</v>
          </cell>
          <cell r="T550" t="str">
            <v>:</v>
          </cell>
          <cell r="U550">
            <v>0</v>
          </cell>
        </row>
        <row r="551">
          <cell r="A551">
            <v>5</v>
          </cell>
          <cell r="C551" t="str">
            <v>Jam kerja efektif per-hari</v>
          </cell>
          <cell r="G551" t="str">
            <v>Tk</v>
          </cell>
          <cell r="H551">
            <v>7</v>
          </cell>
          <cell r="I551" t="str">
            <v>Jam</v>
          </cell>
          <cell r="L551" t="str">
            <v>SATUAN PEMBAYARAN</v>
          </cell>
          <cell r="O551" t="str">
            <v>:  M3</v>
          </cell>
          <cell r="P551" t="str">
            <v xml:space="preserve">                             Minor</v>
          </cell>
          <cell r="Q551" t="str">
            <v>Minor</v>
          </cell>
          <cell r="R551" t="str">
            <v>% THD. BIAYA PROYEK</v>
          </cell>
          <cell r="T551" t="str">
            <v>:</v>
          </cell>
          <cell r="U551">
            <v>0</v>
          </cell>
        </row>
        <row r="552">
          <cell r="A552">
            <v>6</v>
          </cell>
          <cell r="C552" t="str">
            <v>Faktor kehilangan material Agregat</v>
          </cell>
          <cell r="G552" t="str">
            <v>Fh</v>
          </cell>
          <cell r="H552">
            <v>1.1000000000000001</v>
          </cell>
          <cell r="I552" t="str">
            <v>-</v>
          </cell>
        </row>
        <row r="553">
          <cell r="A553">
            <v>7</v>
          </cell>
          <cell r="C553" t="str">
            <v>Komposisi campuran  (taksiran)  :</v>
          </cell>
        </row>
        <row r="554">
          <cell r="A554" t="str">
            <v/>
          </cell>
          <cell r="C554" t="str">
            <v>- Agregat Kasar</v>
          </cell>
          <cell r="G554" t="str">
            <v>Ak</v>
          </cell>
          <cell r="H554">
            <v>85</v>
          </cell>
          <cell r="I554" t="str">
            <v>%</v>
          </cell>
          <cell r="Q554" t="str">
            <v>PERKIRAAN</v>
          </cell>
          <cell r="R554" t="str">
            <v>HARGA</v>
          </cell>
          <cell r="S554" t="str">
            <v>JUMLAH</v>
          </cell>
        </row>
        <row r="555">
          <cell r="C555" t="str">
            <v>- Agregat Halus</v>
          </cell>
          <cell r="G555" t="str">
            <v>Ah</v>
          </cell>
          <cell r="H555">
            <v>15</v>
          </cell>
          <cell r="I555" t="str">
            <v>%</v>
          </cell>
          <cell r="L555" t="str">
            <v>NO.</v>
          </cell>
          <cell r="N555" t="str">
            <v>KOMPONEN</v>
          </cell>
          <cell r="P555" t="str">
            <v>SATUAN</v>
          </cell>
          <cell r="Q555" t="str">
            <v>KUANTITAS</v>
          </cell>
          <cell r="R555" t="str">
            <v>SATUAN</v>
          </cell>
          <cell r="S555" t="str">
            <v>HARGA</v>
          </cell>
        </row>
        <row r="556">
          <cell r="A556">
            <v>8</v>
          </cell>
          <cell r="C556" t="str">
            <v>Berat jenis bahan  :</v>
          </cell>
          <cell r="R556" t="str">
            <v>(Rp.)</v>
          </cell>
          <cell r="S556" t="str">
            <v>(Rp.)</v>
          </cell>
        </row>
        <row r="557">
          <cell r="C557" t="str">
            <v>- Agregat</v>
          </cell>
          <cell r="G557" t="str">
            <v>D1</v>
          </cell>
          <cell r="H557">
            <v>1.8</v>
          </cell>
          <cell r="I557" t="str">
            <v>ton / M3</v>
          </cell>
        </row>
        <row r="559">
          <cell r="L559" t="str">
            <v>A.</v>
          </cell>
          <cell r="N559" t="str">
            <v>TENAGA</v>
          </cell>
        </row>
        <row r="561">
          <cell r="A561" t="str">
            <v>II.</v>
          </cell>
          <cell r="C561" t="str">
            <v>URUTAN KERJA</v>
          </cell>
          <cell r="L561" t="str">
            <v>1.</v>
          </cell>
          <cell r="N561" t="str">
            <v>Pekerja Biasa</v>
          </cell>
          <cell r="O561" t="str">
            <v>(L01)</v>
          </cell>
          <cell r="P561" t="str">
            <v>Jam</v>
          </cell>
          <cell r="Q561">
            <v>0.57117358322177592</v>
          </cell>
          <cell r="R561">
            <v>0</v>
          </cell>
          <cell r="U561">
            <v>0</v>
          </cell>
        </row>
        <row r="562">
          <cell r="A562">
            <v>1</v>
          </cell>
          <cell r="C562" t="str">
            <v>Permukaan dasar dibersihkan dan diratakan</v>
          </cell>
          <cell r="L562" t="str">
            <v>2.</v>
          </cell>
          <cell r="N562" t="str">
            <v>Mandor</v>
          </cell>
          <cell r="O562" t="str">
            <v>(L03)</v>
          </cell>
          <cell r="P562" t="str">
            <v>Jam</v>
          </cell>
          <cell r="Q562">
            <v>3.5698348951360995E-2</v>
          </cell>
          <cell r="R562">
            <v>0</v>
          </cell>
          <cell r="U562">
            <v>0</v>
          </cell>
        </row>
        <row r="563">
          <cell r="A563">
            <v>2</v>
          </cell>
          <cell r="C563" t="str">
            <v>Agregat dimuat ke dalam Dump Truck dengan</v>
          </cell>
        </row>
        <row r="564">
          <cell r="C564" t="str">
            <v>menggunakan Wheel Loader (di Base Camp)</v>
          </cell>
        </row>
        <row r="565">
          <cell r="A565">
            <v>3</v>
          </cell>
          <cell r="C565" t="str">
            <v>Agregat Kasar ditebarkan (manual) sesuai tebal yang</v>
          </cell>
          <cell r="Q565" t="str">
            <v xml:space="preserve">JUMLAH HARGA TENAGA   </v>
          </cell>
          <cell r="U565">
            <v>0</v>
          </cell>
        </row>
        <row r="566">
          <cell r="C566" t="str">
            <v>diperlukan dan dipadatkan dengan Three Wheel</v>
          </cell>
        </row>
        <row r="567">
          <cell r="C567" t="str">
            <v>Roller (6-8 Ton) minimum 6 lintasan</v>
          </cell>
          <cell r="L567" t="str">
            <v>B.</v>
          </cell>
          <cell r="N567" t="str">
            <v>BAHAN</v>
          </cell>
        </row>
        <row r="568">
          <cell r="A568">
            <v>4</v>
          </cell>
          <cell r="C568" t="str">
            <v>Agregat Halus ditebarkan dan dipadatkan dengan</v>
          </cell>
        </row>
        <row r="569">
          <cell r="C569" t="str">
            <v>disiram air agar mengisi rongga Agregat Kasar</v>
          </cell>
          <cell r="L569" t="str">
            <v>1.</v>
          </cell>
          <cell r="N569" t="str">
            <v>Agregat Kasar    (M03)</v>
          </cell>
          <cell r="O569" t="str">
            <v>(M03)</v>
          </cell>
          <cell r="P569" t="str">
            <v>M3</v>
          </cell>
          <cell r="Q569">
            <v>0.93500000000000005</v>
          </cell>
          <cell r="R569">
            <v>32852.921470565663</v>
          </cell>
          <cell r="U569">
            <v>30717.481574978898</v>
          </cell>
        </row>
        <row r="570">
          <cell r="L570" t="str">
            <v>2.</v>
          </cell>
          <cell r="N570" t="str">
            <v>Agregat Halus    (M04)</v>
          </cell>
          <cell r="O570" t="str">
            <v>(M04)</v>
          </cell>
          <cell r="P570" t="str">
            <v>M3</v>
          </cell>
          <cell r="Q570">
            <v>0.16500000000000001</v>
          </cell>
          <cell r="R570">
            <v>31756.453225945177</v>
          </cell>
          <cell r="U570">
            <v>5239.8147822809542</v>
          </cell>
        </row>
        <row r="572">
          <cell r="A572" t="str">
            <v>III.</v>
          </cell>
          <cell r="C572" t="str">
            <v>PEMAKAIAN BAHAN, ALAT DAN TENAGA</v>
          </cell>
        </row>
        <row r="574">
          <cell r="A574" t="str">
            <v xml:space="preserve">   1.</v>
          </cell>
          <cell r="C574" t="str">
            <v>BAHAN</v>
          </cell>
        </row>
        <row r="575">
          <cell r="A575" t="str">
            <v>1.a.</v>
          </cell>
          <cell r="C575" t="str">
            <v>Agregat Kasar</v>
          </cell>
          <cell r="D575" t="str">
            <v>=  {(Ak x 1 M3) x Fh}</v>
          </cell>
          <cell r="G575" t="str">
            <v>(M03)</v>
          </cell>
          <cell r="H575">
            <v>0.93500000000000005</v>
          </cell>
          <cell r="I575" t="str">
            <v>M3</v>
          </cell>
          <cell r="Q575" t="str">
            <v xml:space="preserve">JUMLAH HARGA BAHAN   </v>
          </cell>
          <cell r="U575">
            <v>35957.296357259853</v>
          </cell>
        </row>
        <row r="576">
          <cell r="A576" t="str">
            <v>1.b.</v>
          </cell>
          <cell r="C576" t="str">
            <v>Agregat Halus</v>
          </cell>
          <cell r="D576" t="str">
            <v>=  {(Ah x 1 M3) x Fh}</v>
          </cell>
          <cell r="G576" t="str">
            <v>(M04)</v>
          </cell>
          <cell r="H576">
            <v>0.16500000000000001</v>
          </cell>
          <cell r="I576" t="str">
            <v>M3</v>
          </cell>
        </row>
        <row r="577">
          <cell r="A577" t="str">
            <v/>
          </cell>
          <cell r="L577" t="str">
            <v>C.</v>
          </cell>
          <cell r="N577" t="str">
            <v>PERALATAN</v>
          </cell>
        </row>
        <row r="579">
          <cell r="A579" t="str">
            <v>2.</v>
          </cell>
          <cell r="C579" t="str">
            <v>ALAT</v>
          </cell>
          <cell r="L579" t="str">
            <v>1.</v>
          </cell>
          <cell r="N579" t="str">
            <v>Wheel Loader</v>
          </cell>
          <cell r="O579" t="str">
            <v>(E15)</v>
          </cell>
          <cell r="P579" t="str">
            <v>Jam</v>
          </cell>
          <cell r="Q579">
            <v>3.5698348951360995E-2</v>
          </cell>
          <cell r="R579">
            <v>215035.12819823693</v>
          </cell>
          <cell r="U579">
            <v>7676.3990432213086</v>
          </cell>
        </row>
        <row r="580">
          <cell r="A580" t="str">
            <v>2.a.</v>
          </cell>
          <cell r="C580" t="str">
            <v>WHEEL LOADER</v>
          </cell>
          <cell r="G580" t="str">
            <v>(E15)</v>
          </cell>
          <cell r="L580" t="str">
            <v>2.</v>
          </cell>
          <cell r="N580" t="str">
            <v>Dump Truck</v>
          </cell>
          <cell r="O580" t="str">
            <v>(E09)</v>
          </cell>
          <cell r="P580" t="str">
            <v>Jam</v>
          </cell>
          <cell r="Q580">
            <v>0.25134339231087671</v>
          </cell>
          <cell r="R580">
            <v>119818.0926144915</v>
          </cell>
          <cell r="U580">
            <v>30115.485857945096</v>
          </cell>
        </row>
        <row r="581">
          <cell r="C581" t="str">
            <v>Kapasitas bucket</v>
          </cell>
          <cell r="G581" t="str">
            <v>V</v>
          </cell>
          <cell r="H581">
            <v>1.5</v>
          </cell>
          <cell r="I581" t="str">
            <v>M3</v>
          </cell>
          <cell r="L581" t="str">
            <v>3.</v>
          </cell>
          <cell r="N581" t="str">
            <v>3-Wheel Roller     (E16)</v>
          </cell>
          <cell r="P581" t="str">
            <v>Jam</v>
          </cell>
          <cell r="Q581">
            <v>2.677376171352075E-2</v>
          </cell>
          <cell r="R581">
            <v>119692.61825413888</v>
          </cell>
          <cell r="U581">
            <v>3204.6216400037183</v>
          </cell>
        </row>
        <row r="582">
          <cell r="C582" t="str">
            <v>Faktor bucket</v>
          </cell>
          <cell r="G582" t="str">
            <v>Fb</v>
          </cell>
          <cell r="H582">
            <v>0.9</v>
          </cell>
          <cell r="I582" t="str">
            <v>-</v>
          </cell>
          <cell r="L582" t="str">
            <v>4.</v>
          </cell>
          <cell r="N582" t="str">
            <v>Alat BAntu</v>
          </cell>
          <cell r="P582" t="str">
            <v>Ls</v>
          </cell>
          <cell r="Q582">
            <v>1</v>
          </cell>
          <cell r="R582">
            <v>150</v>
          </cell>
          <cell r="U582">
            <v>150</v>
          </cell>
        </row>
        <row r="583">
          <cell r="C583" t="str">
            <v>Faktor efisiensi alat</v>
          </cell>
          <cell r="G583" t="str">
            <v>Fa</v>
          </cell>
          <cell r="H583">
            <v>0.83</v>
          </cell>
          <cell r="I583" t="str">
            <v>-</v>
          </cell>
        </row>
        <row r="584">
          <cell r="C584" t="str">
            <v>Waktu Siklus</v>
          </cell>
          <cell r="G584" t="str">
            <v>Ts1</v>
          </cell>
        </row>
        <row r="585">
          <cell r="C585" t="str">
            <v>- Memuat, menuang, kembali</v>
          </cell>
          <cell r="G585" t="str">
            <v>T1</v>
          </cell>
          <cell r="H585">
            <v>1.5</v>
          </cell>
          <cell r="I585" t="str">
            <v>menit</v>
          </cell>
        </row>
        <row r="586">
          <cell r="C586" t="str">
            <v>- Menunggu, dan lain lain</v>
          </cell>
          <cell r="G586" t="str">
            <v>T2</v>
          </cell>
          <cell r="H586">
            <v>0.5</v>
          </cell>
          <cell r="I586" t="str">
            <v>menit</v>
          </cell>
        </row>
        <row r="587">
          <cell r="G587" t="str">
            <v>Ts1</v>
          </cell>
          <cell r="H587">
            <v>2</v>
          </cell>
          <cell r="I587" t="str">
            <v>menit</v>
          </cell>
          <cell r="Q587" t="str">
            <v xml:space="preserve">JUMLAH HARGA PERALATAN   </v>
          </cell>
          <cell r="U587">
            <v>41146.506541170122</v>
          </cell>
        </row>
        <row r="589">
          <cell r="C589" t="str">
            <v xml:space="preserve">Kap. Prod. / jam = </v>
          </cell>
          <cell r="D589" t="str">
            <v>V x Fb x Fa x 60</v>
          </cell>
          <cell r="G589" t="str">
            <v>Q1</v>
          </cell>
          <cell r="H589">
            <v>28.012500000000003</v>
          </cell>
          <cell r="I589" t="str">
            <v>M3</v>
          </cell>
          <cell r="J589" t="str">
            <v/>
          </cell>
          <cell r="L589" t="str">
            <v>D.</v>
          </cell>
          <cell r="N589" t="str">
            <v>JUMLAH HARGA TENAGA, BAHAN DAN PERALATAN  ( A + B + C )</v>
          </cell>
          <cell r="U589">
            <v>77103.802898429974</v>
          </cell>
        </row>
        <row r="590">
          <cell r="D590" t="str">
            <v>Ts1</v>
          </cell>
          <cell r="L590" t="str">
            <v>E.</v>
          </cell>
          <cell r="N590" t="str">
            <v>OVERHEAD &amp; PROFIT</v>
          </cell>
          <cell r="P590">
            <v>10</v>
          </cell>
          <cell r="Q590" t="str">
            <v>%  x  D</v>
          </cell>
          <cell r="U590">
            <v>7710.3802898429976</v>
          </cell>
        </row>
        <row r="591">
          <cell r="L591" t="str">
            <v>F.</v>
          </cell>
          <cell r="N591" t="str">
            <v>HARGA SATUAN PEKERJAAN  ( D + E )</v>
          </cell>
          <cell r="U591">
            <v>84814.183188272975</v>
          </cell>
        </row>
        <row r="592">
          <cell r="C592" t="str">
            <v>Koefisien Alat/M3</v>
          </cell>
          <cell r="D592" t="str">
            <v xml:space="preserve"> = 1 : Q1</v>
          </cell>
          <cell r="G592" t="str">
            <v>(E15)</v>
          </cell>
          <cell r="H592">
            <v>3.5698348951360995E-2</v>
          </cell>
          <cell r="I592" t="str">
            <v>Jam</v>
          </cell>
          <cell r="L592" t="str">
            <v>Note: 1</v>
          </cell>
          <cell r="N592" t="str">
            <v>SATUAN dapat berdasarkan atas jam operasi untuk Tenaga Kerja dan Peralatan, volume dan/atau ukuran</v>
          </cell>
        </row>
        <row r="593">
          <cell r="N593" t="str">
            <v>berat untuk bahan-bahan.</v>
          </cell>
        </row>
        <row r="594">
          <cell r="L594">
            <v>2</v>
          </cell>
          <cell r="N594" t="str">
            <v>Kuantitas satuan adalah kuantitas setiap komponen untuk menyelesaikan satu satuan pekerjaan dari nomor</v>
          </cell>
        </row>
        <row r="595">
          <cell r="N595" t="str">
            <v>mata pembayaran.</v>
          </cell>
        </row>
        <row r="596">
          <cell r="L596">
            <v>3</v>
          </cell>
          <cell r="N596" t="str">
            <v>Biaya satuan untuk peralatan sudah termasuk bahan bakar, bahan habis dipakai dan operator.</v>
          </cell>
        </row>
        <row r="597">
          <cell r="L597">
            <v>4</v>
          </cell>
          <cell r="N597" t="str">
            <v>Biaya satuan sudah termasuk pengeluaran untuk seluruh pajak yang berkaitan (tetapi tidak termasuk PPN</v>
          </cell>
        </row>
        <row r="598">
          <cell r="J598" t="str">
            <v>Berlanjut ke halaman berikut</v>
          </cell>
          <cell r="N598" t="str">
            <v>yang dibayar dari kontrak) dan biaya-biaya lainnya.</v>
          </cell>
        </row>
        <row r="599">
          <cell r="A599" t="str">
            <v>ITEM PEMBAYARAN NO.</v>
          </cell>
          <cell r="D599" t="str">
            <v>:  8.1 (4)</v>
          </cell>
          <cell r="J599" t="str">
            <v>Analisa EI-814</v>
          </cell>
        </row>
        <row r="600">
          <cell r="A600" t="str">
            <v>JENIS PEKERJAAN</v>
          </cell>
          <cell r="D600" t="str">
            <v>:  Waterbound Macadam Utk. Pek. Minor</v>
          </cell>
        </row>
        <row r="601">
          <cell r="A601" t="str">
            <v>SATUAN PEMBAYARAN</v>
          </cell>
          <cell r="D601" t="str">
            <v>:  M3</v>
          </cell>
          <cell r="H601" t="str">
            <v xml:space="preserve">         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A607" t="str">
            <v>2.b.</v>
          </cell>
          <cell r="C607" t="str">
            <v>DUMP TRUCK (DT)</v>
          </cell>
          <cell r="G607" t="str">
            <v>(E09)</v>
          </cell>
        </row>
        <row r="608">
          <cell r="C608" t="str">
            <v>Kapasitas bak</v>
          </cell>
          <cell r="G608" t="str">
            <v>V</v>
          </cell>
          <cell r="H608">
            <v>6</v>
          </cell>
          <cell r="I608" t="str">
            <v>M3</v>
          </cell>
        </row>
        <row r="609">
          <cell r="C609" t="str">
            <v>Faktor Efisiensi alat</v>
          </cell>
          <cell r="G609" t="str">
            <v>Fa</v>
          </cell>
          <cell r="H609">
            <v>0.83</v>
          </cell>
          <cell r="I609" t="str">
            <v>-</v>
          </cell>
        </row>
        <row r="610">
          <cell r="C610" t="str">
            <v>Kecepatan rata-rata bermuatan</v>
          </cell>
          <cell r="G610" t="str">
            <v>v1</v>
          </cell>
          <cell r="H610">
            <v>40</v>
          </cell>
          <cell r="I610" t="str">
            <v>KM / Jam</v>
          </cell>
        </row>
        <row r="611">
          <cell r="C611" t="str">
            <v>Kecepatan rata-rata kosong</v>
          </cell>
          <cell r="G611" t="str">
            <v>v2</v>
          </cell>
          <cell r="H611">
            <v>50</v>
          </cell>
          <cell r="I611" t="str">
            <v>KM / Jam</v>
          </cell>
        </row>
        <row r="613">
          <cell r="C613" t="str">
            <v>Waktu Siklus</v>
          </cell>
          <cell r="G613" t="str">
            <v>Ts2</v>
          </cell>
        </row>
        <row r="614">
          <cell r="C614" t="str">
            <v>- Mengisi Bak  =  V : Q1 x 60</v>
          </cell>
          <cell r="G614" t="str">
            <v>T1</v>
          </cell>
          <cell r="H614">
            <v>12.851405622489958</v>
          </cell>
          <cell r="I614" t="str">
            <v>menit</v>
          </cell>
        </row>
        <row r="615">
          <cell r="C615" t="str">
            <v>- Angkut</v>
          </cell>
          <cell r="D615" t="str">
            <v>= (L : v1) x 60 menit</v>
          </cell>
          <cell r="G615" t="str">
            <v>T2</v>
          </cell>
          <cell r="H615">
            <v>26.25</v>
          </cell>
          <cell r="I615" t="str">
            <v>menit</v>
          </cell>
        </row>
        <row r="616">
          <cell r="C616" t="str">
            <v>- Tunggu + dump + Putar</v>
          </cell>
          <cell r="G616" t="str">
            <v>T3</v>
          </cell>
          <cell r="H616">
            <v>15</v>
          </cell>
          <cell r="I616" t="str">
            <v>menit</v>
          </cell>
        </row>
        <row r="617">
          <cell r="C617" t="str">
            <v>- Kembali</v>
          </cell>
          <cell r="D617" t="str">
            <v>= (L : v2) x 60 menit</v>
          </cell>
          <cell r="G617" t="str">
            <v>T4</v>
          </cell>
          <cell r="H617">
            <v>21</v>
          </cell>
          <cell r="I617" t="str">
            <v>menit</v>
          </cell>
        </row>
        <row r="618">
          <cell r="G618" t="str">
            <v>Ts2</v>
          </cell>
          <cell r="H618">
            <v>75.101405622489949</v>
          </cell>
          <cell r="I618" t="str">
            <v>menit</v>
          </cell>
        </row>
        <row r="620">
          <cell r="C620" t="str">
            <v>Kap.Prod. / jam =</v>
          </cell>
          <cell r="D620" t="str">
            <v>V x Fa x 60</v>
          </cell>
          <cell r="G620" t="str">
            <v>Q2</v>
          </cell>
          <cell r="H620">
            <v>3.9786206066763814</v>
          </cell>
          <cell r="I620" t="str">
            <v>M3</v>
          </cell>
        </row>
        <row r="621">
          <cell r="D621" t="str">
            <v>Ts2</v>
          </cell>
        </row>
        <row r="623">
          <cell r="C623" t="str">
            <v>Koefisien Alat / M3</v>
          </cell>
          <cell r="D623" t="str">
            <v xml:space="preserve"> =  1  :  Q2</v>
          </cell>
          <cell r="G623" t="str">
            <v>(E09)</v>
          </cell>
          <cell r="H623">
            <v>0.25134339231087671</v>
          </cell>
          <cell r="I623" t="str">
            <v>Jam</v>
          </cell>
        </row>
        <row r="625">
          <cell r="A625" t="str">
            <v>2.c.</v>
          </cell>
          <cell r="C625" t="str">
            <v>THREE WHEEL ROLLER</v>
          </cell>
          <cell r="G625" t="str">
            <v>(E16)</v>
          </cell>
        </row>
        <row r="626">
          <cell r="C626" t="str">
            <v>Kecepatan rata-rata alat</v>
          </cell>
          <cell r="G626" t="str">
            <v>v</v>
          </cell>
          <cell r="H626">
            <v>3</v>
          </cell>
          <cell r="I626" t="str">
            <v>Km / Jam</v>
          </cell>
        </row>
        <row r="627">
          <cell r="C627" t="str">
            <v>Lebar efektif pemadatan</v>
          </cell>
          <cell r="G627" t="str">
            <v>b</v>
          </cell>
          <cell r="H627">
            <v>1.2</v>
          </cell>
          <cell r="I627" t="str">
            <v>M</v>
          </cell>
        </row>
        <row r="628">
          <cell r="C628" t="str">
            <v>Tebal Efektif Pemadatan</v>
          </cell>
          <cell r="G628" t="str">
            <v>t</v>
          </cell>
          <cell r="H628">
            <v>0.1</v>
          </cell>
          <cell r="I628" t="str">
            <v>M</v>
          </cell>
        </row>
        <row r="629">
          <cell r="C629" t="str">
            <v>Jumlah lintasan</v>
          </cell>
          <cell r="G629" t="str">
            <v>n</v>
          </cell>
          <cell r="H629">
            <v>8</v>
          </cell>
          <cell r="I629" t="str">
            <v>lintasan</v>
          </cell>
        </row>
        <row r="630">
          <cell r="C630" t="str">
            <v>Faktor Efisiensi alat</v>
          </cell>
          <cell r="G630" t="str">
            <v>Fa</v>
          </cell>
          <cell r="H630">
            <v>0.83</v>
          </cell>
          <cell r="I630" t="str">
            <v>-</v>
          </cell>
        </row>
        <row r="631">
          <cell r="C631" t="str">
            <v xml:space="preserve">Kap. Prod. / jam = </v>
          </cell>
          <cell r="D631" t="str">
            <v>(v x 1000) x b x t x Fa</v>
          </cell>
          <cell r="G631" t="str">
            <v>Q3</v>
          </cell>
          <cell r="H631">
            <v>37.35</v>
          </cell>
          <cell r="I631" t="str">
            <v>M3</v>
          </cell>
        </row>
        <row r="632">
          <cell r="D632" t="str">
            <v>n</v>
          </cell>
        </row>
        <row r="633">
          <cell r="C633" t="str">
            <v>Koefisien Alat / M3</v>
          </cell>
          <cell r="D633" t="str">
            <v xml:space="preserve"> =  1  :  Q3</v>
          </cell>
          <cell r="G633" t="str">
            <v>(E16)</v>
          </cell>
          <cell r="H633">
            <v>2.677376171352075E-2</v>
          </cell>
          <cell r="I633" t="str">
            <v>Jam</v>
          </cell>
        </row>
        <row r="635">
          <cell r="A635" t="str">
            <v>2.d.</v>
          </cell>
          <cell r="C635" t="str">
            <v>ALAT BANTU</v>
          </cell>
        </row>
        <row r="636">
          <cell r="C636" t="str">
            <v>diperlukan :</v>
          </cell>
          <cell r="J636" t="str">
            <v>Lump Sum</v>
          </cell>
        </row>
        <row r="637">
          <cell r="C637" t="str">
            <v>- Kereta dorong</v>
          </cell>
          <cell r="D637" t="str">
            <v>=  3  buah</v>
          </cell>
        </row>
        <row r="638">
          <cell r="C638" t="str">
            <v>- Sekop</v>
          </cell>
          <cell r="D638" t="str">
            <v>=  5  buah</v>
          </cell>
        </row>
        <row r="639">
          <cell r="C639" t="str">
            <v>- Sapu</v>
          </cell>
          <cell r="D639" t="str">
            <v>=  5  buah</v>
          </cell>
        </row>
        <row r="640">
          <cell r="C640" t="str">
            <v>- Sikat</v>
          </cell>
          <cell r="D640" t="str">
            <v>=  3  buah</v>
          </cell>
        </row>
        <row r="645">
          <cell r="A645" t="str">
            <v xml:space="preserve">   3.</v>
          </cell>
          <cell r="C645" t="str">
            <v>TENAGA</v>
          </cell>
        </row>
        <row r="646">
          <cell r="C646" t="str">
            <v>Produksi menentukan (Produksi Wheel Loader)</v>
          </cell>
          <cell r="G646" t="str">
            <v>Q1</v>
          </cell>
          <cell r="H646">
            <v>28.012500000000003</v>
          </cell>
          <cell r="I646" t="str">
            <v>M3/Jam</v>
          </cell>
        </row>
        <row r="647">
          <cell r="C647" t="str">
            <v>Produksi Lapen / hari   =   Q1 x Tk</v>
          </cell>
          <cell r="G647" t="str">
            <v>Qt</v>
          </cell>
          <cell r="H647">
            <v>196.08750000000003</v>
          </cell>
          <cell r="I647" t="str">
            <v>M3</v>
          </cell>
        </row>
        <row r="648">
          <cell r="C648" t="str">
            <v>Kebutuhan tenaga :</v>
          </cell>
        </row>
        <row r="649">
          <cell r="D649" t="str">
            <v>- Pekerja</v>
          </cell>
          <cell r="G649" t="str">
            <v>P</v>
          </cell>
          <cell r="H649">
            <v>16</v>
          </cell>
          <cell r="I649" t="str">
            <v>orang</v>
          </cell>
        </row>
        <row r="650">
          <cell r="D650" t="str">
            <v>- Mandor</v>
          </cell>
          <cell r="G650" t="str">
            <v>M</v>
          </cell>
          <cell r="H650">
            <v>1</v>
          </cell>
          <cell r="I650" t="str">
            <v>orang</v>
          </cell>
        </row>
        <row r="652">
          <cell r="C652" t="str">
            <v>Koefisien Tenaga / M3     :</v>
          </cell>
        </row>
        <row r="653">
          <cell r="D653" t="str">
            <v>- Pekerja</v>
          </cell>
          <cell r="E653" t="str">
            <v>= (Tk x P) / Qt</v>
          </cell>
          <cell r="G653" t="str">
            <v>(L01)</v>
          </cell>
          <cell r="H653">
            <v>0.57117358322177592</v>
          </cell>
          <cell r="I653" t="str">
            <v>Jam</v>
          </cell>
        </row>
        <row r="654">
          <cell r="D654" t="str">
            <v>- Mandor</v>
          </cell>
          <cell r="E654" t="str">
            <v>= (Tk x M) / Qt</v>
          </cell>
          <cell r="G654" t="str">
            <v>(L03)</v>
          </cell>
          <cell r="H654">
            <v>3.5698348951360995E-2</v>
          </cell>
          <cell r="I654" t="str">
            <v>Jam</v>
          </cell>
        </row>
        <row r="656">
          <cell r="C656" t="str">
            <v/>
          </cell>
        </row>
        <row r="657">
          <cell r="J657" t="str">
            <v>Berlanjut ke halaman berikut</v>
          </cell>
        </row>
        <row r="658">
          <cell r="A658" t="str">
            <v>ITEM PEMBAYARAN NO.</v>
          </cell>
          <cell r="D658" t="str">
            <v>:  8.1 (4)</v>
          </cell>
          <cell r="J658" t="str">
            <v>Analisa EI-814</v>
          </cell>
        </row>
        <row r="659">
          <cell r="A659" t="str">
            <v>JENIS PEKERJAAN</v>
          </cell>
          <cell r="D659" t="str">
            <v>:  Waterbound Macadam Utk. Pek. Minor</v>
          </cell>
        </row>
        <row r="660">
          <cell r="A660" t="str">
            <v>SATUAN PEMBAYARAN</v>
          </cell>
          <cell r="D660" t="str">
            <v>:  M3</v>
          </cell>
          <cell r="H660" t="str">
            <v xml:space="preserve">         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4.</v>
          </cell>
          <cell r="C666" t="str">
            <v>HARGA DASAR SATUAN UPAH, BAHAN DAN ALAT</v>
          </cell>
        </row>
        <row r="667">
          <cell r="C667" t="str">
            <v>Lihat lampiran.</v>
          </cell>
        </row>
        <row r="669">
          <cell r="A669" t="str">
            <v>5.</v>
          </cell>
          <cell r="C669" t="str">
            <v>ANALISA HARGA SATUAN PEKERJAAN</v>
          </cell>
        </row>
        <row r="670">
          <cell r="C670" t="str">
            <v>Lihat perhitungan dalam FORMULIR STANDAR UNTUK</v>
          </cell>
        </row>
        <row r="671">
          <cell r="C671" t="str">
            <v>PEREKEMAN ANALISA MASING-MASING HARGA</v>
          </cell>
        </row>
        <row r="672">
          <cell r="C672" t="str">
            <v>SATUAN.</v>
          </cell>
        </row>
        <row r="673">
          <cell r="C673" t="str">
            <v>Didapat Harga Satuan Pekerjaan :</v>
          </cell>
        </row>
        <row r="675">
          <cell r="C675" t="str">
            <v xml:space="preserve">Rp.  </v>
          </cell>
          <cell r="D675">
            <v>84814.183188272975</v>
          </cell>
          <cell r="E675" t="str">
            <v xml:space="preserve"> / M3.</v>
          </cell>
        </row>
        <row r="678">
          <cell r="A678" t="str">
            <v>6.</v>
          </cell>
          <cell r="C678" t="str">
            <v>MASA PELAKSANAAN YANG DIPERLUKAN</v>
          </cell>
        </row>
        <row r="679">
          <cell r="C679" t="str">
            <v>Masa Pelaksanaan :</v>
          </cell>
          <cell r="D679" t="str">
            <v>. . . . . . . . . . .</v>
          </cell>
          <cell r="E679" t="str">
            <v>bulan</v>
          </cell>
        </row>
        <row r="681">
          <cell r="A681" t="str">
            <v>7.</v>
          </cell>
          <cell r="C681" t="str">
            <v>VOLUME PEKERJAAN YANG DIPERLUKAN</v>
          </cell>
        </row>
        <row r="682">
          <cell r="C682" t="str">
            <v>Volume pekerjaan  :</v>
          </cell>
          <cell r="D682">
            <v>0</v>
          </cell>
          <cell r="E682" t="str">
            <v>M3</v>
          </cell>
        </row>
        <row r="717">
          <cell r="A717" t="str">
            <v>ITEM PEMBAYARAN NO.</v>
          </cell>
          <cell r="D717" t="str">
            <v>:  8.1 (5)</v>
          </cell>
          <cell r="J717" t="str">
            <v>Analisa EI-815</v>
          </cell>
          <cell r="T717" t="str">
            <v>Analisa EI-815</v>
          </cell>
        </row>
        <row r="718">
          <cell r="A718" t="str">
            <v>JENIS PEKERJAAN</v>
          </cell>
          <cell r="D718" t="str">
            <v>:  Camp. Aspal Panas Utk.Pek.Minor</v>
          </cell>
        </row>
        <row r="719">
          <cell r="A719" t="str">
            <v>SATUAN PEMBAYARAN</v>
          </cell>
          <cell r="D719" t="str">
            <v>:  M3</v>
          </cell>
          <cell r="H719" t="str">
            <v xml:space="preserve">         URAIAN ANALISA HARGA SATUAN</v>
          </cell>
          <cell r="L719" t="str">
            <v>FORMULIR STANDAR UNTUK</v>
          </cell>
        </row>
        <row r="720">
          <cell r="L720" t="str">
            <v>PEREKAMAN ANALISA MASING-MASING HARGA SATUAN</v>
          </cell>
        </row>
        <row r="721">
          <cell r="L721" t="str">
            <v/>
          </cell>
        </row>
        <row r="722">
          <cell r="A722" t="str">
            <v>No.</v>
          </cell>
          <cell r="C722" t="str">
            <v>U R A I A N</v>
          </cell>
          <cell r="G722" t="str">
            <v>KODE</v>
          </cell>
          <cell r="H722" t="str">
            <v>KOEF.</v>
          </cell>
          <cell r="I722" t="str">
            <v>SATUAN</v>
          </cell>
          <cell r="J722" t="str">
            <v>KETERANGAN</v>
          </cell>
        </row>
        <row r="724">
          <cell r="L724" t="str">
            <v>Proyek / Bagpro</v>
          </cell>
          <cell r="O724" t="str">
            <v xml:space="preserve">:  Peningkatan Jalan Dan Jembatan Prop. NTT </v>
          </cell>
        </row>
        <row r="725">
          <cell r="A725" t="str">
            <v>I.</v>
          </cell>
          <cell r="C725" t="str">
            <v>ASUMSI</v>
          </cell>
          <cell r="L725" t="str">
            <v>No. Paket Kontrak</v>
          </cell>
          <cell r="O725" t="str">
            <v xml:space="preserve">:  </v>
          </cell>
        </row>
        <row r="726">
          <cell r="A726">
            <v>1</v>
          </cell>
          <cell r="C726" t="str">
            <v>Menggunakan alat berat (cara mekanik)</v>
          </cell>
          <cell r="L726" t="str">
            <v>Nama Paket</v>
          </cell>
          <cell r="O726" t="str">
            <v>:  Pembangunan Jalan Resetlement Pengungsi Mauritzu</v>
          </cell>
        </row>
        <row r="727">
          <cell r="A727">
            <v>2</v>
          </cell>
          <cell r="C727" t="str">
            <v>Lokasi pekerjaan : sepanjang jalan</v>
          </cell>
          <cell r="L727" t="str">
            <v>Prop / Kab / Kodya</v>
          </cell>
          <cell r="O727" t="str">
            <v>:  Nusa Tenggara Timur / TTU</v>
          </cell>
        </row>
        <row r="728">
          <cell r="A728">
            <v>3</v>
          </cell>
          <cell r="C728" t="str">
            <v>Kondisi existing jalan : sedang</v>
          </cell>
          <cell r="L728" t="str">
            <v>ITEM PEMBAYARAN NO.</v>
          </cell>
          <cell r="O728" t="str">
            <v>:  8.1 (5)</v>
          </cell>
          <cell r="R728" t="str">
            <v>PERKIRAAN VOL. PEK.</v>
          </cell>
          <cell r="T728" t="str">
            <v>:</v>
          </cell>
          <cell r="U728">
            <v>0</v>
          </cell>
        </row>
        <row r="729">
          <cell r="A729">
            <v>4</v>
          </cell>
          <cell r="C729" t="str">
            <v>Jarak rata-rata Base Camp ke lokasi pekerjaan</v>
          </cell>
          <cell r="G729" t="str">
            <v>L</v>
          </cell>
          <cell r="H729">
            <v>17.5</v>
          </cell>
          <cell r="I729" t="str">
            <v>KM</v>
          </cell>
          <cell r="L729" t="str">
            <v>JENIS PEKERJAAN</v>
          </cell>
          <cell r="O729" t="str">
            <v>:  Camp. Aspal Panas Utk.Pek.Minor</v>
          </cell>
          <cell r="R729" t="str">
            <v>TOTAL HARGA (Rp.)</v>
          </cell>
          <cell r="T729" t="str">
            <v>:</v>
          </cell>
          <cell r="U729">
            <v>0</v>
          </cell>
        </row>
        <row r="730">
          <cell r="A730">
            <v>5</v>
          </cell>
          <cell r="C730" t="str">
            <v>Tebal Lapis Hotmix padat untuk patching</v>
          </cell>
          <cell r="G730" t="str">
            <v>t</v>
          </cell>
          <cell r="H730">
            <v>7.4999999999999997E-2</v>
          </cell>
          <cell r="I730" t="str">
            <v>M</v>
          </cell>
          <cell r="J730" t="str">
            <v xml:space="preserve"> Rata-rata</v>
          </cell>
          <cell r="L730" t="str">
            <v>SATUAN PEMBAYARAN</v>
          </cell>
          <cell r="O730" t="str">
            <v>:  M3</v>
          </cell>
          <cell r="R730" t="str">
            <v>% THD. BIAYA PROYEK</v>
          </cell>
          <cell r="T730" t="str">
            <v>:</v>
          </cell>
          <cell r="U730">
            <v>0</v>
          </cell>
        </row>
        <row r="731">
          <cell r="A731">
            <v>6</v>
          </cell>
          <cell r="C731" t="str">
            <v>Jam kerja efektif per-hari</v>
          </cell>
          <cell r="G731" t="str">
            <v>Tk</v>
          </cell>
          <cell r="H731">
            <v>7</v>
          </cell>
          <cell r="I731" t="str">
            <v>Jam</v>
          </cell>
        </row>
        <row r="732">
          <cell r="A732">
            <v>7</v>
          </cell>
          <cell r="C732" t="str">
            <v>Faktor kehilanganmaterial :</v>
          </cell>
          <cell r="E732" t="str">
            <v>- Agregat</v>
          </cell>
          <cell r="G732" t="str">
            <v>Fh1</v>
          </cell>
          <cell r="H732">
            <v>1.1000000000000001</v>
          </cell>
          <cell r="I732" t="str">
            <v>-</v>
          </cell>
        </row>
        <row r="733">
          <cell r="A733" t="str">
            <v/>
          </cell>
          <cell r="E733" t="str">
            <v>- Aspal</v>
          </cell>
          <cell r="G733" t="str">
            <v>Fh2</v>
          </cell>
          <cell r="H733">
            <v>1.05</v>
          </cell>
          <cell r="I733" t="str">
            <v>-</v>
          </cell>
          <cell r="Q733" t="str">
            <v>PERKIRAAN</v>
          </cell>
          <cell r="R733" t="str">
            <v>HARGA</v>
          </cell>
          <cell r="S733" t="str">
            <v>JUMLAH</v>
          </cell>
        </row>
        <row r="734">
          <cell r="A734">
            <v>8</v>
          </cell>
          <cell r="C734" t="str">
            <v>Komposisi campuran ATB  :</v>
          </cell>
          <cell r="L734" t="str">
            <v>NO.</v>
          </cell>
          <cell r="N734" t="str">
            <v>KOMPONEN</v>
          </cell>
          <cell r="P734" t="str">
            <v>SATUAN</v>
          </cell>
          <cell r="Q734" t="str">
            <v>KUANTITAS</v>
          </cell>
          <cell r="R734" t="str">
            <v>SATUAN</v>
          </cell>
          <cell r="S734" t="str">
            <v>HARGA</v>
          </cell>
        </row>
        <row r="735">
          <cell r="C735" t="str">
            <v xml:space="preserve">- Coarse Agregat  </v>
          </cell>
          <cell r="G735" t="str">
            <v>CA</v>
          </cell>
          <cell r="H735">
            <v>54.9</v>
          </cell>
          <cell r="I735" t="str">
            <v>%</v>
          </cell>
          <cell r="J735" t="str">
            <v xml:space="preserve"> Gradasi harus -</v>
          </cell>
          <cell r="R735" t="str">
            <v>(Rp.)</v>
          </cell>
          <cell r="S735" t="str">
            <v>(Rp.)</v>
          </cell>
        </row>
        <row r="736">
          <cell r="C736" t="str">
            <v>- Fine Agregat</v>
          </cell>
          <cell r="G736" t="str">
            <v>FA</v>
          </cell>
          <cell r="H736">
            <v>37.5</v>
          </cell>
          <cell r="I736" t="str">
            <v>%</v>
          </cell>
          <cell r="J736" t="str">
            <v xml:space="preserve"> memenuhi -</v>
          </cell>
        </row>
        <row r="737">
          <cell r="C737" t="str">
            <v>- Fraksi Filler</v>
          </cell>
          <cell r="G737" t="str">
            <v>FF</v>
          </cell>
          <cell r="H737">
            <v>1</v>
          </cell>
          <cell r="I737" t="str">
            <v>%</v>
          </cell>
          <cell r="J737" t="str">
            <v xml:space="preserve"> Spesifikasi</v>
          </cell>
        </row>
        <row r="738">
          <cell r="C738" t="str">
            <v>- Asphalt</v>
          </cell>
          <cell r="D738" t="str">
            <v>minimum 6 %</v>
          </cell>
          <cell r="G738" t="str">
            <v>As</v>
          </cell>
          <cell r="H738">
            <v>6.6</v>
          </cell>
          <cell r="I738" t="str">
            <v>%</v>
          </cell>
          <cell r="L738" t="str">
            <v>A.</v>
          </cell>
          <cell r="N738" t="str">
            <v>TENAGA</v>
          </cell>
        </row>
        <row r="739">
          <cell r="A739">
            <v>9</v>
          </cell>
          <cell r="C739" t="str">
            <v>Berat jenis bahan  :</v>
          </cell>
        </row>
        <row r="740">
          <cell r="C740" t="str">
            <v>- ATB</v>
          </cell>
          <cell r="G740" t="str">
            <v>D1</v>
          </cell>
          <cell r="H740">
            <v>2.2999999999999998</v>
          </cell>
          <cell r="I740" t="str">
            <v>ton / M3</v>
          </cell>
          <cell r="L740" t="str">
            <v>1.</v>
          </cell>
          <cell r="N740" t="str">
            <v>Pekerja Biasa</v>
          </cell>
          <cell r="O740" t="str">
            <v>(L01)</v>
          </cell>
          <cell r="P740" t="str">
            <v>Jam</v>
          </cell>
          <cell r="Q740">
            <v>1.1851851851851851</v>
          </cell>
          <cell r="R740">
            <v>0</v>
          </cell>
          <cell r="U740">
            <v>0</v>
          </cell>
        </row>
        <row r="741">
          <cell r="C741" t="str">
            <v>- Coarse Agregat &amp; Fine Agregat</v>
          </cell>
          <cell r="G741" t="str">
            <v>D2</v>
          </cell>
          <cell r="H741">
            <v>1.8</v>
          </cell>
          <cell r="I741" t="str">
            <v>ton / M3</v>
          </cell>
          <cell r="L741" t="str">
            <v>2.</v>
          </cell>
          <cell r="N741" t="str">
            <v>Mandor</v>
          </cell>
          <cell r="O741" t="str">
            <v>(L03)</v>
          </cell>
          <cell r="P741" t="str">
            <v>Jam</v>
          </cell>
          <cell r="Q741">
            <v>0.11851851851851852</v>
          </cell>
          <cell r="R741">
            <v>0</v>
          </cell>
          <cell r="U741">
            <v>0</v>
          </cell>
        </row>
        <row r="742">
          <cell r="C742" t="str">
            <v>- Fraksi Filler</v>
          </cell>
          <cell r="G742" t="str">
            <v>D3</v>
          </cell>
          <cell r="H742">
            <v>2</v>
          </cell>
          <cell r="I742" t="str">
            <v>ton / M3</v>
          </cell>
        </row>
        <row r="743">
          <cell r="C743" t="str">
            <v>- Asphalt</v>
          </cell>
          <cell r="G743" t="str">
            <v>D4</v>
          </cell>
          <cell r="H743">
            <v>1.03</v>
          </cell>
          <cell r="I743" t="str">
            <v>ton / M3</v>
          </cell>
        </row>
        <row r="744">
          <cell r="Q744" t="str">
            <v xml:space="preserve">JUMLAH HARGA TENAGA   </v>
          </cell>
          <cell r="U744">
            <v>0</v>
          </cell>
        </row>
        <row r="745">
          <cell r="A745" t="str">
            <v>II.</v>
          </cell>
          <cell r="C745" t="str">
            <v>URUTAN KERJA</v>
          </cell>
        </row>
        <row r="746">
          <cell r="A746">
            <v>1</v>
          </cell>
          <cell r="C746" t="str">
            <v xml:space="preserve">Wheel Loader memuat Agregat dan Aspal ke dalam </v>
          </cell>
          <cell r="L746" t="str">
            <v>B.</v>
          </cell>
          <cell r="N746" t="str">
            <v>BAHAN</v>
          </cell>
        </row>
        <row r="747">
          <cell r="A747" t="str">
            <v/>
          </cell>
          <cell r="C747" t="str">
            <v>Cold Bin AMP</v>
          </cell>
        </row>
        <row r="748">
          <cell r="A748">
            <v>2</v>
          </cell>
          <cell r="C748" t="str">
            <v>Agregat dan aspal dicampur dan dipanaskan</v>
          </cell>
          <cell r="L748" t="str">
            <v>1.</v>
          </cell>
          <cell r="N748" t="str">
            <v>Agregat Kasar</v>
          </cell>
          <cell r="O748" t="str">
            <v>(M03)</v>
          </cell>
          <cell r="P748" t="str">
            <v>M3</v>
          </cell>
          <cell r="Q748">
            <v>0.77164999999999984</v>
          </cell>
          <cell r="R748">
            <v>32852.921470565663</v>
          </cell>
          <cell r="U748">
            <v>25350.956852761989</v>
          </cell>
        </row>
        <row r="749">
          <cell r="C749" t="str">
            <v>dengan AMP untuk dimuat langsung kedalam</v>
          </cell>
          <cell r="L749" t="str">
            <v>2.</v>
          </cell>
          <cell r="N749" t="str">
            <v>Agregat Halus</v>
          </cell>
          <cell r="O749" t="str">
            <v>(M04)</v>
          </cell>
          <cell r="P749" t="str">
            <v>M3</v>
          </cell>
          <cell r="Q749">
            <v>0.52708333333333335</v>
          </cell>
          <cell r="R749">
            <v>31756.453225945177</v>
          </cell>
          <cell r="U749">
            <v>16738.297221175271</v>
          </cell>
        </row>
        <row r="750">
          <cell r="A750" t="str">
            <v/>
          </cell>
          <cell r="C750" t="str">
            <v>Dump Truck dan diangkut ke lokasi pekerjaan</v>
          </cell>
          <cell r="L750" t="str">
            <v>3</v>
          </cell>
          <cell r="N750" t="str">
            <v>Filler</v>
          </cell>
          <cell r="O750" t="str">
            <v>(M05)</v>
          </cell>
          <cell r="P750" t="str">
            <v>Kg</v>
          </cell>
          <cell r="Q750">
            <v>25.300000000000004</v>
          </cell>
          <cell r="R750">
            <v>750</v>
          </cell>
          <cell r="U750">
            <v>18975.000000000004</v>
          </cell>
        </row>
        <row r="751">
          <cell r="A751">
            <v>3</v>
          </cell>
          <cell r="C751" t="str">
            <v>Campuran panas ATB dihampar dengan Finisher</v>
          </cell>
          <cell r="L751" t="str">
            <v>4</v>
          </cell>
          <cell r="N751" t="str">
            <v>Aspal</v>
          </cell>
          <cell r="O751" t="str">
            <v>(M10)</v>
          </cell>
          <cell r="P751" t="str">
            <v>Kg</v>
          </cell>
          <cell r="Q751">
            <v>159.39000000000001</v>
          </cell>
          <cell r="R751">
            <v>0</v>
          </cell>
          <cell r="U751">
            <v>0</v>
          </cell>
        </row>
        <row r="752">
          <cell r="C752" t="str">
            <v>dan dipadatkan dengan Tandem Roller</v>
          </cell>
        </row>
        <row r="753">
          <cell r="A753">
            <v>4</v>
          </cell>
          <cell r="C753" t="str">
            <v>Sekelompok pekerja membuat galian lubang/patching,</v>
          </cell>
        </row>
        <row r="754">
          <cell r="A754" t="str">
            <v/>
          </cell>
          <cell r="C754" t="str">
            <v>merapikan tepi hamparaan dengan menggunakan</v>
          </cell>
          <cell r="Q754" t="str">
            <v xml:space="preserve">JUMLAH HARGA BAHAN   </v>
          </cell>
          <cell r="U754">
            <v>61064.254073937263</v>
          </cell>
        </row>
        <row r="755">
          <cell r="A755" t="str">
            <v/>
          </cell>
          <cell r="C755" t="str">
            <v>Alat Bantu</v>
          </cell>
        </row>
        <row r="756">
          <cell r="A756" t="str">
            <v/>
          </cell>
          <cell r="L756" t="str">
            <v>C.</v>
          </cell>
          <cell r="N756" t="str">
            <v>PERALATAN</v>
          </cell>
        </row>
        <row r="757">
          <cell r="L757" t="str">
            <v>1.</v>
          </cell>
          <cell r="N757" t="str">
            <v>Wheel Loader</v>
          </cell>
          <cell r="O757" t="str">
            <v>(E15)</v>
          </cell>
          <cell r="P757" t="str">
            <v>Jam</v>
          </cell>
          <cell r="Q757">
            <v>1.2620027434842248E-2</v>
          </cell>
          <cell r="R757">
            <v>215035.12819823693</v>
          </cell>
          <cell r="U757">
            <v>2713.7492173165697</v>
          </cell>
        </row>
        <row r="758">
          <cell r="A758" t="str">
            <v>III.</v>
          </cell>
          <cell r="C758" t="str">
            <v>PEMAKAIAN BAHAN, ALAT DAN TENAGA</v>
          </cell>
          <cell r="L758" t="str">
            <v>2.</v>
          </cell>
          <cell r="N758" t="str">
            <v>AMP</v>
          </cell>
          <cell r="O758" t="str">
            <v>(E01)</v>
          </cell>
          <cell r="P758" t="str">
            <v>Jam</v>
          </cell>
          <cell r="Q758">
            <v>4.5999999999999999E-3</v>
          </cell>
          <cell r="R758">
            <v>1494606.6255529453</v>
          </cell>
          <cell r="U758">
            <v>6875.1904775435487</v>
          </cell>
        </row>
        <row r="759">
          <cell r="L759" t="str">
            <v>3.</v>
          </cell>
          <cell r="N759" t="str">
            <v>Genset</v>
          </cell>
          <cell r="O759" t="str">
            <v>(E12)</v>
          </cell>
          <cell r="P759" t="str">
            <v>Jam</v>
          </cell>
          <cell r="Q759">
            <v>4.5999999999999999E-3</v>
          </cell>
          <cell r="R759">
            <v>134321.06697484411</v>
          </cell>
          <cell r="U759">
            <v>617.87690808428295</v>
          </cell>
        </row>
        <row r="760">
          <cell r="A760" t="str">
            <v xml:space="preserve">   1.</v>
          </cell>
          <cell r="C760" t="str">
            <v>BAHAN</v>
          </cell>
          <cell r="L760" t="str">
            <v>4.</v>
          </cell>
          <cell r="N760" t="str">
            <v>Dump Truck</v>
          </cell>
          <cell r="O760" t="str">
            <v>(E08)</v>
          </cell>
          <cell r="P760" t="str">
            <v>Jam</v>
          </cell>
          <cell r="Q760">
            <v>1.7825</v>
          </cell>
          <cell r="R760">
            <v>85369.901634057198</v>
          </cell>
          <cell r="U760">
            <v>152171.84966270695</v>
          </cell>
        </row>
        <row r="761">
          <cell r="A761" t="str">
            <v>1.a.</v>
          </cell>
          <cell r="C761" t="str">
            <v>Agregat Kasar</v>
          </cell>
          <cell r="D761" t="str">
            <v>= (CA x (D1 x 1M3) x Fh1) : D2</v>
          </cell>
          <cell r="G761" t="str">
            <v>(M03)</v>
          </cell>
          <cell r="H761">
            <v>0.77164999999999984</v>
          </cell>
          <cell r="I761" t="str">
            <v>M3</v>
          </cell>
          <cell r="L761" t="str">
            <v>5.</v>
          </cell>
          <cell r="N761" t="str">
            <v>Asp. Finisher</v>
          </cell>
          <cell r="O761" t="str">
            <v>(E02)</v>
          </cell>
          <cell r="P761" t="str">
            <v>Jam</v>
          </cell>
          <cell r="Q761">
            <v>0</v>
          </cell>
          <cell r="R761">
            <v>153193.93066610809</v>
          </cell>
          <cell r="U761">
            <v>0</v>
          </cell>
        </row>
        <row r="762">
          <cell r="A762" t="str">
            <v>1.b.</v>
          </cell>
          <cell r="C762" t="str">
            <v>Agregat Halus</v>
          </cell>
          <cell r="D762" t="str">
            <v>= (FA x (D1 x 1M3) x Fh1) : D2</v>
          </cell>
          <cell r="G762" t="str">
            <v>(M04)</v>
          </cell>
          <cell r="H762">
            <v>0.52708333333333335</v>
          </cell>
          <cell r="I762" t="str">
            <v>M3</v>
          </cell>
          <cell r="L762" t="str">
            <v>6.</v>
          </cell>
          <cell r="N762" t="str">
            <v>Tandem Roller</v>
          </cell>
          <cell r="O762" t="str">
            <v>(E17)</v>
          </cell>
          <cell r="P762" t="str">
            <v>Jam</v>
          </cell>
          <cell r="Q762">
            <v>5.9259259259259262E-2</v>
          </cell>
          <cell r="R762">
            <v>112203.63792732745</v>
          </cell>
          <cell r="U762">
            <v>6649.1044697675525</v>
          </cell>
        </row>
        <row r="763">
          <cell r="A763" t="str">
            <v>1.c.</v>
          </cell>
          <cell r="C763" t="str">
            <v>Filler</v>
          </cell>
          <cell r="D763" t="str">
            <v>= (FF x (D1 x 1M3) x Fh1) x 1000</v>
          </cell>
          <cell r="G763" t="str">
            <v>(M05)</v>
          </cell>
          <cell r="H763">
            <v>25.300000000000004</v>
          </cell>
          <cell r="I763" t="str">
            <v>Kg</v>
          </cell>
          <cell r="L763" t="str">
            <v>7</v>
          </cell>
          <cell r="N763" t="str">
            <v>P. Tyre Roller</v>
          </cell>
          <cell r="O763" t="str">
            <v>(E18)</v>
          </cell>
          <cell r="P763" t="str">
            <v>Jam</v>
          </cell>
          <cell r="Q763">
            <v>0</v>
          </cell>
          <cell r="R763">
            <v>153571.33878019065</v>
          </cell>
          <cell r="U763">
            <v>0</v>
          </cell>
        </row>
        <row r="764">
          <cell r="A764" t="str">
            <v>1.d.</v>
          </cell>
          <cell r="C764" t="str">
            <v>Aspal</v>
          </cell>
          <cell r="D764" t="str">
            <v>= (AS x (D1 x 1M3) x Fh2) x 1000</v>
          </cell>
          <cell r="G764" t="str">
            <v>(M10)</v>
          </cell>
          <cell r="H764">
            <v>159.39000000000001</v>
          </cell>
          <cell r="I764" t="str">
            <v>Kg</v>
          </cell>
          <cell r="L764" t="str">
            <v>8</v>
          </cell>
          <cell r="N764" t="str">
            <v>Alat Bantu</v>
          </cell>
          <cell r="P764" t="str">
            <v>Ls</v>
          </cell>
          <cell r="Q764">
            <v>1</v>
          </cell>
          <cell r="R764">
            <v>350</v>
          </cell>
          <cell r="U764">
            <v>350</v>
          </cell>
        </row>
        <row r="766">
          <cell r="A766" t="str">
            <v>2.</v>
          </cell>
          <cell r="C766" t="str">
            <v>ALAT</v>
          </cell>
          <cell r="Q766" t="str">
            <v xml:space="preserve">JUMLAH HARGA PERALATAN   </v>
          </cell>
          <cell r="U766">
            <v>166664.02151810232</v>
          </cell>
        </row>
        <row r="767">
          <cell r="A767" t="str">
            <v>2.a.</v>
          </cell>
          <cell r="C767" t="str">
            <v>WHEEL LOADER</v>
          </cell>
          <cell r="G767" t="str">
            <v>(E15)</v>
          </cell>
        </row>
        <row r="768">
          <cell r="C768" t="str">
            <v>Kapasitas bucket</v>
          </cell>
          <cell r="G768" t="str">
            <v>V</v>
          </cell>
          <cell r="H768">
            <v>1.5</v>
          </cell>
          <cell r="I768" t="str">
            <v>M3</v>
          </cell>
          <cell r="L768" t="str">
            <v>D.</v>
          </cell>
          <cell r="N768" t="str">
            <v>JUMLAH HARGA TENAGA, BAHAN DAN PERALATAN  ( A + B + C )</v>
          </cell>
          <cell r="U768">
            <v>227728.27559203957</v>
          </cell>
        </row>
        <row r="769">
          <cell r="C769" t="str">
            <v>Faktor bucket</v>
          </cell>
          <cell r="G769" t="str">
            <v>Fb</v>
          </cell>
          <cell r="H769">
            <v>0.9</v>
          </cell>
          <cell r="I769" t="str">
            <v>-</v>
          </cell>
          <cell r="L769" t="str">
            <v>E.</v>
          </cell>
          <cell r="N769" t="str">
            <v>OVERHEAD &amp; PROFIT</v>
          </cell>
          <cell r="P769">
            <v>10</v>
          </cell>
          <cell r="Q769" t="str">
            <v>%  x  D</v>
          </cell>
          <cell r="U769">
            <v>22772.827559203957</v>
          </cell>
        </row>
        <row r="770">
          <cell r="C770" t="str">
            <v>Faktor efisiensi alat</v>
          </cell>
          <cell r="G770" t="str">
            <v>Fa</v>
          </cell>
          <cell r="H770">
            <v>0.75</v>
          </cell>
          <cell r="I770" t="str">
            <v>-</v>
          </cell>
          <cell r="L770" t="str">
            <v>F.</v>
          </cell>
          <cell r="N770" t="str">
            <v>HARGA SATUAN PEKERJAAN  ( D + E )</v>
          </cell>
          <cell r="U770">
            <v>250501.10315124353</v>
          </cell>
        </row>
        <row r="771">
          <cell r="C771" t="str">
            <v>Waktu Siklus</v>
          </cell>
          <cell r="G771" t="str">
            <v>Ts1</v>
          </cell>
          <cell r="L771" t="str">
            <v>Note: 1</v>
          </cell>
          <cell r="N771" t="str">
            <v>SATUAN dapat berdasarkan atas jam operasi untuk Tenaga Kerja dan Peralatan, volume dan/atau ukuran</v>
          </cell>
        </row>
        <row r="772">
          <cell r="C772" t="str">
            <v>- Muat</v>
          </cell>
          <cell r="G772" t="str">
            <v>T1</v>
          </cell>
          <cell r="H772">
            <v>6</v>
          </cell>
          <cell r="I772" t="str">
            <v>menit</v>
          </cell>
          <cell r="N772" t="str">
            <v>berat untuk bahan-bahan.</v>
          </cell>
        </row>
        <row r="773">
          <cell r="C773" t="str">
            <v>- Lain lain</v>
          </cell>
          <cell r="G773" t="str">
            <v>T2</v>
          </cell>
          <cell r="H773">
            <v>2</v>
          </cell>
          <cell r="I773" t="str">
            <v>menit</v>
          </cell>
          <cell r="L773">
            <v>2</v>
          </cell>
          <cell r="N773" t="str">
            <v>Kuantitas satuan adalah kuantitas setiap komponen untuk menyelesaikan satu satuan pekerjaan dari nomor</v>
          </cell>
        </row>
        <row r="774">
          <cell r="G774" t="str">
            <v>Ts1</v>
          </cell>
          <cell r="H774">
            <v>8</v>
          </cell>
          <cell r="I774" t="str">
            <v>menit</v>
          </cell>
          <cell r="N774" t="str">
            <v>mata pembayaran.</v>
          </cell>
        </row>
        <row r="775">
          <cell r="L775">
            <v>3</v>
          </cell>
          <cell r="N775" t="str">
            <v>Biaya satuan untuk peralatan sudah termasuk bahan bakar, bahan habis dipakai dan operator.</v>
          </cell>
        </row>
        <row r="776">
          <cell r="L776">
            <v>4</v>
          </cell>
          <cell r="N776" t="str">
            <v>Biaya satuan sudah termasuk pengeluaran untuk seluruh pajak yang berkaitan (tetapi tidak termasuk PPN</v>
          </cell>
        </row>
        <row r="777">
          <cell r="J777" t="str">
            <v>Berlanjut ke halaman berikut</v>
          </cell>
          <cell r="N777" t="str">
            <v>yang dibayar dari kontrak) dan biaya-biaya lainnya.</v>
          </cell>
        </row>
        <row r="778">
          <cell r="A778" t="str">
            <v>ITEM PEMBAYARAN NO.</v>
          </cell>
          <cell r="D778" t="str">
            <v>:  8.1 (5)</v>
          </cell>
          <cell r="J778" t="str">
            <v>Analisa EI-815</v>
          </cell>
        </row>
        <row r="779">
          <cell r="A779" t="str">
            <v>JENIS PEKERJAAN</v>
          </cell>
          <cell r="D779" t="str">
            <v>:  Camp. Aspal Panas Utk.Pek.Minor</v>
          </cell>
        </row>
        <row r="780">
          <cell r="A780" t="str">
            <v>SATUAN PEMBAYARAN</v>
          </cell>
          <cell r="D780" t="str">
            <v>:  M3</v>
          </cell>
          <cell r="H780" t="str">
            <v xml:space="preserve">         URAIAN ANALISA HARGA SATUAN</v>
          </cell>
        </row>
        <row r="781">
          <cell r="J781" t="str">
            <v>Lanjutan</v>
          </cell>
        </row>
        <row r="783">
          <cell r="A783" t="str">
            <v>No.</v>
          </cell>
          <cell r="C783" t="str">
            <v>U R A I A N</v>
          </cell>
          <cell r="G783" t="str">
            <v>KODE</v>
          </cell>
          <cell r="H783" t="str">
            <v>KOEF.</v>
          </cell>
          <cell r="I783" t="str">
            <v>SATUAN</v>
          </cell>
          <cell r="J783" t="str">
            <v>KETERANGAN</v>
          </cell>
        </row>
        <row r="786">
          <cell r="C786" t="str">
            <v xml:space="preserve">Kap. Prod. / jam = </v>
          </cell>
          <cell r="D786" t="str">
            <v>D2 x V x Fb x Fa x 60</v>
          </cell>
          <cell r="G786" t="str">
            <v>Q1</v>
          </cell>
          <cell r="H786">
            <v>79.239130434782624</v>
          </cell>
          <cell r="I786" t="str">
            <v>M3</v>
          </cell>
          <cell r="J786" t="str">
            <v/>
          </cell>
        </row>
        <row r="787">
          <cell r="D787" t="str">
            <v>D1 x t x Ts1</v>
          </cell>
        </row>
        <row r="789">
          <cell r="C789" t="str">
            <v>Koefisien Alat/M3</v>
          </cell>
          <cell r="D789" t="str">
            <v xml:space="preserve"> = 1 : Q1</v>
          </cell>
          <cell r="G789" t="str">
            <v>(E15)</v>
          </cell>
          <cell r="H789">
            <v>1.2620027434842248E-2</v>
          </cell>
          <cell r="I789" t="str">
            <v>Jam</v>
          </cell>
        </row>
        <row r="791">
          <cell r="A791" t="str">
            <v>2.b.</v>
          </cell>
          <cell r="C791" t="str">
            <v>ASPHALT MIXING PLANT (AMP)</v>
          </cell>
          <cell r="G791" t="str">
            <v>(E01)</v>
          </cell>
        </row>
        <row r="792">
          <cell r="C792" t="str">
            <v>Kapasitas produksi</v>
          </cell>
          <cell r="G792" t="str">
            <v>V</v>
          </cell>
          <cell r="H792">
            <v>50</v>
          </cell>
          <cell r="I792" t="str">
            <v>ton / Jam</v>
          </cell>
        </row>
        <row r="793">
          <cell r="C793" t="str">
            <v>Faktor Efisiensi alat</v>
          </cell>
          <cell r="G793" t="str">
            <v>Fa</v>
          </cell>
          <cell r="H793">
            <v>0.75</v>
          </cell>
          <cell r="I793" t="str">
            <v>-</v>
          </cell>
        </row>
        <row r="795">
          <cell r="C795" t="str">
            <v>Kap.Prod. / jam =</v>
          </cell>
          <cell r="D795" t="str">
            <v>V x Fa</v>
          </cell>
          <cell r="G795" t="str">
            <v>Q2</v>
          </cell>
          <cell r="H795">
            <v>217.39130434782609</v>
          </cell>
          <cell r="I795" t="str">
            <v>M2</v>
          </cell>
        </row>
        <row r="796">
          <cell r="D796" t="str">
            <v>D1 x t</v>
          </cell>
        </row>
        <row r="797">
          <cell r="C797" t="str">
            <v>Koefisien Alat/M3</v>
          </cell>
          <cell r="D797" t="str">
            <v xml:space="preserve"> = 1 : Q2</v>
          </cell>
          <cell r="G797" t="str">
            <v>(E01)</v>
          </cell>
          <cell r="H797">
            <v>4.5999999999999999E-3</v>
          </cell>
          <cell r="I797" t="str">
            <v>Jam</v>
          </cell>
        </row>
        <row r="799">
          <cell r="A799" t="str">
            <v>2.c.</v>
          </cell>
          <cell r="C799" t="str">
            <v>GENERATORSET ( GENSET )</v>
          </cell>
          <cell r="G799" t="str">
            <v>(E12)</v>
          </cell>
        </row>
        <row r="800">
          <cell r="C800" t="str">
            <v>Kap.Prod. / Jam = SAMA DENGAN AMP</v>
          </cell>
          <cell r="G800" t="str">
            <v>Q3</v>
          </cell>
          <cell r="H800">
            <v>217.39130434782609</v>
          </cell>
          <cell r="I800" t="str">
            <v>M2</v>
          </cell>
        </row>
        <row r="801">
          <cell r="C801" t="str">
            <v>Koefisien Alat/M3</v>
          </cell>
          <cell r="D801" t="str">
            <v xml:space="preserve"> = 1 : Q3</v>
          </cell>
          <cell r="G801" t="str">
            <v>(E12)</v>
          </cell>
          <cell r="H801">
            <v>4.5999999999999999E-3</v>
          </cell>
          <cell r="I801" t="str">
            <v>Jam</v>
          </cell>
        </row>
        <row r="803">
          <cell r="A803" t="str">
            <v>2.d.</v>
          </cell>
          <cell r="C803" t="str">
            <v>DUMP TRUCK (DT)</v>
          </cell>
          <cell r="G803" t="str">
            <v>(E08)</v>
          </cell>
        </row>
        <row r="804">
          <cell r="C804" t="str">
            <v>Kapasitas bak</v>
          </cell>
          <cell r="G804" t="str">
            <v>V</v>
          </cell>
          <cell r="H804">
            <v>6</v>
          </cell>
          <cell r="I804" t="str">
            <v>Ton</v>
          </cell>
        </row>
        <row r="805">
          <cell r="C805" t="str">
            <v>Faktor Efisiensi alat</v>
          </cell>
          <cell r="G805" t="str">
            <v>Fa</v>
          </cell>
          <cell r="H805">
            <v>0.75</v>
          </cell>
          <cell r="I805" t="str">
            <v>-</v>
          </cell>
        </row>
        <row r="806">
          <cell r="C806" t="str">
            <v>Kecepatan rata-rata bermuatan</v>
          </cell>
          <cell r="G806" t="str">
            <v>v1</v>
          </cell>
          <cell r="H806">
            <v>40</v>
          </cell>
          <cell r="I806" t="str">
            <v>KM / Jam</v>
          </cell>
        </row>
        <row r="807">
          <cell r="C807" t="str">
            <v>Kecepatan rata-rata kosong</v>
          </cell>
          <cell r="G807" t="str">
            <v>v2</v>
          </cell>
          <cell r="H807">
            <v>50</v>
          </cell>
          <cell r="I807" t="str">
            <v>KM / Jam</v>
          </cell>
        </row>
        <row r="808">
          <cell r="C808" t="str">
            <v>Kapasitas AMP / batch</v>
          </cell>
          <cell r="G808" t="str">
            <v>Q2b</v>
          </cell>
          <cell r="H808">
            <v>0.5</v>
          </cell>
          <cell r="I808" t="str">
            <v>Ton</v>
          </cell>
        </row>
        <row r="809">
          <cell r="C809" t="str">
            <v>Waktu menyiapkan 1 batch AC</v>
          </cell>
          <cell r="G809" t="str">
            <v>Tb</v>
          </cell>
          <cell r="H809">
            <v>1</v>
          </cell>
          <cell r="I809" t="str">
            <v>menit</v>
          </cell>
        </row>
        <row r="810">
          <cell r="C810" t="str">
            <v>Waktu Siklus</v>
          </cell>
          <cell r="G810" t="str">
            <v>Ts2</v>
          </cell>
        </row>
        <row r="811">
          <cell r="C811" t="str">
            <v xml:space="preserve">- Mengisi Bak </v>
          </cell>
          <cell r="D811" t="str">
            <v>= (V : Q2b) x Tb</v>
          </cell>
          <cell r="G811" t="str">
            <v>T1</v>
          </cell>
          <cell r="H811">
            <v>12</v>
          </cell>
          <cell r="I811" t="str">
            <v>menit</v>
          </cell>
        </row>
        <row r="812">
          <cell r="C812" t="str">
            <v>- Angkut</v>
          </cell>
          <cell r="D812" t="str">
            <v>= (L : v1) x 60 menit</v>
          </cell>
          <cell r="G812" t="str">
            <v>T2</v>
          </cell>
          <cell r="H812">
            <v>26.25</v>
          </cell>
          <cell r="I812" t="str">
            <v>menit</v>
          </cell>
        </row>
        <row r="813">
          <cell r="C813" t="str">
            <v>- Tunggu + dump (setempat2) + Putar</v>
          </cell>
          <cell r="G813" t="str">
            <v>T3</v>
          </cell>
          <cell r="H813">
            <v>150</v>
          </cell>
          <cell r="I813" t="str">
            <v>menit</v>
          </cell>
        </row>
        <row r="814">
          <cell r="C814" t="str">
            <v>- Kembali</v>
          </cell>
          <cell r="D814" t="str">
            <v>= (L : v2) x 60 menit</v>
          </cell>
          <cell r="G814" t="str">
            <v>T4</v>
          </cell>
          <cell r="H814">
            <v>21</v>
          </cell>
          <cell r="I814" t="str">
            <v>menit</v>
          </cell>
        </row>
        <row r="815">
          <cell r="G815" t="str">
            <v>Ts2</v>
          </cell>
          <cell r="H815">
            <v>209.25</v>
          </cell>
          <cell r="I815" t="str">
            <v>menit</v>
          </cell>
        </row>
        <row r="817">
          <cell r="C817" t="str">
            <v>Kap.Prod. / jam =</v>
          </cell>
          <cell r="D817" t="str">
            <v>V x Fa x 60</v>
          </cell>
          <cell r="G817" t="str">
            <v>Q4</v>
          </cell>
          <cell r="H817">
            <v>0.56100981767180924</v>
          </cell>
          <cell r="I817" t="str">
            <v>M3</v>
          </cell>
        </row>
        <row r="818">
          <cell r="D818" t="str">
            <v>D1 x Ts2</v>
          </cell>
        </row>
        <row r="820">
          <cell r="C820" t="str">
            <v>Koefisien Alat/M3</v>
          </cell>
          <cell r="D820" t="str">
            <v xml:space="preserve"> = 1 : Q4</v>
          </cell>
          <cell r="G820" t="str">
            <v>(E09)</v>
          </cell>
          <cell r="H820">
            <v>1.7825</v>
          </cell>
          <cell r="I820" t="str">
            <v>Jam</v>
          </cell>
        </row>
        <row r="822">
          <cell r="A822" t="str">
            <v>2.e.</v>
          </cell>
          <cell r="C822" t="str">
            <v>ASPHALT FINISHER</v>
          </cell>
          <cell r="D822" t="str">
            <v/>
          </cell>
          <cell r="G822" t="str">
            <v>(E02)</v>
          </cell>
        </row>
        <row r="823">
          <cell r="C823" t="str">
            <v>Kapasitas produksi</v>
          </cell>
          <cell r="G823" t="str">
            <v>V</v>
          </cell>
          <cell r="H823">
            <v>0</v>
          </cell>
          <cell r="I823" t="str">
            <v>ton / jam</v>
          </cell>
          <cell r="J823" t="str">
            <v xml:space="preserve"> Tidak digunakan</v>
          </cell>
        </row>
        <row r="824">
          <cell r="C824" t="str">
            <v>Faktor efisiensi alat</v>
          </cell>
          <cell r="G824" t="str">
            <v>Fa</v>
          </cell>
          <cell r="H824">
            <v>0</v>
          </cell>
          <cell r="I824" t="str">
            <v>-</v>
          </cell>
        </row>
        <row r="826">
          <cell r="C826" t="str">
            <v>Kap.Prod. / jam =</v>
          </cell>
          <cell r="D826" t="str">
            <v xml:space="preserve">V x Fa </v>
          </cell>
          <cell r="G826" t="str">
            <v>Q5</v>
          </cell>
          <cell r="H826">
            <v>0</v>
          </cell>
          <cell r="I826" t="str">
            <v>M3</v>
          </cell>
        </row>
        <row r="827">
          <cell r="D827" t="str">
            <v xml:space="preserve">D1 </v>
          </cell>
        </row>
        <row r="828">
          <cell r="C828" t="str">
            <v>Koefisien Alat/M3</v>
          </cell>
          <cell r="D828" t="str">
            <v xml:space="preserve"> = 1 : Q5</v>
          </cell>
          <cell r="G828" t="str">
            <v>(E02)</v>
          </cell>
          <cell r="H828">
            <v>0</v>
          </cell>
          <cell r="I828" t="str">
            <v>Jam</v>
          </cell>
        </row>
        <row r="830">
          <cell r="A830" t="str">
            <v>2.f.</v>
          </cell>
          <cell r="C830" t="str">
            <v>TANDEM ROLLER</v>
          </cell>
          <cell r="G830" t="str">
            <v>(E17)</v>
          </cell>
        </row>
        <row r="831">
          <cell r="A831" t="str">
            <v/>
          </cell>
          <cell r="C831" t="str">
            <v>Kecepatan rata-rata alat</v>
          </cell>
          <cell r="G831" t="str">
            <v>v</v>
          </cell>
          <cell r="H831">
            <v>2</v>
          </cell>
          <cell r="I831" t="str">
            <v>Km / Jam</v>
          </cell>
        </row>
        <row r="832">
          <cell r="C832" t="str">
            <v>Lebar efektif pemadatan</v>
          </cell>
          <cell r="G832" t="str">
            <v>b</v>
          </cell>
          <cell r="H832">
            <v>1.2</v>
          </cell>
          <cell r="I832" t="str">
            <v>M</v>
          </cell>
        </row>
        <row r="833">
          <cell r="C833" t="str">
            <v>Jumlah lintasan</v>
          </cell>
          <cell r="G833" t="str">
            <v>n</v>
          </cell>
          <cell r="H833">
            <v>8</v>
          </cell>
          <cell r="I833" t="str">
            <v>lintasan</v>
          </cell>
        </row>
        <row r="834">
          <cell r="C834" t="str">
            <v>Faktor Efisiensi alat</v>
          </cell>
          <cell r="G834" t="str">
            <v>Fa</v>
          </cell>
          <cell r="H834">
            <v>0.75</v>
          </cell>
          <cell r="I834" t="str">
            <v>-</v>
          </cell>
        </row>
        <row r="835">
          <cell r="C835" t="str">
            <v/>
          </cell>
        </row>
        <row r="836">
          <cell r="J836" t="str">
            <v>Berlanjut ke halaman berikut</v>
          </cell>
        </row>
        <row r="837">
          <cell r="A837" t="str">
            <v>ITEM PEMBAYARAN NO.</v>
          </cell>
          <cell r="D837" t="str">
            <v>:  8.1 (5)</v>
          </cell>
          <cell r="J837" t="str">
            <v>Analisa EI-815</v>
          </cell>
        </row>
        <row r="838">
          <cell r="A838" t="str">
            <v>JENIS PEKERJAAN</v>
          </cell>
          <cell r="D838" t="str">
            <v>:  Camp. Aspal Panas Utk.Pek.Minor</v>
          </cell>
        </row>
        <row r="839">
          <cell r="A839" t="str">
            <v>SATUAN PEMBAYARAN</v>
          </cell>
          <cell r="D839" t="str">
            <v>:  M3</v>
          </cell>
          <cell r="H839" t="str">
            <v xml:space="preserve">         URAIAN ANALISA HARGA SATUAN</v>
          </cell>
        </row>
        <row r="840">
          <cell r="J840" t="str">
            <v>Lanjutan</v>
          </cell>
        </row>
        <row r="842">
          <cell r="A842" t="str">
            <v>No.</v>
          </cell>
          <cell r="C842" t="str">
            <v>U R A I A N</v>
          </cell>
          <cell r="G842" t="str">
            <v>KODE</v>
          </cell>
          <cell r="H842" t="str">
            <v>KOEF.</v>
          </cell>
          <cell r="I842" t="str">
            <v>SATUAN</v>
          </cell>
          <cell r="J842" t="str">
            <v>KETERANGAN</v>
          </cell>
        </row>
        <row r="845">
          <cell r="B845" t="str">
            <v/>
          </cell>
          <cell r="C845" t="str">
            <v xml:space="preserve">Kap. Prod. / jam = </v>
          </cell>
          <cell r="D845" t="str">
            <v>(v x 1000) x b x t x Fa</v>
          </cell>
          <cell r="G845" t="str">
            <v>Q6</v>
          </cell>
          <cell r="H845">
            <v>16.875</v>
          </cell>
          <cell r="I845" t="str">
            <v>M3</v>
          </cell>
        </row>
        <row r="846">
          <cell r="D846" t="str">
            <v>n</v>
          </cell>
        </row>
        <row r="847">
          <cell r="C847" t="str">
            <v>Koefisien Alat/M3</v>
          </cell>
          <cell r="D847" t="str">
            <v xml:space="preserve"> = 1 : Q6</v>
          </cell>
          <cell r="G847" t="str">
            <v>(E17)</v>
          </cell>
          <cell r="H847">
            <v>5.9259259259259262E-2</v>
          </cell>
          <cell r="I847" t="str">
            <v>Jam</v>
          </cell>
        </row>
        <row r="848">
          <cell r="C848" t="str">
            <v/>
          </cell>
        </row>
        <row r="849">
          <cell r="A849" t="str">
            <v>2.g.</v>
          </cell>
          <cell r="C849" t="str">
            <v>PNEUMATIC TIRE ROLLER</v>
          </cell>
          <cell r="G849" t="str">
            <v>(E18)</v>
          </cell>
        </row>
        <row r="850">
          <cell r="C850" t="str">
            <v>Kecepatan rata-rata</v>
          </cell>
          <cell r="G850" t="str">
            <v>v</v>
          </cell>
          <cell r="H850">
            <v>0</v>
          </cell>
          <cell r="I850" t="str">
            <v>KM / jam</v>
          </cell>
          <cell r="J850" t="str">
            <v xml:space="preserve"> Tidak digunakan</v>
          </cell>
        </row>
        <row r="851">
          <cell r="C851" t="str">
            <v>Lebar efektif pemadatan</v>
          </cell>
          <cell r="G851" t="str">
            <v>b</v>
          </cell>
          <cell r="H851">
            <v>0</v>
          </cell>
          <cell r="I851" t="str">
            <v>M</v>
          </cell>
        </row>
        <row r="852">
          <cell r="C852" t="str">
            <v>Jumlah lintasan</v>
          </cell>
          <cell r="G852" t="str">
            <v>n</v>
          </cell>
          <cell r="H852">
            <v>0</v>
          </cell>
          <cell r="I852" t="str">
            <v>lintasan</v>
          </cell>
        </row>
        <row r="853">
          <cell r="C853" t="str">
            <v>Faktor Efisiensi alat</v>
          </cell>
          <cell r="G853" t="str">
            <v>Fa</v>
          </cell>
          <cell r="H853">
            <v>0</v>
          </cell>
          <cell r="I853" t="str">
            <v>-</v>
          </cell>
        </row>
        <row r="855">
          <cell r="C855" t="str">
            <v>Kap.Prod./jam =</v>
          </cell>
          <cell r="D855" t="str">
            <v>(v x 1000) x b x t x Fa</v>
          </cell>
          <cell r="G855" t="str">
            <v>Q7</v>
          </cell>
          <cell r="H855">
            <v>0</v>
          </cell>
          <cell r="I855" t="str">
            <v>M3</v>
          </cell>
        </row>
        <row r="856">
          <cell r="D856" t="str">
            <v>n</v>
          </cell>
        </row>
        <row r="857">
          <cell r="C857" t="str">
            <v>Koefisien Alat/M3</v>
          </cell>
          <cell r="D857" t="str">
            <v xml:space="preserve"> = 1 : Q7</v>
          </cell>
          <cell r="G857" t="str">
            <v>(E18)</v>
          </cell>
          <cell r="H857">
            <v>0</v>
          </cell>
          <cell r="I857" t="str">
            <v>Jam</v>
          </cell>
        </row>
        <row r="859">
          <cell r="A859" t="str">
            <v>2.h.</v>
          </cell>
          <cell r="C859" t="str">
            <v>ALAT BANTU</v>
          </cell>
        </row>
        <row r="860">
          <cell r="C860" t="str">
            <v>diperlukan :</v>
          </cell>
          <cell r="J860" t="str">
            <v>Lump Sum</v>
          </cell>
        </row>
        <row r="861">
          <cell r="C861" t="str">
            <v>- Kereta dorong     = 2 buah</v>
          </cell>
        </row>
        <row r="862">
          <cell r="C862" t="str">
            <v>- Sekop, Garpu     = 5 buah</v>
          </cell>
        </row>
        <row r="863">
          <cell r="C863" t="str">
            <v>- Pacul, Linggis    = 4 buah</v>
          </cell>
        </row>
        <row r="864">
          <cell r="C864" t="str">
            <v>- Tongkat Kontrol ketebalan hanparan</v>
          </cell>
        </row>
        <row r="866">
          <cell r="A866" t="str">
            <v xml:space="preserve">   3.</v>
          </cell>
          <cell r="C866" t="str">
            <v>TENAGA</v>
          </cell>
        </row>
        <row r="867">
          <cell r="C867" t="str">
            <v>Produksi menentukan : TANDEM ROLLER</v>
          </cell>
          <cell r="G867" t="str">
            <v>Q6</v>
          </cell>
          <cell r="H867">
            <v>16.875</v>
          </cell>
          <cell r="I867" t="str">
            <v>M3 / Jam</v>
          </cell>
        </row>
        <row r="868">
          <cell r="C868" t="str">
            <v>Produksi ATB / hari  =  Tk x Q6</v>
          </cell>
          <cell r="G868" t="str">
            <v>Qt</v>
          </cell>
          <cell r="H868">
            <v>118.125</v>
          </cell>
          <cell r="I868" t="str">
            <v>M3</v>
          </cell>
        </row>
        <row r="869">
          <cell r="C869" t="str">
            <v>Kebutuhan tenaga :</v>
          </cell>
        </row>
        <row r="870">
          <cell r="D870" t="str">
            <v>- Pekerja</v>
          </cell>
          <cell r="G870" t="str">
            <v>P</v>
          </cell>
          <cell r="H870">
            <v>20</v>
          </cell>
          <cell r="I870" t="str">
            <v>orang</v>
          </cell>
        </row>
        <row r="871">
          <cell r="D871" t="str">
            <v>- Mandor</v>
          </cell>
          <cell r="G871" t="str">
            <v>M</v>
          </cell>
          <cell r="H871">
            <v>2</v>
          </cell>
          <cell r="I871" t="str">
            <v>orang</v>
          </cell>
        </row>
        <row r="873">
          <cell r="C873" t="str">
            <v>Koefisien Tenaga / M3     :</v>
          </cell>
        </row>
        <row r="874">
          <cell r="D874" t="str">
            <v>- Pekerja</v>
          </cell>
          <cell r="E874" t="str">
            <v>= (Tk x P) / Qt</v>
          </cell>
          <cell r="G874" t="str">
            <v>(L01)</v>
          </cell>
          <cell r="H874">
            <v>1.1851851851851851</v>
          </cell>
          <cell r="I874" t="str">
            <v>Jam</v>
          </cell>
        </row>
        <row r="875">
          <cell r="D875" t="str">
            <v>- Mandor</v>
          </cell>
          <cell r="E875" t="str">
            <v>= (Tk x M) / Qt</v>
          </cell>
          <cell r="G875" t="str">
            <v>(L03)</v>
          </cell>
          <cell r="H875">
            <v>0.11851851851851852</v>
          </cell>
          <cell r="I875" t="str">
            <v>Jam</v>
          </cell>
        </row>
        <row r="877">
          <cell r="A877" t="str">
            <v>4.</v>
          </cell>
          <cell r="C877" t="str">
            <v>HARGA DASAR SATUAN UPAH, BAHAN DAN ALAT</v>
          </cell>
        </row>
        <row r="878">
          <cell r="C878" t="str">
            <v>Lihat lampiran.</v>
          </cell>
        </row>
        <row r="880">
          <cell r="A880" t="str">
            <v>5.</v>
          </cell>
          <cell r="C880" t="str">
            <v>ANALISA HARGA SATUAN PEKERJAAN</v>
          </cell>
        </row>
        <row r="881">
          <cell r="C881" t="str">
            <v>Lihat perhitungan dalam FORMULIR STANDAR UNTUK</v>
          </cell>
        </row>
        <row r="882">
          <cell r="C882" t="str">
            <v>PEREKEMAN ANALISA MASING-MASING HARGA</v>
          </cell>
        </row>
        <row r="883">
          <cell r="C883" t="str">
            <v>SATUAN.</v>
          </cell>
        </row>
        <row r="884">
          <cell r="C884" t="str">
            <v>Didapat Harga Satuan Pekerjaan :</v>
          </cell>
        </row>
        <row r="886">
          <cell r="C886" t="str">
            <v xml:space="preserve">Rp.  </v>
          </cell>
          <cell r="D886">
            <v>250501.10315124353</v>
          </cell>
          <cell r="E886" t="str">
            <v xml:space="preserve"> / M3.</v>
          </cell>
        </row>
        <row r="889">
          <cell r="A889" t="str">
            <v>6.</v>
          </cell>
          <cell r="C889" t="str">
            <v>MASA PELAKSANAAN YANG DIPERLUKAN</v>
          </cell>
        </row>
        <row r="890">
          <cell r="C890" t="str">
            <v>Masa Pelaksanaan :</v>
          </cell>
          <cell r="D890" t="str">
            <v>. . . . . . . . . . .</v>
          </cell>
          <cell r="E890" t="str">
            <v>bulan</v>
          </cell>
        </row>
        <row r="892">
          <cell r="A892" t="str">
            <v>7.</v>
          </cell>
          <cell r="C892" t="str">
            <v>VOLUME PEKERJAAN YANG DIPERLUKAN</v>
          </cell>
        </row>
        <row r="893">
          <cell r="C893" t="str">
            <v>Volume pekerjaan  :</v>
          </cell>
          <cell r="D893">
            <v>0</v>
          </cell>
          <cell r="E893" t="str">
            <v>M3</v>
          </cell>
        </row>
        <row r="896">
          <cell r="A896" t="str">
            <v>ITEM PEMBAYARAN NO.</v>
          </cell>
          <cell r="D896" t="str">
            <v>:  8.1 (7)</v>
          </cell>
          <cell r="J896" t="str">
            <v>Analisa EI-817</v>
          </cell>
          <cell r="T896" t="str">
            <v>Analisa EI-817</v>
          </cell>
        </row>
        <row r="897">
          <cell r="A897" t="str">
            <v>JENIS PEKERJAAN</v>
          </cell>
          <cell r="D897" t="str">
            <v>:  Penetrasi Macadam Utk.Pek.Minor</v>
          </cell>
          <cell r="H897" t="str">
            <v>(Perata)</v>
          </cell>
        </row>
        <row r="898">
          <cell r="A898" t="str">
            <v>SATUAN PEMBAYARAN</v>
          </cell>
          <cell r="D898" t="str">
            <v>:  M3</v>
          </cell>
          <cell r="H898" t="str">
            <v xml:space="preserve">         URAIAN ANALISA HARGA SATUAN</v>
          </cell>
          <cell r="L898" t="str">
            <v>FORMULIR STANDAR UNTUK</v>
          </cell>
        </row>
        <row r="899">
          <cell r="L899" t="str">
            <v>PEREKAMAN ANALISA MASING-MASING HARGA SATUAN</v>
          </cell>
        </row>
        <row r="900">
          <cell r="L900" t="str">
            <v/>
          </cell>
        </row>
        <row r="901">
          <cell r="A901" t="str">
            <v>No.</v>
          </cell>
          <cell r="C901" t="str">
            <v>U R A I A N</v>
          </cell>
          <cell r="G901" t="str">
            <v>KODE</v>
          </cell>
          <cell r="H901" t="str">
            <v>KOEF.</v>
          </cell>
          <cell r="I901" t="str">
            <v>SATUAN</v>
          </cell>
          <cell r="J901" t="str">
            <v>KETERANGAN</v>
          </cell>
        </row>
        <row r="903">
          <cell r="L903" t="str">
            <v>Proyek / Bagpro</v>
          </cell>
          <cell r="O903" t="str">
            <v xml:space="preserve">:  Peningkatan Jalan Dan Jembatan Prop. NTT </v>
          </cell>
        </row>
        <row r="904">
          <cell r="A904" t="str">
            <v>I.</v>
          </cell>
          <cell r="C904" t="str">
            <v>ASUMSI</v>
          </cell>
          <cell r="L904" t="str">
            <v>No. Paket Kontrak</v>
          </cell>
          <cell r="O904" t="str">
            <v xml:space="preserve">:  </v>
          </cell>
        </row>
        <row r="905">
          <cell r="A905">
            <v>1</v>
          </cell>
          <cell r="C905" t="str">
            <v>Menggunakan alat berat (cara mekanik)</v>
          </cell>
          <cell r="L905" t="str">
            <v>Nama Paket</v>
          </cell>
          <cell r="O905" t="str">
            <v>:  Pembangunan Jalan Resetlement Pengungsi Mauritzu</v>
          </cell>
        </row>
        <row r="906">
          <cell r="A906">
            <v>2</v>
          </cell>
          <cell r="C906" t="str">
            <v>Lokasi pekerjaan : sepanjang jalan</v>
          </cell>
          <cell r="L906" t="str">
            <v>Prop / Kab / Kodya</v>
          </cell>
          <cell r="O906" t="str">
            <v>:  Nusa Tenggara Timur / TTU</v>
          </cell>
        </row>
        <row r="907">
          <cell r="A907">
            <v>3</v>
          </cell>
          <cell r="C907" t="str">
            <v>Kondisi existing jalan : sedang</v>
          </cell>
          <cell r="L907" t="str">
            <v>ITEM PEMBAYARAN NO.</v>
          </cell>
          <cell r="O907" t="str">
            <v>:  8.1 (7)</v>
          </cell>
          <cell r="R907" t="str">
            <v>PERKIRAAN VOL. PEK.</v>
          </cell>
          <cell r="T907" t="str">
            <v>:</v>
          </cell>
          <cell r="U907">
            <v>0</v>
          </cell>
        </row>
        <row r="908">
          <cell r="A908">
            <v>4</v>
          </cell>
          <cell r="C908" t="str">
            <v>Jarak rata-rata Base Camp ke lokasi pekerjaan</v>
          </cell>
          <cell r="G908" t="str">
            <v>L</v>
          </cell>
          <cell r="H908">
            <v>17.5</v>
          </cell>
          <cell r="I908" t="str">
            <v>KM</v>
          </cell>
          <cell r="L908" t="str">
            <v>JENIS PEKERJAAN</v>
          </cell>
          <cell r="O908" t="str">
            <v>:  Penetrasi Macadam Utk.Pek.Minor</v>
          </cell>
          <cell r="R908" t="str">
            <v>TOTAL HARGA</v>
          </cell>
          <cell r="T908" t="str">
            <v>:</v>
          </cell>
          <cell r="U908">
            <v>0</v>
          </cell>
        </row>
        <row r="909">
          <cell r="A909">
            <v>5</v>
          </cell>
          <cell r="C909" t="str">
            <v>Tebal rata2 Lapen</v>
          </cell>
          <cell r="G909" t="str">
            <v>t</v>
          </cell>
          <cell r="H909">
            <v>5.5E-2</v>
          </cell>
          <cell r="I909" t="str">
            <v>M</v>
          </cell>
          <cell r="L909" t="str">
            <v>SATUAN PEMBAYARAN</v>
          </cell>
          <cell r="O909" t="str">
            <v>:  M3</v>
          </cell>
          <cell r="Q909" t="str">
            <v>(Perata)</v>
          </cell>
          <cell r="R909" t="str">
            <v>% THD. BIAYA PROYEK</v>
          </cell>
          <cell r="T909" t="str">
            <v>:</v>
          </cell>
          <cell r="U909">
            <v>0</v>
          </cell>
        </row>
        <row r="910">
          <cell r="A910">
            <v>6</v>
          </cell>
          <cell r="C910" t="str">
            <v>Jam kerja efektif per-hari</v>
          </cell>
          <cell r="G910" t="str">
            <v>Tk</v>
          </cell>
          <cell r="H910">
            <v>7</v>
          </cell>
          <cell r="I910" t="str">
            <v>Jam</v>
          </cell>
        </row>
        <row r="911">
          <cell r="A911">
            <v>7</v>
          </cell>
          <cell r="C911" t="str">
            <v>Faktor kehilanganmaterial :</v>
          </cell>
          <cell r="E911" t="str">
            <v>- Agregat</v>
          </cell>
          <cell r="G911" t="str">
            <v>Fh1</v>
          </cell>
          <cell r="H911">
            <v>1.1000000000000001</v>
          </cell>
          <cell r="I911" t="str">
            <v>-</v>
          </cell>
        </row>
        <row r="912">
          <cell r="A912" t="str">
            <v/>
          </cell>
          <cell r="E912" t="str">
            <v>- Aspal</v>
          </cell>
          <cell r="G912" t="str">
            <v>Fh2</v>
          </cell>
          <cell r="H912">
            <v>1.05</v>
          </cell>
          <cell r="I912" t="str">
            <v>-</v>
          </cell>
          <cell r="Q912" t="str">
            <v>PERKIRAAN</v>
          </cell>
          <cell r="R912" t="str">
            <v>HARGA</v>
          </cell>
          <cell r="S912" t="str">
            <v>JUMLAH</v>
          </cell>
        </row>
        <row r="913">
          <cell r="A913">
            <v>8</v>
          </cell>
          <cell r="C913" t="str">
            <v>Komposisi campuran Lapen (spesifikasi)  :</v>
          </cell>
          <cell r="L913" t="str">
            <v>NO.</v>
          </cell>
          <cell r="N913" t="str">
            <v>KOMPONEN</v>
          </cell>
          <cell r="P913" t="str">
            <v>SATUAN</v>
          </cell>
          <cell r="Q913" t="str">
            <v>KUANTITAS</v>
          </cell>
          <cell r="R913" t="str">
            <v>SATUAN</v>
          </cell>
          <cell r="S913" t="str">
            <v>HARGA</v>
          </cell>
        </row>
        <row r="914">
          <cell r="C914" t="str">
            <v>- Agregat Pokok</v>
          </cell>
          <cell r="G914" t="str">
            <v>Ak</v>
          </cell>
          <cell r="H914">
            <v>133</v>
          </cell>
          <cell r="I914" t="str">
            <v>Kg/M2</v>
          </cell>
          <cell r="R914" t="str">
            <v>(Rp.)</v>
          </cell>
          <cell r="S914" t="str">
            <v>(Rp.)</v>
          </cell>
        </row>
        <row r="915">
          <cell r="C915" t="str">
            <v>- Agregat Pengunci</v>
          </cell>
          <cell r="G915" t="str">
            <v>Ap</v>
          </cell>
          <cell r="H915">
            <v>25</v>
          </cell>
          <cell r="I915" t="str">
            <v>Kg/M2</v>
          </cell>
        </row>
        <row r="916">
          <cell r="C916" t="str">
            <v>- Aspal                :</v>
          </cell>
          <cell r="D916" t="str">
            <v>- Paska Agregat Pokok</v>
          </cell>
          <cell r="G916" t="str">
            <v>As1</v>
          </cell>
          <cell r="H916">
            <v>5.2</v>
          </cell>
          <cell r="I916" t="str">
            <v>Kg/M2</v>
          </cell>
        </row>
        <row r="917">
          <cell r="G917" t="str">
            <v>As2</v>
          </cell>
          <cell r="H917">
            <v>94.545454545454547</v>
          </cell>
          <cell r="I917" t="str">
            <v>Kg/M3</v>
          </cell>
          <cell r="J917" t="str">
            <v xml:space="preserve"> (As1 : t)</v>
          </cell>
          <cell r="L917" t="str">
            <v>A.</v>
          </cell>
          <cell r="N917" t="str">
            <v>TENAGA</v>
          </cell>
        </row>
        <row r="918">
          <cell r="A918">
            <v>9</v>
          </cell>
          <cell r="C918" t="str">
            <v>Berat jenis bahan  :</v>
          </cell>
        </row>
        <row r="919">
          <cell r="C919" t="str">
            <v>- Agregat</v>
          </cell>
          <cell r="G919" t="str">
            <v>D1</v>
          </cell>
          <cell r="H919">
            <v>1.8</v>
          </cell>
          <cell r="I919" t="str">
            <v>ton / M3</v>
          </cell>
          <cell r="L919" t="str">
            <v>1.</v>
          </cell>
          <cell r="N919" t="str">
            <v>Pekerja Biasa</v>
          </cell>
          <cell r="O919" t="str">
            <v>(L01)</v>
          </cell>
          <cell r="P919" t="str">
            <v>Jam</v>
          </cell>
          <cell r="Q919">
            <v>0.71396697902721984</v>
          </cell>
          <cell r="R919">
            <v>0</v>
          </cell>
          <cell r="U919">
            <v>0</v>
          </cell>
        </row>
        <row r="920">
          <cell r="C920" t="str">
            <v>- Aspal</v>
          </cell>
          <cell r="G920" t="str">
            <v>D2</v>
          </cell>
          <cell r="H920">
            <v>1.01</v>
          </cell>
          <cell r="I920" t="str">
            <v>ton / M3</v>
          </cell>
          <cell r="L920" t="str">
            <v>2.</v>
          </cell>
          <cell r="N920" t="str">
            <v>Mandor</v>
          </cell>
          <cell r="O920" t="str">
            <v>(L03)</v>
          </cell>
          <cell r="P920" t="str">
            <v>Jam</v>
          </cell>
          <cell r="Q920">
            <v>7.1396697902721989E-2</v>
          </cell>
          <cell r="R920">
            <v>0</v>
          </cell>
          <cell r="U920">
            <v>0</v>
          </cell>
        </row>
        <row r="923">
          <cell r="Q923" t="str">
            <v xml:space="preserve">JUMLAH HARGA TENAGA   </v>
          </cell>
          <cell r="U923">
            <v>0</v>
          </cell>
        </row>
        <row r="924">
          <cell r="A924" t="str">
            <v>II.</v>
          </cell>
          <cell r="C924" t="str">
            <v>URUTAN KERJA</v>
          </cell>
        </row>
        <row r="925">
          <cell r="A925">
            <v>1</v>
          </cell>
          <cell r="C925" t="str">
            <v>Permukaan dasar dibersihkan dan disemprot aspal cair</v>
          </cell>
          <cell r="L925" t="str">
            <v>B.</v>
          </cell>
          <cell r="N925" t="str">
            <v>BAHAN</v>
          </cell>
        </row>
        <row r="926">
          <cell r="C926" t="str">
            <v>bilamana diperlukan</v>
          </cell>
        </row>
        <row r="927">
          <cell r="A927">
            <v>2</v>
          </cell>
          <cell r="C927" t="str">
            <v>Agregat kasar dimuat ke dalam Dump Truck</v>
          </cell>
          <cell r="L927" t="str">
            <v>1.</v>
          </cell>
          <cell r="N927" t="str">
            <v>Agregat Kasar</v>
          </cell>
          <cell r="O927" t="str">
            <v>(M03)</v>
          </cell>
          <cell r="P927" t="str">
            <v>M3</v>
          </cell>
          <cell r="Q927">
            <v>1.755555555555556</v>
          </cell>
          <cell r="R927">
            <v>32852.921470565663</v>
          </cell>
          <cell r="U927">
            <v>57675.128803881955</v>
          </cell>
        </row>
        <row r="928">
          <cell r="C928" t="str">
            <v>menggunakan Wheel Loader (di Base Camp)</v>
          </cell>
          <cell r="L928" t="str">
            <v>2.</v>
          </cell>
          <cell r="N928" t="str">
            <v>Agregat Halus</v>
          </cell>
          <cell r="O928" t="str">
            <v>(M04)</v>
          </cell>
          <cell r="P928" t="str">
            <v>M3</v>
          </cell>
          <cell r="Q928">
            <v>0</v>
          </cell>
          <cell r="R928">
            <v>31756.453225945177</v>
          </cell>
          <cell r="U928">
            <v>0</v>
          </cell>
        </row>
        <row r="929">
          <cell r="A929">
            <v>3</v>
          </cell>
          <cell r="C929" t="str">
            <v>Agregat Kasar ditebarkan (manual) sesuai tebal yang</v>
          </cell>
          <cell r="L929" t="str">
            <v>3</v>
          </cell>
          <cell r="N929" t="str">
            <v>Aspal</v>
          </cell>
          <cell r="O929" t="str">
            <v>(M10)</v>
          </cell>
          <cell r="P929" t="str">
            <v>Kg</v>
          </cell>
          <cell r="Q929">
            <v>99.27272727272728</v>
          </cell>
          <cell r="R929">
            <v>0</v>
          </cell>
          <cell r="U929">
            <v>0</v>
          </cell>
        </row>
        <row r="930">
          <cell r="C930" t="str">
            <v>diperlukan dan dipadatkan dengan Three Wheel</v>
          </cell>
        </row>
        <row r="931">
          <cell r="C931" t="str">
            <v>Roller (6-8 Ton) minimum 6 lintasan</v>
          </cell>
        </row>
        <row r="932">
          <cell r="A932">
            <v>4</v>
          </cell>
          <cell r="C932" t="str">
            <v>Aspal disemprotkan di atas agregat kasar yang telah</v>
          </cell>
        </row>
        <row r="933">
          <cell r="C933" t="str">
            <v>diratakan menggunakan Aspal Sprayer (merata)</v>
          </cell>
          <cell r="Q933" t="str">
            <v xml:space="preserve">JUMLAH HARGA BAHAN   </v>
          </cell>
          <cell r="U933">
            <v>57675.128803881955</v>
          </cell>
        </row>
        <row r="934">
          <cell r="A934">
            <v>5</v>
          </cell>
          <cell r="C934" t="str">
            <v>Agregat Pengunci ditebarkan dan dipadatkan dengan</v>
          </cell>
        </row>
        <row r="935">
          <cell r="A935" t="str">
            <v/>
          </cell>
          <cell r="C935" t="str">
            <v>cara yang sama dengan pemadatan agregat kasar</v>
          </cell>
          <cell r="L935" t="str">
            <v>C.</v>
          </cell>
          <cell r="N935" t="str">
            <v>PERALATAN</v>
          </cell>
        </row>
        <row r="937">
          <cell r="A937" t="str">
            <v>III.</v>
          </cell>
          <cell r="C937" t="str">
            <v>PEMAKAIAN BAHAN, ALAT DAN TENAGA</v>
          </cell>
          <cell r="L937" t="str">
            <v>1.</v>
          </cell>
          <cell r="N937" t="str">
            <v>Wheel Loader</v>
          </cell>
          <cell r="O937" t="str">
            <v>(E15)</v>
          </cell>
          <cell r="P937" t="str">
            <v>Jam</v>
          </cell>
          <cell r="Q937">
            <v>3.5698348951360995E-2</v>
          </cell>
          <cell r="R937">
            <v>215035.12819823693</v>
          </cell>
          <cell r="U937">
            <v>7676.3990432213086</v>
          </cell>
        </row>
        <row r="938">
          <cell r="L938" t="str">
            <v>2.</v>
          </cell>
          <cell r="N938" t="str">
            <v>Dump Truck</v>
          </cell>
          <cell r="O938" t="str">
            <v>(E09)</v>
          </cell>
          <cell r="P938" t="str">
            <v>Jam</v>
          </cell>
          <cell r="Q938">
            <v>0.35174885792332655</v>
          </cell>
          <cell r="R938">
            <v>119818.0926144915</v>
          </cell>
          <cell r="U938">
            <v>42145.877235698754</v>
          </cell>
        </row>
        <row r="939">
          <cell r="A939" t="str">
            <v xml:space="preserve">   1.</v>
          </cell>
          <cell r="C939" t="str">
            <v>BAHAN</v>
          </cell>
          <cell r="L939" t="str">
            <v>3.</v>
          </cell>
          <cell r="N939" t="str">
            <v>3-Wheel Roller     (E16)</v>
          </cell>
          <cell r="P939" t="str">
            <v>Jam</v>
          </cell>
          <cell r="Q939">
            <v>7.3019350127783877E-2</v>
          </cell>
          <cell r="R939">
            <v>119692.61825413888</v>
          </cell>
          <cell r="U939">
            <v>8739.8772000101435</v>
          </cell>
        </row>
        <row r="940">
          <cell r="A940" t="str">
            <v>1.a.</v>
          </cell>
          <cell r="C940" t="str">
            <v>Agregat Kasar</v>
          </cell>
          <cell r="D940" t="str">
            <v>=  {(Ak/1000 : t M3) x Fh1} : D1</v>
          </cell>
          <cell r="G940" t="str">
            <v>(M03)</v>
          </cell>
          <cell r="H940">
            <v>1.4777777777777781</v>
          </cell>
          <cell r="I940" t="str">
            <v>M3</v>
          </cell>
          <cell r="L940" t="str">
            <v>4.</v>
          </cell>
          <cell r="N940" t="str">
            <v>Asp. Sprayer</v>
          </cell>
          <cell r="O940" t="str">
            <v>(E03)</v>
          </cell>
          <cell r="P940" t="str">
            <v>Jam</v>
          </cell>
          <cell r="Q940">
            <v>0.28195590643401691</v>
          </cell>
          <cell r="R940">
            <v>27515.982315631045</v>
          </cell>
          <cell r="U940">
            <v>7758.2937352261306</v>
          </cell>
        </row>
        <row r="941">
          <cell r="A941" t="str">
            <v>1.b.</v>
          </cell>
          <cell r="C941" t="str">
            <v>Agregat Pengunci</v>
          </cell>
          <cell r="D941" t="str">
            <v>=  {(Ap/1000 : t M3) x Fh1} : D1</v>
          </cell>
          <cell r="G941" t="str">
            <v>(M04)</v>
          </cell>
          <cell r="H941">
            <v>0.27777777777777785</v>
          </cell>
          <cell r="I941" t="str">
            <v>M3</v>
          </cell>
          <cell r="L941" t="str">
            <v>5.</v>
          </cell>
          <cell r="N941" t="str">
            <v>Alat bantu</v>
          </cell>
          <cell r="P941" t="str">
            <v>Ls</v>
          </cell>
          <cell r="Q941">
            <v>1</v>
          </cell>
          <cell r="R941">
            <v>150</v>
          </cell>
          <cell r="U941">
            <v>150</v>
          </cell>
        </row>
        <row r="942">
          <cell r="A942" t="str">
            <v>1.c.</v>
          </cell>
          <cell r="C942" t="str">
            <v>Aspal</v>
          </cell>
          <cell r="D942" t="str">
            <v>=  {(As : t M3) x Fh2}</v>
          </cell>
          <cell r="G942" t="str">
            <v>(M10)</v>
          </cell>
          <cell r="H942">
            <v>99.27272727272728</v>
          </cell>
          <cell r="I942" t="str">
            <v>Kg</v>
          </cell>
        </row>
        <row r="945">
          <cell r="A945" t="str">
            <v>2.</v>
          </cell>
          <cell r="C945" t="str">
            <v>ALAT</v>
          </cell>
          <cell r="Q945" t="str">
            <v xml:space="preserve">JUMLAH HARGA PERALATAN   </v>
          </cell>
          <cell r="U945">
            <v>66470.447214156346</v>
          </cell>
        </row>
        <row r="946">
          <cell r="A946" t="str">
            <v>2.a.</v>
          </cell>
          <cell r="C946" t="str">
            <v>WHEEL LOADER</v>
          </cell>
          <cell r="G946" t="str">
            <v>(E15)</v>
          </cell>
        </row>
        <row r="947">
          <cell r="C947" t="str">
            <v>Kapasitas bucket</v>
          </cell>
          <cell r="G947" t="str">
            <v>V</v>
          </cell>
          <cell r="H947">
            <v>1.5</v>
          </cell>
          <cell r="I947" t="str">
            <v>M3</v>
          </cell>
          <cell r="L947" t="str">
            <v>D.</v>
          </cell>
          <cell r="N947" t="str">
            <v>JUMLAH HARGA TENAGA, BAHAN DAN PERALATAN  ( A + B + C )</v>
          </cell>
          <cell r="U947">
            <v>124145.57601803829</v>
          </cell>
        </row>
        <row r="948">
          <cell r="C948" t="str">
            <v>Faktor bucket</v>
          </cell>
          <cell r="G948" t="str">
            <v>Fb</v>
          </cell>
          <cell r="H948">
            <v>0.9</v>
          </cell>
          <cell r="I948" t="str">
            <v>-</v>
          </cell>
          <cell r="L948" t="str">
            <v>E.</v>
          </cell>
          <cell r="N948" t="str">
            <v>OVERHEAD &amp; PROFIT</v>
          </cell>
          <cell r="P948">
            <v>10</v>
          </cell>
          <cell r="Q948" t="str">
            <v>%  x  D</v>
          </cell>
          <cell r="U948">
            <v>12414.55760180383</v>
          </cell>
        </row>
        <row r="949">
          <cell r="C949" t="str">
            <v>Faktor efisiensi alat</v>
          </cell>
          <cell r="G949" t="str">
            <v>Fa</v>
          </cell>
          <cell r="H949">
            <v>0.83</v>
          </cell>
          <cell r="I949" t="str">
            <v>-</v>
          </cell>
          <cell r="L949" t="str">
            <v>F.</v>
          </cell>
          <cell r="N949" t="str">
            <v>HARGA SATUAN PEKERJAAN  ( D + E )</v>
          </cell>
          <cell r="U949">
            <v>136560.13361984212</v>
          </cell>
        </row>
        <row r="950">
          <cell r="C950" t="str">
            <v>Waktu Siklus</v>
          </cell>
          <cell r="G950" t="str">
            <v>Ts1</v>
          </cell>
          <cell r="L950" t="str">
            <v>Note: 1</v>
          </cell>
          <cell r="N950" t="str">
            <v>SATUAN dapat berdasarkan atas jam operasi untuk Tenaga Kerja dan Peralatan, volume dan/atau ukuran</v>
          </cell>
        </row>
        <row r="951">
          <cell r="C951" t="str">
            <v>- Memuat, menuang, kembali</v>
          </cell>
          <cell r="G951" t="str">
            <v>T1</v>
          </cell>
          <cell r="H951">
            <v>1.5</v>
          </cell>
          <cell r="I951" t="str">
            <v>menit</v>
          </cell>
          <cell r="N951" t="str">
            <v>berat untuk bahan-bahan.</v>
          </cell>
        </row>
        <row r="952">
          <cell r="C952" t="str">
            <v>- Menunggu, dan lain lain</v>
          </cell>
          <cell r="G952" t="str">
            <v>T2</v>
          </cell>
          <cell r="H952">
            <v>0.5</v>
          </cell>
          <cell r="I952" t="str">
            <v>menit</v>
          </cell>
          <cell r="L952">
            <v>2</v>
          </cell>
          <cell r="N952" t="str">
            <v>Kuantitas satuan adalah kuantitas setiap komponen untuk menyelesaikan satu satuan pekerjaan dari nomor</v>
          </cell>
        </row>
        <row r="953">
          <cell r="G953" t="str">
            <v>Ts1</v>
          </cell>
          <cell r="H953">
            <v>2</v>
          </cell>
          <cell r="I953" t="str">
            <v>menit</v>
          </cell>
          <cell r="N953" t="str">
            <v>mata pembayaran.</v>
          </cell>
        </row>
        <row r="954">
          <cell r="L954">
            <v>3</v>
          </cell>
          <cell r="N954" t="str">
            <v>Biaya satuan untuk peralatan sudah termasuk bahan bakar, bahan habis dipakai dan operator.</v>
          </cell>
        </row>
        <row r="955">
          <cell r="L955">
            <v>4</v>
          </cell>
          <cell r="N955" t="str">
            <v>Biaya satuan sudah termasuk pengeluaran untuk seluruh pajak yang berkaitan (tetapi tidak termasuk PPN</v>
          </cell>
        </row>
        <row r="956">
          <cell r="J956" t="str">
            <v>Berlanjut ke halaman berikut</v>
          </cell>
          <cell r="N956" t="str">
            <v>yang dibayar dari kontrak) dan biaya-biaya lainnya.</v>
          </cell>
        </row>
        <row r="957">
          <cell r="A957" t="str">
            <v>ITEM PEMBAYARAN NO.</v>
          </cell>
          <cell r="D957" t="str">
            <v>:  8.1 (7)</v>
          </cell>
          <cell r="J957" t="str">
            <v>Analisa EI-817</v>
          </cell>
        </row>
        <row r="958">
          <cell r="A958" t="str">
            <v>JENIS PEKERJAAN</v>
          </cell>
          <cell r="D958" t="str">
            <v>:  Penetrasi Macadam Utk.Pek.Minor</v>
          </cell>
        </row>
        <row r="959">
          <cell r="A959" t="str">
            <v>SATUAN PEMBAYARAN</v>
          </cell>
          <cell r="D959" t="str">
            <v>:  M3</v>
          </cell>
          <cell r="H959" t="str">
            <v xml:space="preserve">         URAIAN ANALISA HARGA SATUAN</v>
          </cell>
        </row>
        <row r="960">
          <cell r="J960" t="str">
            <v>Lanjutan</v>
          </cell>
        </row>
        <row r="962">
          <cell r="A962" t="str">
            <v>No.</v>
          </cell>
          <cell r="C962" t="str">
            <v>U R A I A N</v>
          </cell>
          <cell r="G962" t="str">
            <v>KODE</v>
          </cell>
          <cell r="H962" t="str">
            <v>KOEF.</v>
          </cell>
          <cell r="I962" t="str">
            <v>SATUAN</v>
          </cell>
          <cell r="J962" t="str">
            <v>KETERANGAN</v>
          </cell>
        </row>
        <row r="965">
          <cell r="C965" t="str">
            <v xml:space="preserve">Kap. Prod. / jam = </v>
          </cell>
          <cell r="D965" t="str">
            <v>V x Fb x Fa x 60</v>
          </cell>
          <cell r="G965" t="str">
            <v>Q1</v>
          </cell>
          <cell r="H965">
            <v>28.012500000000003</v>
          </cell>
          <cell r="I965" t="str">
            <v>M3</v>
          </cell>
          <cell r="J965" t="str">
            <v/>
          </cell>
        </row>
        <row r="966">
          <cell r="D966" t="str">
            <v>Ts1</v>
          </cell>
        </row>
        <row r="968">
          <cell r="C968" t="str">
            <v>Koefisien Alat/M3</v>
          </cell>
          <cell r="D968" t="str">
            <v xml:space="preserve"> = 1 : Q1</v>
          </cell>
          <cell r="G968" t="str">
            <v>(E15)</v>
          </cell>
          <cell r="H968">
            <v>3.5698348951360995E-2</v>
          </cell>
          <cell r="I968" t="str">
            <v>Jam</v>
          </cell>
        </row>
        <row r="970">
          <cell r="A970" t="str">
            <v>2.b.</v>
          </cell>
          <cell r="C970" t="str">
            <v>DUMP TRUCK (DT)</v>
          </cell>
          <cell r="G970" t="str">
            <v>(E09)</v>
          </cell>
        </row>
        <row r="971">
          <cell r="C971" t="str">
            <v>Kapasitas bak</v>
          </cell>
          <cell r="G971" t="str">
            <v>V</v>
          </cell>
          <cell r="H971">
            <v>5.9999250009374885</v>
          </cell>
          <cell r="I971" t="str">
            <v>M3</v>
          </cell>
        </row>
        <row r="972">
          <cell r="C972" t="str">
            <v>Faktor Efisiensi alat</v>
          </cell>
          <cell r="G972" t="str">
            <v>Fa</v>
          </cell>
          <cell r="H972">
            <v>0.83</v>
          </cell>
          <cell r="I972" t="str">
            <v>-</v>
          </cell>
        </row>
        <row r="973">
          <cell r="C973" t="str">
            <v>Kecepatan rata-rata bermuatan</v>
          </cell>
          <cell r="G973" t="str">
            <v>v1</v>
          </cell>
          <cell r="H973">
            <v>40</v>
          </cell>
          <cell r="I973" t="str">
            <v>KM / Jam</v>
          </cell>
        </row>
        <row r="974">
          <cell r="C974" t="str">
            <v>Kecepatan rata-rata kosong</v>
          </cell>
          <cell r="G974" t="str">
            <v>v2</v>
          </cell>
          <cell r="H974">
            <v>50</v>
          </cell>
          <cell r="I974" t="str">
            <v>KM / Jam</v>
          </cell>
        </row>
        <row r="977">
          <cell r="C977" t="str">
            <v>Waktu Siklus</v>
          </cell>
          <cell r="G977" t="str">
            <v>Ts2</v>
          </cell>
        </row>
        <row r="978">
          <cell r="C978" t="str">
            <v>- Mengisi Bak = V : Q1 x 60</v>
          </cell>
          <cell r="G978" t="str">
            <v>T1</v>
          </cell>
          <cell r="H978">
            <v>12.851244981927683</v>
          </cell>
          <cell r="I978" t="str">
            <v>menit</v>
          </cell>
        </row>
        <row r="979">
          <cell r="C979" t="str">
            <v>- Angkut</v>
          </cell>
          <cell r="D979" t="str">
            <v>= (L : v1) x 60 menit</v>
          </cell>
          <cell r="G979" t="str">
            <v>T2</v>
          </cell>
          <cell r="H979">
            <v>26.25</v>
          </cell>
          <cell r="I979" t="str">
            <v>menit</v>
          </cell>
        </row>
        <row r="980">
          <cell r="C980" t="str">
            <v>- Tunggu + dump (setempat2) + Putar</v>
          </cell>
          <cell r="G980" t="str">
            <v>T3</v>
          </cell>
          <cell r="H980">
            <v>45</v>
          </cell>
          <cell r="I980" t="str">
            <v>menit</v>
          </cell>
        </row>
        <row r="981">
          <cell r="C981" t="str">
            <v>- Kembali</v>
          </cell>
          <cell r="D981" t="str">
            <v>= (L : v2) x 60 menit</v>
          </cell>
          <cell r="G981" t="str">
            <v>T4</v>
          </cell>
          <cell r="H981">
            <v>21</v>
          </cell>
          <cell r="I981" t="str">
            <v>menit</v>
          </cell>
        </row>
        <row r="982">
          <cell r="G982" t="str">
            <v>Ts2</v>
          </cell>
          <cell r="H982">
            <v>105.10124498192769</v>
          </cell>
          <cell r="I982" t="str">
            <v>menit</v>
          </cell>
        </row>
        <row r="984">
          <cell r="C984" t="str">
            <v>Kap.Prod. / jam =</v>
          </cell>
          <cell r="D984" t="str">
            <v>V x Fa x 60</v>
          </cell>
          <cell r="G984" t="str">
            <v>Q2</v>
          </cell>
          <cell r="H984">
            <v>2.8429374466312489</v>
          </cell>
          <cell r="I984" t="str">
            <v>M3</v>
          </cell>
        </row>
        <row r="985">
          <cell r="D985" t="str">
            <v>Ts2</v>
          </cell>
        </row>
        <row r="987">
          <cell r="C987" t="str">
            <v>Koefisien Alat / M3 = 1 : Q2</v>
          </cell>
          <cell r="D987" t="str">
            <v>= 1 : Q2</v>
          </cell>
          <cell r="G987" t="str">
            <v>(E09)</v>
          </cell>
          <cell r="H987">
            <v>0.35174885792332655</v>
          </cell>
          <cell r="I987" t="str">
            <v>Jam</v>
          </cell>
        </row>
        <row r="989">
          <cell r="A989" t="str">
            <v>2.c.</v>
          </cell>
          <cell r="C989" t="str">
            <v>THREE WHEEL ROLLER</v>
          </cell>
          <cell r="G989" t="str">
            <v>(E16)</v>
          </cell>
        </row>
        <row r="990">
          <cell r="C990" t="str">
            <v>Kecepatan rata-rata alat</v>
          </cell>
          <cell r="G990" t="str">
            <v>v</v>
          </cell>
          <cell r="H990">
            <v>2</v>
          </cell>
          <cell r="I990" t="str">
            <v>Km / Jam</v>
          </cell>
        </row>
        <row r="991">
          <cell r="C991" t="str">
            <v>Lebar efektif pemadatan</v>
          </cell>
          <cell r="G991" t="str">
            <v>b</v>
          </cell>
          <cell r="H991">
            <v>1.2</v>
          </cell>
          <cell r="I991" t="str">
            <v>M</v>
          </cell>
        </row>
        <row r="992">
          <cell r="C992" t="str">
            <v>Jumlah lintasan</v>
          </cell>
          <cell r="G992" t="str">
            <v>n</v>
          </cell>
          <cell r="H992">
            <v>8</v>
          </cell>
          <cell r="I992" t="str">
            <v>lintasan</v>
          </cell>
        </row>
        <row r="993">
          <cell r="C993" t="str">
            <v>Faktor Efisiensi alat</v>
          </cell>
          <cell r="G993" t="str">
            <v>Fa</v>
          </cell>
          <cell r="H993">
            <v>0.83</v>
          </cell>
          <cell r="I993" t="str">
            <v>-</v>
          </cell>
        </row>
        <row r="995">
          <cell r="C995" t="str">
            <v xml:space="preserve">Kap. Prod. / jam = </v>
          </cell>
          <cell r="D995" t="str">
            <v>(v x 1000) x b x t x Fa</v>
          </cell>
          <cell r="G995" t="str">
            <v>Q3</v>
          </cell>
          <cell r="H995">
            <v>13.694999999999999</v>
          </cell>
          <cell r="I995" t="str">
            <v>M3</v>
          </cell>
        </row>
        <row r="996">
          <cell r="D996" t="str">
            <v>n</v>
          </cell>
        </row>
        <row r="997">
          <cell r="C997" t="str">
            <v>Koefisien Alat / M3</v>
          </cell>
          <cell r="D997" t="str">
            <v xml:space="preserve"> =  1  :  Q3</v>
          </cell>
          <cell r="G997" t="str">
            <v>(E16)</v>
          </cell>
          <cell r="H997">
            <v>7.3019350127783877E-2</v>
          </cell>
          <cell r="I997" t="str">
            <v>Jam</v>
          </cell>
        </row>
        <row r="999">
          <cell r="A999" t="str">
            <v>2.d.</v>
          </cell>
          <cell r="C999" t="str">
            <v>ASPHALT SPRAYER</v>
          </cell>
          <cell r="G999" t="str">
            <v>(E03)</v>
          </cell>
        </row>
        <row r="1000">
          <cell r="C1000" t="str">
            <v>Kapasitas alat</v>
          </cell>
          <cell r="G1000" t="str">
            <v>V</v>
          </cell>
          <cell r="H1000">
            <v>800</v>
          </cell>
          <cell r="I1000" t="str">
            <v>liter</v>
          </cell>
        </row>
        <row r="1001">
          <cell r="C1001" t="str">
            <v>Faktor efisiensi alat</v>
          </cell>
          <cell r="G1001" t="str">
            <v>Fa</v>
          </cell>
          <cell r="H1001">
            <v>0.83</v>
          </cell>
          <cell r="I1001" t="str">
            <v>-</v>
          </cell>
        </row>
        <row r="1002">
          <cell r="C1002" t="str">
            <v>Waktu Siklus (termasuk proses pemanasan)</v>
          </cell>
          <cell r="G1002" t="str">
            <v>Ts3</v>
          </cell>
          <cell r="H1002">
            <v>2</v>
          </cell>
          <cell r="I1002" t="str">
            <v>Jam</v>
          </cell>
        </row>
        <row r="1004">
          <cell r="C1004" t="str">
            <v>Kap. Prod. / jam =</v>
          </cell>
          <cell r="D1004" t="str">
            <v>V x Fa x D2</v>
          </cell>
          <cell r="G1004" t="str">
            <v>Q4</v>
          </cell>
          <cell r="H1004">
            <v>3.5466538461538462</v>
          </cell>
          <cell r="I1004" t="str">
            <v>M3</v>
          </cell>
        </row>
        <row r="1005">
          <cell r="D1005" t="str">
            <v>Ts3 x As2</v>
          </cell>
        </row>
        <row r="1006">
          <cell r="C1006" t="str">
            <v>Koefisien Alat / M3</v>
          </cell>
          <cell r="D1006" t="str">
            <v xml:space="preserve"> =  1  :  Q4</v>
          </cell>
          <cell r="G1006" t="str">
            <v>(E03)</v>
          </cell>
          <cell r="H1006">
            <v>0.28195590643401691</v>
          </cell>
          <cell r="I1006" t="str">
            <v>Jam</v>
          </cell>
        </row>
        <row r="1014">
          <cell r="C1014" t="str">
            <v/>
          </cell>
        </row>
        <row r="1015">
          <cell r="J1015" t="str">
            <v>Berlanjut ke halaman berikut</v>
          </cell>
        </row>
        <row r="1016">
          <cell r="A1016" t="str">
            <v>ITEM PEMBAYARAN NO.</v>
          </cell>
          <cell r="D1016" t="str">
            <v>:  8.1 (7)</v>
          </cell>
          <cell r="J1016" t="str">
            <v>Analisa EI-817</v>
          </cell>
        </row>
        <row r="1017">
          <cell r="A1017" t="str">
            <v>JENIS PEKERJAAN</v>
          </cell>
          <cell r="D1017" t="str">
            <v>:  Penetrasi Macadam Utk.Pek.Minor</v>
          </cell>
        </row>
        <row r="1018">
          <cell r="A1018" t="str">
            <v>SATUAN PEMBAYARAN</v>
          </cell>
          <cell r="D1018" t="str">
            <v>:  M3</v>
          </cell>
          <cell r="H1018" t="str">
            <v xml:space="preserve">         URAIAN ANALISA HARGA SATUAN</v>
          </cell>
        </row>
        <row r="1019">
          <cell r="J1019" t="str">
            <v>Lanjutan</v>
          </cell>
        </row>
        <row r="1021">
          <cell r="A1021" t="str">
            <v>No.</v>
          </cell>
          <cell r="C1021" t="str">
            <v>U R A I A N</v>
          </cell>
          <cell r="G1021" t="str">
            <v>KODE</v>
          </cell>
          <cell r="H1021" t="str">
            <v>KOEF.</v>
          </cell>
          <cell r="I1021" t="str">
            <v>SATUAN</v>
          </cell>
          <cell r="J1021" t="str">
            <v>KETERANGAN</v>
          </cell>
        </row>
        <row r="1024">
          <cell r="A1024" t="str">
            <v>2.e.</v>
          </cell>
          <cell r="B1024" t="str">
            <v/>
          </cell>
          <cell r="C1024" t="str">
            <v>ALAT BANTU</v>
          </cell>
        </row>
        <row r="1025">
          <cell r="C1025" t="str">
            <v>diperlukan setiap  :</v>
          </cell>
          <cell r="D1025">
            <v>75</v>
          </cell>
          <cell r="E1025" t="str">
            <v>M3 pekerjaan</v>
          </cell>
          <cell r="J1025" t="str">
            <v>Lump Sum</v>
          </cell>
        </row>
        <row r="1026">
          <cell r="C1026" t="str">
            <v>- Kereta dorong</v>
          </cell>
          <cell r="D1026" t="str">
            <v>=  3  buah</v>
          </cell>
        </row>
        <row r="1027">
          <cell r="C1027" t="str">
            <v>- Sekop</v>
          </cell>
          <cell r="D1027" t="str">
            <v>=  5  buah</v>
          </cell>
        </row>
        <row r="1028">
          <cell r="C1028" t="str">
            <v>- Sapu</v>
          </cell>
          <cell r="D1028" t="str">
            <v>=  5  buah</v>
          </cell>
        </row>
        <row r="1029">
          <cell r="C1029" t="str">
            <v>- Sikat</v>
          </cell>
          <cell r="D1029" t="str">
            <v>=  3  buah</v>
          </cell>
        </row>
        <row r="1030">
          <cell r="C1030" t="str">
            <v>- Karung</v>
          </cell>
          <cell r="D1030" t="str">
            <v>=  5  buah</v>
          </cell>
        </row>
        <row r="1031">
          <cell r="C1031" t="str">
            <v>- Cerek Aspal</v>
          </cell>
          <cell r="D1031" t="str">
            <v>=  3  buah</v>
          </cell>
        </row>
        <row r="1032">
          <cell r="C1032" t="str">
            <v>- Kaleng Aspal</v>
          </cell>
          <cell r="D1032" t="str">
            <v>=  3  buah</v>
          </cell>
        </row>
        <row r="1034">
          <cell r="A1034" t="str">
            <v xml:space="preserve">   3.</v>
          </cell>
          <cell r="C1034" t="str">
            <v>TENAGA</v>
          </cell>
        </row>
        <row r="1035">
          <cell r="C1035" t="str">
            <v>Produksi menentukan (Produksi Wheel Loader)</v>
          </cell>
          <cell r="G1035" t="str">
            <v>Q1</v>
          </cell>
          <cell r="H1035">
            <v>28.012500000000003</v>
          </cell>
          <cell r="I1035" t="str">
            <v>M3/Jam</v>
          </cell>
        </row>
        <row r="1036">
          <cell r="C1036" t="str">
            <v>Produksi Lapen / hari   =   Q1 x Tk</v>
          </cell>
          <cell r="G1036" t="str">
            <v>Qt</v>
          </cell>
          <cell r="H1036">
            <v>196.08750000000003</v>
          </cell>
          <cell r="I1036" t="str">
            <v>M3</v>
          </cell>
        </row>
        <row r="1037">
          <cell r="C1037" t="str">
            <v>Kebutuhan tenaga :</v>
          </cell>
        </row>
        <row r="1038">
          <cell r="D1038" t="str">
            <v>- Pekerja</v>
          </cell>
          <cell r="G1038" t="str">
            <v>P</v>
          </cell>
          <cell r="H1038">
            <v>20</v>
          </cell>
          <cell r="I1038" t="str">
            <v>orang</v>
          </cell>
        </row>
        <row r="1039">
          <cell r="D1039" t="str">
            <v>- Mandor</v>
          </cell>
          <cell r="G1039" t="str">
            <v>M</v>
          </cell>
          <cell r="H1039">
            <v>2</v>
          </cell>
          <cell r="I1039" t="str">
            <v>orang</v>
          </cell>
        </row>
        <row r="1041">
          <cell r="C1041" t="str">
            <v>Koefisien Tenaga / M3     :</v>
          </cell>
        </row>
        <row r="1042">
          <cell r="D1042" t="str">
            <v>- Pekerja</v>
          </cell>
          <cell r="E1042" t="str">
            <v>= (Tk x P) / Qt</v>
          </cell>
          <cell r="G1042" t="str">
            <v>(L01)</v>
          </cell>
          <cell r="H1042">
            <v>0.71396697902721984</v>
          </cell>
          <cell r="I1042" t="str">
            <v>Jam</v>
          </cell>
        </row>
        <row r="1043">
          <cell r="D1043" t="str">
            <v>- Mandor</v>
          </cell>
          <cell r="E1043" t="str">
            <v>= (Tk x M) / Qt</v>
          </cell>
          <cell r="G1043" t="str">
            <v>(L03)</v>
          </cell>
          <cell r="H1043">
            <v>7.1396697902721989E-2</v>
          </cell>
          <cell r="I1043" t="str">
            <v>Jam</v>
          </cell>
        </row>
        <row r="1046">
          <cell r="A1046" t="str">
            <v>4.</v>
          </cell>
          <cell r="C1046" t="str">
            <v>HARGA DASAR SATUAN UPAH, BAHAN DAN ALAT</v>
          </cell>
        </row>
        <row r="1047">
          <cell r="C1047" t="str">
            <v>Lihat lampiran.</v>
          </cell>
        </row>
        <row r="1049">
          <cell r="A1049" t="str">
            <v>5.</v>
          </cell>
          <cell r="C1049" t="str">
            <v>ANALISA HARGA SATUAN PEKERJAAN</v>
          </cell>
        </row>
        <row r="1050">
          <cell r="C1050" t="str">
            <v>Lihat perhitungan dalam FORMULIR STANDAR UNTUK</v>
          </cell>
        </row>
        <row r="1051">
          <cell r="C1051" t="str">
            <v>PEREKEMAN ANALISA MASING-MASING HARGA</v>
          </cell>
        </row>
        <row r="1052">
          <cell r="C1052" t="str">
            <v>SATUAN.</v>
          </cell>
        </row>
        <row r="1053">
          <cell r="C1053" t="str">
            <v>Didapat Harga Satuan Pekerjaan :</v>
          </cell>
        </row>
        <row r="1055">
          <cell r="C1055" t="str">
            <v xml:space="preserve">Rp.  </v>
          </cell>
          <cell r="D1055">
            <v>136560.13361984212</v>
          </cell>
          <cell r="E1055" t="str">
            <v xml:space="preserve"> / M3.</v>
          </cell>
        </row>
        <row r="1058">
          <cell r="A1058" t="str">
            <v>6.</v>
          </cell>
          <cell r="C1058" t="str">
            <v>MASA PELAKSANAAN YANG DIPERLUKAN</v>
          </cell>
        </row>
        <row r="1059">
          <cell r="C1059" t="str">
            <v>Masa Pelaksanaan :</v>
          </cell>
          <cell r="D1059" t="str">
            <v>. . . . . . . . . . .</v>
          </cell>
          <cell r="E1059" t="str">
            <v>bulan</v>
          </cell>
        </row>
        <row r="1061">
          <cell r="A1061" t="str">
            <v>7.</v>
          </cell>
          <cell r="C1061" t="str">
            <v>VOLUME PEKERJAAN YANG DIPERLUKAN</v>
          </cell>
        </row>
        <row r="1062">
          <cell r="C1062" t="str">
            <v>Volume pekerjaan  :</v>
          </cell>
          <cell r="D1062">
            <v>0</v>
          </cell>
          <cell r="E1062" t="str">
            <v>M3</v>
          </cell>
        </row>
        <row r="1075">
          <cell r="A1075" t="str">
            <v>ITEM PEMBAYARAN NO.</v>
          </cell>
          <cell r="D1075" t="str">
            <v>:  8.1 (8)</v>
          </cell>
          <cell r="J1075" t="str">
            <v>Analisa EI-818</v>
          </cell>
          <cell r="T1075" t="str">
            <v>Analisa EI-818</v>
          </cell>
        </row>
        <row r="1076">
          <cell r="A1076" t="str">
            <v>JENIS PEKERJAAN</v>
          </cell>
          <cell r="D1076" t="str">
            <v>:  Camp. Aspal Dingin Utk.Pek.Minor</v>
          </cell>
        </row>
        <row r="1077">
          <cell r="A1077" t="str">
            <v>SATUAN PEMBAYARAN</v>
          </cell>
          <cell r="D1077" t="str">
            <v>:  M3</v>
          </cell>
          <cell r="H1077" t="str">
            <v xml:space="preserve">         URAIAN ANALISA HARGA SATUAN</v>
          </cell>
          <cell r="L1077" t="str">
            <v>FORMULIR STANDAR UNTUK</v>
          </cell>
        </row>
        <row r="1078">
          <cell r="L1078" t="str">
            <v>PEREKAMAN ANALISA MASING-MASING HARGA SATUAN</v>
          </cell>
        </row>
        <row r="1079">
          <cell r="L1079" t="str">
            <v/>
          </cell>
        </row>
        <row r="1080">
          <cell r="A1080" t="str">
            <v>No.</v>
          </cell>
          <cell r="C1080" t="str">
            <v>U R A I A N</v>
          </cell>
          <cell r="G1080" t="str">
            <v>KODE</v>
          </cell>
          <cell r="H1080" t="str">
            <v>KOEF.</v>
          </cell>
          <cell r="I1080" t="str">
            <v>SATUAN</v>
          </cell>
          <cell r="J1080" t="str">
            <v>KETERANGAN</v>
          </cell>
        </row>
        <row r="1082">
          <cell r="L1082" t="str">
            <v>Proyek / Bagpro</v>
          </cell>
          <cell r="O1082" t="str">
            <v xml:space="preserve">:  Peningkatan Jalan Dan Jembatan Prop. NTT </v>
          </cell>
        </row>
        <row r="1083">
          <cell r="A1083" t="str">
            <v>I.</v>
          </cell>
          <cell r="C1083" t="str">
            <v>ASUMSI</v>
          </cell>
          <cell r="L1083" t="str">
            <v>No. Paket Kontrak</v>
          </cell>
          <cell r="O1083" t="str">
            <v xml:space="preserve">:  </v>
          </cell>
        </row>
        <row r="1084">
          <cell r="A1084">
            <v>1</v>
          </cell>
          <cell r="C1084" t="str">
            <v>Menggunakan buruh dan alat (semi mekanik)</v>
          </cell>
          <cell r="L1084" t="str">
            <v>Nama Paket</v>
          </cell>
          <cell r="O1084" t="str">
            <v>:  Pembangunan Jalan Resetlement Pengungsi Mauritzu</v>
          </cell>
        </row>
        <row r="1085">
          <cell r="A1085">
            <v>2</v>
          </cell>
          <cell r="C1085" t="str">
            <v>Lokasi pekerjaan : sepanjang jalan</v>
          </cell>
          <cell r="L1085" t="str">
            <v>Prop / Kab / Kodya</v>
          </cell>
          <cell r="O1085" t="str">
            <v>:  Nusa Tenggara Timur / TTU</v>
          </cell>
        </row>
        <row r="1086">
          <cell r="A1086">
            <v>3</v>
          </cell>
          <cell r="C1086" t="str">
            <v>Jarak rata-rata Base camp ke lokasi pekerjaan</v>
          </cell>
          <cell r="G1086" t="str">
            <v>L</v>
          </cell>
          <cell r="H1086">
            <v>17.5</v>
          </cell>
          <cell r="I1086" t="str">
            <v>KM</v>
          </cell>
          <cell r="L1086" t="str">
            <v>ITEM PEMBAYARAN NO.</v>
          </cell>
          <cell r="O1086" t="str">
            <v>:  8.1 (8)</v>
          </cell>
          <cell r="R1086" t="str">
            <v>PERKIRAAN VOL. PEK.</v>
          </cell>
          <cell r="T1086" t="str">
            <v>:</v>
          </cell>
          <cell r="U1086">
            <v>0</v>
          </cell>
        </row>
        <row r="1087">
          <cell r="A1087">
            <v>4</v>
          </cell>
          <cell r="C1087" t="str">
            <v>Jam kerja efektif per-hari</v>
          </cell>
          <cell r="G1087" t="str">
            <v>Tk</v>
          </cell>
          <cell r="H1087">
            <v>7</v>
          </cell>
          <cell r="I1087" t="str">
            <v>jam</v>
          </cell>
          <cell r="L1087" t="str">
            <v>JENIS PEKERJAAN</v>
          </cell>
          <cell r="O1087" t="str">
            <v>:  Camp. Aspal Dingin Utk.Pek.Minor</v>
          </cell>
          <cell r="R1087" t="str">
            <v>TOTAL HARGA</v>
          </cell>
          <cell r="T1087" t="str">
            <v>:</v>
          </cell>
          <cell r="U1087">
            <v>0</v>
          </cell>
        </row>
        <row r="1088">
          <cell r="A1088">
            <v>5</v>
          </cell>
          <cell r="C1088" t="str">
            <v>Batasan Spesifikasi  :</v>
          </cell>
          <cell r="L1088" t="str">
            <v>SATUAN PEMBAYARAN</v>
          </cell>
          <cell r="O1088" t="str">
            <v>:  M3</v>
          </cell>
          <cell r="R1088" t="str">
            <v>% THD. BIAYA PROYEK</v>
          </cell>
          <cell r="T1088" t="str">
            <v>:</v>
          </cell>
          <cell r="U1088">
            <v>0</v>
          </cell>
        </row>
        <row r="1089">
          <cell r="C1089" t="str">
            <v>- Ukuran Agregat Nominal Maksimum</v>
          </cell>
          <cell r="G1089" t="str">
            <v>Sa</v>
          </cell>
          <cell r="H1089">
            <v>19</v>
          </cell>
          <cell r="I1089" t="str">
            <v>MM</v>
          </cell>
        </row>
        <row r="1090">
          <cell r="C1090" t="str">
            <v>- Kadar Aspal terhadap berat total campuran</v>
          </cell>
          <cell r="G1090" t="str">
            <v>As</v>
          </cell>
          <cell r="H1090">
            <v>7</v>
          </cell>
          <cell r="I1090" t="str">
            <v>%</v>
          </cell>
        </row>
        <row r="1091">
          <cell r="C1091" t="str">
            <v>- Tebal nominal padat untuk patching</v>
          </cell>
          <cell r="G1091" t="str">
            <v>t</v>
          </cell>
          <cell r="H1091">
            <v>0.04</v>
          </cell>
          <cell r="I1091" t="str">
            <v>M</v>
          </cell>
          <cell r="J1091" t="str">
            <v xml:space="preserve"> Rata-rata</v>
          </cell>
          <cell r="Q1091" t="str">
            <v>PERKIRAAN</v>
          </cell>
          <cell r="R1091" t="str">
            <v>HARGA</v>
          </cell>
          <cell r="S1091" t="str">
            <v>JUMLAH</v>
          </cell>
        </row>
        <row r="1092">
          <cell r="A1092">
            <v>6</v>
          </cell>
          <cell r="C1092" t="str">
            <v>Berat Jenis Bahan  :</v>
          </cell>
          <cell r="L1092" t="str">
            <v>NO.</v>
          </cell>
          <cell r="N1092" t="str">
            <v>KOMPONEN</v>
          </cell>
          <cell r="P1092" t="str">
            <v>SATUAN</v>
          </cell>
          <cell r="Q1092" t="str">
            <v>KUANTITAS</v>
          </cell>
          <cell r="R1092" t="str">
            <v>SATUAN</v>
          </cell>
          <cell r="S1092" t="str">
            <v>HARGA</v>
          </cell>
        </row>
        <row r="1093">
          <cell r="C1093" t="str">
            <v>- Campuran Aspal Dingin (diambil)</v>
          </cell>
          <cell r="G1093" t="str">
            <v>D1</v>
          </cell>
          <cell r="H1093">
            <v>2.0099999999999998</v>
          </cell>
          <cell r="I1093" t="str">
            <v>Ton/M3</v>
          </cell>
          <cell r="R1093" t="str">
            <v>(Rp.)</v>
          </cell>
          <cell r="S1093" t="str">
            <v>(Rp.)</v>
          </cell>
        </row>
        <row r="1094">
          <cell r="C1094" t="str">
            <v>- Aspal (diambil)</v>
          </cell>
          <cell r="G1094" t="str">
            <v>D2</v>
          </cell>
          <cell r="H1094">
            <v>1</v>
          </cell>
          <cell r="I1094" t="str">
            <v>Ton/M3</v>
          </cell>
        </row>
        <row r="1095">
          <cell r="C1095" t="str">
            <v>- Agregat (diambil)</v>
          </cell>
          <cell r="G1095" t="str">
            <v>D3</v>
          </cell>
          <cell r="H1095">
            <v>1.6</v>
          </cell>
          <cell r="I1095" t="str">
            <v>Ton/M3</v>
          </cell>
        </row>
        <row r="1096">
          <cell r="L1096" t="str">
            <v>A.</v>
          </cell>
          <cell r="N1096" t="str">
            <v>TENAGA</v>
          </cell>
        </row>
        <row r="1097">
          <cell r="A1097" t="str">
            <v>II.</v>
          </cell>
          <cell r="C1097" t="str">
            <v>URUTAN KERJA</v>
          </cell>
        </row>
        <row r="1098">
          <cell r="A1098">
            <v>1</v>
          </cell>
          <cell r="C1098" t="str">
            <v>Agregat dan Aspal dicampur di dalam Pengaduk</v>
          </cell>
          <cell r="L1098" t="str">
            <v>1.</v>
          </cell>
          <cell r="N1098" t="str">
            <v>Pekerja Biasa</v>
          </cell>
          <cell r="O1098" t="str">
            <v>(L01)</v>
          </cell>
          <cell r="P1098" t="str">
            <v>jam</v>
          </cell>
          <cell r="Q1098">
            <v>6.5060240963855422</v>
          </cell>
          <cell r="R1098">
            <v>0</v>
          </cell>
          <cell r="U1098">
            <v>0</v>
          </cell>
        </row>
        <row r="1099">
          <cell r="C1099" t="str">
            <v>Beton Mekanis (Concrete Mixer)</v>
          </cell>
          <cell r="L1099" t="str">
            <v>2.</v>
          </cell>
          <cell r="N1099" t="str">
            <v>Mandor</v>
          </cell>
          <cell r="O1099" t="str">
            <v>(L03)</v>
          </cell>
          <cell r="P1099" t="str">
            <v>jam</v>
          </cell>
          <cell r="Q1099">
            <v>2.7108433734939759</v>
          </cell>
          <cell r="R1099">
            <v>0</v>
          </cell>
          <cell r="U1099">
            <v>0</v>
          </cell>
        </row>
        <row r="1100">
          <cell r="A1100">
            <v>2</v>
          </cell>
          <cell r="C1100" t="str">
            <v>Campuran dibawa ke lokasi pekerjaan dengan</v>
          </cell>
        </row>
        <row r="1101">
          <cell r="C1101" t="str">
            <v>menggunakan Dump Truck</v>
          </cell>
        </row>
        <row r="1102">
          <cell r="A1102">
            <v>3</v>
          </cell>
          <cell r="C1102" t="str">
            <v>Pekerja membuat/merapikan lubang patching/galian,</v>
          </cell>
          <cell r="Q1102" t="str">
            <v xml:space="preserve">JUMLAH HARGA TENAGA   </v>
          </cell>
          <cell r="U1102">
            <v>0</v>
          </cell>
        </row>
        <row r="1103">
          <cell r="C1103" t="str">
            <v>campuran dihampar manual dengan alat bantu</v>
          </cell>
        </row>
        <row r="1104">
          <cell r="A1104">
            <v>4</v>
          </cell>
          <cell r="C1104" t="str">
            <v>Hamparan dipadatkan dengan Pedestrian Roller</v>
          </cell>
          <cell r="L1104" t="str">
            <v>B.</v>
          </cell>
          <cell r="N1104" t="str">
            <v>BAHAN</v>
          </cell>
        </row>
        <row r="1105">
          <cell r="A1105" t="str">
            <v>III.</v>
          </cell>
          <cell r="C1105" t="str">
            <v>PEMAKAIAN BAHAN, ALAT DAN TENAGA</v>
          </cell>
        </row>
        <row r="1106">
          <cell r="L1106" t="str">
            <v>1.</v>
          </cell>
          <cell r="N1106" t="str">
            <v>Agregat Halus</v>
          </cell>
          <cell r="O1106" t="str">
            <v>(M04)</v>
          </cell>
          <cell r="P1106" t="str">
            <v>M3</v>
          </cell>
          <cell r="Q1106">
            <v>1.1683124999999999</v>
          </cell>
          <cell r="R1106">
            <v>31756.453225945177</v>
          </cell>
          <cell r="U1106">
            <v>37101.461259537071</v>
          </cell>
        </row>
        <row r="1107">
          <cell r="A1107" t="str">
            <v xml:space="preserve">   1.</v>
          </cell>
          <cell r="C1107" t="str">
            <v>BAHAN</v>
          </cell>
          <cell r="L1107" t="str">
            <v>2.</v>
          </cell>
          <cell r="N1107" t="str">
            <v>Aspal Emulsi</v>
          </cell>
          <cell r="O1107" t="str">
            <v>(M31)</v>
          </cell>
          <cell r="P1107" t="str">
            <v>Kg</v>
          </cell>
          <cell r="Q1107">
            <v>140.69999999999999</v>
          </cell>
          <cell r="R1107">
            <v>1750</v>
          </cell>
          <cell r="U1107">
            <v>246224.99999999997</v>
          </cell>
        </row>
        <row r="1108">
          <cell r="A1108" t="str">
            <v>1.a.</v>
          </cell>
          <cell r="C1108" t="str">
            <v>Agregat Halus</v>
          </cell>
          <cell r="D1108" t="str">
            <v>= {(100% - As) x 1M3 x D1} : D3</v>
          </cell>
          <cell r="G1108" t="str">
            <v>(M04)</v>
          </cell>
          <cell r="H1108">
            <v>1.1683124999999999</v>
          </cell>
          <cell r="I1108" t="str">
            <v>M3</v>
          </cell>
        </row>
        <row r="1109">
          <cell r="A1109" t="str">
            <v>1.b.</v>
          </cell>
          <cell r="C1109" t="str">
            <v>Aspal Emulsi</v>
          </cell>
          <cell r="D1109" t="str">
            <v>= {As x 1M3 x D1} x 1000</v>
          </cell>
          <cell r="G1109" t="str">
            <v>(M31)</v>
          </cell>
          <cell r="H1109">
            <v>140.69999999999999</v>
          </cell>
          <cell r="I1109" t="str">
            <v>Kg</v>
          </cell>
        </row>
        <row r="1112">
          <cell r="Q1112" t="str">
            <v xml:space="preserve">JUMLAH HARGA BAHAN   </v>
          </cell>
          <cell r="U1112">
            <v>283326.46125953703</v>
          </cell>
        </row>
        <row r="1114">
          <cell r="L1114" t="str">
            <v>C.</v>
          </cell>
          <cell r="N1114" t="str">
            <v>PERALATAN</v>
          </cell>
        </row>
        <row r="1116">
          <cell r="L1116" t="str">
            <v>1.</v>
          </cell>
          <cell r="N1116" t="str">
            <v>Conc. Mixer</v>
          </cell>
          <cell r="O1116" t="str">
            <v>(E06)</v>
          </cell>
          <cell r="P1116" t="str">
            <v>jam</v>
          </cell>
          <cell r="Q1116">
            <v>0.54216867469879515</v>
          </cell>
          <cell r="R1116">
            <v>24988.507824143071</v>
          </cell>
          <cell r="U1116">
            <v>13547.986169716121</v>
          </cell>
        </row>
        <row r="1117">
          <cell r="A1117" t="str">
            <v>2.</v>
          </cell>
          <cell r="C1117" t="str">
            <v>ALAT</v>
          </cell>
          <cell r="L1117" t="str">
            <v>2.</v>
          </cell>
          <cell r="N1117" t="str">
            <v>Pedestrian Roller   (E24)</v>
          </cell>
          <cell r="P1117" t="str">
            <v>jam</v>
          </cell>
          <cell r="Q1117">
            <v>0.278035217794254</v>
          </cell>
          <cell r="R1117">
            <v>30191.410953800299</v>
          </cell>
          <cell r="U1117">
            <v>8394.2755200556912</v>
          </cell>
        </row>
        <row r="1118">
          <cell r="A1118" t="str">
            <v>2.a.</v>
          </cell>
          <cell r="C1118" t="str">
            <v>CONCRETE MIXER</v>
          </cell>
          <cell r="G1118" t="str">
            <v>(E06)</v>
          </cell>
          <cell r="L1118" t="str">
            <v>3.</v>
          </cell>
          <cell r="N1118" t="str">
            <v>Dump Truck</v>
          </cell>
          <cell r="O1118" t="str">
            <v>(E09)</v>
          </cell>
          <cell r="P1118" t="str">
            <v>jam</v>
          </cell>
          <cell r="Q1118">
            <v>1.9335199230657572</v>
          </cell>
          <cell r="R1118">
            <v>119818.0926144915</v>
          </cell>
          <cell r="U1118">
            <v>231670.66921385736</v>
          </cell>
        </row>
        <row r="1119">
          <cell r="C1119" t="str">
            <v>Kapasitas Alat</v>
          </cell>
          <cell r="G1119" t="str">
            <v>V</v>
          </cell>
          <cell r="H1119">
            <v>500</v>
          </cell>
          <cell r="I1119" t="str">
            <v>liter</v>
          </cell>
          <cell r="L1119" t="str">
            <v>4.</v>
          </cell>
          <cell r="N1119" t="str">
            <v>Alat Bantu</v>
          </cell>
          <cell r="P1119" t="str">
            <v>Ls</v>
          </cell>
          <cell r="Q1119">
            <v>1</v>
          </cell>
          <cell r="R1119">
            <v>650</v>
          </cell>
          <cell r="U1119">
            <v>650</v>
          </cell>
        </row>
        <row r="1120">
          <cell r="C1120" t="str">
            <v>Faktor Efisiensi Alat</v>
          </cell>
          <cell r="G1120" t="str">
            <v>Fa</v>
          </cell>
          <cell r="H1120">
            <v>0.83</v>
          </cell>
          <cell r="I1120" t="str">
            <v>-</v>
          </cell>
        </row>
        <row r="1121">
          <cell r="C1121" t="str">
            <v>Waktu siklus   :</v>
          </cell>
          <cell r="G1121" t="str">
            <v>Ts1</v>
          </cell>
        </row>
        <row r="1122">
          <cell r="C1122" t="str">
            <v>-  Memuat</v>
          </cell>
          <cell r="G1122" t="str">
            <v>T1</v>
          </cell>
          <cell r="H1122">
            <v>5</v>
          </cell>
          <cell r="I1122" t="str">
            <v>menit</v>
          </cell>
        </row>
        <row r="1123">
          <cell r="C1123" t="str">
            <v>-  Mengaduk</v>
          </cell>
          <cell r="G1123" t="str">
            <v>T2</v>
          </cell>
          <cell r="H1123">
            <v>3.5</v>
          </cell>
          <cell r="I1123" t="str">
            <v>menit</v>
          </cell>
        </row>
        <row r="1124">
          <cell r="C1124" t="str">
            <v>-  Menuang</v>
          </cell>
          <cell r="G1124" t="str">
            <v>T3</v>
          </cell>
          <cell r="H1124">
            <v>3</v>
          </cell>
          <cell r="I1124" t="str">
            <v>menit</v>
          </cell>
          <cell r="Q1124" t="str">
            <v xml:space="preserve">JUMLAH HARGA PERALATAN   </v>
          </cell>
          <cell r="U1124">
            <v>254262.93090362917</v>
          </cell>
        </row>
        <row r="1125">
          <cell r="C1125" t="str">
            <v>-  Tunggu, dll.</v>
          </cell>
          <cell r="G1125" t="str">
            <v>T4</v>
          </cell>
          <cell r="H1125">
            <v>2</v>
          </cell>
          <cell r="I1125" t="str">
            <v>menit</v>
          </cell>
        </row>
        <row r="1126">
          <cell r="G1126" t="str">
            <v>Ts1</v>
          </cell>
          <cell r="H1126">
            <v>13.5</v>
          </cell>
          <cell r="I1126" t="str">
            <v>menit</v>
          </cell>
          <cell r="L1126" t="str">
            <v>D.</v>
          </cell>
          <cell r="N1126" t="str">
            <v>JUMLAH HARGA TENAGA, BAHAN DAN PERALATAN  ( A + B + C )</v>
          </cell>
          <cell r="U1126">
            <v>537589.39216316619</v>
          </cell>
        </row>
        <row r="1127">
          <cell r="L1127" t="str">
            <v>E.</v>
          </cell>
          <cell r="N1127" t="str">
            <v>OVERHEAD &amp; PROFIT</v>
          </cell>
          <cell r="P1127">
            <v>10</v>
          </cell>
          <cell r="Q1127" t="str">
            <v>%  x  D</v>
          </cell>
          <cell r="U1127">
            <v>53758.939216316619</v>
          </cell>
        </row>
        <row r="1128">
          <cell r="C1128" t="str">
            <v>Kap. Prod. / jam  =</v>
          </cell>
          <cell r="D1128" t="str">
            <v>V x Fa x 60</v>
          </cell>
          <cell r="G1128" t="str">
            <v>Q1</v>
          </cell>
          <cell r="H1128">
            <v>1.8444444444444446</v>
          </cell>
          <cell r="I1128" t="str">
            <v>M3</v>
          </cell>
          <cell r="L1128" t="str">
            <v>F.</v>
          </cell>
          <cell r="N1128" t="str">
            <v>HARGA SATUAN PEKERJAAN  ( D + E )</v>
          </cell>
          <cell r="U1128">
            <v>591348.33137948276</v>
          </cell>
        </row>
        <row r="1129">
          <cell r="D1129" t="str">
            <v>1000 x Ts1</v>
          </cell>
          <cell r="L1129" t="str">
            <v>Note: 1</v>
          </cell>
          <cell r="N1129" t="str">
            <v>SATUAN dapat berdasarkan atas jam operasi untuk Tenaga Kerja dan Peralatan, volume dan/atau ukuran</v>
          </cell>
        </row>
        <row r="1130">
          <cell r="N1130" t="str">
            <v>berat untuk bahan-bahan.</v>
          </cell>
        </row>
        <row r="1131">
          <cell r="C1131" t="str">
            <v>Koefisien Alat / M3</v>
          </cell>
          <cell r="D1131" t="str">
            <v xml:space="preserve">  =   1  :  Q1</v>
          </cell>
          <cell r="G1131" t="str">
            <v>(E06)</v>
          </cell>
          <cell r="H1131">
            <v>0.54216867469879515</v>
          </cell>
          <cell r="I1131" t="str">
            <v>jam</v>
          </cell>
          <cell r="L1131">
            <v>2</v>
          </cell>
          <cell r="N1131" t="str">
            <v>Kuantitas satuan adalah kuantitas setiap komponen untuk menyelesaikan satu satuan pekerjaan dari nomor</v>
          </cell>
        </row>
        <row r="1132">
          <cell r="N1132" t="str">
            <v>mata pembayaran.</v>
          </cell>
        </row>
        <row r="1133">
          <cell r="L1133">
            <v>3</v>
          </cell>
          <cell r="N1133" t="str">
            <v>Biaya satuan untuk peralatan sudah termasuk bahan bakar, bahan habis dipakai dan operator.</v>
          </cell>
        </row>
        <row r="1134">
          <cell r="L1134">
            <v>4</v>
          </cell>
          <cell r="N1134" t="str">
            <v>Biaya satuan sudah termasuk pengeluaran untuk seluruh pajak yang berkaitan (tetapi tidak termasuk PPN</v>
          </cell>
        </row>
        <row r="1135">
          <cell r="J1135" t="str">
            <v>Berlanjut ke halaman berikut</v>
          </cell>
          <cell r="N1135" t="str">
            <v>yang dibayar dari kontrak) dan biaya-biaya lainnya.</v>
          </cell>
        </row>
        <row r="1136">
          <cell r="A1136" t="str">
            <v>ITEM PEMBAYARAN NO.</v>
          </cell>
          <cell r="D1136" t="str">
            <v>:  8.1 (8)</v>
          </cell>
          <cell r="J1136" t="str">
            <v>Analisa EI-818</v>
          </cell>
        </row>
        <row r="1137">
          <cell r="A1137" t="str">
            <v>JENIS PEKERJAAN</v>
          </cell>
          <cell r="D1137" t="str">
            <v>:  Camp. Aspal Dingin Utk.Pek.Minor</v>
          </cell>
        </row>
        <row r="1138">
          <cell r="A1138" t="str">
            <v>SATUAN PEMBAYARAN</v>
          </cell>
          <cell r="D1138" t="str">
            <v>:  M3</v>
          </cell>
          <cell r="H1138" t="str">
            <v xml:space="preserve">         URAIAN ANALISA HARGA SATUAN</v>
          </cell>
        </row>
        <row r="1139">
          <cell r="J1139" t="str">
            <v>Lanjutan</v>
          </cell>
        </row>
        <row r="1141">
          <cell r="A1141" t="str">
            <v>No.</v>
          </cell>
          <cell r="C1141" t="str">
            <v>U R A I A N</v>
          </cell>
          <cell r="G1141" t="str">
            <v>KODE</v>
          </cell>
          <cell r="H1141" t="str">
            <v>KOEF.</v>
          </cell>
          <cell r="I1141" t="str">
            <v>SATUAN</v>
          </cell>
          <cell r="J1141" t="str">
            <v>KETERANGAN</v>
          </cell>
        </row>
        <row r="1144">
          <cell r="A1144" t="str">
            <v>2.b.</v>
          </cell>
          <cell r="C1144" t="str">
            <v>PEDESTRIAN ROLLER</v>
          </cell>
        </row>
        <row r="1145">
          <cell r="C1145" t="str">
            <v>Kecepatan rata-rata alat</v>
          </cell>
          <cell r="G1145" t="str">
            <v>v</v>
          </cell>
          <cell r="H1145">
            <v>2</v>
          </cell>
          <cell r="I1145" t="str">
            <v>KM/jam</v>
          </cell>
        </row>
        <row r="1146">
          <cell r="C1146" t="str">
            <v>Lebar efektif pemadatan</v>
          </cell>
          <cell r="G1146" t="str">
            <v>b</v>
          </cell>
          <cell r="H1146">
            <v>0.65</v>
          </cell>
          <cell r="I1146" t="str">
            <v>M</v>
          </cell>
        </row>
        <row r="1147">
          <cell r="C1147" t="str">
            <v>Jumlah lintasan</v>
          </cell>
          <cell r="G1147" t="str">
            <v>n</v>
          </cell>
          <cell r="H1147">
            <v>12</v>
          </cell>
          <cell r="I1147" t="str">
            <v>lintasan</v>
          </cell>
        </row>
        <row r="1148">
          <cell r="C1148" t="str">
            <v>Faktor Efisiensi alat</v>
          </cell>
          <cell r="G1148" t="str">
            <v>Fa</v>
          </cell>
          <cell r="H1148">
            <v>0.83</v>
          </cell>
          <cell r="I1148" t="str">
            <v>-</v>
          </cell>
        </row>
        <row r="1150">
          <cell r="C1150" t="str">
            <v>Kap. Prod. / jam =</v>
          </cell>
          <cell r="D1150" t="str">
            <v>(v x 1000) x b x t x Fa</v>
          </cell>
          <cell r="G1150" t="str">
            <v>Q2</v>
          </cell>
          <cell r="H1150">
            <v>3.5966666666666662</v>
          </cell>
          <cell r="I1150" t="str">
            <v>M3</v>
          </cell>
        </row>
        <row r="1151">
          <cell r="D1151" t="str">
            <v>n</v>
          </cell>
        </row>
        <row r="1152">
          <cell r="C1152" t="str">
            <v>Koefisien Alat / M3</v>
          </cell>
          <cell r="D1152" t="str">
            <v xml:space="preserve"> =  1  :  Q2</v>
          </cell>
          <cell r="H1152">
            <v>0.278035217794254</v>
          </cell>
          <cell r="I1152" t="str">
            <v>jam</v>
          </cell>
        </row>
        <row r="1154">
          <cell r="A1154" t="str">
            <v>2.c.</v>
          </cell>
          <cell r="C1154" t="str">
            <v>DUMP TRUCK (DT)</v>
          </cell>
          <cell r="G1154" t="str">
            <v>(E09)</v>
          </cell>
        </row>
        <row r="1155">
          <cell r="C1155" t="str">
            <v>Kapasitas bak</v>
          </cell>
          <cell r="G1155" t="str">
            <v>V</v>
          </cell>
          <cell r="H1155">
            <v>6</v>
          </cell>
          <cell r="I1155" t="str">
            <v>M3</v>
          </cell>
        </row>
        <row r="1156">
          <cell r="C1156" t="str">
            <v>Faktor Efisiensi alat</v>
          </cell>
          <cell r="G1156" t="str">
            <v>Fa</v>
          </cell>
          <cell r="H1156">
            <v>0.83</v>
          </cell>
          <cell r="I1156" t="str">
            <v>-</v>
          </cell>
        </row>
        <row r="1157">
          <cell r="C1157" t="str">
            <v>Kecepatan rata-rata bermuatan</v>
          </cell>
          <cell r="G1157" t="str">
            <v>v1</v>
          </cell>
          <cell r="H1157">
            <v>40</v>
          </cell>
          <cell r="I1157" t="str">
            <v>KM / Jam</v>
          </cell>
        </row>
        <row r="1158">
          <cell r="C1158" t="str">
            <v>Kecepatan rata-rata kosong</v>
          </cell>
          <cell r="G1158" t="str">
            <v>v2</v>
          </cell>
          <cell r="H1158">
            <v>50</v>
          </cell>
          <cell r="I1158" t="str">
            <v>KM / Jam</v>
          </cell>
        </row>
        <row r="1159">
          <cell r="C1159" t="str">
            <v>Kapasitas molen</v>
          </cell>
          <cell r="G1159" t="str">
            <v>Q1b</v>
          </cell>
          <cell r="H1159">
            <v>0.41499999999999998</v>
          </cell>
          <cell r="I1159" t="str">
            <v>M3</v>
          </cell>
        </row>
        <row r="1160">
          <cell r="C1160" t="str">
            <v>Waktu menyiapkan 1 molen campuran</v>
          </cell>
          <cell r="G1160" t="str">
            <v>Tb</v>
          </cell>
          <cell r="H1160">
            <v>13.5</v>
          </cell>
          <cell r="I1160" t="str">
            <v>menit</v>
          </cell>
        </row>
        <row r="1161">
          <cell r="C1161" t="str">
            <v>Waktu Siklus</v>
          </cell>
          <cell r="G1161" t="str">
            <v>Ts2</v>
          </cell>
        </row>
        <row r="1162">
          <cell r="C1162" t="str">
            <v xml:space="preserve">- Mengisi Bak </v>
          </cell>
          <cell r="D1162" t="str">
            <v>= (V : Q2b) x Tb</v>
          </cell>
          <cell r="G1162" t="str">
            <v>T1</v>
          </cell>
          <cell r="H1162">
            <v>195.18072289156626</v>
          </cell>
          <cell r="I1162" t="str">
            <v>menit</v>
          </cell>
        </row>
        <row r="1163">
          <cell r="C1163" t="str">
            <v>- Angkut</v>
          </cell>
          <cell r="D1163" t="str">
            <v>= (L : v1) x 60 menit</v>
          </cell>
          <cell r="G1163" t="str">
            <v>T2</v>
          </cell>
          <cell r="H1163">
            <v>26.25</v>
          </cell>
          <cell r="I1163" t="str">
            <v>menit</v>
          </cell>
        </row>
        <row r="1164">
          <cell r="C1164" t="str">
            <v>- Tunggu + dump (setempat2) + Putar</v>
          </cell>
          <cell r="G1164" t="str">
            <v>T3</v>
          </cell>
          <cell r="H1164">
            <v>45</v>
          </cell>
          <cell r="I1164" t="str">
            <v>menit</v>
          </cell>
        </row>
        <row r="1165">
          <cell r="C1165" t="str">
            <v>- Kembali</v>
          </cell>
          <cell r="D1165" t="str">
            <v>= (L : v2) x 60 menit</v>
          </cell>
          <cell r="G1165" t="str">
            <v>T4</v>
          </cell>
          <cell r="H1165">
            <v>21</v>
          </cell>
          <cell r="I1165" t="str">
            <v>menit</v>
          </cell>
        </row>
        <row r="1166">
          <cell r="G1166" t="str">
            <v>Ts2</v>
          </cell>
          <cell r="H1166">
            <v>287.43072289156623</v>
          </cell>
          <cell r="I1166" t="str">
            <v>menit</v>
          </cell>
        </row>
        <row r="1168">
          <cell r="C1168" t="str">
            <v>Kap.Prod. / jam =</v>
          </cell>
          <cell r="D1168" t="str">
            <v>V x Fa x 60</v>
          </cell>
          <cell r="G1168" t="str">
            <v>Q3</v>
          </cell>
          <cell r="H1168">
            <v>0.51719146416366713</v>
          </cell>
          <cell r="I1168" t="str">
            <v>M3</v>
          </cell>
          <cell r="J1168" t="str">
            <v xml:space="preserve"> Melayani 1 buah</v>
          </cell>
        </row>
        <row r="1169">
          <cell r="D1169" t="str">
            <v>D1 x Ts2</v>
          </cell>
          <cell r="J1169" t="str">
            <v xml:space="preserve"> molen</v>
          </cell>
        </row>
        <row r="1171">
          <cell r="C1171" t="str">
            <v>Koefisien Alat / M3</v>
          </cell>
          <cell r="D1171" t="str">
            <v xml:space="preserve">  = 1 : Q3</v>
          </cell>
          <cell r="G1171" t="str">
            <v>(E09)</v>
          </cell>
          <cell r="H1171">
            <v>1.9335199230657572</v>
          </cell>
          <cell r="I1171" t="str">
            <v>Jam</v>
          </cell>
        </row>
        <row r="1174">
          <cell r="A1174" t="str">
            <v>2.d.</v>
          </cell>
          <cell r="C1174" t="str">
            <v>ALAT BANTU</v>
          </cell>
        </row>
        <row r="1175">
          <cell r="C1175" t="str">
            <v>Diperlukan  :</v>
          </cell>
        </row>
        <row r="1176">
          <cell r="C1176" t="str">
            <v>- Sekop</v>
          </cell>
          <cell r="D1176" t="str">
            <v>=  3  buah</v>
          </cell>
        </row>
        <row r="1177">
          <cell r="C1177" t="str">
            <v>- Sapu</v>
          </cell>
          <cell r="D1177" t="str">
            <v>=  4  buah</v>
          </cell>
        </row>
        <row r="1178">
          <cell r="C1178" t="str">
            <v>- Alat Perata</v>
          </cell>
          <cell r="D1178" t="str">
            <v>=  3  buah</v>
          </cell>
        </row>
        <row r="1179">
          <cell r="C1179" t="str">
            <v>- Gerobak Dorong</v>
          </cell>
          <cell r="D1179" t="str">
            <v>=  2  buah</v>
          </cell>
        </row>
        <row r="1181">
          <cell r="A1181" t="str">
            <v>3.</v>
          </cell>
          <cell r="C1181" t="str">
            <v>TENAGA</v>
          </cell>
        </row>
        <row r="1182">
          <cell r="C1182" t="str">
            <v>Produksi menentukan (Produksi Concrete Mixer)</v>
          </cell>
          <cell r="G1182" t="str">
            <v>Q1</v>
          </cell>
          <cell r="H1182">
            <v>1.8444444444444446</v>
          </cell>
          <cell r="I1182" t="str">
            <v>M3/Jam</v>
          </cell>
        </row>
        <row r="1183">
          <cell r="C1183" t="str">
            <v>Produksi Campuran dalam 1 hari</v>
          </cell>
          <cell r="E1183" t="str">
            <v>=  Tk x Q1</v>
          </cell>
          <cell r="G1183" t="str">
            <v>Qt</v>
          </cell>
          <cell r="H1183">
            <v>12.911111111111111</v>
          </cell>
          <cell r="I1183" t="str">
            <v>M3</v>
          </cell>
        </row>
        <row r="1184">
          <cell r="C1184" t="str">
            <v>Kebutuhan tenaga :</v>
          </cell>
          <cell r="D1184" t="str">
            <v>- Mandor</v>
          </cell>
          <cell r="G1184" t="str">
            <v>M</v>
          </cell>
          <cell r="H1184">
            <v>2</v>
          </cell>
          <cell r="I1184" t="str">
            <v>orang</v>
          </cell>
        </row>
        <row r="1185">
          <cell r="D1185" t="str">
            <v>- Pekerja</v>
          </cell>
          <cell r="G1185" t="str">
            <v>P</v>
          </cell>
          <cell r="H1185">
            <v>12</v>
          </cell>
          <cell r="I1185" t="str">
            <v>orang</v>
          </cell>
        </row>
        <row r="1188">
          <cell r="C1188" t="str">
            <v>Koefisien Tenaga / M3   :</v>
          </cell>
        </row>
        <row r="1189">
          <cell r="D1189" t="str">
            <v>-  Mandor</v>
          </cell>
          <cell r="E1189" t="str">
            <v>= (Tk x M) : Qt</v>
          </cell>
          <cell r="G1189" t="str">
            <v>(L03)</v>
          </cell>
          <cell r="H1189">
            <v>2.7108433734939759</v>
          </cell>
          <cell r="I1189" t="str">
            <v>jam</v>
          </cell>
        </row>
        <row r="1190">
          <cell r="D1190" t="str">
            <v>-  Pekerja</v>
          </cell>
          <cell r="E1190" t="str">
            <v>= (Tk x P) : Qt</v>
          </cell>
          <cell r="G1190" t="str">
            <v>(L01)</v>
          </cell>
          <cell r="H1190">
            <v>6.5060240963855422</v>
          </cell>
          <cell r="I1190" t="str">
            <v>jam</v>
          </cell>
        </row>
        <row r="1194">
          <cell r="J1194" t="str">
            <v>Berlanjut ke halaman berikut</v>
          </cell>
        </row>
        <row r="1195">
          <cell r="A1195" t="str">
            <v>ITEM PEMBAYARAN NO.</v>
          </cell>
          <cell r="D1195" t="str">
            <v>:  8.1 (8)</v>
          </cell>
          <cell r="J1195" t="str">
            <v>Analisa EI-818</v>
          </cell>
        </row>
        <row r="1196">
          <cell r="A1196" t="str">
            <v>JENIS PEKERJAAN</v>
          </cell>
          <cell r="D1196" t="str">
            <v>:  Camp. Aspal Dingin Utk.Pek.Minor</v>
          </cell>
        </row>
        <row r="1197">
          <cell r="A1197" t="str">
            <v>SATUAN PEMBAYARAN</v>
          </cell>
          <cell r="D1197" t="str">
            <v>:  8.1 (8)</v>
          </cell>
          <cell r="H1197" t="str">
            <v xml:space="preserve">         URAIAN ANALISA HARGA SATUAN</v>
          </cell>
        </row>
        <row r="1198">
          <cell r="J1198" t="str">
            <v>Lanjutan</v>
          </cell>
        </row>
        <row r="1200">
          <cell r="A1200" t="str">
            <v>No.</v>
          </cell>
          <cell r="C1200" t="str">
            <v>U R A I A N</v>
          </cell>
          <cell r="G1200" t="str">
            <v>KODE</v>
          </cell>
          <cell r="H1200" t="str">
            <v>KOEF.</v>
          </cell>
          <cell r="I1200" t="str">
            <v>SATUAN</v>
          </cell>
          <cell r="J1200" t="str">
            <v>KETERANGAN</v>
          </cell>
        </row>
        <row r="1203">
          <cell r="A1203" t="str">
            <v>4.</v>
          </cell>
          <cell r="C1203" t="str">
            <v>HARGA DASAR SATUAN UPAH, BAHAN DAN ALAT</v>
          </cell>
        </row>
        <row r="1204">
          <cell r="C1204" t="str">
            <v>Lihat lampiran.</v>
          </cell>
        </row>
        <row r="1206">
          <cell r="A1206" t="str">
            <v>5.</v>
          </cell>
          <cell r="C1206" t="str">
            <v>ANALISA HARGA SATUAN PEKERJAAN</v>
          </cell>
        </row>
        <row r="1207">
          <cell r="C1207" t="str">
            <v>Lihat perhitungan dalam FORMULIR STANDAR UNTUK</v>
          </cell>
        </row>
        <row r="1208">
          <cell r="C1208" t="str">
            <v>PEREKEMAN ANALISA MASING-MASING HARGA</v>
          </cell>
        </row>
        <row r="1209">
          <cell r="C1209" t="str">
            <v>SATUAN.</v>
          </cell>
        </row>
        <row r="1210">
          <cell r="C1210" t="str">
            <v>Didapat Harga Satuan Pekerjaan :</v>
          </cell>
        </row>
        <row r="1212">
          <cell r="C1212" t="str">
            <v xml:space="preserve">Rp.  </v>
          </cell>
          <cell r="D1212">
            <v>591348.33137948276</v>
          </cell>
          <cell r="E1212" t="str">
            <v xml:space="preserve"> / M3</v>
          </cell>
        </row>
        <row r="1215">
          <cell r="A1215" t="str">
            <v>6.</v>
          </cell>
          <cell r="C1215" t="str">
            <v>MASA PELAKSANAAN YANG DIPERLUKAN</v>
          </cell>
        </row>
        <row r="1216">
          <cell r="C1216" t="str">
            <v>Masa Pelaksanaan :</v>
          </cell>
          <cell r="D1216" t="str">
            <v>. . . . . . . . . . .</v>
          </cell>
          <cell r="E1216" t="str">
            <v>bulan</v>
          </cell>
        </row>
        <row r="1218">
          <cell r="A1218" t="str">
            <v>7.</v>
          </cell>
          <cell r="C1218" t="str">
            <v>VOLUME PEKERJAAN YANG DIPERLUKAN</v>
          </cell>
        </row>
        <row r="1219">
          <cell r="C1219" t="str">
            <v>Volume pekerjaan  :</v>
          </cell>
          <cell r="D1219">
            <v>0</v>
          </cell>
          <cell r="E1219" t="str">
            <v>M3</v>
          </cell>
        </row>
        <row r="1254">
          <cell r="A1254" t="str">
            <v>ITEM PEMBAYARAN NO.</v>
          </cell>
          <cell r="D1254" t="str">
            <v>:  8.1 (9)</v>
          </cell>
          <cell r="J1254" t="str">
            <v>Analisa EI-819</v>
          </cell>
          <cell r="T1254" t="str">
            <v>Analisa EI-819</v>
          </cell>
        </row>
        <row r="1255">
          <cell r="A1255" t="str">
            <v>JENIS PEKERJAAN</v>
          </cell>
          <cell r="D1255" t="str">
            <v>:  Bitumen Residual Untuk Pek.Minor</v>
          </cell>
        </row>
        <row r="1256">
          <cell r="A1256" t="str">
            <v>SATUAN PEMBAYARAN</v>
          </cell>
          <cell r="D1256" t="str">
            <v>:  LITER</v>
          </cell>
          <cell r="H1256" t="str">
            <v xml:space="preserve">         URAIAN ANALISA HARGA SATUAN</v>
          </cell>
          <cell r="L1256" t="str">
            <v>FORMULIR STANDAR UNTUK</v>
          </cell>
        </row>
        <row r="1257">
          <cell r="L1257" t="str">
            <v>PEREKAMAN ANALISA MASING-MASING HARGA SATUAN</v>
          </cell>
        </row>
        <row r="1258">
          <cell r="L1258" t="str">
            <v/>
          </cell>
        </row>
        <row r="1259">
          <cell r="A1259" t="str">
            <v>No.</v>
          </cell>
          <cell r="C1259" t="str">
            <v>U R A I A N</v>
          </cell>
          <cell r="G1259" t="str">
            <v>KODE</v>
          </cell>
          <cell r="H1259" t="str">
            <v>KOEF.</v>
          </cell>
          <cell r="I1259" t="str">
            <v>SATUAN</v>
          </cell>
          <cell r="J1259" t="str">
            <v>KETERANGAN</v>
          </cell>
        </row>
        <row r="1261">
          <cell r="L1261" t="str">
            <v>Proyek / Bagpro</v>
          </cell>
          <cell r="O1261" t="str">
            <v xml:space="preserve">:  Peningkatan Jalan Dan Jembatan Prop. NTT </v>
          </cell>
        </row>
        <row r="1262">
          <cell r="A1262" t="str">
            <v>I.</v>
          </cell>
          <cell r="C1262" t="str">
            <v>ASUMSI</v>
          </cell>
          <cell r="L1262" t="str">
            <v>No. Paket Kontrak</v>
          </cell>
          <cell r="O1262" t="str">
            <v xml:space="preserve">:  </v>
          </cell>
        </row>
        <row r="1263">
          <cell r="A1263">
            <v>1</v>
          </cell>
          <cell r="C1263" t="str">
            <v>Menggunakan alat berat (cara mekanik)</v>
          </cell>
          <cell r="L1263" t="str">
            <v>Nama Paket</v>
          </cell>
          <cell r="O1263" t="str">
            <v>:  Pembangunan Jalan Resetlement Pengungsi Mauritzu</v>
          </cell>
        </row>
        <row r="1264">
          <cell r="A1264">
            <v>2</v>
          </cell>
          <cell r="C1264" t="str">
            <v>Lokasi pekerjaan : sepanjang jalan</v>
          </cell>
          <cell r="L1264" t="str">
            <v>Prop / Kab / Kodya</v>
          </cell>
          <cell r="O1264" t="str">
            <v>:  Nusa Tenggara Timur / TTU</v>
          </cell>
        </row>
        <row r="1265">
          <cell r="A1265">
            <v>3</v>
          </cell>
          <cell r="C1265" t="str">
            <v>Jarak rata-rata Base Camp ke lokasi pekerjaan</v>
          </cell>
          <cell r="G1265" t="str">
            <v>L</v>
          </cell>
          <cell r="H1265">
            <v>17.5</v>
          </cell>
          <cell r="I1265" t="str">
            <v>KM</v>
          </cell>
          <cell r="L1265" t="str">
            <v>ITEM PEMBAYARAN NO.</v>
          </cell>
          <cell r="O1265" t="str">
            <v>:  8.1 (9)</v>
          </cell>
          <cell r="R1265" t="str">
            <v>PERKIRAAN VOL. PEK.</v>
          </cell>
          <cell r="T1265" t="str">
            <v>:</v>
          </cell>
          <cell r="U1265">
            <v>0</v>
          </cell>
        </row>
        <row r="1266">
          <cell r="A1266">
            <v>4</v>
          </cell>
          <cell r="C1266" t="str">
            <v>Jam kerja efektif per-hari</v>
          </cell>
          <cell r="G1266" t="str">
            <v>Tk</v>
          </cell>
          <cell r="H1266">
            <v>7</v>
          </cell>
          <cell r="I1266" t="str">
            <v>Jam</v>
          </cell>
          <cell r="L1266" t="str">
            <v>JENIS PEKERJAAN</v>
          </cell>
          <cell r="O1266" t="str">
            <v>:  Bitumen Residual Untuk Pek.Minor</v>
          </cell>
          <cell r="R1266" t="str">
            <v>TOTAL HARGA</v>
          </cell>
          <cell r="T1266" t="str">
            <v>:</v>
          </cell>
          <cell r="U1266">
            <v>0</v>
          </cell>
        </row>
        <row r="1267">
          <cell r="A1267">
            <v>5</v>
          </cell>
          <cell r="C1267" t="str">
            <v>Faktor kehilangan bahan</v>
          </cell>
          <cell r="G1267" t="str">
            <v>Fh</v>
          </cell>
          <cell r="H1267">
            <v>1.1000000000000001</v>
          </cell>
          <cell r="I1267" t="str">
            <v>-</v>
          </cell>
          <cell r="L1267" t="str">
            <v>SATUAN PEMBAYARAN</v>
          </cell>
          <cell r="O1267" t="str">
            <v>:  LITER</v>
          </cell>
          <cell r="R1267" t="str">
            <v>% THD. BIAYA PROYEK</v>
          </cell>
          <cell r="T1267" t="str">
            <v>:</v>
          </cell>
          <cell r="U1267">
            <v>0</v>
          </cell>
        </row>
        <row r="1268">
          <cell r="A1268">
            <v>6</v>
          </cell>
          <cell r="C1268" t="str">
            <v>Komposisi campuran  :</v>
          </cell>
        </row>
        <row r="1269">
          <cell r="A1269" t="str">
            <v/>
          </cell>
          <cell r="C1269" t="str">
            <v>- Aspal AC - 10 atau AC - 20</v>
          </cell>
          <cell r="G1269" t="str">
            <v>As</v>
          </cell>
          <cell r="H1269">
            <v>87</v>
          </cell>
          <cell r="I1269" t="str">
            <v>%</v>
          </cell>
          <cell r="J1269" t="str">
            <v>100 bagian</v>
          </cell>
        </row>
        <row r="1270">
          <cell r="A1270" t="str">
            <v/>
          </cell>
          <cell r="C1270" t="str">
            <v>- Minyak Fluk / Pencair</v>
          </cell>
          <cell r="G1270" t="str">
            <v>K</v>
          </cell>
          <cell r="H1270">
            <v>13</v>
          </cell>
          <cell r="I1270" t="str">
            <v>%</v>
          </cell>
          <cell r="J1270" t="str">
            <v>15 bagian</v>
          </cell>
          <cell r="Q1270" t="str">
            <v>PERKIRAAN</v>
          </cell>
          <cell r="R1270" t="str">
            <v>HARGA</v>
          </cell>
          <cell r="S1270" t="str">
            <v>JUMLAH</v>
          </cell>
        </row>
        <row r="1271">
          <cell r="A1271">
            <v>7</v>
          </cell>
          <cell r="C1271" t="str">
            <v>Berat jenis bahan  :</v>
          </cell>
          <cell r="L1271" t="str">
            <v>NO.</v>
          </cell>
          <cell r="N1271" t="str">
            <v>KOMPONEN</v>
          </cell>
          <cell r="P1271" t="str">
            <v>SATUAN</v>
          </cell>
          <cell r="Q1271" t="str">
            <v>KUANTITAS</v>
          </cell>
          <cell r="R1271" t="str">
            <v>SATUAN</v>
          </cell>
          <cell r="S1271" t="str">
            <v>HARGA</v>
          </cell>
        </row>
        <row r="1272">
          <cell r="C1272" t="str">
            <v>- Aspal AC - 10 atau AC - 20</v>
          </cell>
          <cell r="G1272" t="str">
            <v>D1</v>
          </cell>
          <cell r="H1272">
            <v>1.03</v>
          </cell>
          <cell r="I1272" t="str">
            <v>Kg / Ltr</v>
          </cell>
          <cell r="R1272" t="str">
            <v>(Rp.)</v>
          </cell>
          <cell r="S1272" t="str">
            <v>(Rp.)</v>
          </cell>
        </row>
        <row r="1273">
          <cell r="C1273" t="str">
            <v>- Minyak Fluk / Minyak Tanah (Kerosene)</v>
          </cell>
          <cell r="G1273" t="str">
            <v>D2</v>
          </cell>
          <cell r="H1273">
            <v>0.8</v>
          </cell>
          <cell r="I1273" t="str">
            <v>Kg / Ltr</v>
          </cell>
        </row>
        <row r="1274">
          <cell r="A1274">
            <v>8</v>
          </cell>
          <cell r="C1274" t="str">
            <v>Bahan dasar (aspal &amp; minyak pencair) semuanya</v>
          </cell>
        </row>
        <row r="1275">
          <cell r="C1275" t="str">
            <v>diterima dilokasi pekerjaan</v>
          </cell>
          <cell r="L1275" t="str">
            <v>A.</v>
          </cell>
          <cell r="N1275" t="str">
            <v>TENAGA</v>
          </cell>
        </row>
        <row r="1276">
          <cell r="A1276" t="str">
            <v/>
          </cell>
          <cell r="C1276" t="str">
            <v/>
          </cell>
        </row>
        <row r="1277">
          <cell r="A1277" t="str">
            <v>II.</v>
          </cell>
          <cell r="C1277" t="str">
            <v>URUTAN KERJA</v>
          </cell>
          <cell r="L1277" t="str">
            <v>1.</v>
          </cell>
          <cell r="N1277" t="str">
            <v>Pekerja Biasa</v>
          </cell>
          <cell r="O1277" t="str">
            <v>(L01)</v>
          </cell>
          <cell r="P1277" t="str">
            <v>Jam</v>
          </cell>
          <cell r="Q1277">
            <v>3.0120481927710843E-2</v>
          </cell>
          <cell r="R1277">
            <v>0</v>
          </cell>
          <cell r="U1277">
            <v>0</v>
          </cell>
        </row>
        <row r="1278">
          <cell r="A1278">
            <v>1</v>
          </cell>
          <cell r="C1278" t="str">
            <v>Aspal dan minyak tanah dicampur dan dipanaskan</v>
          </cell>
          <cell r="L1278" t="str">
            <v>2.</v>
          </cell>
          <cell r="N1278" t="str">
            <v>Mandor</v>
          </cell>
          <cell r="O1278" t="str">
            <v>(L03)</v>
          </cell>
          <cell r="P1278" t="str">
            <v>Jam</v>
          </cell>
          <cell r="Q1278">
            <v>3.0120481927710845E-3</v>
          </cell>
          <cell r="R1278">
            <v>0</v>
          </cell>
          <cell r="U1278">
            <v>0</v>
          </cell>
        </row>
        <row r="1279">
          <cell r="C1279" t="str">
            <v>sehingga menjadi campuran aspal cair</v>
          </cell>
        </row>
        <row r="1280">
          <cell r="A1280">
            <v>2</v>
          </cell>
          <cell r="C1280" t="str">
            <v>Permukaan yang akan dilapis dibersihkan dari debu</v>
          </cell>
        </row>
        <row r="1281">
          <cell r="C1281" t="str">
            <v>dan kotoran dengan Air Compresor</v>
          </cell>
          <cell r="Q1281" t="str">
            <v xml:space="preserve">JUMLAH HARGA TENAGA   </v>
          </cell>
          <cell r="U1281">
            <v>0</v>
          </cell>
        </row>
        <row r="1282">
          <cell r="A1282">
            <v>3</v>
          </cell>
          <cell r="C1282" t="str">
            <v>Campuran aspal cair disemprotkan dengan Asphalt</v>
          </cell>
        </row>
        <row r="1283">
          <cell r="C1283" t="str">
            <v>Sprayer ke atas permukaan yang akan dilapis</v>
          </cell>
          <cell r="L1283" t="str">
            <v>B.</v>
          </cell>
          <cell r="N1283" t="str">
            <v>BAHAN</v>
          </cell>
        </row>
        <row r="1284">
          <cell r="A1284">
            <v>4</v>
          </cell>
          <cell r="C1284" t="str">
            <v>Angkutan Aspal dan Minyak tanah menggunakan Dump</v>
          </cell>
          <cell r="Q1284" t="str">
            <v/>
          </cell>
        </row>
        <row r="1285">
          <cell r="C1285" t="str">
            <v>Truck</v>
          </cell>
          <cell r="L1285" t="str">
            <v>1.</v>
          </cell>
          <cell r="N1285" t="str">
            <v>Aspal</v>
          </cell>
          <cell r="O1285" t="str">
            <v>(M10)</v>
          </cell>
          <cell r="P1285" t="str">
            <v>Kg</v>
          </cell>
          <cell r="Q1285">
            <v>0.98571000000000009</v>
          </cell>
          <cell r="R1285">
            <v>0</v>
          </cell>
          <cell r="U1285">
            <v>0</v>
          </cell>
        </row>
        <row r="1286">
          <cell r="L1286" t="str">
            <v>2.</v>
          </cell>
          <cell r="N1286" t="str">
            <v>Kerosene</v>
          </cell>
          <cell r="O1286" t="str">
            <v>(M11)</v>
          </cell>
          <cell r="P1286" t="str">
            <v>Liter</v>
          </cell>
          <cell r="Q1286">
            <v>0.14300000000000002</v>
          </cell>
          <cell r="R1286">
            <v>1950</v>
          </cell>
          <cell r="U1286">
            <v>278.85000000000002</v>
          </cell>
        </row>
        <row r="1287">
          <cell r="A1287" t="str">
            <v>III.</v>
          </cell>
          <cell r="C1287" t="str">
            <v>PEMAKAIAN BAHAN, ALAT DAN TENAGA</v>
          </cell>
        </row>
        <row r="1289">
          <cell r="A1289" t="str">
            <v xml:space="preserve">   1.</v>
          </cell>
          <cell r="C1289" t="str">
            <v>BAHAN</v>
          </cell>
        </row>
        <row r="1290">
          <cell r="C1290" t="str">
            <v>Untuk mendapatkan 1 liter Lapis resap Pengikat</v>
          </cell>
        </row>
        <row r="1291">
          <cell r="C1291" t="str">
            <v>diperlukan :</v>
          </cell>
          <cell r="D1291" t="str">
            <v>(1 liter x Fh)</v>
          </cell>
          <cell r="G1291" t="str">
            <v>Pc</v>
          </cell>
          <cell r="H1291">
            <v>1.1000000000000001</v>
          </cell>
          <cell r="I1291" t="str">
            <v>liter</v>
          </cell>
          <cell r="J1291" t="str">
            <v>campuran</v>
          </cell>
          <cell r="Q1291" t="str">
            <v xml:space="preserve">JUMLAH HARGA BAHAN   </v>
          </cell>
          <cell r="U1291">
            <v>278.85000000000002</v>
          </cell>
        </row>
        <row r="1293">
          <cell r="C1293" t="str">
            <v>Aspal</v>
          </cell>
          <cell r="D1293" t="str">
            <v>= As x Pc x D1 : 100</v>
          </cell>
          <cell r="G1293" t="str">
            <v>(M10)</v>
          </cell>
          <cell r="H1293">
            <v>0.98571000000000009</v>
          </cell>
          <cell r="I1293" t="str">
            <v>Kg</v>
          </cell>
          <cell r="L1293" t="str">
            <v>C.</v>
          </cell>
          <cell r="N1293" t="str">
            <v>PERALATAN</v>
          </cell>
        </row>
        <row r="1294">
          <cell r="C1294" t="str">
            <v>Kerosene</v>
          </cell>
          <cell r="D1294" t="str">
            <v>= K x Pc : 100</v>
          </cell>
          <cell r="G1294" t="str">
            <v>(M11)</v>
          </cell>
          <cell r="H1294">
            <v>0.14300000000000002</v>
          </cell>
          <cell r="I1294" t="str">
            <v>liter</v>
          </cell>
        </row>
        <row r="1295">
          <cell r="L1295" t="str">
            <v>1.</v>
          </cell>
          <cell r="N1295" t="str">
            <v>Asphalt Sprayer     (E03)</v>
          </cell>
          <cell r="P1295" t="str">
            <v>Jam</v>
          </cell>
          <cell r="Q1295">
            <v>3.0120481927710845E-3</v>
          </cell>
          <cell r="R1295">
            <v>27515.982315631045</v>
          </cell>
          <cell r="U1295">
            <v>82.87946480611761</v>
          </cell>
        </row>
        <row r="1296">
          <cell r="A1296" t="str">
            <v>2.</v>
          </cell>
          <cell r="C1296" t="str">
            <v>ALAT</v>
          </cell>
          <cell r="L1296" t="str">
            <v>2.</v>
          </cell>
          <cell r="N1296" t="str">
            <v>Compresor</v>
          </cell>
          <cell r="O1296" t="str">
            <v>(E05)</v>
          </cell>
          <cell r="P1296" t="str">
            <v>Jam</v>
          </cell>
          <cell r="Q1296">
            <v>3.1250000000000002E-3</v>
          </cell>
          <cell r="R1296">
            <v>55457.669318426146</v>
          </cell>
          <cell r="U1296">
            <v>173.30521662008172</v>
          </cell>
        </row>
        <row r="1297">
          <cell r="A1297" t="str">
            <v>2.a.</v>
          </cell>
          <cell r="C1297" t="str">
            <v>APHALT SPRAYER</v>
          </cell>
          <cell r="G1297" t="str">
            <v>(E03)</v>
          </cell>
          <cell r="L1297" t="str">
            <v>3.</v>
          </cell>
          <cell r="N1297" t="str">
            <v>Dump Truck</v>
          </cell>
          <cell r="O1297" t="str">
            <v>(E08)</v>
          </cell>
          <cell r="P1297" t="str">
            <v>Jam</v>
          </cell>
          <cell r="Q1297">
            <v>3.0120481927710845E-3</v>
          </cell>
          <cell r="R1297">
            <v>85369.901634057198</v>
          </cell>
          <cell r="U1297">
            <v>257.13825793390725</v>
          </cell>
        </row>
        <row r="1298">
          <cell r="C1298" t="str">
            <v>Kapasitas alat</v>
          </cell>
          <cell r="G1298" t="str">
            <v>V</v>
          </cell>
          <cell r="H1298">
            <v>800</v>
          </cell>
          <cell r="I1298" t="str">
            <v>liter</v>
          </cell>
        </row>
        <row r="1299">
          <cell r="C1299" t="str">
            <v>Faktor Efisiensi Alat</v>
          </cell>
          <cell r="G1299" t="str">
            <v>Fa</v>
          </cell>
          <cell r="H1299">
            <v>0.83</v>
          </cell>
          <cell r="I1299" t="str">
            <v>-</v>
          </cell>
        </row>
        <row r="1300">
          <cell r="C1300" t="str">
            <v>Waktu Siklus (termasuk proses pemanasan)</v>
          </cell>
          <cell r="G1300" t="str">
            <v>Ts</v>
          </cell>
          <cell r="H1300">
            <v>2</v>
          </cell>
          <cell r="I1300" t="str">
            <v>Jam</v>
          </cell>
        </row>
        <row r="1302">
          <cell r="C1302" t="str">
            <v>Kap.Prod. / jam =</v>
          </cell>
          <cell r="D1302" t="str">
            <v>V x Fa</v>
          </cell>
          <cell r="G1302" t="str">
            <v>Q1</v>
          </cell>
          <cell r="H1302">
            <v>332</v>
          </cell>
          <cell r="I1302" t="str">
            <v>liter</v>
          </cell>
        </row>
        <row r="1303">
          <cell r="D1303" t="str">
            <v>Ts</v>
          </cell>
          <cell r="Q1303" t="str">
            <v xml:space="preserve">JUMLAH HARGA PERALATAN   </v>
          </cell>
          <cell r="U1303">
            <v>513.3229393601066</v>
          </cell>
        </row>
        <row r="1304">
          <cell r="C1304" t="str">
            <v>Koefisien Alat / Ltr</v>
          </cell>
          <cell r="D1304" t="str">
            <v xml:space="preserve"> = 1 : Q1</v>
          </cell>
          <cell r="G1304" t="str">
            <v>(E03)</v>
          </cell>
          <cell r="H1304">
            <v>3.0120481927710845E-3</v>
          </cell>
          <cell r="I1304" t="str">
            <v>Jam</v>
          </cell>
        </row>
        <row r="1305">
          <cell r="L1305" t="str">
            <v>D.</v>
          </cell>
          <cell r="N1305" t="str">
            <v>JUMLAH HARGA TENAGA, BAHAN DAN PERALATAN  ( A + B + C )</v>
          </cell>
          <cell r="U1305">
            <v>792.17293936010662</v>
          </cell>
        </row>
        <row r="1306">
          <cell r="A1306" t="str">
            <v>2.b.</v>
          </cell>
          <cell r="C1306" t="str">
            <v>AIR COMPRESOR</v>
          </cell>
          <cell r="G1306" t="str">
            <v>(E05)</v>
          </cell>
          <cell r="L1306" t="str">
            <v>E.</v>
          </cell>
          <cell r="N1306" t="str">
            <v>OVERHEAD &amp; PROFIT</v>
          </cell>
          <cell r="P1306">
            <v>10</v>
          </cell>
          <cell r="Q1306" t="str">
            <v>%  x  D</v>
          </cell>
          <cell r="U1306">
            <v>79.217293936010662</v>
          </cell>
        </row>
        <row r="1307">
          <cell r="C1307" t="str">
            <v>Kapasitas Alat ------&gt;&gt;  diambil</v>
          </cell>
          <cell r="G1307" t="str">
            <v>V</v>
          </cell>
          <cell r="H1307">
            <v>400</v>
          </cell>
          <cell r="I1307" t="str">
            <v>M2 / Jam</v>
          </cell>
          <cell r="L1307" t="str">
            <v>F.</v>
          </cell>
          <cell r="N1307" t="str">
            <v>HARGA SATUAN PEKERJAAN  ( D + E )</v>
          </cell>
          <cell r="U1307">
            <v>871.39023329611723</v>
          </cell>
        </row>
        <row r="1308">
          <cell r="C1308" t="str">
            <v>Aplikasi Lapis Resap Pengikat rata-rata (Spesifikasi)</v>
          </cell>
          <cell r="G1308" t="str">
            <v>Ap</v>
          </cell>
          <cell r="H1308">
            <v>0.8</v>
          </cell>
          <cell r="I1308" t="str">
            <v>liter / M2</v>
          </cell>
          <cell r="L1308" t="str">
            <v>Note: 1</v>
          </cell>
          <cell r="N1308" t="str">
            <v>SATUAN dapat berdasarkan atas jam operasi untuk Tenaga Kerja dan Peralatan, volume dan/atau ukuran</v>
          </cell>
        </row>
        <row r="1309">
          <cell r="N1309" t="str">
            <v>berat untuk bahan-bahan.</v>
          </cell>
        </row>
        <row r="1310">
          <cell r="C1310" t="str">
            <v xml:space="preserve">Kap. Prod. / jam = </v>
          </cell>
          <cell r="D1310" t="str">
            <v>(V x Ap)</v>
          </cell>
          <cell r="G1310" t="str">
            <v>Q2</v>
          </cell>
          <cell r="H1310">
            <v>320</v>
          </cell>
          <cell r="I1310" t="str">
            <v>liter</v>
          </cell>
          <cell r="L1310">
            <v>2</v>
          </cell>
          <cell r="N1310" t="str">
            <v>Kuantitas satuan adalah kuantitas setiap komponen untuk menyelesaikan satu satuan pekerjaan dari nomor</v>
          </cell>
        </row>
        <row r="1311">
          <cell r="N1311" t="str">
            <v>mata pembayaran.</v>
          </cell>
        </row>
        <row r="1312">
          <cell r="C1312" t="str">
            <v>Koefisien Alat / Ltr</v>
          </cell>
          <cell r="D1312" t="str">
            <v xml:space="preserve"> = 1 : Q2</v>
          </cell>
          <cell r="G1312" t="str">
            <v>(E05)</v>
          </cell>
          <cell r="H1312">
            <v>3.1250000000000002E-3</v>
          </cell>
          <cell r="I1312" t="str">
            <v>Jam</v>
          </cell>
          <cell r="L1312">
            <v>3</v>
          </cell>
          <cell r="N1312" t="str">
            <v>Biaya satuan untuk peralatan sudah termasuk bahan bakar, bahan habis dipakai dan operator.</v>
          </cell>
        </row>
        <row r="1313">
          <cell r="L1313">
            <v>4</v>
          </cell>
          <cell r="N1313" t="str">
            <v>Biaya satuan sudah termasuk pengeluaran untuk seluruh pajak yang berkaitan (tetapi tidak termasuk PPN</v>
          </cell>
        </row>
        <row r="1314">
          <cell r="J1314" t="str">
            <v>Berlanjut ke halaman berikut</v>
          </cell>
          <cell r="N1314" t="str">
            <v>yang dibayar dari kontrak) dan biaya-biaya lainnya.</v>
          </cell>
        </row>
        <row r="1315">
          <cell r="A1315" t="str">
            <v>ITEM PEMBAYARAN NO.</v>
          </cell>
          <cell r="D1315" t="str">
            <v>:  8.1 (9)</v>
          </cell>
          <cell r="J1315" t="str">
            <v>Analisa EI-819</v>
          </cell>
        </row>
        <row r="1316">
          <cell r="A1316" t="str">
            <v xml:space="preserve">JENIS PEKERJAAN                                  </v>
          </cell>
          <cell r="D1316" t="str">
            <v>:  Bitumen Residual Untuk Pek.Minor</v>
          </cell>
        </row>
        <row r="1317">
          <cell r="A1317" t="str">
            <v>SATUAN PEMBAYARAN</v>
          </cell>
          <cell r="D1317" t="str">
            <v>:  LITER</v>
          </cell>
          <cell r="H1317" t="str">
            <v xml:space="preserve">         URAIAN ANALISA HARGA SATUAN</v>
          </cell>
        </row>
        <row r="1318">
          <cell r="J1318" t="str">
            <v>Lanjutan</v>
          </cell>
        </row>
        <row r="1320">
          <cell r="A1320" t="str">
            <v>No.</v>
          </cell>
          <cell r="C1320" t="str">
            <v>U R A I A N</v>
          </cell>
          <cell r="G1320" t="str">
            <v>KODE</v>
          </cell>
          <cell r="H1320" t="str">
            <v>KOEF.</v>
          </cell>
          <cell r="I1320" t="str">
            <v>SATUAN</v>
          </cell>
          <cell r="J1320" t="str">
            <v>KETERANGAN</v>
          </cell>
        </row>
        <row r="1323">
          <cell r="A1323" t="str">
            <v>2.c.</v>
          </cell>
          <cell r="C1323" t="str">
            <v>DUMP TRUCK (DT)</v>
          </cell>
          <cell r="G1323" t="str">
            <v>(E08)</v>
          </cell>
        </row>
        <row r="1324">
          <cell r="C1324" t="str">
            <v>Sebagai alat pengangkut bahan dilokasi pekerjaan</v>
          </cell>
        </row>
        <row r="1325">
          <cell r="C1325" t="str">
            <v>Dump Truck melayani alat Asphalt Sprayer.</v>
          </cell>
        </row>
        <row r="1326">
          <cell r="C1326" t="str">
            <v>Kap.Prod. / jam = sama dengan Asphalt Sprayer</v>
          </cell>
          <cell r="G1326" t="str">
            <v>Q3</v>
          </cell>
          <cell r="H1326">
            <v>332</v>
          </cell>
          <cell r="I1326" t="str">
            <v>liter</v>
          </cell>
        </row>
        <row r="1328">
          <cell r="C1328" t="str">
            <v>Koefisien Alat / Ltr</v>
          </cell>
          <cell r="D1328" t="str">
            <v xml:space="preserve"> = 1 : Q3</v>
          </cell>
          <cell r="G1328" t="str">
            <v>(E08)</v>
          </cell>
          <cell r="H1328">
            <v>3.0120481927710845E-3</v>
          </cell>
          <cell r="I1328" t="str">
            <v>Jam</v>
          </cell>
        </row>
        <row r="1330">
          <cell r="A1330" t="str">
            <v>3.</v>
          </cell>
          <cell r="C1330" t="str">
            <v>TENAGA</v>
          </cell>
        </row>
        <row r="1331">
          <cell r="C1331" t="str">
            <v>Produksi menentukan : ASPHALT SPRAYER</v>
          </cell>
          <cell r="G1331" t="str">
            <v>Q1</v>
          </cell>
          <cell r="H1331">
            <v>332</v>
          </cell>
          <cell r="I1331" t="str">
            <v>liter</v>
          </cell>
        </row>
        <row r="1332">
          <cell r="C1332" t="str">
            <v>Produksi / hari  =  Tk x Q1</v>
          </cell>
          <cell r="G1332" t="str">
            <v>Qt</v>
          </cell>
          <cell r="H1332">
            <v>2324</v>
          </cell>
          <cell r="I1332" t="str">
            <v>liter</v>
          </cell>
        </row>
        <row r="1333">
          <cell r="C1333" t="str">
            <v>Kebutuhan tenaga :</v>
          </cell>
        </row>
        <row r="1334">
          <cell r="D1334" t="str">
            <v>- Pekerja</v>
          </cell>
          <cell r="G1334" t="str">
            <v>P</v>
          </cell>
          <cell r="H1334">
            <v>10</v>
          </cell>
          <cell r="I1334" t="str">
            <v>orang</v>
          </cell>
        </row>
        <row r="1335">
          <cell r="D1335" t="str">
            <v>- Mandor</v>
          </cell>
          <cell r="G1335" t="str">
            <v>M</v>
          </cell>
          <cell r="H1335">
            <v>1</v>
          </cell>
          <cell r="I1335" t="str">
            <v>orang</v>
          </cell>
        </row>
        <row r="1337">
          <cell r="C1337" t="str">
            <v>Koefisien Tenaga / Ltr     :</v>
          </cell>
        </row>
        <row r="1338">
          <cell r="D1338" t="str">
            <v>- Pekerja</v>
          </cell>
          <cell r="E1338" t="str">
            <v>= (Tk x P) / Qt</v>
          </cell>
          <cell r="G1338" t="str">
            <v>(L01)</v>
          </cell>
          <cell r="H1338">
            <v>3.0120481927710843E-2</v>
          </cell>
          <cell r="I1338" t="str">
            <v>Jam</v>
          </cell>
        </row>
        <row r="1339">
          <cell r="D1339" t="str">
            <v>- Mandor</v>
          </cell>
          <cell r="E1339" t="str">
            <v>= (Tk x M) / Qt</v>
          </cell>
          <cell r="G1339" t="str">
            <v>(L03)</v>
          </cell>
          <cell r="H1339">
            <v>3.0120481927710845E-3</v>
          </cell>
          <cell r="I1339" t="str">
            <v>Jam</v>
          </cell>
        </row>
        <row r="1341">
          <cell r="A1341" t="str">
            <v>4.</v>
          </cell>
          <cell r="C1341" t="str">
            <v>HARGA DASAR SATUAN UPAH, BAHAN DAN ALAT</v>
          </cell>
        </row>
        <row r="1342">
          <cell r="C1342" t="str">
            <v>Lihat lampiran.</v>
          </cell>
        </row>
        <row r="1344">
          <cell r="A1344" t="str">
            <v>5.</v>
          </cell>
          <cell r="C1344" t="str">
            <v>ANALISA HARGA SATUAN PEKERJAAN</v>
          </cell>
        </row>
        <row r="1345">
          <cell r="C1345" t="str">
            <v>Lihat perhitungan dalam FORMULIR STANDAR UNTUK</v>
          </cell>
        </row>
        <row r="1346">
          <cell r="C1346" t="str">
            <v>PEREKEMAN ANALISA MASING-MASING HARGA</v>
          </cell>
        </row>
        <row r="1347">
          <cell r="C1347" t="str">
            <v>SATUAN.</v>
          </cell>
        </row>
        <row r="1348">
          <cell r="C1348" t="str">
            <v>Didapat Harga Satuan Pekerjaan :</v>
          </cell>
        </row>
        <row r="1350">
          <cell r="C1350" t="str">
            <v xml:space="preserve">Rp.  </v>
          </cell>
          <cell r="D1350">
            <v>871.39023329611723</v>
          </cell>
          <cell r="E1350" t="str">
            <v xml:space="preserve"> / Liter</v>
          </cell>
        </row>
        <row r="1353">
          <cell r="A1353" t="str">
            <v>6.</v>
          </cell>
          <cell r="C1353" t="str">
            <v>MASA PELAKSANAAN YANG DIPERLUKAN</v>
          </cell>
        </row>
        <row r="1354">
          <cell r="C1354" t="str">
            <v>Masa Pelaksanaan :</v>
          </cell>
          <cell r="D1354" t="str">
            <v>. . . . . . . . . . .</v>
          </cell>
          <cell r="E1354" t="str">
            <v>bulan</v>
          </cell>
        </row>
        <row r="1356">
          <cell r="A1356" t="str">
            <v>7.</v>
          </cell>
          <cell r="C1356" t="str">
            <v>VOLUME PEKERJAAN YANG DIPERLUKAN</v>
          </cell>
        </row>
        <row r="1357">
          <cell r="C1357" t="str">
            <v>Volume pekerjaan  :</v>
          </cell>
          <cell r="D1357">
            <v>0</v>
          </cell>
          <cell r="E1357" t="str">
            <v>Liter</v>
          </cell>
        </row>
        <row r="1372">
          <cell r="C1372" t="str">
            <v/>
          </cell>
        </row>
        <row r="1374">
          <cell r="A1374" t="str">
            <v>ITEM PEMBAYARAN NO.</v>
          </cell>
          <cell r="D1374" t="str">
            <v>:  8.2 (1)</v>
          </cell>
          <cell r="J1374" t="str">
            <v>Analisa EI-821</v>
          </cell>
          <cell r="T1374" t="str">
            <v>Analisa EI-821</v>
          </cell>
        </row>
        <row r="1375">
          <cell r="A1375" t="str">
            <v>JENIS PEKERJAAN</v>
          </cell>
          <cell r="D1375" t="str">
            <v>:  Perbaikan Bahu &amp; Pek. Minor Lain</v>
          </cell>
        </row>
        <row r="1376">
          <cell r="A1376" t="str">
            <v>SATUAN PEMBAYARAN</v>
          </cell>
          <cell r="D1376" t="str">
            <v>:  M3</v>
          </cell>
          <cell r="H1376" t="str">
            <v xml:space="preserve">         URAIAN ANALISA HARGA SATUAN</v>
          </cell>
          <cell r="L1376" t="str">
            <v>FORMULIR STANDAR UNTUK</v>
          </cell>
        </row>
        <row r="1377">
          <cell r="L1377" t="str">
            <v>PEREKAMAN ANALISA MASING-MASING HARGA SATUAN</v>
          </cell>
        </row>
        <row r="1378">
          <cell r="L1378" t="str">
            <v/>
          </cell>
        </row>
        <row r="1379">
          <cell r="A1379" t="str">
            <v>No.</v>
          </cell>
          <cell r="C1379" t="str">
            <v>U R A I A N</v>
          </cell>
          <cell r="G1379" t="str">
            <v>KODE</v>
          </cell>
          <cell r="H1379" t="str">
            <v>KOEF.</v>
          </cell>
          <cell r="I1379" t="str">
            <v>SATUAN</v>
          </cell>
          <cell r="J1379" t="str">
            <v>KETERANGAN</v>
          </cell>
        </row>
        <row r="1381">
          <cell r="L1381" t="str">
            <v>Proyek / Bagpro</v>
          </cell>
          <cell r="O1381" t="str">
            <v xml:space="preserve">:  Peningkatan Jalan Dan Jembatan Prop. NTT </v>
          </cell>
        </row>
        <row r="1382">
          <cell r="A1382" t="str">
            <v>I.</v>
          </cell>
          <cell r="C1382" t="str">
            <v>ASUMSI</v>
          </cell>
          <cell r="L1382" t="str">
            <v>No. Paket Kontrak</v>
          </cell>
          <cell r="O1382" t="str">
            <v xml:space="preserve">:  </v>
          </cell>
        </row>
        <row r="1383">
          <cell r="A1383">
            <v>1</v>
          </cell>
          <cell r="C1383" t="str">
            <v>Menggunakan tenaga pekerja</v>
          </cell>
          <cell r="L1383" t="str">
            <v>Nama Paket</v>
          </cell>
          <cell r="O1383" t="str">
            <v>:  Pembangunan Jalan Resetlement Pengungsi Mauritzu</v>
          </cell>
        </row>
        <row r="1384">
          <cell r="A1384">
            <v>2</v>
          </cell>
          <cell r="C1384" t="str">
            <v>Lokasi pekerjaan : sepanjang jalan</v>
          </cell>
          <cell r="L1384" t="str">
            <v>Prop / Kab / Kodya</v>
          </cell>
          <cell r="O1384" t="str">
            <v>:  Nusa Tenggara Timur / TTU</v>
          </cell>
        </row>
        <row r="1385">
          <cell r="A1385">
            <v>3</v>
          </cell>
          <cell r="C1385" t="str">
            <v>Kondisi Jalan   :  sedang / baik</v>
          </cell>
          <cell r="L1385" t="str">
            <v>ITEM PEMBAYARAN NO.</v>
          </cell>
          <cell r="O1385" t="str">
            <v>:  8.2 (1)</v>
          </cell>
          <cell r="R1385" t="str">
            <v>PERKIRAAN VOL. PEK.</v>
          </cell>
          <cell r="T1385" t="str">
            <v>:</v>
          </cell>
          <cell r="U1385">
            <v>0</v>
          </cell>
        </row>
        <row r="1386">
          <cell r="A1386">
            <v>4</v>
          </cell>
          <cell r="C1386" t="str">
            <v>Jam kerja efektif per-hari</v>
          </cell>
          <cell r="G1386" t="str">
            <v>Tk</v>
          </cell>
          <cell r="H1386">
            <v>7</v>
          </cell>
          <cell r="I1386" t="str">
            <v>Jam</v>
          </cell>
          <cell r="L1386" t="str">
            <v>JENIS PEKERJAAN</v>
          </cell>
          <cell r="O1386" t="str">
            <v>:  Perbaikan Bahu &amp; Pek. Minor Lain</v>
          </cell>
          <cell r="R1386" t="str">
            <v>TOTAL HARGA (Rp.)</v>
          </cell>
          <cell r="T1386" t="str">
            <v>:</v>
          </cell>
          <cell r="U1386">
            <v>0</v>
          </cell>
        </row>
        <row r="1387">
          <cell r="A1387">
            <v>5</v>
          </cell>
          <cell r="C1387" t="str">
            <v>Faktor pengembangan bahan</v>
          </cell>
          <cell r="G1387" t="str">
            <v>Fk</v>
          </cell>
          <cell r="H1387">
            <v>1.2</v>
          </cell>
          <cell r="I1387" t="str">
            <v>-</v>
          </cell>
          <cell r="L1387" t="str">
            <v>SATUAN PEMBAYARAN</v>
          </cell>
          <cell r="O1387" t="str">
            <v>:  M3</v>
          </cell>
          <cell r="R1387" t="str">
            <v>% THD. BIAYA PROYEK</v>
          </cell>
          <cell r="T1387" t="str">
            <v>:</v>
          </cell>
          <cell r="U1387">
            <v>0</v>
          </cell>
        </row>
        <row r="1390">
          <cell r="A1390" t="str">
            <v>II.</v>
          </cell>
          <cell r="C1390" t="str">
            <v>URUTAN KERJA</v>
          </cell>
          <cell r="Q1390" t="str">
            <v>PERKIRAAN</v>
          </cell>
          <cell r="R1390" t="str">
            <v>HARGA</v>
          </cell>
          <cell r="S1390" t="str">
            <v>JUMLAH</v>
          </cell>
        </row>
        <row r="1391">
          <cell r="A1391">
            <v>1</v>
          </cell>
          <cell r="C1391" t="str">
            <v>Tanah yang dipotong umumnya berada disisi jalan</v>
          </cell>
          <cell r="L1391" t="str">
            <v>NO.</v>
          </cell>
          <cell r="N1391" t="str">
            <v>KOMPONEN</v>
          </cell>
          <cell r="P1391" t="str">
            <v>SATUAN</v>
          </cell>
          <cell r="Q1391" t="str">
            <v>KUANTITAS</v>
          </cell>
          <cell r="R1391" t="str">
            <v>SATUAN</v>
          </cell>
          <cell r="S1391" t="str">
            <v>HARGA</v>
          </cell>
        </row>
        <row r="1392">
          <cell r="A1392">
            <v>2</v>
          </cell>
          <cell r="C1392" t="str">
            <v>Penggalian dilakukan dengan menggunakan pekerja</v>
          </cell>
          <cell r="R1392" t="str">
            <v>(Rp.)</v>
          </cell>
          <cell r="S1392" t="str">
            <v>(Rp.)</v>
          </cell>
        </row>
        <row r="1393">
          <cell r="A1393">
            <v>3</v>
          </cell>
          <cell r="C1393" t="str">
            <v>Selanjutnya pekerja memuat material hasil</v>
          </cell>
        </row>
        <row r="1394">
          <cell r="C1394" t="str">
            <v>galian kedalam Dump Truck</v>
          </cell>
        </row>
        <row r="1395">
          <cell r="A1395">
            <v>4</v>
          </cell>
          <cell r="C1395" t="str">
            <v>Dump Truck membuang material hasil galian keluar</v>
          </cell>
          <cell r="L1395" t="str">
            <v>A.</v>
          </cell>
          <cell r="N1395" t="str">
            <v>TENAGA</v>
          </cell>
        </row>
        <row r="1396">
          <cell r="C1396" t="str">
            <v>lokasi jalan sejauh</v>
          </cell>
          <cell r="G1396" t="str">
            <v>L</v>
          </cell>
          <cell r="H1396">
            <v>2</v>
          </cell>
          <cell r="I1396" t="str">
            <v>Km</v>
          </cell>
        </row>
        <row r="1397">
          <cell r="L1397" t="str">
            <v>1.</v>
          </cell>
          <cell r="N1397" t="str">
            <v>Pekerja Biasa</v>
          </cell>
          <cell r="O1397" t="str">
            <v>(L01)</v>
          </cell>
          <cell r="P1397" t="str">
            <v>Jam</v>
          </cell>
          <cell r="Q1397">
            <v>1</v>
          </cell>
          <cell r="R1397">
            <v>0</v>
          </cell>
          <cell r="U1397">
            <v>0</v>
          </cell>
        </row>
        <row r="1398">
          <cell r="L1398" t="str">
            <v>2.</v>
          </cell>
          <cell r="N1398" t="str">
            <v>Mandor</v>
          </cell>
          <cell r="O1398" t="str">
            <v>(L03)</v>
          </cell>
          <cell r="P1398" t="str">
            <v>Jam</v>
          </cell>
          <cell r="Q1398">
            <v>0.1</v>
          </cell>
          <cell r="R1398">
            <v>0</v>
          </cell>
          <cell r="U1398">
            <v>0</v>
          </cell>
        </row>
        <row r="1399">
          <cell r="A1399" t="str">
            <v>III.</v>
          </cell>
          <cell r="C1399" t="str">
            <v>PEMAKAIAN BAHAN, ALAT DAN TENAGA</v>
          </cell>
        </row>
        <row r="1401">
          <cell r="A1401" t="str">
            <v xml:space="preserve">   1.</v>
          </cell>
          <cell r="C1401" t="str">
            <v>BAHAN</v>
          </cell>
          <cell r="Q1401" t="str">
            <v xml:space="preserve">JUMLAH HARGA TENAGA   </v>
          </cell>
          <cell r="U1401">
            <v>0</v>
          </cell>
        </row>
        <row r="1402">
          <cell r="C1402" t="str">
            <v>Tidak ada bahan yang diperlukan</v>
          </cell>
        </row>
        <row r="1403">
          <cell r="L1403" t="str">
            <v>B.</v>
          </cell>
          <cell r="N1403" t="str">
            <v>BAHAN</v>
          </cell>
        </row>
        <row r="1405">
          <cell r="A1405" t="str">
            <v xml:space="preserve">   2.</v>
          </cell>
          <cell r="C1405" t="str">
            <v>ALAT</v>
          </cell>
        </row>
        <row r="1406">
          <cell r="A1406" t="str">
            <v xml:space="preserve">   2.a.</v>
          </cell>
          <cell r="C1406" t="str">
            <v>EXCAVATOR</v>
          </cell>
          <cell r="G1406" t="str">
            <v>(E10)</v>
          </cell>
        </row>
        <row r="1407">
          <cell r="C1407" t="str">
            <v>Kapasitas Bucket</v>
          </cell>
          <cell r="G1407" t="str">
            <v>V</v>
          </cell>
          <cell r="H1407" t="str">
            <v xml:space="preserve">  -  </v>
          </cell>
          <cell r="I1407" t="str">
            <v>M3</v>
          </cell>
        </row>
        <row r="1408">
          <cell r="C1408" t="str">
            <v>Faktor Bucket</v>
          </cell>
          <cell r="G1408" t="str">
            <v>Fb</v>
          </cell>
          <cell r="H1408" t="str">
            <v xml:space="preserve">  -  </v>
          </cell>
          <cell r="I1408" t="str">
            <v>-</v>
          </cell>
        </row>
        <row r="1409">
          <cell r="C1409" t="str">
            <v>Faktor  Efisiensi alat</v>
          </cell>
          <cell r="G1409" t="str">
            <v>Fa</v>
          </cell>
          <cell r="H1409" t="str">
            <v xml:space="preserve">  -  </v>
          </cell>
          <cell r="I1409" t="str">
            <v>-</v>
          </cell>
        </row>
        <row r="1410">
          <cell r="C1410" t="str">
            <v>Faktor  material</v>
          </cell>
          <cell r="G1410" t="str">
            <v>Fm</v>
          </cell>
          <cell r="H1410" t="str">
            <v xml:space="preserve">  -  </v>
          </cell>
          <cell r="I1410" t="str">
            <v>-</v>
          </cell>
        </row>
        <row r="1411">
          <cell r="C1411" t="str">
            <v>Waktu siklus</v>
          </cell>
          <cell r="G1411" t="str">
            <v>Ts1</v>
          </cell>
          <cell r="I1411" t="str">
            <v>menit</v>
          </cell>
          <cell r="Q1411" t="str">
            <v xml:space="preserve">JUMLAH HARGA BAHAN   </v>
          </cell>
          <cell r="U1411">
            <v>0</v>
          </cell>
        </row>
        <row r="1412">
          <cell r="C1412" t="str">
            <v>- Menggali / memuat</v>
          </cell>
          <cell r="G1412" t="str">
            <v>T1</v>
          </cell>
          <cell r="H1412" t="str">
            <v xml:space="preserve">  -  </v>
          </cell>
          <cell r="I1412" t="str">
            <v>menit</v>
          </cell>
        </row>
        <row r="1413">
          <cell r="C1413" t="str">
            <v>- Lain-lain</v>
          </cell>
          <cell r="G1413" t="str">
            <v>T2</v>
          </cell>
          <cell r="H1413" t="str">
            <v xml:space="preserve">  -  </v>
          </cell>
          <cell r="I1413" t="str">
            <v>menit</v>
          </cell>
          <cell r="L1413" t="str">
            <v>C.</v>
          </cell>
          <cell r="N1413" t="str">
            <v>PERALATAN</v>
          </cell>
        </row>
        <row r="1414">
          <cell r="G1414" t="str">
            <v>Ts1</v>
          </cell>
          <cell r="H1414" t="str">
            <v xml:space="preserve">  -  </v>
          </cell>
          <cell r="I1414" t="str">
            <v>menit</v>
          </cell>
        </row>
        <row r="1415">
          <cell r="L1415" t="str">
            <v>1.</v>
          </cell>
          <cell r="N1415" t="str">
            <v>Excavator</v>
          </cell>
          <cell r="O1415" t="str">
            <v>(E10)</v>
          </cell>
          <cell r="P1415" t="str">
            <v>Jam</v>
          </cell>
          <cell r="Q1415" t="str">
            <v xml:space="preserve">  -  </v>
          </cell>
          <cell r="R1415">
            <v>220215.23650827777</v>
          </cell>
          <cell r="U1415">
            <v>0</v>
          </cell>
        </row>
        <row r="1416">
          <cell r="C1416" t="str">
            <v>Kap. Prod. / jam =</v>
          </cell>
          <cell r="D1416" t="str">
            <v>V  x Fb x Fa x Fm x 60</v>
          </cell>
          <cell r="G1416" t="str">
            <v>Qo</v>
          </cell>
          <cell r="H1416" t="str">
            <v xml:space="preserve">  -  </v>
          </cell>
          <cell r="I1416" t="str">
            <v>M3  / jam</v>
          </cell>
          <cell r="L1416" t="str">
            <v>2.</v>
          </cell>
          <cell r="N1416" t="str">
            <v>Dump Truck</v>
          </cell>
          <cell r="O1416" t="str">
            <v>(E08)</v>
          </cell>
          <cell r="P1416" t="str">
            <v>Jam</v>
          </cell>
          <cell r="Q1416">
            <v>0.17028112449799199</v>
          </cell>
          <cell r="R1416">
            <v>85369.901634057198</v>
          </cell>
          <cell r="U1416">
            <v>14536.882848530224</v>
          </cell>
        </row>
        <row r="1417">
          <cell r="D1417" t="str">
            <v>Ts x Fh</v>
          </cell>
          <cell r="L1417" t="str">
            <v>3.</v>
          </cell>
          <cell r="N1417" t="str">
            <v>Alat Bantu</v>
          </cell>
          <cell r="P1417" t="str">
            <v>Ls</v>
          </cell>
          <cell r="Q1417">
            <v>1</v>
          </cell>
          <cell r="R1417">
            <v>150</v>
          </cell>
          <cell r="U1417">
            <v>150</v>
          </cell>
        </row>
        <row r="1419">
          <cell r="C1419" t="str">
            <v>Koefisien Alat / M3</v>
          </cell>
          <cell r="D1419" t="str">
            <v xml:space="preserve"> =  1  :  Qo</v>
          </cell>
          <cell r="G1419" t="str">
            <v>(E10)</v>
          </cell>
          <cell r="H1419" t="str">
            <v xml:space="preserve">  -  </v>
          </cell>
          <cell r="I1419" t="str">
            <v>Jam</v>
          </cell>
        </row>
        <row r="1423">
          <cell r="A1423" t="str">
            <v xml:space="preserve">   2.b.</v>
          </cell>
          <cell r="C1423" t="str">
            <v>DUMP TRUCK</v>
          </cell>
          <cell r="G1423" t="str">
            <v>(E08)</v>
          </cell>
          <cell r="Q1423" t="str">
            <v xml:space="preserve">JUMLAH HARGA PERALATAN   </v>
          </cell>
          <cell r="U1423">
            <v>14686.882848530224</v>
          </cell>
        </row>
        <row r="1424">
          <cell r="C1424" t="str">
            <v>Kapasitas bak</v>
          </cell>
          <cell r="G1424" t="str">
            <v>V</v>
          </cell>
          <cell r="H1424">
            <v>6</v>
          </cell>
          <cell r="I1424" t="str">
            <v>M3</v>
          </cell>
        </row>
        <row r="1425">
          <cell r="C1425" t="str">
            <v>Faktor  efisiensi alat</v>
          </cell>
          <cell r="G1425" t="str">
            <v>Fa</v>
          </cell>
          <cell r="H1425">
            <v>0.83</v>
          </cell>
          <cell r="L1425" t="str">
            <v>D.</v>
          </cell>
          <cell r="N1425" t="str">
            <v>JUMLAH HARGA TENAGA, BAHAN DAN PERALATAN  ( A + B + C )</v>
          </cell>
          <cell r="U1425">
            <v>14686.882848530224</v>
          </cell>
        </row>
        <row r="1426">
          <cell r="C1426" t="str">
            <v>Kecepatan rata-rata bermuatan</v>
          </cell>
          <cell r="G1426" t="str">
            <v>v1</v>
          </cell>
          <cell r="H1426">
            <v>40</v>
          </cell>
          <cell r="I1426" t="str">
            <v>Km/Jam</v>
          </cell>
          <cell r="L1426" t="str">
            <v>E.</v>
          </cell>
          <cell r="N1426" t="str">
            <v>OVERHEAD &amp; PROFIT</v>
          </cell>
          <cell r="P1426">
            <v>10</v>
          </cell>
          <cell r="Q1426" t="str">
            <v>%  x  D</v>
          </cell>
          <cell r="U1426">
            <v>1468.6882848530224</v>
          </cell>
        </row>
        <row r="1427">
          <cell r="C1427" t="str">
            <v>Kecepatan rata-rata kosong</v>
          </cell>
          <cell r="G1427" t="str">
            <v>v2</v>
          </cell>
          <cell r="H1427">
            <v>50</v>
          </cell>
          <cell r="I1427" t="str">
            <v>Km/Jam</v>
          </cell>
          <cell r="L1427" t="str">
            <v>F.</v>
          </cell>
          <cell r="N1427" t="str">
            <v>HARGA SATUAN PEKERJAAN  ( D + E )</v>
          </cell>
          <cell r="U1427">
            <v>16155.571133383246</v>
          </cell>
        </row>
        <row r="1428">
          <cell r="C1428" t="str">
            <v>Waktu  siklus</v>
          </cell>
          <cell r="G1428" t="str">
            <v>Ts2</v>
          </cell>
          <cell r="I1428" t="str">
            <v>menit</v>
          </cell>
          <cell r="L1428" t="str">
            <v>Note: 1</v>
          </cell>
          <cell r="N1428" t="str">
            <v>SATUAN dapat berdasarkan atas jam operasi untuk Tenaga Kerja dan Peralatan, volume dan/atau ukuran</v>
          </cell>
        </row>
        <row r="1429">
          <cell r="C1429" t="str">
            <v>- Waktu tempuh isi</v>
          </cell>
          <cell r="E1429" t="str">
            <v>=   (L  :  v1)  x  60</v>
          </cell>
          <cell r="G1429" t="str">
            <v>T1</v>
          </cell>
          <cell r="H1429">
            <v>3</v>
          </cell>
          <cell r="I1429" t="str">
            <v>menit</v>
          </cell>
          <cell r="N1429" t="str">
            <v>berat untuk bahan-bahan.</v>
          </cell>
        </row>
        <row r="1430">
          <cell r="C1430" t="str">
            <v>- Waktu tempuh kosong</v>
          </cell>
          <cell r="E1430" t="str">
            <v>=   (L  :  v2)  x  60</v>
          </cell>
          <cell r="G1430" t="str">
            <v>T2</v>
          </cell>
          <cell r="H1430">
            <v>2.4</v>
          </cell>
          <cell r="I1430" t="str">
            <v>menit</v>
          </cell>
          <cell r="L1430">
            <v>2</v>
          </cell>
          <cell r="N1430" t="str">
            <v>Kuantitas satuan adalah kuantitas setiap komponen untuk menyelesaikan satu satuan pekerjaan dari nomor</v>
          </cell>
        </row>
        <row r="1431">
          <cell r="C1431" t="str">
            <v>- Muat</v>
          </cell>
          <cell r="G1431" t="str">
            <v>T3</v>
          </cell>
          <cell r="H1431">
            <v>35</v>
          </cell>
          <cell r="I1431" t="str">
            <v>menit</v>
          </cell>
          <cell r="N1431" t="str">
            <v>mata pembayaran.</v>
          </cell>
        </row>
        <row r="1432">
          <cell r="C1432" t="str">
            <v>- Lain-lain</v>
          </cell>
          <cell r="G1432" t="str">
            <v>T4</v>
          </cell>
          <cell r="H1432">
            <v>2</v>
          </cell>
          <cell r="I1432" t="str">
            <v>menit</v>
          </cell>
          <cell r="L1432">
            <v>3</v>
          </cell>
          <cell r="N1432" t="str">
            <v>Biaya satuan untuk peralatan sudah termasuk bahan bakar, bahan habis dipakai dan operator.</v>
          </cell>
        </row>
        <row r="1433">
          <cell r="G1433" t="str">
            <v>Ts2</v>
          </cell>
          <cell r="H1433">
            <v>42.4</v>
          </cell>
          <cell r="I1433" t="str">
            <v>menit</v>
          </cell>
          <cell r="L1433">
            <v>4</v>
          </cell>
          <cell r="N1433" t="str">
            <v>Biaya satuan sudah termasuk pengeluaran untuk seluruh pajak yang berkaitan (tetapi tidak termasuk PPN</v>
          </cell>
        </row>
        <row r="1434">
          <cell r="J1434" t="str">
            <v>Berlanjut ke halaman berikut</v>
          </cell>
          <cell r="N1434" t="str">
            <v>yang dibayar dari kontrak) dan biaya-biaya lainnya.</v>
          </cell>
        </row>
        <row r="1435">
          <cell r="A1435" t="str">
            <v>ITEM PEMBAYARAN NO.</v>
          </cell>
          <cell r="D1435" t="str">
            <v>:  8.2 (1)</v>
          </cell>
          <cell r="J1435" t="str">
            <v>Analisa EI-821</v>
          </cell>
        </row>
        <row r="1436">
          <cell r="A1436" t="str">
            <v>JENIS PEKERJAAN</v>
          </cell>
          <cell r="D1436" t="str">
            <v>:  Perbaikan Bahu &amp; Pek. Minor Lain</v>
          </cell>
        </row>
        <row r="1437">
          <cell r="A1437" t="str">
            <v>SATUAN PEMBAYARAN</v>
          </cell>
          <cell r="D1437" t="str">
            <v>:  M3</v>
          </cell>
          <cell r="H1437" t="str">
            <v xml:space="preserve">         URAIAN ANALISA HARGA SATUAN</v>
          </cell>
        </row>
        <row r="1438">
          <cell r="J1438" t="str">
            <v>Lanjutan</v>
          </cell>
        </row>
        <row r="1440">
          <cell r="A1440" t="str">
            <v>No.</v>
          </cell>
          <cell r="C1440" t="str">
            <v>U R A I A N</v>
          </cell>
          <cell r="G1440" t="str">
            <v>KODE</v>
          </cell>
          <cell r="H1440" t="str">
            <v>KOEF.</v>
          </cell>
          <cell r="I1440" t="str">
            <v>SATUAN</v>
          </cell>
          <cell r="J1440" t="str">
            <v>KETERANGAN</v>
          </cell>
        </row>
        <row r="1443">
          <cell r="C1443" t="str">
            <v>Kapasitas Produksi / Jam   =</v>
          </cell>
          <cell r="E1443" t="str">
            <v>V x Fa x 60</v>
          </cell>
          <cell r="G1443" t="str">
            <v>Q1</v>
          </cell>
          <cell r="H1443">
            <v>5.8726415094339615</v>
          </cell>
          <cell r="I1443" t="str">
            <v xml:space="preserve">M3 / Jam </v>
          </cell>
        </row>
        <row r="1444">
          <cell r="E1444" t="str">
            <v xml:space="preserve">    Fk x Ts</v>
          </cell>
        </row>
        <row r="1447">
          <cell r="C1447" t="str">
            <v>Koefisien Alat / M3</v>
          </cell>
          <cell r="D1447" t="str">
            <v xml:space="preserve"> =  1  :  Q1</v>
          </cell>
          <cell r="G1447" t="str">
            <v>(E08)</v>
          </cell>
          <cell r="H1447">
            <v>0.17028112449799199</v>
          </cell>
          <cell r="I1447" t="str">
            <v>jam</v>
          </cell>
        </row>
        <row r="1450">
          <cell r="A1450" t="str">
            <v>2.d.</v>
          </cell>
          <cell r="C1450" t="str">
            <v>ALAT  BANTU</v>
          </cell>
        </row>
        <row r="1451">
          <cell r="C1451" t="str">
            <v>Diperlukan alat-alat bantu kecil</v>
          </cell>
          <cell r="J1451" t="str">
            <v>Lump Sum</v>
          </cell>
        </row>
        <row r="1452">
          <cell r="C1452" t="str">
            <v>- Sekop</v>
          </cell>
        </row>
        <row r="1453">
          <cell r="C1453" t="str">
            <v>- Keranjang</v>
          </cell>
        </row>
        <row r="1455">
          <cell r="A1455" t="str">
            <v xml:space="preserve">   3.</v>
          </cell>
          <cell r="C1455" t="str">
            <v>TENAGA</v>
          </cell>
        </row>
        <row r="1457">
          <cell r="C1457" t="str">
            <v xml:space="preserve">Produksi Galian / hari  =  </v>
          </cell>
          <cell r="G1457" t="str">
            <v>Qt</v>
          </cell>
          <cell r="H1457">
            <v>70</v>
          </cell>
          <cell r="I1457" t="str">
            <v>M3</v>
          </cell>
        </row>
        <row r="1458">
          <cell r="C1458" t="str">
            <v>Kebutuhan tenaga :</v>
          </cell>
        </row>
        <row r="1459">
          <cell r="D1459" t="str">
            <v>- Pekerja</v>
          </cell>
          <cell r="G1459" t="str">
            <v>P</v>
          </cell>
          <cell r="H1459">
            <v>10</v>
          </cell>
          <cell r="I1459" t="str">
            <v>orang</v>
          </cell>
        </row>
        <row r="1460">
          <cell r="D1460" t="str">
            <v>- Mandor</v>
          </cell>
          <cell r="G1460" t="str">
            <v>M</v>
          </cell>
          <cell r="H1460">
            <v>1</v>
          </cell>
          <cell r="I1460" t="str">
            <v>orang</v>
          </cell>
        </row>
        <row r="1462">
          <cell r="C1462" t="str">
            <v>Koefisien tenaga / M3   :</v>
          </cell>
        </row>
        <row r="1463">
          <cell r="D1463" t="str">
            <v>- Pekerja</v>
          </cell>
          <cell r="E1463" t="str">
            <v>= (Tk x P) : Qt</v>
          </cell>
          <cell r="G1463" t="str">
            <v>(L01)</v>
          </cell>
          <cell r="H1463">
            <v>1</v>
          </cell>
          <cell r="I1463" t="str">
            <v>jam</v>
          </cell>
        </row>
        <row r="1464">
          <cell r="D1464" t="str">
            <v>- Mandor</v>
          </cell>
          <cell r="E1464" t="str">
            <v>= (Tk x M) : Qt</v>
          </cell>
          <cell r="G1464" t="str">
            <v>(L03)</v>
          </cell>
          <cell r="H1464">
            <v>0.1</v>
          </cell>
          <cell r="I1464" t="str">
            <v>jam</v>
          </cell>
        </row>
        <row r="1466">
          <cell r="A1466" t="str">
            <v>4.</v>
          </cell>
          <cell r="C1466" t="str">
            <v>HARGA DASAR SATUAN UPAH, BAHAN DAN ALAT</v>
          </cell>
        </row>
        <row r="1467">
          <cell r="C1467" t="str">
            <v>Lihat lampiran.</v>
          </cell>
        </row>
        <row r="1469">
          <cell r="A1469" t="str">
            <v>5.</v>
          </cell>
          <cell r="C1469" t="str">
            <v>ANALISA HARGA SATUAN PEKERJAAN</v>
          </cell>
        </row>
        <row r="1470">
          <cell r="C1470" t="str">
            <v>Lihat perhitungan dalam FORMULIR STANDAR UNTUK</v>
          </cell>
        </row>
        <row r="1471">
          <cell r="C1471" t="str">
            <v>PEREKEMAN ANALISA MASING-MASING HARGA</v>
          </cell>
        </row>
        <row r="1472">
          <cell r="C1472" t="str">
            <v>SATUAN.</v>
          </cell>
        </row>
        <row r="1473">
          <cell r="C1473" t="str">
            <v>Didapat Harga Satuan Pekerjaan :</v>
          </cell>
        </row>
        <row r="1475">
          <cell r="C1475" t="str">
            <v xml:space="preserve">Rp.  </v>
          </cell>
          <cell r="D1475">
            <v>16155.571133383246</v>
          </cell>
          <cell r="E1475" t="str">
            <v xml:space="preserve"> / M3</v>
          </cell>
        </row>
        <row r="1478">
          <cell r="A1478" t="str">
            <v>6.</v>
          </cell>
          <cell r="C1478" t="str">
            <v>MASA PELAKSANAAN YANG DIPERLUKAN</v>
          </cell>
        </row>
        <row r="1479">
          <cell r="C1479" t="str">
            <v>Masa Pelaksanaan :</v>
          </cell>
          <cell r="D1479" t="str">
            <v>. . . . . . . . . . .</v>
          </cell>
          <cell r="E1479" t="str">
            <v>bulan</v>
          </cell>
        </row>
        <row r="1481">
          <cell r="A1481" t="str">
            <v>7.</v>
          </cell>
          <cell r="C1481" t="str">
            <v>VOLUME PEKERJAAN YANG DIPERLUKAN</v>
          </cell>
        </row>
        <row r="1482">
          <cell r="C1482" t="str">
            <v>Volume pekerjaan  :</v>
          </cell>
          <cell r="D1482">
            <v>0</v>
          </cell>
          <cell r="E1482" t="str">
            <v>M3</v>
          </cell>
        </row>
        <row r="1494">
          <cell r="A1494" t="str">
            <v>ITEM PEMBAYARAN NO.</v>
          </cell>
          <cell r="D1494" t="str">
            <v>:  8.4 (2)</v>
          </cell>
          <cell r="J1494" t="str">
            <v>Analisa EI-842</v>
          </cell>
          <cell r="T1494" t="str">
            <v>Analisa EI-842</v>
          </cell>
        </row>
        <row r="1495">
          <cell r="A1495" t="str">
            <v>JENIS PEKERJAAN</v>
          </cell>
          <cell r="D1495" t="str">
            <v>:  Marka Jalan (Non Thermoplastic)</v>
          </cell>
        </row>
        <row r="1496">
          <cell r="A1496" t="str">
            <v>SATUAN PEMBAYARAN</v>
          </cell>
          <cell r="D1496" t="str">
            <v>:  M2</v>
          </cell>
          <cell r="H1496" t="str">
            <v xml:space="preserve">        URAIAN ANALISA HARGA SATUAN</v>
          </cell>
          <cell r="L1496" t="str">
            <v>FORMULIR STANDAR UNTUK</v>
          </cell>
        </row>
        <row r="1497">
          <cell r="L1497" t="str">
            <v>PEREKAMAN ANALISA MASING-MASING HARGA SATUAN</v>
          </cell>
        </row>
        <row r="1498">
          <cell r="L1498" t="str">
            <v/>
          </cell>
        </row>
        <row r="1499">
          <cell r="A1499" t="str">
            <v>No.</v>
          </cell>
          <cell r="C1499" t="str">
            <v>U R A I A N</v>
          </cell>
          <cell r="G1499" t="str">
            <v>KODE</v>
          </cell>
          <cell r="H1499" t="str">
            <v>KOEF.</v>
          </cell>
          <cell r="I1499" t="str">
            <v>SATUAN</v>
          </cell>
          <cell r="J1499" t="str">
            <v>KETERANGAN</v>
          </cell>
        </row>
        <row r="1501">
          <cell r="L1501" t="str">
            <v>Proyek / Bagpro</v>
          </cell>
          <cell r="O1501" t="str">
            <v xml:space="preserve">:  Peningkatan Jalan Dan Jembatan Prop. NTT </v>
          </cell>
        </row>
        <row r="1502">
          <cell r="A1502" t="str">
            <v>I.</v>
          </cell>
          <cell r="C1502" t="str">
            <v>ASUMSI</v>
          </cell>
          <cell r="L1502" t="str">
            <v>No. Paket Kontrak</v>
          </cell>
          <cell r="O1502" t="str">
            <v xml:space="preserve">:  </v>
          </cell>
        </row>
        <row r="1503">
          <cell r="A1503">
            <v>1</v>
          </cell>
          <cell r="C1503" t="str">
            <v>Pekerjaan dilakukan secara manual</v>
          </cell>
          <cell r="L1503" t="str">
            <v>Nama Paket</v>
          </cell>
          <cell r="O1503" t="str">
            <v>:  Pembangunan Jalan Resetlement Pengungsi Mauritzu</v>
          </cell>
        </row>
        <row r="1504">
          <cell r="A1504">
            <v>2</v>
          </cell>
          <cell r="C1504" t="str">
            <v>Lokasi pekerjaan : sepanjang jalan</v>
          </cell>
          <cell r="L1504" t="str">
            <v>Prop / Kab / Kodya</v>
          </cell>
          <cell r="O1504" t="str">
            <v>:  Nusa Tenggara Timur / TTU</v>
          </cell>
        </row>
        <row r="1505">
          <cell r="A1505">
            <v>3</v>
          </cell>
          <cell r="C1505" t="str">
            <v>Bahan dasar (besi dan kawat) diterima seluruhnya</v>
          </cell>
          <cell r="L1505" t="str">
            <v>ITEM PEMBAYARAN NO.</v>
          </cell>
          <cell r="O1505" t="str">
            <v>:  8.4 (2)</v>
          </cell>
          <cell r="R1505" t="str">
            <v>PERKIRAAN VOL. PEK.</v>
          </cell>
          <cell r="T1505" t="str">
            <v>:</v>
          </cell>
          <cell r="U1505">
            <v>0</v>
          </cell>
        </row>
        <row r="1506">
          <cell r="C1506" t="str">
            <v>di lokasi pekerjaan</v>
          </cell>
          <cell r="L1506" t="str">
            <v>JENIS PEKERJAAN</v>
          </cell>
          <cell r="O1506" t="str">
            <v>:  Marka Jalan (Non Thermoplastic)</v>
          </cell>
          <cell r="R1506" t="str">
            <v>TOTAL HARGA (Rp.)</v>
          </cell>
          <cell r="T1506" t="str">
            <v>:</v>
          </cell>
          <cell r="U1506">
            <v>0</v>
          </cell>
        </row>
        <row r="1507">
          <cell r="A1507">
            <v>4</v>
          </cell>
          <cell r="C1507" t="str">
            <v>Jarak rata-rata Base camp ke lokasi pekerjaan</v>
          </cell>
          <cell r="G1507" t="str">
            <v>L</v>
          </cell>
          <cell r="H1507">
            <v>17.5</v>
          </cell>
          <cell r="I1507" t="str">
            <v>KM</v>
          </cell>
          <cell r="L1507" t="str">
            <v>SATUAN PEMBAYARAN</v>
          </cell>
          <cell r="O1507" t="str">
            <v>:  M2</v>
          </cell>
          <cell r="R1507" t="str">
            <v>% THD. BIAYA PROYEK</v>
          </cell>
          <cell r="T1507" t="str">
            <v>:</v>
          </cell>
          <cell r="U1507">
            <v>0</v>
          </cell>
        </row>
        <row r="1508">
          <cell r="A1508">
            <v>5</v>
          </cell>
          <cell r="C1508" t="str">
            <v>Jam kerja efektif per-hari</v>
          </cell>
          <cell r="G1508" t="str">
            <v>Tk</v>
          </cell>
          <cell r="H1508">
            <v>7</v>
          </cell>
          <cell r="I1508" t="str">
            <v>jam</v>
          </cell>
        </row>
        <row r="1509">
          <cell r="A1509">
            <v>6</v>
          </cell>
          <cell r="C1509" t="str">
            <v>Faktor Kehilangan Material</v>
          </cell>
          <cell r="G1509" t="str">
            <v>Fh</v>
          </cell>
          <cell r="H1509">
            <v>1.05</v>
          </cell>
          <cell r="I1509" t="str">
            <v>-</v>
          </cell>
        </row>
        <row r="1510">
          <cell r="A1510">
            <v>7</v>
          </cell>
          <cell r="C1510" t="str">
            <v>Tebal lapisan cat secara manual</v>
          </cell>
          <cell r="G1510" t="str">
            <v>t</v>
          </cell>
          <cell r="H1510">
            <v>3.8E-3</v>
          </cell>
          <cell r="I1510" t="str">
            <v>M</v>
          </cell>
          <cell r="J1510" t="str">
            <v xml:space="preserve"> Spec.10.4.3(2)(d)</v>
          </cell>
          <cell r="Q1510" t="str">
            <v>PERKIRAAN</v>
          </cell>
          <cell r="R1510" t="str">
            <v>HARGA</v>
          </cell>
          <cell r="S1510" t="str">
            <v>JUMLAH</v>
          </cell>
        </row>
        <row r="1511">
          <cell r="A1511">
            <v>8</v>
          </cell>
          <cell r="C1511" t="str">
            <v>Berat Jenis Bahan Cat</v>
          </cell>
          <cell r="G1511" t="str">
            <v>BJ.Cat</v>
          </cell>
          <cell r="H1511">
            <v>1</v>
          </cell>
          <cell r="I1511" t="str">
            <v>Kg/Liter</v>
          </cell>
          <cell r="L1511" t="str">
            <v>NO.</v>
          </cell>
          <cell r="N1511" t="str">
            <v>KOMPONEN</v>
          </cell>
          <cell r="P1511" t="str">
            <v>SATUAN</v>
          </cell>
          <cell r="Q1511" t="str">
            <v>KUANTITAS</v>
          </cell>
          <cell r="R1511" t="str">
            <v>SATUAN</v>
          </cell>
          <cell r="S1511" t="str">
            <v>HARGA</v>
          </cell>
        </row>
        <row r="1512">
          <cell r="A1512">
            <v>9</v>
          </cell>
          <cell r="C1512" t="str">
            <v>Perbandingan pemakaian bahan  :</v>
          </cell>
          <cell r="E1512" t="str">
            <v>- Cat</v>
          </cell>
          <cell r="G1512" t="str">
            <v>C</v>
          </cell>
          <cell r="H1512">
            <v>65</v>
          </cell>
          <cell r="I1512" t="str">
            <v>%</v>
          </cell>
          <cell r="R1512" t="str">
            <v>(Rp.)</v>
          </cell>
          <cell r="S1512" t="str">
            <v>(Rp.)</v>
          </cell>
        </row>
        <row r="1513">
          <cell r="E1513" t="str">
            <v>- Thinner</v>
          </cell>
          <cell r="G1513" t="str">
            <v>T</v>
          </cell>
          <cell r="H1513">
            <v>35</v>
          </cell>
          <cell r="I1513" t="str">
            <v>%</v>
          </cell>
        </row>
        <row r="1514">
          <cell r="A1514" t="str">
            <v>II.</v>
          </cell>
          <cell r="C1514" t="str">
            <v>URUTAN KERJA</v>
          </cell>
        </row>
        <row r="1515">
          <cell r="A1515">
            <v>1</v>
          </cell>
          <cell r="C1515" t="str">
            <v>Permukaan jalan dibersihkan dari debu/kotoran</v>
          </cell>
          <cell r="L1515" t="str">
            <v>A.</v>
          </cell>
          <cell r="N1515" t="str">
            <v>TENAGA</v>
          </cell>
        </row>
        <row r="1516">
          <cell r="A1516">
            <v>2</v>
          </cell>
          <cell r="C1516" t="str">
            <v>Cat disemprotkan dengan Compressor di atas maal</v>
          </cell>
        </row>
        <row r="1517">
          <cell r="C1517" t="str">
            <v>tripleks yang dipasang di permukaan jalan</v>
          </cell>
          <cell r="L1517" t="str">
            <v>1.</v>
          </cell>
          <cell r="N1517" t="str">
            <v>Pekerja Biasa</v>
          </cell>
          <cell r="O1517" t="str">
            <v>(L01)</v>
          </cell>
          <cell r="P1517" t="str">
            <v>jam</v>
          </cell>
          <cell r="Q1517">
            <v>0.6</v>
          </cell>
          <cell r="R1517">
            <v>0</v>
          </cell>
          <cell r="U1517">
            <v>0</v>
          </cell>
        </row>
        <row r="1518">
          <cell r="A1518">
            <v>3</v>
          </cell>
          <cell r="C1518" t="str">
            <v>Glass Bit diberikan segera setelah cat marka selesai</v>
          </cell>
          <cell r="L1518" t="str">
            <v>2.</v>
          </cell>
          <cell r="N1518" t="str">
            <v>Tukang</v>
          </cell>
          <cell r="O1518" t="str">
            <v>(L02)</v>
          </cell>
          <cell r="P1518" t="str">
            <v>jam</v>
          </cell>
          <cell r="Q1518">
            <v>0.22499999999999998</v>
          </cell>
          <cell r="R1518">
            <v>0</v>
          </cell>
          <cell r="U1518">
            <v>0</v>
          </cell>
        </row>
        <row r="1519">
          <cell r="C1519" t="str">
            <v>disemprotkan</v>
          </cell>
          <cell r="L1519" t="str">
            <v>3.</v>
          </cell>
          <cell r="N1519" t="str">
            <v>Mandor</v>
          </cell>
          <cell r="O1519" t="str">
            <v>(L03)</v>
          </cell>
          <cell r="P1519" t="str">
            <v>jam</v>
          </cell>
          <cell r="Q1519">
            <v>7.4999999999999997E-2</v>
          </cell>
          <cell r="R1519">
            <v>0</v>
          </cell>
          <cell r="U1519">
            <v>0</v>
          </cell>
        </row>
        <row r="1521">
          <cell r="A1521" t="str">
            <v>III.</v>
          </cell>
          <cell r="C1521" t="str">
            <v>PEMAKAIAN BAHAN, ALAT DAN TENAGA</v>
          </cell>
          <cell r="Q1521" t="str">
            <v xml:space="preserve">JUMLAH HARGA TENAGA   </v>
          </cell>
          <cell r="U1521">
            <v>0</v>
          </cell>
        </row>
        <row r="1523">
          <cell r="A1523" t="str">
            <v xml:space="preserve">   1.</v>
          </cell>
          <cell r="C1523" t="str">
            <v>BAHAN</v>
          </cell>
          <cell r="L1523" t="str">
            <v>B.</v>
          </cell>
          <cell r="N1523" t="str">
            <v>BAHAN</v>
          </cell>
        </row>
        <row r="1524">
          <cell r="A1524" t="str">
            <v>1.a.</v>
          </cell>
          <cell r="C1524" t="str">
            <v>Cat Marka Non Thermoplastic</v>
          </cell>
          <cell r="E1524" t="str">
            <v>=  C x R x (BJ.Cat)</v>
          </cell>
          <cell r="G1524" t="str">
            <v>(M17a)</v>
          </cell>
          <cell r="H1524">
            <v>1.9500000000000002</v>
          </cell>
          <cell r="I1524" t="str">
            <v>Kg</v>
          </cell>
        </row>
        <row r="1525">
          <cell r="A1525" t="str">
            <v>1.b.</v>
          </cell>
          <cell r="C1525" t="str">
            <v>Minyak Pencair (Thinner)</v>
          </cell>
          <cell r="E1525" t="str">
            <v>=  T x R</v>
          </cell>
          <cell r="G1525" t="str">
            <v>(M33)</v>
          </cell>
          <cell r="H1525">
            <v>1.0499999999999998</v>
          </cell>
          <cell r="I1525" t="str">
            <v>Liter</v>
          </cell>
          <cell r="L1525" t="str">
            <v>1.</v>
          </cell>
          <cell r="N1525" t="str">
            <v>Cat Marka</v>
          </cell>
          <cell r="O1525" t="str">
            <v>(M17a)</v>
          </cell>
          <cell r="P1525" t="str">
            <v>Kg</v>
          </cell>
          <cell r="Q1525">
            <v>1.9500000000000002</v>
          </cell>
          <cell r="R1525">
            <v>22500</v>
          </cell>
          <cell r="U1525">
            <v>43875.000000000007</v>
          </cell>
        </row>
        <row r="1526">
          <cell r="A1526" t="str">
            <v>1.c.</v>
          </cell>
          <cell r="C1526" t="str">
            <v>Blass Bead</v>
          </cell>
          <cell r="G1526" t="str">
            <v>(M34)</v>
          </cell>
          <cell r="H1526">
            <v>0.45</v>
          </cell>
          <cell r="I1526" t="str">
            <v>Kg</v>
          </cell>
          <cell r="J1526" t="str">
            <v xml:space="preserve"> Spec.10.4.3(2)(e)</v>
          </cell>
          <cell r="L1526" t="str">
            <v>2.</v>
          </cell>
          <cell r="N1526" t="str">
            <v>Thinner</v>
          </cell>
          <cell r="O1526" t="str">
            <v>(M33)</v>
          </cell>
          <cell r="P1526" t="str">
            <v>Liter</v>
          </cell>
          <cell r="Q1526">
            <v>1.0499999999999998</v>
          </cell>
          <cell r="R1526">
            <v>19000</v>
          </cell>
          <cell r="U1526">
            <v>19949.999999999996</v>
          </cell>
        </row>
        <row r="1527">
          <cell r="L1527" t="str">
            <v>3.</v>
          </cell>
          <cell r="N1527" t="str">
            <v>Blass Bit</v>
          </cell>
          <cell r="O1527" t="str">
            <v>(M34)</v>
          </cell>
          <cell r="P1527" t="str">
            <v>Kg</v>
          </cell>
          <cell r="Q1527">
            <v>0.45</v>
          </cell>
          <cell r="R1527">
            <v>40000</v>
          </cell>
          <cell r="U1527">
            <v>18000</v>
          </cell>
        </row>
        <row r="1529">
          <cell r="A1529" t="str">
            <v>2.</v>
          </cell>
          <cell r="C1529" t="str">
            <v>ALAT</v>
          </cell>
        </row>
        <row r="1530">
          <cell r="A1530" t="str">
            <v>2.a.</v>
          </cell>
          <cell r="C1530" t="str">
            <v>COMPRESSOR</v>
          </cell>
          <cell r="G1530" t="str">
            <v>(E05)</v>
          </cell>
        </row>
        <row r="1531">
          <cell r="C1531" t="str">
            <v>Kapasitas penyemprotan</v>
          </cell>
          <cell r="G1531" t="str">
            <v>V</v>
          </cell>
          <cell r="H1531">
            <v>40</v>
          </cell>
          <cell r="I1531" t="str">
            <v>Ltr/Jam</v>
          </cell>
          <cell r="Q1531" t="str">
            <v xml:space="preserve">JUMLAH HARGA BAHAN   </v>
          </cell>
          <cell r="U1531">
            <v>81825</v>
          </cell>
        </row>
        <row r="1532">
          <cell r="C1532" t="str">
            <v>Jumlah cat cair  =</v>
          </cell>
          <cell r="D1532" t="str">
            <v>(1 M x 1 M) x t x 1000</v>
          </cell>
          <cell r="G1532" t="str">
            <v>R</v>
          </cell>
          <cell r="H1532">
            <v>3</v>
          </cell>
          <cell r="I1532" t="str">
            <v>Ltr/M2</v>
          </cell>
        </row>
        <row r="1533">
          <cell r="L1533" t="str">
            <v>C.</v>
          </cell>
          <cell r="N1533" t="str">
            <v>PERALATAN</v>
          </cell>
        </row>
        <row r="1534">
          <cell r="C1534" t="str">
            <v>Kap. Prod. / Jam  =</v>
          </cell>
          <cell r="D1534" t="str">
            <v xml:space="preserve">  V : R</v>
          </cell>
          <cell r="G1534" t="str">
            <v>Q1</v>
          </cell>
          <cell r="H1534">
            <v>13.333333333333334</v>
          </cell>
          <cell r="I1534" t="str">
            <v>M2/Jam</v>
          </cell>
        </row>
        <row r="1535">
          <cell r="L1535" t="str">
            <v>1.</v>
          </cell>
          <cell r="N1535" t="str">
            <v>Compressor</v>
          </cell>
          <cell r="O1535" t="str">
            <v>(E05)</v>
          </cell>
          <cell r="P1535" t="str">
            <v>Jam</v>
          </cell>
          <cell r="Q1535">
            <v>7.4999999999999997E-2</v>
          </cell>
          <cell r="R1535">
            <v>55457.669318426146</v>
          </cell>
          <cell r="U1535">
            <v>4159.3251988819611</v>
          </cell>
        </row>
        <row r="1536">
          <cell r="C1536" t="str">
            <v>Koef. Alat / M2</v>
          </cell>
          <cell r="D1536" t="str">
            <v>=  1 : Q1</v>
          </cell>
          <cell r="G1536" t="str">
            <v>(E05)</v>
          </cell>
          <cell r="H1536">
            <v>7.4999999999999997E-2</v>
          </cell>
          <cell r="I1536" t="str">
            <v>Jam</v>
          </cell>
          <cell r="L1536" t="str">
            <v>2.</v>
          </cell>
          <cell r="N1536" t="str">
            <v>Dump Truck</v>
          </cell>
          <cell r="O1536" t="str">
            <v>(E08)</v>
          </cell>
          <cell r="P1536" t="str">
            <v>Jam</v>
          </cell>
          <cell r="Q1536">
            <v>7.4999999999999997E-2</v>
          </cell>
          <cell r="R1536">
            <v>85369.901634057198</v>
          </cell>
          <cell r="U1536">
            <v>6402.7426225542895</v>
          </cell>
        </row>
        <row r="1537">
          <cell r="L1537" t="str">
            <v>3.</v>
          </cell>
          <cell r="N1537" t="str">
            <v>Alat Bantu</v>
          </cell>
          <cell r="P1537" t="str">
            <v>Ls</v>
          </cell>
          <cell r="Q1537">
            <v>1</v>
          </cell>
          <cell r="R1537">
            <v>200</v>
          </cell>
          <cell r="U1537">
            <v>200</v>
          </cell>
        </row>
        <row r="1540">
          <cell r="A1540" t="str">
            <v>2.b.</v>
          </cell>
          <cell r="C1540" t="str">
            <v>DUMP TRUCK</v>
          </cell>
          <cell r="G1540" t="str">
            <v>(E08)</v>
          </cell>
        </row>
        <row r="1541">
          <cell r="C1541" t="str">
            <v>Pada dasarnya alat ini digunakan bersama-sama</v>
          </cell>
        </row>
        <row r="1542">
          <cell r="C1542" t="str">
            <v>dengan Compressor</v>
          </cell>
          <cell r="G1542" t="str">
            <v>Q3</v>
          </cell>
          <cell r="H1542">
            <v>13.333333333333334</v>
          </cell>
          <cell r="I1542" t="str">
            <v>M2/Jam</v>
          </cell>
        </row>
        <row r="1543">
          <cell r="C1543" t="str">
            <v>Koef. Alat / M2</v>
          </cell>
          <cell r="D1543" t="str">
            <v>=  1 : Q3</v>
          </cell>
          <cell r="G1543" t="str">
            <v>(E08)</v>
          </cell>
          <cell r="H1543">
            <v>7.4999999999999997E-2</v>
          </cell>
          <cell r="I1543" t="str">
            <v>Jam</v>
          </cell>
          <cell r="Q1543" t="str">
            <v xml:space="preserve">JUMLAH HARGA PERALATAN   </v>
          </cell>
          <cell r="U1543">
            <v>10762.067821436251</v>
          </cell>
        </row>
        <row r="1545">
          <cell r="A1545" t="str">
            <v>2.c.</v>
          </cell>
          <cell r="C1545" t="str">
            <v>ALAT BANTU</v>
          </cell>
          <cell r="I1545" t="str">
            <v>Ls</v>
          </cell>
          <cell r="L1545" t="str">
            <v>D.</v>
          </cell>
          <cell r="N1545" t="str">
            <v>JUMLAH HARGA TENAGA, BAHAN DAN PERALATAN  ( A + B + C )</v>
          </cell>
          <cell r="U1545">
            <v>92587.067821436256</v>
          </cell>
        </row>
        <row r="1546">
          <cell r="C1546" t="str">
            <v>Diperlukan  :</v>
          </cell>
          <cell r="L1546" t="str">
            <v>E.</v>
          </cell>
          <cell r="N1546" t="str">
            <v>OVERHEAD &amp; PROFIT</v>
          </cell>
          <cell r="P1546">
            <v>10</v>
          </cell>
          <cell r="Q1546" t="str">
            <v>%  x  D</v>
          </cell>
          <cell r="U1546">
            <v>9258.7067821436267</v>
          </cell>
        </row>
        <row r="1547">
          <cell r="C1547" t="str">
            <v>- Sapu Lidi</v>
          </cell>
          <cell r="E1547" t="str">
            <v>=  3  buah</v>
          </cell>
          <cell r="L1547" t="str">
            <v>F.</v>
          </cell>
          <cell r="N1547" t="str">
            <v>HARGA SATUAN PEKERJAAN  ( D + E )</v>
          </cell>
          <cell r="U1547">
            <v>101845.77460357988</v>
          </cell>
        </row>
        <row r="1548">
          <cell r="C1548" t="str">
            <v>- Sikat Ijuk</v>
          </cell>
          <cell r="E1548" t="str">
            <v>=  3  buah</v>
          </cell>
          <cell r="L1548" t="str">
            <v>Note: 1</v>
          </cell>
          <cell r="N1548" t="str">
            <v>SATUAN dapat berdasarkan atas jam operasi untuk Tenaga Kerja dan Peralatan, volume dan/atau ukuran</v>
          </cell>
        </row>
        <row r="1549">
          <cell r="C1549" t="str">
            <v>- Rambu-rambu pengaman</v>
          </cell>
          <cell r="E1549" t="str">
            <v>=  2  buah</v>
          </cell>
          <cell r="N1549" t="str">
            <v>berat untuk bahan-bahan.</v>
          </cell>
        </row>
        <row r="1550">
          <cell r="C1550" t="str">
            <v>- Maal Tripleks</v>
          </cell>
          <cell r="E1550" t="str">
            <v>=  4  lembar</v>
          </cell>
          <cell r="L1550">
            <v>2</v>
          </cell>
          <cell r="N1550" t="str">
            <v>Kuantitas satuan adalah kuantitas setiap komponen untuk menyelesaikan satu satuan pekerjaan dari nomor</v>
          </cell>
        </row>
        <row r="1551">
          <cell r="N1551" t="str">
            <v>mata pembayaran.</v>
          </cell>
        </row>
        <row r="1552">
          <cell r="L1552">
            <v>3</v>
          </cell>
          <cell r="N1552" t="str">
            <v>Biaya satuan untuk peralatan sudah termasuk bahan bakar, bahan habis dipakai dan operator.</v>
          </cell>
        </row>
        <row r="1553">
          <cell r="L1553">
            <v>4</v>
          </cell>
          <cell r="N1553" t="str">
            <v>Biaya satuan sudah termasuk pengeluaran untuk seluruh pajak yang berkaitan (tetapi tidak termasuk PPN</v>
          </cell>
        </row>
        <row r="1554">
          <cell r="J1554" t="str">
            <v>Berlanjut ke hal. berikut.</v>
          </cell>
          <cell r="N1554" t="str">
            <v>yang dibayar dari kontrak) dan biaya-biaya lainnya.</v>
          </cell>
        </row>
        <row r="1555">
          <cell r="A1555" t="str">
            <v>ITEM PEMBAYARAN NO.</v>
          </cell>
          <cell r="D1555" t="str">
            <v>:  8.4 (2)</v>
          </cell>
          <cell r="J1555" t="str">
            <v>Analisa EI-842</v>
          </cell>
        </row>
        <row r="1556">
          <cell r="A1556" t="str">
            <v>JENIS PEKERJAAN</v>
          </cell>
          <cell r="D1556" t="str">
            <v>:  Marka Jalan (Non Thermoplastic)</v>
          </cell>
        </row>
        <row r="1557">
          <cell r="A1557" t="str">
            <v>SATUAN PEMBAYARAN</v>
          </cell>
          <cell r="D1557" t="str">
            <v>:  M2</v>
          </cell>
          <cell r="H1557" t="str">
            <v xml:space="preserve">        URAIAN ANALISA HARGA SATUAN</v>
          </cell>
        </row>
        <row r="1558">
          <cell r="J1558" t="str">
            <v>Lanjutan</v>
          </cell>
        </row>
        <row r="1560">
          <cell r="A1560" t="str">
            <v>No.</v>
          </cell>
          <cell r="C1560" t="str">
            <v>U R A I A N</v>
          </cell>
          <cell r="G1560" t="str">
            <v>KODE</v>
          </cell>
          <cell r="H1560" t="str">
            <v>KOEF.</v>
          </cell>
          <cell r="I1560" t="str">
            <v>SATUAN</v>
          </cell>
          <cell r="J1560" t="str">
            <v>KETERANGAN</v>
          </cell>
        </row>
        <row r="1563">
          <cell r="A1563" t="str">
            <v>3.</v>
          </cell>
          <cell r="C1563" t="str">
            <v>TENAGA</v>
          </cell>
        </row>
        <row r="1564">
          <cell r="C1564" t="str">
            <v>Produksi pekerjaan per hari  =  Q1 x Tk</v>
          </cell>
          <cell r="G1564" t="str">
            <v>Qt</v>
          </cell>
          <cell r="H1564">
            <v>93.333333333333343</v>
          </cell>
          <cell r="I1564" t="str">
            <v>M2</v>
          </cell>
        </row>
        <row r="1565">
          <cell r="C1565" t="str">
            <v>dibutuhkan tenaga :</v>
          </cell>
          <cell r="D1565" t="str">
            <v>- Mandor</v>
          </cell>
          <cell r="G1565" t="str">
            <v>M</v>
          </cell>
          <cell r="H1565">
            <v>1</v>
          </cell>
          <cell r="I1565" t="str">
            <v>orang</v>
          </cell>
        </row>
        <row r="1566">
          <cell r="D1566" t="str">
            <v>- Tukang Cat</v>
          </cell>
          <cell r="G1566" t="str">
            <v>Tb</v>
          </cell>
          <cell r="H1566">
            <v>3</v>
          </cell>
          <cell r="I1566" t="str">
            <v>orang</v>
          </cell>
        </row>
        <row r="1567">
          <cell r="D1567" t="str">
            <v>- Pekerja</v>
          </cell>
          <cell r="G1567" t="str">
            <v>P</v>
          </cell>
          <cell r="H1567">
            <v>8</v>
          </cell>
          <cell r="I1567" t="str">
            <v>orang</v>
          </cell>
        </row>
        <row r="1569">
          <cell r="C1569" t="str">
            <v>Koefisien Tenaga / M2  :</v>
          </cell>
        </row>
        <row r="1570">
          <cell r="D1570" t="str">
            <v>-  Mandor</v>
          </cell>
          <cell r="E1570" t="str">
            <v>=  ( M x Tk ) : Qt</v>
          </cell>
          <cell r="G1570" t="str">
            <v>(L03)</v>
          </cell>
          <cell r="H1570">
            <v>7.4999999999999997E-2</v>
          </cell>
          <cell r="I1570" t="str">
            <v>jam</v>
          </cell>
        </row>
        <row r="1571">
          <cell r="D1571" t="str">
            <v>- Tukang</v>
          </cell>
          <cell r="E1571" t="str">
            <v>=  ( Tb x Tk ) : Qt</v>
          </cell>
          <cell r="G1571" t="str">
            <v>(L02)</v>
          </cell>
          <cell r="H1571">
            <v>0.22499999999999998</v>
          </cell>
          <cell r="I1571" t="str">
            <v>jam</v>
          </cell>
        </row>
        <row r="1572">
          <cell r="D1572" t="str">
            <v>-  Pekerja</v>
          </cell>
          <cell r="E1572" t="str">
            <v>=  ( P x Tk ) : Qt</v>
          </cell>
          <cell r="G1572" t="str">
            <v>(L01)</v>
          </cell>
          <cell r="H1572">
            <v>0.6</v>
          </cell>
          <cell r="I1572" t="str">
            <v>jam</v>
          </cell>
        </row>
        <row r="1574">
          <cell r="A1574" t="str">
            <v>4.</v>
          </cell>
          <cell r="C1574" t="str">
            <v>HARGA DASAR SATUAN UPAH, BAHAN DAN ALAT</v>
          </cell>
        </row>
        <row r="1575">
          <cell r="C1575" t="str">
            <v>Lihat lampiran.</v>
          </cell>
        </row>
        <row r="1577">
          <cell r="A1577" t="str">
            <v>5.</v>
          </cell>
          <cell r="C1577" t="str">
            <v>ANALISA HARGA SATUAN PEKERJAAN</v>
          </cell>
        </row>
        <row r="1578">
          <cell r="C1578" t="str">
            <v>Lihat perhitungan dalam FORMULIR STANDAR UNTUK</v>
          </cell>
        </row>
        <row r="1579">
          <cell r="C1579" t="str">
            <v>PEREKEMAN ANALISA MASING-MASING HARGA</v>
          </cell>
        </row>
        <row r="1580">
          <cell r="C1580" t="str">
            <v>SATUAN.</v>
          </cell>
        </row>
        <row r="1581">
          <cell r="C1581" t="str">
            <v>Didapat Harga Satuan Pekerjaan :</v>
          </cell>
        </row>
        <row r="1583">
          <cell r="C1583" t="str">
            <v xml:space="preserve">Rp.  </v>
          </cell>
          <cell r="D1583">
            <v>101845.77460357988</v>
          </cell>
          <cell r="E1583" t="str">
            <v xml:space="preserve"> / M2</v>
          </cell>
        </row>
        <row r="1587">
          <cell r="A1587" t="str">
            <v>6.</v>
          </cell>
          <cell r="C1587" t="str">
            <v>MASA PELAKSANAAN YANG DIPERLUKAN</v>
          </cell>
        </row>
        <row r="1588">
          <cell r="C1588" t="str">
            <v>Masa Pelaksanaan :</v>
          </cell>
          <cell r="D1588" t="str">
            <v>. . . . . . . . . . .</v>
          </cell>
          <cell r="E1588" t="str">
            <v>bulan</v>
          </cell>
        </row>
        <row r="1590">
          <cell r="A1590" t="str">
            <v>7.</v>
          </cell>
          <cell r="C1590" t="str">
            <v>VOLUME PEKERJAAN YANG DIPERLUKAN</v>
          </cell>
        </row>
        <row r="1591">
          <cell r="C1591" t="str">
            <v>Volume pekerjaan  :</v>
          </cell>
          <cell r="D1591">
            <v>0</v>
          </cell>
          <cell r="E1591" t="str">
            <v>M2</v>
          </cell>
        </row>
        <row r="1614">
          <cell r="A1614" t="str">
            <v>ITEM PEMBAYARAN NO.</v>
          </cell>
          <cell r="D1614" t="str">
            <v>:  8.4 (1)</v>
          </cell>
          <cell r="J1614" t="str">
            <v>Analisa EI-841</v>
          </cell>
          <cell r="T1614" t="str">
            <v>Analisa EI-841</v>
          </cell>
        </row>
        <row r="1615">
          <cell r="A1615" t="str">
            <v>JENIS PEKERJAAN</v>
          </cell>
          <cell r="D1615" t="str">
            <v>:  Marka Jalan (Thermoplastic)</v>
          </cell>
        </row>
        <row r="1616">
          <cell r="A1616" t="str">
            <v>SATUAN PEMBAYARAN</v>
          </cell>
          <cell r="D1616" t="str">
            <v>:  M2</v>
          </cell>
          <cell r="H1616" t="str">
            <v xml:space="preserve">        URAIAN ANALISA HARGA SATUAN</v>
          </cell>
          <cell r="L1616" t="str">
            <v>FORMULIR STANDAR UNTUK</v>
          </cell>
        </row>
        <row r="1617">
          <cell r="L1617" t="str">
            <v>PEREKAMAN ANALISA MASING-MASING HARGA SATUAN</v>
          </cell>
        </row>
        <row r="1618">
          <cell r="L1618" t="str">
            <v/>
          </cell>
        </row>
        <row r="1619">
          <cell r="A1619" t="str">
            <v>No.</v>
          </cell>
          <cell r="C1619" t="str">
            <v>U R A I A N</v>
          </cell>
          <cell r="G1619" t="str">
            <v>KODE</v>
          </cell>
          <cell r="H1619" t="str">
            <v>KOEF.</v>
          </cell>
          <cell r="I1619" t="str">
            <v>SATUAN</v>
          </cell>
          <cell r="J1619" t="str">
            <v>KETERANGAN</v>
          </cell>
        </row>
        <row r="1621">
          <cell r="L1621" t="str">
            <v>Proyek / Bagpro</v>
          </cell>
          <cell r="O1621" t="str">
            <v xml:space="preserve">:  Peningkatan Jalan Dan Jembatan Prop. NTT </v>
          </cell>
        </row>
        <row r="1622">
          <cell r="A1622" t="str">
            <v>I.</v>
          </cell>
          <cell r="C1622" t="str">
            <v>ASUMSI</v>
          </cell>
          <cell r="L1622" t="str">
            <v>No. Paket Kontrak</v>
          </cell>
          <cell r="O1622" t="str">
            <v xml:space="preserve">:  </v>
          </cell>
        </row>
        <row r="1623">
          <cell r="A1623">
            <v>1</v>
          </cell>
          <cell r="C1623" t="str">
            <v>Pekerjaan dilakukan secara manual</v>
          </cell>
          <cell r="L1623" t="str">
            <v>Nama Paket</v>
          </cell>
          <cell r="O1623" t="str">
            <v>:  Pembangunan Jalan Resetlement Pengungsi Mauritzu</v>
          </cell>
        </row>
        <row r="1624">
          <cell r="A1624">
            <v>2</v>
          </cell>
          <cell r="C1624" t="str">
            <v>Lokasi pekerjaan : sepanjang jalan</v>
          </cell>
          <cell r="L1624" t="str">
            <v>Prop / Kab / Kodya</v>
          </cell>
          <cell r="O1624" t="str">
            <v>:  Nusa Tenggara Timur / TTU</v>
          </cell>
        </row>
        <row r="1625">
          <cell r="A1625">
            <v>3</v>
          </cell>
          <cell r="C1625" t="str">
            <v>Bahan dasar (besi dan kawat) diterima seluruhnya</v>
          </cell>
          <cell r="L1625" t="str">
            <v>ITEM PEMBAYARAN NO.</v>
          </cell>
          <cell r="O1625" t="str">
            <v>:  8.4 (1)</v>
          </cell>
          <cell r="R1625" t="str">
            <v>PERKIRAAN VOL. PEK.</v>
          </cell>
          <cell r="T1625" t="str">
            <v>:</v>
          </cell>
          <cell r="U1625">
            <v>0</v>
          </cell>
        </row>
        <row r="1626">
          <cell r="C1626" t="str">
            <v>di lokasi pekerjaan</v>
          </cell>
          <cell r="L1626" t="str">
            <v>JENIS PEKERJAAN</v>
          </cell>
          <cell r="O1626" t="str">
            <v>:  Marka Jalan (Thermoplastic)</v>
          </cell>
          <cell r="R1626" t="str">
            <v>TOTAL HARGA (Rp.)</v>
          </cell>
          <cell r="T1626" t="str">
            <v>:</v>
          </cell>
          <cell r="U1626">
            <v>0</v>
          </cell>
        </row>
        <row r="1627">
          <cell r="A1627">
            <v>4</v>
          </cell>
          <cell r="C1627" t="str">
            <v>Jarak rata-rata Base camp ke lokasi pekerjaan</v>
          </cell>
          <cell r="G1627" t="str">
            <v>L</v>
          </cell>
          <cell r="H1627">
            <v>17.5</v>
          </cell>
          <cell r="I1627" t="str">
            <v>KM</v>
          </cell>
          <cell r="L1627" t="str">
            <v>SATUAN PEMBAYARAN</v>
          </cell>
          <cell r="O1627" t="str">
            <v>:  M2</v>
          </cell>
          <cell r="R1627" t="str">
            <v>% THD. BIAYA PROYEK</v>
          </cell>
          <cell r="T1627" t="str">
            <v>:</v>
          </cell>
          <cell r="U1627">
            <v>0</v>
          </cell>
        </row>
        <row r="1628">
          <cell r="A1628">
            <v>5</v>
          </cell>
          <cell r="C1628" t="str">
            <v>Jam kerja efektif per-hari</v>
          </cell>
          <cell r="G1628" t="str">
            <v>Tk</v>
          </cell>
          <cell r="H1628">
            <v>7</v>
          </cell>
          <cell r="I1628" t="str">
            <v>jam</v>
          </cell>
        </row>
        <row r="1629">
          <cell r="A1629">
            <v>6</v>
          </cell>
          <cell r="C1629" t="str">
            <v>Faktor Kehilangan Material</v>
          </cell>
          <cell r="G1629" t="str">
            <v>Fh</v>
          </cell>
          <cell r="H1629">
            <v>1.05</v>
          </cell>
          <cell r="I1629" t="str">
            <v>-</v>
          </cell>
        </row>
        <row r="1630">
          <cell r="A1630">
            <v>7</v>
          </cell>
          <cell r="C1630" t="str">
            <v>Tebal lapisan cat secara manual</v>
          </cell>
          <cell r="G1630" t="str">
            <v>t</v>
          </cell>
          <cell r="H1630">
            <v>1.4999999999999999E-2</v>
          </cell>
          <cell r="I1630" t="str">
            <v>M</v>
          </cell>
          <cell r="J1630" t="str">
            <v xml:space="preserve"> Spec.10.4.3(2)(d)</v>
          </cell>
          <cell r="Q1630" t="str">
            <v>PERKIRAAN</v>
          </cell>
          <cell r="R1630" t="str">
            <v>HARGA</v>
          </cell>
          <cell r="S1630" t="str">
            <v>JUMLAH</v>
          </cell>
        </row>
        <row r="1631">
          <cell r="A1631">
            <v>8</v>
          </cell>
          <cell r="C1631" t="str">
            <v>Berat Jenis Bahan Cat</v>
          </cell>
          <cell r="G1631" t="str">
            <v>BJ.Cat</v>
          </cell>
          <cell r="H1631">
            <v>1</v>
          </cell>
          <cell r="I1631" t="str">
            <v>Kg/Liter</v>
          </cell>
          <cell r="L1631" t="str">
            <v>NO.</v>
          </cell>
          <cell r="N1631" t="str">
            <v>KOMPONEN</v>
          </cell>
          <cell r="P1631" t="str">
            <v>SATUAN</v>
          </cell>
          <cell r="Q1631" t="str">
            <v>KUANTITAS</v>
          </cell>
          <cell r="R1631" t="str">
            <v>SATUAN</v>
          </cell>
          <cell r="S1631" t="str">
            <v>HARGA</v>
          </cell>
        </row>
        <row r="1632">
          <cell r="A1632">
            <v>9</v>
          </cell>
          <cell r="C1632" t="str">
            <v>Perbandingan pemakaian bahan  :</v>
          </cell>
          <cell r="E1632" t="str">
            <v>- Cat</v>
          </cell>
          <cell r="G1632" t="str">
            <v>C</v>
          </cell>
          <cell r="H1632">
            <v>65</v>
          </cell>
          <cell r="I1632" t="str">
            <v>%</v>
          </cell>
          <cell r="R1632" t="str">
            <v>(Rp.)</v>
          </cell>
          <cell r="S1632" t="str">
            <v>(Rp.)</v>
          </cell>
        </row>
        <row r="1633">
          <cell r="E1633" t="str">
            <v>- Thinner</v>
          </cell>
          <cell r="G1633" t="str">
            <v>T</v>
          </cell>
          <cell r="H1633">
            <v>35</v>
          </cell>
          <cell r="I1633" t="str">
            <v>%</v>
          </cell>
        </row>
        <row r="1634">
          <cell r="A1634" t="str">
            <v>II.</v>
          </cell>
          <cell r="C1634" t="str">
            <v>URUTAN KERJA</v>
          </cell>
        </row>
        <row r="1635">
          <cell r="A1635">
            <v>1</v>
          </cell>
          <cell r="C1635" t="str">
            <v>Permukaan jalan dibersihkan dari debu/kotoran</v>
          </cell>
          <cell r="L1635" t="str">
            <v>A.</v>
          </cell>
          <cell r="N1635" t="str">
            <v>TENAGA</v>
          </cell>
        </row>
        <row r="1636">
          <cell r="A1636">
            <v>2</v>
          </cell>
          <cell r="C1636" t="str">
            <v>Cat disemprotkan dengan Compressor di atas maal</v>
          </cell>
        </row>
        <row r="1637">
          <cell r="C1637" t="str">
            <v>tripleks yang dipasang di permukaan jalan</v>
          </cell>
          <cell r="L1637" t="str">
            <v>1.</v>
          </cell>
          <cell r="N1637" t="str">
            <v>Pekerja Biasa</v>
          </cell>
          <cell r="O1637" t="str">
            <v>(L01)</v>
          </cell>
          <cell r="P1637" t="str">
            <v>jam</v>
          </cell>
          <cell r="Q1637">
            <v>0.6</v>
          </cell>
          <cell r="R1637">
            <v>0</v>
          </cell>
          <cell r="U1637">
            <v>0</v>
          </cell>
        </row>
        <row r="1638">
          <cell r="A1638">
            <v>3</v>
          </cell>
          <cell r="C1638" t="str">
            <v>Glass Bit diberikan segera setelah cat marka selesai</v>
          </cell>
          <cell r="L1638" t="str">
            <v>2.</v>
          </cell>
          <cell r="N1638" t="str">
            <v>Tukang</v>
          </cell>
          <cell r="O1638" t="str">
            <v>(L02)</v>
          </cell>
          <cell r="P1638" t="str">
            <v>jam</v>
          </cell>
          <cell r="Q1638">
            <v>0.22499999999999998</v>
          </cell>
          <cell r="R1638">
            <v>0</v>
          </cell>
          <cell r="U1638">
            <v>0</v>
          </cell>
        </row>
        <row r="1639">
          <cell r="C1639" t="str">
            <v>disemprotkan</v>
          </cell>
          <cell r="L1639" t="str">
            <v>3.</v>
          </cell>
          <cell r="N1639" t="str">
            <v>Mandor</v>
          </cell>
          <cell r="O1639" t="str">
            <v>(L03)</v>
          </cell>
          <cell r="P1639" t="str">
            <v>jam</v>
          </cell>
          <cell r="Q1639">
            <v>7.4999999999999997E-2</v>
          </cell>
          <cell r="R1639">
            <v>0</v>
          </cell>
          <cell r="U1639">
            <v>0</v>
          </cell>
        </row>
        <row r="1641">
          <cell r="A1641" t="str">
            <v>III.</v>
          </cell>
          <cell r="C1641" t="str">
            <v>PEMAKAIAN BAHAN, ALAT DAN TENAGA</v>
          </cell>
          <cell r="Q1641" t="str">
            <v xml:space="preserve">JUMLAH HARGA TENAGA   </v>
          </cell>
          <cell r="U1641">
            <v>0</v>
          </cell>
        </row>
        <row r="1643">
          <cell r="A1643" t="str">
            <v xml:space="preserve">   1.</v>
          </cell>
          <cell r="C1643" t="str">
            <v>BAHAN</v>
          </cell>
          <cell r="L1643" t="str">
            <v>B.</v>
          </cell>
          <cell r="N1643" t="str">
            <v>BAHAN</v>
          </cell>
        </row>
        <row r="1644">
          <cell r="A1644" t="str">
            <v>1.a.</v>
          </cell>
          <cell r="C1644" t="str">
            <v>Cat Marka Thermoplastic</v>
          </cell>
          <cell r="E1644" t="str">
            <v>=  C x R x (BJ.Cat)</v>
          </cell>
          <cell r="G1644" t="str">
            <v>(M17b)</v>
          </cell>
          <cell r="H1644">
            <v>1.9500000000000002</v>
          </cell>
          <cell r="I1644" t="str">
            <v>Kg</v>
          </cell>
        </row>
        <row r="1645">
          <cell r="A1645" t="str">
            <v>1.b.</v>
          </cell>
          <cell r="C1645" t="str">
            <v>Minyak Pencair (Thinner)</v>
          </cell>
          <cell r="E1645" t="str">
            <v>=  T x R</v>
          </cell>
          <cell r="G1645" t="str">
            <v>(M33)</v>
          </cell>
          <cell r="H1645">
            <v>1.0499999999999998</v>
          </cell>
          <cell r="I1645" t="str">
            <v>Liter</v>
          </cell>
          <cell r="L1645" t="str">
            <v>1.</v>
          </cell>
          <cell r="N1645" t="str">
            <v>Cat Marka</v>
          </cell>
          <cell r="O1645" t="str">
            <v>(M17b)</v>
          </cell>
          <cell r="P1645" t="str">
            <v>Kg</v>
          </cell>
          <cell r="Q1645">
            <v>1.9500000000000002</v>
          </cell>
          <cell r="R1645">
            <v>27500</v>
          </cell>
          <cell r="U1645">
            <v>53625.000000000007</v>
          </cell>
        </row>
        <row r="1646">
          <cell r="A1646" t="str">
            <v>1.c.</v>
          </cell>
          <cell r="C1646" t="str">
            <v>Blass Bead</v>
          </cell>
          <cell r="G1646" t="str">
            <v>(M34)</v>
          </cell>
          <cell r="H1646">
            <v>0.45</v>
          </cell>
          <cell r="I1646" t="str">
            <v>Kg</v>
          </cell>
          <cell r="J1646" t="str">
            <v xml:space="preserve"> Spec.10.4.3(2)(e)</v>
          </cell>
          <cell r="L1646" t="str">
            <v>2.</v>
          </cell>
          <cell r="N1646" t="str">
            <v>Thinner</v>
          </cell>
          <cell r="O1646" t="str">
            <v>(M33)</v>
          </cell>
          <cell r="P1646" t="str">
            <v>Liter</v>
          </cell>
          <cell r="Q1646">
            <v>1.0499999999999998</v>
          </cell>
          <cell r="R1646">
            <v>19000</v>
          </cell>
          <cell r="U1646">
            <v>19949.999999999996</v>
          </cell>
        </row>
        <row r="1647">
          <cell r="L1647" t="str">
            <v>3.</v>
          </cell>
          <cell r="N1647" t="str">
            <v>Blass Bit</v>
          </cell>
          <cell r="O1647" t="str">
            <v>(M34)</v>
          </cell>
          <cell r="P1647" t="str">
            <v>Kg</v>
          </cell>
          <cell r="Q1647">
            <v>0.45</v>
          </cell>
          <cell r="R1647">
            <v>40000</v>
          </cell>
          <cell r="U1647">
            <v>18000</v>
          </cell>
        </row>
        <row r="1649">
          <cell r="A1649" t="str">
            <v>2.</v>
          </cell>
          <cell r="C1649" t="str">
            <v>ALAT</v>
          </cell>
        </row>
        <row r="1650">
          <cell r="A1650" t="str">
            <v>2.a.</v>
          </cell>
          <cell r="C1650" t="str">
            <v>COMPRESSOR</v>
          </cell>
          <cell r="G1650" t="str">
            <v>(E05)</v>
          </cell>
        </row>
        <row r="1651">
          <cell r="C1651" t="str">
            <v>Kapasitas penyemprotan</v>
          </cell>
          <cell r="G1651" t="str">
            <v>V</v>
          </cell>
          <cell r="H1651">
            <v>40</v>
          </cell>
          <cell r="I1651" t="str">
            <v>Ltr/Jam</v>
          </cell>
          <cell r="Q1651" t="str">
            <v xml:space="preserve">JUMLAH HARGA BAHAN   </v>
          </cell>
          <cell r="U1651">
            <v>91575</v>
          </cell>
        </row>
        <row r="1652">
          <cell r="C1652" t="str">
            <v>Jumlah cat cair  =</v>
          </cell>
          <cell r="D1652" t="str">
            <v>(1 M x 1 M) x t x 1000</v>
          </cell>
          <cell r="G1652" t="str">
            <v>R</v>
          </cell>
          <cell r="H1652">
            <v>3</v>
          </cell>
          <cell r="I1652" t="str">
            <v>Ltr/M2</v>
          </cell>
        </row>
        <row r="1653">
          <cell r="L1653" t="str">
            <v>C.</v>
          </cell>
          <cell r="N1653" t="str">
            <v>PERALATAN</v>
          </cell>
        </row>
        <row r="1654">
          <cell r="C1654" t="str">
            <v>Kap. Prod. / Jam  =</v>
          </cell>
          <cell r="D1654" t="str">
            <v xml:space="preserve">  V : R</v>
          </cell>
          <cell r="G1654" t="str">
            <v>Q1</v>
          </cell>
          <cell r="H1654">
            <v>13.333333333333334</v>
          </cell>
          <cell r="I1654" t="str">
            <v>M2/Jam</v>
          </cell>
        </row>
        <row r="1655">
          <cell r="L1655" t="str">
            <v>1.</v>
          </cell>
          <cell r="N1655" t="str">
            <v>Compressor</v>
          </cell>
          <cell r="O1655" t="str">
            <v>(E05)</v>
          </cell>
          <cell r="P1655" t="str">
            <v>Jam</v>
          </cell>
          <cell r="Q1655">
            <v>7.4999999999999997E-2</v>
          </cell>
          <cell r="R1655">
            <v>59003.38339366061</v>
          </cell>
          <cell r="U1655">
            <v>4425.2537545245459</v>
          </cell>
        </row>
        <row r="1656">
          <cell r="C1656" t="str">
            <v>Koef. Alat / M2</v>
          </cell>
          <cell r="D1656" t="str">
            <v>=  1 : Q1</v>
          </cell>
          <cell r="G1656" t="str">
            <v>(E05)</v>
          </cell>
          <cell r="H1656">
            <v>7.4999999999999997E-2</v>
          </cell>
          <cell r="I1656" t="str">
            <v>Jam</v>
          </cell>
          <cell r="L1656" t="str">
            <v>2.</v>
          </cell>
          <cell r="N1656" t="str">
            <v>Dump Truck</v>
          </cell>
          <cell r="O1656" t="str">
            <v>(E08)</v>
          </cell>
          <cell r="P1656" t="str">
            <v>Jam</v>
          </cell>
          <cell r="Q1656">
            <v>7.4999999999999997E-2</v>
          </cell>
          <cell r="R1656">
            <v>76746.879490516018</v>
          </cell>
          <cell r="U1656">
            <v>5756.0159617887011</v>
          </cell>
        </row>
        <row r="1657">
          <cell r="L1657" t="str">
            <v>3.</v>
          </cell>
          <cell r="N1657" t="str">
            <v>Alat Bantu</v>
          </cell>
          <cell r="P1657" t="str">
            <v>Ls</v>
          </cell>
          <cell r="Q1657">
            <v>1</v>
          </cell>
          <cell r="R1657">
            <v>160</v>
          </cell>
          <cell r="U1657">
            <v>160</v>
          </cell>
        </row>
        <row r="1660">
          <cell r="A1660" t="str">
            <v>2.b.</v>
          </cell>
          <cell r="C1660" t="str">
            <v>DUMP TRUCK</v>
          </cell>
          <cell r="G1660" t="str">
            <v>(E08)</v>
          </cell>
        </row>
        <row r="1661">
          <cell r="C1661" t="str">
            <v>Pada dasarnya alat ini digunakan bersama-sama</v>
          </cell>
        </row>
        <row r="1662">
          <cell r="C1662" t="str">
            <v>dengan Compressor</v>
          </cell>
          <cell r="G1662" t="str">
            <v>Q3</v>
          </cell>
          <cell r="H1662">
            <v>13.333333333333334</v>
          </cell>
          <cell r="I1662" t="str">
            <v>M2/Jam</v>
          </cell>
        </row>
        <row r="1663">
          <cell r="C1663" t="str">
            <v>Koef. Alat / M2</v>
          </cell>
          <cell r="D1663" t="str">
            <v>=  1 : Q3</v>
          </cell>
          <cell r="G1663" t="str">
            <v>(E08)</v>
          </cell>
          <cell r="H1663">
            <v>7.4999999999999997E-2</v>
          </cell>
          <cell r="I1663" t="str">
            <v>Jam</v>
          </cell>
          <cell r="Q1663" t="str">
            <v xml:space="preserve">JUMLAH HARGA PERALATAN   </v>
          </cell>
          <cell r="U1663">
            <v>10341.269716313247</v>
          </cell>
        </row>
        <row r="1665">
          <cell r="A1665" t="str">
            <v>2.c.</v>
          </cell>
          <cell r="C1665" t="str">
            <v>ALAT BANTU</v>
          </cell>
          <cell r="I1665" t="str">
            <v>Ls</v>
          </cell>
          <cell r="L1665" t="str">
            <v>D.</v>
          </cell>
          <cell r="N1665" t="str">
            <v>JUMLAH HARGA TENAGA, BAHAN DAN PERALATAN  ( A + B + C )</v>
          </cell>
          <cell r="U1665">
            <v>101916.26971631325</v>
          </cell>
        </row>
        <row r="1666">
          <cell r="C1666" t="str">
            <v>Diperlukan  :</v>
          </cell>
          <cell r="L1666" t="str">
            <v>E.</v>
          </cell>
          <cell r="N1666" t="str">
            <v>OVERHEAD &amp; PROFIT</v>
          </cell>
          <cell r="P1666">
            <v>10</v>
          </cell>
          <cell r="Q1666" t="str">
            <v>%  x  D</v>
          </cell>
          <cell r="U1666">
            <v>10191.626971631325</v>
          </cell>
        </row>
        <row r="1667">
          <cell r="C1667" t="str">
            <v>- Sapu Lidi</v>
          </cell>
          <cell r="E1667" t="str">
            <v>=  3  buah</v>
          </cell>
          <cell r="L1667" t="str">
            <v>F.</v>
          </cell>
          <cell r="N1667" t="str">
            <v>HARGA SATUAN PEKERJAAN  ( D + E )</v>
          </cell>
          <cell r="U1667">
            <v>112107.89668794458</v>
          </cell>
        </row>
        <row r="1668">
          <cell r="C1668" t="str">
            <v>- Sikat Ijuk</v>
          </cell>
          <cell r="E1668" t="str">
            <v>=  3  buah</v>
          </cell>
          <cell r="L1668" t="str">
            <v>Note: 1</v>
          </cell>
          <cell r="N1668" t="str">
            <v>SATUAN dapat berdasarkan atas jam operasi untuk Tenaga Kerja dan Peralatan, volume dan/atau ukuran</v>
          </cell>
        </row>
        <row r="1669">
          <cell r="C1669" t="str">
            <v>- Rambu-rambu pengaman</v>
          </cell>
          <cell r="E1669" t="str">
            <v>=  2  buah</v>
          </cell>
          <cell r="N1669" t="str">
            <v>berat untuk bahan-bahan.</v>
          </cell>
        </row>
        <row r="1670">
          <cell r="C1670" t="str">
            <v>- Maal Tripleks</v>
          </cell>
          <cell r="E1670" t="str">
            <v>=  4  lembar</v>
          </cell>
          <cell r="L1670">
            <v>2</v>
          </cell>
          <cell r="N1670" t="str">
            <v>Kuantitas satuan adalah kuantitas setiap komponen untuk menyelesaikan satu satuan pekerjaan dari nomor</v>
          </cell>
        </row>
        <row r="1671">
          <cell r="N1671" t="str">
            <v>mata pembayaran.</v>
          </cell>
        </row>
        <row r="1672">
          <cell r="L1672">
            <v>3</v>
          </cell>
          <cell r="N1672" t="str">
            <v>Biaya satuan untuk peralatan sudah termasuk bahan bakar, bahan habis dipakai dan operator.</v>
          </cell>
        </row>
        <row r="1673">
          <cell r="L1673">
            <v>4</v>
          </cell>
          <cell r="N1673" t="str">
            <v>Biaya satuan sudah termasuk pengeluaran untuk seluruh pajak yang berkaitan (tetapi tidak termasuk PPN</v>
          </cell>
        </row>
        <row r="1674">
          <cell r="J1674" t="str">
            <v>Berlanjut ke hal. berikut.</v>
          </cell>
          <cell r="N1674" t="str">
            <v>yang dibayar dari kontrak) dan biaya-biaya lainnya.</v>
          </cell>
        </row>
        <row r="1675">
          <cell r="A1675" t="str">
            <v>ITEM PEMBAYARAN NO.</v>
          </cell>
          <cell r="D1675" t="str">
            <v>:  8.4 (1)</v>
          </cell>
          <cell r="J1675" t="str">
            <v>Analisa EI-841</v>
          </cell>
        </row>
        <row r="1676">
          <cell r="A1676" t="str">
            <v>JENIS PEKERJAAN</v>
          </cell>
          <cell r="D1676" t="str">
            <v>:  Marka Jalan (Thermoplastic)</v>
          </cell>
        </row>
        <row r="1677">
          <cell r="A1677" t="str">
            <v>SATUAN PEMBAYARAN</v>
          </cell>
          <cell r="D1677" t="str">
            <v>:  M2</v>
          </cell>
          <cell r="H1677" t="str">
            <v xml:space="preserve">        URAIAN ANALISA HARGA SATUAN</v>
          </cell>
        </row>
        <row r="1678">
          <cell r="J1678" t="str">
            <v>Lanjutan</v>
          </cell>
        </row>
        <row r="1680">
          <cell r="A1680" t="str">
            <v>No.</v>
          </cell>
          <cell r="C1680" t="str">
            <v>U R A I A N</v>
          </cell>
          <cell r="G1680" t="str">
            <v>KODE</v>
          </cell>
          <cell r="H1680" t="str">
            <v>KOEF.</v>
          </cell>
          <cell r="I1680" t="str">
            <v>SATUAN</v>
          </cell>
          <cell r="J1680" t="str">
            <v>KETERANGAN</v>
          </cell>
        </row>
        <row r="1683">
          <cell r="A1683" t="str">
            <v>3.</v>
          </cell>
          <cell r="C1683" t="str">
            <v>TENAGA</v>
          </cell>
        </row>
        <row r="1684">
          <cell r="C1684" t="str">
            <v>Produksi pekerjaan per hari  =  Q1 x Tk</v>
          </cell>
          <cell r="G1684" t="str">
            <v>Qt</v>
          </cell>
          <cell r="H1684">
            <v>93.333333333333343</v>
          </cell>
          <cell r="I1684" t="str">
            <v>M2</v>
          </cell>
        </row>
        <row r="1685">
          <cell r="C1685" t="str">
            <v>dibutuhkan tenaga :</v>
          </cell>
          <cell r="D1685" t="str">
            <v>- Mandor</v>
          </cell>
          <cell r="G1685" t="str">
            <v>M</v>
          </cell>
          <cell r="H1685">
            <v>1</v>
          </cell>
          <cell r="I1685" t="str">
            <v>orang</v>
          </cell>
        </row>
        <row r="1686">
          <cell r="D1686" t="str">
            <v>- Tukang Cat</v>
          </cell>
          <cell r="G1686" t="str">
            <v>Tb</v>
          </cell>
          <cell r="H1686">
            <v>3</v>
          </cell>
          <cell r="I1686" t="str">
            <v>orang</v>
          </cell>
        </row>
        <row r="1687">
          <cell r="D1687" t="str">
            <v>- Pekerja</v>
          </cell>
          <cell r="G1687" t="str">
            <v>P</v>
          </cell>
          <cell r="H1687">
            <v>8</v>
          </cell>
          <cell r="I1687" t="str">
            <v>orang</v>
          </cell>
        </row>
        <row r="1689">
          <cell r="C1689" t="str">
            <v>Koefisien Tenaga / M2  :</v>
          </cell>
        </row>
        <row r="1690">
          <cell r="D1690" t="str">
            <v>-  Mandor</v>
          </cell>
          <cell r="E1690" t="str">
            <v>=  ( M x Tk ) : Qt</v>
          </cell>
          <cell r="G1690" t="str">
            <v>(L03)</v>
          </cell>
          <cell r="H1690">
            <v>7.4999999999999997E-2</v>
          </cell>
          <cell r="I1690" t="str">
            <v>jam</v>
          </cell>
        </row>
        <row r="1691">
          <cell r="D1691" t="str">
            <v>- Tukang</v>
          </cell>
          <cell r="E1691" t="str">
            <v>=  ( Tb x Tk ) : Qt</v>
          </cell>
          <cell r="G1691" t="str">
            <v>(L02)</v>
          </cell>
          <cell r="H1691">
            <v>0.22499999999999998</v>
          </cell>
          <cell r="I1691" t="str">
            <v>jam</v>
          </cell>
        </row>
        <row r="1692">
          <cell r="D1692" t="str">
            <v>-  Pekerja</v>
          </cell>
          <cell r="E1692" t="str">
            <v>=  ( P x Tk ) : Qt</v>
          </cell>
          <cell r="G1692" t="str">
            <v>(L01)</v>
          </cell>
          <cell r="H1692">
            <v>0.6</v>
          </cell>
          <cell r="I1692" t="str">
            <v>jam</v>
          </cell>
        </row>
        <row r="1694">
          <cell r="A1694" t="str">
            <v>4.</v>
          </cell>
          <cell r="C1694" t="str">
            <v>HARGA DASAR SATUAN UPAH, BAHAN DAN ALAT</v>
          </cell>
        </row>
        <row r="1695">
          <cell r="C1695" t="str">
            <v>Lihat lampiran.</v>
          </cell>
        </row>
        <row r="1697">
          <cell r="A1697" t="str">
            <v>5.</v>
          </cell>
          <cell r="C1697" t="str">
            <v>ANALISA HARGA SATUAN PEKERJAAN</v>
          </cell>
        </row>
        <row r="1698">
          <cell r="C1698" t="str">
            <v>Lihat perhitungan dalam FORMULIR STANDAR UNTUK</v>
          </cell>
        </row>
        <row r="1699">
          <cell r="C1699" t="str">
            <v>PEREKEMAN ANALISA MASING-MASING HARGA</v>
          </cell>
        </row>
        <row r="1700">
          <cell r="C1700" t="str">
            <v>SATUAN.</v>
          </cell>
        </row>
        <row r="1701">
          <cell r="C1701" t="str">
            <v>Didapat Harga Satuan Pekerjaan :</v>
          </cell>
        </row>
        <row r="1703">
          <cell r="C1703" t="str">
            <v xml:space="preserve">Rp.  </v>
          </cell>
          <cell r="D1703">
            <v>112107.89668794458</v>
          </cell>
          <cell r="E1703" t="str">
            <v xml:space="preserve"> / M2</v>
          </cell>
        </row>
        <row r="1707">
          <cell r="A1707" t="str">
            <v>6.</v>
          </cell>
          <cell r="C1707" t="str">
            <v>MASA PELAKSANAAN YANG DIPERLUKAN</v>
          </cell>
        </row>
        <row r="1708">
          <cell r="C1708" t="str">
            <v>Masa Pelaksanaan :</v>
          </cell>
          <cell r="D1708" t="str">
            <v>. . . . . . . . . . .</v>
          </cell>
          <cell r="E1708" t="str">
            <v>bulan</v>
          </cell>
        </row>
        <row r="1710">
          <cell r="A1710" t="str">
            <v>7.</v>
          </cell>
          <cell r="C1710" t="str">
            <v>VOLUME PEKERJAAN YANG DIPERLUKAN</v>
          </cell>
        </row>
        <row r="1711">
          <cell r="C1711" t="str">
            <v>Volume pekerjaan  :</v>
          </cell>
          <cell r="D1711">
            <v>0</v>
          </cell>
          <cell r="E1711" t="str">
            <v>M2</v>
          </cell>
        </row>
        <row r="1734">
          <cell r="A1734" t="str">
            <v>ITEM PEMBAYARAN NO.</v>
          </cell>
          <cell r="D1734" t="str">
            <v>:  8.4 (4)</v>
          </cell>
          <cell r="J1734" t="str">
            <v>Analisa LI-844</v>
          </cell>
          <cell r="T1734" t="str">
            <v>Analisa LI-844</v>
          </cell>
        </row>
        <row r="1735">
          <cell r="A1735" t="str">
            <v>JENIS PEKERJAAN</v>
          </cell>
          <cell r="D1735" t="str">
            <v>:  Rambu Jalan (Engineering Grade)</v>
          </cell>
        </row>
        <row r="1736">
          <cell r="A1736" t="str">
            <v>SATUAN PEMBAYARAN</v>
          </cell>
          <cell r="D1736" t="str">
            <v>:  BH</v>
          </cell>
          <cell r="H1736" t="str">
            <v xml:space="preserve">        URAIAN ANALISA HARGA SATUAN</v>
          </cell>
          <cell r="L1736" t="str">
            <v>FORMULIR STANDAR UNTUK</v>
          </cell>
        </row>
        <row r="1737">
          <cell r="L1737" t="str">
            <v>PEREKAMAN ANALISA MASING-MASING HARGA SATUAN</v>
          </cell>
        </row>
        <row r="1738">
          <cell r="L1738" t="str">
            <v/>
          </cell>
        </row>
        <row r="1739">
          <cell r="A1739" t="str">
            <v>No.</v>
          </cell>
          <cell r="C1739" t="str">
            <v>U R A I A N</v>
          </cell>
          <cell r="G1739" t="str">
            <v>KODE</v>
          </cell>
          <cell r="H1739" t="str">
            <v>KOEF.</v>
          </cell>
          <cell r="I1739" t="str">
            <v>SATUAN</v>
          </cell>
          <cell r="J1739" t="str">
            <v>KETERANGAN</v>
          </cell>
        </row>
        <row r="1741">
          <cell r="L1741" t="str">
            <v>Proyek / Bagpro</v>
          </cell>
          <cell r="O1741" t="str">
            <v xml:space="preserve">:  Peningkatan Jalan Dan Jembatan Prop. NTT </v>
          </cell>
        </row>
        <row r="1742">
          <cell r="A1742" t="str">
            <v>I.</v>
          </cell>
          <cell r="C1742" t="str">
            <v>ASUMSI</v>
          </cell>
          <cell r="L1742" t="str">
            <v>No. Paket Kontrak</v>
          </cell>
          <cell r="O1742" t="str">
            <v xml:space="preserve">:  </v>
          </cell>
        </row>
        <row r="1743">
          <cell r="A1743">
            <v>1</v>
          </cell>
          <cell r="C1743" t="str">
            <v>Menggunakan cara manual</v>
          </cell>
          <cell r="L1743" t="str">
            <v>Nama Paket</v>
          </cell>
          <cell r="O1743" t="str">
            <v>:  Pembangunan Jalan Resetlement Pengungsi Mauritzu</v>
          </cell>
        </row>
        <row r="1744">
          <cell r="A1744">
            <v>2</v>
          </cell>
          <cell r="C1744" t="str">
            <v>Lokasi pekerjaan : sepanjang jalan</v>
          </cell>
          <cell r="L1744" t="str">
            <v>Prop / Kab / Kodya</v>
          </cell>
          <cell r="O1744" t="str">
            <v>:  Nusa Tenggara Timur / TTU</v>
          </cell>
        </row>
        <row r="1745">
          <cell r="A1745">
            <v>3</v>
          </cell>
          <cell r="C1745" t="str">
            <v>Bahan dasar (plat rambu jadi, pipa dan beton cetak)</v>
          </cell>
          <cell r="L1745" t="str">
            <v>ITEM PEMBAYARAN NO.</v>
          </cell>
          <cell r="O1745" t="str">
            <v>:  8.4 (4)</v>
          </cell>
          <cell r="R1745" t="str">
            <v>PERKIRAAN VOL. PEK.</v>
          </cell>
          <cell r="T1745" t="str">
            <v>:</v>
          </cell>
          <cell r="U1745">
            <v>0</v>
          </cell>
        </row>
        <row r="1746">
          <cell r="C1746" t="str">
            <v>diangkut dengan Truk ke lokasi pekerjaan</v>
          </cell>
          <cell r="L1746" t="str">
            <v>JENIS PEKERJAAN</v>
          </cell>
          <cell r="O1746" t="str">
            <v>:  Rambu Jalan (Engineering Grade)</v>
          </cell>
          <cell r="R1746" t="str">
            <v>TOTAL HARGA (Rp.)</v>
          </cell>
          <cell r="T1746" t="str">
            <v>:</v>
          </cell>
          <cell r="U1746">
            <v>0</v>
          </cell>
        </row>
        <row r="1747">
          <cell r="A1747">
            <v>4</v>
          </cell>
          <cell r="C1747" t="str">
            <v>Jarak rata-rata Base camp ke lokasi pekerjaan</v>
          </cell>
          <cell r="G1747" t="str">
            <v>L</v>
          </cell>
          <cell r="H1747">
            <v>17.5</v>
          </cell>
          <cell r="I1747" t="str">
            <v>KM</v>
          </cell>
          <cell r="L1747" t="str">
            <v>SATUAN PEMBAYARAN</v>
          </cell>
          <cell r="O1747" t="str">
            <v>:  BH</v>
          </cell>
          <cell r="R1747" t="str">
            <v>% THD. BIAYA PROYEK</v>
          </cell>
          <cell r="T1747" t="str">
            <v>:</v>
          </cell>
          <cell r="U1747">
            <v>0</v>
          </cell>
        </row>
        <row r="1748">
          <cell r="A1748">
            <v>5</v>
          </cell>
          <cell r="C1748" t="str">
            <v>Jam kerja efektif per-hari</v>
          </cell>
          <cell r="G1748" t="str">
            <v>Tk</v>
          </cell>
          <cell r="H1748">
            <v>7</v>
          </cell>
          <cell r="I1748" t="str">
            <v>jam</v>
          </cell>
        </row>
        <row r="1750">
          <cell r="A1750" t="str">
            <v>II.</v>
          </cell>
          <cell r="C1750" t="str">
            <v>URUTAN KERJA</v>
          </cell>
          <cell r="Q1750" t="str">
            <v>PERKIRAAN</v>
          </cell>
          <cell r="R1750" t="str">
            <v>HARGA</v>
          </cell>
          <cell r="S1750" t="str">
            <v>JUMLAH</v>
          </cell>
        </row>
        <row r="1751">
          <cell r="A1751">
            <v>1</v>
          </cell>
          <cell r="C1751" t="str">
            <v>Kesatuan pondasi, pelat &amp; tiang rambu disiapkan dan</v>
          </cell>
          <cell r="L1751" t="str">
            <v>NO.</v>
          </cell>
          <cell r="N1751" t="str">
            <v>KOMPONEN</v>
          </cell>
          <cell r="P1751" t="str">
            <v>SATUAN</v>
          </cell>
          <cell r="Q1751" t="str">
            <v>KUANTITAS</v>
          </cell>
          <cell r="R1751" t="str">
            <v>SATUAN</v>
          </cell>
          <cell r="S1751" t="str">
            <v>HARGA</v>
          </cell>
        </row>
        <row r="1752">
          <cell r="C1752" t="str">
            <v>dipasang di tempat yang telah ditentukan</v>
          </cell>
          <cell r="R1752" t="str">
            <v>(Rp.)</v>
          </cell>
          <cell r="S1752" t="str">
            <v>(Rp.)</v>
          </cell>
        </row>
        <row r="1754">
          <cell r="A1754" t="str">
            <v>III.</v>
          </cell>
          <cell r="C1754" t="str">
            <v>PEMAKAIAN BAHAN, ALAT DAN TENAGA</v>
          </cell>
        </row>
        <row r="1755">
          <cell r="L1755" t="str">
            <v>A.</v>
          </cell>
          <cell r="N1755" t="str">
            <v>TENAGA</v>
          </cell>
        </row>
        <row r="1756">
          <cell r="A1756" t="str">
            <v xml:space="preserve">   1.</v>
          </cell>
          <cell r="C1756" t="str">
            <v>BAHAN</v>
          </cell>
        </row>
        <row r="1757">
          <cell r="A1757" t="str">
            <v>1.a.</v>
          </cell>
          <cell r="C1757" t="str">
            <v>Pelat Rambu Jadi (Engineering Grade)</v>
          </cell>
          <cell r="G1757" t="str">
            <v>(M35a)</v>
          </cell>
          <cell r="H1757">
            <v>1</v>
          </cell>
          <cell r="I1757" t="str">
            <v>BH</v>
          </cell>
          <cell r="L1757" t="str">
            <v>1.</v>
          </cell>
          <cell r="N1757" t="str">
            <v>Pekerja Biasa</v>
          </cell>
          <cell r="O1757" t="str">
            <v>(L01)</v>
          </cell>
          <cell r="P1757" t="str">
            <v>jam</v>
          </cell>
          <cell r="Q1757">
            <v>1.0083333333333333</v>
          </cell>
          <cell r="R1757">
            <v>0</v>
          </cell>
          <cell r="U1757">
            <v>0</v>
          </cell>
        </row>
        <row r="1758">
          <cell r="A1758" t="str">
            <v>1.b.</v>
          </cell>
          <cell r="C1758" t="str">
            <v>Pipa Galvanis Dia.1,6"</v>
          </cell>
          <cell r="G1758" t="str">
            <v>(M24)</v>
          </cell>
          <cell r="H1758">
            <v>1</v>
          </cell>
          <cell r="I1758" t="str">
            <v>Batang</v>
          </cell>
          <cell r="L1758" t="str">
            <v>2.</v>
          </cell>
          <cell r="N1758" t="str">
            <v>Tukang</v>
          </cell>
          <cell r="O1758" t="str">
            <v>(L02)</v>
          </cell>
          <cell r="P1758" t="str">
            <v>jam</v>
          </cell>
          <cell r="Q1758">
            <v>0.60499999999999998</v>
          </cell>
          <cell r="R1758">
            <v>0</v>
          </cell>
          <cell r="U1758">
            <v>0</v>
          </cell>
        </row>
        <row r="1759">
          <cell r="A1759" t="str">
            <v>1.c.</v>
          </cell>
          <cell r="C1759" t="str">
            <v>Beton K-225</v>
          </cell>
          <cell r="G1759" t="str">
            <v>(M38)</v>
          </cell>
          <cell r="H1759">
            <v>1.6000000000000004E-2</v>
          </cell>
          <cell r="I1759" t="str">
            <v>M3</v>
          </cell>
          <cell r="L1759" t="str">
            <v>3.</v>
          </cell>
          <cell r="N1759" t="str">
            <v>Mandor</v>
          </cell>
          <cell r="O1759" t="str">
            <v>(L03)</v>
          </cell>
          <cell r="P1759" t="str">
            <v>jam</v>
          </cell>
          <cell r="Q1759">
            <v>0.20166666666666666</v>
          </cell>
          <cell r="R1759">
            <v>0</v>
          </cell>
          <cell r="U1759">
            <v>0</v>
          </cell>
        </row>
        <row r="1760">
          <cell r="A1760" t="str">
            <v>1.d.</v>
          </cell>
          <cell r="C1760" t="str">
            <v>Cat, dan bahan lainnya</v>
          </cell>
          <cell r="G1760" t="str">
            <v>-</v>
          </cell>
          <cell r="H1760">
            <v>1</v>
          </cell>
          <cell r="I1760" t="str">
            <v>Ls</v>
          </cell>
        </row>
        <row r="1761">
          <cell r="A1761" t="str">
            <v>2.</v>
          </cell>
          <cell r="C1761" t="str">
            <v>ALAT</v>
          </cell>
          <cell r="Q1761" t="str">
            <v xml:space="preserve">JUMLAH HARGA TENAGA   </v>
          </cell>
          <cell r="U1761">
            <v>0</v>
          </cell>
        </row>
        <row r="1762">
          <cell r="A1762" t="str">
            <v>2.a.</v>
          </cell>
          <cell r="C1762" t="str">
            <v>DUMP TRUCK</v>
          </cell>
          <cell r="G1762" t="str">
            <v>(E08)</v>
          </cell>
        </row>
        <row r="1763">
          <cell r="C1763" t="str">
            <v>Kapasitas 1 kali Angkut</v>
          </cell>
          <cell r="G1763" t="str">
            <v>Cp</v>
          </cell>
          <cell r="H1763">
            <v>15</v>
          </cell>
          <cell r="I1763" t="str">
            <v>Buah</v>
          </cell>
          <cell r="L1763" t="str">
            <v>B.</v>
          </cell>
          <cell r="N1763" t="str">
            <v>BAHAN</v>
          </cell>
        </row>
        <row r="1764">
          <cell r="C1764" t="str">
            <v>Waktu Siklus  :</v>
          </cell>
          <cell r="G1764" t="str">
            <v>Ts</v>
          </cell>
        </row>
        <row r="1765">
          <cell r="C1765" t="str">
            <v>- Memuat</v>
          </cell>
          <cell r="D1765" t="str">
            <v xml:space="preserve"> =  atur, ikat, dll.</v>
          </cell>
          <cell r="G1765" t="str">
            <v>T1</v>
          </cell>
          <cell r="H1765">
            <v>30</v>
          </cell>
          <cell r="I1765" t="str">
            <v>menit</v>
          </cell>
          <cell r="L1765" t="str">
            <v>1.</v>
          </cell>
          <cell r="N1765" t="str">
            <v>Pelat Rambu</v>
          </cell>
          <cell r="O1765" t="str">
            <v>(M35a)</v>
          </cell>
          <cell r="P1765" t="str">
            <v>BH</v>
          </cell>
          <cell r="Q1765">
            <v>1</v>
          </cell>
          <cell r="R1765">
            <v>75000</v>
          </cell>
          <cell r="U1765">
            <v>75000</v>
          </cell>
        </row>
        <row r="1766">
          <cell r="C1766" t="str">
            <v>- Angkut</v>
          </cell>
          <cell r="D1766" t="str">
            <v xml:space="preserve"> =  (2 x L : 25 Km/Jam) x 60 menit</v>
          </cell>
          <cell r="G1766" t="str">
            <v>T2</v>
          </cell>
          <cell r="H1766">
            <v>84</v>
          </cell>
          <cell r="I1766" t="str">
            <v>menit</v>
          </cell>
          <cell r="L1766" t="str">
            <v>2.</v>
          </cell>
          <cell r="N1766" t="str">
            <v>Pipa Galvanis</v>
          </cell>
          <cell r="O1766" t="str">
            <v>(M24)</v>
          </cell>
          <cell r="P1766" t="str">
            <v>Batang</v>
          </cell>
          <cell r="Q1766">
            <v>1</v>
          </cell>
          <cell r="R1766">
            <v>41500</v>
          </cell>
          <cell r="U1766">
            <v>41500</v>
          </cell>
        </row>
        <row r="1767">
          <cell r="C1767" t="str">
            <v>- Menurunkan</v>
          </cell>
          <cell r="D1767" t="str">
            <v xml:space="preserve"> =  Rata-rata  2.5  menit / buah</v>
          </cell>
          <cell r="G1767" t="str">
            <v>T3</v>
          </cell>
          <cell r="H1767">
            <v>37.5</v>
          </cell>
          <cell r="I1767" t="str">
            <v>menit</v>
          </cell>
          <cell r="L1767" t="str">
            <v>3.</v>
          </cell>
          <cell r="N1767" t="str">
            <v>Beton K-225</v>
          </cell>
          <cell r="O1767" t="str">
            <v>(M38)</v>
          </cell>
          <cell r="P1767" t="str">
            <v>M3</v>
          </cell>
          <cell r="Q1767">
            <v>1.6000000000000004E-2</v>
          </cell>
          <cell r="R1767">
            <v>137414.42059079578</v>
          </cell>
          <cell r="U1767">
            <v>2198.6307294527328</v>
          </cell>
        </row>
        <row r="1768">
          <cell r="C1768" t="str">
            <v>- Lain-lain</v>
          </cell>
          <cell r="D1768" t="str">
            <v xml:space="preserve"> =  geser, atur, tunggu, dll.</v>
          </cell>
          <cell r="G1768" t="str">
            <v>T4</v>
          </cell>
          <cell r="H1768">
            <v>30</v>
          </cell>
          <cell r="I1768" t="str">
            <v>menit</v>
          </cell>
          <cell r="L1768" t="str">
            <v>4.</v>
          </cell>
          <cell r="N1768" t="str">
            <v>Cat, dan bahan lainnya</v>
          </cell>
          <cell r="P1768" t="str">
            <v>Ls</v>
          </cell>
          <cell r="Q1768">
            <v>1</v>
          </cell>
          <cell r="R1768">
            <v>150</v>
          </cell>
          <cell r="U1768">
            <v>150</v>
          </cell>
        </row>
        <row r="1769">
          <cell r="G1769" t="str">
            <v>Ts</v>
          </cell>
          <cell r="H1769">
            <v>181.5</v>
          </cell>
          <cell r="I1769" t="str">
            <v>menit</v>
          </cell>
        </row>
        <row r="1771">
          <cell r="C1771" t="str">
            <v>Kap. Prod. / Jam  =</v>
          </cell>
          <cell r="D1771" t="str">
            <v>Cp</v>
          </cell>
          <cell r="G1771" t="str">
            <v>Q1</v>
          </cell>
          <cell r="H1771">
            <v>4.9586776859504136</v>
          </cell>
          <cell r="I1771" t="str">
            <v>Buah</v>
          </cell>
          <cell r="Q1771" t="str">
            <v xml:space="preserve">JUMLAH HARGA BAHAN   </v>
          </cell>
          <cell r="U1771">
            <v>118848.63072945274</v>
          </cell>
        </row>
        <row r="1772">
          <cell r="D1772" t="str">
            <v>Ts : 60</v>
          </cell>
        </row>
        <row r="1773">
          <cell r="L1773" t="str">
            <v>C.</v>
          </cell>
          <cell r="N1773" t="str">
            <v>PERALATAN</v>
          </cell>
        </row>
        <row r="1774">
          <cell r="C1774" t="str">
            <v>Koefisien Alat / Buah   =  1  :  Q1</v>
          </cell>
          <cell r="G1774" t="str">
            <v>(E08)</v>
          </cell>
          <cell r="H1774">
            <v>0.20166666666666666</v>
          </cell>
          <cell r="I1774" t="str">
            <v>Jam</v>
          </cell>
        </row>
        <row r="1775">
          <cell r="L1775" t="str">
            <v>1.</v>
          </cell>
          <cell r="N1775" t="str">
            <v>Dump Truck</v>
          </cell>
          <cell r="O1775" t="str">
            <v>(E08)</v>
          </cell>
          <cell r="P1775" t="str">
            <v>Jam</v>
          </cell>
          <cell r="Q1775">
            <v>0.20166666666666666</v>
          </cell>
          <cell r="R1775">
            <v>76746.879490516018</v>
          </cell>
          <cell r="U1775">
            <v>15477.28736392073</v>
          </cell>
        </row>
        <row r="1776">
          <cell r="L1776" t="str">
            <v>2.</v>
          </cell>
          <cell r="N1776" t="str">
            <v>Alat Bantu</v>
          </cell>
          <cell r="P1776" t="str">
            <v>Ls</v>
          </cell>
          <cell r="Q1776">
            <v>1</v>
          </cell>
          <cell r="R1776">
            <v>350</v>
          </cell>
          <cell r="U1776">
            <v>350</v>
          </cell>
        </row>
        <row r="1777">
          <cell r="A1777" t="str">
            <v>2.b.</v>
          </cell>
          <cell r="C1777" t="str">
            <v>ALAT BANTU</v>
          </cell>
        </row>
        <row r="1778">
          <cell r="C1778" t="str">
            <v>- Tang, Obeng, dll</v>
          </cell>
          <cell r="D1778" t="str">
            <v>=  2  set</v>
          </cell>
        </row>
        <row r="1779">
          <cell r="C1779" t="str">
            <v>- Pacul / Sekop</v>
          </cell>
          <cell r="D1779" t="str">
            <v>=  4  buah</v>
          </cell>
        </row>
        <row r="1782">
          <cell r="A1782" t="str">
            <v>3.</v>
          </cell>
          <cell r="C1782" t="str">
            <v>TENAGA</v>
          </cell>
        </row>
        <row r="1783">
          <cell r="C1783" t="str">
            <v>Produksi pemasangan rambu dalam 1 hari  =  Tk x Q1</v>
          </cell>
          <cell r="G1783" t="str">
            <v>Qt</v>
          </cell>
          <cell r="H1783">
            <v>34.710743801652896</v>
          </cell>
          <cell r="I1783" t="str">
            <v>Buah</v>
          </cell>
          <cell r="Q1783" t="str">
            <v xml:space="preserve">JUMLAH HARGA PERALATAN   </v>
          </cell>
          <cell r="U1783">
            <v>15827.28736392073</v>
          </cell>
        </row>
        <row r="1784">
          <cell r="C1784" t="str">
            <v>Kebutuhan tenaga :</v>
          </cell>
          <cell r="D1784" t="str">
            <v>- Mandor</v>
          </cell>
          <cell r="G1784" t="str">
            <v>M</v>
          </cell>
          <cell r="H1784">
            <v>1</v>
          </cell>
          <cell r="I1784" t="str">
            <v>orang</v>
          </cell>
        </row>
        <row r="1785">
          <cell r="D1785" t="str">
            <v>- Tukang</v>
          </cell>
          <cell r="G1785" t="str">
            <v>Tb</v>
          </cell>
          <cell r="H1785">
            <v>3</v>
          </cell>
          <cell r="I1785" t="str">
            <v>orang</v>
          </cell>
          <cell r="L1785" t="str">
            <v>D.</v>
          </cell>
          <cell r="N1785" t="str">
            <v>JUMLAH HARGA TENAGA, BAHAN DAN PERALATAN  ( A + B + C )</v>
          </cell>
          <cell r="U1785">
            <v>134675.91809337348</v>
          </cell>
        </row>
        <row r="1786">
          <cell r="D1786" t="str">
            <v>- Pekerja</v>
          </cell>
          <cell r="G1786" t="str">
            <v>P</v>
          </cell>
          <cell r="H1786">
            <v>5</v>
          </cell>
          <cell r="I1786" t="str">
            <v>orang</v>
          </cell>
          <cell r="L1786" t="str">
            <v>E.</v>
          </cell>
          <cell r="N1786" t="str">
            <v>OVERHEAD &amp; PROFIT</v>
          </cell>
          <cell r="P1786">
            <v>10</v>
          </cell>
          <cell r="Q1786" t="str">
            <v>%  x  D</v>
          </cell>
          <cell r="U1786">
            <v>13467.591809337348</v>
          </cell>
        </row>
        <row r="1787">
          <cell r="C1787" t="str">
            <v>Koefisien Tenaga / Bh   :</v>
          </cell>
          <cell r="L1787" t="str">
            <v>F.</v>
          </cell>
          <cell r="N1787" t="str">
            <v>HARGA SATUAN PEKERJAAN  ( D + E )</v>
          </cell>
          <cell r="U1787">
            <v>148143.50990271082</v>
          </cell>
        </row>
        <row r="1788">
          <cell r="D1788" t="str">
            <v>-  Mandor</v>
          </cell>
          <cell r="E1788" t="str">
            <v>= (Tk x M) : Qt</v>
          </cell>
          <cell r="G1788" t="str">
            <v>(L03)</v>
          </cell>
          <cell r="H1788">
            <v>0.20166666666666666</v>
          </cell>
          <cell r="I1788" t="str">
            <v>jam</v>
          </cell>
          <cell r="L1788" t="str">
            <v>Note: 1</v>
          </cell>
          <cell r="N1788" t="str">
            <v>SATUAN dapat berdasarkan atas jam operasi untuk Tenaga Kerja dan Peralatan, volume dan/atau ukuran</v>
          </cell>
        </row>
        <row r="1789">
          <cell r="D1789" t="str">
            <v>-  Tukang</v>
          </cell>
          <cell r="E1789" t="str">
            <v>= (Tk x Tb) : Qt</v>
          </cell>
          <cell r="G1789" t="str">
            <v>(L02)</v>
          </cell>
          <cell r="H1789">
            <v>0.60499999999999998</v>
          </cell>
          <cell r="I1789" t="str">
            <v>jam</v>
          </cell>
          <cell r="N1789" t="str">
            <v>berat untuk bahan-bahan.</v>
          </cell>
        </row>
        <row r="1790">
          <cell r="D1790" t="str">
            <v>-  Pekerja</v>
          </cell>
          <cell r="E1790" t="str">
            <v>= (Tk x P) : Qt</v>
          </cell>
          <cell r="G1790" t="str">
            <v>(L01)</v>
          </cell>
          <cell r="H1790">
            <v>1.0083333333333333</v>
          </cell>
          <cell r="I1790" t="str">
            <v>jam</v>
          </cell>
          <cell r="L1790">
            <v>2</v>
          </cell>
          <cell r="N1790" t="str">
            <v>Kuantitas satuan adalah kuantitas setiap komponen untuk menyelesaikan satu satuan pekerjaan dari nomor</v>
          </cell>
        </row>
        <row r="1791">
          <cell r="N1791" t="str">
            <v>mata pembayaran.</v>
          </cell>
        </row>
        <row r="1792">
          <cell r="L1792">
            <v>3</v>
          </cell>
          <cell r="N1792" t="str">
            <v>Biaya satuan untuk peralatan sudah termasuk bahan bakar, bahan habis dipakai dan operator.</v>
          </cell>
        </row>
        <row r="1793">
          <cell r="L1793">
            <v>4</v>
          </cell>
          <cell r="N1793" t="str">
            <v>Biaya satuan sudah termasuk pengeluaran untuk seluruh pajak yang berkaitan (tetapi tidak termasuk PPN</v>
          </cell>
        </row>
        <row r="1794">
          <cell r="J1794" t="str">
            <v>Berlanjut ke hal. berikut.</v>
          </cell>
          <cell r="N1794" t="str">
            <v>yang dibayar dari kontrak) dan biaya-biaya lainnya.</v>
          </cell>
        </row>
        <row r="1795">
          <cell r="A1795" t="str">
            <v>ITEM PEMBAYARAN NO.</v>
          </cell>
          <cell r="D1795" t="str">
            <v>:  8.4 (4)</v>
          </cell>
          <cell r="J1795" t="str">
            <v>Analisa LI-844</v>
          </cell>
        </row>
        <row r="1796">
          <cell r="A1796" t="str">
            <v>JENIS PEKERJAAN</v>
          </cell>
          <cell r="D1796" t="str">
            <v>:  Rambu Jalan (Engineering Grade)</v>
          </cell>
        </row>
        <row r="1797">
          <cell r="A1797" t="str">
            <v>SATUAN PEMBAYARAN</v>
          </cell>
          <cell r="D1797" t="str">
            <v>:  BH</v>
          </cell>
          <cell r="H1797" t="str">
            <v xml:space="preserve">        URAIAN ANALISA HARGA SATUAN</v>
          </cell>
        </row>
        <row r="1798">
          <cell r="J1798" t="str">
            <v>Lanjutan</v>
          </cell>
        </row>
        <row r="1800">
          <cell r="A1800" t="str">
            <v>No.</v>
          </cell>
          <cell r="C1800" t="str">
            <v>U R A I A N</v>
          </cell>
          <cell r="G1800" t="str">
            <v>KODE</v>
          </cell>
          <cell r="H1800" t="str">
            <v>KOEF.</v>
          </cell>
          <cell r="I1800" t="str">
            <v>SATUAN</v>
          </cell>
          <cell r="J1800" t="str">
            <v>KETERANGAN</v>
          </cell>
        </row>
        <row r="1803">
          <cell r="A1803" t="str">
            <v>4.</v>
          </cell>
          <cell r="C1803" t="str">
            <v>HARGA DASAR SATUAN UPAH, BAHAN DAN ALAT</v>
          </cell>
        </row>
        <row r="1804">
          <cell r="C1804" t="str">
            <v>Lihat lampiran.</v>
          </cell>
        </row>
        <row r="1806">
          <cell r="A1806" t="str">
            <v>5.</v>
          </cell>
          <cell r="C1806" t="str">
            <v>ANALISA HARGA SATUAN PEKERJAAN</v>
          </cell>
        </row>
        <row r="1807">
          <cell r="C1807" t="str">
            <v>Lihat perhitungan dalam FORMULIR STANDAR UNTUK</v>
          </cell>
        </row>
        <row r="1808">
          <cell r="C1808" t="str">
            <v>PEREKEMAN ANALISA MASING-MASING HARGA</v>
          </cell>
        </row>
        <row r="1809">
          <cell r="C1809" t="str">
            <v>SATUAN.</v>
          </cell>
        </row>
        <row r="1810">
          <cell r="C1810" t="str">
            <v>Didapat Harga Satuan Pekerjaan :</v>
          </cell>
        </row>
        <row r="1812">
          <cell r="C1812" t="str">
            <v xml:space="preserve">Rp.  </v>
          </cell>
          <cell r="D1812">
            <v>148143.50990271082</v>
          </cell>
          <cell r="E1812" t="str">
            <v xml:space="preserve"> / Buah</v>
          </cell>
        </row>
        <row r="1815">
          <cell r="A1815" t="str">
            <v>6.</v>
          </cell>
          <cell r="C1815" t="str">
            <v>MASA PELAKSANAAN YANG DIPERLUKAN</v>
          </cell>
        </row>
        <row r="1816">
          <cell r="C1816" t="str">
            <v>Masa Pelaksanaan :</v>
          </cell>
          <cell r="D1816" t="str">
            <v>. . . . . . . . . . .</v>
          </cell>
          <cell r="E1816" t="str">
            <v>bulan</v>
          </cell>
        </row>
        <row r="1818">
          <cell r="A1818" t="str">
            <v>7.</v>
          </cell>
          <cell r="C1818" t="str">
            <v>VOLUME PEKERJAAN YANG DIPERLUKAN</v>
          </cell>
        </row>
        <row r="1819">
          <cell r="C1819" t="str">
            <v>Volume pekerjaan  :</v>
          </cell>
          <cell r="D1819">
            <v>0</v>
          </cell>
          <cell r="E1819" t="str">
            <v>Buah</v>
          </cell>
        </row>
        <row r="1856">
          <cell r="A1856" t="str">
            <v>ITEM PEMBAYARAN NO.</v>
          </cell>
          <cell r="D1856" t="str">
            <v>:  8.4 (5)</v>
          </cell>
          <cell r="J1856" t="str">
            <v>Analisa LI-845</v>
          </cell>
          <cell r="T1856" t="str">
            <v>Analisa LI-845</v>
          </cell>
        </row>
        <row r="1857">
          <cell r="A1857" t="str">
            <v>JENIS PEKERJAAN</v>
          </cell>
          <cell r="D1857" t="str">
            <v>:  Rambu Jalan (High Int. Grade)</v>
          </cell>
        </row>
        <row r="1858">
          <cell r="A1858" t="str">
            <v>SATUAN PEMBAYARAN</v>
          </cell>
          <cell r="D1858" t="str">
            <v>:  BH</v>
          </cell>
          <cell r="H1858" t="str">
            <v xml:space="preserve">        URAIAN ANALISA HARGA SATUAN</v>
          </cell>
          <cell r="L1858" t="str">
            <v>FORMULIR STANDAR UNTUK</v>
          </cell>
        </row>
        <row r="1859">
          <cell r="L1859" t="str">
            <v>PEREKAMAN ANALISA MASING-MASING HARGA SATUAN</v>
          </cell>
        </row>
        <row r="1860">
          <cell r="L1860" t="str">
            <v/>
          </cell>
        </row>
        <row r="1861">
          <cell r="A1861" t="str">
            <v>No.</v>
          </cell>
          <cell r="C1861" t="str">
            <v>U R A I A N</v>
          </cell>
          <cell r="G1861" t="str">
            <v>KODE</v>
          </cell>
          <cell r="H1861" t="str">
            <v>KOEF.</v>
          </cell>
          <cell r="I1861" t="str">
            <v>SATUAN</v>
          </cell>
          <cell r="J1861" t="str">
            <v>KETERANGAN</v>
          </cell>
        </row>
        <row r="1863">
          <cell r="L1863" t="str">
            <v>Proyek / Bagpro</v>
          </cell>
          <cell r="O1863" t="str">
            <v xml:space="preserve">:  Peningkatan Jalan Dan Jembatan Prop. NTT </v>
          </cell>
        </row>
        <row r="1864">
          <cell r="A1864" t="str">
            <v>I.</v>
          </cell>
          <cell r="C1864" t="str">
            <v>ASUMSI</v>
          </cell>
          <cell r="L1864" t="str">
            <v>No. Paket Kontrak</v>
          </cell>
          <cell r="O1864" t="str">
            <v xml:space="preserve">:  </v>
          </cell>
        </row>
        <row r="1865">
          <cell r="A1865">
            <v>1</v>
          </cell>
          <cell r="C1865" t="str">
            <v>Menggunakan cara manual</v>
          </cell>
          <cell r="L1865" t="str">
            <v>Nama Paket</v>
          </cell>
          <cell r="O1865" t="str">
            <v>:  Pembangunan Jalan Resetlement Pengungsi Mauritzu</v>
          </cell>
        </row>
        <row r="1866">
          <cell r="A1866">
            <v>2</v>
          </cell>
          <cell r="C1866" t="str">
            <v>Lokasi pekerjaan : sepanjang jalan</v>
          </cell>
          <cell r="L1866" t="str">
            <v>Prop / Kab / Kodya</v>
          </cell>
          <cell r="O1866" t="str">
            <v>:  Nusa Tenggara Timur / TTU</v>
          </cell>
        </row>
        <row r="1867">
          <cell r="A1867">
            <v>3</v>
          </cell>
          <cell r="C1867" t="str">
            <v>Bahan dasar (plat rambu jadi, pipa dan beton cetak)</v>
          </cell>
          <cell r="L1867" t="str">
            <v>ITEM PEMBAYARAN NO.</v>
          </cell>
          <cell r="O1867" t="str">
            <v>:  8.4 (5)</v>
          </cell>
          <cell r="R1867" t="str">
            <v>PERKIRAAN VOL. PEK.</v>
          </cell>
          <cell r="T1867" t="str">
            <v>:</v>
          </cell>
          <cell r="U1867">
            <v>0</v>
          </cell>
        </row>
        <row r="1868">
          <cell r="C1868" t="str">
            <v>diangkut dengan Truk ke lokasi pekerjaan</v>
          </cell>
          <cell r="L1868" t="str">
            <v>JENIS PEKERJAAN</v>
          </cell>
          <cell r="O1868" t="str">
            <v>:  Rambu Jalan (High Int. Grade)</v>
          </cell>
          <cell r="R1868" t="str">
            <v>TOTAL HARGA (Rp.)</v>
          </cell>
          <cell r="T1868" t="str">
            <v>:</v>
          </cell>
          <cell r="U1868">
            <v>0</v>
          </cell>
        </row>
        <row r="1869">
          <cell r="A1869">
            <v>4</v>
          </cell>
          <cell r="C1869" t="str">
            <v>Jarak rata-rata Base camp ke lokasi pekerjaan</v>
          </cell>
          <cell r="G1869" t="str">
            <v>L</v>
          </cell>
          <cell r="H1869">
            <v>17.5</v>
          </cell>
          <cell r="I1869" t="str">
            <v>KM</v>
          </cell>
          <cell r="L1869" t="str">
            <v>SATUAN PEMBAYARAN</v>
          </cell>
          <cell r="O1869" t="str">
            <v>:  BH</v>
          </cell>
          <cell r="R1869" t="str">
            <v>% THD. BIAYA PROYEK</v>
          </cell>
          <cell r="T1869" t="str">
            <v>:</v>
          </cell>
          <cell r="U1869">
            <v>0</v>
          </cell>
        </row>
        <row r="1870">
          <cell r="A1870">
            <v>5</v>
          </cell>
          <cell r="C1870" t="str">
            <v>Jam kerja efektif per-hari</v>
          </cell>
          <cell r="G1870" t="str">
            <v>Tk</v>
          </cell>
          <cell r="H1870">
            <v>7</v>
          </cell>
          <cell r="I1870" t="str">
            <v>jam</v>
          </cell>
        </row>
        <row r="1872">
          <cell r="A1872" t="str">
            <v>II.</v>
          </cell>
          <cell r="C1872" t="str">
            <v>URUTAN KERJA</v>
          </cell>
          <cell r="Q1872" t="str">
            <v>PERKIRAAN</v>
          </cell>
          <cell r="R1872" t="str">
            <v>HARGA</v>
          </cell>
          <cell r="S1872" t="str">
            <v>JUMLAH</v>
          </cell>
        </row>
        <row r="1873">
          <cell r="A1873">
            <v>1</v>
          </cell>
          <cell r="C1873" t="str">
            <v>Kesatuan pondasi, pelat &amp; tiang rambu disiapkan dan</v>
          </cell>
          <cell r="L1873" t="str">
            <v>NO.</v>
          </cell>
          <cell r="N1873" t="str">
            <v>KOMPONEN</v>
          </cell>
          <cell r="P1873" t="str">
            <v>SATUAN</v>
          </cell>
          <cell r="Q1873" t="str">
            <v>KUANTITAS</v>
          </cell>
          <cell r="R1873" t="str">
            <v>SATUAN</v>
          </cell>
          <cell r="S1873" t="str">
            <v>HARGA</v>
          </cell>
        </row>
        <row r="1874">
          <cell r="C1874" t="str">
            <v>dipasang di tempat yang telah ditentukan</v>
          </cell>
          <cell r="R1874" t="str">
            <v>(Rp.)</v>
          </cell>
          <cell r="S1874" t="str">
            <v>(Rp.)</v>
          </cell>
        </row>
        <row r="1876">
          <cell r="A1876" t="str">
            <v>III.</v>
          </cell>
          <cell r="C1876" t="str">
            <v>PEMAKAIAN BAHAN, ALAT DAN TENAGA</v>
          </cell>
        </row>
        <row r="1877">
          <cell r="L1877" t="str">
            <v>A.</v>
          </cell>
          <cell r="N1877" t="str">
            <v>TENAGA</v>
          </cell>
        </row>
        <row r="1878">
          <cell r="A1878" t="str">
            <v xml:space="preserve">   1.</v>
          </cell>
          <cell r="C1878" t="str">
            <v>BAHAN</v>
          </cell>
        </row>
        <row r="1879">
          <cell r="A1879" t="str">
            <v>1.a.</v>
          </cell>
          <cell r="C1879" t="str">
            <v>Pelat Rambu Jadi (High Intensity Grade)</v>
          </cell>
          <cell r="G1879" t="str">
            <v>(M35b)</v>
          </cell>
          <cell r="H1879">
            <v>1</v>
          </cell>
          <cell r="I1879" t="str">
            <v>BH</v>
          </cell>
          <cell r="L1879" t="str">
            <v>1.</v>
          </cell>
          <cell r="N1879" t="str">
            <v>Pekerja Biasa</v>
          </cell>
          <cell r="O1879" t="str">
            <v>(L01)</v>
          </cell>
          <cell r="P1879" t="str">
            <v>jam</v>
          </cell>
          <cell r="Q1879">
            <v>1.0083333333333333</v>
          </cell>
          <cell r="R1879">
            <v>0</v>
          </cell>
          <cell r="U1879">
            <v>0</v>
          </cell>
        </row>
        <row r="1880">
          <cell r="A1880" t="str">
            <v>1.b.</v>
          </cell>
          <cell r="C1880" t="str">
            <v>Pipa Galvanis Dia.1,6"</v>
          </cell>
          <cell r="G1880" t="str">
            <v>(M24)</v>
          </cell>
          <cell r="H1880">
            <v>1</v>
          </cell>
          <cell r="I1880" t="str">
            <v>Batang</v>
          </cell>
          <cell r="L1880" t="str">
            <v>2.</v>
          </cell>
          <cell r="N1880" t="str">
            <v>Tukang</v>
          </cell>
          <cell r="O1880" t="str">
            <v>(L02)</v>
          </cell>
          <cell r="P1880" t="str">
            <v>jam</v>
          </cell>
          <cell r="Q1880">
            <v>0.60499999999999998</v>
          </cell>
          <cell r="R1880">
            <v>0</v>
          </cell>
          <cell r="U1880">
            <v>0</v>
          </cell>
        </row>
        <row r="1881">
          <cell r="A1881" t="str">
            <v>1.c.</v>
          </cell>
          <cell r="C1881" t="str">
            <v>Beton K-225</v>
          </cell>
          <cell r="G1881" t="str">
            <v>(M38)</v>
          </cell>
          <cell r="H1881">
            <v>1.6000000000000004E-2</v>
          </cell>
          <cell r="I1881" t="str">
            <v>M3</v>
          </cell>
          <cell r="L1881" t="str">
            <v>3.</v>
          </cell>
          <cell r="N1881" t="str">
            <v>Mandor</v>
          </cell>
          <cell r="O1881" t="str">
            <v>(L03)</v>
          </cell>
          <cell r="P1881" t="str">
            <v>jam</v>
          </cell>
          <cell r="Q1881">
            <v>0.20166666666666666</v>
          </cell>
          <cell r="R1881">
            <v>0</v>
          </cell>
          <cell r="U1881">
            <v>0</v>
          </cell>
        </row>
        <row r="1882">
          <cell r="A1882" t="str">
            <v>1.d.</v>
          </cell>
          <cell r="C1882" t="str">
            <v>Cat, dan bahan lainnya</v>
          </cell>
          <cell r="G1882" t="str">
            <v>-</v>
          </cell>
          <cell r="H1882">
            <v>1</v>
          </cell>
          <cell r="I1882" t="str">
            <v>Ls</v>
          </cell>
        </row>
        <row r="1883">
          <cell r="A1883" t="str">
            <v>2.</v>
          </cell>
          <cell r="C1883" t="str">
            <v>ALAT</v>
          </cell>
          <cell r="Q1883" t="str">
            <v xml:space="preserve">JUMLAH HARGA TENAGA   </v>
          </cell>
          <cell r="U1883">
            <v>0</v>
          </cell>
        </row>
        <row r="1884">
          <cell r="A1884" t="str">
            <v>2.a.</v>
          </cell>
          <cell r="C1884" t="str">
            <v>DUMP TRUCK</v>
          </cell>
          <cell r="G1884" t="str">
            <v>(E08)</v>
          </cell>
        </row>
        <row r="1885">
          <cell r="C1885" t="str">
            <v>Kapasitas 1 kali Angkut</v>
          </cell>
          <cell r="G1885" t="str">
            <v>Cp</v>
          </cell>
          <cell r="H1885">
            <v>15</v>
          </cell>
          <cell r="I1885" t="str">
            <v>Buah</v>
          </cell>
          <cell r="L1885" t="str">
            <v>B.</v>
          </cell>
          <cell r="N1885" t="str">
            <v>BAHAN</v>
          </cell>
        </row>
        <row r="1886">
          <cell r="C1886" t="str">
            <v>Waktu Siklus  :</v>
          </cell>
          <cell r="G1886" t="str">
            <v>Ts</v>
          </cell>
        </row>
        <row r="1887">
          <cell r="C1887" t="str">
            <v>- Memuat</v>
          </cell>
          <cell r="D1887" t="str">
            <v xml:space="preserve"> =  atur, ikat, dll.</v>
          </cell>
          <cell r="G1887" t="str">
            <v>T1</v>
          </cell>
          <cell r="H1887">
            <v>30</v>
          </cell>
          <cell r="I1887" t="str">
            <v>menit</v>
          </cell>
          <cell r="L1887" t="str">
            <v>1.</v>
          </cell>
          <cell r="N1887" t="str">
            <v>Pelat Rambu</v>
          </cell>
          <cell r="O1887" t="str">
            <v>(M35b)</v>
          </cell>
          <cell r="P1887" t="str">
            <v>BH</v>
          </cell>
          <cell r="Q1887">
            <v>1</v>
          </cell>
          <cell r="R1887">
            <v>100000</v>
          </cell>
          <cell r="U1887">
            <v>100000</v>
          </cell>
        </row>
        <row r="1888">
          <cell r="C1888" t="str">
            <v>- Angkut</v>
          </cell>
          <cell r="D1888" t="str">
            <v xml:space="preserve"> =  (2 x L : 25 Km/Jam) x 60 menit</v>
          </cell>
          <cell r="G1888" t="str">
            <v>T2</v>
          </cell>
          <cell r="H1888">
            <v>84</v>
          </cell>
          <cell r="I1888" t="str">
            <v>menit</v>
          </cell>
          <cell r="L1888" t="str">
            <v>2.</v>
          </cell>
          <cell r="N1888" t="str">
            <v>Pipa Galvanis</v>
          </cell>
          <cell r="O1888" t="str">
            <v>(M24)</v>
          </cell>
          <cell r="P1888" t="str">
            <v>Batang</v>
          </cell>
          <cell r="Q1888">
            <v>1</v>
          </cell>
          <cell r="R1888">
            <v>41500</v>
          </cell>
          <cell r="U1888">
            <v>41500</v>
          </cell>
        </row>
        <row r="1889">
          <cell r="C1889" t="str">
            <v>- Menurunkan</v>
          </cell>
          <cell r="D1889" t="str">
            <v xml:space="preserve"> =  Rata-rata  2.5  menit / buah</v>
          </cell>
          <cell r="G1889" t="str">
            <v>T3</v>
          </cell>
          <cell r="H1889">
            <v>37.5</v>
          </cell>
          <cell r="I1889" t="str">
            <v>menit</v>
          </cell>
          <cell r="L1889" t="str">
            <v>3.</v>
          </cell>
          <cell r="N1889" t="str">
            <v>Beton K-225</v>
          </cell>
          <cell r="O1889" t="str">
            <v>(M38)</v>
          </cell>
          <cell r="P1889" t="str">
            <v>M3</v>
          </cell>
          <cell r="Q1889">
            <v>1.6000000000000004E-2</v>
          </cell>
          <cell r="R1889">
            <v>137414.42059079578</v>
          </cell>
          <cell r="U1889">
            <v>2198.6307294527328</v>
          </cell>
        </row>
        <row r="1890">
          <cell r="C1890" t="str">
            <v>- Lain-lain</v>
          </cell>
          <cell r="D1890" t="str">
            <v xml:space="preserve"> =  geser, atur, tunggu, dll.</v>
          </cell>
          <cell r="G1890" t="str">
            <v>T4</v>
          </cell>
          <cell r="H1890">
            <v>30</v>
          </cell>
          <cell r="I1890" t="str">
            <v>menit</v>
          </cell>
          <cell r="L1890" t="str">
            <v>4.</v>
          </cell>
          <cell r="N1890" t="str">
            <v>Cat, dan bahan lainnya</v>
          </cell>
          <cell r="P1890" t="str">
            <v>Ls</v>
          </cell>
          <cell r="Q1890">
            <v>1</v>
          </cell>
          <cell r="R1890">
            <v>150</v>
          </cell>
          <cell r="U1890">
            <v>150</v>
          </cell>
        </row>
        <row r="1891">
          <cell r="G1891" t="str">
            <v>Ts</v>
          </cell>
          <cell r="H1891">
            <v>181.5</v>
          </cell>
          <cell r="I1891" t="str">
            <v>menit</v>
          </cell>
        </row>
        <row r="1893">
          <cell r="C1893" t="str">
            <v>Kap. Prod. / Jam  =</v>
          </cell>
          <cell r="D1893" t="str">
            <v>Cp</v>
          </cell>
          <cell r="G1893" t="str">
            <v>Q1</v>
          </cell>
          <cell r="H1893">
            <v>4.9586776859504136</v>
          </cell>
          <cell r="I1893" t="str">
            <v>Buah</v>
          </cell>
          <cell r="Q1893" t="str">
            <v xml:space="preserve">JUMLAH HARGA BAHAN   </v>
          </cell>
          <cell r="U1893">
            <v>143848.63072945274</v>
          </cell>
        </row>
        <row r="1894">
          <cell r="D1894" t="str">
            <v>Ts : 60</v>
          </cell>
        </row>
        <row r="1895">
          <cell r="L1895" t="str">
            <v>C.</v>
          </cell>
          <cell r="N1895" t="str">
            <v>PERALATAN</v>
          </cell>
        </row>
        <row r="1896">
          <cell r="C1896" t="str">
            <v>Koefisien Alat / Buah   =  1  :  Q1</v>
          </cell>
          <cell r="G1896" t="str">
            <v>(E08)</v>
          </cell>
          <cell r="H1896">
            <v>0.20166666666666666</v>
          </cell>
          <cell r="I1896" t="str">
            <v>Jam</v>
          </cell>
        </row>
        <row r="1897">
          <cell r="L1897" t="str">
            <v>1.</v>
          </cell>
          <cell r="N1897" t="str">
            <v>Dump Truck</v>
          </cell>
          <cell r="O1897" t="str">
            <v>(E08)</v>
          </cell>
          <cell r="P1897" t="str">
            <v>Jam</v>
          </cell>
          <cell r="Q1897">
            <v>0.20166666666666666</v>
          </cell>
          <cell r="R1897">
            <v>85369.901634057198</v>
          </cell>
          <cell r="U1897">
            <v>17216.263496201533</v>
          </cell>
        </row>
        <row r="1898">
          <cell r="L1898" t="str">
            <v>2.</v>
          </cell>
          <cell r="N1898" t="str">
            <v>Alat Bantu</v>
          </cell>
          <cell r="P1898" t="str">
            <v>Ls</v>
          </cell>
          <cell r="Q1898">
            <v>1</v>
          </cell>
          <cell r="R1898">
            <v>250</v>
          </cell>
          <cell r="U1898">
            <v>250</v>
          </cell>
        </row>
        <row r="1899">
          <cell r="A1899" t="str">
            <v>2.b.</v>
          </cell>
          <cell r="C1899" t="str">
            <v>ALAT BANTU</v>
          </cell>
        </row>
        <row r="1900">
          <cell r="C1900" t="str">
            <v>- Tang, Obeng, dll</v>
          </cell>
          <cell r="D1900" t="str">
            <v>=  2  set</v>
          </cell>
        </row>
        <row r="1901">
          <cell r="C1901" t="str">
            <v>- Pacul / Sekop</v>
          </cell>
          <cell r="D1901" t="str">
            <v>=  4  buah</v>
          </cell>
        </row>
        <row r="1904">
          <cell r="A1904" t="str">
            <v>3.</v>
          </cell>
          <cell r="C1904" t="str">
            <v>TENAGA</v>
          </cell>
        </row>
        <row r="1905">
          <cell r="C1905" t="str">
            <v>Produksi pemasangan rambu dalam 1 hari  =  Tk x Q1</v>
          </cell>
          <cell r="G1905" t="str">
            <v>Qt</v>
          </cell>
          <cell r="H1905">
            <v>34.710743801652896</v>
          </cell>
          <cell r="I1905" t="str">
            <v>Buah</v>
          </cell>
          <cell r="Q1905" t="str">
            <v xml:space="preserve">JUMLAH HARGA PERALATAN   </v>
          </cell>
          <cell r="U1905">
            <v>17466.263496201533</v>
          </cell>
        </row>
        <row r="1906">
          <cell r="C1906" t="str">
            <v>Kebutuhan tenaga :</v>
          </cell>
          <cell r="D1906" t="str">
            <v>- Mandor</v>
          </cell>
          <cell r="G1906" t="str">
            <v>M</v>
          </cell>
          <cell r="H1906">
            <v>1</v>
          </cell>
          <cell r="I1906" t="str">
            <v>orang</v>
          </cell>
        </row>
        <row r="1907">
          <cell r="D1907" t="str">
            <v>- Tukang</v>
          </cell>
          <cell r="G1907" t="str">
            <v>Tb</v>
          </cell>
          <cell r="H1907">
            <v>3</v>
          </cell>
          <cell r="I1907" t="str">
            <v>orang</v>
          </cell>
          <cell r="L1907" t="str">
            <v>D.</v>
          </cell>
          <cell r="N1907" t="str">
            <v>JUMLAH HARGA TENAGA, BAHAN DAN PERALATAN  ( A + B + C )</v>
          </cell>
          <cell r="U1907">
            <v>161314.89422565428</v>
          </cell>
        </row>
        <row r="1908">
          <cell r="D1908" t="str">
            <v>- Pekerja</v>
          </cell>
          <cell r="G1908" t="str">
            <v>P</v>
          </cell>
          <cell r="H1908">
            <v>5</v>
          </cell>
          <cell r="I1908" t="str">
            <v>orang</v>
          </cell>
          <cell r="L1908" t="str">
            <v>E.</v>
          </cell>
          <cell r="N1908" t="str">
            <v>OVERHEAD &amp; PROFIT</v>
          </cell>
          <cell r="P1908">
            <v>10</v>
          </cell>
          <cell r="Q1908" t="str">
            <v>%  x  D</v>
          </cell>
          <cell r="U1908">
            <v>16131.489422565428</v>
          </cell>
        </row>
        <row r="1909">
          <cell r="C1909" t="str">
            <v>Koefisien Tenaga / Bh   :</v>
          </cell>
          <cell r="L1909" t="str">
            <v>F.</v>
          </cell>
          <cell r="N1909" t="str">
            <v>HARGA SATUAN PEKERJAAN  ( D + E )</v>
          </cell>
          <cell r="U1909">
            <v>177446.38364821969</v>
          </cell>
        </row>
        <row r="1910">
          <cell r="D1910" t="str">
            <v>-  Mandor</v>
          </cell>
          <cell r="E1910" t="str">
            <v>= (Tk x M) : Qt</v>
          </cell>
          <cell r="G1910" t="str">
            <v>(L03)</v>
          </cell>
          <cell r="H1910">
            <v>0.20166666666666666</v>
          </cell>
          <cell r="I1910" t="str">
            <v>jam</v>
          </cell>
          <cell r="L1910" t="str">
            <v>Note: 1</v>
          </cell>
          <cell r="N1910" t="str">
            <v>SATUAN dapat berdasarkan atas jam operasi untuk Tenaga Kerja dan Peralatan, volume dan/atau ukuran</v>
          </cell>
        </row>
        <row r="1911">
          <cell r="D1911" t="str">
            <v>-  Tukang</v>
          </cell>
          <cell r="E1911" t="str">
            <v>= (Tk x Tb) : Qt</v>
          </cell>
          <cell r="G1911" t="str">
            <v>(L02)</v>
          </cell>
          <cell r="H1911">
            <v>0.60499999999999998</v>
          </cell>
          <cell r="I1911" t="str">
            <v>jam</v>
          </cell>
          <cell r="N1911" t="str">
            <v>berat untuk bahan-bahan.</v>
          </cell>
        </row>
        <row r="1912">
          <cell r="D1912" t="str">
            <v>-  Pekerja</v>
          </cell>
          <cell r="E1912" t="str">
            <v>= (Tk x P) : Qt</v>
          </cell>
          <cell r="G1912" t="str">
            <v>(L01)</v>
          </cell>
          <cell r="H1912">
            <v>1.0083333333333333</v>
          </cell>
          <cell r="I1912" t="str">
            <v>jam</v>
          </cell>
          <cell r="L1912">
            <v>2</v>
          </cell>
          <cell r="N1912" t="str">
            <v>Kuantitas satuan adalah kuantitas setiap komponen untuk menyelesaikan satu satuan pekerjaan dari nomor</v>
          </cell>
        </row>
        <row r="1913">
          <cell r="N1913" t="str">
            <v>mata pembayaran.</v>
          </cell>
        </row>
        <row r="1914">
          <cell r="L1914">
            <v>3</v>
          </cell>
          <cell r="N1914" t="str">
            <v>Biaya satuan untuk peralatan sudah termasuk bahan bakar, bahan habis dipakai dan operator.</v>
          </cell>
        </row>
        <row r="1915">
          <cell r="L1915">
            <v>4</v>
          </cell>
          <cell r="N1915" t="str">
            <v>Biaya satuan sudah termasuk pengeluaran untuk seluruh pajak yang berkaitan (tetapi tidak termasuk PPN</v>
          </cell>
        </row>
        <row r="1916">
          <cell r="J1916" t="str">
            <v>Berlanjut ke hal. berikut.</v>
          </cell>
          <cell r="N1916" t="str">
            <v>yang dibayar dari kontrak) dan biaya-biaya lainnya.</v>
          </cell>
        </row>
        <row r="1917">
          <cell r="A1917" t="str">
            <v>ITEM PEMBAYARAN NO.</v>
          </cell>
          <cell r="D1917" t="str">
            <v>:  8.4 (5)</v>
          </cell>
          <cell r="J1917" t="str">
            <v>Analisa LI-845</v>
          </cell>
        </row>
        <row r="1918">
          <cell r="A1918" t="str">
            <v>JENIS PEKERJAAN</v>
          </cell>
          <cell r="D1918" t="str">
            <v>:  Rambu Jalan (High Int. Grade)</v>
          </cell>
        </row>
        <row r="1919">
          <cell r="A1919" t="str">
            <v>SATUAN PEMBAYARAN</v>
          </cell>
          <cell r="D1919" t="str">
            <v>:  BH</v>
          </cell>
          <cell r="H1919" t="str">
            <v xml:space="preserve">        URAIAN ANALISA HARGA SATUAN</v>
          </cell>
        </row>
        <row r="1920">
          <cell r="J1920" t="str">
            <v>Lanjutan</v>
          </cell>
        </row>
        <row r="1922">
          <cell r="A1922" t="str">
            <v>No.</v>
          </cell>
          <cell r="C1922" t="str">
            <v>U R A I A N</v>
          </cell>
          <cell r="G1922" t="str">
            <v>KODE</v>
          </cell>
          <cell r="H1922" t="str">
            <v>KOEF.</v>
          </cell>
          <cell r="I1922" t="str">
            <v>SATUAN</v>
          </cell>
          <cell r="J1922" t="str">
            <v>KETERANGAN</v>
          </cell>
        </row>
        <row r="1925">
          <cell r="A1925" t="str">
            <v>4.</v>
          </cell>
          <cell r="C1925" t="str">
            <v>HARGA DASAR SATUAN UPAH, BAHAN DAN ALAT</v>
          </cell>
        </row>
        <row r="1926">
          <cell r="C1926" t="str">
            <v>Lihat lampiran.</v>
          </cell>
        </row>
        <row r="1928">
          <cell r="A1928" t="str">
            <v>5.</v>
          </cell>
          <cell r="C1928" t="str">
            <v>ANALISA HARGA SATUAN PEKERJAAN</v>
          </cell>
        </row>
        <row r="1929">
          <cell r="C1929" t="str">
            <v>Lihat perhitungan dalam FORMULIR STANDAR UNTUK</v>
          </cell>
        </row>
        <row r="1930">
          <cell r="C1930" t="str">
            <v>PEREKEMAN ANALISA MASING-MASING HARGA</v>
          </cell>
        </row>
        <row r="1931">
          <cell r="C1931" t="str">
            <v>SATUAN.</v>
          </cell>
        </row>
        <row r="1932">
          <cell r="C1932" t="str">
            <v>Didapat Harga Satuan Pekerjaan :</v>
          </cell>
        </row>
        <row r="1934">
          <cell r="C1934" t="str">
            <v xml:space="preserve">Rp.  </v>
          </cell>
          <cell r="D1934">
            <v>177446.38364821969</v>
          </cell>
          <cell r="E1934" t="str">
            <v xml:space="preserve"> / Buah</v>
          </cell>
        </row>
        <row r="1937">
          <cell r="A1937" t="str">
            <v>6.</v>
          </cell>
          <cell r="C1937" t="str">
            <v>MASA PELAKSANAAN YANG DIPERLUKAN</v>
          </cell>
        </row>
        <row r="1938">
          <cell r="C1938" t="str">
            <v>Masa Pelaksanaan :</v>
          </cell>
          <cell r="D1938" t="str">
            <v>. . . . . . . . . . .</v>
          </cell>
          <cell r="E1938" t="str">
            <v>bulan</v>
          </cell>
        </row>
        <row r="1940">
          <cell r="A1940" t="str">
            <v>7.</v>
          </cell>
          <cell r="C1940" t="str">
            <v>VOLUME PEKERJAAN YANG DIPERLUKAN</v>
          </cell>
        </row>
        <row r="1941">
          <cell r="C1941" t="str">
            <v>Volume pekerjaan  :</v>
          </cell>
          <cell r="D1941">
            <v>0</v>
          </cell>
          <cell r="E1941" t="str">
            <v>Buah</v>
          </cell>
        </row>
        <row r="1978">
          <cell r="A1978" t="str">
            <v>ITEM PEMBAYARAN NO.</v>
          </cell>
          <cell r="D1978" t="str">
            <v>:  8.4 (6)</v>
          </cell>
          <cell r="J1978" t="str">
            <v>Analisa EI-846</v>
          </cell>
          <cell r="T1978" t="str">
            <v>Analisa EI-846</v>
          </cell>
        </row>
        <row r="1979">
          <cell r="A1979" t="str">
            <v>JENIS PEKERJAAN</v>
          </cell>
          <cell r="D1979" t="str">
            <v>:  Patok Pengarah</v>
          </cell>
        </row>
        <row r="1980">
          <cell r="A1980" t="str">
            <v>SATUAN PEMBAYARAN</v>
          </cell>
          <cell r="D1980" t="str">
            <v>:  BH</v>
          </cell>
          <cell r="H1980" t="str">
            <v xml:space="preserve">        URAIAN ANALISA HARGA SATUAN</v>
          </cell>
          <cell r="L1980" t="str">
            <v>FORMULIR STANDAR UNTUK</v>
          </cell>
        </row>
        <row r="1981">
          <cell r="L1981" t="str">
            <v>PEREKAMAN ANALISA MASING-MASING HARGA SATUAN</v>
          </cell>
        </row>
        <row r="1982">
          <cell r="L1982" t="str">
            <v/>
          </cell>
        </row>
        <row r="1983">
          <cell r="A1983" t="str">
            <v>No.</v>
          </cell>
          <cell r="C1983" t="str">
            <v>U R A I A N</v>
          </cell>
          <cell r="G1983" t="str">
            <v>KODE</v>
          </cell>
          <cell r="H1983" t="str">
            <v>KOEF.</v>
          </cell>
          <cell r="I1983" t="str">
            <v>SATUAN</v>
          </cell>
          <cell r="J1983" t="str">
            <v>KETERANGAN</v>
          </cell>
        </row>
        <row r="1985">
          <cell r="L1985" t="str">
            <v>Proyek / Bagpro</v>
          </cell>
          <cell r="O1985" t="str">
            <v xml:space="preserve">:  Peningkatan Jalan Dan Jembatan Prop. NTT </v>
          </cell>
        </row>
        <row r="1986">
          <cell r="A1986" t="str">
            <v>I.</v>
          </cell>
          <cell r="C1986" t="str">
            <v>ASUMSI</v>
          </cell>
          <cell r="L1986" t="str">
            <v>No. Paket Kontrak</v>
          </cell>
          <cell r="O1986" t="str">
            <v xml:space="preserve">:  </v>
          </cell>
        </row>
        <row r="1987">
          <cell r="A1987">
            <v>1</v>
          </cell>
          <cell r="C1987" t="str">
            <v>Menggunakan cara manual</v>
          </cell>
          <cell r="L1987" t="str">
            <v>Nama Paket</v>
          </cell>
          <cell r="O1987" t="str">
            <v>:  Pembangunan Jalan Resetlement Pengungsi Mauritzu</v>
          </cell>
        </row>
        <row r="1988">
          <cell r="A1988">
            <v>2</v>
          </cell>
          <cell r="C1988" t="str">
            <v>Lokasi pekerjaan : sepanjang jalan</v>
          </cell>
          <cell r="L1988" t="str">
            <v>Prop / Kab / Kodya</v>
          </cell>
          <cell r="O1988" t="str">
            <v>:  Nusa Tenggara Timur / TTU</v>
          </cell>
        </row>
        <row r="1989">
          <cell r="A1989">
            <v>3</v>
          </cell>
          <cell r="C1989" t="str">
            <v>Bahan dasar (patok beton cetak, dll) diangkut dengan</v>
          </cell>
          <cell r="L1989" t="str">
            <v>ITEM PEMBAYARAN NO.</v>
          </cell>
          <cell r="O1989" t="str">
            <v>:  8.4 (6)</v>
          </cell>
          <cell r="R1989" t="str">
            <v>PERKIRAAN VOL. PEK.</v>
          </cell>
          <cell r="T1989" t="str">
            <v>:</v>
          </cell>
          <cell r="U1989">
            <v>0</v>
          </cell>
        </row>
        <row r="1990">
          <cell r="C1990" t="str">
            <v>Truk ke lokasi pekerjaan</v>
          </cell>
          <cell r="L1990" t="str">
            <v>JENIS PEKERJAAN</v>
          </cell>
          <cell r="O1990" t="str">
            <v>:  Patok Pengarah</v>
          </cell>
          <cell r="R1990" t="str">
            <v>TOTAL HARGA (Rp.)</v>
          </cell>
          <cell r="T1990" t="str">
            <v>:</v>
          </cell>
          <cell r="U1990">
            <v>0</v>
          </cell>
        </row>
        <row r="1991">
          <cell r="A1991">
            <v>4</v>
          </cell>
          <cell r="C1991" t="str">
            <v>Jarak rata-rata Base camp ke lokasi pekerjaan</v>
          </cell>
          <cell r="G1991" t="str">
            <v>L</v>
          </cell>
          <cell r="H1991">
            <v>17.5</v>
          </cell>
          <cell r="I1991" t="str">
            <v>KM</v>
          </cell>
          <cell r="L1991" t="str">
            <v>SATUAN PEMBAYARAN</v>
          </cell>
          <cell r="O1991" t="str">
            <v>:  BH</v>
          </cell>
          <cell r="R1991" t="str">
            <v>% THD. BIAYA PROYEK</v>
          </cell>
          <cell r="T1991" t="str">
            <v>:</v>
          </cell>
          <cell r="U1991">
            <v>0</v>
          </cell>
        </row>
        <row r="1992">
          <cell r="A1992">
            <v>5</v>
          </cell>
          <cell r="C1992" t="str">
            <v>Jam kerja efektif per-hari</v>
          </cell>
          <cell r="G1992" t="str">
            <v>Tk</v>
          </cell>
          <cell r="H1992">
            <v>7</v>
          </cell>
          <cell r="I1992" t="str">
            <v>jam</v>
          </cell>
        </row>
        <row r="1993">
          <cell r="A1993">
            <v>6</v>
          </cell>
          <cell r="C1993" t="str">
            <v>Faktor kehilangan bahan</v>
          </cell>
          <cell r="G1993" t="str">
            <v>Fh</v>
          </cell>
          <cell r="H1993">
            <v>1.05</v>
          </cell>
          <cell r="I1993" t="str">
            <v>-</v>
          </cell>
        </row>
        <row r="1994">
          <cell r="A1994">
            <v>7</v>
          </cell>
          <cell r="C1994" t="str">
            <v>Tulangan praktis</v>
          </cell>
          <cell r="G1994" t="str">
            <v>Rc</v>
          </cell>
          <cell r="H1994">
            <v>125</v>
          </cell>
          <cell r="I1994" t="str">
            <v>Kg/M3</v>
          </cell>
          <cell r="Q1994" t="str">
            <v>PERKIRAAN</v>
          </cell>
          <cell r="R1994" t="str">
            <v>HARGA</v>
          </cell>
          <cell r="S1994" t="str">
            <v>JUMLAH</v>
          </cell>
        </row>
        <row r="1995">
          <cell r="L1995" t="str">
            <v>NO.</v>
          </cell>
          <cell r="N1995" t="str">
            <v>KOMPONEN</v>
          </cell>
          <cell r="P1995" t="str">
            <v>SATUAN</v>
          </cell>
          <cell r="Q1995" t="str">
            <v>KUANTITAS</v>
          </cell>
          <cell r="R1995" t="str">
            <v>SATUAN</v>
          </cell>
          <cell r="S1995" t="str">
            <v>HARGA</v>
          </cell>
        </row>
        <row r="1996">
          <cell r="A1996" t="str">
            <v>II.</v>
          </cell>
          <cell r="C1996" t="str">
            <v>URUTAN KERJA</v>
          </cell>
          <cell r="R1996" t="str">
            <v>(Rp.)</v>
          </cell>
          <cell r="S1996" t="str">
            <v>(Rp.)</v>
          </cell>
        </row>
        <row r="1997">
          <cell r="A1997">
            <v>1</v>
          </cell>
          <cell r="C1997" t="str">
            <v>Patok ditanam di tepi luar bahu jalan sesuai dengan</v>
          </cell>
        </row>
        <row r="1998">
          <cell r="C1998" t="str">
            <v>gambar rencana dan di-cat</v>
          </cell>
        </row>
        <row r="1999">
          <cell r="L1999" t="str">
            <v>A.</v>
          </cell>
          <cell r="N1999" t="str">
            <v>TENAGA</v>
          </cell>
        </row>
        <row r="2000">
          <cell r="A2000" t="str">
            <v>III.</v>
          </cell>
          <cell r="C2000" t="str">
            <v>PEMAKAIAN BAHAN, ALAT DAN TENAGA</v>
          </cell>
        </row>
        <row r="2001">
          <cell r="A2001" t="str">
            <v xml:space="preserve">   1.</v>
          </cell>
          <cell r="C2001" t="str">
            <v>BAHAN</v>
          </cell>
          <cell r="L2001" t="str">
            <v>1.</v>
          </cell>
          <cell r="N2001" t="str">
            <v>Pekerja Biasa</v>
          </cell>
          <cell r="O2001" t="str">
            <v>(L01)</v>
          </cell>
          <cell r="P2001" t="str">
            <v>jam</v>
          </cell>
          <cell r="Q2001">
            <v>1.0763052208835342</v>
          </cell>
          <cell r="R2001">
            <v>0</v>
          </cell>
          <cell r="U2001">
            <v>0</v>
          </cell>
        </row>
        <row r="2002">
          <cell r="A2002" t="str">
            <v>1.a.</v>
          </cell>
          <cell r="C2002" t="str">
            <v>Beton K-225</v>
          </cell>
          <cell r="D2002" t="str">
            <v>=  (0.15 x 0.15 x 1.50) x Fh</v>
          </cell>
          <cell r="G2002" t="str">
            <v>(M38)</v>
          </cell>
          <cell r="H2002">
            <v>3.5437500000000011E-2</v>
          </cell>
          <cell r="I2002" t="str">
            <v>M3</v>
          </cell>
          <cell r="L2002" t="str">
            <v>2.</v>
          </cell>
          <cell r="N2002" t="str">
            <v>Tukang</v>
          </cell>
          <cell r="O2002" t="str">
            <v>(L02)</v>
          </cell>
          <cell r="P2002" t="str">
            <v>jam</v>
          </cell>
          <cell r="Q2002">
            <v>0.5381526104417671</v>
          </cell>
          <cell r="R2002">
            <v>0</v>
          </cell>
          <cell r="U2002">
            <v>0</v>
          </cell>
        </row>
        <row r="2003">
          <cell r="A2003" t="str">
            <v>1.b.</v>
          </cell>
          <cell r="C2003" t="str">
            <v>Baja Tulangan</v>
          </cell>
          <cell r="G2003" t="str">
            <v>(M39)</v>
          </cell>
          <cell r="H2003">
            <v>4.651171875000002</v>
          </cell>
          <cell r="I2003" t="str">
            <v>Kg</v>
          </cell>
          <cell r="L2003" t="str">
            <v>3.</v>
          </cell>
          <cell r="N2003" t="str">
            <v>Mandor</v>
          </cell>
          <cell r="O2003" t="str">
            <v>(L03)</v>
          </cell>
          <cell r="P2003" t="str">
            <v>jam</v>
          </cell>
          <cell r="Q2003">
            <v>0.13453815261044177</v>
          </cell>
          <cell r="R2003">
            <v>0</v>
          </cell>
          <cell r="U2003">
            <v>0</v>
          </cell>
        </row>
        <row r="2004">
          <cell r="A2004" t="str">
            <v>1.c.</v>
          </cell>
          <cell r="C2004" t="str">
            <v>Cat, dan material lainnya</v>
          </cell>
          <cell r="G2004" t="str">
            <v>-</v>
          </cell>
          <cell r="I2004" t="str">
            <v>Ls</v>
          </cell>
        </row>
        <row r="2005">
          <cell r="Q2005" t="str">
            <v xml:space="preserve">JUMLAH HARGA TENAGA   </v>
          </cell>
          <cell r="U2005">
            <v>0</v>
          </cell>
        </row>
        <row r="2006">
          <cell r="A2006" t="str">
            <v>2.</v>
          </cell>
          <cell r="C2006" t="str">
            <v>ALAT</v>
          </cell>
        </row>
        <row r="2007">
          <cell r="A2007" t="str">
            <v>2.a.</v>
          </cell>
          <cell r="C2007" t="str">
            <v>DUMP TRUCK</v>
          </cell>
          <cell r="G2007" t="str">
            <v>(E08)</v>
          </cell>
          <cell r="L2007" t="str">
            <v>B.</v>
          </cell>
          <cell r="N2007" t="str">
            <v>BAHAN</v>
          </cell>
        </row>
        <row r="2008">
          <cell r="C2008" t="str">
            <v>Kapasitas 1 kali Angkut</v>
          </cell>
          <cell r="G2008" t="str">
            <v>Cp</v>
          </cell>
          <cell r="H2008">
            <v>20</v>
          </cell>
          <cell r="I2008" t="str">
            <v>Buah</v>
          </cell>
        </row>
        <row r="2009">
          <cell r="C2009" t="str">
            <v>Faktor Efisiensi Alat</v>
          </cell>
          <cell r="G2009" t="str">
            <v>Fa</v>
          </cell>
          <cell r="H2009">
            <v>0.83</v>
          </cell>
          <cell r="I2009" t="str">
            <v>-</v>
          </cell>
          <cell r="L2009" t="str">
            <v>1.</v>
          </cell>
          <cell r="N2009" t="str">
            <v>Beton K-225</v>
          </cell>
          <cell r="O2009" t="str">
            <v>(M38)</v>
          </cell>
          <cell r="P2009" t="str">
            <v>M3</v>
          </cell>
          <cell r="Q2009">
            <v>3.5437500000000011E-2</v>
          </cell>
          <cell r="R2009">
            <v>137414.42059079578</v>
          </cell>
          <cell r="U2009">
            <v>4869.6235296863269</v>
          </cell>
        </row>
        <row r="2010">
          <cell r="C2010" t="str">
            <v>Waktu Siklus  :</v>
          </cell>
          <cell r="G2010" t="str">
            <v>Ts</v>
          </cell>
          <cell r="L2010" t="str">
            <v>2.</v>
          </cell>
          <cell r="N2010" t="str">
            <v>Baja Tulangan</v>
          </cell>
          <cell r="O2010" t="str">
            <v>(M39)</v>
          </cell>
          <cell r="P2010" t="str">
            <v>Kg</v>
          </cell>
          <cell r="Q2010">
            <v>4.651171875000002</v>
          </cell>
          <cell r="R2010">
            <v>12000</v>
          </cell>
          <cell r="U2010">
            <v>55814.062500000022</v>
          </cell>
        </row>
        <row r="2011">
          <cell r="C2011" t="str">
            <v>- Memuat</v>
          </cell>
          <cell r="D2011" t="str">
            <v xml:space="preserve"> =  atur, ikat, dll.</v>
          </cell>
          <cell r="G2011" t="str">
            <v>T1</v>
          </cell>
          <cell r="H2011">
            <v>20</v>
          </cell>
          <cell r="I2011" t="str">
            <v>menit</v>
          </cell>
          <cell r="L2011" t="str">
            <v>3.</v>
          </cell>
          <cell r="N2011" t="str">
            <v>Cat, dan material lainnya</v>
          </cell>
          <cell r="P2011" t="str">
            <v>Ls</v>
          </cell>
          <cell r="Q2011">
            <v>1</v>
          </cell>
          <cell r="R2011">
            <v>1500</v>
          </cell>
          <cell r="U2011">
            <v>1500</v>
          </cell>
        </row>
        <row r="2012">
          <cell r="C2012" t="str">
            <v>- Angkut</v>
          </cell>
          <cell r="D2012" t="str">
            <v xml:space="preserve"> =  (2 x L : 25 Km/Jam) x 60 menit</v>
          </cell>
          <cell r="G2012" t="str">
            <v>T2</v>
          </cell>
          <cell r="H2012">
            <v>84</v>
          </cell>
          <cell r="I2012" t="str">
            <v>menit</v>
          </cell>
        </row>
        <row r="2013">
          <cell r="C2013" t="str">
            <v>- Menurunkan</v>
          </cell>
          <cell r="D2013" t="str">
            <v xml:space="preserve"> =  Rata-rata 1 menit / buah</v>
          </cell>
          <cell r="G2013" t="str">
            <v>T3</v>
          </cell>
          <cell r="H2013">
            <v>20</v>
          </cell>
          <cell r="I2013" t="str">
            <v>menit</v>
          </cell>
        </row>
        <row r="2014">
          <cell r="C2014" t="str">
            <v>- Lain-lain</v>
          </cell>
          <cell r="D2014" t="str">
            <v xml:space="preserve"> =  geser, atur, tunggu, dll.</v>
          </cell>
          <cell r="G2014" t="str">
            <v>T4</v>
          </cell>
          <cell r="H2014">
            <v>10</v>
          </cell>
          <cell r="I2014" t="str">
            <v>menit</v>
          </cell>
        </row>
        <row r="2015">
          <cell r="G2015" t="str">
            <v>Ts</v>
          </cell>
          <cell r="H2015">
            <v>134</v>
          </cell>
          <cell r="I2015" t="str">
            <v>menit</v>
          </cell>
          <cell r="Q2015" t="str">
            <v xml:space="preserve">JUMLAH HARGA BAHAN   </v>
          </cell>
          <cell r="U2015">
            <v>62183.686029686345</v>
          </cell>
        </row>
        <row r="2017">
          <cell r="C2017" t="str">
            <v>Kap. Prod. / Jam  =</v>
          </cell>
          <cell r="D2017" t="str">
            <v>Cp x Fa</v>
          </cell>
          <cell r="G2017" t="str">
            <v>Q1</v>
          </cell>
          <cell r="H2017">
            <v>7.4328358208955212</v>
          </cell>
          <cell r="I2017" t="str">
            <v>Buah</v>
          </cell>
          <cell r="L2017" t="str">
            <v>C.</v>
          </cell>
          <cell r="N2017" t="str">
            <v>PERALATAN</v>
          </cell>
        </row>
        <row r="2018">
          <cell r="D2018" t="str">
            <v>Ts : 60</v>
          </cell>
        </row>
        <row r="2019">
          <cell r="L2019" t="str">
            <v>1.</v>
          </cell>
          <cell r="N2019" t="str">
            <v>Dump Truck</v>
          </cell>
          <cell r="O2019" t="str">
            <v>(E08)</v>
          </cell>
          <cell r="P2019" t="str">
            <v>Jam</v>
          </cell>
          <cell r="Q2019">
            <v>0.1345381526104418</v>
          </cell>
          <cell r="R2019">
            <v>85369.901634057198</v>
          </cell>
          <cell r="U2019">
            <v>11485.508854381193</v>
          </cell>
        </row>
        <row r="2020">
          <cell r="C2020" t="str">
            <v>Koefisien Alat / Buah   =  1  :  Q1</v>
          </cell>
          <cell r="G2020" t="str">
            <v>(E08)</v>
          </cell>
          <cell r="H2020">
            <v>0.1345381526104418</v>
          </cell>
          <cell r="I2020" t="str">
            <v>Jam</v>
          </cell>
          <cell r="L2020" t="str">
            <v>2.</v>
          </cell>
          <cell r="N2020" t="str">
            <v>Alat Bantu</v>
          </cell>
          <cell r="P2020" t="str">
            <v>Ls</v>
          </cell>
          <cell r="Q2020">
            <v>1</v>
          </cell>
          <cell r="R2020">
            <v>350</v>
          </cell>
          <cell r="U2020">
            <v>350</v>
          </cell>
        </row>
        <row r="2022">
          <cell r="A2022" t="str">
            <v>2.b.</v>
          </cell>
          <cell r="C2022" t="str">
            <v>ALAT BANTU</v>
          </cell>
        </row>
        <row r="2023">
          <cell r="C2023" t="str">
            <v>- Pacul / Sekop</v>
          </cell>
          <cell r="D2023" t="str">
            <v>=  4  buah</v>
          </cell>
        </row>
        <row r="2026">
          <cell r="A2026" t="str">
            <v>3.</v>
          </cell>
          <cell r="C2026" t="str">
            <v>TENAGA</v>
          </cell>
        </row>
        <row r="2027">
          <cell r="C2027" t="str">
            <v>Produksi pasang patok pengarah / hari  =  Tk x Q1</v>
          </cell>
          <cell r="G2027" t="str">
            <v>Qt</v>
          </cell>
          <cell r="H2027">
            <v>52.02985074626865</v>
          </cell>
          <cell r="I2027" t="str">
            <v>Buah</v>
          </cell>
          <cell r="Q2027" t="str">
            <v xml:space="preserve">JUMLAH HARGA PERALATAN   </v>
          </cell>
          <cell r="U2027">
            <v>11835.508854381193</v>
          </cell>
        </row>
        <row r="2028">
          <cell r="C2028" t="str">
            <v>Kebutuhan tenaga :</v>
          </cell>
          <cell r="D2028" t="str">
            <v>- Mandor</v>
          </cell>
          <cell r="G2028" t="str">
            <v>M</v>
          </cell>
          <cell r="H2028">
            <v>1</v>
          </cell>
          <cell r="I2028" t="str">
            <v>orang</v>
          </cell>
        </row>
        <row r="2029">
          <cell r="D2029" t="str">
            <v>- Tukang</v>
          </cell>
          <cell r="G2029" t="str">
            <v>Tb</v>
          </cell>
          <cell r="H2029">
            <v>4</v>
          </cell>
          <cell r="I2029" t="str">
            <v>orang</v>
          </cell>
          <cell r="L2029" t="str">
            <v>D.</v>
          </cell>
          <cell r="N2029" t="str">
            <v>JUMLAH HARGA TENAGA, BAHAN DAN PERALATAN  ( A + B + C )</v>
          </cell>
          <cell r="U2029">
            <v>74019.194884067532</v>
          </cell>
        </row>
        <row r="2030">
          <cell r="D2030" t="str">
            <v>- Pekerja</v>
          </cell>
          <cell r="G2030" t="str">
            <v>P</v>
          </cell>
          <cell r="H2030">
            <v>8</v>
          </cell>
          <cell r="I2030" t="str">
            <v>orang</v>
          </cell>
          <cell r="L2030" t="str">
            <v>E.</v>
          </cell>
          <cell r="N2030" t="str">
            <v>OVERHEAD &amp; PROFIT</v>
          </cell>
          <cell r="P2030">
            <v>10</v>
          </cell>
          <cell r="Q2030" t="str">
            <v>%  x  D</v>
          </cell>
          <cell r="U2030">
            <v>7401.9194884067538</v>
          </cell>
        </row>
        <row r="2031">
          <cell r="C2031" t="str">
            <v>Koefisien Tenaga / Bh   :</v>
          </cell>
          <cell r="L2031" t="str">
            <v>F.</v>
          </cell>
          <cell r="N2031" t="str">
            <v>HARGA SATUAN PEKERJAAN  ( D + E )</v>
          </cell>
          <cell r="U2031">
            <v>81421.114372474287</v>
          </cell>
        </row>
        <row r="2032">
          <cell r="D2032" t="str">
            <v>-  Mandor</v>
          </cell>
          <cell r="E2032" t="str">
            <v>= (Tk x M) : Qt</v>
          </cell>
          <cell r="G2032" t="str">
            <v>(L03)</v>
          </cell>
          <cell r="H2032">
            <v>0.13453815261044177</v>
          </cell>
          <cell r="I2032" t="str">
            <v>jam</v>
          </cell>
          <cell r="L2032" t="str">
            <v>Note: 1</v>
          </cell>
          <cell r="N2032" t="str">
            <v>SATUAN dapat berdasarkan atas jam operasi untuk Tenaga Kerja dan Peralatan, volume dan/atau ukuran</v>
          </cell>
        </row>
        <row r="2033">
          <cell r="D2033" t="str">
            <v>-  Tukang</v>
          </cell>
          <cell r="E2033" t="str">
            <v>= (Tk x Tb) : Qt</v>
          </cell>
          <cell r="G2033" t="str">
            <v>(L02)</v>
          </cell>
          <cell r="H2033">
            <v>0.5381526104417671</v>
          </cell>
          <cell r="I2033" t="str">
            <v>jam</v>
          </cell>
          <cell r="N2033" t="str">
            <v>berat untuk bahan-bahan.</v>
          </cell>
        </row>
        <row r="2034">
          <cell r="D2034" t="str">
            <v>-  Pekerja</v>
          </cell>
          <cell r="E2034" t="str">
            <v>= (Tk x P) : Qt</v>
          </cell>
          <cell r="G2034" t="str">
            <v>(L01)</v>
          </cell>
          <cell r="H2034">
            <v>1.0763052208835342</v>
          </cell>
          <cell r="I2034" t="str">
            <v>jam</v>
          </cell>
          <cell r="L2034">
            <v>2</v>
          </cell>
          <cell r="N2034" t="str">
            <v>Kuantitas satuan adalah kuantitas setiap komponen untuk menyelesaikan satu satuan pekerjaan dari nomor</v>
          </cell>
        </row>
        <row r="2035">
          <cell r="N2035" t="str">
            <v>mata pembayaran.</v>
          </cell>
        </row>
        <row r="2036">
          <cell r="L2036">
            <v>3</v>
          </cell>
          <cell r="N2036" t="str">
            <v>Biaya satuan untuk peralatan sudah termasuk bahan bakar, bahan habis dipakai dan operator.</v>
          </cell>
        </row>
        <row r="2037">
          <cell r="L2037">
            <v>4</v>
          </cell>
          <cell r="N2037" t="str">
            <v>Biaya satuan sudah termasuk pengeluaran untuk seluruh pajak yang berkaitan (tetapi tidak termasuk PPN</v>
          </cell>
        </row>
        <row r="2038">
          <cell r="J2038" t="str">
            <v>Berlanjut ke hal. berikut.</v>
          </cell>
          <cell r="N2038" t="str">
            <v>yang dibayar dari kontrak) dan biaya-biaya lainnya.</v>
          </cell>
        </row>
        <row r="2039">
          <cell r="A2039" t="str">
            <v>ITEM PEMBAYARAN NO.</v>
          </cell>
          <cell r="D2039" t="str">
            <v>:  8.4 (6)</v>
          </cell>
          <cell r="J2039" t="str">
            <v>Analisa EI-846</v>
          </cell>
        </row>
        <row r="2040">
          <cell r="A2040" t="str">
            <v>JENIS PEKERJAAN</v>
          </cell>
          <cell r="D2040" t="str">
            <v>:  Patok Pengarah</v>
          </cell>
        </row>
        <row r="2041">
          <cell r="A2041" t="str">
            <v>SATUAN PEMBAYARAN</v>
          </cell>
          <cell r="D2041" t="str">
            <v>:  BH</v>
          </cell>
          <cell r="H2041" t="str">
            <v xml:space="preserve">        URAIAN ANALISA HARGA SATUAN</v>
          </cell>
        </row>
        <row r="2042">
          <cell r="J2042" t="str">
            <v>Lanjutan</v>
          </cell>
        </row>
        <row r="2044">
          <cell r="A2044" t="str">
            <v>No.</v>
          </cell>
          <cell r="C2044" t="str">
            <v>U R A I A N</v>
          </cell>
          <cell r="G2044" t="str">
            <v>KODE</v>
          </cell>
          <cell r="H2044" t="str">
            <v>KOEF.</v>
          </cell>
          <cell r="I2044" t="str">
            <v>SATUAN</v>
          </cell>
          <cell r="J2044" t="str">
            <v>KETERANGAN</v>
          </cell>
        </row>
        <row r="2047">
          <cell r="A2047" t="str">
            <v>4.</v>
          </cell>
          <cell r="C2047" t="str">
            <v>HARGA DASAR SATUAN UPAH, BAHAN DAN ALAT</v>
          </cell>
        </row>
        <row r="2048">
          <cell r="C2048" t="str">
            <v>Lihat lampiran.</v>
          </cell>
        </row>
        <row r="2050">
          <cell r="A2050" t="str">
            <v>5.</v>
          </cell>
          <cell r="C2050" t="str">
            <v>ANALISA HARGA SATUAN PEKERJAAN</v>
          </cell>
        </row>
        <row r="2051">
          <cell r="C2051" t="str">
            <v>Lihat perhitungan dalam FORMULIR STANDAR UNTUK</v>
          </cell>
        </row>
        <row r="2052">
          <cell r="C2052" t="str">
            <v>PEREKEMAN ANALISA MASING-MASING HARGA</v>
          </cell>
        </row>
        <row r="2053">
          <cell r="C2053" t="str">
            <v>SATUAN.</v>
          </cell>
        </row>
        <row r="2054">
          <cell r="C2054" t="str">
            <v>Didapat Harga Satuan Pekerjaan :</v>
          </cell>
        </row>
        <row r="2056">
          <cell r="C2056" t="str">
            <v xml:space="preserve">Rp.  </v>
          </cell>
          <cell r="D2056">
            <v>81421.114372474287</v>
          </cell>
          <cell r="E2056" t="str">
            <v xml:space="preserve"> / Buah</v>
          </cell>
        </row>
        <row r="2059">
          <cell r="A2059" t="str">
            <v>6.</v>
          </cell>
          <cell r="C2059" t="str">
            <v>MASA PELAKSANAAN YANG DIPERLUKAN</v>
          </cell>
        </row>
        <row r="2060">
          <cell r="C2060" t="str">
            <v>Masa Pelaksanaan :</v>
          </cell>
          <cell r="D2060" t="str">
            <v>. . . . . . . . . . .</v>
          </cell>
          <cell r="E2060" t="str">
            <v>bulan</v>
          </cell>
        </row>
        <row r="2062">
          <cell r="A2062" t="str">
            <v>7.</v>
          </cell>
          <cell r="C2062" t="str">
            <v>VOLUME PEKERJAAN YANG DIPERLUKAN</v>
          </cell>
        </row>
        <row r="2063">
          <cell r="C2063" t="str">
            <v>Volume pekerjaan  :</v>
          </cell>
          <cell r="D2063">
            <v>0</v>
          </cell>
          <cell r="E2063" t="str">
            <v>Buah</v>
          </cell>
        </row>
        <row r="2100">
          <cell r="A2100" t="str">
            <v>ITEM PEMBAYARAN NO.</v>
          </cell>
          <cell r="D2100" t="str">
            <v>:  8.4 (7)</v>
          </cell>
          <cell r="J2100" t="str">
            <v>Analisa EI-847</v>
          </cell>
          <cell r="T2100" t="str">
            <v>Analisa EI-847</v>
          </cell>
        </row>
        <row r="2101">
          <cell r="A2101" t="str">
            <v>JENIS PEKERJAAN</v>
          </cell>
          <cell r="D2101" t="str">
            <v>:  Patok Kilometer</v>
          </cell>
        </row>
        <row r="2102">
          <cell r="A2102" t="str">
            <v>SATUAN PEMBAYARAN</v>
          </cell>
          <cell r="D2102" t="str">
            <v>:  BH</v>
          </cell>
          <cell r="H2102" t="str">
            <v xml:space="preserve">        URAIAN ANALISA HARGA SATUAN</v>
          </cell>
          <cell r="L2102" t="str">
            <v>FORMULIR STANDAR UNTUK</v>
          </cell>
        </row>
        <row r="2103">
          <cell r="L2103" t="str">
            <v>PEREKAMAN ANALISA MASING-MASING HARGA SATUAN</v>
          </cell>
        </row>
        <row r="2104">
          <cell r="L2104" t="str">
            <v/>
          </cell>
        </row>
        <row r="2105">
          <cell r="A2105" t="str">
            <v>No.</v>
          </cell>
          <cell r="C2105" t="str">
            <v>U R A I A N</v>
          </cell>
          <cell r="G2105" t="str">
            <v>KODE</v>
          </cell>
          <cell r="H2105" t="str">
            <v>KOEF.</v>
          </cell>
          <cell r="I2105" t="str">
            <v>SATUAN</v>
          </cell>
          <cell r="J2105" t="str">
            <v>KETERANGAN</v>
          </cell>
        </row>
        <row r="2107">
          <cell r="L2107" t="str">
            <v>Proyek / Bagpro</v>
          </cell>
          <cell r="O2107" t="str">
            <v xml:space="preserve">:  Peningkatan Jalan Dan Jembatan Prop. NTT </v>
          </cell>
        </row>
        <row r="2108">
          <cell r="A2108" t="str">
            <v>I.</v>
          </cell>
          <cell r="C2108" t="str">
            <v>ASUMSI</v>
          </cell>
          <cell r="L2108" t="str">
            <v>No. Paket Kontrak</v>
          </cell>
          <cell r="O2108" t="str">
            <v xml:space="preserve">:  </v>
          </cell>
        </row>
        <row r="2109">
          <cell r="A2109">
            <v>1</v>
          </cell>
          <cell r="C2109" t="str">
            <v>Menggunakan cara manual</v>
          </cell>
          <cell r="L2109" t="str">
            <v>Nama Paket</v>
          </cell>
          <cell r="O2109" t="str">
            <v>:  Pembangunan Jalan Resetlement Pengungsi Mauritzu</v>
          </cell>
        </row>
        <row r="2110">
          <cell r="A2110">
            <v>2</v>
          </cell>
          <cell r="C2110" t="str">
            <v>Lokasi pekerjaan : sepanjang jalan</v>
          </cell>
          <cell r="L2110" t="str">
            <v>Prop / Kab / Kodya</v>
          </cell>
          <cell r="O2110" t="str">
            <v>:  Nusa Tenggara Timur / TTU</v>
          </cell>
        </row>
        <row r="2111">
          <cell r="A2111">
            <v>3</v>
          </cell>
          <cell r="C2111" t="str">
            <v>Bahan dasar (patok kilometer beton cetak)</v>
          </cell>
          <cell r="L2111" t="str">
            <v>ITEM PEMBAYARAN NO.</v>
          </cell>
          <cell r="O2111" t="str">
            <v>:  8.4 (7)</v>
          </cell>
          <cell r="R2111" t="str">
            <v>PERKIRAAN VOL. PEK.</v>
          </cell>
          <cell r="T2111" t="str">
            <v>:</v>
          </cell>
          <cell r="U2111">
            <v>0</v>
          </cell>
        </row>
        <row r="2112">
          <cell r="C2112" t="str">
            <v>diangkut dengan Truk ke lokasi pekerjaan</v>
          </cell>
          <cell r="L2112" t="str">
            <v>JENIS PEKERJAAN</v>
          </cell>
          <cell r="O2112" t="str">
            <v>:  Patok Kilometer</v>
          </cell>
          <cell r="R2112" t="str">
            <v>TOTAL HARGA (Rp.)</v>
          </cell>
          <cell r="T2112" t="str">
            <v>:</v>
          </cell>
          <cell r="U2112">
            <v>0</v>
          </cell>
        </row>
        <row r="2113">
          <cell r="A2113">
            <v>4</v>
          </cell>
          <cell r="C2113" t="str">
            <v>Jarak rata-rata Base camp ke lokasi pekerjaan</v>
          </cell>
          <cell r="G2113" t="str">
            <v>L</v>
          </cell>
          <cell r="H2113">
            <v>17.5</v>
          </cell>
          <cell r="I2113" t="str">
            <v>KM</v>
          </cell>
          <cell r="L2113" t="str">
            <v>SATUAN PEMBAYARAN</v>
          </cell>
          <cell r="O2113" t="str">
            <v>:  BH</v>
          </cell>
          <cell r="R2113" t="str">
            <v>% THD. BIAYA PROYEK</v>
          </cell>
          <cell r="T2113" t="str">
            <v>:</v>
          </cell>
          <cell r="U2113">
            <v>0</v>
          </cell>
        </row>
        <row r="2114">
          <cell r="A2114">
            <v>5</v>
          </cell>
          <cell r="C2114" t="str">
            <v>Jam kerja efektif per-hari</v>
          </cell>
          <cell r="G2114" t="str">
            <v>Tk</v>
          </cell>
          <cell r="H2114">
            <v>7</v>
          </cell>
          <cell r="I2114" t="str">
            <v>jam</v>
          </cell>
        </row>
        <row r="2115">
          <cell r="A2115">
            <v>6</v>
          </cell>
          <cell r="C2115" t="str">
            <v>Faktor kehilangan bahan</v>
          </cell>
          <cell r="G2115" t="str">
            <v>Fh</v>
          </cell>
          <cell r="H2115">
            <v>1.05</v>
          </cell>
          <cell r="I2115" t="str">
            <v>-</v>
          </cell>
        </row>
        <row r="2116">
          <cell r="A2116">
            <v>7</v>
          </cell>
          <cell r="C2116" t="str">
            <v>Tulangan praktis</v>
          </cell>
          <cell r="G2116" t="str">
            <v>Rc</v>
          </cell>
          <cell r="H2116">
            <v>125</v>
          </cell>
          <cell r="I2116" t="str">
            <v>Kg/M3</v>
          </cell>
          <cell r="Q2116" t="str">
            <v>PERKIRAAN</v>
          </cell>
          <cell r="R2116" t="str">
            <v>HARGA</v>
          </cell>
          <cell r="S2116" t="str">
            <v>JUMLAH</v>
          </cell>
        </row>
        <row r="2117">
          <cell r="L2117" t="str">
            <v>NO.</v>
          </cell>
          <cell r="N2117" t="str">
            <v>KOMPONEN</v>
          </cell>
          <cell r="P2117" t="str">
            <v>SATUAN</v>
          </cell>
          <cell r="Q2117" t="str">
            <v>KUANTITAS</v>
          </cell>
          <cell r="R2117" t="str">
            <v>SATUAN</v>
          </cell>
          <cell r="S2117" t="str">
            <v>HARGA</v>
          </cell>
        </row>
        <row r="2118">
          <cell r="A2118" t="str">
            <v>II.</v>
          </cell>
          <cell r="C2118" t="str">
            <v>URUTAN KERJA</v>
          </cell>
          <cell r="R2118" t="str">
            <v>(Rp.)</v>
          </cell>
          <cell r="S2118" t="str">
            <v>(Rp.)</v>
          </cell>
        </row>
        <row r="2119">
          <cell r="A2119">
            <v>1</v>
          </cell>
          <cell r="C2119" t="str">
            <v>Tempat penanaman patok disiapkan / digali</v>
          </cell>
        </row>
        <row r="2120">
          <cell r="A2120">
            <v>2</v>
          </cell>
          <cell r="C2120" t="str">
            <v>Patok Kilometer ditanam ke dalam tanah dengan</v>
          </cell>
        </row>
        <row r="2121">
          <cell r="C2121" t="str">
            <v>elevasi puncak patok sesuai dgn. ketentuan dan dicat</v>
          </cell>
          <cell r="L2121" t="str">
            <v>A.</v>
          </cell>
          <cell r="N2121" t="str">
            <v>TENAGA</v>
          </cell>
        </row>
        <row r="2123">
          <cell r="A2123" t="str">
            <v>III.</v>
          </cell>
          <cell r="C2123" t="str">
            <v>PEMAKAIAN BAHAN, ALAT DAN TENAGA</v>
          </cell>
          <cell r="L2123" t="str">
            <v>1.</v>
          </cell>
          <cell r="N2123" t="str">
            <v>Pekerja Biasa</v>
          </cell>
          <cell r="O2123" t="str">
            <v>(L01)</v>
          </cell>
          <cell r="P2123" t="str">
            <v>jam</v>
          </cell>
          <cell r="Q2123">
            <v>0.75833333333333319</v>
          </cell>
          <cell r="R2123">
            <v>0</v>
          </cell>
          <cell r="U2123">
            <v>0</v>
          </cell>
        </row>
        <row r="2124">
          <cell r="A2124" t="str">
            <v xml:space="preserve">   1.</v>
          </cell>
          <cell r="C2124" t="str">
            <v>BAHAN</v>
          </cell>
          <cell r="L2124" t="str">
            <v>2.</v>
          </cell>
          <cell r="N2124" t="str">
            <v>Tukang</v>
          </cell>
          <cell r="O2124" t="str">
            <v>(L02)</v>
          </cell>
          <cell r="P2124" t="str">
            <v>jam</v>
          </cell>
          <cell r="Q2124">
            <v>0.30333333333333329</v>
          </cell>
          <cell r="R2124">
            <v>0</v>
          </cell>
          <cell r="U2124">
            <v>0</v>
          </cell>
        </row>
        <row r="2125">
          <cell r="A2125" t="str">
            <v>1.a.</v>
          </cell>
          <cell r="C2125" t="str">
            <v>Beton K-225</v>
          </cell>
          <cell r="D2125" t="str">
            <v>=  (0.30 x 0.30 x 1.60) x Fh</v>
          </cell>
          <cell r="G2125" t="str">
            <v>(M38)</v>
          </cell>
          <cell r="H2125">
            <v>0.1512</v>
          </cell>
          <cell r="I2125" t="str">
            <v>M3</v>
          </cell>
          <cell r="L2125" t="str">
            <v>3.</v>
          </cell>
          <cell r="N2125" t="str">
            <v>Mandor</v>
          </cell>
          <cell r="O2125" t="str">
            <v>(L03)</v>
          </cell>
          <cell r="P2125" t="str">
            <v>jam</v>
          </cell>
          <cell r="Q2125">
            <v>0.15166666666666664</v>
          </cell>
          <cell r="R2125">
            <v>0</v>
          </cell>
          <cell r="U2125">
            <v>0</v>
          </cell>
        </row>
        <row r="2126">
          <cell r="A2126" t="str">
            <v>1.b.</v>
          </cell>
          <cell r="C2126" t="str">
            <v>Baja Tulangan</v>
          </cell>
          <cell r="G2126" t="str">
            <v>(M39)</v>
          </cell>
          <cell r="H2126">
            <v>18.899999999999999</v>
          </cell>
          <cell r="I2126" t="str">
            <v>Kg</v>
          </cell>
        </row>
        <row r="2127">
          <cell r="A2127" t="str">
            <v>1.c.</v>
          </cell>
          <cell r="C2127" t="str">
            <v>Cat, dan material lainnya</v>
          </cell>
          <cell r="G2127" t="str">
            <v>-</v>
          </cell>
          <cell r="I2127" t="str">
            <v>Ls</v>
          </cell>
          <cell r="Q2127" t="str">
            <v xml:space="preserve">JUMLAH HARGA TENAGA   </v>
          </cell>
          <cell r="U2127">
            <v>0</v>
          </cell>
        </row>
        <row r="2129">
          <cell r="A2129" t="str">
            <v>2.</v>
          </cell>
          <cell r="C2129" t="str">
            <v>ALAT</v>
          </cell>
          <cell r="L2129" t="str">
            <v>B.</v>
          </cell>
          <cell r="N2129" t="str">
            <v>BAHAN</v>
          </cell>
        </row>
        <row r="2130">
          <cell r="A2130" t="str">
            <v>2.a.</v>
          </cell>
          <cell r="C2130" t="str">
            <v>DUMP TRUCK</v>
          </cell>
          <cell r="G2130" t="str">
            <v>(E08)</v>
          </cell>
        </row>
        <row r="2131">
          <cell r="C2131" t="str">
            <v>Kapasitas 1 kali Angkut</v>
          </cell>
          <cell r="G2131" t="str">
            <v>Cp</v>
          </cell>
          <cell r="H2131">
            <v>15</v>
          </cell>
          <cell r="I2131" t="str">
            <v>Buah</v>
          </cell>
          <cell r="L2131" t="str">
            <v>1.</v>
          </cell>
          <cell r="N2131" t="str">
            <v>Beton K-225</v>
          </cell>
          <cell r="O2131" t="str">
            <v>(M38)</v>
          </cell>
          <cell r="P2131" t="str">
            <v>M3</v>
          </cell>
          <cell r="Q2131">
            <v>0.1512</v>
          </cell>
          <cell r="R2131">
            <v>137414.42059079578</v>
          </cell>
          <cell r="U2131">
            <v>20777.060393328324</v>
          </cell>
        </row>
        <row r="2132">
          <cell r="C2132" t="str">
            <v>Waktu Siklus  :</v>
          </cell>
          <cell r="G2132" t="str">
            <v>Ts</v>
          </cell>
          <cell r="L2132" t="str">
            <v>2.</v>
          </cell>
          <cell r="N2132" t="str">
            <v>Baja Tulangan</v>
          </cell>
          <cell r="O2132" t="str">
            <v>(M39)</v>
          </cell>
          <cell r="P2132" t="str">
            <v>Kg</v>
          </cell>
          <cell r="Q2132">
            <v>18.899999999999999</v>
          </cell>
          <cell r="R2132">
            <v>12000</v>
          </cell>
          <cell r="U2132">
            <v>226799.99999999997</v>
          </cell>
        </row>
        <row r="2133">
          <cell r="C2133" t="str">
            <v>- Memuat</v>
          </cell>
          <cell r="D2133" t="str">
            <v xml:space="preserve"> =  muat, atur, ikat, dll</v>
          </cell>
          <cell r="G2133" t="str">
            <v>T1</v>
          </cell>
          <cell r="H2133">
            <v>20</v>
          </cell>
          <cell r="I2133" t="str">
            <v>menit</v>
          </cell>
          <cell r="L2133" t="str">
            <v>3.</v>
          </cell>
          <cell r="N2133" t="str">
            <v>Cat, dan material lainnya</v>
          </cell>
          <cell r="P2133" t="str">
            <v>Ls</v>
          </cell>
          <cell r="Q2133">
            <v>1</v>
          </cell>
          <cell r="R2133">
            <v>5500</v>
          </cell>
          <cell r="U2133">
            <v>5500</v>
          </cell>
        </row>
        <row r="2134">
          <cell r="C2134" t="str">
            <v>- Angkut</v>
          </cell>
          <cell r="D2134" t="str">
            <v xml:space="preserve"> =  (2 x L : 25 Km/Jam) x 60</v>
          </cell>
          <cell r="G2134" t="str">
            <v>T2</v>
          </cell>
          <cell r="H2134">
            <v>84</v>
          </cell>
          <cell r="I2134" t="str">
            <v>menit</v>
          </cell>
        </row>
        <row r="2135">
          <cell r="C2135" t="str">
            <v>- Menurunkan</v>
          </cell>
          <cell r="D2135" t="str">
            <v xml:space="preserve"> =  Rata-rata  1.5 menit / buah</v>
          </cell>
          <cell r="G2135" t="str">
            <v>T3</v>
          </cell>
          <cell r="H2135">
            <v>22.5</v>
          </cell>
          <cell r="I2135" t="str">
            <v>menit</v>
          </cell>
        </row>
        <row r="2136">
          <cell r="C2136" t="str">
            <v>- Lain-lain</v>
          </cell>
          <cell r="D2136" t="str">
            <v xml:space="preserve"> =  geser, tunggu, dll</v>
          </cell>
          <cell r="G2136" t="str">
            <v>T4</v>
          </cell>
          <cell r="H2136">
            <v>10</v>
          </cell>
          <cell r="I2136" t="str">
            <v>menit</v>
          </cell>
        </row>
        <row r="2137">
          <cell r="G2137" t="str">
            <v>Ts</v>
          </cell>
          <cell r="H2137">
            <v>136.5</v>
          </cell>
          <cell r="I2137" t="str">
            <v>menit</v>
          </cell>
          <cell r="Q2137" t="str">
            <v xml:space="preserve">JUMLAH HARGA BAHAN   </v>
          </cell>
          <cell r="U2137">
            <v>253077.06039332828</v>
          </cell>
        </row>
        <row r="2139">
          <cell r="C2139" t="str">
            <v>Kap. Prod. / Jam  =</v>
          </cell>
          <cell r="D2139" t="str">
            <v>Cp</v>
          </cell>
          <cell r="G2139" t="str">
            <v>Q1</v>
          </cell>
          <cell r="H2139">
            <v>6.593406593406594</v>
          </cell>
          <cell r="I2139" t="str">
            <v>Buah</v>
          </cell>
          <cell r="L2139" t="str">
            <v>C.</v>
          </cell>
          <cell r="N2139" t="str">
            <v>PERALATAN</v>
          </cell>
        </row>
        <row r="2140">
          <cell r="D2140" t="str">
            <v>Ts : 60</v>
          </cell>
        </row>
        <row r="2141">
          <cell r="L2141" t="str">
            <v>1.</v>
          </cell>
          <cell r="N2141" t="str">
            <v>Dump Truck</v>
          </cell>
          <cell r="O2141" t="str">
            <v>(E08)</v>
          </cell>
          <cell r="P2141" t="str">
            <v>Jam</v>
          </cell>
          <cell r="Q2141">
            <v>0.15166666666666664</v>
          </cell>
          <cell r="R2141">
            <v>85369.901634057198</v>
          </cell>
          <cell r="U2141">
            <v>12947.768414498672</v>
          </cell>
        </row>
        <row r="2142">
          <cell r="C2142" t="str">
            <v>Koefisien Alat / Buah   =  1  :  Q1</v>
          </cell>
          <cell r="G2142" t="str">
            <v>(E08)</v>
          </cell>
          <cell r="H2142">
            <v>0.15166666666666664</v>
          </cell>
          <cell r="I2142" t="str">
            <v>Jam</v>
          </cell>
          <cell r="L2142" t="str">
            <v>2.</v>
          </cell>
          <cell r="N2142" t="str">
            <v>Alat Bantu</v>
          </cell>
          <cell r="P2142" t="str">
            <v>Ls</v>
          </cell>
          <cell r="Q2142">
            <v>1</v>
          </cell>
          <cell r="R2142">
            <v>250</v>
          </cell>
          <cell r="U2142">
            <v>250</v>
          </cell>
        </row>
        <row r="2144">
          <cell r="A2144" t="str">
            <v>2.b.</v>
          </cell>
          <cell r="C2144" t="str">
            <v>ALAT BANTU</v>
          </cell>
        </row>
        <row r="2145">
          <cell r="C2145" t="str">
            <v>- Pacul / Sekop</v>
          </cell>
          <cell r="D2145" t="str">
            <v>=  4  buah</v>
          </cell>
        </row>
        <row r="2146">
          <cell r="C2146" t="str">
            <v>- Kunci Baut</v>
          </cell>
          <cell r="D2146" t="str">
            <v>=  2  buah</v>
          </cell>
        </row>
        <row r="2149">
          <cell r="A2149" t="str">
            <v>3.</v>
          </cell>
          <cell r="C2149" t="str">
            <v>TENAGA</v>
          </cell>
          <cell r="Q2149" t="str">
            <v xml:space="preserve">JUMLAH HARGA PERALATAN   </v>
          </cell>
          <cell r="U2149">
            <v>13197.768414498672</v>
          </cell>
        </row>
        <row r="2150">
          <cell r="C2150" t="str">
            <v>Produksi pasang patok kilometer / hari  =  Tk x Q1</v>
          </cell>
          <cell r="G2150" t="str">
            <v>Qt</v>
          </cell>
          <cell r="H2150">
            <v>46.15384615384616</v>
          </cell>
          <cell r="I2150" t="str">
            <v>Buah</v>
          </cell>
        </row>
        <row r="2151">
          <cell r="C2151" t="str">
            <v>Kebutuhan tenaga :</v>
          </cell>
          <cell r="D2151" t="str">
            <v>- Mandor</v>
          </cell>
          <cell r="G2151" t="str">
            <v>M</v>
          </cell>
          <cell r="H2151">
            <v>1</v>
          </cell>
          <cell r="I2151" t="str">
            <v>orang</v>
          </cell>
          <cell r="L2151" t="str">
            <v>D.</v>
          </cell>
          <cell r="N2151" t="str">
            <v>JUMLAH HARGA TENAGA, BAHAN DAN PERALATAN  ( A + B + C )</v>
          </cell>
          <cell r="U2151">
            <v>266274.82880782697</v>
          </cell>
        </row>
        <row r="2152">
          <cell r="D2152" t="str">
            <v>- Tukang</v>
          </cell>
          <cell r="G2152" t="str">
            <v>Tb</v>
          </cell>
          <cell r="H2152">
            <v>2</v>
          </cell>
          <cell r="I2152" t="str">
            <v>orang</v>
          </cell>
          <cell r="L2152" t="str">
            <v>E.</v>
          </cell>
          <cell r="N2152" t="str">
            <v>OVERHEAD &amp; PROFIT</v>
          </cell>
          <cell r="P2152">
            <v>10</v>
          </cell>
          <cell r="Q2152" t="str">
            <v>%  x  D</v>
          </cell>
          <cell r="U2152">
            <v>26627.4828807827</v>
          </cell>
        </row>
        <row r="2153">
          <cell r="D2153" t="str">
            <v>- Pekerja</v>
          </cell>
          <cell r="G2153" t="str">
            <v>P</v>
          </cell>
          <cell r="H2153">
            <v>5</v>
          </cell>
          <cell r="I2153" t="str">
            <v>orang</v>
          </cell>
          <cell r="L2153" t="str">
            <v>F.</v>
          </cell>
          <cell r="N2153" t="str">
            <v>HARGA SATUAN PEKERJAAN  ( D + E )</v>
          </cell>
          <cell r="U2153">
            <v>292902.31168860965</v>
          </cell>
        </row>
        <row r="2154">
          <cell r="C2154" t="str">
            <v>Koefisien Tenaga / Bh   :</v>
          </cell>
          <cell r="L2154" t="str">
            <v>Note: 1</v>
          </cell>
          <cell r="N2154" t="str">
            <v>SATUAN dapat berdasarkan atas jam operasi untuk Tenaga Kerja dan Peralatan, volume dan/atau ukuran</v>
          </cell>
        </row>
        <row r="2155">
          <cell r="D2155" t="str">
            <v>-  Mandor</v>
          </cell>
          <cell r="E2155" t="str">
            <v>= (Tk x M) : Qt</v>
          </cell>
          <cell r="G2155" t="str">
            <v>(L03)</v>
          </cell>
          <cell r="H2155">
            <v>0.15166666666666664</v>
          </cell>
          <cell r="I2155" t="str">
            <v>jam</v>
          </cell>
          <cell r="N2155" t="str">
            <v>berat untuk bahan-bahan.</v>
          </cell>
        </row>
        <row r="2156">
          <cell r="D2156" t="str">
            <v>-  Tukang</v>
          </cell>
          <cell r="E2156" t="str">
            <v>= (Tk x Tb) : Qt</v>
          </cell>
          <cell r="G2156" t="str">
            <v>(L02)</v>
          </cell>
          <cell r="H2156">
            <v>0.30333333333333329</v>
          </cell>
          <cell r="I2156" t="str">
            <v>jam</v>
          </cell>
          <cell r="L2156">
            <v>2</v>
          </cell>
          <cell r="N2156" t="str">
            <v>Kuantitas satuan adalah kuantitas setiap komponen untuk menyelesaikan satu satuan pekerjaan dari nomor</v>
          </cell>
        </row>
        <row r="2157">
          <cell r="D2157" t="str">
            <v>-  Pekerja</v>
          </cell>
          <cell r="E2157" t="str">
            <v>= (Tk x P) : Qt</v>
          </cell>
          <cell r="G2157" t="str">
            <v>(L01)</v>
          </cell>
          <cell r="H2157">
            <v>0.75833333333333319</v>
          </cell>
          <cell r="I2157" t="str">
            <v>jam</v>
          </cell>
          <cell r="N2157" t="str">
            <v>mata pembayaran.</v>
          </cell>
        </row>
        <row r="2158">
          <cell r="L2158">
            <v>3</v>
          </cell>
          <cell r="N2158" t="str">
            <v>Biaya satuan untuk peralatan sudah termasuk bahan bakar, bahan habis dipakai dan operator.</v>
          </cell>
        </row>
        <row r="2159">
          <cell r="L2159">
            <v>4</v>
          </cell>
          <cell r="N2159" t="str">
            <v>Biaya satuan sudah termasuk pengeluaran untuk seluruh pajak yang berkaitan (tetapi tidak termasuk PPN</v>
          </cell>
        </row>
        <row r="2160">
          <cell r="J2160" t="str">
            <v>Berlanjut ke hal. berikut.</v>
          </cell>
          <cell r="N2160" t="str">
            <v>yang dibayar dari kontrak) dan biaya-biaya lainnya.</v>
          </cell>
        </row>
        <row r="2161">
          <cell r="A2161" t="str">
            <v>ITEM PEMBAYARAN NO.</v>
          </cell>
          <cell r="D2161" t="str">
            <v>:  8.4 (7)</v>
          </cell>
          <cell r="J2161" t="str">
            <v>Analisa EI-847</v>
          </cell>
        </row>
        <row r="2162">
          <cell r="A2162" t="str">
            <v>JENIS PEKERJAAN</v>
          </cell>
          <cell r="D2162" t="str">
            <v>:  Patok Kilometer</v>
          </cell>
        </row>
        <row r="2163">
          <cell r="A2163" t="str">
            <v>SATUAN PEMBAYARAN</v>
          </cell>
          <cell r="D2163" t="str">
            <v>:  BH</v>
          </cell>
          <cell r="H2163" t="str">
            <v xml:space="preserve">        URAIAN ANALISA HARGA SATUAN</v>
          </cell>
        </row>
        <row r="2164">
          <cell r="J2164" t="str">
            <v>Lanjutan</v>
          </cell>
        </row>
        <row r="2166">
          <cell r="A2166" t="str">
            <v>No.</v>
          </cell>
          <cell r="C2166" t="str">
            <v>U R A I A N</v>
          </cell>
          <cell r="G2166" t="str">
            <v>KODE</v>
          </cell>
          <cell r="H2166" t="str">
            <v>KOEF.</v>
          </cell>
          <cell r="I2166" t="str">
            <v>SATUAN</v>
          </cell>
          <cell r="J2166" t="str">
            <v>KETERANGAN</v>
          </cell>
        </row>
        <row r="2169">
          <cell r="A2169" t="str">
            <v>4.</v>
          </cell>
          <cell r="C2169" t="str">
            <v>HARGA DASAR SATUAN UPAH, BAHAN DAN ALAT</v>
          </cell>
        </row>
        <row r="2170">
          <cell r="C2170" t="str">
            <v>Lihat lampiran.</v>
          </cell>
        </row>
        <row r="2172">
          <cell r="A2172" t="str">
            <v>5.</v>
          </cell>
          <cell r="C2172" t="str">
            <v>ANALISA HARGA SATUAN PEKERJAAN</v>
          </cell>
        </row>
        <row r="2173">
          <cell r="C2173" t="str">
            <v>Lihat perhitungan dalam FORMULIR STANDAR UNTUK</v>
          </cell>
        </row>
        <row r="2174">
          <cell r="C2174" t="str">
            <v>PEREKEMAN ANALISA MASING-MASING HARGA</v>
          </cell>
        </row>
        <row r="2175">
          <cell r="C2175" t="str">
            <v>SATUAN.</v>
          </cell>
        </row>
        <row r="2176">
          <cell r="C2176" t="str">
            <v>Didapat Harga Satuan Pekerjaan :</v>
          </cell>
        </row>
        <row r="2178">
          <cell r="C2178" t="str">
            <v xml:space="preserve">Rp.  </v>
          </cell>
          <cell r="D2178">
            <v>292902.31168860965</v>
          </cell>
          <cell r="E2178" t="str">
            <v xml:space="preserve"> / Buah</v>
          </cell>
        </row>
        <row r="2181">
          <cell r="A2181" t="str">
            <v>6.</v>
          </cell>
          <cell r="C2181" t="str">
            <v>MASA PELAKSANAAN YANG DIPERLUKAN</v>
          </cell>
        </row>
        <row r="2182">
          <cell r="C2182" t="str">
            <v>Masa Pelaksanaan :</v>
          </cell>
          <cell r="D2182" t="str">
            <v>. . . . . . . . . . .</v>
          </cell>
          <cell r="E2182" t="str">
            <v>bulan</v>
          </cell>
        </row>
        <row r="2184">
          <cell r="A2184" t="str">
            <v>7.</v>
          </cell>
          <cell r="C2184" t="str">
            <v>VOLUME PEKERJAAN YANG DIPERLUKAN</v>
          </cell>
        </row>
        <row r="2185">
          <cell r="C2185" t="str">
            <v>Volume pekerjaan  :</v>
          </cell>
          <cell r="D2185">
            <v>0</v>
          </cell>
          <cell r="E2185" t="str">
            <v>Buah</v>
          </cell>
        </row>
        <row r="2222">
          <cell r="A2222" t="str">
            <v>ITEM PEMBAYARAN NO.</v>
          </cell>
          <cell r="D2222" t="str">
            <v>:  8.4 (10)</v>
          </cell>
          <cell r="J2222" t="str">
            <v>Analisa EI-8410</v>
          </cell>
          <cell r="T2222" t="str">
            <v>Analisa EI-8410</v>
          </cell>
        </row>
        <row r="2223">
          <cell r="A2223" t="str">
            <v>JENIS PEKERJAAN</v>
          </cell>
          <cell r="D2223" t="str">
            <v>:  Rel Pengaman</v>
          </cell>
        </row>
        <row r="2224">
          <cell r="A2224" t="str">
            <v>SATUAN PEMBAYARAN</v>
          </cell>
          <cell r="D2224" t="str">
            <v>:  M'</v>
          </cell>
          <cell r="H2224" t="str">
            <v xml:space="preserve">        URAIAN ANALISA HARGA SATUAN</v>
          </cell>
          <cell r="L2224" t="str">
            <v>FORMULIR STANDAR UNTUK</v>
          </cell>
        </row>
        <row r="2225">
          <cell r="L2225" t="str">
            <v>PEREKAMAN ANALISA MASING-MASING HARGA SATUAN</v>
          </cell>
        </row>
        <row r="2226">
          <cell r="L2226" t="str">
            <v/>
          </cell>
        </row>
        <row r="2227">
          <cell r="A2227" t="str">
            <v>No.</v>
          </cell>
          <cell r="C2227" t="str">
            <v>U R A I A N</v>
          </cell>
          <cell r="G2227" t="str">
            <v>KODE</v>
          </cell>
          <cell r="H2227" t="str">
            <v>KOEF.</v>
          </cell>
          <cell r="I2227" t="str">
            <v>SATUAN</v>
          </cell>
          <cell r="J2227" t="str">
            <v>KETERANGAN</v>
          </cell>
        </row>
        <row r="2229">
          <cell r="L2229" t="str">
            <v>Proyek / Bagpro</v>
          </cell>
          <cell r="O2229" t="str">
            <v xml:space="preserve">:  Peningkatan Jalan Dan Jembatan Prop. NTT </v>
          </cell>
        </row>
        <row r="2230">
          <cell r="A2230" t="str">
            <v>I.</v>
          </cell>
          <cell r="C2230" t="str">
            <v>ASUMSI</v>
          </cell>
          <cell r="L2230" t="str">
            <v>No. Paket Kontrak</v>
          </cell>
          <cell r="O2230" t="str">
            <v xml:space="preserve">:  </v>
          </cell>
        </row>
        <row r="2231">
          <cell r="A2231">
            <v>1</v>
          </cell>
          <cell r="C2231" t="str">
            <v>Menggunakan cara manual</v>
          </cell>
          <cell r="L2231" t="str">
            <v>Nama Paket</v>
          </cell>
          <cell r="O2231" t="str">
            <v>:  Pembangunan Jalan Resetlement Pengungsi Mauritzu</v>
          </cell>
        </row>
        <row r="2232">
          <cell r="A2232">
            <v>2</v>
          </cell>
          <cell r="C2232" t="str">
            <v>Lokasi pekerjaan : sepanjang jalan</v>
          </cell>
          <cell r="L2232" t="str">
            <v>Prop / Kab / Kodya</v>
          </cell>
          <cell r="O2232" t="str">
            <v>:  Nusa Tenggara Timur / TTU</v>
          </cell>
        </row>
        <row r="2233">
          <cell r="A2233">
            <v>3</v>
          </cell>
          <cell r="C2233" t="str">
            <v>Bahan dasar (patok tambatan beton) diangkut</v>
          </cell>
          <cell r="J2233" t="str">
            <v xml:space="preserve"> Ukuran sesuai</v>
          </cell>
          <cell r="L2233" t="str">
            <v>ITEM PEMBAYARAN NO.</v>
          </cell>
          <cell r="O2233" t="str">
            <v>:  8.4 (10)</v>
          </cell>
          <cell r="R2233" t="str">
            <v>PERKIRAAN VOL. PEK.</v>
          </cell>
          <cell r="T2233" t="str">
            <v>:</v>
          </cell>
          <cell r="U2233">
            <v>0</v>
          </cell>
        </row>
        <row r="2234">
          <cell r="C2234" t="str">
            <v>dengan Truk ke lokasi pekerjaan</v>
          </cell>
          <cell r="J2234" t="str">
            <v xml:space="preserve"> Drawings</v>
          </cell>
          <cell r="L2234" t="str">
            <v>JENIS PEKERJAAN</v>
          </cell>
          <cell r="O2234" t="str">
            <v>:  Rel Pengaman</v>
          </cell>
          <cell r="R2234" t="str">
            <v>TOTAL HARGA (Rp.)</v>
          </cell>
          <cell r="T2234" t="str">
            <v>:</v>
          </cell>
          <cell r="U2234">
            <v>0</v>
          </cell>
        </row>
        <row r="2235">
          <cell r="A2235">
            <v>4</v>
          </cell>
          <cell r="C2235" t="str">
            <v>Jarak rata-rata Base camp ke lokasi pekerjaan</v>
          </cell>
          <cell r="G2235" t="str">
            <v>L</v>
          </cell>
          <cell r="H2235">
            <v>17.5</v>
          </cell>
          <cell r="I2235" t="str">
            <v>KM</v>
          </cell>
          <cell r="L2235" t="str">
            <v>SATUAN PEMBAYARAN</v>
          </cell>
          <cell r="O2235" t="str">
            <v>:  M'</v>
          </cell>
          <cell r="R2235" t="str">
            <v>% THD. BIAYA PROYEK</v>
          </cell>
          <cell r="T2235" t="str">
            <v>:</v>
          </cell>
          <cell r="U2235">
            <v>0</v>
          </cell>
        </row>
        <row r="2236">
          <cell r="A2236">
            <v>5</v>
          </cell>
          <cell r="C2236" t="str">
            <v>Jam kerja efektif per-hari</v>
          </cell>
          <cell r="G2236" t="str">
            <v>Tk</v>
          </cell>
          <cell r="H2236">
            <v>7</v>
          </cell>
          <cell r="I2236" t="str">
            <v>jam</v>
          </cell>
        </row>
        <row r="2237">
          <cell r="A2237">
            <v>6</v>
          </cell>
          <cell r="C2237" t="str">
            <v>Faktor kehilangan bahan</v>
          </cell>
          <cell r="G2237" t="str">
            <v>Fh</v>
          </cell>
          <cell r="H2237">
            <v>1.05</v>
          </cell>
          <cell r="I2237" t="str">
            <v>-</v>
          </cell>
        </row>
        <row r="2238">
          <cell r="A2238">
            <v>7</v>
          </cell>
          <cell r="C2238" t="str">
            <v>Tulangan praktis</v>
          </cell>
          <cell r="G2238" t="str">
            <v>Rc</v>
          </cell>
          <cell r="H2238">
            <v>50</v>
          </cell>
          <cell r="I2238" t="str">
            <v>Kg/M3</v>
          </cell>
          <cell r="Q2238" t="str">
            <v>PERKIRAAN</v>
          </cell>
          <cell r="R2238" t="str">
            <v>HARGA</v>
          </cell>
          <cell r="S2238" t="str">
            <v>JUMLAH</v>
          </cell>
        </row>
        <row r="2239">
          <cell r="L2239" t="str">
            <v>NO.</v>
          </cell>
          <cell r="N2239" t="str">
            <v>KOMPONEN</v>
          </cell>
          <cell r="P2239" t="str">
            <v>SATUAN</v>
          </cell>
          <cell r="Q2239" t="str">
            <v>KUANTITAS</v>
          </cell>
          <cell r="R2239" t="str">
            <v>SATUAN</v>
          </cell>
          <cell r="S2239" t="str">
            <v>HARGA</v>
          </cell>
        </row>
        <row r="2240">
          <cell r="A2240" t="str">
            <v>II.</v>
          </cell>
          <cell r="C2240" t="str">
            <v>URUTAN KERJA</v>
          </cell>
          <cell r="R2240" t="str">
            <v>(Rp.)</v>
          </cell>
          <cell r="S2240" t="str">
            <v>(Rp.)</v>
          </cell>
        </row>
        <row r="2241">
          <cell r="A2241">
            <v>1</v>
          </cell>
          <cell r="C2241" t="str">
            <v>Kesatuan pondasi, pelat &amp; tiang rambu disiapkan dan</v>
          </cell>
        </row>
        <row r="2242">
          <cell r="C2242" t="str">
            <v>dipasang di tempat yang telah ditentukan</v>
          </cell>
        </row>
        <row r="2243">
          <cell r="L2243" t="str">
            <v>A.</v>
          </cell>
          <cell r="N2243" t="str">
            <v>PEKERJA</v>
          </cell>
        </row>
        <row r="2244">
          <cell r="A2244" t="str">
            <v>III.</v>
          </cell>
          <cell r="C2244" t="str">
            <v>PEMAKAIAN BAHAN, ALAT DAN TENAGA</v>
          </cell>
        </row>
        <row r="2245">
          <cell r="A2245" t="str">
            <v xml:space="preserve">   1.</v>
          </cell>
          <cell r="C2245" t="str">
            <v>BAHAN</v>
          </cell>
          <cell r="L2245" t="str">
            <v>1.</v>
          </cell>
          <cell r="N2245" t="str">
            <v>Pekerja Biasa</v>
          </cell>
          <cell r="O2245" t="str">
            <v>(L01)</v>
          </cell>
          <cell r="P2245" t="str">
            <v>jam</v>
          </cell>
          <cell r="Q2245">
            <v>1.2133333333333332</v>
          </cell>
          <cell r="R2245">
            <v>0</v>
          </cell>
          <cell r="U2245">
            <v>0</v>
          </cell>
        </row>
        <row r="2246">
          <cell r="A2246" t="str">
            <v>1.a.</v>
          </cell>
          <cell r="C2246" t="str">
            <v>Rel Pengaman</v>
          </cell>
          <cell r="G2246" t="str">
            <v>(M36)</v>
          </cell>
          <cell r="H2246">
            <v>1.05</v>
          </cell>
          <cell r="I2246" t="str">
            <v>M'</v>
          </cell>
          <cell r="L2246" t="str">
            <v>2.</v>
          </cell>
          <cell r="N2246" t="str">
            <v>Tukang</v>
          </cell>
          <cell r="O2246" t="str">
            <v>(L02)</v>
          </cell>
          <cell r="P2246" t="str">
            <v>jam</v>
          </cell>
          <cell r="Q2246">
            <v>0.30333333333333329</v>
          </cell>
          <cell r="R2246">
            <v>0</v>
          </cell>
          <cell r="U2246">
            <v>0</v>
          </cell>
        </row>
        <row r="2247">
          <cell r="A2247" t="str">
            <v>1.b.</v>
          </cell>
          <cell r="C2247" t="str">
            <v>Patok Beton K-225</v>
          </cell>
          <cell r="G2247" t="str">
            <v>(M38)</v>
          </cell>
          <cell r="H2247">
            <v>9.290304000000002E-2</v>
          </cell>
          <cell r="I2247" t="str">
            <v>M3</v>
          </cell>
          <cell r="L2247" t="str">
            <v>3.</v>
          </cell>
          <cell r="N2247" t="str">
            <v>Mandor</v>
          </cell>
          <cell r="O2247" t="str">
            <v>(L03)</v>
          </cell>
          <cell r="P2247" t="str">
            <v>jam</v>
          </cell>
          <cell r="Q2247">
            <v>0.15166666666666664</v>
          </cell>
          <cell r="R2247">
            <v>0</v>
          </cell>
          <cell r="U2247">
            <v>0</v>
          </cell>
        </row>
        <row r="2248">
          <cell r="A2248" t="str">
            <v>1.c.</v>
          </cell>
          <cell r="C2248" t="str">
            <v>Baja Tulangan</v>
          </cell>
          <cell r="G2248" t="str">
            <v>(M39)</v>
          </cell>
          <cell r="H2248">
            <v>4.6451520000000013</v>
          </cell>
          <cell r="I2248" t="str">
            <v>Kg</v>
          </cell>
        </row>
        <row r="2249">
          <cell r="A2249" t="str">
            <v>1.d.</v>
          </cell>
          <cell r="C2249" t="str">
            <v>Baut, dan material lain</v>
          </cell>
          <cell r="G2249" t="str">
            <v>-</v>
          </cell>
          <cell r="I2249" t="str">
            <v>Ls</v>
          </cell>
          <cell r="Q2249" t="str">
            <v xml:space="preserve">JUMLAH HARGA TENAGA   </v>
          </cell>
          <cell r="U2249">
            <v>0</v>
          </cell>
        </row>
        <row r="2251">
          <cell r="A2251" t="str">
            <v>2.</v>
          </cell>
          <cell r="C2251" t="str">
            <v>ALAT</v>
          </cell>
          <cell r="L2251" t="str">
            <v>B.</v>
          </cell>
          <cell r="N2251" t="str">
            <v>BAHAN</v>
          </cell>
        </row>
        <row r="2252">
          <cell r="A2252" t="str">
            <v>2.a.</v>
          </cell>
          <cell r="C2252" t="str">
            <v>DUMP TRUCK</v>
          </cell>
          <cell r="G2252" t="str">
            <v>(E08)</v>
          </cell>
        </row>
        <row r="2253">
          <cell r="C2253" t="str">
            <v>Kapasitas 1 kali Angkut</v>
          </cell>
          <cell r="G2253" t="str">
            <v>Cp</v>
          </cell>
          <cell r="H2253">
            <v>20</v>
          </cell>
          <cell r="I2253" t="str">
            <v>M'</v>
          </cell>
          <cell r="L2253" t="str">
            <v>1.</v>
          </cell>
          <cell r="N2253" t="str">
            <v>Rel Pengaman</v>
          </cell>
          <cell r="O2253" t="str">
            <v>(M36)</v>
          </cell>
          <cell r="P2253" t="str">
            <v>M'</v>
          </cell>
          <cell r="Q2253">
            <v>1.05</v>
          </cell>
          <cell r="R2253">
            <v>55000</v>
          </cell>
          <cell r="U2253">
            <v>57750</v>
          </cell>
        </row>
        <row r="2254">
          <cell r="C2254" t="str">
            <v>Waktu Siklus  :</v>
          </cell>
          <cell r="G2254" t="str">
            <v>Ts</v>
          </cell>
          <cell r="L2254" t="str">
            <v>2.</v>
          </cell>
          <cell r="N2254" t="str">
            <v>Beton K-225</v>
          </cell>
          <cell r="O2254" t="str">
            <v>(M38)</v>
          </cell>
          <cell r="P2254" t="str">
            <v>M3</v>
          </cell>
          <cell r="Q2254">
            <v>9.290304000000002E-2</v>
          </cell>
          <cell r="R2254">
            <v>137414.42059079578</v>
          </cell>
          <cell r="U2254">
            <v>12766.217412723527</v>
          </cell>
        </row>
        <row r="2255">
          <cell r="C2255" t="str">
            <v>- Memuat</v>
          </cell>
          <cell r="G2255" t="str">
            <v>T1</v>
          </cell>
          <cell r="H2255">
            <v>50</v>
          </cell>
          <cell r="I2255" t="str">
            <v>menit</v>
          </cell>
          <cell r="L2255" t="str">
            <v>3.</v>
          </cell>
          <cell r="N2255" t="str">
            <v>Baja Tulangan</v>
          </cell>
          <cell r="O2255" t="str">
            <v>(M39)</v>
          </cell>
          <cell r="P2255" t="str">
            <v>Kg</v>
          </cell>
          <cell r="Q2255">
            <v>4.6451520000000013</v>
          </cell>
          <cell r="R2255">
            <v>12000</v>
          </cell>
          <cell r="U2255">
            <v>55741.824000000015</v>
          </cell>
        </row>
        <row r="2256">
          <cell r="C2256" t="str">
            <v>- Angkut</v>
          </cell>
          <cell r="D2256" t="str">
            <v xml:space="preserve"> =  (L : 25 Km/Jam) x 60</v>
          </cell>
          <cell r="G2256" t="str">
            <v>T2</v>
          </cell>
          <cell r="H2256">
            <v>42</v>
          </cell>
          <cell r="I2256" t="str">
            <v>menit</v>
          </cell>
          <cell r="L2256" t="str">
            <v>4.</v>
          </cell>
          <cell r="N2256" t="str">
            <v>Cat, baut, dan lain-lain</v>
          </cell>
          <cell r="P2256" t="str">
            <v>Ls</v>
          </cell>
          <cell r="Q2256">
            <v>1</v>
          </cell>
          <cell r="R2256">
            <v>2000</v>
          </cell>
          <cell r="U2256">
            <v>2000</v>
          </cell>
        </row>
        <row r="2257">
          <cell r="C2257" t="str">
            <v>- Menurunkan</v>
          </cell>
          <cell r="G2257" t="str">
            <v>T3</v>
          </cell>
          <cell r="H2257">
            <v>60</v>
          </cell>
          <cell r="I2257" t="str">
            <v>menit</v>
          </cell>
        </row>
        <row r="2258">
          <cell r="C2258" t="str">
            <v>- Lain-lain</v>
          </cell>
          <cell r="G2258" t="str">
            <v>T4</v>
          </cell>
          <cell r="H2258">
            <v>30</v>
          </cell>
          <cell r="I2258" t="str">
            <v>menit</v>
          </cell>
        </row>
        <row r="2259">
          <cell r="G2259" t="str">
            <v>Ts</v>
          </cell>
          <cell r="H2259">
            <v>182</v>
          </cell>
          <cell r="I2259" t="str">
            <v>menit</v>
          </cell>
          <cell r="Q2259" t="str">
            <v xml:space="preserve">JUMLAH HARGA BAHAN   </v>
          </cell>
          <cell r="U2259">
            <v>128258.04141272354</v>
          </cell>
        </row>
        <row r="2261">
          <cell r="C2261" t="str">
            <v>Kap. Prod. / Jam  =</v>
          </cell>
          <cell r="D2261" t="str">
            <v>Cp</v>
          </cell>
          <cell r="G2261" t="str">
            <v>Q1</v>
          </cell>
          <cell r="H2261">
            <v>6.593406593406594</v>
          </cell>
          <cell r="I2261" t="str">
            <v>M'</v>
          </cell>
          <cell r="L2261" t="str">
            <v>C.</v>
          </cell>
          <cell r="N2261" t="str">
            <v>PERALATAN</v>
          </cell>
        </row>
        <row r="2262">
          <cell r="D2262" t="str">
            <v>Ts : 60</v>
          </cell>
        </row>
        <row r="2263">
          <cell r="L2263" t="str">
            <v>1.</v>
          </cell>
          <cell r="N2263" t="str">
            <v>Dump Truck</v>
          </cell>
          <cell r="O2263" t="str">
            <v>(E08)</v>
          </cell>
          <cell r="P2263" t="str">
            <v>Jam</v>
          </cell>
          <cell r="Q2263">
            <v>0.15166666666666664</v>
          </cell>
          <cell r="R2263">
            <v>85369.901634057198</v>
          </cell>
          <cell r="U2263">
            <v>12947.768414498672</v>
          </cell>
        </row>
        <row r="2264">
          <cell r="C2264" t="str">
            <v>Koefisien Alat / M'</v>
          </cell>
          <cell r="D2264" t="str">
            <v xml:space="preserve">   =  1  :  Q1</v>
          </cell>
          <cell r="G2264" t="str">
            <v>(E08)</v>
          </cell>
          <cell r="H2264">
            <v>0.15166666666666664</v>
          </cell>
          <cell r="I2264" t="str">
            <v>Jam</v>
          </cell>
          <cell r="L2264" t="str">
            <v>2.</v>
          </cell>
          <cell r="N2264" t="str">
            <v>Alat Bantu</v>
          </cell>
          <cell r="P2264" t="str">
            <v>Ls</v>
          </cell>
          <cell r="Q2264">
            <v>1</v>
          </cell>
          <cell r="R2264">
            <v>300</v>
          </cell>
          <cell r="U2264">
            <v>300</v>
          </cell>
        </row>
        <row r="2266">
          <cell r="A2266" t="str">
            <v>2.b.</v>
          </cell>
          <cell r="C2266" t="str">
            <v>ALAT BANTU</v>
          </cell>
        </row>
        <row r="2267">
          <cell r="C2267" t="str">
            <v>- Linggis / Sekop</v>
          </cell>
          <cell r="D2267" t="str">
            <v>=  4  buah</v>
          </cell>
        </row>
        <row r="2268">
          <cell r="C2268" t="str">
            <v>- Kunci Baut</v>
          </cell>
          <cell r="D2268" t="str">
            <v>=  2  buah</v>
          </cell>
        </row>
        <row r="2271">
          <cell r="A2271" t="str">
            <v>3.</v>
          </cell>
          <cell r="C2271" t="str">
            <v>TENAGA</v>
          </cell>
          <cell r="Q2271" t="str">
            <v xml:space="preserve">JUMLAH HARGA PERALATAN   </v>
          </cell>
          <cell r="U2271">
            <v>13247.768414498672</v>
          </cell>
        </row>
        <row r="2272">
          <cell r="C2272" t="str">
            <v>Produksi pasang pagar pengaman / hari  =  Tk x Q1</v>
          </cell>
          <cell r="G2272" t="str">
            <v>Qt</v>
          </cell>
          <cell r="H2272">
            <v>46.15384615384616</v>
          </cell>
          <cell r="I2272" t="str">
            <v>M'</v>
          </cell>
        </row>
        <row r="2273">
          <cell r="C2273" t="str">
            <v>Kebutuhan tenaga :</v>
          </cell>
          <cell r="D2273" t="str">
            <v>- Mandor</v>
          </cell>
          <cell r="G2273" t="str">
            <v>M</v>
          </cell>
          <cell r="H2273">
            <v>1</v>
          </cell>
          <cell r="I2273" t="str">
            <v>orang</v>
          </cell>
          <cell r="L2273" t="str">
            <v>D.</v>
          </cell>
          <cell r="N2273" t="str">
            <v>JUMLAH HARGA TENAGA, BAHAN DAN PERALATAN  ( A + B + C )</v>
          </cell>
          <cell r="U2273">
            <v>141505.80982722223</v>
          </cell>
        </row>
        <row r="2274">
          <cell r="D2274" t="str">
            <v>- Tukang</v>
          </cell>
          <cell r="G2274" t="str">
            <v>Tb</v>
          </cell>
          <cell r="H2274">
            <v>2</v>
          </cell>
          <cell r="I2274" t="str">
            <v>orang</v>
          </cell>
          <cell r="L2274" t="str">
            <v>E.</v>
          </cell>
          <cell r="N2274" t="str">
            <v>OVERHEAD &amp; PROFIT</v>
          </cell>
          <cell r="P2274">
            <v>10</v>
          </cell>
          <cell r="Q2274" t="str">
            <v>%  x  D</v>
          </cell>
          <cell r="U2274">
            <v>14150.580982722224</v>
          </cell>
        </row>
        <row r="2275">
          <cell r="D2275" t="str">
            <v>- Pekerja</v>
          </cell>
          <cell r="G2275" t="str">
            <v>P</v>
          </cell>
          <cell r="H2275">
            <v>8</v>
          </cell>
          <cell r="I2275" t="str">
            <v>orang</v>
          </cell>
          <cell r="L2275" t="str">
            <v>F.</v>
          </cell>
          <cell r="N2275" t="str">
            <v>HARGA SATUAN PEKERJAAN  ( D + E )</v>
          </cell>
          <cell r="U2275">
            <v>155656.39080994445</v>
          </cell>
        </row>
        <row r="2276">
          <cell r="C2276" t="str">
            <v>Koefisien Tenaga / M'   :</v>
          </cell>
          <cell r="L2276" t="str">
            <v>Note: 1</v>
          </cell>
          <cell r="N2276" t="str">
            <v>SATUAN dapat berdasarkan atas jam operasi untuk Tenaga Kerja dan Peralatan, volume dan/atau ukuran</v>
          </cell>
        </row>
        <row r="2277">
          <cell r="D2277" t="str">
            <v>-  Mandor</v>
          </cell>
          <cell r="E2277" t="str">
            <v>= (Tk x M) : Qt</v>
          </cell>
          <cell r="G2277" t="str">
            <v>(L03)</v>
          </cell>
          <cell r="H2277">
            <v>0.15166666666666664</v>
          </cell>
          <cell r="I2277" t="str">
            <v>jam</v>
          </cell>
          <cell r="N2277" t="str">
            <v>berat untuk bahan-bahan.</v>
          </cell>
        </row>
        <row r="2278">
          <cell r="D2278" t="str">
            <v>-  Tukang</v>
          </cell>
          <cell r="E2278" t="str">
            <v>= (Tk x Tb) : Qt</v>
          </cell>
          <cell r="G2278" t="str">
            <v>(L02)</v>
          </cell>
          <cell r="H2278">
            <v>0.30333333333333329</v>
          </cell>
          <cell r="I2278" t="str">
            <v>jam</v>
          </cell>
          <cell r="L2278">
            <v>2</v>
          </cell>
          <cell r="N2278" t="str">
            <v>Kuantitas satuan adalah kuantitas setiap komponen untuk menyelesaikan satu satuan pekerjaan dari nomor</v>
          </cell>
        </row>
        <row r="2279">
          <cell r="D2279" t="str">
            <v>-  Pekerja</v>
          </cell>
          <cell r="E2279" t="str">
            <v>= (Tk x P) : Qt</v>
          </cell>
          <cell r="G2279" t="str">
            <v>(L01)</v>
          </cell>
          <cell r="H2279">
            <v>1.2133333333333332</v>
          </cell>
          <cell r="I2279" t="str">
            <v>jam</v>
          </cell>
          <cell r="N2279" t="str">
            <v>mata pembayaran.</v>
          </cell>
        </row>
        <row r="2280">
          <cell r="L2280">
            <v>3</v>
          </cell>
          <cell r="N2280" t="str">
            <v>Biaya satuan untuk peralatan sudah termasuk bahan bakar, bahan habis dipakai dan operator.</v>
          </cell>
        </row>
        <row r="2281">
          <cell r="L2281">
            <v>4</v>
          </cell>
          <cell r="N2281" t="str">
            <v>Biaya satuan sudah termasuk pengeluaran untuk seluruh pajak yang berkaitan (tetapi tidak termasuk PPN</v>
          </cell>
        </row>
        <row r="2282">
          <cell r="J2282" t="str">
            <v>Berlanjut ke hal. berikut.</v>
          </cell>
          <cell r="N2282" t="str">
            <v>yang dibayar dari kontrak) dan biaya-biaya lainnya.</v>
          </cell>
        </row>
        <row r="2283">
          <cell r="A2283" t="str">
            <v>ITEM PEMBAYARAN NO.</v>
          </cell>
          <cell r="D2283" t="str">
            <v>:  8.4 (10)</v>
          </cell>
          <cell r="J2283" t="str">
            <v>Analisa EI-8410</v>
          </cell>
        </row>
        <row r="2284">
          <cell r="A2284" t="str">
            <v>JENIS PEKERJAAN</v>
          </cell>
          <cell r="D2284" t="str">
            <v>:  Rel Pengaman</v>
          </cell>
        </row>
        <row r="2285">
          <cell r="A2285" t="str">
            <v>SATUAN PEMBAYARAN</v>
          </cell>
          <cell r="D2285" t="str">
            <v>:  M'</v>
          </cell>
          <cell r="H2285" t="str">
            <v xml:space="preserve">        URAIAN ANALISA HARGA SATUAN</v>
          </cell>
        </row>
        <row r="2286">
          <cell r="J2286" t="str">
            <v>Lanjutan</v>
          </cell>
        </row>
        <row r="2288">
          <cell r="A2288" t="str">
            <v>No.</v>
          </cell>
          <cell r="C2288" t="str">
            <v>U R A I A N</v>
          </cell>
          <cell r="G2288" t="str">
            <v>KODE</v>
          </cell>
          <cell r="H2288" t="str">
            <v>KOEF.</v>
          </cell>
          <cell r="I2288" t="str">
            <v>SATUAN</v>
          </cell>
          <cell r="J2288" t="str">
            <v>KETERANGAN</v>
          </cell>
        </row>
        <row r="2291">
          <cell r="A2291" t="str">
            <v>4.</v>
          </cell>
          <cell r="C2291" t="str">
            <v>HARGA DASAR SATUAN UPAH, BAHAN DAN ALAT</v>
          </cell>
        </row>
        <row r="2292">
          <cell r="C2292" t="str">
            <v>Lihat lampiran.</v>
          </cell>
        </row>
        <row r="2294">
          <cell r="A2294" t="str">
            <v>5.</v>
          </cell>
          <cell r="C2294" t="str">
            <v>ANALISA HARGA SATUAN PEKERJAAN</v>
          </cell>
        </row>
        <row r="2295">
          <cell r="C2295" t="str">
            <v>Lihat perhitungan dalam FORMULIR STANDAR UNTUK</v>
          </cell>
        </row>
        <row r="2296">
          <cell r="C2296" t="str">
            <v>PEREKEMAN ANALISA MASING-MASING HARGA</v>
          </cell>
        </row>
        <row r="2297">
          <cell r="C2297" t="str">
            <v>SATUAN.</v>
          </cell>
        </row>
        <row r="2298">
          <cell r="C2298" t="str">
            <v>Didapat Harga Satuan Pekerjaan :</v>
          </cell>
        </row>
        <row r="2300">
          <cell r="C2300" t="str">
            <v xml:space="preserve">Rp.  </v>
          </cell>
          <cell r="D2300">
            <v>155656.39080994445</v>
          </cell>
          <cell r="E2300" t="str">
            <v xml:space="preserve"> / M'</v>
          </cell>
        </row>
        <row r="2303">
          <cell r="A2303" t="str">
            <v>6.</v>
          </cell>
          <cell r="C2303" t="str">
            <v>MASA PELAKSANAAN YANG DIPERLUKAN</v>
          </cell>
        </row>
        <row r="2304">
          <cell r="C2304" t="str">
            <v>Masa Pelaksanaan :</v>
          </cell>
          <cell r="D2304" t="str">
            <v>. . . . . . . . . . .</v>
          </cell>
          <cell r="E2304" t="str">
            <v>bulan</v>
          </cell>
        </row>
        <row r="2306">
          <cell r="A2306" t="str">
            <v>7.</v>
          </cell>
          <cell r="C2306" t="str">
            <v>VOLUME PEKERJAAN YANG DIPERLUKAN</v>
          </cell>
        </row>
        <row r="2307">
          <cell r="C2307" t="str">
            <v>Volume pekerjaan  :</v>
          </cell>
          <cell r="D2307">
            <v>0</v>
          </cell>
          <cell r="E2307" t="str">
            <v>M'</v>
          </cell>
        </row>
      </sheetData>
      <sheetData sheetId="31" refreshError="1">
        <row r="1">
          <cell r="A1" t="str">
            <v>ITEM PEMBAYARAN No.</v>
          </cell>
          <cell r="D1" t="str">
            <v>:  9.4</v>
          </cell>
          <cell r="U1" t="str">
            <v>Analisa EI-94</v>
          </cell>
        </row>
        <row r="2">
          <cell r="A2" t="str">
            <v>JENIS PEKERJAAN</v>
          </cell>
          <cell r="D2" t="str">
            <v>:  PEKERJAAN HARIAN</v>
          </cell>
        </row>
        <row r="3">
          <cell r="A3" t="str">
            <v>SATUAN PEMBAYARAN</v>
          </cell>
          <cell r="D3" t="str">
            <v>:  JAM</v>
          </cell>
          <cell r="J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v>
          </cell>
        </row>
        <row r="8">
          <cell r="L8" t="str">
            <v>Proyek / Bagpro</v>
          </cell>
          <cell r="O8" t="str">
            <v xml:space="preserve">:  Peningkatan Jalan Dan Jembatan Prop. NTT </v>
          </cell>
        </row>
        <row r="9">
          <cell r="A9" t="str">
            <v>A.</v>
          </cell>
          <cell r="C9" t="str">
            <v>URAIAN PERALATAN</v>
          </cell>
          <cell r="L9" t="str">
            <v>No. Paket Kontrak</v>
          </cell>
          <cell r="O9" t="str">
            <v xml:space="preserve">:  </v>
          </cell>
        </row>
        <row r="10">
          <cell r="L10" t="str">
            <v>Nama Paket</v>
          </cell>
          <cell r="O10" t="str">
            <v>:  Pembangunan Jalan Resetlement Pengungsi Mauritzu</v>
          </cell>
        </row>
        <row r="11">
          <cell r="A11" t="str">
            <v xml:space="preserve">1. </v>
          </cell>
          <cell r="C11" t="str">
            <v>Jenis Peralatan</v>
          </cell>
          <cell r="G11" t="str">
            <v>DUMP TRUCK 3-4 M3</v>
          </cell>
          <cell r="J11" t="str">
            <v>(E08)</v>
          </cell>
          <cell r="L11" t="str">
            <v>Prop / Kab / Kodya</v>
          </cell>
          <cell r="O11" t="str">
            <v>:  Nusa Tenggara Timur / TTU</v>
          </cell>
        </row>
        <row r="12">
          <cell r="A12" t="str">
            <v xml:space="preserve">2. </v>
          </cell>
          <cell r="C12" t="str">
            <v>Tenaga</v>
          </cell>
          <cell r="G12" t="str">
            <v>Pw</v>
          </cell>
          <cell r="H12">
            <v>100</v>
          </cell>
          <cell r="I12" t="str">
            <v>HP</v>
          </cell>
          <cell r="L12" t="str">
            <v>ITEM PEMBAYARAN NO.</v>
          </cell>
          <cell r="O12" t="str">
            <v>:  9.4</v>
          </cell>
          <cell r="S12" t="str">
            <v>PERKIRAAN VOL. PEK.</v>
          </cell>
          <cell r="U12" t="str">
            <v>:</v>
          </cell>
          <cell r="V12">
            <v>7</v>
          </cell>
        </row>
        <row r="13">
          <cell r="A13" t="str">
            <v xml:space="preserve">3. </v>
          </cell>
          <cell r="C13" t="str">
            <v>Kapasitas</v>
          </cell>
          <cell r="G13" t="str">
            <v>Cp</v>
          </cell>
          <cell r="H13">
            <v>6</v>
          </cell>
          <cell r="I13" t="str">
            <v>Ton</v>
          </cell>
          <cell r="L13" t="str">
            <v>JENIS PEKERJAAN</v>
          </cell>
          <cell r="O13" t="str">
            <v>:  PEKERJAAN HARIAN</v>
          </cell>
          <cell r="S13" t="str">
            <v>TOTAL HARGA (Rp.)</v>
          </cell>
          <cell r="U13" t="str">
            <v>:</v>
          </cell>
          <cell r="V13">
            <v>657348.23</v>
          </cell>
        </row>
        <row r="14">
          <cell r="A14" t="str">
            <v xml:space="preserve">4. </v>
          </cell>
          <cell r="C14" t="str">
            <v>Umur Ekonomis</v>
          </cell>
          <cell r="G14" t="str">
            <v>A</v>
          </cell>
          <cell r="H14">
            <v>5</v>
          </cell>
          <cell r="I14" t="str">
            <v>Tahun</v>
          </cell>
          <cell r="J14" t="str">
            <v xml:space="preserve"> Alat Baru</v>
          </cell>
          <cell r="P14" t="str">
            <v>DUMP TRUCK 3-4 M3</v>
          </cell>
          <cell r="S14" t="str">
            <v>% THD. BIAYA PROYEK</v>
          </cell>
          <cell r="U14" t="str">
            <v>:</v>
          </cell>
          <cell r="V14">
            <v>0.30776372040338323</v>
          </cell>
        </row>
        <row r="15">
          <cell r="A15" t="str">
            <v xml:space="preserve">5. </v>
          </cell>
          <cell r="C15" t="str">
            <v>Jam Operasi Dalam 1 Tahun</v>
          </cell>
          <cell r="G15" t="str">
            <v>W</v>
          </cell>
          <cell r="H15">
            <v>2000</v>
          </cell>
          <cell r="I15" t="str">
            <v>Jam</v>
          </cell>
          <cell r="J15" t="str">
            <v xml:space="preserve"> Alat Baru</v>
          </cell>
          <cell r="L15" t="str">
            <v>SATUAN PEMBAYARAN</v>
          </cell>
          <cell r="O15" t="str">
            <v>:  JAM</v>
          </cell>
          <cell r="Q15" t="str">
            <v>(E08)</v>
          </cell>
        </row>
        <row r="16">
          <cell r="A16" t="str">
            <v xml:space="preserve">6. </v>
          </cell>
          <cell r="C16" t="str">
            <v>Harga Alat</v>
          </cell>
          <cell r="G16" t="str">
            <v>B</v>
          </cell>
          <cell r="H16">
            <v>175000000</v>
          </cell>
          <cell r="I16" t="str">
            <v>Rupiah</v>
          </cell>
          <cell r="J16" t="str">
            <v xml:space="preserve"> Alat Baru</v>
          </cell>
        </row>
        <row r="18">
          <cell r="R18" t="str">
            <v>PERKIRAAN</v>
          </cell>
          <cell r="S18" t="str">
            <v>HARGA</v>
          </cell>
          <cell r="T18" t="str">
            <v>JUMLAH</v>
          </cell>
        </row>
        <row r="19">
          <cell r="A19" t="str">
            <v>B.</v>
          </cell>
          <cell r="C19" t="str">
            <v>BIAYA PASTI PER JAM KERJA</v>
          </cell>
          <cell r="L19" t="str">
            <v>NO.</v>
          </cell>
          <cell r="N19" t="str">
            <v>KOMPONEN</v>
          </cell>
          <cell r="Q19" t="str">
            <v>SATUAN</v>
          </cell>
          <cell r="R19" t="str">
            <v>KUANTITAS</v>
          </cell>
          <cell r="S19" t="str">
            <v>SATUAN</v>
          </cell>
          <cell r="T19" t="str">
            <v>HARGA</v>
          </cell>
        </row>
        <row r="20">
          <cell r="S20" t="str">
            <v>(Rp.)</v>
          </cell>
          <cell r="T20" t="str">
            <v>(Rp.)</v>
          </cell>
        </row>
        <row r="21">
          <cell r="A21" t="str">
            <v xml:space="preserve">1. </v>
          </cell>
          <cell r="C21" t="str">
            <v>Nilai Sisa Alat</v>
          </cell>
          <cell r="D21" t="str">
            <v>=  10 % x Harga Alat Baru</v>
          </cell>
          <cell r="G21" t="str">
            <v>C</v>
          </cell>
          <cell r="H21">
            <v>17500000</v>
          </cell>
          <cell r="I21" t="str">
            <v>Rupiah</v>
          </cell>
        </row>
        <row r="23">
          <cell r="A23" t="str">
            <v xml:space="preserve">2. </v>
          </cell>
          <cell r="C23" t="str">
            <v>Faktor Angsuran Modal    =</v>
          </cell>
          <cell r="E23" t="str">
            <v>i x (1 + i)^A</v>
          </cell>
          <cell r="G23" t="str">
            <v>D</v>
          </cell>
          <cell r="H23">
            <v>0.33437970328961514</v>
          </cell>
          <cell r="I23" t="str">
            <v>-</v>
          </cell>
          <cell r="L23" t="str">
            <v>A.</v>
          </cell>
          <cell r="N23" t="str">
            <v>PEKERJA</v>
          </cell>
        </row>
        <row r="24">
          <cell r="E24" t="str">
            <v>(1 + i)^A - 1</v>
          </cell>
        </row>
        <row r="25">
          <cell r="A25" t="str">
            <v xml:space="preserve">3. </v>
          </cell>
          <cell r="C25" t="str">
            <v>Biaya Pasti per Jam  :</v>
          </cell>
          <cell r="L25" t="str">
            <v>1.</v>
          </cell>
          <cell r="N25" t="str">
            <v>-</v>
          </cell>
          <cell r="R25" t="str">
            <v xml:space="preserve">-  </v>
          </cell>
          <cell r="S25" t="str">
            <v xml:space="preserve">-   </v>
          </cell>
          <cell r="V25" t="str">
            <v>-</v>
          </cell>
        </row>
        <row r="26">
          <cell r="C26" t="str">
            <v>a.  Biaya Pengembalian Modal  =</v>
          </cell>
          <cell r="E26" t="str">
            <v>( B - C ) x D</v>
          </cell>
          <cell r="G26" t="str">
            <v>E</v>
          </cell>
          <cell r="H26">
            <v>26332.401634057191</v>
          </cell>
          <cell r="I26" t="str">
            <v>Rupiah</v>
          </cell>
          <cell r="L26" t="str">
            <v>2.</v>
          </cell>
          <cell r="N26" t="str">
            <v>-</v>
          </cell>
          <cell r="R26" t="str">
            <v xml:space="preserve">-  </v>
          </cell>
          <cell r="S26" t="str">
            <v xml:space="preserve">-   </v>
          </cell>
          <cell r="V26" t="str">
            <v>-</v>
          </cell>
        </row>
        <row r="27">
          <cell r="E27" t="str">
            <v>W</v>
          </cell>
        </row>
        <row r="29">
          <cell r="C29" t="str">
            <v>b.  Asuransi, dll =</v>
          </cell>
          <cell r="D29">
            <v>2E-3</v>
          </cell>
          <cell r="E29" t="str">
            <v xml:space="preserve">  x   B</v>
          </cell>
          <cell r="G29" t="str">
            <v>F</v>
          </cell>
          <cell r="H29">
            <v>175</v>
          </cell>
          <cell r="I29" t="str">
            <v>Rupiah</v>
          </cell>
        </row>
        <row r="30">
          <cell r="E30" t="str">
            <v>W</v>
          </cell>
        </row>
        <row r="31">
          <cell r="L31" t="str">
            <v>B.</v>
          </cell>
          <cell r="N31" t="str">
            <v>BAHAN</v>
          </cell>
        </row>
        <row r="32">
          <cell r="C32" t="str">
            <v>Biaya Pasti per Jam             =</v>
          </cell>
          <cell r="E32" t="str">
            <v>( E + F )</v>
          </cell>
          <cell r="G32" t="str">
            <v>G</v>
          </cell>
          <cell r="H32">
            <v>26507.401634057191</v>
          </cell>
          <cell r="I32" t="str">
            <v>Rupiah</v>
          </cell>
        </row>
        <row r="33">
          <cell r="L33" t="str">
            <v>1.</v>
          </cell>
          <cell r="N33" t="str">
            <v>-</v>
          </cell>
          <cell r="R33" t="str">
            <v xml:space="preserve">-  </v>
          </cell>
          <cell r="S33" t="str">
            <v xml:space="preserve">-   </v>
          </cell>
          <cell r="V33" t="str">
            <v>-</v>
          </cell>
        </row>
        <row r="34">
          <cell r="A34" t="str">
            <v>C.</v>
          </cell>
          <cell r="C34" t="str">
            <v>BIAYA OPERASI PER JAM KERJA</v>
          </cell>
          <cell r="L34" t="str">
            <v>2.</v>
          </cell>
          <cell r="N34" t="str">
            <v>-</v>
          </cell>
          <cell r="R34" t="str">
            <v xml:space="preserve">-  </v>
          </cell>
          <cell r="S34" t="str">
            <v xml:space="preserve">-   </v>
          </cell>
          <cell r="V34" t="str">
            <v>-</v>
          </cell>
        </row>
        <row r="36">
          <cell r="A36" t="str">
            <v xml:space="preserve">1. </v>
          </cell>
          <cell r="C36" t="str">
            <v xml:space="preserve">Bahan Bakar  =  (0.125-0.175 Ltr/HP/Jam)   x Pw x Ms </v>
          </cell>
          <cell r="G36" t="str">
            <v>H</v>
          </cell>
          <cell r="H36">
            <v>28125</v>
          </cell>
          <cell r="I36" t="str">
            <v>Rupiah</v>
          </cell>
        </row>
        <row r="38">
          <cell r="A38" t="str">
            <v xml:space="preserve">2. </v>
          </cell>
          <cell r="C38" t="str">
            <v>Pelumas         =  (0.01-0.02 Ltr/HP/Jam) x Pw x Mp</v>
          </cell>
          <cell r="G38" t="str">
            <v>I</v>
          </cell>
          <cell r="H38">
            <v>19800</v>
          </cell>
          <cell r="I38" t="str">
            <v>Rupiah</v>
          </cell>
        </row>
        <row r="40">
          <cell r="A40" t="str">
            <v xml:space="preserve">3. </v>
          </cell>
          <cell r="C40" t="str">
            <v>Perawatan dan</v>
          </cell>
          <cell r="D40" t="str">
            <v>(12,5 % - 17,5 %)  x  B</v>
          </cell>
          <cell r="G40" t="str">
            <v>K</v>
          </cell>
          <cell r="H40">
            <v>10937.5</v>
          </cell>
          <cell r="I40" t="str">
            <v>Rupiah</v>
          </cell>
        </row>
        <row r="41">
          <cell r="C41" t="str">
            <v xml:space="preserve">        perbaikan    =</v>
          </cell>
          <cell r="D41" t="str">
            <v>W</v>
          </cell>
        </row>
        <row r="42">
          <cell r="L42" t="str">
            <v>C.</v>
          </cell>
          <cell r="N42" t="str">
            <v>ALAT</v>
          </cell>
        </row>
        <row r="43">
          <cell r="A43" t="str">
            <v xml:space="preserve">4. </v>
          </cell>
          <cell r="C43" t="str">
            <v>Operator</v>
          </cell>
          <cell r="D43" t="str">
            <v>=   ( 1  Orang / Jam )  x  U1</v>
          </cell>
          <cell r="G43" t="str">
            <v>L</v>
          </cell>
          <cell r="H43">
            <v>0</v>
          </cell>
          <cell r="I43" t="str">
            <v>Rupiah</v>
          </cell>
        </row>
        <row r="44">
          <cell r="A44" t="str">
            <v xml:space="preserve">5. </v>
          </cell>
          <cell r="C44" t="str">
            <v>Pembantu Operator</v>
          </cell>
          <cell r="D44" t="str">
            <v>=   ( 1  Orang / Jam )  x  U2</v>
          </cell>
          <cell r="G44" t="str">
            <v>M</v>
          </cell>
          <cell r="H44">
            <v>0</v>
          </cell>
          <cell r="I44" t="str">
            <v>Rupiah</v>
          </cell>
          <cell r="L44" t="str">
            <v>1.</v>
          </cell>
          <cell r="N44" t="str">
            <v>DUMP TRUCK 3-4 M3</v>
          </cell>
          <cell r="Q44" t="str">
            <v>jam</v>
          </cell>
          <cell r="R44">
            <v>1</v>
          </cell>
          <cell r="S44">
            <v>85369.901634057198</v>
          </cell>
          <cell r="V44">
            <v>85369.901634057198</v>
          </cell>
        </row>
        <row r="45">
          <cell r="L45" t="str">
            <v>2.</v>
          </cell>
          <cell r="N45" t="str">
            <v>-</v>
          </cell>
          <cell r="Q45" t="str">
            <v>jam</v>
          </cell>
          <cell r="R45" t="str">
            <v xml:space="preserve">-  </v>
          </cell>
          <cell r="S45" t="str">
            <v xml:space="preserve">-   </v>
          </cell>
          <cell r="V45" t="str">
            <v>-</v>
          </cell>
        </row>
        <row r="46">
          <cell r="C46" t="str">
            <v>Biaya Operasi per Jam        =</v>
          </cell>
          <cell r="E46" t="str">
            <v>(H+I+K+L+M)</v>
          </cell>
          <cell r="G46" t="str">
            <v>P</v>
          </cell>
          <cell r="H46">
            <v>58862.5</v>
          </cell>
          <cell r="I46" t="str">
            <v>Rupiah</v>
          </cell>
        </row>
        <row r="48">
          <cell r="A48" t="str">
            <v>D.</v>
          </cell>
          <cell r="C48" t="str">
            <v>TOTAL BIAYA SEWA ALAT / JAM   =   ( G + P )</v>
          </cell>
          <cell r="G48" t="str">
            <v>S</v>
          </cell>
          <cell r="H48">
            <v>85369.901634057198</v>
          </cell>
          <cell r="I48" t="str">
            <v>Rupiah</v>
          </cell>
        </row>
        <row r="52">
          <cell r="A52" t="str">
            <v>E.</v>
          </cell>
          <cell r="C52" t="str">
            <v>LAIN - LAIN</v>
          </cell>
        </row>
        <row r="53">
          <cell r="L53" t="str">
            <v>D.</v>
          </cell>
          <cell r="N53" t="str">
            <v>JUMLAH HARGA TENAGA, BAHAN DAN ALAT  ( A + B + C )</v>
          </cell>
          <cell r="V53">
            <v>85369.901634057198</v>
          </cell>
        </row>
        <row r="54">
          <cell r="A54" t="str">
            <v xml:space="preserve">1. </v>
          </cell>
          <cell r="C54" t="str">
            <v>Tingkat Suku Bunga</v>
          </cell>
          <cell r="G54" t="str">
            <v>i</v>
          </cell>
          <cell r="H54">
            <v>20</v>
          </cell>
          <cell r="I54" t="str">
            <v>% / Tahun</v>
          </cell>
          <cell r="L54" t="str">
            <v>E.</v>
          </cell>
          <cell r="N54" t="str">
            <v>OVERHEAD &amp; PROFIT</v>
          </cell>
          <cell r="Q54">
            <v>10</v>
          </cell>
          <cell r="R54" t="str">
            <v>%  x  D</v>
          </cell>
          <cell r="V54">
            <v>8536.9901634057205</v>
          </cell>
        </row>
        <row r="55">
          <cell r="A55" t="str">
            <v xml:space="preserve">2. </v>
          </cell>
          <cell r="C55" t="str">
            <v>Upah Operator / Sopir</v>
          </cell>
          <cell r="G55" t="str">
            <v>U1</v>
          </cell>
          <cell r="H55">
            <v>0</v>
          </cell>
          <cell r="I55" t="str">
            <v>Rp./Jam</v>
          </cell>
          <cell r="L55" t="str">
            <v>F.</v>
          </cell>
          <cell r="N55" t="str">
            <v>HARGA SATUAN PEKERJAAN  ( D + E )</v>
          </cell>
          <cell r="V55">
            <v>93906.891797462915</v>
          </cell>
        </row>
        <row r="56">
          <cell r="A56" t="str">
            <v xml:space="preserve">3. </v>
          </cell>
          <cell r="C56" t="str">
            <v>Upah Pembantu Operator / Pmb.Sopir</v>
          </cell>
          <cell r="G56" t="str">
            <v>U2</v>
          </cell>
          <cell r="H56">
            <v>0</v>
          </cell>
          <cell r="I56" t="str">
            <v>Rp./Jam</v>
          </cell>
          <cell r="L56" t="str">
            <v>Note: 1</v>
          </cell>
          <cell r="N56" t="str">
            <v>SATUAN dapat berdasarkan atas jam operasi untuk Tenaga Kerja dan Peralatan, volume dan/atau ukuran</v>
          </cell>
        </row>
        <row r="57">
          <cell r="A57" t="str">
            <v xml:space="preserve">4. </v>
          </cell>
          <cell r="C57" t="str">
            <v>Bahan Bakar Bensin</v>
          </cell>
          <cell r="G57" t="str">
            <v>Mb</v>
          </cell>
          <cell r="H57">
            <v>2450</v>
          </cell>
          <cell r="I57" t="str">
            <v>Liter</v>
          </cell>
          <cell r="N57" t="str">
            <v>berat untuk bahan-bahan.</v>
          </cell>
        </row>
        <row r="58">
          <cell r="A58" t="str">
            <v xml:space="preserve">5. </v>
          </cell>
          <cell r="C58" t="str">
            <v>Bahan Bakar Solar</v>
          </cell>
          <cell r="G58" t="str">
            <v>Ms</v>
          </cell>
          <cell r="H58">
            <v>2250</v>
          </cell>
          <cell r="I58" t="str">
            <v>Liter</v>
          </cell>
          <cell r="L58">
            <v>2</v>
          </cell>
          <cell r="N58" t="str">
            <v>Kuantitas satuan adalah kuantitas setiap komponen untuk menyelesaikan satu satuan pekerjaan dari nomor</v>
          </cell>
        </row>
        <row r="59">
          <cell r="A59" t="str">
            <v xml:space="preserve">6. </v>
          </cell>
          <cell r="C59" t="str">
            <v>Minyak Pelumas</v>
          </cell>
          <cell r="G59" t="str">
            <v>Mp</v>
          </cell>
          <cell r="H59">
            <v>19800</v>
          </cell>
          <cell r="I59" t="str">
            <v>Liter</v>
          </cell>
          <cell r="N59" t="str">
            <v>mata pembayaran.</v>
          </cell>
        </row>
        <row r="60">
          <cell r="L60">
            <v>3</v>
          </cell>
          <cell r="N60" t="str">
            <v>Biaya satuan untuk peralatan sudah termasuk bahan bakar, bahan habis dipakai dan operator.</v>
          </cell>
        </row>
        <row r="61">
          <cell r="L61">
            <v>4</v>
          </cell>
          <cell r="N61" t="str">
            <v>Biaya satuan sudah termasuk pengeluaran untuk seluruh pajak yang berkaitan (tetapi tidak termasuk PPN</v>
          </cell>
        </row>
        <row r="62">
          <cell r="N62" t="str">
            <v>yang dibayar dari kontrak) dan biaya-biaya lainnya.</v>
          </cell>
        </row>
        <row r="63">
          <cell r="A63" t="str">
            <v>ITEM PEMBAYARAN No.</v>
          </cell>
          <cell r="D63" t="str">
            <v>:  9.5</v>
          </cell>
          <cell r="U63" t="str">
            <v>Analisa EI-95</v>
          </cell>
        </row>
        <row r="64">
          <cell r="A64" t="str">
            <v>JENIS PEKERJAAN</v>
          </cell>
          <cell r="D64" t="str">
            <v>:  PEKERJAAN HARIAN</v>
          </cell>
        </row>
        <row r="65">
          <cell r="A65" t="str">
            <v>SATUAN PEMBAYARAN</v>
          </cell>
          <cell r="D65" t="str">
            <v>:  JAM</v>
          </cell>
          <cell r="J65" t="str">
            <v xml:space="preserve">         URAIAN ANALISA HARGA SATUAN</v>
          </cell>
          <cell r="L65" t="str">
            <v>FORMULIR STANDAR UNTUK</v>
          </cell>
        </row>
        <row r="66">
          <cell r="L66" t="str">
            <v>PEREKAMAN ANALISA MASING-MASING HARGA SATUAN</v>
          </cell>
        </row>
        <row r="67">
          <cell r="L67" t="str">
            <v/>
          </cell>
        </row>
        <row r="68">
          <cell r="A68" t="str">
            <v>No.</v>
          </cell>
          <cell r="C68" t="str">
            <v>U R A I A N</v>
          </cell>
          <cell r="G68" t="str">
            <v>KODE</v>
          </cell>
          <cell r="H68" t="str">
            <v>KOEF.</v>
          </cell>
          <cell r="I68" t="str">
            <v>SATUAN</v>
          </cell>
          <cell r="J68" t="str">
            <v>KETERANGAN</v>
          </cell>
        </row>
        <row r="70">
          <cell r="L70" t="str">
            <v>Proyek / Bagpro</v>
          </cell>
          <cell r="O70" t="str">
            <v xml:space="preserve">:  Peningkatan Jalan Dan Jembatan Prop. NTT </v>
          </cell>
        </row>
        <row r="71">
          <cell r="A71" t="str">
            <v>A.</v>
          </cell>
          <cell r="C71" t="str">
            <v>URAIAN PERALATAN</v>
          </cell>
          <cell r="L71" t="str">
            <v>No. Paket Kontrak</v>
          </cell>
          <cell r="O71" t="str">
            <v xml:space="preserve">:  </v>
          </cell>
        </row>
        <row r="72">
          <cell r="L72" t="str">
            <v>Nama Paket</v>
          </cell>
          <cell r="O72" t="str">
            <v>:  Pembangunan Jalan Resetlement Pengungsi Mauritzu</v>
          </cell>
        </row>
        <row r="73">
          <cell r="A73" t="str">
            <v xml:space="preserve">1. </v>
          </cell>
          <cell r="C73" t="str">
            <v>Jenis Peralatan</v>
          </cell>
          <cell r="G73" t="str">
            <v>FLAT BED TRUCK 3-4 M3</v>
          </cell>
          <cell r="J73" t="str">
            <v>(E11)</v>
          </cell>
          <cell r="L73" t="str">
            <v>Prop / Kab / Kodya</v>
          </cell>
          <cell r="O73" t="str">
            <v>:  Nusa Tenggara Timur / TTU</v>
          </cell>
        </row>
        <row r="74">
          <cell r="A74" t="str">
            <v xml:space="preserve">2. </v>
          </cell>
          <cell r="C74" t="str">
            <v>Tenaga</v>
          </cell>
          <cell r="G74" t="str">
            <v>Pw</v>
          </cell>
          <cell r="H74">
            <v>125</v>
          </cell>
          <cell r="I74" t="str">
            <v>HP</v>
          </cell>
          <cell r="L74" t="str">
            <v>ITEM PEMBAYARAN NO.</v>
          </cell>
          <cell r="O74" t="str">
            <v>:  9.5</v>
          </cell>
          <cell r="S74" t="str">
            <v>PERKIRAAN VOL. PEK.</v>
          </cell>
          <cell r="U74" t="str">
            <v>:</v>
          </cell>
          <cell r="V74">
            <v>0</v>
          </cell>
        </row>
        <row r="75">
          <cell r="A75" t="str">
            <v xml:space="preserve">3. </v>
          </cell>
          <cell r="C75" t="str">
            <v>Kapasitas</v>
          </cell>
          <cell r="G75" t="str">
            <v>Cp</v>
          </cell>
          <cell r="H75">
            <v>4</v>
          </cell>
          <cell r="I75" t="str">
            <v>M3</v>
          </cell>
          <cell r="L75" t="str">
            <v>JENIS PEKERJAAN</v>
          </cell>
          <cell r="O75" t="str">
            <v>:  PEKERJAAN HARIAN</v>
          </cell>
          <cell r="S75" t="str">
            <v>TOTAL HARGA (Rp.)</v>
          </cell>
          <cell r="U75" t="str">
            <v>:</v>
          </cell>
          <cell r="V75">
            <v>0</v>
          </cell>
        </row>
        <row r="76">
          <cell r="A76" t="str">
            <v xml:space="preserve">4. </v>
          </cell>
          <cell r="C76" t="str">
            <v>Umur Ekonomis</v>
          </cell>
          <cell r="G76" t="str">
            <v>A</v>
          </cell>
          <cell r="H76">
            <v>5</v>
          </cell>
          <cell r="I76" t="str">
            <v>Tahun</v>
          </cell>
          <cell r="J76" t="str">
            <v xml:space="preserve"> Alat Baru</v>
          </cell>
          <cell r="P76" t="str">
            <v>FLAT BED TRUCK 3-4 M3</v>
          </cell>
          <cell r="S76" t="str">
            <v>% THD. BIAYA PROYEK</v>
          </cell>
          <cell r="U76" t="str">
            <v>:</v>
          </cell>
          <cell r="V76">
            <v>0</v>
          </cell>
        </row>
        <row r="77">
          <cell r="A77" t="str">
            <v xml:space="preserve">5. </v>
          </cell>
          <cell r="C77" t="str">
            <v>Jam Operasi Dalam 1 Tahun</v>
          </cell>
          <cell r="G77" t="str">
            <v>W</v>
          </cell>
          <cell r="H77">
            <v>2000</v>
          </cell>
          <cell r="I77" t="str">
            <v>Jam</v>
          </cell>
          <cell r="J77" t="str">
            <v xml:space="preserve"> Alat Baru</v>
          </cell>
          <cell r="L77" t="str">
            <v>SATUAN PEMBAYARAN</v>
          </cell>
          <cell r="O77" t="str">
            <v>:  JAM</v>
          </cell>
          <cell r="Q77" t="str">
            <v>(E11)</v>
          </cell>
        </row>
        <row r="78">
          <cell r="A78" t="str">
            <v xml:space="preserve">6. </v>
          </cell>
          <cell r="C78" t="str">
            <v>Harga Alat</v>
          </cell>
          <cell r="G78" t="str">
            <v>B</v>
          </cell>
          <cell r="H78">
            <v>145000000</v>
          </cell>
          <cell r="I78" t="str">
            <v>Rupiah</v>
          </cell>
          <cell r="J78" t="str">
            <v xml:space="preserve"> Alat Baru</v>
          </cell>
        </row>
        <row r="80">
          <cell r="R80" t="str">
            <v>PERKIRAAN</v>
          </cell>
          <cell r="S80" t="str">
            <v>HARGA</v>
          </cell>
          <cell r="T80" t="str">
            <v>JUMLAH</v>
          </cell>
        </row>
        <row r="81">
          <cell r="A81" t="str">
            <v>B.</v>
          </cell>
          <cell r="C81" t="str">
            <v>BIAYA PASTI PER JAM KERJA</v>
          </cell>
          <cell r="L81" t="str">
            <v>NO.</v>
          </cell>
          <cell r="N81" t="str">
            <v>KOMPONEN</v>
          </cell>
          <cell r="Q81" t="str">
            <v>SATUAN</v>
          </cell>
          <cell r="R81" t="str">
            <v>KUANTITAS</v>
          </cell>
          <cell r="S81" t="str">
            <v>SATUAN</v>
          </cell>
          <cell r="T81" t="str">
            <v>HARGA</v>
          </cell>
        </row>
        <row r="82">
          <cell r="S82" t="str">
            <v>(Rp.)</v>
          </cell>
          <cell r="T82" t="str">
            <v>(Rp.)</v>
          </cell>
        </row>
        <row r="83">
          <cell r="A83" t="str">
            <v xml:space="preserve">1. </v>
          </cell>
          <cell r="C83" t="str">
            <v>Nilai Sisa Alat</v>
          </cell>
          <cell r="D83" t="str">
            <v>=  10 % x Harga Alat Baru</v>
          </cell>
          <cell r="G83" t="str">
            <v>C</v>
          </cell>
          <cell r="H83">
            <v>14500000</v>
          </cell>
          <cell r="I83" t="str">
            <v>Rupiah</v>
          </cell>
        </row>
        <row r="85">
          <cell r="A85" t="str">
            <v xml:space="preserve">2. </v>
          </cell>
          <cell r="C85" t="str">
            <v>Faktor Angsuran Modal    =</v>
          </cell>
          <cell r="E85" t="str">
            <v>i x (1 + i)^A</v>
          </cell>
          <cell r="G85" t="str">
            <v>D</v>
          </cell>
          <cell r="H85">
            <v>0.33437970328961514</v>
          </cell>
          <cell r="I85" t="str">
            <v>-</v>
          </cell>
          <cell r="L85" t="str">
            <v>A.</v>
          </cell>
          <cell r="N85" t="str">
            <v>PEKERJA</v>
          </cell>
        </row>
        <row r="86">
          <cell r="E86" t="str">
            <v>(1 + i)^A - 1</v>
          </cell>
        </row>
        <row r="87">
          <cell r="A87" t="str">
            <v xml:space="preserve">3. </v>
          </cell>
          <cell r="C87" t="str">
            <v>Biaya Pasti per Jam  :</v>
          </cell>
          <cell r="L87" t="str">
            <v>1.</v>
          </cell>
          <cell r="N87" t="str">
            <v>-</v>
          </cell>
          <cell r="R87" t="str">
            <v xml:space="preserve">-  </v>
          </cell>
          <cell r="S87" t="str">
            <v xml:space="preserve">-   </v>
          </cell>
          <cell r="V87" t="str">
            <v>-</v>
          </cell>
        </row>
        <row r="88">
          <cell r="C88" t="str">
            <v>a.  Biaya Pengembalian Modal  =</v>
          </cell>
          <cell r="E88" t="str">
            <v>( B - C ) x D</v>
          </cell>
          <cell r="G88" t="str">
            <v>E</v>
          </cell>
          <cell r="H88">
            <v>21818.275639647389</v>
          </cell>
          <cell r="I88" t="str">
            <v>Rupiah</v>
          </cell>
          <cell r="L88" t="str">
            <v>2.</v>
          </cell>
          <cell r="N88" t="str">
            <v>-</v>
          </cell>
          <cell r="R88" t="str">
            <v xml:space="preserve">-  </v>
          </cell>
          <cell r="S88" t="str">
            <v xml:space="preserve">-   </v>
          </cell>
          <cell r="V88" t="str">
            <v>-</v>
          </cell>
        </row>
        <row r="89">
          <cell r="E89" t="str">
            <v>W</v>
          </cell>
        </row>
        <row r="91">
          <cell r="C91" t="str">
            <v>b.  Asuransi, dll =</v>
          </cell>
          <cell r="D91">
            <v>2E-3</v>
          </cell>
          <cell r="E91" t="str">
            <v xml:space="preserve">  x   B</v>
          </cell>
          <cell r="G91" t="str">
            <v>F</v>
          </cell>
          <cell r="H91">
            <v>145</v>
          </cell>
          <cell r="I91" t="str">
            <v>Rupiah</v>
          </cell>
        </row>
        <row r="92">
          <cell r="E92" t="str">
            <v>W</v>
          </cell>
        </row>
        <row r="93">
          <cell r="L93" t="str">
            <v>B.</v>
          </cell>
          <cell r="N93" t="str">
            <v>BAHAN</v>
          </cell>
        </row>
        <row r="94">
          <cell r="C94" t="str">
            <v>Biaya Pasti per Jam             =</v>
          </cell>
          <cell r="E94" t="str">
            <v>( E + F )</v>
          </cell>
          <cell r="G94" t="str">
            <v>G</v>
          </cell>
          <cell r="H94">
            <v>21963.275639647389</v>
          </cell>
          <cell r="I94" t="str">
            <v>Rupiah</v>
          </cell>
        </row>
        <row r="95">
          <cell r="L95" t="str">
            <v>1.</v>
          </cell>
          <cell r="N95" t="str">
            <v>-</v>
          </cell>
          <cell r="R95" t="str">
            <v xml:space="preserve">-  </v>
          </cell>
          <cell r="S95" t="str">
            <v xml:space="preserve">-   </v>
          </cell>
          <cell r="V95" t="str">
            <v>-</v>
          </cell>
        </row>
        <row r="96">
          <cell r="A96" t="str">
            <v>C.</v>
          </cell>
          <cell r="C96" t="str">
            <v>BIAYA OPERASI PER JAM KERJA</v>
          </cell>
          <cell r="L96" t="str">
            <v>2.</v>
          </cell>
          <cell r="N96" t="str">
            <v>-</v>
          </cell>
          <cell r="R96" t="str">
            <v xml:space="preserve">-  </v>
          </cell>
          <cell r="S96" t="str">
            <v xml:space="preserve">-   </v>
          </cell>
          <cell r="V96" t="str">
            <v>-</v>
          </cell>
        </row>
        <row r="98">
          <cell r="A98" t="str">
            <v xml:space="preserve">1. </v>
          </cell>
          <cell r="C98" t="str">
            <v xml:space="preserve">Bahan Bakar  =  (0.125-0.175 Ltr/HP/Jam)   x Pw x Ms </v>
          </cell>
          <cell r="G98" t="str">
            <v>H</v>
          </cell>
          <cell r="H98">
            <v>35156.25</v>
          </cell>
          <cell r="I98" t="str">
            <v>Rupiah</v>
          </cell>
        </row>
        <row r="100">
          <cell r="A100" t="str">
            <v xml:space="preserve">2. </v>
          </cell>
          <cell r="C100" t="str">
            <v>Pelumas         =  (0.01-0.02 Ltr/HP/Jam) x Pw x Mp</v>
          </cell>
          <cell r="G100" t="str">
            <v>I</v>
          </cell>
          <cell r="H100">
            <v>24750</v>
          </cell>
          <cell r="I100" t="str">
            <v>Rupiah</v>
          </cell>
        </row>
        <row r="102">
          <cell r="A102" t="str">
            <v xml:space="preserve">3. </v>
          </cell>
          <cell r="C102" t="str">
            <v>Perawatan dan</v>
          </cell>
          <cell r="D102" t="str">
            <v>(12,5 % - 17,5 %)  x  B</v>
          </cell>
          <cell r="G102" t="str">
            <v>K</v>
          </cell>
          <cell r="H102">
            <v>9062.5</v>
          </cell>
          <cell r="I102" t="str">
            <v>Rupiah</v>
          </cell>
        </row>
        <row r="103">
          <cell r="C103" t="str">
            <v xml:space="preserve">        perbaikan    =</v>
          </cell>
          <cell r="D103" t="str">
            <v>W</v>
          </cell>
        </row>
        <row r="104">
          <cell r="L104" t="str">
            <v>C.</v>
          </cell>
          <cell r="N104" t="str">
            <v>ALAT</v>
          </cell>
        </row>
        <row r="105">
          <cell r="A105" t="str">
            <v xml:space="preserve">4. </v>
          </cell>
          <cell r="C105" t="str">
            <v>Operator</v>
          </cell>
          <cell r="D105" t="str">
            <v>=   ( 1  Orang / Jam )  x  U1</v>
          </cell>
          <cell r="G105" t="str">
            <v>L</v>
          </cell>
          <cell r="H105">
            <v>0</v>
          </cell>
          <cell r="I105" t="str">
            <v>Rupiah</v>
          </cell>
        </row>
        <row r="106">
          <cell r="A106" t="str">
            <v xml:space="preserve">5. </v>
          </cell>
          <cell r="C106" t="str">
            <v>Pembantu Operator</v>
          </cell>
          <cell r="D106" t="str">
            <v>=   ( 1  Orang / Jam )  x  U2</v>
          </cell>
          <cell r="G106" t="str">
            <v>M</v>
          </cell>
          <cell r="H106">
            <v>0</v>
          </cell>
          <cell r="I106" t="str">
            <v>Rupiah</v>
          </cell>
          <cell r="L106" t="str">
            <v>1.</v>
          </cell>
          <cell r="N106" t="str">
            <v>FLAT BED TRUCK 3-4 M3</v>
          </cell>
          <cell r="Q106" t="str">
            <v>jam</v>
          </cell>
          <cell r="R106">
            <v>1</v>
          </cell>
          <cell r="S106">
            <v>90932.025639647385</v>
          </cell>
          <cell r="V106">
            <v>90932.025639647385</v>
          </cell>
        </row>
        <row r="107">
          <cell r="L107" t="str">
            <v>2.</v>
          </cell>
          <cell r="N107" t="str">
            <v>-</v>
          </cell>
          <cell r="Q107" t="str">
            <v>jam</v>
          </cell>
          <cell r="R107" t="str">
            <v xml:space="preserve">-  </v>
          </cell>
          <cell r="S107" t="str">
            <v xml:space="preserve">-   </v>
          </cell>
          <cell r="V107" t="str">
            <v>-</v>
          </cell>
        </row>
        <row r="108">
          <cell r="C108" t="str">
            <v>Biaya Operasi per Jam        =</v>
          </cell>
          <cell r="E108" t="str">
            <v>(H+I+K+L+M)</v>
          </cell>
          <cell r="G108" t="str">
            <v>P</v>
          </cell>
          <cell r="H108">
            <v>68968.75</v>
          </cell>
          <cell r="I108" t="str">
            <v>Rupiah</v>
          </cell>
        </row>
        <row r="110">
          <cell r="A110" t="str">
            <v>D.</v>
          </cell>
          <cell r="C110" t="str">
            <v>TOTAL BIAYA SEWA ALAT / JAM   =   ( G + P )</v>
          </cell>
          <cell r="G110" t="str">
            <v>S</v>
          </cell>
          <cell r="H110">
            <v>90932.025639647385</v>
          </cell>
          <cell r="I110" t="str">
            <v>Rupiah</v>
          </cell>
        </row>
        <row r="114">
          <cell r="A114" t="str">
            <v>E.</v>
          </cell>
          <cell r="C114" t="str">
            <v>LAIN - LAIN</v>
          </cell>
        </row>
        <row r="115">
          <cell r="L115" t="str">
            <v>D.</v>
          </cell>
          <cell r="N115" t="str">
            <v>JUMLAH HARGA TENAGA, BAHAN DAN ALAT  ( A + B + C )</v>
          </cell>
          <cell r="V115">
            <v>90932.025639647385</v>
          </cell>
        </row>
        <row r="116">
          <cell r="A116" t="str">
            <v xml:space="preserve">1. </v>
          </cell>
          <cell r="C116" t="str">
            <v>Tingkat Suku Bunga</v>
          </cell>
          <cell r="G116" t="str">
            <v>i</v>
          </cell>
          <cell r="H116">
            <v>20</v>
          </cell>
          <cell r="I116" t="str">
            <v>% / Tahun</v>
          </cell>
          <cell r="L116" t="str">
            <v>E.</v>
          </cell>
          <cell r="N116" t="str">
            <v>OVERHEAD &amp; PROFIT</v>
          </cell>
          <cell r="Q116">
            <v>10</v>
          </cell>
          <cell r="R116" t="str">
            <v>%  x  D</v>
          </cell>
          <cell r="V116">
            <v>9093.2025639647381</v>
          </cell>
        </row>
        <row r="117">
          <cell r="A117" t="str">
            <v xml:space="preserve">2. </v>
          </cell>
          <cell r="C117" t="str">
            <v>Upah Operator / Sopir</v>
          </cell>
          <cell r="G117" t="str">
            <v>U1</v>
          </cell>
          <cell r="H117">
            <v>0</v>
          </cell>
          <cell r="I117" t="str">
            <v>Rp./Jam</v>
          </cell>
          <cell r="L117" t="str">
            <v>F.</v>
          </cell>
          <cell r="N117" t="str">
            <v>HARGA SATUAN PEKERJAAN  ( D + E )</v>
          </cell>
          <cell r="V117">
            <v>100025.22820361212</v>
          </cell>
        </row>
        <row r="118">
          <cell r="A118" t="str">
            <v xml:space="preserve">3. </v>
          </cell>
          <cell r="C118" t="str">
            <v>Upah Pembantu Operator / Pmb.Sopir</v>
          </cell>
          <cell r="G118" t="str">
            <v>U2</v>
          </cell>
          <cell r="H118">
            <v>0</v>
          </cell>
          <cell r="I118" t="str">
            <v>Rp./Jam</v>
          </cell>
          <cell r="L118" t="str">
            <v>Note: 1</v>
          </cell>
          <cell r="N118" t="str">
            <v>SATUAN dapat berdasarkan atas jam operasi untuk Tenaga Kerja dan Peralatan, volume dan/atau ukuran</v>
          </cell>
        </row>
        <row r="119">
          <cell r="A119" t="str">
            <v xml:space="preserve">4. </v>
          </cell>
          <cell r="C119" t="str">
            <v>Bahan Bakar Bensin</v>
          </cell>
          <cell r="G119" t="str">
            <v>Mb</v>
          </cell>
          <cell r="H119">
            <v>2450</v>
          </cell>
          <cell r="I119" t="str">
            <v>Liter</v>
          </cell>
          <cell r="N119" t="str">
            <v>berat untuk bahan-bahan.</v>
          </cell>
        </row>
        <row r="120">
          <cell r="A120" t="str">
            <v xml:space="preserve">5. </v>
          </cell>
          <cell r="C120" t="str">
            <v>Bahan Bakar Solar</v>
          </cell>
          <cell r="G120" t="str">
            <v>Ms</v>
          </cell>
          <cell r="H120">
            <v>2250</v>
          </cell>
          <cell r="I120" t="str">
            <v>Liter</v>
          </cell>
          <cell r="L120">
            <v>2</v>
          </cell>
          <cell r="N120" t="str">
            <v>Kuantitas satuan adalah kuantitas setiap komponen untuk menyelesaikan satu satuan pekerjaan dari nomor</v>
          </cell>
        </row>
        <row r="121">
          <cell r="A121" t="str">
            <v xml:space="preserve">6. </v>
          </cell>
          <cell r="C121" t="str">
            <v>Minyak Pelumas</v>
          </cell>
          <cell r="G121" t="str">
            <v>Mp</v>
          </cell>
          <cell r="H121">
            <v>19800</v>
          </cell>
          <cell r="I121" t="str">
            <v>Liter</v>
          </cell>
          <cell r="N121" t="str">
            <v>mata pembayaran.</v>
          </cell>
        </row>
        <row r="122">
          <cell r="L122">
            <v>3</v>
          </cell>
          <cell r="N122" t="str">
            <v>Biaya satuan untuk peralatan sudah termasuk bahan bakar, bahan habis dipakai dan operator.</v>
          </cell>
        </row>
        <row r="123">
          <cell r="L123">
            <v>4</v>
          </cell>
          <cell r="N123" t="str">
            <v>Biaya satuan sudah termasuk pengeluaran untuk seluruh pajak yang berkaitan (tetapi tidak termasuk PPN</v>
          </cell>
        </row>
        <row r="124">
          <cell r="N124" t="str">
            <v>yang dibayar dari kontrak) dan biaya-biaya lainnya.</v>
          </cell>
        </row>
        <row r="125">
          <cell r="A125" t="str">
            <v>ITEM PEMBAYARAN No.</v>
          </cell>
          <cell r="D125" t="str">
            <v>:  9.6</v>
          </cell>
          <cell r="U125" t="str">
            <v>Analisa EI-96</v>
          </cell>
        </row>
        <row r="126">
          <cell r="A126" t="str">
            <v>JENIS PEKERJAAN</v>
          </cell>
          <cell r="D126" t="str">
            <v>:  PEKERJAAN HARIAN</v>
          </cell>
        </row>
        <row r="127">
          <cell r="A127" t="str">
            <v>SATUAN PEMBAYARAN</v>
          </cell>
          <cell r="D127" t="str">
            <v>:  JAM</v>
          </cell>
          <cell r="J127" t="str">
            <v xml:space="preserve">         URAIAN ANALISA HARGA SATUAN</v>
          </cell>
          <cell r="L127" t="str">
            <v>FORMULIR STANDAR UNTUK</v>
          </cell>
        </row>
        <row r="128">
          <cell r="L128" t="str">
            <v>PEREKAMAN ANALISA MASING-MASING HARGA SATUAN</v>
          </cell>
        </row>
        <row r="129">
          <cell r="L129" t="str">
            <v/>
          </cell>
        </row>
        <row r="130">
          <cell r="A130" t="str">
            <v>No.</v>
          </cell>
          <cell r="C130" t="str">
            <v>U R A I A N</v>
          </cell>
          <cell r="G130" t="str">
            <v>KODE</v>
          </cell>
          <cell r="H130" t="str">
            <v>KOEF.</v>
          </cell>
          <cell r="I130" t="str">
            <v>SATUAN</v>
          </cell>
          <cell r="J130" t="str">
            <v>KETERANGAN</v>
          </cell>
        </row>
        <row r="132">
          <cell r="L132" t="str">
            <v>Proyek / Bagpro</v>
          </cell>
          <cell r="O132" t="str">
            <v xml:space="preserve">:  Peningkatan Jalan Dan Jembatan Prop. NTT </v>
          </cell>
        </row>
        <row r="133">
          <cell r="A133" t="str">
            <v>A.</v>
          </cell>
          <cell r="C133" t="str">
            <v>URAIAN PERALATAN</v>
          </cell>
          <cell r="L133" t="str">
            <v>No. Paket Kontrak</v>
          </cell>
          <cell r="O133" t="str">
            <v xml:space="preserve">:  </v>
          </cell>
        </row>
        <row r="134">
          <cell r="L134" t="str">
            <v>Nama Paket</v>
          </cell>
          <cell r="O134" t="str">
            <v>:  Pembangunan Jalan Resetlement Pengungsi Mauritzu</v>
          </cell>
        </row>
        <row r="135">
          <cell r="A135" t="str">
            <v xml:space="preserve">1. </v>
          </cell>
          <cell r="C135" t="str">
            <v>Jenis Peralatan</v>
          </cell>
          <cell r="G135" t="str">
            <v>WATER TANKER 3000-4500 L.</v>
          </cell>
          <cell r="J135" t="str">
            <v>(E23)</v>
          </cell>
          <cell r="L135" t="str">
            <v>Prop / Kab / Kodya</v>
          </cell>
          <cell r="O135" t="str">
            <v>:  Nusa Tenggara Timur / TTU</v>
          </cell>
        </row>
        <row r="136">
          <cell r="A136" t="str">
            <v xml:space="preserve">2. </v>
          </cell>
          <cell r="C136" t="str">
            <v>Tenaga</v>
          </cell>
          <cell r="G136" t="str">
            <v>Pw</v>
          </cell>
          <cell r="H136">
            <v>125</v>
          </cell>
          <cell r="I136" t="str">
            <v>HP</v>
          </cell>
          <cell r="L136" t="str">
            <v>ITEM PEMBAYARAN NO.</v>
          </cell>
          <cell r="O136" t="str">
            <v>:  9.6</v>
          </cell>
          <cell r="S136" t="str">
            <v>PERKIRAAN VOL. PEK.</v>
          </cell>
          <cell r="U136" t="str">
            <v>:</v>
          </cell>
          <cell r="V136">
            <v>0</v>
          </cell>
        </row>
        <row r="137">
          <cell r="A137" t="str">
            <v xml:space="preserve">3. </v>
          </cell>
          <cell r="C137" t="str">
            <v>Kapasitas</v>
          </cell>
          <cell r="G137" t="str">
            <v>Cp</v>
          </cell>
          <cell r="H137">
            <v>4000</v>
          </cell>
          <cell r="I137" t="str">
            <v>Liter</v>
          </cell>
          <cell r="L137" t="str">
            <v>JENIS PEKERJAAN</v>
          </cell>
          <cell r="O137" t="str">
            <v>:  PEKERJAAN HARIAN</v>
          </cell>
          <cell r="S137" t="str">
            <v>TOTAL HARGA (Rp.)</v>
          </cell>
          <cell r="U137" t="str">
            <v>:</v>
          </cell>
          <cell r="V137">
            <v>0</v>
          </cell>
        </row>
        <row r="138">
          <cell r="A138" t="str">
            <v xml:space="preserve">4. </v>
          </cell>
          <cell r="C138" t="str">
            <v>Umur Ekonomis</v>
          </cell>
          <cell r="G138" t="str">
            <v>A</v>
          </cell>
          <cell r="H138">
            <v>5</v>
          </cell>
          <cell r="I138" t="str">
            <v>Tahun</v>
          </cell>
          <cell r="J138" t="str">
            <v xml:space="preserve"> Alat Baru</v>
          </cell>
          <cell r="P138" t="str">
            <v>WATER TANKER 3000-4500 L.</v>
          </cell>
          <cell r="S138" t="str">
            <v>% THD. BIAYA PROYEK</v>
          </cell>
          <cell r="U138" t="str">
            <v>:</v>
          </cell>
          <cell r="V138">
            <v>0</v>
          </cell>
        </row>
        <row r="139">
          <cell r="A139" t="str">
            <v xml:space="preserve">5. </v>
          </cell>
          <cell r="C139" t="str">
            <v>Jam Operasi Dalam 1 Tahun</v>
          </cell>
          <cell r="G139" t="str">
            <v>W</v>
          </cell>
          <cell r="H139">
            <v>2000</v>
          </cell>
          <cell r="I139" t="str">
            <v>Jam</v>
          </cell>
          <cell r="J139" t="str">
            <v xml:space="preserve"> Alat Baru</v>
          </cell>
          <cell r="L139" t="str">
            <v>SATUAN PEMBAYARAN</v>
          </cell>
          <cell r="O139" t="str">
            <v>:  JAM</v>
          </cell>
          <cell r="Q139" t="str">
            <v>(E23)</v>
          </cell>
        </row>
        <row r="140">
          <cell r="A140" t="str">
            <v xml:space="preserve">6. </v>
          </cell>
          <cell r="C140" t="str">
            <v>Harga Alat</v>
          </cell>
          <cell r="G140" t="str">
            <v>B</v>
          </cell>
          <cell r="H140">
            <v>175000000</v>
          </cell>
          <cell r="I140" t="str">
            <v>Rupiah</v>
          </cell>
          <cell r="J140" t="str">
            <v xml:space="preserve"> Alat Baru</v>
          </cell>
        </row>
        <row r="142">
          <cell r="R142" t="str">
            <v>PERKIRAAN</v>
          </cell>
          <cell r="S142" t="str">
            <v>HARGA</v>
          </cell>
          <cell r="T142" t="str">
            <v>JUMLAH</v>
          </cell>
        </row>
        <row r="143">
          <cell r="A143" t="str">
            <v>B.</v>
          </cell>
          <cell r="C143" t="str">
            <v>BIAYA PASTI PER JAM KERJA</v>
          </cell>
          <cell r="L143" t="str">
            <v>NO.</v>
          </cell>
          <cell r="N143" t="str">
            <v>KOMPONEN</v>
          </cell>
          <cell r="Q143" t="str">
            <v>SATUAN</v>
          </cell>
          <cell r="R143" t="str">
            <v>KUANTITAS</v>
          </cell>
          <cell r="S143" t="str">
            <v>SATUAN</v>
          </cell>
          <cell r="T143" t="str">
            <v>HARGA</v>
          </cell>
        </row>
        <row r="144">
          <cell r="S144" t="str">
            <v>(Rp.)</v>
          </cell>
          <cell r="T144" t="str">
            <v>(Rp.)</v>
          </cell>
        </row>
        <row r="145">
          <cell r="A145" t="str">
            <v xml:space="preserve">1. </v>
          </cell>
          <cell r="C145" t="str">
            <v>Nilai Sisa Alat</v>
          </cell>
          <cell r="D145" t="str">
            <v>=  10 % x Harga Alat Baru</v>
          </cell>
          <cell r="G145" t="str">
            <v>C</v>
          </cell>
          <cell r="H145">
            <v>17500000</v>
          </cell>
          <cell r="I145" t="str">
            <v>Rupiah</v>
          </cell>
        </row>
        <row r="147">
          <cell r="A147" t="str">
            <v xml:space="preserve">2. </v>
          </cell>
          <cell r="C147" t="str">
            <v>Faktor Angsuran Modal    =</v>
          </cell>
          <cell r="E147" t="str">
            <v>i x (1 + i)^A</v>
          </cell>
          <cell r="G147" t="str">
            <v>D</v>
          </cell>
          <cell r="H147">
            <v>0.33437970328961514</v>
          </cell>
          <cell r="I147" t="str">
            <v>-</v>
          </cell>
          <cell r="L147" t="str">
            <v>A.</v>
          </cell>
          <cell r="N147" t="str">
            <v>PEKERJA</v>
          </cell>
        </row>
        <row r="148">
          <cell r="E148" t="str">
            <v>(1 + i)^A - 1</v>
          </cell>
        </row>
        <row r="149">
          <cell r="A149" t="str">
            <v xml:space="preserve">3. </v>
          </cell>
          <cell r="C149" t="str">
            <v>Biaya Pasti per Jam  :</v>
          </cell>
          <cell r="L149" t="str">
            <v>1.</v>
          </cell>
          <cell r="N149" t="str">
            <v>-</v>
          </cell>
          <cell r="R149" t="str">
            <v xml:space="preserve">-  </v>
          </cell>
          <cell r="S149" t="str">
            <v xml:space="preserve">-   </v>
          </cell>
          <cell r="V149" t="str">
            <v>-</v>
          </cell>
        </row>
        <row r="150">
          <cell r="C150" t="str">
            <v>a.  Biaya Pengembalian Modal  =</v>
          </cell>
          <cell r="E150" t="str">
            <v>( B - C ) x D</v>
          </cell>
          <cell r="G150" t="str">
            <v>E</v>
          </cell>
          <cell r="H150">
            <v>26332.401634057191</v>
          </cell>
          <cell r="I150" t="str">
            <v>Rupiah</v>
          </cell>
          <cell r="L150" t="str">
            <v>2.</v>
          </cell>
          <cell r="N150" t="str">
            <v>-</v>
          </cell>
          <cell r="R150" t="str">
            <v xml:space="preserve">-  </v>
          </cell>
          <cell r="S150" t="str">
            <v xml:space="preserve">-   </v>
          </cell>
          <cell r="V150" t="str">
            <v>-</v>
          </cell>
        </row>
        <row r="151">
          <cell r="E151" t="str">
            <v>W</v>
          </cell>
        </row>
        <row r="153">
          <cell r="C153" t="str">
            <v>b.  Asuransi, dll =</v>
          </cell>
          <cell r="D153">
            <v>2E-3</v>
          </cell>
          <cell r="E153" t="str">
            <v xml:space="preserve">  x   B</v>
          </cell>
          <cell r="G153" t="str">
            <v>F</v>
          </cell>
          <cell r="H153">
            <v>175</v>
          </cell>
          <cell r="I153" t="str">
            <v>Rupiah</v>
          </cell>
        </row>
        <row r="154">
          <cell r="E154" t="str">
            <v>W</v>
          </cell>
        </row>
        <row r="155">
          <cell r="L155" t="str">
            <v>B.</v>
          </cell>
          <cell r="N155" t="str">
            <v>BAHAN</v>
          </cell>
        </row>
        <row r="156">
          <cell r="C156" t="str">
            <v>Biaya Pasti per Jam             =</v>
          </cell>
          <cell r="E156" t="str">
            <v>( E + F )</v>
          </cell>
          <cell r="G156" t="str">
            <v>G</v>
          </cell>
          <cell r="H156">
            <v>26507.401634057191</v>
          </cell>
          <cell r="I156" t="str">
            <v>Rupiah</v>
          </cell>
        </row>
        <row r="157">
          <cell r="L157" t="str">
            <v>1.</v>
          </cell>
          <cell r="N157" t="str">
            <v>-</v>
          </cell>
          <cell r="R157" t="str">
            <v xml:space="preserve">-  </v>
          </cell>
          <cell r="S157" t="str">
            <v xml:space="preserve">-   </v>
          </cell>
          <cell r="V157" t="str">
            <v>-</v>
          </cell>
        </row>
        <row r="158">
          <cell r="A158" t="str">
            <v>C.</v>
          </cell>
          <cell r="C158" t="str">
            <v>BIAYA OPERASI PER JAM KERJA</v>
          </cell>
          <cell r="L158" t="str">
            <v>2.</v>
          </cell>
          <cell r="N158" t="str">
            <v>-</v>
          </cell>
          <cell r="R158" t="str">
            <v xml:space="preserve">-  </v>
          </cell>
          <cell r="S158" t="str">
            <v xml:space="preserve">-   </v>
          </cell>
          <cell r="V158" t="str">
            <v>-</v>
          </cell>
        </row>
        <row r="160">
          <cell r="A160" t="str">
            <v xml:space="preserve">1. </v>
          </cell>
          <cell r="C160" t="str">
            <v xml:space="preserve">Bahan Bakar  =  (0.125-0.175 Ltr/HP/Jam)   x Pw x Ms </v>
          </cell>
          <cell r="G160" t="str">
            <v>H</v>
          </cell>
          <cell r="H160">
            <v>35156.25</v>
          </cell>
          <cell r="I160" t="str">
            <v>Rupiah</v>
          </cell>
        </row>
        <row r="162">
          <cell r="A162" t="str">
            <v xml:space="preserve">2. </v>
          </cell>
          <cell r="C162" t="str">
            <v>Pelumas         =  (0.01-0.02 Ltr/HP/Jam) x Pw x Mp</v>
          </cell>
          <cell r="G162" t="str">
            <v>I</v>
          </cell>
          <cell r="H162">
            <v>24750</v>
          </cell>
          <cell r="I162" t="str">
            <v>Rupiah</v>
          </cell>
        </row>
        <row r="164">
          <cell r="A164" t="str">
            <v xml:space="preserve">3. </v>
          </cell>
          <cell r="C164" t="str">
            <v>Perawatan dan</v>
          </cell>
          <cell r="D164" t="str">
            <v>(12,5 % - 17,5 %)  x  B</v>
          </cell>
          <cell r="G164" t="str">
            <v>K</v>
          </cell>
          <cell r="H164">
            <v>10937.5</v>
          </cell>
          <cell r="I164" t="str">
            <v>Rupiah</v>
          </cell>
        </row>
        <row r="165">
          <cell r="C165" t="str">
            <v xml:space="preserve">        perbaikan    =</v>
          </cell>
          <cell r="D165" t="str">
            <v>W</v>
          </cell>
        </row>
        <row r="166">
          <cell r="L166" t="str">
            <v>C.</v>
          </cell>
          <cell r="N166" t="str">
            <v>ALAT</v>
          </cell>
        </row>
        <row r="167">
          <cell r="A167" t="str">
            <v xml:space="preserve">4. </v>
          </cell>
          <cell r="C167" t="str">
            <v>Operator</v>
          </cell>
          <cell r="D167" t="str">
            <v>=   ( 1  Orang / Jam )  x  U1</v>
          </cell>
          <cell r="G167" t="str">
            <v>L</v>
          </cell>
          <cell r="H167">
            <v>0</v>
          </cell>
          <cell r="I167" t="str">
            <v>Rupiah</v>
          </cell>
        </row>
        <row r="168">
          <cell r="A168" t="str">
            <v xml:space="preserve">5. </v>
          </cell>
          <cell r="C168" t="str">
            <v>Pembantu Operator</v>
          </cell>
          <cell r="D168" t="str">
            <v>=   ( 1  Orang / Jam )  x  U2</v>
          </cell>
          <cell r="G168" t="str">
            <v>M</v>
          </cell>
          <cell r="H168">
            <v>0</v>
          </cell>
          <cell r="I168" t="str">
            <v>Rupiah</v>
          </cell>
          <cell r="L168" t="str">
            <v>1.</v>
          </cell>
          <cell r="N168" t="str">
            <v>WATER TANKER 3000-4500 L.</v>
          </cell>
          <cell r="Q168" t="str">
            <v>jam</v>
          </cell>
          <cell r="R168">
            <v>1</v>
          </cell>
          <cell r="S168">
            <v>97351.151634057198</v>
          </cell>
          <cell r="V168">
            <v>97351.151634057198</v>
          </cell>
        </row>
        <row r="169">
          <cell r="L169" t="str">
            <v>2.</v>
          </cell>
          <cell r="N169" t="str">
            <v>-</v>
          </cell>
          <cell r="Q169" t="str">
            <v>jam</v>
          </cell>
          <cell r="R169" t="str">
            <v xml:space="preserve">-  </v>
          </cell>
          <cell r="S169" t="str">
            <v xml:space="preserve">-   </v>
          </cell>
          <cell r="V169" t="str">
            <v>-</v>
          </cell>
        </row>
        <row r="170">
          <cell r="C170" t="str">
            <v>Biaya Operasi per Jam        =</v>
          </cell>
          <cell r="E170" t="str">
            <v>(H+I+K+L+M)</v>
          </cell>
          <cell r="G170" t="str">
            <v>P</v>
          </cell>
          <cell r="H170">
            <v>70843.75</v>
          </cell>
          <cell r="I170" t="str">
            <v>Rupiah</v>
          </cell>
        </row>
        <row r="172">
          <cell r="A172" t="str">
            <v>D.</v>
          </cell>
          <cell r="C172" t="str">
            <v>TOTAL BIAYA SEWA ALAT / JAM   =   ( G + P )</v>
          </cell>
          <cell r="G172" t="str">
            <v>S</v>
          </cell>
          <cell r="H172">
            <v>97351.151634057198</v>
          </cell>
          <cell r="I172" t="str">
            <v>Rupiah</v>
          </cell>
        </row>
        <row r="176">
          <cell r="A176" t="str">
            <v>E.</v>
          </cell>
          <cell r="C176" t="str">
            <v>LAIN - LAIN</v>
          </cell>
        </row>
        <row r="177">
          <cell r="L177" t="str">
            <v>D.</v>
          </cell>
          <cell r="N177" t="str">
            <v>JUMLAH HARGA TENAGA, BAHAN DAN ALAT  ( A + B + C )</v>
          </cell>
          <cell r="V177">
            <v>97351.151634057198</v>
          </cell>
        </row>
        <row r="178">
          <cell r="A178" t="str">
            <v xml:space="preserve">1. </v>
          </cell>
          <cell r="C178" t="str">
            <v>Tingkat Suku Bunga</v>
          </cell>
          <cell r="G178" t="str">
            <v>i</v>
          </cell>
          <cell r="H178">
            <v>20</v>
          </cell>
          <cell r="I178" t="str">
            <v>% / Tahun</v>
          </cell>
          <cell r="L178" t="str">
            <v>E.</v>
          </cell>
          <cell r="N178" t="str">
            <v>OVERHEAD &amp; PROFIT</v>
          </cell>
          <cell r="Q178">
            <v>10</v>
          </cell>
          <cell r="R178" t="str">
            <v>%  x  D</v>
          </cell>
          <cell r="V178">
            <v>9735.1151634057205</v>
          </cell>
        </row>
        <row r="179">
          <cell r="A179" t="str">
            <v xml:space="preserve">2. </v>
          </cell>
          <cell r="C179" t="str">
            <v>Upah Operator / Sopir</v>
          </cell>
          <cell r="G179" t="str">
            <v>U1</v>
          </cell>
          <cell r="H179">
            <v>0</v>
          </cell>
          <cell r="I179" t="str">
            <v>Rp./Jam</v>
          </cell>
          <cell r="L179" t="str">
            <v>F.</v>
          </cell>
          <cell r="N179" t="str">
            <v>HARGA SATUAN PEKERJAAN  ( D + E )</v>
          </cell>
          <cell r="V179">
            <v>107086.26679746291</v>
          </cell>
        </row>
        <row r="180">
          <cell r="A180" t="str">
            <v xml:space="preserve">3. </v>
          </cell>
          <cell r="C180" t="str">
            <v>Upah Pembantu Operator / Pmb.Sopir</v>
          </cell>
          <cell r="G180" t="str">
            <v>U2</v>
          </cell>
          <cell r="H180">
            <v>0</v>
          </cell>
          <cell r="I180" t="str">
            <v>Rp./Jam</v>
          </cell>
          <cell r="L180" t="str">
            <v>Note: 1</v>
          </cell>
          <cell r="N180" t="str">
            <v>SATUAN dapat berdasarkan atas jam operasi untuk Tenaga Kerja dan Peralatan, volume dan/atau ukuran</v>
          </cell>
        </row>
        <row r="181">
          <cell r="A181" t="str">
            <v xml:space="preserve">4. </v>
          </cell>
          <cell r="C181" t="str">
            <v>Bahan Bakar Bensin</v>
          </cell>
          <cell r="G181" t="str">
            <v>Mb</v>
          </cell>
          <cell r="H181">
            <v>2450</v>
          </cell>
          <cell r="I181" t="str">
            <v>Liter</v>
          </cell>
          <cell r="N181" t="str">
            <v>berat untuk bahan-bahan.</v>
          </cell>
        </row>
        <row r="182">
          <cell r="A182" t="str">
            <v xml:space="preserve">5. </v>
          </cell>
          <cell r="C182" t="str">
            <v>Bahan Bakar Solar</v>
          </cell>
          <cell r="G182" t="str">
            <v>Ms</v>
          </cell>
          <cell r="H182">
            <v>2250</v>
          </cell>
          <cell r="I182" t="str">
            <v>Liter</v>
          </cell>
          <cell r="L182">
            <v>2</v>
          </cell>
          <cell r="N182" t="str">
            <v>Kuantitas satuan adalah kuantitas setiap komponen untuk menyelesaikan satu satuan pekerjaan dari nomor</v>
          </cell>
        </row>
        <row r="183">
          <cell r="A183" t="str">
            <v xml:space="preserve">6. </v>
          </cell>
          <cell r="C183" t="str">
            <v>Minyak Pelumas</v>
          </cell>
          <cell r="G183" t="str">
            <v>Mp</v>
          </cell>
          <cell r="H183">
            <v>19800</v>
          </cell>
          <cell r="I183" t="str">
            <v>Liter</v>
          </cell>
          <cell r="N183" t="str">
            <v>mata pembayaran.</v>
          </cell>
        </row>
        <row r="184">
          <cell r="L184">
            <v>3</v>
          </cell>
          <cell r="N184" t="str">
            <v>Biaya satuan untuk peralatan sudah termasuk bahan bakar, bahan habis dipakai dan operator.</v>
          </cell>
        </row>
        <row r="185">
          <cell r="L185">
            <v>4</v>
          </cell>
          <cell r="N185" t="str">
            <v>Biaya satuan sudah termasuk pengeluaran untuk seluruh pajak yang berkaitan (tetapi tidak termasuk PPN</v>
          </cell>
        </row>
        <row r="186">
          <cell r="N186" t="str">
            <v>yang dibayar dari kontrak) dan biaya-biaya lainnya.</v>
          </cell>
        </row>
        <row r="187">
          <cell r="A187" t="str">
            <v>ITEM PEMBAYARAN No.</v>
          </cell>
          <cell r="D187" t="str">
            <v>:  9.7</v>
          </cell>
          <cell r="U187" t="str">
            <v>Analisa EI-97</v>
          </cell>
        </row>
        <row r="188">
          <cell r="A188" t="str">
            <v>JENIS PEKERJAAN</v>
          </cell>
          <cell r="D188" t="str">
            <v>:  PEKERJAAN HARIAN</v>
          </cell>
        </row>
        <row r="189">
          <cell r="A189" t="str">
            <v>SATUAN PEMBAYARAN</v>
          </cell>
          <cell r="D189" t="str">
            <v>:  JAM</v>
          </cell>
          <cell r="J189" t="str">
            <v xml:space="preserve">         URAIAN ANALISA HARGA SATUAN</v>
          </cell>
          <cell r="L189" t="str">
            <v>FORMULIR STANDAR UNTUK</v>
          </cell>
        </row>
        <row r="190">
          <cell r="L190" t="str">
            <v>PEREKAMAN ANALISA MASING-MASING HARGA SATUAN</v>
          </cell>
        </row>
        <row r="191">
          <cell r="L191" t="str">
            <v/>
          </cell>
        </row>
        <row r="192">
          <cell r="A192" t="str">
            <v>No.</v>
          </cell>
          <cell r="C192" t="str">
            <v>U R A I A N</v>
          </cell>
          <cell r="G192" t="str">
            <v>KODE</v>
          </cell>
          <cell r="H192" t="str">
            <v>KOEF.</v>
          </cell>
          <cell r="I192" t="str">
            <v>SATUAN</v>
          </cell>
          <cell r="J192" t="str">
            <v>KETERANGAN</v>
          </cell>
        </row>
        <row r="194">
          <cell r="L194" t="str">
            <v>Proyek / Bagpro</v>
          </cell>
          <cell r="O194" t="str">
            <v xml:space="preserve">:  Peningkatan Jalan Dan Jembatan Prop. NTT </v>
          </cell>
        </row>
        <row r="195">
          <cell r="A195" t="str">
            <v>A.</v>
          </cell>
          <cell r="C195" t="str">
            <v>URAIAN PERALATAN</v>
          </cell>
          <cell r="L195" t="str">
            <v>No. Paket Kontrak</v>
          </cell>
          <cell r="O195" t="str">
            <v xml:space="preserve">:  </v>
          </cell>
        </row>
        <row r="196">
          <cell r="L196" t="str">
            <v>Nama Paket</v>
          </cell>
          <cell r="O196" t="str">
            <v>:  Pembangunan Jalan Resetlement Pengungsi Mauritzu</v>
          </cell>
        </row>
        <row r="197">
          <cell r="A197" t="str">
            <v xml:space="preserve">1. </v>
          </cell>
          <cell r="C197" t="str">
            <v>Jenis Peralatan</v>
          </cell>
          <cell r="G197" t="str">
            <v>BULLDOZER 100-150 HP</v>
          </cell>
          <cell r="J197" t="str">
            <v>(E04)</v>
          </cell>
          <cell r="L197" t="str">
            <v>Prop / Kab / Kodya</v>
          </cell>
          <cell r="O197" t="str">
            <v>:  Nusa Tenggara Timur / TTU</v>
          </cell>
        </row>
        <row r="198">
          <cell r="A198" t="str">
            <v xml:space="preserve">2. </v>
          </cell>
          <cell r="C198" t="str">
            <v>Tenaga</v>
          </cell>
          <cell r="G198" t="str">
            <v>Pw</v>
          </cell>
          <cell r="H198">
            <v>140</v>
          </cell>
          <cell r="I198" t="str">
            <v>HP</v>
          </cell>
          <cell r="L198" t="str">
            <v>ITEM PEMBAYARAN NO.</v>
          </cell>
          <cell r="O198" t="str">
            <v>:  9.7</v>
          </cell>
          <cell r="S198" t="str">
            <v>PERKIRAAN VOL. PEK.</v>
          </cell>
          <cell r="U198" t="str">
            <v>:</v>
          </cell>
          <cell r="V198">
            <v>0</v>
          </cell>
        </row>
        <row r="199">
          <cell r="A199" t="str">
            <v xml:space="preserve">3. </v>
          </cell>
          <cell r="C199" t="str">
            <v>Kapasitas</v>
          </cell>
          <cell r="G199" t="str">
            <v>Cp</v>
          </cell>
          <cell r="H199" t="str">
            <v xml:space="preserve">-  </v>
          </cell>
          <cell r="I199" t="str">
            <v>-</v>
          </cell>
          <cell r="L199" t="str">
            <v>JENIS PEKERJAAN</v>
          </cell>
          <cell r="O199" t="str">
            <v>:  PEKERJAAN HARIAN</v>
          </cell>
          <cell r="S199" t="str">
            <v>TOTAL HARGA (Rp.)</v>
          </cell>
          <cell r="U199" t="str">
            <v>:</v>
          </cell>
          <cell r="V199">
            <v>0</v>
          </cell>
        </row>
        <row r="200">
          <cell r="A200" t="str">
            <v xml:space="preserve">4. </v>
          </cell>
          <cell r="C200" t="str">
            <v>Umur Ekonomis</v>
          </cell>
          <cell r="G200" t="str">
            <v>A</v>
          </cell>
          <cell r="H200">
            <v>5</v>
          </cell>
          <cell r="I200" t="str">
            <v>Tahun</v>
          </cell>
          <cell r="J200" t="str">
            <v xml:space="preserve"> Alat Baru</v>
          </cell>
          <cell r="P200" t="str">
            <v>BULLDOZER 100-150 HP</v>
          </cell>
          <cell r="S200" t="str">
            <v>% THD. BIAYA PROYEK</v>
          </cell>
          <cell r="U200" t="str">
            <v>:</v>
          </cell>
          <cell r="V200">
            <v>0</v>
          </cell>
        </row>
        <row r="201">
          <cell r="A201" t="str">
            <v xml:space="preserve">5. </v>
          </cell>
          <cell r="C201" t="str">
            <v>Jam Operasi Dalam 1 Tahun</v>
          </cell>
          <cell r="G201" t="str">
            <v>W</v>
          </cell>
          <cell r="H201">
            <v>2000</v>
          </cell>
          <cell r="I201" t="str">
            <v>Jam</v>
          </cell>
          <cell r="J201" t="str">
            <v xml:space="preserve"> Alat Baru</v>
          </cell>
          <cell r="L201" t="str">
            <v>SATUAN PEMBAYARAN</v>
          </cell>
          <cell r="O201" t="str">
            <v>:  JAM</v>
          </cell>
          <cell r="Q201" t="str">
            <v>(E04)</v>
          </cell>
        </row>
        <row r="202">
          <cell r="A202" t="str">
            <v xml:space="preserve">6. </v>
          </cell>
          <cell r="C202" t="str">
            <v>Harga Alat</v>
          </cell>
          <cell r="G202" t="str">
            <v>B</v>
          </cell>
          <cell r="H202">
            <v>145000000</v>
          </cell>
          <cell r="I202" t="str">
            <v>Rupiah</v>
          </cell>
          <cell r="J202" t="str">
            <v xml:space="preserve"> Alat Baru</v>
          </cell>
        </row>
        <row r="204">
          <cell r="R204" t="str">
            <v>PERKIRAAN</v>
          </cell>
          <cell r="S204" t="str">
            <v>HARGA</v>
          </cell>
          <cell r="T204" t="str">
            <v>JUMLAH</v>
          </cell>
        </row>
        <row r="205">
          <cell r="A205" t="str">
            <v>B.</v>
          </cell>
          <cell r="C205" t="str">
            <v>BIAYA PASTI PER JAM KERJA</v>
          </cell>
          <cell r="L205" t="str">
            <v>NO.</v>
          </cell>
          <cell r="N205" t="str">
            <v>KOMPONEN</v>
          </cell>
          <cell r="Q205" t="str">
            <v>SATUAN</v>
          </cell>
          <cell r="R205" t="str">
            <v>KUANTITAS</v>
          </cell>
          <cell r="S205" t="str">
            <v>SATUAN</v>
          </cell>
          <cell r="T205" t="str">
            <v>HARGA</v>
          </cell>
        </row>
        <row r="206">
          <cell r="S206" t="str">
            <v>(Rp.)</v>
          </cell>
          <cell r="T206" t="str">
            <v>(Rp.)</v>
          </cell>
        </row>
        <row r="207">
          <cell r="A207" t="str">
            <v xml:space="preserve">1. </v>
          </cell>
          <cell r="C207" t="str">
            <v>Nilai Sisa Alat</v>
          </cell>
          <cell r="D207" t="str">
            <v>=  10 % x Harga Alat Baru</v>
          </cell>
          <cell r="G207" t="str">
            <v>C</v>
          </cell>
          <cell r="H207">
            <v>14500000</v>
          </cell>
          <cell r="I207" t="str">
            <v>Rupiah</v>
          </cell>
        </row>
        <row r="209">
          <cell r="A209" t="str">
            <v xml:space="preserve">2. </v>
          </cell>
          <cell r="C209" t="str">
            <v>Faktor Angsuran Modal    =</v>
          </cell>
          <cell r="E209" t="str">
            <v>i x (1 + i)^A</v>
          </cell>
          <cell r="G209" t="str">
            <v>D</v>
          </cell>
          <cell r="H209">
            <v>0.33437970328961514</v>
          </cell>
          <cell r="I209" t="str">
            <v>-</v>
          </cell>
          <cell r="L209" t="str">
            <v>A.</v>
          </cell>
          <cell r="N209" t="str">
            <v>PEKERJA</v>
          </cell>
        </row>
        <row r="210">
          <cell r="E210" t="str">
            <v>(1 + i)^A - 1</v>
          </cell>
        </row>
        <row r="211">
          <cell r="A211" t="str">
            <v xml:space="preserve">3. </v>
          </cell>
          <cell r="C211" t="str">
            <v>Biaya Pasti per Jam  :</v>
          </cell>
          <cell r="L211" t="str">
            <v>1.</v>
          </cell>
          <cell r="N211" t="str">
            <v>-</v>
          </cell>
          <cell r="R211" t="str">
            <v xml:space="preserve">-  </v>
          </cell>
          <cell r="S211" t="str">
            <v xml:space="preserve">-   </v>
          </cell>
          <cell r="V211" t="str">
            <v>-</v>
          </cell>
        </row>
        <row r="212">
          <cell r="C212" t="str">
            <v>a.  Biaya Pengembalian Modal  =</v>
          </cell>
          <cell r="E212" t="str">
            <v>( B - C ) x D</v>
          </cell>
          <cell r="G212" t="str">
            <v>E</v>
          </cell>
          <cell r="H212">
            <v>21818.275639647389</v>
          </cell>
          <cell r="I212" t="str">
            <v>Rupiah</v>
          </cell>
          <cell r="L212" t="str">
            <v>2.</v>
          </cell>
          <cell r="N212" t="str">
            <v>-</v>
          </cell>
          <cell r="R212" t="str">
            <v xml:space="preserve">-  </v>
          </cell>
          <cell r="S212" t="str">
            <v xml:space="preserve">-   </v>
          </cell>
          <cell r="V212" t="str">
            <v>-</v>
          </cell>
        </row>
        <row r="213">
          <cell r="E213" t="str">
            <v>W</v>
          </cell>
        </row>
        <row r="215">
          <cell r="C215" t="str">
            <v>b.  Asuransi, dll =</v>
          </cell>
          <cell r="D215">
            <v>2E-3</v>
          </cell>
          <cell r="E215" t="str">
            <v xml:space="preserve">  x   B</v>
          </cell>
          <cell r="G215" t="str">
            <v>F</v>
          </cell>
          <cell r="H215">
            <v>145</v>
          </cell>
          <cell r="I215" t="str">
            <v>Rupiah</v>
          </cell>
        </row>
        <row r="216">
          <cell r="E216" t="str">
            <v>W</v>
          </cell>
        </row>
        <row r="217">
          <cell r="L217" t="str">
            <v>B.</v>
          </cell>
          <cell r="N217" t="str">
            <v>BAHAN</v>
          </cell>
        </row>
        <row r="218">
          <cell r="C218" t="str">
            <v>Biaya Pasti per Jam             =</v>
          </cell>
          <cell r="E218" t="str">
            <v>( E + F )</v>
          </cell>
          <cell r="G218" t="str">
            <v>G</v>
          </cell>
          <cell r="H218">
            <v>21963.275639647389</v>
          </cell>
          <cell r="I218" t="str">
            <v>Rupiah</v>
          </cell>
        </row>
        <row r="219">
          <cell r="L219" t="str">
            <v>1.</v>
          </cell>
          <cell r="N219" t="str">
            <v>-</v>
          </cell>
          <cell r="R219" t="str">
            <v xml:space="preserve">-  </v>
          </cell>
          <cell r="S219" t="str">
            <v xml:space="preserve">-   </v>
          </cell>
          <cell r="V219" t="str">
            <v>-</v>
          </cell>
        </row>
        <row r="220">
          <cell r="A220" t="str">
            <v>C.</v>
          </cell>
          <cell r="C220" t="str">
            <v>BIAYA OPERASI PER JAM KERJA</v>
          </cell>
          <cell r="L220" t="str">
            <v>2.</v>
          </cell>
          <cell r="N220" t="str">
            <v>-</v>
          </cell>
          <cell r="R220" t="str">
            <v xml:space="preserve">-  </v>
          </cell>
          <cell r="S220" t="str">
            <v xml:space="preserve">-   </v>
          </cell>
          <cell r="V220" t="str">
            <v>-</v>
          </cell>
        </row>
        <row r="222">
          <cell r="A222" t="str">
            <v xml:space="preserve">1. </v>
          </cell>
          <cell r="C222" t="str">
            <v xml:space="preserve">Bahan Bakar  =  (0.125-0.175 Ltr/HP/Jam)   x Pw x Ms </v>
          </cell>
          <cell r="G222" t="str">
            <v>H</v>
          </cell>
          <cell r="H222">
            <v>39375</v>
          </cell>
          <cell r="I222" t="str">
            <v>Rupiah</v>
          </cell>
        </row>
        <row r="224">
          <cell r="A224" t="str">
            <v xml:space="preserve">2. </v>
          </cell>
          <cell r="C224" t="str">
            <v>Pelumas         =  (0.01-0.02 Ltr/HP/Jam) x Pw x Mp</v>
          </cell>
          <cell r="G224" t="str">
            <v>I</v>
          </cell>
          <cell r="H224">
            <v>27720.000000000004</v>
          </cell>
          <cell r="I224" t="str">
            <v>Rupiah</v>
          </cell>
        </row>
        <row r="226">
          <cell r="A226" t="str">
            <v xml:space="preserve">3. </v>
          </cell>
          <cell r="C226" t="str">
            <v>Perawatan dan</v>
          </cell>
          <cell r="D226" t="str">
            <v>(12,5 % - 17,5 %)  x  B</v>
          </cell>
          <cell r="G226" t="str">
            <v>K</v>
          </cell>
          <cell r="H226">
            <v>9062.5</v>
          </cell>
          <cell r="I226" t="str">
            <v>Rupiah</v>
          </cell>
        </row>
        <row r="227">
          <cell r="C227" t="str">
            <v xml:space="preserve">        perbaikan    =</v>
          </cell>
          <cell r="D227" t="str">
            <v>W</v>
          </cell>
        </row>
        <row r="228">
          <cell r="L228" t="str">
            <v>C.</v>
          </cell>
          <cell r="N228" t="str">
            <v>ALAT</v>
          </cell>
        </row>
        <row r="229">
          <cell r="A229" t="str">
            <v xml:space="preserve">4. </v>
          </cell>
          <cell r="C229" t="str">
            <v>Operator</v>
          </cell>
          <cell r="D229" t="str">
            <v>=   ( 1  Orang / Jam )  x  U1</v>
          </cell>
          <cell r="G229" t="str">
            <v>L</v>
          </cell>
          <cell r="H229">
            <v>0</v>
          </cell>
          <cell r="I229" t="str">
            <v>Rupiah</v>
          </cell>
        </row>
        <row r="230">
          <cell r="A230" t="str">
            <v xml:space="preserve">5. </v>
          </cell>
          <cell r="C230" t="str">
            <v>Pembantu Operator</v>
          </cell>
          <cell r="D230" t="str">
            <v>=   ( 1  Orang / Jam )  x  U2</v>
          </cell>
          <cell r="G230" t="str">
            <v>M</v>
          </cell>
          <cell r="H230">
            <v>0</v>
          </cell>
          <cell r="I230" t="str">
            <v>Rupiah</v>
          </cell>
          <cell r="L230" t="str">
            <v>1.</v>
          </cell>
          <cell r="N230" t="str">
            <v>BULLDOZER 100-150 HP</v>
          </cell>
          <cell r="Q230" t="str">
            <v>jam</v>
          </cell>
          <cell r="R230">
            <v>1</v>
          </cell>
          <cell r="S230">
            <v>98120.775639647385</v>
          </cell>
          <cell r="V230">
            <v>98120.775639647385</v>
          </cell>
        </row>
        <row r="231">
          <cell r="L231" t="str">
            <v>2.</v>
          </cell>
          <cell r="N231" t="str">
            <v>-</v>
          </cell>
          <cell r="Q231" t="str">
            <v>jam</v>
          </cell>
          <cell r="R231" t="str">
            <v xml:space="preserve">-  </v>
          </cell>
          <cell r="S231" t="str">
            <v xml:space="preserve">-   </v>
          </cell>
          <cell r="V231" t="str">
            <v>-</v>
          </cell>
        </row>
        <row r="232">
          <cell r="C232" t="str">
            <v>Biaya Operasi per Jam        =</v>
          </cell>
          <cell r="E232" t="str">
            <v>(H+I+K+L+M)</v>
          </cell>
          <cell r="G232" t="str">
            <v>P</v>
          </cell>
          <cell r="H232">
            <v>76157.5</v>
          </cell>
          <cell r="I232" t="str">
            <v>Rupiah</v>
          </cell>
        </row>
        <row r="234">
          <cell r="A234" t="str">
            <v>D.</v>
          </cell>
          <cell r="C234" t="str">
            <v>TOTAL BIAYA SEWA ALAT / JAM   =   ( G + P )</v>
          </cell>
          <cell r="G234" t="str">
            <v>S</v>
          </cell>
          <cell r="H234">
            <v>98120.775639647385</v>
          </cell>
          <cell r="I234" t="str">
            <v>Rupiah</v>
          </cell>
        </row>
        <row r="238">
          <cell r="A238" t="str">
            <v>E.</v>
          </cell>
          <cell r="C238" t="str">
            <v>LAIN - LAIN</v>
          </cell>
        </row>
        <row r="239">
          <cell r="L239" t="str">
            <v>D.</v>
          </cell>
          <cell r="N239" t="str">
            <v>JUMLAH HARGA TENAGA, BAHAN DAN ALAT  ( A + B + C )</v>
          </cell>
          <cell r="V239">
            <v>98120.775639647385</v>
          </cell>
        </row>
        <row r="240">
          <cell r="A240" t="str">
            <v xml:space="preserve">1. </v>
          </cell>
          <cell r="C240" t="str">
            <v>Tingkat Suku Bunga</v>
          </cell>
          <cell r="G240" t="str">
            <v>i</v>
          </cell>
          <cell r="H240">
            <v>20</v>
          </cell>
          <cell r="I240" t="str">
            <v>% / Tahun</v>
          </cell>
          <cell r="L240" t="str">
            <v>E.</v>
          </cell>
          <cell r="N240" t="str">
            <v>OVERHEAD &amp; PROFIT</v>
          </cell>
          <cell r="Q240">
            <v>10</v>
          </cell>
          <cell r="R240" t="str">
            <v>%  x  D</v>
          </cell>
          <cell r="V240">
            <v>9812.0775639647381</v>
          </cell>
        </row>
        <row r="241">
          <cell r="A241" t="str">
            <v xml:space="preserve">2. </v>
          </cell>
          <cell r="C241" t="str">
            <v>Upah Operator / Sopir</v>
          </cell>
          <cell r="G241" t="str">
            <v>U1</v>
          </cell>
          <cell r="H241">
            <v>0</v>
          </cell>
          <cell r="I241" t="str">
            <v>Rp./Jam</v>
          </cell>
          <cell r="L241" t="str">
            <v>F.</v>
          </cell>
          <cell r="N241" t="str">
            <v>HARGA SATUAN PEKERJAAN  ( D + E )</v>
          </cell>
          <cell r="V241">
            <v>107932.85320361212</v>
          </cell>
        </row>
        <row r="242">
          <cell r="A242" t="str">
            <v xml:space="preserve">3. </v>
          </cell>
          <cell r="C242" t="str">
            <v>Upah Pembantu Operator / Pmb.Sopir</v>
          </cell>
          <cell r="G242" t="str">
            <v>U2</v>
          </cell>
          <cell r="H242">
            <v>0</v>
          </cell>
          <cell r="I242" t="str">
            <v>Rp./Jam</v>
          </cell>
          <cell r="L242" t="str">
            <v>Note: 1</v>
          </cell>
          <cell r="N242" t="str">
            <v>SATUAN dapat berdasarkan atas jam operasi untuk Tenaga Kerja dan Peralatan, volume dan/atau ukuran</v>
          </cell>
        </row>
        <row r="243">
          <cell r="A243" t="str">
            <v xml:space="preserve">4. </v>
          </cell>
          <cell r="C243" t="str">
            <v>Bahan Bakar Bensin</v>
          </cell>
          <cell r="G243" t="str">
            <v>Mb</v>
          </cell>
          <cell r="H243">
            <v>2450</v>
          </cell>
          <cell r="I243" t="str">
            <v>Liter</v>
          </cell>
          <cell r="N243" t="str">
            <v>berat untuk bahan-bahan.</v>
          </cell>
        </row>
        <row r="244">
          <cell r="A244" t="str">
            <v xml:space="preserve">5. </v>
          </cell>
          <cell r="C244" t="str">
            <v>Bahan Bakar Solar</v>
          </cell>
          <cell r="G244" t="str">
            <v>Ms</v>
          </cell>
          <cell r="H244">
            <v>2250</v>
          </cell>
          <cell r="I244" t="str">
            <v>Liter</v>
          </cell>
          <cell r="L244">
            <v>2</v>
          </cell>
          <cell r="N244" t="str">
            <v>Kuantitas satuan adalah kuantitas setiap komponen untuk menyelesaikan satu satuan pekerjaan dari nomor</v>
          </cell>
        </row>
        <row r="245">
          <cell r="A245" t="str">
            <v xml:space="preserve">6. </v>
          </cell>
          <cell r="C245" t="str">
            <v>Minyak Pelumas</v>
          </cell>
          <cell r="G245" t="str">
            <v>Mp</v>
          </cell>
          <cell r="H245">
            <v>19800</v>
          </cell>
          <cell r="I245" t="str">
            <v>Liter</v>
          </cell>
          <cell r="N245" t="str">
            <v>mata pembayaran.</v>
          </cell>
        </row>
        <row r="246">
          <cell r="L246">
            <v>3</v>
          </cell>
          <cell r="N246" t="str">
            <v>Biaya satuan untuk peralatan sudah termasuk bahan bakar, bahan habis dipakai dan operator.</v>
          </cell>
        </row>
        <row r="247">
          <cell r="L247">
            <v>4</v>
          </cell>
          <cell r="N247" t="str">
            <v>Biaya satuan sudah termasuk pengeluaran untuk seluruh pajak yang berkaitan (tetapi tidak termasuk PPN</v>
          </cell>
        </row>
        <row r="248">
          <cell r="N248" t="str">
            <v>yang dibayar dari kontrak) dan biaya-biaya lainnya.</v>
          </cell>
        </row>
        <row r="249">
          <cell r="A249" t="str">
            <v>ITEM PEMBAYARAN No.</v>
          </cell>
          <cell r="D249" t="str">
            <v>:  9.8</v>
          </cell>
          <cell r="U249" t="str">
            <v>Analisa EI-98</v>
          </cell>
        </row>
        <row r="250">
          <cell r="A250" t="str">
            <v>JENIS PEKERJAAN</v>
          </cell>
          <cell r="D250" t="str">
            <v>:  PEKERJAAN HARIAN</v>
          </cell>
        </row>
        <row r="251">
          <cell r="A251" t="str">
            <v>SATUAN PEMBAYARAN</v>
          </cell>
          <cell r="D251" t="str">
            <v>:  JAM</v>
          </cell>
          <cell r="J251" t="str">
            <v xml:space="preserve">         URAIAN ANALISA HARGA SATUAN</v>
          </cell>
          <cell r="L251" t="str">
            <v>FORMULIR STANDAR UNTUK</v>
          </cell>
        </row>
        <row r="252">
          <cell r="L252" t="str">
            <v>PEREKAMAN ANALISA MASING-MASING HARGA SATUAN</v>
          </cell>
        </row>
        <row r="253">
          <cell r="L253" t="str">
            <v/>
          </cell>
        </row>
        <row r="254">
          <cell r="A254" t="str">
            <v>No.</v>
          </cell>
          <cell r="C254" t="str">
            <v>U R A I A N</v>
          </cell>
          <cell r="G254" t="str">
            <v>KODE</v>
          </cell>
          <cell r="H254" t="str">
            <v>KOEF.</v>
          </cell>
          <cell r="I254" t="str">
            <v>SATUAN</v>
          </cell>
          <cell r="J254" t="str">
            <v>KETERANGAN</v>
          </cell>
        </row>
        <row r="256">
          <cell r="L256" t="str">
            <v>Proyek / Bagpro</v>
          </cell>
          <cell r="O256" t="str">
            <v xml:space="preserve">:  Peningkatan Jalan Dan Jembatan Prop. NTT </v>
          </cell>
        </row>
        <row r="257">
          <cell r="A257" t="str">
            <v>A.</v>
          </cell>
          <cell r="C257" t="str">
            <v>URAIAN PERALATAN</v>
          </cell>
          <cell r="L257" t="str">
            <v>No. Paket Kontrak</v>
          </cell>
          <cell r="O257" t="str">
            <v xml:space="preserve">:  </v>
          </cell>
        </row>
        <row r="258">
          <cell r="L258" t="str">
            <v>Nama Paket</v>
          </cell>
          <cell r="O258" t="str">
            <v>:  Pembangunan Jalan Resetlement Pengungsi Mauritzu</v>
          </cell>
        </row>
        <row r="259">
          <cell r="A259" t="str">
            <v xml:space="preserve">1. </v>
          </cell>
          <cell r="C259" t="str">
            <v>Jenis Peralatan</v>
          </cell>
          <cell r="G259" t="str">
            <v>MOTOR GRADER &gt;100 HP</v>
          </cell>
          <cell r="J259" t="str">
            <v>(E13)</v>
          </cell>
          <cell r="L259" t="str">
            <v>Prop / Kab / Kodya</v>
          </cell>
          <cell r="O259" t="str">
            <v>:  Nusa Tenggara Timur / TTU</v>
          </cell>
        </row>
        <row r="260">
          <cell r="A260" t="str">
            <v xml:space="preserve">2. </v>
          </cell>
          <cell r="C260" t="str">
            <v>Tenaga</v>
          </cell>
          <cell r="G260" t="str">
            <v>Pw</v>
          </cell>
          <cell r="H260">
            <v>125</v>
          </cell>
          <cell r="I260" t="str">
            <v>HP</v>
          </cell>
          <cell r="L260" t="str">
            <v>ITEM PEMBAYARAN NO.</v>
          </cell>
          <cell r="O260" t="str">
            <v>:  9.8</v>
          </cell>
          <cell r="S260" t="str">
            <v>PERKIRAAN VOL. PEK.</v>
          </cell>
          <cell r="U260" t="str">
            <v>:</v>
          </cell>
          <cell r="V260">
            <v>7</v>
          </cell>
        </row>
        <row r="261">
          <cell r="A261" t="str">
            <v xml:space="preserve">3. </v>
          </cell>
          <cell r="C261" t="str">
            <v>Kapasitas</v>
          </cell>
          <cell r="G261" t="str">
            <v>Cp</v>
          </cell>
          <cell r="H261" t="str">
            <v xml:space="preserve">-  </v>
          </cell>
          <cell r="I261" t="str">
            <v>-</v>
          </cell>
          <cell r="L261" t="str">
            <v>JENIS PEKERJAAN</v>
          </cell>
          <cell r="O261" t="str">
            <v>:  PEKERJAAN HARIAN</v>
          </cell>
          <cell r="S261" t="str">
            <v>TOTAL HARGA (Rp.)</v>
          </cell>
          <cell r="U261" t="str">
            <v>:</v>
          </cell>
          <cell r="V261">
            <v>2026475.01</v>
          </cell>
        </row>
        <row r="262">
          <cell r="A262" t="str">
            <v xml:space="preserve">4. </v>
          </cell>
          <cell r="C262" t="str">
            <v>Umur Ekonomis</v>
          </cell>
          <cell r="G262" t="str">
            <v>A</v>
          </cell>
          <cell r="H262">
            <v>5</v>
          </cell>
          <cell r="I262" t="str">
            <v>Tahun</v>
          </cell>
          <cell r="J262" t="str">
            <v xml:space="preserve"> Alat Baru</v>
          </cell>
          <cell r="P262" t="str">
            <v>MOTOR GRADER &gt;100 HP</v>
          </cell>
          <cell r="S262" t="str">
            <v>% THD. BIAYA PROYEK</v>
          </cell>
          <cell r="U262" t="str">
            <v>:</v>
          </cell>
          <cell r="V262">
            <v>0.94877488052578041</v>
          </cell>
        </row>
        <row r="263">
          <cell r="A263" t="str">
            <v xml:space="preserve">5. </v>
          </cell>
          <cell r="C263" t="str">
            <v>Jam Operasi Dalam 1 Tahun</v>
          </cell>
          <cell r="G263" t="str">
            <v>W</v>
          </cell>
          <cell r="H263">
            <v>2000</v>
          </cell>
          <cell r="I263" t="str">
            <v>Jam</v>
          </cell>
          <cell r="J263" t="str">
            <v xml:space="preserve"> Alat Baru</v>
          </cell>
          <cell r="L263" t="str">
            <v>SATUAN PEMBAYARAN</v>
          </cell>
          <cell r="O263" t="str">
            <v>:  JAM</v>
          </cell>
          <cell r="Q263" t="str">
            <v>(E13)</v>
          </cell>
        </row>
        <row r="264">
          <cell r="A264" t="str">
            <v xml:space="preserve">6. </v>
          </cell>
          <cell r="C264" t="str">
            <v>Harga Alat</v>
          </cell>
          <cell r="G264" t="str">
            <v>B</v>
          </cell>
          <cell r="H264">
            <v>950000000</v>
          </cell>
          <cell r="I264" t="str">
            <v>Rupiah</v>
          </cell>
          <cell r="J264" t="str">
            <v xml:space="preserve"> Alat Baru</v>
          </cell>
        </row>
        <row r="266">
          <cell r="R266" t="str">
            <v>PERKIRAAN</v>
          </cell>
          <cell r="S266" t="str">
            <v>HARGA</v>
          </cell>
          <cell r="T266" t="str">
            <v>JUMLAH</v>
          </cell>
        </row>
        <row r="267">
          <cell r="A267" t="str">
            <v>B.</v>
          </cell>
          <cell r="C267" t="str">
            <v>BIAYA PASTI PER JAM KERJA</v>
          </cell>
          <cell r="L267" t="str">
            <v>NO.</v>
          </cell>
          <cell r="N267" t="str">
            <v>KOMPONEN</v>
          </cell>
          <cell r="Q267" t="str">
            <v>SATUAN</v>
          </cell>
          <cell r="R267" t="str">
            <v>KUANTITAS</v>
          </cell>
          <cell r="S267" t="str">
            <v>SATUAN</v>
          </cell>
          <cell r="T267" t="str">
            <v>HARGA</v>
          </cell>
        </row>
        <row r="268">
          <cell r="S268" t="str">
            <v>(Rp.)</v>
          </cell>
          <cell r="T268" t="str">
            <v>(Rp.)</v>
          </cell>
        </row>
        <row r="269">
          <cell r="A269" t="str">
            <v xml:space="preserve">1. </v>
          </cell>
          <cell r="C269" t="str">
            <v>Nilai Sisa Alat</v>
          </cell>
          <cell r="D269" t="str">
            <v>=  10 % x Harga Alat Baru</v>
          </cell>
          <cell r="G269" t="str">
            <v>C</v>
          </cell>
          <cell r="H269">
            <v>95000000</v>
          </cell>
          <cell r="I269" t="str">
            <v>Rupiah</v>
          </cell>
        </row>
        <row r="271">
          <cell r="A271" t="str">
            <v xml:space="preserve">2. </v>
          </cell>
          <cell r="C271" t="str">
            <v>Faktor Angsuran Modal    =</v>
          </cell>
          <cell r="E271" t="str">
            <v>i x (1 + i)^A</v>
          </cell>
          <cell r="G271" t="str">
            <v>D</v>
          </cell>
          <cell r="H271">
            <v>0.33437970328961514</v>
          </cell>
          <cell r="I271" t="str">
            <v>-</v>
          </cell>
          <cell r="L271" t="str">
            <v>A.</v>
          </cell>
          <cell r="N271" t="str">
            <v>PEKERJA</v>
          </cell>
        </row>
        <row r="272">
          <cell r="E272" t="str">
            <v>(1 + i)^A - 1</v>
          </cell>
        </row>
        <row r="273">
          <cell r="A273" t="str">
            <v xml:space="preserve">3. </v>
          </cell>
          <cell r="C273" t="str">
            <v>Biaya Pasti per Jam  :</v>
          </cell>
          <cell r="L273" t="str">
            <v>1.</v>
          </cell>
          <cell r="N273" t="str">
            <v>-</v>
          </cell>
          <cell r="R273" t="str">
            <v xml:space="preserve">-  </v>
          </cell>
          <cell r="S273" t="str">
            <v xml:space="preserve">-   </v>
          </cell>
          <cell r="V273" t="str">
            <v>-</v>
          </cell>
        </row>
        <row r="274">
          <cell r="C274" t="str">
            <v>a.  Biaya Pengembalian Modal  =</v>
          </cell>
          <cell r="E274" t="str">
            <v>( B - C ) x D</v>
          </cell>
          <cell r="G274" t="str">
            <v>E</v>
          </cell>
          <cell r="H274">
            <v>142947.32315631048</v>
          </cell>
          <cell r="I274" t="str">
            <v>Rupiah</v>
          </cell>
          <cell r="L274" t="str">
            <v>2.</v>
          </cell>
          <cell r="N274" t="str">
            <v>-</v>
          </cell>
          <cell r="R274" t="str">
            <v xml:space="preserve">-  </v>
          </cell>
          <cell r="S274" t="str">
            <v xml:space="preserve">-   </v>
          </cell>
          <cell r="V274" t="str">
            <v>-</v>
          </cell>
        </row>
        <row r="275">
          <cell r="E275" t="str">
            <v>W</v>
          </cell>
        </row>
        <row r="277">
          <cell r="C277" t="str">
            <v>b.  Asuransi, dll =</v>
          </cell>
          <cell r="D277">
            <v>2E-3</v>
          </cell>
          <cell r="E277" t="str">
            <v xml:space="preserve">  x   B</v>
          </cell>
          <cell r="G277" t="str">
            <v>F</v>
          </cell>
          <cell r="H277">
            <v>950</v>
          </cell>
          <cell r="I277" t="str">
            <v>Rupiah</v>
          </cell>
        </row>
        <row r="278">
          <cell r="E278" t="str">
            <v>W</v>
          </cell>
        </row>
        <row r="279">
          <cell r="L279" t="str">
            <v>B.</v>
          </cell>
          <cell r="N279" t="str">
            <v>BAHAN</v>
          </cell>
        </row>
        <row r="280">
          <cell r="C280" t="str">
            <v>Biaya Pasti per Jam             =</v>
          </cell>
          <cell r="E280" t="str">
            <v>( E + F )</v>
          </cell>
          <cell r="G280" t="str">
            <v>G</v>
          </cell>
          <cell r="H280">
            <v>143897.32315631048</v>
          </cell>
          <cell r="I280" t="str">
            <v>Rupiah</v>
          </cell>
        </row>
        <row r="281">
          <cell r="L281" t="str">
            <v>1.</v>
          </cell>
          <cell r="N281" t="str">
            <v>-</v>
          </cell>
          <cell r="R281" t="str">
            <v xml:space="preserve">-  </v>
          </cell>
          <cell r="S281" t="str">
            <v xml:space="preserve">-   </v>
          </cell>
          <cell r="V281" t="str">
            <v>-</v>
          </cell>
        </row>
        <row r="282">
          <cell r="A282" t="str">
            <v>C.</v>
          </cell>
          <cell r="C282" t="str">
            <v>BIAYA OPERASI PER JAM KERJA</v>
          </cell>
          <cell r="L282" t="str">
            <v>2.</v>
          </cell>
          <cell r="N282" t="str">
            <v>-</v>
          </cell>
          <cell r="R282" t="str">
            <v xml:space="preserve">-  </v>
          </cell>
          <cell r="S282" t="str">
            <v xml:space="preserve">-   </v>
          </cell>
          <cell r="V282" t="str">
            <v>-</v>
          </cell>
        </row>
        <row r="284">
          <cell r="A284" t="str">
            <v xml:space="preserve">1. </v>
          </cell>
          <cell r="C284" t="str">
            <v xml:space="preserve">Bahan Bakar  =  (0.125-0.175 Ltr/HP/Jam)   x Pw x Ms </v>
          </cell>
          <cell r="G284" t="str">
            <v>H</v>
          </cell>
          <cell r="H284">
            <v>35156.25</v>
          </cell>
          <cell r="I284" t="str">
            <v>Rupiah</v>
          </cell>
        </row>
        <row r="286">
          <cell r="A286" t="str">
            <v xml:space="preserve">2. </v>
          </cell>
          <cell r="C286" t="str">
            <v>Pelumas         =  (0.01-0.02 Ltr/HP/Jam) x Pw x Mp</v>
          </cell>
          <cell r="G286" t="str">
            <v>I</v>
          </cell>
          <cell r="H286">
            <v>24750</v>
          </cell>
          <cell r="I286" t="str">
            <v>Rupiah</v>
          </cell>
        </row>
        <row r="288">
          <cell r="A288" t="str">
            <v xml:space="preserve">3. </v>
          </cell>
          <cell r="C288" t="str">
            <v>Perawatan dan</v>
          </cell>
          <cell r="D288" t="str">
            <v>(12,5 % - 17,5 %)  x  B</v>
          </cell>
          <cell r="G288" t="str">
            <v>K</v>
          </cell>
          <cell r="H288">
            <v>59375</v>
          </cell>
          <cell r="I288" t="str">
            <v>Rupiah</v>
          </cell>
        </row>
        <row r="289">
          <cell r="C289" t="str">
            <v xml:space="preserve">        perbaikan    =</v>
          </cell>
          <cell r="D289" t="str">
            <v>W</v>
          </cell>
        </row>
        <row r="290">
          <cell r="L290" t="str">
            <v>C.</v>
          </cell>
          <cell r="N290" t="str">
            <v>ALAT</v>
          </cell>
        </row>
        <row r="291">
          <cell r="A291" t="str">
            <v xml:space="preserve">4. </v>
          </cell>
          <cell r="C291" t="str">
            <v>Operator</v>
          </cell>
          <cell r="D291" t="str">
            <v>=   ( 1  Orang / Jam )  x  U1</v>
          </cell>
          <cell r="G291" t="str">
            <v>L</v>
          </cell>
          <cell r="H291">
            <v>0</v>
          </cell>
          <cell r="I291" t="str">
            <v>Rupiah</v>
          </cell>
        </row>
        <row r="292">
          <cell r="A292" t="str">
            <v xml:space="preserve">5. </v>
          </cell>
          <cell r="C292" t="str">
            <v>Pembantu Operator</v>
          </cell>
          <cell r="D292" t="str">
            <v>=   ( 1  Orang / Jam )  x  U2</v>
          </cell>
          <cell r="G292" t="str">
            <v>M</v>
          </cell>
          <cell r="H292">
            <v>0</v>
          </cell>
          <cell r="I292" t="str">
            <v>Rupiah</v>
          </cell>
          <cell r="L292" t="str">
            <v>1.</v>
          </cell>
          <cell r="N292" t="str">
            <v>MOTOR GRADER &gt;100 HP</v>
          </cell>
          <cell r="Q292" t="str">
            <v>jam</v>
          </cell>
          <cell r="R292">
            <v>1</v>
          </cell>
          <cell r="S292">
            <v>263178.57315631048</v>
          </cell>
          <cell r="V292">
            <v>263178.57315631048</v>
          </cell>
        </row>
        <row r="293">
          <cell r="L293" t="str">
            <v>2.</v>
          </cell>
          <cell r="N293" t="str">
            <v>-</v>
          </cell>
          <cell r="Q293" t="str">
            <v>jam</v>
          </cell>
          <cell r="R293" t="str">
            <v xml:space="preserve">-  </v>
          </cell>
          <cell r="S293" t="str">
            <v xml:space="preserve">-   </v>
          </cell>
          <cell r="V293" t="str">
            <v>-</v>
          </cell>
        </row>
        <row r="294">
          <cell r="C294" t="str">
            <v>Biaya Operasi per Jam        =</v>
          </cell>
          <cell r="E294" t="str">
            <v>(H+I+K+L+M)</v>
          </cell>
          <cell r="G294" t="str">
            <v>P</v>
          </cell>
          <cell r="H294">
            <v>119281.25</v>
          </cell>
          <cell r="I294" t="str">
            <v>Rupiah</v>
          </cell>
        </row>
        <row r="296">
          <cell r="A296" t="str">
            <v>D.</v>
          </cell>
          <cell r="C296" t="str">
            <v>TOTAL BIAYA SEWA ALAT / JAM   =   ( G + P )</v>
          </cell>
          <cell r="G296" t="str">
            <v>S</v>
          </cell>
          <cell r="H296">
            <v>263178.57315631048</v>
          </cell>
          <cell r="I296" t="str">
            <v>Rupiah</v>
          </cell>
        </row>
        <row r="300">
          <cell r="A300" t="str">
            <v>E.</v>
          </cell>
          <cell r="C300" t="str">
            <v>LAIN - LAIN</v>
          </cell>
        </row>
        <row r="301">
          <cell r="L301" t="str">
            <v>D.</v>
          </cell>
          <cell r="N301" t="str">
            <v>JUMLAH HARGA TENAGA, BAHAN DAN ALAT  ( A + B + C )</v>
          </cell>
          <cell r="V301">
            <v>263178.57315631048</v>
          </cell>
        </row>
        <row r="302">
          <cell r="A302" t="str">
            <v xml:space="preserve">1. </v>
          </cell>
          <cell r="C302" t="str">
            <v>Tingkat Suku Bunga</v>
          </cell>
          <cell r="G302" t="str">
            <v>i</v>
          </cell>
          <cell r="H302">
            <v>20</v>
          </cell>
          <cell r="I302" t="str">
            <v>% / Tahun</v>
          </cell>
          <cell r="L302" t="str">
            <v>E.</v>
          </cell>
          <cell r="N302" t="str">
            <v>OVERHEAD &amp; PROFIT</v>
          </cell>
          <cell r="Q302">
            <v>10</v>
          </cell>
          <cell r="R302" t="str">
            <v>%  x  D</v>
          </cell>
          <cell r="V302">
            <v>26317.857315631049</v>
          </cell>
        </row>
        <row r="303">
          <cell r="A303" t="str">
            <v xml:space="preserve">2. </v>
          </cell>
          <cell r="C303" t="str">
            <v>Upah Operator / Sopir</v>
          </cell>
          <cell r="G303" t="str">
            <v>U1</v>
          </cell>
          <cell r="H303">
            <v>0</v>
          </cell>
          <cell r="I303" t="str">
            <v>Rp./Jam</v>
          </cell>
          <cell r="L303" t="str">
            <v>F.</v>
          </cell>
          <cell r="N303" t="str">
            <v>HARGA SATUAN PEKERJAAN  ( D + E )</v>
          </cell>
          <cell r="V303">
            <v>289496.43047194154</v>
          </cell>
        </row>
        <row r="304">
          <cell r="A304" t="str">
            <v xml:space="preserve">3. </v>
          </cell>
          <cell r="C304" t="str">
            <v>Upah Pembantu Operator / Pmb.Sopir</v>
          </cell>
          <cell r="G304" t="str">
            <v>U2</v>
          </cell>
          <cell r="H304">
            <v>0</v>
          </cell>
          <cell r="I304" t="str">
            <v>Rp./Jam</v>
          </cell>
          <cell r="L304" t="str">
            <v>Note: 1</v>
          </cell>
          <cell r="N304" t="str">
            <v>SATUAN dapat berdasarkan atas jam operasi untuk Tenaga Kerja dan Peralatan, volume dan/atau ukuran</v>
          </cell>
        </row>
        <row r="305">
          <cell r="A305" t="str">
            <v xml:space="preserve">4. </v>
          </cell>
          <cell r="C305" t="str">
            <v>Bahan Bakar Bensin</v>
          </cell>
          <cell r="G305" t="str">
            <v>Mb</v>
          </cell>
          <cell r="H305">
            <v>2450</v>
          </cell>
          <cell r="I305" t="str">
            <v>Liter</v>
          </cell>
          <cell r="N305" t="str">
            <v>berat untuk bahan-bahan.</v>
          </cell>
        </row>
        <row r="306">
          <cell r="A306" t="str">
            <v xml:space="preserve">5. </v>
          </cell>
          <cell r="C306" t="str">
            <v>Bahan Bakar Solar</v>
          </cell>
          <cell r="G306" t="str">
            <v>Ms</v>
          </cell>
          <cell r="H306">
            <v>2250</v>
          </cell>
          <cell r="I306" t="str">
            <v>Liter</v>
          </cell>
          <cell r="L306">
            <v>2</v>
          </cell>
          <cell r="N306" t="str">
            <v>Kuantitas satuan adalah kuantitas setiap komponen untuk menyelesaikan satu satuan pekerjaan dari nomor</v>
          </cell>
        </row>
        <row r="307">
          <cell r="A307" t="str">
            <v xml:space="preserve">6. </v>
          </cell>
          <cell r="C307" t="str">
            <v>Minyak Pelumas</v>
          </cell>
          <cell r="G307" t="str">
            <v>Mp</v>
          </cell>
          <cell r="H307">
            <v>19800</v>
          </cell>
          <cell r="I307" t="str">
            <v>Liter</v>
          </cell>
          <cell r="N307" t="str">
            <v>mata pembayaran.</v>
          </cell>
        </row>
        <row r="308">
          <cell r="L308">
            <v>3</v>
          </cell>
          <cell r="N308" t="str">
            <v>Biaya satuan untuk peralatan sudah termasuk bahan bakar, bahan habis dipakai dan operator.</v>
          </cell>
        </row>
        <row r="309">
          <cell r="L309">
            <v>4</v>
          </cell>
          <cell r="N309" t="str">
            <v>Biaya satuan sudah termasuk pengeluaran untuk seluruh pajak yang berkaitan (tetapi tidak termasuk PPN</v>
          </cell>
        </row>
        <row r="310">
          <cell r="N310" t="str">
            <v>yang dibayar dari kontrak) dan biaya-biaya lainnya.</v>
          </cell>
        </row>
        <row r="311">
          <cell r="A311" t="str">
            <v>ITEM PEMBAYARAN No.</v>
          </cell>
          <cell r="D311" t="str">
            <v>:  9.9</v>
          </cell>
          <cell r="U311" t="str">
            <v>Analisa EI-99</v>
          </cell>
        </row>
        <row r="312">
          <cell r="A312" t="str">
            <v>JENIS PEKERJAAN</v>
          </cell>
          <cell r="D312" t="str">
            <v>:  PEKERJAAN HARIAN</v>
          </cell>
        </row>
        <row r="313">
          <cell r="A313" t="str">
            <v>SATUAN PEMBAYARAN</v>
          </cell>
          <cell r="D313" t="str">
            <v>:  JAM</v>
          </cell>
          <cell r="J313" t="str">
            <v xml:space="preserve">         URAIAN ANALISA HARGA SATUAN</v>
          </cell>
          <cell r="L313" t="str">
            <v>FORMULIR STANDAR UNTUK</v>
          </cell>
        </row>
        <row r="314">
          <cell r="L314" t="str">
            <v>PEREKAMAN ANALISA MASING-MASING HARGA SATUAN</v>
          </cell>
        </row>
        <row r="315">
          <cell r="L315" t="str">
            <v/>
          </cell>
        </row>
        <row r="316">
          <cell r="A316" t="str">
            <v>No.</v>
          </cell>
          <cell r="C316" t="str">
            <v>U R A I A N</v>
          </cell>
          <cell r="G316" t="str">
            <v>KODE</v>
          </cell>
          <cell r="H316" t="str">
            <v>KOEF.</v>
          </cell>
          <cell r="I316" t="str">
            <v>SATUAN</v>
          </cell>
          <cell r="J316" t="str">
            <v>KETERANGAN</v>
          </cell>
        </row>
        <row r="318">
          <cell r="L318" t="str">
            <v>Proyek / Bagpro</v>
          </cell>
          <cell r="O318" t="str">
            <v xml:space="preserve">:  Peningkatan Jalan Dan Jembatan Prop. NTT </v>
          </cell>
        </row>
        <row r="319">
          <cell r="A319" t="str">
            <v>A.</v>
          </cell>
          <cell r="C319" t="str">
            <v>URAIAN PERALATAN</v>
          </cell>
          <cell r="L319" t="str">
            <v>No. Paket Kontrak</v>
          </cell>
          <cell r="O319" t="str">
            <v xml:space="preserve">:  </v>
          </cell>
        </row>
        <row r="320">
          <cell r="L320" t="str">
            <v>Nama Paket</v>
          </cell>
          <cell r="O320" t="str">
            <v>:  Pembangunan Jalan Resetlement Pengungsi Mauritzu</v>
          </cell>
        </row>
        <row r="321">
          <cell r="A321" t="str">
            <v xml:space="preserve">1. </v>
          </cell>
          <cell r="C321" t="str">
            <v>Jenis Peralatan</v>
          </cell>
          <cell r="G321" t="str">
            <v>WHEEL LOADER 1.0-1.6 M3</v>
          </cell>
          <cell r="J321" t="str">
            <v>(E15)</v>
          </cell>
          <cell r="L321" t="str">
            <v>Prop / Kab / Kodya</v>
          </cell>
          <cell r="O321" t="str">
            <v>:  Nusa Tenggara Timur / TTU</v>
          </cell>
        </row>
        <row r="322">
          <cell r="A322" t="str">
            <v xml:space="preserve">2. </v>
          </cell>
          <cell r="C322" t="str">
            <v>Tenaga</v>
          </cell>
          <cell r="G322" t="str">
            <v>Pw</v>
          </cell>
          <cell r="H322">
            <v>125</v>
          </cell>
          <cell r="I322" t="str">
            <v>HP</v>
          </cell>
          <cell r="L322" t="str">
            <v>ITEM PEMBAYARAN NO.</v>
          </cell>
          <cell r="O322" t="str">
            <v>:  9.9</v>
          </cell>
          <cell r="S322" t="str">
            <v>PERKIRAAN VOL. PEK.</v>
          </cell>
          <cell r="U322" t="str">
            <v>:</v>
          </cell>
          <cell r="V322">
            <v>0</v>
          </cell>
        </row>
        <row r="323">
          <cell r="A323" t="str">
            <v xml:space="preserve">3. </v>
          </cell>
          <cell r="C323" t="str">
            <v>Kapasitas</v>
          </cell>
          <cell r="G323" t="str">
            <v>Cp</v>
          </cell>
          <cell r="H323">
            <v>1.5</v>
          </cell>
          <cell r="I323" t="str">
            <v>M3</v>
          </cell>
          <cell r="L323" t="str">
            <v>JENIS PEKERJAAN</v>
          </cell>
          <cell r="O323" t="str">
            <v>:  PEKERJAAN HARIAN</v>
          </cell>
          <cell r="S323" t="str">
            <v>TOTAL HARGA (Rp.)</v>
          </cell>
          <cell r="U323" t="str">
            <v>:</v>
          </cell>
          <cell r="V323">
            <v>0</v>
          </cell>
        </row>
        <row r="324">
          <cell r="A324" t="str">
            <v xml:space="preserve">4. </v>
          </cell>
          <cell r="C324" t="str">
            <v>Umur Ekonomis</v>
          </cell>
          <cell r="G324" t="str">
            <v>A</v>
          </cell>
          <cell r="H324">
            <v>5</v>
          </cell>
          <cell r="I324" t="str">
            <v>Tahun</v>
          </cell>
          <cell r="J324" t="str">
            <v xml:space="preserve"> Alat Baru</v>
          </cell>
          <cell r="P324" t="str">
            <v>WHEEL LOADER 1.0-1.6 M3</v>
          </cell>
          <cell r="S324" t="str">
            <v>% THD. BIAYA PROYEK</v>
          </cell>
          <cell r="U324" t="str">
            <v>:</v>
          </cell>
          <cell r="V324">
            <v>0</v>
          </cell>
        </row>
        <row r="325">
          <cell r="A325" t="str">
            <v xml:space="preserve">5. </v>
          </cell>
          <cell r="C325" t="str">
            <v>Jam Operasi Dalam 1 Tahun</v>
          </cell>
          <cell r="G325" t="str">
            <v>W</v>
          </cell>
          <cell r="H325">
            <v>2000</v>
          </cell>
          <cell r="I325" t="str">
            <v>Jam</v>
          </cell>
          <cell r="J325" t="str">
            <v xml:space="preserve"> Alat Baru</v>
          </cell>
          <cell r="L325" t="str">
            <v>SATUAN PEMBAYARAN</v>
          </cell>
          <cell r="O325" t="str">
            <v>:  JAM</v>
          </cell>
          <cell r="Q325" t="str">
            <v>(E15)</v>
          </cell>
        </row>
        <row r="326">
          <cell r="A326" t="str">
            <v xml:space="preserve">6. </v>
          </cell>
          <cell r="C326" t="str">
            <v>Harga Alat</v>
          </cell>
          <cell r="G326" t="str">
            <v>B</v>
          </cell>
          <cell r="H326">
            <v>725000000</v>
          </cell>
          <cell r="I326" t="str">
            <v>Rupiah</v>
          </cell>
          <cell r="J326" t="str">
            <v xml:space="preserve"> Alat Baru</v>
          </cell>
        </row>
        <row r="328">
          <cell r="R328" t="str">
            <v>PERKIRAAN</v>
          </cell>
          <cell r="S328" t="str">
            <v>HARGA</v>
          </cell>
          <cell r="T328" t="str">
            <v>JUMLAH</v>
          </cell>
        </row>
        <row r="329">
          <cell r="A329" t="str">
            <v>B.</v>
          </cell>
          <cell r="C329" t="str">
            <v>BIAYA PASTI PER JAM KERJA</v>
          </cell>
          <cell r="L329" t="str">
            <v>NO.</v>
          </cell>
          <cell r="N329" t="str">
            <v>KOMPONEN</v>
          </cell>
          <cell r="Q329" t="str">
            <v>SATUAN</v>
          </cell>
          <cell r="R329" t="str">
            <v>KUANTITAS</v>
          </cell>
          <cell r="S329" t="str">
            <v>SATUAN</v>
          </cell>
          <cell r="T329" t="str">
            <v>HARGA</v>
          </cell>
        </row>
        <row r="330">
          <cell r="S330" t="str">
            <v>(Rp.)</v>
          </cell>
          <cell r="T330" t="str">
            <v>(Rp.)</v>
          </cell>
        </row>
        <row r="331">
          <cell r="A331" t="str">
            <v xml:space="preserve">1. </v>
          </cell>
          <cell r="C331" t="str">
            <v>Nilai Sisa Alat</v>
          </cell>
          <cell r="D331" t="str">
            <v>=  10 % x Harga Alat Baru</v>
          </cell>
          <cell r="G331" t="str">
            <v>C</v>
          </cell>
          <cell r="H331">
            <v>72500000</v>
          </cell>
          <cell r="I331" t="str">
            <v>Rupiah</v>
          </cell>
        </row>
        <row r="333">
          <cell r="A333" t="str">
            <v xml:space="preserve">2. </v>
          </cell>
          <cell r="C333" t="str">
            <v>Faktor Angsuran Modal    =</v>
          </cell>
          <cell r="E333" t="str">
            <v>i x (1 + i)^A</v>
          </cell>
          <cell r="G333" t="str">
            <v>D</v>
          </cell>
          <cell r="H333">
            <v>0.33437970328961514</v>
          </cell>
          <cell r="I333" t="str">
            <v>-</v>
          </cell>
          <cell r="L333" t="str">
            <v>A.</v>
          </cell>
          <cell r="N333" t="str">
            <v>PEKERJA</v>
          </cell>
        </row>
        <row r="334">
          <cell r="E334" t="str">
            <v>(1 + i)^A - 1</v>
          </cell>
        </row>
        <row r="335">
          <cell r="A335" t="str">
            <v xml:space="preserve">3. </v>
          </cell>
          <cell r="C335" t="str">
            <v>Biaya Pasti per Jam  :</v>
          </cell>
          <cell r="L335" t="str">
            <v>1.</v>
          </cell>
          <cell r="N335" t="str">
            <v>-</v>
          </cell>
          <cell r="R335" t="str">
            <v xml:space="preserve">-  </v>
          </cell>
          <cell r="S335" t="str">
            <v xml:space="preserve">-   </v>
          </cell>
          <cell r="V335" t="str">
            <v>-</v>
          </cell>
        </row>
        <row r="336">
          <cell r="C336" t="str">
            <v>a.  Biaya Pengembalian Modal  =</v>
          </cell>
          <cell r="E336" t="str">
            <v>( B - C ) x D</v>
          </cell>
          <cell r="G336" t="str">
            <v>E</v>
          </cell>
          <cell r="H336">
            <v>109091.37819823694</v>
          </cell>
          <cell r="I336" t="str">
            <v>Rupiah</v>
          </cell>
          <cell r="L336" t="str">
            <v>2.</v>
          </cell>
          <cell r="N336" t="str">
            <v>-</v>
          </cell>
          <cell r="R336" t="str">
            <v xml:space="preserve">-  </v>
          </cell>
          <cell r="S336" t="str">
            <v xml:space="preserve">-   </v>
          </cell>
          <cell r="V336" t="str">
            <v>-</v>
          </cell>
        </row>
        <row r="337">
          <cell r="E337" t="str">
            <v>W</v>
          </cell>
        </row>
        <row r="339">
          <cell r="C339" t="str">
            <v>b.  Asuransi, dll =</v>
          </cell>
          <cell r="D339">
            <v>2E-3</v>
          </cell>
          <cell r="E339" t="str">
            <v xml:space="preserve">  x   B</v>
          </cell>
          <cell r="G339" t="str">
            <v>F</v>
          </cell>
          <cell r="H339">
            <v>725</v>
          </cell>
          <cell r="I339" t="str">
            <v>Rupiah</v>
          </cell>
        </row>
        <row r="340">
          <cell r="E340" t="str">
            <v>W</v>
          </cell>
        </row>
        <row r="341">
          <cell r="L341" t="str">
            <v>B.</v>
          </cell>
          <cell r="N341" t="str">
            <v>BAHAN</v>
          </cell>
        </row>
        <row r="342">
          <cell r="C342" t="str">
            <v>Biaya Pasti per Jam             =</v>
          </cell>
          <cell r="E342" t="str">
            <v>( E + F )</v>
          </cell>
          <cell r="G342" t="str">
            <v>G</v>
          </cell>
          <cell r="H342">
            <v>109816.37819823694</v>
          </cell>
          <cell r="I342" t="str">
            <v>Rupiah</v>
          </cell>
        </row>
        <row r="343">
          <cell r="L343" t="str">
            <v>1.</v>
          </cell>
          <cell r="N343" t="str">
            <v>-</v>
          </cell>
          <cell r="R343" t="str">
            <v xml:space="preserve">-  </v>
          </cell>
          <cell r="S343" t="str">
            <v xml:space="preserve">-   </v>
          </cell>
          <cell r="V343" t="str">
            <v>-</v>
          </cell>
        </row>
        <row r="344">
          <cell r="A344" t="str">
            <v>C.</v>
          </cell>
          <cell r="C344" t="str">
            <v>BIAYA OPERASI PER JAM KERJA</v>
          </cell>
          <cell r="L344" t="str">
            <v>2.</v>
          </cell>
          <cell r="N344" t="str">
            <v>-</v>
          </cell>
          <cell r="R344" t="str">
            <v xml:space="preserve">-  </v>
          </cell>
          <cell r="S344" t="str">
            <v xml:space="preserve">-   </v>
          </cell>
          <cell r="V344" t="str">
            <v>-</v>
          </cell>
        </row>
        <row r="346">
          <cell r="A346" t="str">
            <v xml:space="preserve">1. </v>
          </cell>
          <cell r="C346" t="str">
            <v xml:space="preserve">Bahan Bakar  =  (0.125-0.175 Ltr/HP/Jam)   x Pw x Ms </v>
          </cell>
          <cell r="G346" t="str">
            <v>H</v>
          </cell>
          <cell r="H346">
            <v>35156.25</v>
          </cell>
          <cell r="I346" t="str">
            <v>Rupiah</v>
          </cell>
        </row>
        <row r="348">
          <cell r="A348" t="str">
            <v xml:space="preserve">2. </v>
          </cell>
          <cell r="C348" t="str">
            <v>Pelumas         =  (0.01-0.02 Ltr/HP/Jam) x Pw x Mp</v>
          </cell>
          <cell r="G348" t="str">
            <v>I</v>
          </cell>
          <cell r="H348">
            <v>24750</v>
          </cell>
          <cell r="I348" t="str">
            <v>Rupiah</v>
          </cell>
        </row>
        <row r="350">
          <cell r="A350" t="str">
            <v xml:space="preserve">3. </v>
          </cell>
          <cell r="C350" t="str">
            <v>Perawatan dan</v>
          </cell>
          <cell r="D350" t="str">
            <v>(12,5 % - 17,5 %)  x  B</v>
          </cell>
          <cell r="G350" t="str">
            <v>K</v>
          </cell>
          <cell r="H350">
            <v>45312.5</v>
          </cell>
          <cell r="I350" t="str">
            <v>Rupiah</v>
          </cell>
        </row>
        <row r="351">
          <cell r="C351" t="str">
            <v xml:space="preserve">        perbaikan    =</v>
          </cell>
          <cell r="D351" t="str">
            <v>W</v>
          </cell>
        </row>
        <row r="352">
          <cell r="L352" t="str">
            <v>C.</v>
          </cell>
          <cell r="N352" t="str">
            <v>ALAT</v>
          </cell>
        </row>
        <row r="353">
          <cell r="A353" t="str">
            <v xml:space="preserve">4. </v>
          </cell>
          <cell r="C353" t="str">
            <v>Operator</v>
          </cell>
          <cell r="D353" t="str">
            <v>=   ( 1  Orang / Jam )  x  U1</v>
          </cell>
          <cell r="G353" t="str">
            <v>L</v>
          </cell>
          <cell r="H353">
            <v>0</v>
          </cell>
          <cell r="I353" t="str">
            <v>Rupiah</v>
          </cell>
        </row>
        <row r="354">
          <cell r="A354" t="str">
            <v xml:space="preserve">5. </v>
          </cell>
          <cell r="C354" t="str">
            <v>Pembantu Operator</v>
          </cell>
          <cell r="D354" t="str">
            <v>=   ( 1  Orang / Jam )  x  U2</v>
          </cell>
          <cell r="G354" t="str">
            <v>M</v>
          </cell>
          <cell r="H354">
            <v>0</v>
          </cell>
          <cell r="I354" t="str">
            <v>Rupiah</v>
          </cell>
          <cell r="L354" t="str">
            <v>1.</v>
          </cell>
          <cell r="N354" t="str">
            <v>WHEEL LOADER 1.0-1.6 M3</v>
          </cell>
          <cell r="Q354" t="str">
            <v>jam</v>
          </cell>
          <cell r="R354">
            <v>1</v>
          </cell>
          <cell r="S354">
            <v>215035.12819823693</v>
          </cell>
          <cell r="V354">
            <v>215035.12819823693</v>
          </cell>
        </row>
        <row r="355">
          <cell r="L355" t="str">
            <v>2.</v>
          </cell>
          <cell r="N355" t="str">
            <v>-</v>
          </cell>
          <cell r="Q355" t="str">
            <v>jam</v>
          </cell>
          <cell r="R355" t="str">
            <v xml:space="preserve">-  </v>
          </cell>
          <cell r="S355" t="str">
            <v xml:space="preserve">-   </v>
          </cell>
          <cell r="V355" t="str">
            <v>-</v>
          </cell>
        </row>
        <row r="356">
          <cell r="C356" t="str">
            <v>Biaya Operasi per Jam        =</v>
          </cell>
          <cell r="E356" t="str">
            <v>(H+I+K+L+M)</v>
          </cell>
          <cell r="G356" t="str">
            <v>P</v>
          </cell>
          <cell r="H356">
            <v>105218.75</v>
          </cell>
          <cell r="I356" t="str">
            <v>Rupiah</v>
          </cell>
        </row>
        <row r="358">
          <cell r="A358" t="str">
            <v>D.</v>
          </cell>
          <cell r="C358" t="str">
            <v>TOTAL BIAYA SEWA ALAT / JAM   =   ( G + P )</v>
          </cell>
          <cell r="G358" t="str">
            <v>S</v>
          </cell>
          <cell r="H358">
            <v>215035.12819823693</v>
          </cell>
          <cell r="I358" t="str">
            <v>Rupiah</v>
          </cell>
        </row>
        <row r="362">
          <cell r="A362" t="str">
            <v>E.</v>
          </cell>
          <cell r="C362" t="str">
            <v>LAIN - LAIN</v>
          </cell>
        </row>
        <row r="363">
          <cell r="L363" t="str">
            <v>D.</v>
          </cell>
          <cell r="N363" t="str">
            <v>JUMLAH HARGA TENAGA, BAHAN DAN ALAT  ( A + B + C )</v>
          </cell>
          <cell r="V363">
            <v>215035.12819823693</v>
          </cell>
        </row>
        <row r="364">
          <cell r="A364" t="str">
            <v xml:space="preserve">1. </v>
          </cell>
          <cell r="C364" t="str">
            <v>Tingkat Suku Bunga</v>
          </cell>
          <cell r="G364" t="str">
            <v>i</v>
          </cell>
          <cell r="H364">
            <v>20</v>
          </cell>
          <cell r="I364" t="str">
            <v>% / Tahun</v>
          </cell>
          <cell r="L364" t="str">
            <v>E.</v>
          </cell>
          <cell r="N364" t="str">
            <v>OVERHEAD &amp; PROFIT</v>
          </cell>
          <cell r="Q364">
            <v>10</v>
          </cell>
          <cell r="R364" t="str">
            <v>%  x  D</v>
          </cell>
          <cell r="V364">
            <v>21503.512819823693</v>
          </cell>
        </row>
        <row r="365">
          <cell r="A365" t="str">
            <v xml:space="preserve">2. </v>
          </cell>
          <cell r="C365" t="str">
            <v>Upah Operator / Sopir</v>
          </cell>
          <cell r="G365" t="str">
            <v>U1</v>
          </cell>
          <cell r="H365">
            <v>0</v>
          </cell>
          <cell r="I365" t="str">
            <v>Rp./Jam</v>
          </cell>
          <cell r="L365" t="str">
            <v>F.</v>
          </cell>
          <cell r="N365" t="str">
            <v>HARGA SATUAN PEKERJAAN  ( D + E )</v>
          </cell>
          <cell r="V365">
            <v>236538.64101806062</v>
          </cell>
        </row>
        <row r="366">
          <cell r="A366" t="str">
            <v xml:space="preserve">3. </v>
          </cell>
          <cell r="C366" t="str">
            <v>Upah Pembantu Operator / Pmb.Sopir</v>
          </cell>
          <cell r="G366" t="str">
            <v>U2</v>
          </cell>
          <cell r="H366">
            <v>0</v>
          </cell>
          <cell r="I366" t="str">
            <v>Rp./Jam</v>
          </cell>
          <cell r="L366" t="str">
            <v>Note: 1</v>
          </cell>
          <cell r="N366" t="str">
            <v>SATUAN dapat berdasarkan atas jam operasi untuk Tenaga Kerja dan Peralatan, volume dan/atau ukuran</v>
          </cell>
        </row>
        <row r="367">
          <cell r="A367" t="str">
            <v xml:space="preserve">4. </v>
          </cell>
          <cell r="C367" t="str">
            <v>Bahan Bakar Bensin</v>
          </cell>
          <cell r="G367" t="str">
            <v>Mb</v>
          </cell>
          <cell r="H367">
            <v>2450</v>
          </cell>
          <cell r="I367" t="str">
            <v>Liter</v>
          </cell>
          <cell r="N367" t="str">
            <v>berat untuk bahan-bahan.</v>
          </cell>
        </row>
        <row r="368">
          <cell r="A368" t="str">
            <v xml:space="preserve">5. </v>
          </cell>
          <cell r="C368" t="str">
            <v>Bahan Bakar Solar</v>
          </cell>
          <cell r="G368" t="str">
            <v>Ms</v>
          </cell>
          <cell r="H368">
            <v>2250</v>
          </cell>
          <cell r="I368" t="str">
            <v>Liter</v>
          </cell>
          <cell r="L368">
            <v>2</v>
          </cell>
          <cell r="N368" t="str">
            <v>Kuantitas satuan adalah kuantitas setiap komponen untuk menyelesaikan satu satuan pekerjaan dari nomor</v>
          </cell>
        </row>
        <row r="369">
          <cell r="A369" t="str">
            <v xml:space="preserve">6. </v>
          </cell>
          <cell r="C369" t="str">
            <v>Minyak Pelumas</v>
          </cell>
          <cell r="G369" t="str">
            <v>Mp</v>
          </cell>
          <cell r="H369">
            <v>19800</v>
          </cell>
          <cell r="I369" t="str">
            <v>Liter</v>
          </cell>
          <cell r="N369" t="str">
            <v>mata pembayaran.</v>
          </cell>
        </row>
        <row r="370">
          <cell r="L370">
            <v>3</v>
          </cell>
          <cell r="N370" t="str">
            <v>Biaya satuan untuk peralatan sudah termasuk bahan bakar, bahan habis dipakai dan operator.</v>
          </cell>
        </row>
        <row r="371">
          <cell r="L371">
            <v>4</v>
          </cell>
          <cell r="N371" t="str">
            <v>Biaya satuan sudah termasuk pengeluaran untuk seluruh pajak yang berkaitan (tetapi tidak termasuk PPN</v>
          </cell>
        </row>
        <row r="372">
          <cell r="N372" t="str">
            <v>yang dibayar dari kontrak) dan biaya-biaya lainnya.</v>
          </cell>
        </row>
        <row r="373">
          <cell r="A373" t="str">
            <v>ITEM PEMBAYARAN No.</v>
          </cell>
          <cell r="D373" t="str">
            <v>:  9.10</v>
          </cell>
          <cell r="U373" t="str">
            <v>Analisa EI-910</v>
          </cell>
        </row>
        <row r="374">
          <cell r="A374" t="str">
            <v>JENIS PEKERJAAN</v>
          </cell>
          <cell r="D374" t="str">
            <v>:  PEKERJAAN HARIAN</v>
          </cell>
        </row>
        <row r="375">
          <cell r="A375" t="str">
            <v>SATUAN PEMBAYARAN</v>
          </cell>
          <cell r="D375" t="str">
            <v>:  JAM</v>
          </cell>
          <cell r="J375" t="str">
            <v xml:space="preserve">         URAIAN ANALISA HARGA SATUAN</v>
          </cell>
          <cell r="L375" t="str">
            <v>FORMULIR STANDAR UNTUK</v>
          </cell>
        </row>
        <row r="376">
          <cell r="L376" t="str">
            <v>PEREKAMAN ANALISA MASING-MASING HARGA SATUAN</v>
          </cell>
        </row>
        <row r="377">
          <cell r="L377" t="str">
            <v/>
          </cell>
        </row>
        <row r="378">
          <cell r="A378" t="str">
            <v>No.</v>
          </cell>
          <cell r="C378" t="str">
            <v>U R A I A N</v>
          </cell>
          <cell r="G378" t="str">
            <v>KODE</v>
          </cell>
          <cell r="H378" t="str">
            <v>KOEF.</v>
          </cell>
          <cell r="I378" t="str">
            <v>SATUAN</v>
          </cell>
          <cell r="J378" t="str">
            <v>KETERANGAN</v>
          </cell>
        </row>
        <row r="380">
          <cell r="L380" t="str">
            <v>Proyek / Bagpro</v>
          </cell>
          <cell r="O380" t="str">
            <v xml:space="preserve">:  Peningkatan Jalan Dan Jembatan Prop. NTT </v>
          </cell>
        </row>
        <row r="381">
          <cell r="A381" t="str">
            <v>A.</v>
          </cell>
          <cell r="C381" t="str">
            <v>URAIAN PERALATAN</v>
          </cell>
          <cell r="L381" t="str">
            <v>No. Paket Kontrak</v>
          </cell>
          <cell r="O381" t="str">
            <v xml:space="preserve">:  </v>
          </cell>
        </row>
        <row r="382">
          <cell r="L382" t="str">
            <v>Nama Paket</v>
          </cell>
          <cell r="O382" t="str">
            <v>:  Pembangunan Jalan Resetlement Pengungsi Mauritzu</v>
          </cell>
        </row>
        <row r="383">
          <cell r="A383" t="str">
            <v xml:space="preserve">1. </v>
          </cell>
          <cell r="C383" t="str">
            <v>Jenis Peralatan</v>
          </cell>
          <cell r="G383" t="str">
            <v>TRACK LOADER 75-100 HP</v>
          </cell>
          <cell r="J383" t="str">
            <v>(E14)</v>
          </cell>
          <cell r="L383" t="str">
            <v>Prop / Kab / Kodya</v>
          </cell>
          <cell r="O383" t="str">
            <v>:  Nusa Tenggara Timur / TTU</v>
          </cell>
        </row>
        <row r="384">
          <cell r="A384" t="str">
            <v xml:space="preserve">2. </v>
          </cell>
          <cell r="C384" t="str">
            <v>Tenaga</v>
          </cell>
          <cell r="G384" t="str">
            <v>Pw</v>
          </cell>
          <cell r="H384">
            <v>95</v>
          </cell>
          <cell r="I384" t="str">
            <v>HP</v>
          </cell>
          <cell r="L384" t="str">
            <v>ITEM PEMBAYARAN NO.</v>
          </cell>
          <cell r="O384" t="str">
            <v>:  9.10</v>
          </cell>
          <cell r="S384" t="str">
            <v>PERKIRAAN VOL. PEK.</v>
          </cell>
          <cell r="U384" t="str">
            <v>:</v>
          </cell>
          <cell r="V384">
            <v>0</v>
          </cell>
        </row>
        <row r="385">
          <cell r="A385" t="str">
            <v xml:space="preserve">3. </v>
          </cell>
          <cell r="C385" t="str">
            <v>Kapasitas</v>
          </cell>
          <cell r="G385" t="str">
            <v>Cp</v>
          </cell>
          <cell r="H385">
            <v>1.5</v>
          </cell>
          <cell r="I385" t="str">
            <v>M3</v>
          </cell>
          <cell r="L385" t="str">
            <v>JENIS PEKERJAAN</v>
          </cell>
          <cell r="O385" t="str">
            <v>:  PEKERJAAN HARIAN</v>
          </cell>
          <cell r="S385" t="str">
            <v>TOTAL HARGA (Rp.)</v>
          </cell>
          <cell r="U385" t="str">
            <v>:</v>
          </cell>
          <cell r="V385">
            <v>0</v>
          </cell>
        </row>
        <row r="386">
          <cell r="A386" t="str">
            <v xml:space="preserve">4. </v>
          </cell>
          <cell r="C386" t="str">
            <v>Umur Ekonomis</v>
          </cell>
          <cell r="G386" t="str">
            <v>A</v>
          </cell>
          <cell r="H386">
            <v>5</v>
          </cell>
          <cell r="I386" t="str">
            <v>Tahun</v>
          </cell>
          <cell r="J386" t="str">
            <v xml:space="preserve"> Alat Baru</v>
          </cell>
          <cell r="P386" t="str">
            <v>TRACK LOADER 75-100 HP</v>
          </cell>
          <cell r="S386" t="str">
            <v>% THD. BIAYA PROYEK</v>
          </cell>
          <cell r="U386" t="str">
            <v>:</v>
          </cell>
          <cell r="V386">
            <v>0</v>
          </cell>
        </row>
        <row r="387">
          <cell r="A387" t="str">
            <v xml:space="preserve">5. </v>
          </cell>
          <cell r="C387" t="str">
            <v>Jam Operasi Dalam 1 Tahun</v>
          </cell>
          <cell r="G387" t="str">
            <v>W</v>
          </cell>
          <cell r="H387">
            <v>2000</v>
          </cell>
          <cell r="I387" t="str">
            <v>Jam</v>
          </cell>
          <cell r="J387" t="str">
            <v xml:space="preserve"> Alat Baru</v>
          </cell>
          <cell r="L387" t="str">
            <v>SATUAN PEMBAYARAN</v>
          </cell>
          <cell r="O387" t="str">
            <v>:  JAM</v>
          </cell>
          <cell r="Q387" t="str">
            <v>(E14)</v>
          </cell>
        </row>
        <row r="388">
          <cell r="A388" t="str">
            <v xml:space="preserve">6. </v>
          </cell>
          <cell r="C388" t="str">
            <v>Harga Alat</v>
          </cell>
          <cell r="G388" t="str">
            <v>B</v>
          </cell>
          <cell r="H388">
            <v>1050000000</v>
          </cell>
          <cell r="I388" t="str">
            <v>Rupiah</v>
          </cell>
          <cell r="J388" t="str">
            <v xml:space="preserve"> Alat Baru</v>
          </cell>
        </row>
        <row r="390">
          <cell r="R390" t="str">
            <v>PERKIRAAN</v>
          </cell>
          <cell r="S390" t="str">
            <v>HARGA</v>
          </cell>
          <cell r="T390" t="str">
            <v>JUMLAH</v>
          </cell>
        </row>
        <row r="391">
          <cell r="A391" t="str">
            <v>B.</v>
          </cell>
          <cell r="C391" t="str">
            <v>BIAYA PASTI PER JAM KERJA</v>
          </cell>
          <cell r="L391" t="str">
            <v>NO.</v>
          </cell>
          <cell r="N391" t="str">
            <v>KOMPONEN</v>
          </cell>
          <cell r="Q391" t="str">
            <v>SATUAN</v>
          </cell>
          <cell r="R391" t="str">
            <v>KUANTITAS</v>
          </cell>
          <cell r="S391" t="str">
            <v>SATUAN</v>
          </cell>
          <cell r="T391" t="str">
            <v>HARGA</v>
          </cell>
        </row>
        <row r="392">
          <cell r="S392" t="str">
            <v>(Rp.)</v>
          </cell>
          <cell r="T392" t="str">
            <v>(Rp.)</v>
          </cell>
        </row>
        <row r="393">
          <cell r="A393" t="str">
            <v xml:space="preserve">1. </v>
          </cell>
          <cell r="C393" t="str">
            <v>Nilai Sisa Alat</v>
          </cell>
          <cell r="D393" t="str">
            <v>=  10 % x Harga Alat Baru</v>
          </cell>
          <cell r="G393" t="str">
            <v>C</v>
          </cell>
          <cell r="H393">
            <v>105000000</v>
          </cell>
          <cell r="I393" t="str">
            <v>Rupiah</v>
          </cell>
        </row>
        <row r="395">
          <cell r="A395" t="str">
            <v xml:space="preserve">2. </v>
          </cell>
          <cell r="C395" t="str">
            <v>Faktor Angsuran Modal    =</v>
          </cell>
          <cell r="E395" t="str">
            <v>i x (1 + i)^A</v>
          </cell>
          <cell r="G395" t="str">
            <v>D</v>
          </cell>
          <cell r="H395">
            <v>0.33437970328961514</v>
          </cell>
          <cell r="I395" t="str">
            <v>-</v>
          </cell>
          <cell r="L395" t="str">
            <v>A.</v>
          </cell>
          <cell r="N395" t="str">
            <v>PEKERJA</v>
          </cell>
        </row>
        <row r="396">
          <cell r="E396" t="str">
            <v>(1 + i)^A - 1</v>
          </cell>
        </row>
        <row r="397">
          <cell r="A397" t="str">
            <v xml:space="preserve">3. </v>
          </cell>
          <cell r="C397" t="str">
            <v>Biaya Pasti per Jam  :</v>
          </cell>
          <cell r="L397" t="str">
            <v>1.</v>
          </cell>
          <cell r="N397" t="str">
            <v>-</v>
          </cell>
          <cell r="R397" t="str">
            <v xml:space="preserve">-  </v>
          </cell>
          <cell r="S397" t="str">
            <v xml:space="preserve">-   </v>
          </cell>
          <cell r="V397" t="str">
            <v>-</v>
          </cell>
        </row>
        <row r="398">
          <cell r="C398" t="str">
            <v>a.  Biaya Pengembalian Modal  =</v>
          </cell>
          <cell r="E398" t="str">
            <v>( B - C ) x D</v>
          </cell>
          <cell r="G398" t="str">
            <v>E</v>
          </cell>
          <cell r="H398">
            <v>157994.40980434316</v>
          </cell>
          <cell r="I398" t="str">
            <v>Rupiah</v>
          </cell>
          <cell r="L398" t="str">
            <v>2.</v>
          </cell>
          <cell r="N398" t="str">
            <v>-</v>
          </cell>
          <cell r="R398" t="str">
            <v xml:space="preserve">-  </v>
          </cell>
          <cell r="S398" t="str">
            <v xml:space="preserve">-   </v>
          </cell>
          <cell r="V398" t="str">
            <v>-</v>
          </cell>
        </row>
        <row r="399">
          <cell r="E399" t="str">
            <v>W</v>
          </cell>
        </row>
        <row r="401">
          <cell r="C401" t="str">
            <v>b.  Asuransi, dll =</v>
          </cell>
          <cell r="D401">
            <v>2E-3</v>
          </cell>
          <cell r="E401" t="str">
            <v xml:space="preserve">  x   B</v>
          </cell>
          <cell r="G401" t="str">
            <v>F</v>
          </cell>
          <cell r="H401">
            <v>1050</v>
          </cell>
          <cell r="I401" t="str">
            <v>Rupiah</v>
          </cell>
        </row>
        <row r="402">
          <cell r="E402" t="str">
            <v>W</v>
          </cell>
        </row>
        <row r="403">
          <cell r="L403" t="str">
            <v>B.</v>
          </cell>
          <cell r="N403" t="str">
            <v>BAHAN</v>
          </cell>
        </row>
        <row r="404">
          <cell r="C404" t="str">
            <v>Biaya Pasti per Jam             =</v>
          </cell>
          <cell r="E404" t="str">
            <v>( E + F )</v>
          </cell>
          <cell r="G404" t="str">
            <v>G</v>
          </cell>
          <cell r="H404">
            <v>159044.40980434316</v>
          </cell>
          <cell r="I404" t="str">
            <v>Rupiah</v>
          </cell>
        </row>
        <row r="405">
          <cell r="L405" t="str">
            <v>1.</v>
          </cell>
          <cell r="N405" t="str">
            <v>-</v>
          </cell>
          <cell r="R405" t="str">
            <v xml:space="preserve">-  </v>
          </cell>
          <cell r="S405" t="str">
            <v xml:space="preserve">-   </v>
          </cell>
          <cell r="V405" t="str">
            <v>-</v>
          </cell>
        </row>
        <row r="406">
          <cell r="A406" t="str">
            <v>C.</v>
          </cell>
          <cell r="C406" t="str">
            <v>BIAYA OPERASI PER JAM KERJA</v>
          </cell>
          <cell r="L406" t="str">
            <v>2.</v>
          </cell>
          <cell r="N406" t="str">
            <v>-</v>
          </cell>
          <cell r="R406" t="str">
            <v xml:space="preserve">-  </v>
          </cell>
          <cell r="S406" t="str">
            <v xml:space="preserve">-   </v>
          </cell>
          <cell r="V406" t="str">
            <v>-</v>
          </cell>
        </row>
        <row r="408">
          <cell r="A408" t="str">
            <v xml:space="preserve">1. </v>
          </cell>
          <cell r="C408" t="str">
            <v xml:space="preserve">Bahan Bakar  =  (0.125-0.175 Ltr/HP/Jam)   x Pw x Ms </v>
          </cell>
          <cell r="G408" t="str">
            <v>H</v>
          </cell>
          <cell r="H408">
            <v>26718.75</v>
          </cell>
          <cell r="I408" t="str">
            <v>Rupiah</v>
          </cell>
        </row>
        <row r="410">
          <cell r="A410" t="str">
            <v xml:space="preserve">2. </v>
          </cell>
          <cell r="C410" t="str">
            <v>Pelumas         =  (0.01-0.02 Ltr/HP/Jam) x Pw x Mp</v>
          </cell>
          <cell r="G410" t="str">
            <v>I</v>
          </cell>
          <cell r="H410">
            <v>18810</v>
          </cell>
          <cell r="I410" t="str">
            <v>Rupiah</v>
          </cell>
        </row>
        <row r="412">
          <cell r="A412" t="str">
            <v xml:space="preserve">3. </v>
          </cell>
          <cell r="C412" t="str">
            <v>Perawatan dan</v>
          </cell>
          <cell r="D412" t="str">
            <v>(12,5 % - 17,5 %)  x  B</v>
          </cell>
          <cell r="G412" t="str">
            <v>K</v>
          </cell>
          <cell r="H412">
            <v>65625</v>
          </cell>
          <cell r="I412" t="str">
            <v>Rupiah</v>
          </cell>
        </row>
        <row r="413">
          <cell r="C413" t="str">
            <v xml:space="preserve">        perbaikan    =</v>
          </cell>
          <cell r="D413" t="str">
            <v>W</v>
          </cell>
        </row>
        <row r="414">
          <cell r="L414" t="str">
            <v>C.</v>
          </cell>
          <cell r="N414" t="str">
            <v>ALAT</v>
          </cell>
        </row>
        <row r="415">
          <cell r="A415" t="str">
            <v xml:space="preserve">4. </v>
          </cell>
          <cell r="C415" t="str">
            <v>Operator</v>
          </cell>
          <cell r="D415" t="str">
            <v>=   ( 1  Orang / Jam )  x  U1</v>
          </cell>
          <cell r="G415" t="str">
            <v>L</v>
          </cell>
          <cell r="H415">
            <v>0</v>
          </cell>
          <cell r="I415" t="str">
            <v>Rupiah</v>
          </cell>
        </row>
        <row r="416">
          <cell r="A416" t="str">
            <v xml:space="preserve">5. </v>
          </cell>
          <cell r="C416" t="str">
            <v>Pembantu Operator</v>
          </cell>
          <cell r="D416" t="str">
            <v>=   ( 1  Orang / Jam )  x  U2</v>
          </cell>
          <cell r="G416" t="str">
            <v>M</v>
          </cell>
          <cell r="H416">
            <v>0</v>
          </cell>
          <cell r="I416" t="str">
            <v>Rupiah</v>
          </cell>
          <cell r="L416" t="str">
            <v>1.</v>
          </cell>
          <cell r="N416" t="str">
            <v>TRACK LOADER 75-100 HP</v>
          </cell>
          <cell r="Q416" t="str">
            <v>jam</v>
          </cell>
          <cell r="R416">
            <v>1</v>
          </cell>
          <cell r="S416">
            <v>270198.15980434313</v>
          </cell>
          <cell r="V416">
            <v>270198.15980434313</v>
          </cell>
        </row>
        <row r="417">
          <cell r="L417" t="str">
            <v>2.</v>
          </cell>
          <cell r="N417" t="str">
            <v>-</v>
          </cell>
          <cell r="Q417" t="str">
            <v>jam</v>
          </cell>
          <cell r="R417" t="str">
            <v xml:space="preserve">-  </v>
          </cell>
          <cell r="S417" t="str">
            <v xml:space="preserve">-   </v>
          </cell>
          <cell r="V417" t="str">
            <v>-</v>
          </cell>
        </row>
        <row r="418">
          <cell r="C418" t="str">
            <v>Biaya Operasi per Jam        =</v>
          </cell>
          <cell r="E418" t="str">
            <v>(H+I+K+L+M)</v>
          </cell>
          <cell r="G418" t="str">
            <v>P</v>
          </cell>
          <cell r="H418">
            <v>111153.75</v>
          </cell>
          <cell r="I418" t="str">
            <v>Rupiah</v>
          </cell>
        </row>
        <row r="420">
          <cell r="A420" t="str">
            <v>D.</v>
          </cell>
          <cell r="C420" t="str">
            <v>TOTAL BIAYA SEWA ALAT / JAM   =   ( G + P )</v>
          </cell>
          <cell r="G420" t="str">
            <v>S</v>
          </cell>
          <cell r="H420">
            <v>270198.15980434313</v>
          </cell>
          <cell r="I420" t="str">
            <v>Rupiah</v>
          </cell>
        </row>
        <row r="424">
          <cell r="A424" t="str">
            <v>E.</v>
          </cell>
          <cell r="C424" t="str">
            <v>LAIN - LAIN</v>
          </cell>
        </row>
        <row r="425">
          <cell r="L425" t="str">
            <v>D.</v>
          </cell>
          <cell r="N425" t="str">
            <v>JUMLAH HARGA TENAGA, BAHAN DAN ALAT  ( A + B + C )</v>
          </cell>
          <cell r="V425">
            <v>270198.15980434313</v>
          </cell>
        </row>
        <row r="426">
          <cell r="A426" t="str">
            <v xml:space="preserve">1. </v>
          </cell>
          <cell r="C426" t="str">
            <v>Tingkat Suku Bunga</v>
          </cell>
          <cell r="G426" t="str">
            <v>i</v>
          </cell>
          <cell r="H426">
            <v>20</v>
          </cell>
          <cell r="I426" t="str">
            <v>% / Tahun</v>
          </cell>
          <cell r="L426" t="str">
            <v>E.</v>
          </cell>
          <cell r="N426" t="str">
            <v>OVERHEAD &amp; PROFIT</v>
          </cell>
          <cell r="Q426">
            <v>10</v>
          </cell>
          <cell r="R426" t="str">
            <v>%  x  D</v>
          </cell>
          <cell r="V426">
            <v>27019.815980434316</v>
          </cell>
        </row>
        <row r="427">
          <cell r="A427" t="str">
            <v xml:space="preserve">2. </v>
          </cell>
          <cell r="C427" t="str">
            <v>Upah Operator / Sopir</v>
          </cell>
          <cell r="G427" t="str">
            <v>U1</v>
          </cell>
          <cell r="H427">
            <v>0</v>
          </cell>
          <cell r="I427" t="str">
            <v>Rp./Jam</v>
          </cell>
          <cell r="L427" t="str">
            <v>F.</v>
          </cell>
          <cell r="N427" t="str">
            <v>HARGA SATUAN PEKERJAAN  ( D + E )</v>
          </cell>
          <cell r="V427">
            <v>297217.97578477743</v>
          </cell>
        </row>
        <row r="428">
          <cell r="A428" t="str">
            <v xml:space="preserve">3. </v>
          </cell>
          <cell r="C428" t="str">
            <v>Upah Pembantu Operator / Pmb.Sopir</v>
          </cell>
          <cell r="G428" t="str">
            <v>U2</v>
          </cell>
          <cell r="H428">
            <v>0</v>
          </cell>
          <cell r="I428" t="str">
            <v>Rp./Jam</v>
          </cell>
          <cell r="L428" t="str">
            <v>Note: 1</v>
          </cell>
          <cell r="N428" t="str">
            <v>SATUAN dapat berdasarkan atas jam operasi untuk Tenaga Kerja dan Peralatan, volume dan/atau ukuran</v>
          </cell>
        </row>
        <row r="429">
          <cell r="A429" t="str">
            <v xml:space="preserve">4. </v>
          </cell>
          <cell r="C429" t="str">
            <v>Bahan Bakar Bensin</v>
          </cell>
          <cell r="G429" t="str">
            <v>Mb</v>
          </cell>
          <cell r="H429">
            <v>2450</v>
          </cell>
          <cell r="I429" t="str">
            <v>Liter</v>
          </cell>
          <cell r="N429" t="str">
            <v>berat untuk bahan-bahan.</v>
          </cell>
        </row>
        <row r="430">
          <cell r="A430" t="str">
            <v xml:space="preserve">5. </v>
          </cell>
          <cell r="C430" t="str">
            <v>Bahan Bakar Solar</v>
          </cell>
          <cell r="G430" t="str">
            <v>Ms</v>
          </cell>
          <cell r="H430">
            <v>2250</v>
          </cell>
          <cell r="I430" t="str">
            <v>Liter</v>
          </cell>
          <cell r="L430">
            <v>2</v>
          </cell>
          <cell r="N430" t="str">
            <v>Kuantitas satuan adalah kuantitas setiap komponen untuk menyelesaikan satu satuan pekerjaan dari nomor</v>
          </cell>
        </row>
        <row r="431">
          <cell r="A431" t="str">
            <v xml:space="preserve">6. </v>
          </cell>
          <cell r="C431" t="str">
            <v>Minyak Pelumas</v>
          </cell>
          <cell r="G431" t="str">
            <v>Mp</v>
          </cell>
          <cell r="H431">
            <v>19800</v>
          </cell>
          <cell r="I431" t="str">
            <v>Liter</v>
          </cell>
          <cell r="N431" t="str">
            <v>mata pembayaran.</v>
          </cell>
        </row>
        <row r="432">
          <cell r="L432">
            <v>3</v>
          </cell>
          <cell r="N432" t="str">
            <v>Biaya satuan untuk peralatan sudah termasuk bahan bakar, bahan habis dipakai dan operator.</v>
          </cell>
        </row>
        <row r="433">
          <cell r="L433">
            <v>4</v>
          </cell>
          <cell r="N433" t="str">
            <v>Biaya satuan sudah termasuk pengeluaran untuk seluruh pajak yang berkaitan (tetapi tidak termasuk PPN</v>
          </cell>
        </row>
        <row r="434">
          <cell r="N434" t="str">
            <v>yang dibayar dari kontrak) dan biaya-biaya lainnya.</v>
          </cell>
        </row>
        <row r="435">
          <cell r="A435" t="str">
            <v>ITEM PEMBAYARAN No.</v>
          </cell>
          <cell r="D435" t="str">
            <v>:  9.11</v>
          </cell>
          <cell r="U435" t="str">
            <v>Analisa EI-911</v>
          </cell>
        </row>
        <row r="436">
          <cell r="A436" t="str">
            <v>JENIS PEKERJAAN</v>
          </cell>
          <cell r="D436" t="str">
            <v>:  PEKERJAAN HARIAN</v>
          </cell>
        </row>
        <row r="437">
          <cell r="A437" t="str">
            <v>SATUAN PEMBAYARAN</v>
          </cell>
          <cell r="D437" t="str">
            <v>:  JAM</v>
          </cell>
          <cell r="J437" t="str">
            <v xml:space="preserve">         URAIAN ANALISA HARGA SATUAN</v>
          </cell>
          <cell r="L437" t="str">
            <v>FORMULIR STANDAR UNTUK</v>
          </cell>
        </row>
        <row r="438">
          <cell r="L438" t="str">
            <v>PEREKAMAN ANALISA MASING-MASING HARGA SATUAN</v>
          </cell>
        </row>
        <row r="439">
          <cell r="L439" t="str">
            <v/>
          </cell>
        </row>
        <row r="440">
          <cell r="A440" t="str">
            <v>No.</v>
          </cell>
          <cell r="C440" t="str">
            <v>U R A I A N</v>
          </cell>
          <cell r="G440" t="str">
            <v>KODE</v>
          </cell>
          <cell r="H440" t="str">
            <v>KOEF.</v>
          </cell>
          <cell r="I440" t="str">
            <v>SATUAN</v>
          </cell>
          <cell r="J440" t="str">
            <v>KETERANGAN</v>
          </cell>
        </row>
        <row r="442">
          <cell r="L442" t="str">
            <v>Proyek / Bagpro</v>
          </cell>
          <cell r="O442" t="str">
            <v xml:space="preserve">:  Peningkatan Jalan Dan Jembatan Prop. NTT </v>
          </cell>
        </row>
        <row r="443">
          <cell r="A443" t="str">
            <v>A.</v>
          </cell>
          <cell r="C443" t="str">
            <v>URAIAN PERALATAN</v>
          </cell>
          <cell r="L443" t="str">
            <v>No. Paket Kontrak</v>
          </cell>
          <cell r="O443" t="str">
            <v xml:space="preserve">:  </v>
          </cell>
        </row>
        <row r="444">
          <cell r="L444" t="str">
            <v>Nama Paket</v>
          </cell>
          <cell r="O444" t="str">
            <v>:  Pembangunan Jalan Resetlement Pengungsi Mauritzu</v>
          </cell>
        </row>
        <row r="445">
          <cell r="A445" t="str">
            <v xml:space="preserve">1. </v>
          </cell>
          <cell r="C445" t="str">
            <v>Jenis Peralatan</v>
          </cell>
          <cell r="G445" t="str">
            <v>EXCAVATOR 80-140 HP</v>
          </cell>
          <cell r="J445" t="str">
            <v>(E10)</v>
          </cell>
          <cell r="L445" t="str">
            <v>Prop / Kab / Kodya</v>
          </cell>
          <cell r="O445" t="str">
            <v>:  Nusa Tenggara Timur / TTU</v>
          </cell>
        </row>
        <row r="446">
          <cell r="A446" t="str">
            <v xml:space="preserve">2. </v>
          </cell>
          <cell r="C446" t="str">
            <v>Tenaga</v>
          </cell>
          <cell r="G446" t="str">
            <v>Pw</v>
          </cell>
          <cell r="H446">
            <v>80</v>
          </cell>
          <cell r="I446" t="str">
            <v>HP</v>
          </cell>
          <cell r="L446" t="str">
            <v>ITEM PEMBAYARAN NO.</v>
          </cell>
          <cell r="O446" t="str">
            <v>:  9.11</v>
          </cell>
          <cell r="S446" t="str">
            <v>PERKIRAAN VOL. PEK.</v>
          </cell>
          <cell r="U446" t="str">
            <v>:</v>
          </cell>
          <cell r="V446">
            <v>0</v>
          </cell>
        </row>
        <row r="447">
          <cell r="A447" t="str">
            <v xml:space="preserve">3. </v>
          </cell>
          <cell r="C447" t="str">
            <v>Kapasitas</v>
          </cell>
          <cell r="G447" t="str">
            <v>Cp</v>
          </cell>
          <cell r="H447">
            <v>0.5</v>
          </cell>
          <cell r="I447" t="str">
            <v>M3</v>
          </cell>
          <cell r="L447" t="str">
            <v>JENIS PEKERJAAN</v>
          </cell>
          <cell r="O447" t="str">
            <v>:  PEKERJAAN HARIAN</v>
          </cell>
          <cell r="S447" t="str">
            <v>TOTAL HARGA (Rp.)</v>
          </cell>
          <cell r="U447" t="str">
            <v>:</v>
          </cell>
          <cell r="V447">
            <v>0</v>
          </cell>
        </row>
        <row r="448">
          <cell r="A448" t="str">
            <v xml:space="preserve">4. </v>
          </cell>
          <cell r="C448" t="str">
            <v>Umur Ekonomis</v>
          </cell>
          <cell r="G448" t="str">
            <v>A</v>
          </cell>
          <cell r="H448">
            <v>5</v>
          </cell>
          <cell r="I448" t="str">
            <v>Tahun</v>
          </cell>
          <cell r="J448" t="str">
            <v xml:space="preserve"> Alat Baru</v>
          </cell>
          <cell r="P448" t="str">
            <v>EXCAVATOR 80-140 HP</v>
          </cell>
          <cell r="S448" t="str">
            <v>% THD. BIAYA PROYEK</v>
          </cell>
          <cell r="U448" t="str">
            <v>:</v>
          </cell>
          <cell r="V448">
            <v>0</v>
          </cell>
        </row>
        <row r="449">
          <cell r="A449" t="str">
            <v xml:space="preserve">5. </v>
          </cell>
          <cell r="C449" t="str">
            <v>Jam Operasi Dalam 1 Tahun</v>
          </cell>
          <cell r="G449" t="str">
            <v>W</v>
          </cell>
          <cell r="H449">
            <v>2000</v>
          </cell>
          <cell r="I449" t="str">
            <v>Jam</v>
          </cell>
          <cell r="J449" t="str">
            <v xml:space="preserve"> Alat Baru</v>
          </cell>
          <cell r="L449" t="str">
            <v>SATUAN PEMBAYARAN</v>
          </cell>
          <cell r="O449" t="str">
            <v>:  JAM</v>
          </cell>
          <cell r="Q449" t="str">
            <v>(E10)</v>
          </cell>
        </row>
        <row r="450">
          <cell r="A450" t="str">
            <v xml:space="preserve">6. </v>
          </cell>
          <cell r="C450" t="str">
            <v>Harga Alat</v>
          </cell>
          <cell r="G450" t="str">
            <v>B</v>
          </cell>
          <cell r="H450">
            <v>850000000</v>
          </cell>
          <cell r="I450" t="str">
            <v>Rupiah</v>
          </cell>
          <cell r="J450" t="str">
            <v xml:space="preserve"> Alat Baru</v>
          </cell>
        </row>
        <row r="452">
          <cell r="R452" t="str">
            <v>PERKIRAAN</v>
          </cell>
          <cell r="S452" t="str">
            <v>HARGA</v>
          </cell>
          <cell r="T452" t="str">
            <v>JUMLAH</v>
          </cell>
        </row>
        <row r="453">
          <cell r="A453" t="str">
            <v>B.</v>
          </cell>
          <cell r="C453" t="str">
            <v>BIAYA PASTI PER JAM KERJA</v>
          </cell>
          <cell r="L453" t="str">
            <v>NO.</v>
          </cell>
          <cell r="N453" t="str">
            <v>KOMPONEN</v>
          </cell>
          <cell r="Q453" t="str">
            <v>SATUAN</v>
          </cell>
          <cell r="R453" t="str">
            <v>KUANTITAS</v>
          </cell>
          <cell r="S453" t="str">
            <v>SATUAN</v>
          </cell>
          <cell r="T453" t="str">
            <v>HARGA</v>
          </cell>
        </row>
        <row r="454">
          <cell r="S454" t="str">
            <v>(Rp.)</v>
          </cell>
          <cell r="T454" t="str">
            <v>(Rp.)</v>
          </cell>
        </row>
        <row r="455">
          <cell r="A455" t="str">
            <v xml:space="preserve">1. </v>
          </cell>
          <cell r="C455" t="str">
            <v>Nilai Sisa Alat</v>
          </cell>
          <cell r="D455" t="str">
            <v>=  10 % x Harga Alat Baru</v>
          </cell>
          <cell r="G455" t="str">
            <v>C</v>
          </cell>
          <cell r="H455">
            <v>85000000</v>
          </cell>
          <cell r="I455" t="str">
            <v>Rupiah</v>
          </cell>
        </row>
        <row r="457">
          <cell r="A457" t="str">
            <v xml:space="preserve">2. </v>
          </cell>
          <cell r="C457" t="str">
            <v>Faktor Angsuran Modal    =</v>
          </cell>
          <cell r="E457" t="str">
            <v>i x (1 + i)^A</v>
          </cell>
          <cell r="G457" t="str">
            <v>D</v>
          </cell>
          <cell r="H457">
            <v>0.33437970328961514</v>
          </cell>
          <cell r="I457" t="str">
            <v>-</v>
          </cell>
          <cell r="L457" t="str">
            <v>A.</v>
          </cell>
          <cell r="N457" t="str">
            <v>PEKERJA</v>
          </cell>
        </row>
        <row r="458">
          <cell r="E458" t="str">
            <v>(1 + i)^A - 1</v>
          </cell>
        </row>
        <row r="459">
          <cell r="A459" t="str">
            <v xml:space="preserve">3. </v>
          </cell>
          <cell r="C459" t="str">
            <v>Biaya Pasti per Jam  :</v>
          </cell>
          <cell r="L459" t="str">
            <v>1.</v>
          </cell>
          <cell r="N459" t="str">
            <v>-</v>
          </cell>
          <cell r="R459" t="str">
            <v xml:space="preserve">-  </v>
          </cell>
          <cell r="S459" t="str">
            <v xml:space="preserve">-   </v>
          </cell>
          <cell r="V459" t="str">
            <v>-</v>
          </cell>
        </row>
        <row r="460">
          <cell r="C460" t="str">
            <v>a.  Biaya Pengembalian Modal  =</v>
          </cell>
          <cell r="E460" t="str">
            <v>( B - C ) x D</v>
          </cell>
          <cell r="G460" t="str">
            <v>E</v>
          </cell>
          <cell r="H460">
            <v>127900.23650827778</v>
          </cell>
          <cell r="I460" t="str">
            <v>Rupiah</v>
          </cell>
          <cell r="L460" t="str">
            <v>2.</v>
          </cell>
          <cell r="N460" t="str">
            <v>-</v>
          </cell>
          <cell r="R460" t="str">
            <v xml:space="preserve">-  </v>
          </cell>
          <cell r="S460" t="str">
            <v xml:space="preserve">-   </v>
          </cell>
          <cell r="V460" t="str">
            <v>-</v>
          </cell>
        </row>
        <row r="461">
          <cell r="E461" t="str">
            <v>W</v>
          </cell>
        </row>
        <row r="463">
          <cell r="C463" t="str">
            <v>b.  Asuransi, dll =</v>
          </cell>
          <cell r="D463">
            <v>2E-3</v>
          </cell>
          <cell r="E463" t="str">
            <v xml:space="preserve">  x   B</v>
          </cell>
          <cell r="G463" t="str">
            <v>F</v>
          </cell>
          <cell r="H463">
            <v>850</v>
          </cell>
          <cell r="I463" t="str">
            <v>Rupiah</v>
          </cell>
        </row>
        <row r="464">
          <cell r="E464" t="str">
            <v>W</v>
          </cell>
        </row>
        <row r="465">
          <cell r="L465" t="str">
            <v>B.</v>
          </cell>
          <cell r="N465" t="str">
            <v>BAHAN</v>
          </cell>
        </row>
        <row r="466">
          <cell r="C466" t="str">
            <v>Biaya Pasti per Jam             =</v>
          </cell>
          <cell r="E466" t="str">
            <v>( E + F )</v>
          </cell>
          <cell r="G466" t="str">
            <v>G</v>
          </cell>
          <cell r="H466">
            <v>128750.23650827778</v>
          </cell>
          <cell r="I466" t="str">
            <v>Rupiah</v>
          </cell>
        </row>
        <row r="467">
          <cell r="L467" t="str">
            <v>1.</v>
          </cell>
          <cell r="N467" t="str">
            <v>-</v>
          </cell>
          <cell r="R467" t="str">
            <v xml:space="preserve">-  </v>
          </cell>
          <cell r="S467" t="str">
            <v xml:space="preserve">-   </v>
          </cell>
          <cell r="V467" t="str">
            <v>-</v>
          </cell>
        </row>
        <row r="468">
          <cell r="A468" t="str">
            <v>C.</v>
          </cell>
          <cell r="C468" t="str">
            <v>BIAYA OPERASI PER JAM KERJA</v>
          </cell>
          <cell r="L468" t="str">
            <v>2.</v>
          </cell>
          <cell r="N468" t="str">
            <v>-</v>
          </cell>
          <cell r="R468" t="str">
            <v xml:space="preserve">-  </v>
          </cell>
          <cell r="S468" t="str">
            <v xml:space="preserve">-   </v>
          </cell>
          <cell r="V468" t="str">
            <v>-</v>
          </cell>
        </row>
        <row r="470">
          <cell r="A470" t="str">
            <v xml:space="preserve">1. </v>
          </cell>
          <cell r="C470" t="str">
            <v xml:space="preserve">Bahan Bakar  =  (0.125-0.175 Ltr/HP/Jam)   x Pw x Ms </v>
          </cell>
          <cell r="G470" t="str">
            <v>H</v>
          </cell>
          <cell r="H470">
            <v>22500</v>
          </cell>
          <cell r="I470" t="str">
            <v>Rupiah</v>
          </cell>
        </row>
        <row r="472">
          <cell r="A472" t="str">
            <v xml:space="preserve">2. </v>
          </cell>
          <cell r="C472" t="str">
            <v>Pelumas         =  (0.01-0.02 Ltr/HP/Jam) x Pw x Mp</v>
          </cell>
          <cell r="G472" t="str">
            <v>I</v>
          </cell>
          <cell r="H472">
            <v>15840</v>
          </cell>
          <cell r="I472" t="str">
            <v>Rupiah</v>
          </cell>
        </row>
        <row r="474">
          <cell r="A474" t="str">
            <v xml:space="preserve">3. </v>
          </cell>
          <cell r="C474" t="str">
            <v>Perawatan dan</v>
          </cell>
          <cell r="D474" t="str">
            <v>(12,5 % - 17,5 %)  x  B</v>
          </cell>
          <cell r="G474" t="str">
            <v>K</v>
          </cell>
          <cell r="H474">
            <v>53125</v>
          </cell>
          <cell r="I474" t="str">
            <v>Rupiah</v>
          </cell>
        </row>
        <row r="475">
          <cell r="C475" t="str">
            <v xml:space="preserve">        perbaikan    =</v>
          </cell>
          <cell r="D475" t="str">
            <v>W</v>
          </cell>
        </row>
        <row r="476">
          <cell r="L476" t="str">
            <v>C.</v>
          </cell>
          <cell r="N476" t="str">
            <v>ALAT</v>
          </cell>
        </row>
        <row r="477">
          <cell r="A477" t="str">
            <v xml:space="preserve">4. </v>
          </cell>
          <cell r="C477" t="str">
            <v>Operator</v>
          </cell>
          <cell r="D477" t="str">
            <v>=   ( 1  Orang / Jam )  x  U1</v>
          </cell>
          <cell r="G477" t="str">
            <v>L</v>
          </cell>
          <cell r="H477">
            <v>0</v>
          </cell>
          <cell r="I477" t="str">
            <v>Rupiah</v>
          </cell>
        </row>
        <row r="478">
          <cell r="A478" t="str">
            <v xml:space="preserve">5. </v>
          </cell>
          <cell r="C478" t="str">
            <v>Pembantu Operator</v>
          </cell>
          <cell r="D478" t="str">
            <v>=   ( 1  Orang / Jam )  x  U2</v>
          </cell>
          <cell r="G478" t="str">
            <v>M</v>
          </cell>
          <cell r="H478">
            <v>0</v>
          </cell>
          <cell r="I478" t="str">
            <v>Rupiah</v>
          </cell>
          <cell r="L478" t="str">
            <v>1.</v>
          </cell>
          <cell r="N478" t="str">
            <v>EXCAVATOR 80-140 HP</v>
          </cell>
          <cell r="Q478" t="str">
            <v>jam</v>
          </cell>
          <cell r="R478">
            <v>1</v>
          </cell>
          <cell r="S478">
            <v>220215.23650827777</v>
          </cell>
          <cell r="V478">
            <v>220215.23650827777</v>
          </cell>
        </row>
        <row r="479">
          <cell r="L479" t="str">
            <v>2.</v>
          </cell>
          <cell r="N479" t="str">
            <v>-</v>
          </cell>
          <cell r="Q479" t="str">
            <v>jam</v>
          </cell>
          <cell r="R479" t="str">
            <v xml:space="preserve">-  </v>
          </cell>
          <cell r="S479" t="str">
            <v xml:space="preserve">-   </v>
          </cell>
          <cell r="V479" t="str">
            <v>-</v>
          </cell>
        </row>
        <row r="480">
          <cell r="C480" t="str">
            <v>Biaya Operasi per Jam        =</v>
          </cell>
          <cell r="E480" t="str">
            <v>(H+I+K+L+M)</v>
          </cell>
          <cell r="G480" t="str">
            <v>P</v>
          </cell>
          <cell r="H480">
            <v>91465</v>
          </cell>
          <cell r="I480" t="str">
            <v>Rupiah</v>
          </cell>
        </row>
        <row r="482">
          <cell r="A482" t="str">
            <v>D.</v>
          </cell>
          <cell r="C482" t="str">
            <v>TOTAL BIAYA SEWA ALAT / JAM   =   ( G + P )</v>
          </cell>
          <cell r="G482" t="str">
            <v>S</v>
          </cell>
          <cell r="H482">
            <v>220215.23650827777</v>
          </cell>
          <cell r="I482" t="str">
            <v>Rupiah</v>
          </cell>
        </row>
        <row r="486">
          <cell r="A486" t="str">
            <v>E.</v>
          </cell>
          <cell r="C486" t="str">
            <v>LAIN - LAIN</v>
          </cell>
        </row>
        <row r="487">
          <cell r="L487" t="str">
            <v>D.</v>
          </cell>
          <cell r="N487" t="str">
            <v>JUMLAH HARGA TENAGA, BAHAN DAN ALAT  ( A + B + C )</v>
          </cell>
          <cell r="V487">
            <v>220215.23650827777</v>
          </cell>
        </row>
        <row r="488">
          <cell r="A488" t="str">
            <v xml:space="preserve">1. </v>
          </cell>
          <cell r="C488" t="str">
            <v>Tingkat Suku Bunga</v>
          </cell>
          <cell r="G488" t="str">
            <v>i</v>
          </cell>
          <cell r="H488">
            <v>20</v>
          </cell>
          <cell r="I488" t="str">
            <v>% / Tahun</v>
          </cell>
          <cell r="L488" t="str">
            <v>E.</v>
          </cell>
          <cell r="N488" t="str">
            <v>OVERHEAD &amp; PROFIT</v>
          </cell>
          <cell r="Q488">
            <v>10</v>
          </cell>
          <cell r="R488" t="str">
            <v>%  x  D</v>
          </cell>
          <cell r="V488">
            <v>22021.523650827778</v>
          </cell>
        </row>
        <row r="489">
          <cell r="A489" t="str">
            <v xml:space="preserve">2. </v>
          </cell>
          <cell r="C489" t="str">
            <v>Upah Operator / Sopir</v>
          </cell>
          <cell r="G489" t="str">
            <v>U1</v>
          </cell>
          <cell r="H489">
            <v>0</v>
          </cell>
          <cell r="I489" t="str">
            <v>Rp./Jam</v>
          </cell>
          <cell r="L489" t="str">
            <v>F.</v>
          </cell>
          <cell r="N489" t="str">
            <v>HARGA SATUAN PEKERJAAN  ( D + E )</v>
          </cell>
          <cell r="V489">
            <v>242236.76015910556</v>
          </cell>
        </row>
        <row r="490">
          <cell r="A490" t="str">
            <v xml:space="preserve">3. </v>
          </cell>
          <cell r="C490" t="str">
            <v>Upah Pembantu Operator / Pmb.Sopir</v>
          </cell>
          <cell r="G490" t="str">
            <v>U2</v>
          </cell>
          <cell r="H490">
            <v>0</v>
          </cell>
          <cell r="I490" t="str">
            <v>Rp./Jam</v>
          </cell>
          <cell r="L490" t="str">
            <v>Note: 1</v>
          </cell>
          <cell r="N490" t="str">
            <v>SATUAN dapat berdasarkan atas jam operasi untuk Tenaga Kerja dan Peralatan, volume dan/atau ukuran</v>
          </cell>
        </row>
        <row r="491">
          <cell r="A491" t="str">
            <v xml:space="preserve">4. </v>
          </cell>
          <cell r="C491" t="str">
            <v>Bahan Bakar Bensin</v>
          </cell>
          <cell r="G491" t="str">
            <v>Mb</v>
          </cell>
          <cell r="H491">
            <v>2450</v>
          </cell>
          <cell r="I491" t="str">
            <v>Liter</v>
          </cell>
          <cell r="N491" t="str">
            <v>berat untuk bahan-bahan.</v>
          </cell>
        </row>
        <row r="492">
          <cell r="A492" t="str">
            <v xml:space="preserve">5. </v>
          </cell>
          <cell r="C492" t="str">
            <v>Bahan Bakar Solar</v>
          </cell>
          <cell r="G492" t="str">
            <v>Ms</v>
          </cell>
          <cell r="H492">
            <v>2250</v>
          </cell>
          <cell r="I492" t="str">
            <v>Liter</v>
          </cell>
          <cell r="L492">
            <v>2</v>
          </cell>
          <cell r="N492" t="str">
            <v>Kuantitas satuan adalah kuantitas setiap komponen untuk menyelesaikan satu satuan pekerjaan dari nomor</v>
          </cell>
        </row>
        <row r="493">
          <cell r="A493" t="str">
            <v xml:space="preserve">6. </v>
          </cell>
          <cell r="C493" t="str">
            <v>Minyak Pelumas</v>
          </cell>
          <cell r="G493" t="str">
            <v>Mp</v>
          </cell>
          <cell r="H493">
            <v>19800</v>
          </cell>
          <cell r="I493" t="str">
            <v>Liter</v>
          </cell>
          <cell r="N493" t="str">
            <v>mata pembayaran.</v>
          </cell>
        </row>
        <row r="494">
          <cell r="L494">
            <v>3</v>
          </cell>
          <cell r="N494" t="str">
            <v>Biaya satuan untuk peralatan sudah termasuk bahan bakar, bahan habis dipakai dan operator.</v>
          </cell>
        </row>
        <row r="495">
          <cell r="L495">
            <v>4</v>
          </cell>
          <cell r="N495" t="str">
            <v>Biaya satuan sudah termasuk pengeluaran untuk seluruh pajak yang berkaitan (tetapi tidak termasuk PPN</v>
          </cell>
        </row>
        <row r="496">
          <cell r="N496" t="str">
            <v>yang dibayar dari kontrak) dan biaya-biaya lainnya.</v>
          </cell>
        </row>
        <row r="497">
          <cell r="A497" t="str">
            <v>ITEM PEMBAYARAN No.</v>
          </cell>
          <cell r="D497" t="str">
            <v>:  9.12</v>
          </cell>
          <cell r="U497" t="str">
            <v>Analisa EI-912</v>
          </cell>
        </row>
        <row r="498">
          <cell r="A498" t="str">
            <v>JENIS PEKERJAAN</v>
          </cell>
          <cell r="D498" t="str">
            <v>:  PEKERJAAN HARIAN</v>
          </cell>
        </row>
        <row r="499">
          <cell r="A499" t="str">
            <v>SATUAN PEMBAYARAN</v>
          </cell>
          <cell r="D499" t="str">
            <v>:  JAM</v>
          </cell>
          <cell r="J499" t="str">
            <v xml:space="preserve">         URAIAN ANALISA HARGA SATUAN</v>
          </cell>
          <cell r="L499" t="str">
            <v>FORMULIR STANDAR UNTUK</v>
          </cell>
        </row>
        <row r="500">
          <cell r="L500" t="str">
            <v>PEREKAMAN ANALISA MASING-MASING HARGA SATUAN</v>
          </cell>
        </row>
        <row r="501">
          <cell r="L501" t="str">
            <v/>
          </cell>
        </row>
        <row r="502">
          <cell r="A502" t="str">
            <v>No.</v>
          </cell>
          <cell r="C502" t="str">
            <v>U R A I A N</v>
          </cell>
          <cell r="G502" t="str">
            <v>KODE</v>
          </cell>
          <cell r="H502" t="str">
            <v>KOEF.</v>
          </cell>
          <cell r="I502" t="str">
            <v>SATUAN</v>
          </cell>
          <cell r="J502" t="str">
            <v>KETERANGAN</v>
          </cell>
        </row>
        <row r="504">
          <cell r="L504" t="str">
            <v>Proyek / Bagpro</v>
          </cell>
          <cell r="O504" t="str">
            <v xml:space="preserve">:  Peningkatan Jalan Dan Jembatan Prop. NTT </v>
          </cell>
        </row>
        <row r="505">
          <cell r="A505" t="str">
            <v>A.</v>
          </cell>
          <cell r="C505" t="str">
            <v>URAIAN PERALATAN</v>
          </cell>
          <cell r="L505" t="str">
            <v>No. Paket Kontrak</v>
          </cell>
          <cell r="O505" t="str">
            <v xml:space="preserve">:  </v>
          </cell>
        </row>
        <row r="506">
          <cell r="L506" t="str">
            <v>Nama Paket</v>
          </cell>
          <cell r="O506" t="str">
            <v>:  Pembangunan Jalan Resetlement Pengungsi Mauritzu</v>
          </cell>
        </row>
        <row r="507">
          <cell r="A507" t="str">
            <v xml:space="preserve">1. </v>
          </cell>
          <cell r="C507" t="str">
            <v>Jenis Peralatan</v>
          </cell>
          <cell r="G507" t="str">
            <v>CRANE 10-15 TON</v>
          </cell>
          <cell r="J507" t="str">
            <v>(E07)</v>
          </cell>
          <cell r="L507" t="str">
            <v>Prop / Kab / Kodya</v>
          </cell>
          <cell r="O507" t="str">
            <v>:  Nusa Tenggara Timur / TTU</v>
          </cell>
        </row>
        <row r="508">
          <cell r="A508" t="str">
            <v xml:space="preserve">2. </v>
          </cell>
          <cell r="C508" t="str">
            <v>Tenaga</v>
          </cell>
          <cell r="G508" t="str">
            <v>Pw</v>
          </cell>
          <cell r="H508">
            <v>150</v>
          </cell>
          <cell r="I508" t="str">
            <v>HP</v>
          </cell>
          <cell r="L508" t="str">
            <v>ITEM PEMBAYARAN NO.</v>
          </cell>
          <cell r="O508" t="str">
            <v>:  9.12</v>
          </cell>
          <cell r="S508" t="str">
            <v>PERKIRAAN VOL. PEK.</v>
          </cell>
          <cell r="U508" t="str">
            <v>:</v>
          </cell>
          <cell r="V508">
            <v>0</v>
          </cell>
        </row>
        <row r="509">
          <cell r="A509" t="str">
            <v xml:space="preserve">3. </v>
          </cell>
          <cell r="C509" t="str">
            <v>Kapasitas</v>
          </cell>
          <cell r="G509" t="str">
            <v>Cp</v>
          </cell>
          <cell r="H509">
            <v>25</v>
          </cell>
          <cell r="I509" t="str">
            <v>Ton</v>
          </cell>
          <cell r="L509" t="str">
            <v>JENIS PEKERJAAN</v>
          </cell>
          <cell r="O509" t="str">
            <v>:  PEKERJAAN HARIAN</v>
          </cell>
          <cell r="S509" t="str">
            <v>TOTAL HARGA (Rp.)</v>
          </cell>
          <cell r="U509" t="str">
            <v>:</v>
          </cell>
          <cell r="V509">
            <v>0</v>
          </cell>
        </row>
        <row r="510">
          <cell r="A510" t="str">
            <v xml:space="preserve">4. </v>
          </cell>
          <cell r="C510" t="str">
            <v>Umur Ekonomis</v>
          </cell>
          <cell r="G510" t="str">
            <v>A</v>
          </cell>
          <cell r="H510">
            <v>5</v>
          </cell>
          <cell r="I510" t="str">
            <v>Tahun</v>
          </cell>
          <cell r="J510" t="str">
            <v xml:space="preserve"> Alat Baru</v>
          </cell>
          <cell r="P510" t="str">
            <v>CRANE 10-15 TON</v>
          </cell>
          <cell r="S510" t="str">
            <v>% THD. BIAYA PROYEK</v>
          </cell>
          <cell r="U510" t="str">
            <v>:</v>
          </cell>
          <cell r="V510">
            <v>0</v>
          </cell>
        </row>
        <row r="511">
          <cell r="A511" t="str">
            <v xml:space="preserve">5. </v>
          </cell>
          <cell r="C511" t="str">
            <v>Jam Operasi Dalam 1 Tahun</v>
          </cell>
          <cell r="G511" t="str">
            <v>W</v>
          </cell>
          <cell r="H511">
            <v>2000</v>
          </cell>
          <cell r="I511" t="str">
            <v>Jam</v>
          </cell>
          <cell r="J511" t="str">
            <v xml:space="preserve"> Alat Baru</v>
          </cell>
          <cell r="L511" t="str">
            <v>SATUAN PEMBAYARAN</v>
          </cell>
          <cell r="O511" t="str">
            <v>:  JAM</v>
          </cell>
          <cell r="Q511" t="str">
            <v>(E07)</v>
          </cell>
        </row>
        <row r="512">
          <cell r="A512" t="str">
            <v xml:space="preserve">6. </v>
          </cell>
          <cell r="C512" t="str">
            <v>Harga Alat</v>
          </cell>
          <cell r="G512" t="str">
            <v>B</v>
          </cell>
          <cell r="H512">
            <v>750000000</v>
          </cell>
          <cell r="I512" t="str">
            <v>Rupiah</v>
          </cell>
          <cell r="J512" t="str">
            <v xml:space="preserve"> Alat Baru</v>
          </cell>
        </row>
        <row r="514">
          <cell r="R514" t="str">
            <v>PERKIRAAN</v>
          </cell>
          <cell r="S514" t="str">
            <v>HARGA</v>
          </cell>
          <cell r="T514" t="str">
            <v>JUMLAH</v>
          </cell>
        </row>
        <row r="515">
          <cell r="A515" t="str">
            <v>B.</v>
          </cell>
          <cell r="C515" t="str">
            <v>BIAYA PASTI PER JAM KERJA</v>
          </cell>
          <cell r="L515" t="str">
            <v>NO.</v>
          </cell>
          <cell r="N515" t="str">
            <v>KOMPONEN</v>
          </cell>
          <cell r="Q515" t="str">
            <v>SATUAN</v>
          </cell>
          <cell r="R515" t="str">
            <v>KUANTITAS</v>
          </cell>
          <cell r="S515" t="str">
            <v>SATUAN</v>
          </cell>
          <cell r="T515" t="str">
            <v>HARGA</v>
          </cell>
        </row>
        <row r="516">
          <cell r="S516" t="str">
            <v>(Rp.)</v>
          </cell>
          <cell r="T516" t="str">
            <v>(Rp.)</v>
          </cell>
        </row>
        <row r="517">
          <cell r="A517" t="str">
            <v xml:space="preserve">1. </v>
          </cell>
          <cell r="C517" t="str">
            <v>Nilai Sisa Alat</v>
          </cell>
          <cell r="D517" t="str">
            <v>=  10 % x Harga Alat Baru</v>
          </cell>
          <cell r="G517" t="str">
            <v>C</v>
          </cell>
          <cell r="H517">
            <v>75000000</v>
          </cell>
          <cell r="I517" t="str">
            <v>Rupiah</v>
          </cell>
        </row>
        <row r="519">
          <cell r="A519" t="str">
            <v xml:space="preserve">2. </v>
          </cell>
          <cell r="C519" t="str">
            <v>Faktor Angsuran Modal    =</v>
          </cell>
          <cell r="E519" t="str">
            <v>i x (1 + i)^A</v>
          </cell>
          <cell r="G519" t="str">
            <v>D</v>
          </cell>
          <cell r="H519">
            <v>0.33437970328961514</v>
          </cell>
          <cell r="I519" t="str">
            <v>-</v>
          </cell>
          <cell r="L519" t="str">
            <v>A.</v>
          </cell>
          <cell r="N519" t="str">
            <v>PEKERJA</v>
          </cell>
        </row>
        <row r="520">
          <cell r="E520" t="str">
            <v>(1 + i)^A - 1</v>
          </cell>
        </row>
        <row r="521">
          <cell r="A521" t="str">
            <v xml:space="preserve">3. </v>
          </cell>
          <cell r="C521" t="str">
            <v>Biaya Pasti per Jam  :</v>
          </cell>
          <cell r="L521" t="str">
            <v>1.</v>
          </cell>
          <cell r="N521" t="str">
            <v>-</v>
          </cell>
          <cell r="R521" t="str">
            <v xml:space="preserve">-  </v>
          </cell>
          <cell r="S521" t="str">
            <v xml:space="preserve">-   </v>
          </cell>
          <cell r="V521" t="str">
            <v>-</v>
          </cell>
        </row>
        <row r="522">
          <cell r="C522" t="str">
            <v>a.  Biaya Pengembalian Modal  =</v>
          </cell>
          <cell r="E522" t="str">
            <v>( B - C ) x D</v>
          </cell>
          <cell r="G522" t="str">
            <v>E</v>
          </cell>
          <cell r="H522">
            <v>112853.1498602451</v>
          </cell>
          <cell r="I522" t="str">
            <v>Rupiah</v>
          </cell>
          <cell r="L522" t="str">
            <v>2.</v>
          </cell>
          <cell r="N522" t="str">
            <v>-</v>
          </cell>
          <cell r="R522" t="str">
            <v xml:space="preserve">-  </v>
          </cell>
          <cell r="S522" t="str">
            <v xml:space="preserve">-   </v>
          </cell>
          <cell r="V522" t="str">
            <v>-</v>
          </cell>
        </row>
        <row r="523">
          <cell r="E523" t="str">
            <v>W</v>
          </cell>
        </row>
        <row r="525">
          <cell r="C525" t="str">
            <v>b.  Asuransi, dll =</v>
          </cell>
          <cell r="D525">
            <v>2E-3</v>
          </cell>
          <cell r="E525" t="str">
            <v xml:space="preserve">  x   B</v>
          </cell>
          <cell r="G525" t="str">
            <v>F</v>
          </cell>
          <cell r="H525">
            <v>750</v>
          </cell>
          <cell r="I525" t="str">
            <v>Rupiah</v>
          </cell>
        </row>
        <row r="526">
          <cell r="E526" t="str">
            <v>W</v>
          </cell>
        </row>
        <row r="527">
          <cell r="L527" t="str">
            <v>B.</v>
          </cell>
          <cell r="N527" t="str">
            <v>BAHAN</v>
          </cell>
        </row>
        <row r="528">
          <cell r="C528" t="str">
            <v>Biaya Pasti per Jam             =</v>
          </cell>
          <cell r="E528" t="str">
            <v>( E + F )</v>
          </cell>
          <cell r="G528" t="str">
            <v>G</v>
          </cell>
          <cell r="H528">
            <v>113603.1498602451</v>
          </cell>
          <cell r="I528" t="str">
            <v>Rupiah</v>
          </cell>
        </row>
        <row r="529">
          <cell r="L529" t="str">
            <v>1.</v>
          </cell>
          <cell r="N529" t="str">
            <v>-</v>
          </cell>
          <cell r="R529" t="str">
            <v xml:space="preserve">-  </v>
          </cell>
          <cell r="S529" t="str">
            <v xml:space="preserve">-   </v>
          </cell>
          <cell r="V529" t="str">
            <v>-</v>
          </cell>
        </row>
        <row r="530">
          <cell r="A530" t="str">
            <v>C.</v>
          </cell>
          <cell r="C530" t="str">
            <v>BIAYA OPERASI PER JAM KERJA</v>
          </cell>
          <cell r="L530" t="str">
            <v>2.</v>
          </cell>
          <cell r="N530" t="str">
            <v>-</v>
          </cell>
          <cell r="R530" t="str">
            <v xml:space="preserve">-  </v>
          </cell>
          <cell r="S530" t="str">
            <v xml:space="preserve">-   </v>
          </cell>
          <cell r="V530" t="str">
            <v>-</v>
          </cell>
        </row>
        <row r="532">
          <cell r="A532" t="str">
            <v xml:space="preserve">1. </v>
          </cell>
          <cell r="C532" t="str">
            <v xml:space="preserve">Bahan Bakar  =  (0.125-0.175 Ltr/HP/Jam)   x Pw x Ms </v>
          </cell>
          <cell r="G532" t="str">
            <v>H</v>
          </cell>
          <cell r="H532">
            <v>42187.5</v>
          </cell>
          <cell r="I532" t="str">
            <v>Rupiah</v>
          </cell>
        </row>
        <row r="534">
          <cell r="A534" t="str">
            <v xml:space="preserve">2. </v>
          </cell>
          <cell r="C534" t="str">
            <v>Pelumas         =  (0.01-0.02 Ltr/HP/Jam) x Pw x Mp</v>
          </cell>
          <cell r="G534" t="str">
            <v>I</v>
          </cell>
          <cell r="H534">
            <v>29700</v>
          </cell>
          <cell r="I534" t="str">
            <v>Rupiah</v>
          </cell>
        </row>
        <row r="536">
          <cell r="A536" t="str">
            <v xml:space="preserve">3. </v>
          </cell>
          <cell r="C536" t="str">
            <v>Perawatan dan</v>
          </cell>
          <cell r="D536" t="str">
            <v>(12,5 % - 17,5 %)  x  B</v>
          </cell>
          <cell r="G536" t="str">
            <v>K</v>
          </cell>
          <cell r="H536">
            <v>46875</v>
          </cell>
          <cell r="I536" t="str">
            <v>Rupiah</v>
          </cell>
        </row>
        <row r="537">
          <cell r="C537" t="str">
            <v xml:space="preserve">        perbaikan    =</v>
          </cell>
          <cell r="D537" t="str">
            <v>W</v>
          </cell>
        </row>
        <row r="538">
          <cell r="L538" t="str">
            <v>C.</v>
          </cell>
          <cell r="N538" t="str">
            <v>ALAT</v>
          </cell>
        </row>
        <row r="539">
          <cell r="A539" t="str">
            <v xml:space="preserve">4. </v>
          </cell>
          <cell r="C539" t="str">
            <v>Operator</v>
          </cell>
          <cell r="D539" t="str">
            <v>=   ( 1  Orang / Jam )  x  U1</v>
          </cell>
          <cell r="G539" t="str">
            <v>L</v>
          </cell>
          <cell r="H539">
            <v>0</v>
          </cell>
          <cell r="I539" t="str">
            <v>Rupiah</v>
          </cell>
        </row>
        <row r="540">
          <cell r="A540" t="str">
            <v xml:space="preserve">5. </v>
          </cell>
          <cell r="C540" t="str">
            <v>Pembantu Operator</v>
          </cell>
          <cell r="D540" t="str">
            <v>=   ( 1  Orang / Jam )  x  U2</v>
          </cell>
          <cell r="G540" t="str">
            <v>M</v>
          </cell>
          <cell r="H540">
            <v>0</v>
          </cell>
          <cell r="I540" t="str">
            <v>Rupiah</v>
          </cell>
          <cell r="L540" t="str">
            <v>1.</v>
          </cell>
          <cell r="N540" t="str">
            <v>CRANE 10-15 TON</v>
          </cell>
          <cell r="Q540" t="str">
            <v>jam</v>
          </cell>
          <cell r="R540">
            <v>1</v>
          </cell>
          <cell r="S540">
            <v>232365.64986024512</v>
          </cell>
          <cell r="V540">
            <v>232365.64986024512</v>
          </cell>
        </row>
        <row r="541">
          <cell r="L541" t="str">
            <v>2.</v>
          </cell>
          <cell r="N541" t="str">
            <v>-</v>
          </cell>
          <cell r="Q541" t="str">
            <v>jam</v>
          </cell>
          <cell r="R541" t="str">
            <v xml:space="preserve">-  </v>
          </cell>
          <cell r="S541" t="str">
            <v xml:space="preserve">-   </v>
          </cell>
          <cell r="V541" t="str">
            <v>-</v>
          </cell>
        </row>
        <row r="542">
          <cell r="C542" t="str">
            <v>Biaya Operasi per Jam        =</v>
          </cell>
          <cell r="E542" t="str">
            <v>(H+I+K+L+M)</v>
          </cell>
          <cell r="G542" t="str">
            <v>P</v>
          </cell>
          <cell r="H542">
            <v>118762.5</v>
          </cell>
          <cell r="I542" t="str">
            <v>Rupiah</v>
          </cell>
        </row>
        <row r="544">
          <cell r="A544" t="str">
            <v>D.</v>
          </cell>
          <cell r="C544" t="str">
            <v>TOTAL BIAYA SEWA ALAT / JAM   =   ( G + P )</v>
          </cell>
          <cell r="G544" t="str">
            <v>S</v>
          </cell>
          <cell r="H544">
            <v>232365.64986024512</v>
          </cell>
          <cell r="I544" t="str">
            <v>Rupiah</v>
          </cell>
        </row>
        <row r="548">
          <cell r="A548" t="str">
            <v>E.</v>
          </cell>
          <cell r="C548" t="str">
            <v>LAIN - LAIN</v>
          </cell>
        </row>
        <row r="549">
          <cell r="L549" t="str">
            <v>D.</v>
          </cell>
          <cell r="N549" t="str">
            <v>JUMLAH HARGA TENAGA, BAHAN DAN ALAT  ( A + B + C )</v>
          </cell>
          <cell r="V549">
            <v>232365.64986024512</v>
          </cell>
        </row>
        <row r="550">
          <cell r="A550" t="str">
            <v xml:space="preserve">1. </v>
          </cell>
          <cell r="C550" t="str">
            <v>Tingkat Suku Bunga</v>
          </cell>
          <cell r="G550" t="str">
            <v>i</v>
          </cell>
          <cell r="H550">
            <v>20</v>
          </cell>
          <cell r="I550" t="str">
            <v>% / Tahun</v>
          </cell>
          <cell r="L550" t="str">
            <v>E.</v>
          </cell>
          <cell r="N550" t="str">
            <v>OVERHEAD &amp; PROFIT</v>
          </cell>
          <cell r="Q550">
            <v>10</v>
          </cell>
          <cell r="R550" t="str">
            <v>%  x  D</v>
          </cell>
          <cell r="V550">
            <v>23236.564986024514</v>
          </cell>
        </row>
        <row r="551">
          <cell r="A551" t="str">
            <v xml:space="preserve">2. </v>
          </cell>
          <cell r="C551" t="str">
            <v>Upah Operator / Sopir</v>
          </cell>
          <cell r="G551" t="str">
            <v>U1</v>
          </cell>
          <cell r="H551">
            <v>0</v>
          </cell>
          <cell r="I551" t="str">
            <v>Rp./Jam</v>
          </cell>
          <cell r="L551" t="str">
            <v>F.</v>
          </cell>
          <cell r="N551" t="str">
            <v>HARGA SATUAN PEKERJAAN  ( D + E )</v>
          </cell>
          <cell r="V551">
            <v>255602.21484626964</v>
          </cell>
        </row>
        <row r="552">
          <cell r="A552" t="str">
            <v xml:space="preserve">3. </v>
          </cell>
          <cell r="C552" t="str">
            <v>Upah Pembantu Operator / Pmb.Sopir</v>
          </cell>
          <cell r="G552" t="str">
            <v>U2</v>
          </cell>
          <cell r="H552">
            <v>0</v>
          </cell>
          <cell r="I552" t="str">
            <v>Rp./Jam</v>
          </cell>
          <cell r="L552" t="str">
            <v>Note: 1</v>
          </cell>
          <cell r="N552" t="str">
            <v>SATUAN dapat berdasarkan atas jam operasi untuk Tenaga Kerja dan Peralatan, volume dan/atau ukuran</v>
          </cell>
        </row>
        <row r="553">
          <cell r="A553" t="str">
            <v xml:space="preserve">4. </v>
          </cell>
          <cell r="C553" t="str">
            <v>Bahan Bakar Bensin</v>
          </cell>
          <cell r="G553" t="str">
            <v>Mb</v>
          </cell>
          <cell r="H553">
            <v>2450</v>
          </cell>
          <cell r="I553" t="str">
            <v>Liter</v>
          </cell>
          <cell r="N553" t="str">
            <v>berat untuk bahan-bahan.</v>
          </cell>
        </row>
        <row r="554">
          <cell r="A554" t="str">
            <v xml:space="preserve">5. </v>
          </cell>
          <cell r="C554" t="str">
            <v>Bahan Bakar Solar</v>
          </cell>
          <cell r="G554" t="str">
            <v>Ms</v>
          </cell>
          <cell r="H554">
            <v>2250</v>
          </cell>
          <cell r="I554" t="str">
            <v>Liter</v>
          </cell>
          <cell r="L554">
            <v>2</v>
          </cell>
          <cell r="N554" t="str">
            <v>Kuantitas satuan adalah kuantitas setiap komponen untuk menyelesaikan satu satuan pekerjaan dari nomor</v>
          </cell>
        </row>
        <row r="555">
          <cell r="A555" t="str">
            <v xml:space="preserve">6. </v>
          </cell>
          <cell r="C555" t="str">
            <v>Minyak Pelumas</v>
          </cell>
          <cell r="G555" t="str">
            <v>Mp</v>
          </cell>
          <cell r="H555">
            <v>19800</v>
          </cell>
          <cell r="I555" t="str">
            <v>Liter</v>
          </cell>
          <cell r="N555" t="str">
            <v>mata pembayaran.</v>
          </cell>
        </row>
        <row r="556">
          <cell r="L556">
            <v>3</v>
          </cell>
          <cell r="N556" t="str">
            <v>Biaya satuan untuk peralatan sudah termasuk bahan bakar, bahan habis dipakai dan operator.</v>
          </cell>
        </row>
        <row r="557">
          <cell r="L557">
            <v>4</v>
          </cell>
          <cell r="N557" t="str">
            <v>Biaya satuan sudah termasuk pengeluaran untuk seluruh pajak yang berkaitan (tetapi tidak termasuk PPN</v>
          </cell>
        </row>
        <row r="558">
          <cell r="N558" t="str">
            <v>yang dibayar dari kontrak) dan biaya-biaya lainnya.</v>
          </cell>
        </row>
        <row r="559">
          <cell r="A559" t="str">
            <v>ITEM PEMBAYARAN No.</v>
          </cell>
          <cell r="D559" t="str">
            <v>:  9.13</v>
          </cell>
          <cell r="U559" t="str">
            <v>Analisa EI-913</v>
          </cell>
        </row>
        <row r="560">
          <cell r="A560" t="str">
            <v>JENIS PEKERJAAN</v>
          </cell>
          <cell r="D560" t="str">
            <v>:  PEKERJAAN HARIAN</v>
          </cell>
        </row>
        <row r="561">
          <cell r="A561" t="str">
            <v>SATUAN PEMBAYARAN</v>
          </cell>
          <cell r="D561" t="str">
            <v>:  JAM</v>
          </cell>
          <cell r="J561" t="str">
            <v xml:space="preserve">         URAIAN ANALISA HARGA SATUAN</v>
          </cell>
          <cell r="L561" t="str">
            <v>FORMULIR STANDAR UNTUK</v>
          </cell>
        </row>
        <row r="562">
          <cell r="L562" t="str">
            <v>PEREKAMAN ANALISA MASING-MASING HARGA SATUAN</v>
          </cell>
        </row>
        <row r="563">
          <cell r="L563" t="str">
            <v/>
          </cell>
        </row>
        <row r="564">
          <cell r="A564" t="str">
            <v>No.</v>
          </cell>
          <cell r="C564" t="str">
            <v>U R A I A N</v>
          </cell>
          <cell r="G564" t="str">
            <v>KODE</v>
          </cell>
          <cell r="H564" t="str">
            <v>KOEF.</v>
          </cell>
          <cell r="I564" t="str">
            <v>SATUAN</v>
          </cell>
          <cell r="J564" t="str">
            <v>KETERANGAN</v>
          </cell>
        </row>
        <row r="566">
          <cell r="L566" t="str">
            <v>Proyek / Bagpro</v>
          </cell>
          <cell r="O566" t="str">
            <v xml:space="preserve">:  Peningkatan Jalan Dan Jembatan Prop. NTT </v>
          </cell>
        </row>
        <row r="567">
          <cell r="A567" t="str">
            <v>A.</v>
          </cell>
          <cell r="C567" t="str">
            <v>URAIAN PERALATAN</v>
          </cell>
          <cell r="L567" t="str">
            <v>No. Paket Kontrak</v>
          </cell>
          <cell r="O567" t="str">
            <v xml:space="preserve">:  </v>
          </cell>
        </row>
        <row r="568">
          <cell r="L568" t="str">
            <v>Nama Paket</v>
          </cell>
          <cell r="O568" t="str">
            <v>:  Pembangunan Jalan Resetlement Pengungsi Mauritzu</v>
          </cell>
        </row>
        <row r="569">
          <cell r="A569" t="str">
            <v xml:space="preserve">1. </v>
          </cell>
          <cell r="C569" t="str">
            <v>Jenis Peralatan</v>
          </cell>
          <cell r="G569" t="str">
            <v>STEEL WHEEL ROLLER 6-9 T.</v>
          </cell>
          <cell r="J569" t="str">
            <v>(E16)</v>
          </cell>
          <cell r="L569" t="str">
            <v>Prop / Kab / Kodya</v>
          </cell>
          <cell r="O569" t="str">
            <v>:  Nusa Tenggara Timur / TTU</v>
          </cell>
        </row>
        <row r="570">
          <cell r="A570" t="str">
            <v xml:space="preserve">2. </v>
          </cell>
          <cell r="C570" t="str">
            <v>Tenaga</v>
          </cell>
          <cell r="G570" t="str">
            <v>Pw</v>
          </cell>
          <cell r="H570">
            <v>60</v>
          </cell>
          <cell r="I570" t="str">
            <v>HP</v>
          </cell>
          <cell r="L570" t="str">
            <v>ITEM PEMBAYARAN NO.</v>
          </cell>
          <cell r="O570" t="str">
            <v>:  9.13</v>
          </cell>
          <cell r="S570" t="str">
            <v>PERKIRAAN VOL. PEK.</v>
          </cell>
          <cell r="U570" t="str">
            <v>:</v>
          </cell>
          <cell r="V570">
            <v>0</v>
          </cell>
        </row>
        <row r="571">
          <cell r="A571" t="str">
            <v xml:space="preserve">3. </v>
          </cell>
          <cell r="C571" t="str">
            <v>Kapasitas</v>
          </cell>
          <cell r="G571" t="str">
            <v>Cp</v>
          </cell>
          <cell r="H571">
            <v>8</v>
          </cell>
          <cell r="I571" t="str">
            <v>Ton</v>
          </cell>
          <cell r="L571" t="str">
            <v>JENIS PEKERJAAN</v>
          </cell>
          <cell r="O571" t="str">
            <v>:  PEKERJAAN HARIAN</v>
          </cell>
          <cell r="S571" t="str">
            <v>TOTAL HARGA (Rp.)</v>
          </cell>
          <cell r="U571" t="str">
            <v>:</v>
          </cell>
          <cell r="V571">
            <v>0</v>
          </cell>
        </row>
        <row r="572">
          <cell r="A572" t="str">
            <v xml:space="preserve">4. </v>
          </cell>
          <cell r="C572" t="str">
            <v>Umur Ekonomis</v>
          </cell>
          <cell r="G572" t="str">
            <v>A</v>
          </cell>
          <cell r="H572">
            <v>5</v>
          </cell>
          <cell r="I572" t="str">
            <v>Tahun</v>
          </cell>
          <cell r="J572" t="str">
            <v xml:space="preserve"> Alat Baru</v>
          </cell>
          <cell r="P572" t="str">
            <v>STEEL WHEEL ROLLER 6-9 T.</v>
          </cell>
          <cell r="S572" t="str">
            <v>% THD. BIAYA PROYEK</v>
          </cell>
          <cell r="U572" t="str">
            <v>:</v>
          </cell>
          <cell r="V572">
            <v>0</v>
          </cell>
        </row>
        <row r="573">
          <cell r="A573" t="str">
            <v xml:space="preserve">5. </v>
          </cell>
          <cell r="C573" t="str">
            <v>Jam Operasi Dalam 1 Tahun</v>
          </cell>
          <cell r="G573" t="str">
            <v>W</v>
          </cell>
          <cell r="H573">
            <v>2000</v>
          </cell>
          <cell r="I573" t="str">
            <v>Jam</v>
          </cell>
          <cell r="J573" t="str">
            <v xml:space="preserve"> Alat Baru</v>
          </cell>
          <cell r="L573" t="str">
            <v>SATUAN PEMBAYARAN</v>
          </cell>
          <cell r="O573" t="str">
            <v>:  JAM</v>
          </cell>
          <cell r="Q573" t="str">
            <v>(E16)</v>
          </cell>
        </row>
        <row r="574">
          <cell r="A574" t="str">
            <v xml:space="preserve">6. </v>
          </cell>
          <cell r="C574" t="str">
            <v>Harga Alat</v>
          </cell>
          <cell r="G574" t="str">
            <v>B</v>
          </cell>
          <cell r="H574">
            <v>390000000</v>
          </cell>
          <cell r="I574" t="str">
            <v>Rupiah</v>
          </cell>
          <cell r="J574" t="str">
            <v xml:space="preserve"> Alat Baru</v>
          </cell>
        </row>
        <row r="576">
          <cell r="R576" t="str">
            <v>PERKIRAAN</v>
          </cell>
          <cell r="S576" t="str">
            <v>HARGA</v>
          </cell>
          <cell r="T576" t="str">
            <v>JUMLAH</v>
          </cell>
        </row>
        <row r="577">
          <cell r="A577" t="str">
            <v>B.</v>
          </cell>
          <cell r="C577" t="str">
            <v>BIAYA PASTI PER JAM KERJA</v>
          </cell>
          <cell r="L577" t="str">
            <v>NO.</v>
          </cell>
          <cell r="N577" t="str">
            <v>KOMPONEN</v>
          </cell>
          <cell r="Q577" t="str">
            <v>SATUAN</v>
          </cell>
          <cell r="R577" t="str">
            <v>KUANTITAS</v>
          </cell>
          <cell r="S577" t="str">
            <v>SATUAN</v>
          </cell>
          <cell r="T577" t="str">
            <v>HARGA</v>
          </cell>
        </row>
        <row r="578">
          <cell r="S578" t="str">
            <v>(Rp.)</v>
          </cell>
          <cell r="T578" t="str">
            <v>(Rp.)</v>
          </cell>
        </row>
        <row r="579">
          <cell r="A579" t="str">
            <v xml:space="preserve">1. </v>
          </cell>
          <cell r="C579" t="str">
            <v>Nilai Sisa Alat</v>
          </cell>
          <cell r="D579" t="str">
            <v>=  10 % x Harga Alat Baru</v>
          </cell>
          <cell r="G579" t="str">
            <v>C</v>
          </cell>
          <cell r="H579">
            <v>39000000</v>
          </cell>
          <cell r="I579" t="str">
            <v>Rupiah</v>
          </cell>
        </row>
        <row r="581">
          <cell r="A581" t="str">
            <v xml:space="preserve">2. </v>
          </cell>
          <cell r="C581" t="str">
            <v>Faktor Angsuran Modal    =</v>
          </cell>
          <cell r="E581" t="str">
            <v>i x (1 + i)^A</v>
          </cell>
          <cell r="G581" t="str">
            <v>D</v>
          </cell>
          <cell r="H581">
            <v>0.33437970328961514</v>
          </cell>
          <cell r="I581" t="str">
            <v>-</v>
          </cell>
          <cell r="L581" t="str">
            <v>A.</v>
          </cell>
          <cell r="N581" t="str">
            <v>PEKERJA</v>
          </cell>
        </row>
        <row r="582">
          <cell r="E582" t="str">
            <v>(1 + i)^A - 1</v>
          </cell>
        </row>
        <row r="583">
          <cell r="A583" t="str">
            <v xml:space="preserve">3. </v>
          </cell>
          <cell r="C583" t="str">
            <v>Biaya Pasti per Jam  :</v>
          </cell>
          <cell r="L583" t="str">
            <v>1.</v>
          </cell>
          <cell r="N583" t="str">
            <v>-</v>
          </cell>
          <cell r="R583" t="str">
            <v xml:space="preserve">-  </v>
          </cell>
          <cell r="S583" t="str">
            <v xml:space="preserve">-   </v>
          </cell>
          <cell r="V583" t="str">
            <v>-</v>
          </cell>
        </row>
        <row r="584">
          <cell r="C584" t="str">
            <v>a.  Biaya Pengembalian Modal  =</v>
          </cell>
          <cell r="E584" t="str">
            <v>( B - C ) x D</v>
          </cell>
          <cell r="G584" t="str">
            <v>E</v>
          </cell>
          <cell r="H584">
            <v>58683.637927327451</v>
          </cell>
          <cell r="I584" t="str">
            <v>Rupiah</v>
          </cell>
          <cell r="L584" t="str">
            <v>2.</v>
          </cell>
          <cell r="N584" t="str">
            <v>-</v>
          </cell>
          <cell r="R584" t="str">
            <v xml:space="preserve">-  </v>
          </cell>
          <cell r="S584" t="str">
            <v xml:space="preserve">-   </v>
          </cell>
          <cell r="V584" t="str">
            <v>-</v>
          </cell>
        </row>
        <row r="585">
          <cell r="E585" t="str">
            <v>W</v>
          </cell>
        </row>
        <row r="587">
          <cell r="C587" t="str">
            <v>b.  Asuransi, dll =</v>
          </cell>
          <cell r="D587">
            <v>2E-3</v>
          </cell>
          <cell r="E587" t="str">
            <v xml:space="preserve">  x   B</v>
          </cell>
          <cell r="G587" t="str">
            <v>F</v>
          </cell>
          <cell r="H587">
            <v>390</v>
          </cell>
          <cell r="I587" t="str">
            <v>Rupiah</v>
          </cell>
        </row>
        <row r="588">
          <cell r="E588" t="str">
            <v>W</v>
          </cell>
        </row>
        <row r="589">
          <cell r="L589" t="str">
            <v>B.</v>
          </cell>
          <cell r="N589" t="str">
            <v>BAHAN</v>
          </cell>
        </row>
        <row r="590">
          <cell r="C590" t="str">
            <v>Biaya Pasti per Jam             =</v>
          </cell>
          <cell r="E590" t="str">
            <v>( E + F )</v>
          </cell>
          <cell r="G590" t="str">
            <v>G</v>
          </cell>
          <cell r="H590">
            <v>59073.637927327451</v>
          </cell>
          <cell r="I590" t="str">
            <v>Rupiah</v>
          </cell>
        </row>
        <row r="591">
          <cell r="L591" t="str">
            <v>1.</v>
          </cell>
          <cell r="N591" t="str">
            <v>-</v>
          </cell>
          <cell r="R591" t="str">
            <v xml:space="preserve">-  </v>
          </cell>
          <cell r="S591" t="str">
            <v xml:space="preserve">-   </v>
          </cell>
          <cell r="V591" t="str">
            <v>-</v>
          </cell>
        </row>
        <row r="592">
          <cell r="A592" t="str">
            <v>C.</v>
          </cell>
          <cell r="C592" t="str">
            <v>BIAYA OPERASI PER JAM KERJA</v>
          </cell>
          <cell r="L592" t="str">
            <v>2.</v>
          </cell>
          <cell r="N592" t="str">
            <v>-</v>
          </cell>
          <cell r="R592" t="str">
            <v xml:space="preserve">-  </v>
          </cell>
          <cell r="S592" t="str">
            <v xml:space="preserve">-   </v>
          </cell>
          <cell r="V592" t="str">
            <v>-</v>
          </cell>
        </row>
        <row r="594">
          <cell r="A594" t="str">
            <v xml:space="preserve">1. </v>
          </cell>
          <cell r="C594" t="str">
            <v xml:space="preserve">Bahan Bakar  =  (0.125-0.175 Ltr/HP/Jam)   x Pw x Ms </v>
          </cell>
          <cell r="G594" t="str">
            <v>H</v>
          </cell>
          <cell r="H594">
            <v>16875</v>
          </cell>
          <cell r="I594" t="str">
            <v>Rupiah</v>
          </cell>
        </row>
        <row r="596">
          <cell r="A596" t="str">
            <v xml:space="preserve">2. </v>
          </cell>
          <cell r="C596" t="str">
            <v>Pelumas         =  (0.01-0.02 Ltr/HP/Jam) x Pw x Mp</v>
          </cell>
          <cell r="G596" t="str">
            <v>I</v>
          </cell>
          <cell r="H596">
            <v>11880</v>
          </cell>
          <cell r="I596" t="str">
            <v>Rupiah</v>
          </cell>
        </row>
        <row r="598">
          <cell r="A598" t="str">
            <v xml:space="preserve">3. </v>
          </cell>
          <cell r="C598" t="str">
            <v>Perawatan dan</v>
          </cell>
          <cell r="D598" t="str">
            <v>(12,5 % - 17,5 %)  x  B</v>
          </cell>
          <cell r="G598" t="str">
            <v>K</v>
          </cell>
          <cell r="H598">
            <v>24375</v>
          </cell>
          <cell r="I598" t="str">
            <v>Rupiah</v>
          </cell>
        </row>
        <row r="599">
          <cell r="C599" t="str">
            <v xml:space="preserve">        perbaikan    =</v>
          </cell>
          <cell r="D599" t="str">
            <v>W</v>
          </cell>
        </row>
        <row r="600">
          <cell r="L600" t="str">
            <v>C.</v>
          </cell>
          <cell r="N600" t="str">
            <v>ALAT</v>
          </cell>
        </row>
        <row r="601">
          <cell r="A601" t="str">
            <v xml:space="preserve">4. </v>
          </cell>
          <cell r="C601" t="str">
            <v>Operator</v>
          </cell>
          <cell r="D601" t="str">
            <v>=   ( 1  Orang / Jam )  x  U1</v>
          </cell>
          <cell r="G601" t="str">
            <v>L</v>
          </cell>
          <cell r="H601">
            <v>0</v>
          </cell>
          <cell r="I601" t="str">
            <v>Rupiah</v>
          </cell>
        </row>
        <row r="602">
          <cell r="A602" t="str">
            <v xml:space="preserve">5. </v>
          </cell>
          <cell r="C602" t="str">
            <v>Pembantu Operator</v>
          </cell>
          <cell r="D602" t="str">
            <v>=   ( 1  Orang / Jam )  x  U2</v>
          </cell>
          <cell r="G602" t="str">
            <v>M</v>
          </cell>
          <cell r="H602">
            <v>0</v>
          </cell>
          <cell r="I602" t="str">
            <v>Rupiah</v>
          </cell>
          <cell r="L602" t="str">
            <v>1.</v>
          </cell>
          <cell r="N602" t="str">
            <v>STEEL WHEEL ROLLER 6-9 T.</v>
          </cell>
          <cell r="Q602" t="str">
            <v>jam</v>
          </cell>
          <cell r="R602">
            <v>1</v>
          </cell>
          <cell r="S602">
            <v>112203.63792732745</v>
          </cell>
          <cell r="V602">
            <v>112203.63792732745</v>
          </cell>
        </row>
        <row r="603">
          <cell r="L603" t="str">
            <v>2.</v>
          </cell>
          <cell r="N603" t="str">
            <v>-</v>
          </cell>
          <cell r="Q603" t="str">
            <v>jam</v>
          </cell>
          <cell r="R603" t="str">
            <v xml:space="preserve">-  </v>
          </cell>
          <cell r="S603" t="str">
            <v xml:space="preserve">-   </v>
          </cell>
          <cell r="V603" t="str">
            <v>-</v>
          </cell>
        </row>
        <row r="604">
          <cell r="C604" t="str">
            <v>Biaya Operasi per Jam        =</v>
          </cell>
          <cell r="E604" t="str">
            <v>(H+I+K+L+M)</v>
          </cell>
          <cell r="G604" t="str">
            <v>P</v>
          </cell>
          <cell r="H604">
            <v>53130</v>
          </cell>
          <cell r="I604" t="str">
            <v>Rupiah</v>
          </cell>
        </row>
        <row r="606">
          <cell r="A606" t="str">
            <v>D.</v>
          </cell>
          <cell r="C606" t="str">
            <v>TOTAL BIAYA SEWA ALAT / JAM   =   ( G + P )</v>
          </cell>
          <cell r="G606" t="str">
            <v>S</v>
          </cell>
          <cell r="H606">
            <v>112203.63792732745</v>
          </cell>
          <cell r="I606" t="str">
            <v>Rupiah</v>
          </cell>
        </row>
        <row r="610">
          <cell r="A610" t="str">
            <v>E.</v>
          </cell>
          <cell r="C610" t="str">
            <v>LAIN - LAIN</v>
          </cell>
        </row>
        <row r="611">
          <cell r="L611" t="str">
            <v>D.</v>
          </cell>
          <cell r="N611" t="str">
            <v>JUMLAH HARGA TENAGA, BAHAN DAN ALAT  ( A + B + C )</v>
          </cell>
          <cell r="V611">
            <v>112203.63792732745</v>
          </cell>
        </row>
        <row r="612">
          <cell r="A612" t="str">
            <v xml:space="preserve">1. </v>
          </cell>
          <cell r="C612" t="str">
            <v>Tingkat Suku Bunga</v>
          </cell>
          <cell r="G612" t="str">
            <v>i</v>
          </cell>
          <cell r="H612">
            <v>20</v>
          </cell>
          <cell r="I612" t="str">
            <v>% / Tahun</v>
          </cell>
          <cell r="L612" t="str">
            <v>E.</v>
          </cell>
          <cell r="N612" t="str">
            <v>OVERHEAD &amp; PROFIT</v>
          </cell>
          <cell r="Q612">
            <v>10</v>
          </cell>
          <cell r="R612" t="str">
            <v>%  x  D</v>
          </cell>
          <cell r="V612">
            <v>11220.363792732745</v>
          </cell>
        </row>
        <row r="613">
          <cell r="A613" t="str">
            <v xml:space="preserve">2. </v>
          </cell>
          <cell r="C613" t="str">
            <v>Upah Operator / Sopir</v>
          </cell>
          <cell r="G613" t="str">
            <v>U1</v>
          </cell>
          <cell r="H613">
            <v>0</v>
          </cell>
          <cell r="I613" t="str">
            <v>Rp./Jam</v>
          </cell>
          <cell r="L613" t="str">
            <v>F.</v>
          </cell>
          <cell r="N613" t="str">
            <v>HARGA SATUAN PEKERJAAN  ( D + E )</v>
          </cell>
          <cell r="V613">
            <v>123424.0017200602</v>
          </cell>
        </row>
        <row r="614">
          <cell r="A614" t="str">
            <v xml:space="preserve">3. </v>
          </cell>
          <cell r="C614" t="str">
            <v>Upah Pembantu Operator / Pmb.Sopir</v>
          </cell>
          <cell r="G614" t="str">
            <v>U2</v>
          </cell>
          <cell r="H614">
            <v>0</v>
          </cell>
          <cell r="I614" t="str">
            <v>Rp./Jam</v>
          </cell>
          <cell r="L614" t="str">
            <v>Note: 1</v>
          </cell>
          <cell r="N614" t="str">
            <v>SATUAN dapat berdasarkan atas jam operasi untuk Tenaga Kerja dan Peralatan, volume dan/atau ukuran</v>
          </cell>
        </row>
        <row r="615">
          <cell r="A615" t="str">
            <v xml:space="preserve">4. </v>
          </cell>
          <cell r="C615" t="str">
            <v>Bahan Bakar Bensin</v>
          </cell>
          <cell r="G615" t="str">
            <v>Mb</v>
          </cell>
          <cell r="H615">
            <v>2450</v>
          </cell>
          <cell r="I615" t="str">
            <v>Liter</v>
          </cell>
          <cell r="N615" t="str">
            <v>berat untuk bahan-bahan.</v>
          </cell>
        </row>
        <row r="616">
          <cell r="A616" t="str">
            <v xml:space="preserve">5. </v>
          </cell>
          <cell r="C616" t="str">
            <v>Bahan Bakar Solar</v>
          </cell>
          <cell r="G616" t="str">
            <v>Ms</v>
          </cell>
          <cell r="H616">
            <v>2250</v>
          </cell>
          <cell r="I616" t="str">
            <v>Liter</v>
          </cell>
          <cell r="L616">
            <v>2</v>
          </cell>
          <cell r="N616" t="str">
            <v>Kuantitas satuan adalah kuantitas setiap komponen untuk menyelesaikan satu satuan pekerjaan dari nomor</v>
          </cell>
        </row>
        <row r="617">
          <cell r="A617" t="str">
            <v xml:space="preserve">6. </v>
          </cell>
          <cell r="C617" t="str">
            <v>Minyak Pelumas</v>
          </cell>
          <cell r="G617" t="str">
            <v>Mp</v>
          </cell>
          <cell r="H617">
            <v>19800</v>
          </cell>
          <cell r="I617" t="str">
            <v>Liter</v>
          </cell>
          <cell r="N617" t="str">
            <v>mata pembayaran.</v>
          </cell>
        </row>
        <row r="618">
          <cell r="L618">
            <v>3</v>
          </cell>
          <cell r="N618" t="str">
            <v>Biaya satuan untuk peralatan sudah termasuk bahan bakar, bahan habis dipakai dan operator.</v>
          </cell>
        </row>
        <row r="619">
          <cell r="L619">
            <v>4</v>
          </cell>
          <cell r="N619" t="str">
            <v>Biaya satuan sudah termasuk pengeluaran untuk seluruh pajak yang berkaitan (tetapi tidak termasuk PPN</v>
          </cell>
        </row>
        <row r="620">
          <cell r="N620" t="str">
            <v>yang dibayar dari kontrak) dan biaya-biaya lainnya.</v>
          </cell>
        </row>
        <row r="621">
          <cell r="A621" t="str">
            <v>ITEM PEMBAYARAN No.</v>
          </cell>
          <cell r="D621" t="str">
            <v>:  9.14</v>
          </cell>
          <cell r="U621" t="str">
            <v>Analisa EI-914</v>
          </cell>
        </row>
        <row r="622">
          <cell r="A622" t="str">
            <v>JENIS PEKERJAAN</v>
          </cell>
          <cell r="D622" t="str">
            <v>:  PEKERJAAN HARIAN</v>
          </cell>
        </row>
        <row r="623">
          <cell r="A623" t="str">
            <v>SATUAN PEMBAYARAN</v>
          </cell>
          <cell r="D623" t="str">
            <v>:  JAM</v>
          </cell>
          <cell r="J623" t="str">
            <v xml:space="preserve">         URAIAN ANALISA HARGA SATUAN</v>
          </cell>
          <cell r="L623" t="str">
            <v>FORMULIR STANDAR UNTUK</v>
          </cell>
        </row>
        <row r="624">
          <cell r="L624" t="str">
            <v>PEREKAMAN ANALISA MASING-MASING HARGA SATUAN</v>
          </cell>
        </row>
        <row r="625">
          <cell r="L625" t="str">
            <v/>
          </cell>
        </row>
        <row r="626">
          <cell r="A626" t="str">
            <v>No.</v>
          </cell>
          <cell r="C626" t="str">
            <v>U R A I A N</v>
          </cell>
          <cell r="G626" t="str">
            <v>KODE</v>
          </cell>
          <cell r="H626" t="str">
            <v>KOEF.</v>
          </cell>
          <cell r="I626" t="str">
            <v>SATUAN</v>
          </cell>
          <cell r="J626" t="str">
            <v>KETERANGAN</v>
          </cell>
        </row>
        <row r="628">
          <cell r="L628" t="str">
            <v>Proyek / Bagpro</v>
          </cell>
          <cell r="O628" t="str">
            <v xml:space="preserve">:  Peningkatan Jalan Dan Jembatan Prop. NTT </v>
          </cell>
        </row>
        <row r="629">
          <cell r="A629" t="str">
            <v>A.</v>
          </cell>
          <cell r="C629" t="str">
            <v>URAIAN PERALATAN</v>
          </cell>
          <cell r="L629" t="str">
            <v>No. Paket Kontrak</v>
          </cell>
          <cell r="O629" t="str">
            <v xml:space="preserve">:  </v>
          </cell>
        </row>
        <row r="630">
          <cell r="L630" t="str">
            <v>Nama Paket</v>
          </cell>
          <cell r="O630" t="str">
            <v>:  Pembangunan Jalan Resetlement Pengungsi Mauritzu</v>
          </cell>
        </row>
        <row r="631">
          <cell r="A631" t="str">
            <v xml:space="preserve">1. </v>
          </cell>
          <cell r="C631" t="str">
            <v>Jenis Peralatan</v>
          </cell>
          <cell r="G631" t="str">
            <v>VIBRATORY ROLLER 5-8 T.</v>
          </cell>
          <cell r="J631" t="str">
            <v>(E19)</v>
          </cell>
          <cell r="L631" t="str">
            <v>Prop / Kab / Kodya</v>
          </cell>
          <cell r="O631" t="str">
            <v>:  Nusa Tenggara Timur / TTU</v>
          </cell>
        </row>
        <row r="632">
          <cell r="A632" t="str">
            <v xml:space="preserve">2. </v>
          </cell>
          <cell r="C632" t="str">
            <v>Tenaga</v>
          </cell>
          <cell r="G632" t="str">
            <v>Pw</v>
          </cell>
          <cell r="H632">
            <v>60</v>
          </cell>
          <cell r="I632" t="str">
            <v>HP</v>
          </cell>
          <cell r="L632" t="str">
            <v>ITEM PEMBAYARAN NO.</v>
          </cell>
          <cell r="O632" t="str">
            <v>:  9.14</v>
          </cell>
          <cell r="S632" t="str">
            <v>PERKIRAAN VOL. PEK.</v>
          </cell>
          <cell r="U632" t="str">
            <v>:</v>
          </cell>
          <cell r="V632">
            <v>0</v>
          </cell>
        </row>
        <row r="633">
          <cell r="A633" t="str">
            <v xml:space="preserve">3. </v>
          </cell>
          <cell r="C633" t="str">
            <v>Kapasitas</v>
          </cell>
          <cell r="G633" t="str">
            <v>Cp</v>
          </cell>
          <cell r="H633">
            <v>8</v>
          </cell>
          <cell r="I633" t="str">
            <v>Ton</v>
          </cell>
          <cell r="L633" t="str">
            <v>JENIS PEKERJAAN</v>
          </cell>
          <cell r="O633" t="str">
            <v>:  PEKERJAAN HARIAN</v>
          </cell>
          <cell r="S633" t="str">
            <v>TOTAL HARGA (Rp.)</v>
          </cell>
          <cell r="U633" t="str">
            <v>:</v>
          </cell>
          <cell r="V633">
            <v>0</v>
          </cell>
        </row>
        <row r="634">
          <cell r="A634" t="str">
            <v xml:space="preserve">4. </v>
          </cell>
          <cell r="C634" t="str">
            <v>Umur Ekonomis</v>
          </cell>
          <cell r="G634" t="str">
            <v>A</v>
          </cell>
          <cell r="H634">
            <v>4</v>
          </cell>
          <cell r="I634" t="str">
            <v>Tahun</v>
          </cell>
          <cell r="J634" t="str">
            <v xml:space="preserve"> Alat Baru</v>
          </cell>
          <cell r="P634" t="str">
            <v>VIBRATORY ROLLER 5-8 T.</v>
          </cell>
          <cell r="S634" t="str">
            <v>% THD. BIAYA PROYEK</v>
          </cell>
          <cell r="U634" t="str">
            <v>:</v>
          </cell>
          <cell r="V634">
            <v>0</v>
          </cell>
        </row>
        <row r="635">
          <cell r="A635" t="str">
            <v xml:space="preserve">5. </v>
          </cell>
          <cell r="C635" t="str">
            <v>Jam Operasi Dalam 1 Tahun</v>
          </cell>
          <cell r="G635" t="str">
            <v>W</v>
          </cell>
          <cell r="H635">
            <v>2000</v>
          </cell>
          <cell r="I635" t="str">
            <v>Jam</v>
          </cell>
          <cell r="J635" t="str">
            <v xml:space="preserve"> Alat Baru</v>
          </cell>
          <cell r="L635" t="str">
            <v>SATUAN PEMBAYARAN</v>
          </cell>
          <cell r="O635" t="str">
            <v>:  JAM</v>
          </cell>
          <cell r="Q635" t="str">
            <v>(E19)</v>
          </cell>
        </row>
        <row r="636">
          <cell r="A636" t="str">
            <v xml:space="preserve">6. </v>
          </cell>
          <cell r="C636" t="str">
            <v>Harga Alat</v>
          </cell>
          <cell r="G636" t="str">
            <v>B</v>
          </cell>
          <cell r="H636">
            <v>450000000</v>
          </cell>
          <cell r="I636" t="str">
            <v>Rupiah</v>
          </cell>
          <cell r="J636" t="str">
            <v xml:space="preserve"> Alat Baru</v>
          </cell>
        </row>
        <row r="638">
          <cell r="R638" t="str">
            <v>PERKIRAAN</v>
          </cell>
          <cell r="S638" t="str">
            <v>HARGA</v>
          </cell>
          <cell r="T638" t="str">
            <v>JUMLAH</v>
          </cell>
        </row>
        <row r="639">
          <cell r="A639" t="str">
            <v>B.</v>
          </cell>
          <cell r="C639" t="str">
            <v>BIAYA PASTI PER JAM KERJA</v>
          </cell>
          <cell r="L639" t="str">
            <v>NO.</v>
          </cell>
          <cell r="N639" t="str">
            <v>KOMPONEN</v>
          </cell>
          <cell r="Q639" t="str">
            <v>SATUAN</v>
          </cell>
          <cell r="R639" t="str">
            <v>KUANTITAS</v>
          </cell>
          <cell r="S639" t="str">
            <v>SATUAN</v>
          </cell>
          <cell r="T639" t="str">
            <v>HARGA</v>
          </cell>
        </row>
        <row r="640">
          <cell r="S640" t="str">
            <v>(Rp.)</v>
          </cell>
          <cell r="T640" t="str">
            <v>(Rp.)</v>
          </cell>
        </row>
        <row r="641">
          <cell r="A641" t="str">
            <v xml:space="preserve">1. </v>
          </cell>
          <cell r="C641" t="str">
            <v>Nilai Sisa Alat</v>
          </cell>
          <cell r="D641" t="str">
            <v>=  10 % x Harga Alat Baru</v>
          </cell>
          <cell r="G641" t="str">
            <v>C</v>
          </cell>
          <cell r="H641">
            <v>45000000</v>
          </cell>
          <cell r="I641" t="str">
            <v>Rupiah</v>
          </cell>
        </row>
        <row r="643">
          <cell r="A643" t="str">
            <v xml:space="preserve">2. </v>
          </cell>
          <cell r="C643" t="str">
            <v>Faktor Angsuran Modal    =</v>
          </cell>
          <cell r="E643" t="str">
            <v>i x (1 + i)^A</v>
          </cell>
          <cell r="G643" t="str">
            <v>D</v>
          </cell>
          <cell r="H643">
            <v>0.38628912071535026</v>
          </cell>
          <cell r="I643" t="str">
            <v>-</v>
          </cell>
          <cell r="L643" t="str">
            <v>A.</v>
          </cell>
          <cell r="N643" t="str">
            <v>PEKERJA</v>
          </cell>
        </row>
        <row r="644">
          <cell r="E644" t="str">
            <v>(1 + i)^A - 1</v>
          </cell>
        </row>
        <row r="645">
          <cell r="A645" t="str">
            <v xml:space="preserve">3. </v>
          </cell>
          <cell r="C645" t="str">
            <v>Biaya Pasti per Jam  :</v>
          </cell>
          <cell r="L645" t="str">
            <v>1.</v>
          </cell>
          <cell r="N645" t="str">
            <v>-</v>
          </cell>
          <cell r="R645" t="str">
            <v xml:space="preserve">-  </v>
          </cell>
          <cell r="S645" t="str">
            <v xml:space="preserve">-   </v>
          </cell>
          <cell r="V645" t="str">
            <v>-</v>
          </cell>
        </row>
        <row r="646">
          <cell r="C646" t="str">
            <v>a.  Biaya Pengembalian Modal  =</v>
          </cell>
          <cell r="E646" t="str">
            <v>( B - C ) x D</v>
          </cell>
          <cell r="G646" t="str">
            <v>E</v>
          </cell>
          <cell r="H646">
            <v>78223.546944858434</v>
          </cell>
          <cell r="I646" t="str">
            <v>Rupiah</v>
          </cell>
          <cell r="L646" t="str">
            <v>2.</v>
          </cell>
          <cell r="N646" t="str">
            <v>-</v>
          </cell>
          <cell r="R646" t="str">
            <v xml:space="preserve">-  </v>
          </cell>
          <cell r="S646" t="str">
            <v xml:space="preserve">-   </v>
          </cell>
          <cell r="V646" t="str">
            <v>-</v>
          </cell>
        </row>
        <row r="647">
          <cell r="E647" t="str">
            <v>W</v>
          </cell>
        </row>
        <row r="649">
          <cell r="C649" t="str">
            <v>b.  Asuransi, dll =</v>
          </cell>
          <cell r="D649">
            <v>2E-3</v>
          </cell>
          <cell r="E649" t="str">
            <v xml:space="preserve">  x   B</v>
          </cell>
          <cell r="G649" t="str">
            <v>F</v>
          </cell>
          <cell r="H649">
            <v>450</v>
          </cell>
          <cell r="I649" t="str">
            <v>Rupiah</v>
          </cell>
        </row>
        <row r="650">
          <cell r="E650" t="str">
            <v>W</v>
          </cell>
        </row>
        <row r="651">
          <cell r="L651" t="str">
            <v>B.</v>
          </cell>
          <cell r="N651" t="str">
            <v>BAHAN</v>
          </cell>
        </row>
        <row r="652">
          <cell r="C652" t="str">
            <v>Biaya Pasti per Jam             =</v>
          </cell>
          <cell r="E652" t="str">
            <v>( E + F )</v>
          </cell>
          <cell r="G652" t="str">
            <v>G</v>
          </cell>
          <cell r="H652">
            <v>78673.546944858434</v>
          </cell>
          <cell r="I652" t="str">
            <v>Rupiah</v>
          </cell>
        </row>
        <row r="653">
          <cell r="L653" t="str">
            <v>1.</v>
          </cell>
          <cell r="N653" t="str">
            <v>-</v>
          </cell>
          <cell r="R653" t="str">
            <v xml:space="preserve">-  </v>
          </cell>
          <cell r="S653" t="str">
            <v xml:space="preserve">-   </v>
          </cell>
          <cell r="V653" t="str">
            <v>-</v>
          </cell>
        </row>
        <row r="654">
          <cell r="A654" t="str">
            <v>C.</v>
          </cell>
          <cell r="C654" t="str">
            <v>BIAYA OPERASI PER JAM KERJA</v>
          </cell>
          <cell r="L654" t="str">
            <v>2.</v>
          </cell>
          <cell r="N654" t="str">
            <v>-</v>
          </cell>
          <cell r="R654" t="str">
            <v xml:space="preserve">-  </v>
          </cell>
          <cell r="S654" t="str">
            <v xml:space="preserve">-   </v>
          </cell>
          <cell r="V654" t="str">
            <v>-</v>
          </cell>
        </row>
        <row r="656">
          <cell r="A656" t="str">
            <v xml:space="preserve">1. </v>
          </cell>
          <cell r="C656" t="str">
            <v xml:space="preserve">Bahan Bakar  =  (0.125-0.175 Ltr/HP/Jam)   x Pw x Ms </v>
          </cell>
          <cell r="G656" t="str">
            <v>H</v>
          </cell>
          <cell r="H656">
            <v>16875</v>
          </cell>
          <cell r="I656" t="str">
            <v>Rupiah</v>
          </cell>
        </row>
        <row r="658">
          <cell r="A658" t="str">
            <v xml:space="preserve">2. </v>
          </cell>
          <cell r="C658" t="str">
            <v>Pelumas         =  (0.01-0.02 Ltr/HP/Jam) x Pw x Mp</v>
          </cell>
          <cell r="G658" t="str">
            <v>I</v>
          </cell>
          <cell r="H658">
            <v>11880</v>
          </cell>
          <cell r="I658" t="str">
            <v>Rupiah</v>
          </cell>
        </row>
        <row r="660">
          <cell r="A660" t="str">
            <v xml:space="preserve">3. </v>
          </cell>
          <cell r="C660" t="str">
            <v>Perawatan dan</v>
          </cell>
          <cell r="D660" t="str">
            <v>(12,5 % - 17,5 %)  x  B</v>
          </cell>
          <cell r="G660" t="str">
            <v>K</v>
          </cell>
          <cell r="H660">
            <v>28125</v>
          </cell>
          <cell r="I660" t="str">
            <v>Rupiah</v>
          </cell>
        </row>
        <row r="661">
          <cell r="C661" t="str">
            <v xml:space="preserve">        perbaikan    =</v>
          </cell>
          <cell r="D661" t="str">
            <v>W</v>
          </cell>
        </row>
        <row r="662">
          <cell r="L662" t="str">
            <v>C.</v>
          </cell>
          <cell r="N662" t="str">
            <v>ALAT</v>
          </cell>
        </row>
        <row r="663">
          <cell r="A663" t="str">
            <v xml:space="preserve">4. </v>
          </cell>
          <cell r="C663" t="str">
            <v>Operator</v>
          </cell>
          <cell r="D663" t="str">
            <v>=   ( 1  Orang / Jam )  x  U1</v>
          </cell>
          <cell r="G663" t="str">
            <v>L</v>
          </cell>
          <cell r="H663">
            <v>0</v>
          </cell>
          <cell r="I663" t="str">
            <v>Rupiah</v>
          </cell>
        </row>
        <row r="664">
          <cell r="A664" t="str">
            <v xml:space="preserve">5. </v>
          </cell>
          <cell r="C664" t="str">
            <v>Pembantu Operator</v>
          </cell>
          <cell r="D664" t="str">
            <v>=   ( 1  Orang / Jam )  x  U2</v>
          </cell>
          <cell r="G664" t="str">
            <v>M</v>
          </cell>
          <cell r="H664">
            <v>0</v>
          </cell>
          <cell r="I664" t="str">
            <v>Rupiah</v>
          </cell>
          <cell r="L664" t="str">
            <v>1.</v>
          </cell>
          <cell r="N664" t="str">
            <v>VIBRATORY ROLLER 5-8 T.</v>
          </cell>
          <cell r="Q664" t="str">
            <v>jam</v>
          </cell>
          <cell r="R664">
            <v>1</v>
          </cell>
          <cell r="S664">
            <v>135553.54694485845</v>
          </cell>
          <cell r="V664">
            <v>135553.54694485845</v>
          </cell>
        </row>
        <row r="665">
          <cell r="L665" t="str">
            <v>2.</v>
          </cell>
          <cell r="N665" t="str">
            <v>-</v>
          </cell>
          <cell r="Q665" t="str">
            <v>jam</v>
          </cell>
          <cell r="R665" t="str">
            <v xml:space="preserve">-  </v>
          </cell>
          <cell r="S665" t="str">
            <v xml:space="preserve">-   </v>
          </cell>
          <cell r="V665" t="str">
            <v>-</v>
          </cell>
        </row>
        <row r="666">
          <cell r="C666" t="str">
            <v>Biaya Operasi per Jam        =</v>
          </cell>
          <cell r="E666" t="str">
            <v>(H+I+K+L+M)</v>
          </cell>
          <cell r="G666" t="str">
            <v>P</v>
          </cell>
          <cell r="H666">
            <v>56880</v>
          </cell>
          <cell r="I666" t="str">
            <v>Rupiah</v>
          </cell>
        </row>
        <row r="668">
          <cell r="A668" t="str">
            <v>D.</v>
          </cell>
          <cell r="C668" t="str">
            <v>TOTAL BIAYA SEWA ALAT / JAM   =   ( G + P )</v>
          </cell>
          <cell r="G668" t="str">
            <v>S</v>
          </cell>
          <cell r="H668">
            <v>135553.54694485845</v>
          </cell>
          <cell r="I668" t="str">
            <v>Rupiah</v>
          </cell>
        </row>
        <row r="672">
          <cell r="A672" t="str">
            <v>E.</v>
          </cell>
          <cell r="C672" t="str">
            <v>LAIN - LAIN</v>
          </cell>
        </row>
        <row r="673">
          <cell r="L673" t="str">
            <v>D.</v>
          </cell>
          <cell r="N673" t="str">
            <v>JUMLAH HARGA TENAGA, BAHAN DAN ALAT  ( A + B + C )</v>
          </cell>
          <cell r="V673">
            <v>135553.54694485845</v>
          </cell>
        </row>
        <row r="674">
          <cell r="A674" t="str">
            <v xml:space="preserve">1. </v>
          </cell>
          <cell r="C674" t="str">
            <v>Tingkat Suku Bunga</v>
          </cell>
          <cell r="G674" t="str">
            <v>i</v>
          </cell>
          <cell r="H674">
            <v>20</v>
          </cell>
          <cell r="I674" t="str">
            <v>% / Tahun</v>
          </cell>
          <cell r="L674" t="str">
            <v>E.</v>
          </cell>
          <cell r="N674" t="str">
            <v>OVERHEAD &amp; PROFIT</v>
          </cell>
          <cell r="Q674">
            <v>10</v>
          </cell>
          <cell r="R674" t="str">
            <v>%  x  D</v>
          </cell>
          <cell r="V674">
            <v>13555.354694485846</v>
          </cell>
        </row>
        <row r="675">
          <cell r="A675" t="str">
            <v xml:space="preserve">2. </v>
          </cell>
          <cell r="C675" t="str">
            <v>Upah Operator / Sopir</v>
          </cell>
          <cell r="G675" t="str">
            <v>U1</v>
          </cell>
          <cell r="H675">
            <v>0</v>
          </cell>
          <cell r="I675" t="str">
            <v>Rp./Jam</v>
          </cell>
          <cell r="L675" t="str">
            <v>F.</v>
          </cell>
          <cell r="N675" t="str">
            <v>HARGA SATUAN PEKERJAAN  ( D + E )</v>
          </cell>
          <cell r="V675">
            <v>149108.90163934429</v>
          </cell>
        </row>
        <row r="676">
          <cell r="A676" t="str">
            <v xml:space="preserve">3. </v>
          </cell>
          <cell r="C676" t="str">
            <v>Upah Pembantu Operator / Pmb.Sopir</v>
          </cell>
          <cell r="G676" t="str">
            <v>U2</v>
          </cell>
          <cell r="H676">
            <v>0</v>
          </cell>
          <cell r="I676" t="str">
            <v>Rp./Jam</v>
          </cell>
          <cell r="L676" t="str">
            <v>Note: 1</v>
          </cell>
          <cell r="N676" t="str">
            <v>SATUAN dapat berdasarkan atas jam operasi untuk Tenaga Kerja dan Peralatan, volume dan/atau ukuran</v>
          </cell>
        </row>
        <row r="677">
          <cell r="A677" t="str">
            <v xml:space="preserve">4. </v>
          </cell>
          <cell r="C677" t="str">
            <v>Bahan Bakar Bensin</v>
          </cell>
          <cell r="G677" t="str">
            <v>Mb</v>
          </cell>
          <cell r="H677">
            <v>2450</v>
          </cell>
          <cell r="I677" t="str">
            <v>Liter</v>
          </cell>
          <cell r="N677" t="str">
            <v>berat untuk bahan-bahan.</v>
          </cell>
        </row>
        <row r="678">
          <cell r="A678" t="str">
            <v xml:space="preserve">5. </v>
          </cell>
          <cell r="C678" t="str">
            <v>Bahan Bakar Solar</v>
          </cell>
          <cell r="G678" t="str">
            <v>Ms</v>
          </cell>
          <cell r="H678">
            <v>2250</v>
          </cell>
          <cell r="I678" t="str">
            <v>Liter</v>
          </cell>
          <cell r="L678">
            <v>2</v>
          </cell>
          <cell r="N678" t="str">
            <v>Kuantitas satuan adalah kuantitas setiap komponen untuk menyelesaikan satu satuan pekerjaan dari nomor</v>
          </cell>
        </row>
        <row r="679">
          <cell r="A679" t="str">
            <v xml:space="preserve">6. </v>
          </cell>
          <cell r="C679" t="str">
            <v>Minyak Pelumas</v>
          </cell>
          <cell r="G679" t="str">
            <v>Mp</v>
          </cell>
          <cell r="H679">
            <v>19800</v>
          </cell>
          <cell r="I679" t="str">
            <v>Liter</v>
          </cell>
          <cell r="N679" t="str">
            <v>mata pembayaran.</v>
          </cell>
        </row>
        <row r="680">
          <cell r="L680">
            <v>3</v>
          </cell>
          <cell r="N680" t="str">
            <v>Biaya satuan untuk peralatan sudah termasuk bahan bakar, bahan habis dipakai dan operator.</v>
          </cell>
        </row>
        <row r="681">
          <cell r="L681">
            <v>4</v>
          </cell>
          <cell r="N681" t="str">
            <v>Biaya satuan sudah termasuk pengeluaran untuk seluruh pajak yang berkaitan (tetapi tidak termasuk PPN</v>
          </cell>
        </row>
        <row r="682">
          <cell r="N682" t="str">
            <v>yang dibayar dari kontrak) dan biaya-biaya lainnya.</v>
          </cell>
        </row>
        <row r="683">
          <cell r="A683" t="str">
            <v>ITEM PEMBAYARAN No.</v>
          </cell>
          <cell r="D683" t="str">
            <v>:  9.15</v>
          </cell>
          <cell r="U683" t="str">
            <v>Analisa EI-915</v>
          </cell>
        </row>
        <row r="684">
          <cell r="A684" t="str">
            <v>JENIS PEKERJAAN</v>
          </cell>
          <cell r="D684" t="str">
            <v>:  PEKERJAAN HARIAN</v>
          </cell>
        </row>
        <row r="685">
          <cell r="A685" t="str">
            <v>SATUAN PEMBAYARAN</v>
          </cell>
          <cell r="D685" t="str">
            <v>:  JAM</v>
          </cell>
          <cell r="J685" t="str">
            <v xml:space="preserve">         URAIAN ANALISA HARGA SATUAN</v>
          </cell>
          <cell r="L685" t="str">
            <v>FORMULIR STANDAR UNTUK</v>
          </cell>
        </row>
        <row r="686">
          <cell r="L686" t="str">
            <v>PEREKAMAN ANALISA MASING-MASING HARGA SATUAN</v>
          </cell>
        </row>
        <row r="687">
          <cell r="L687" t="str">
            <v/>
          </cell>
        </row>
        <row r="688">
          <cell r="A688" t="str">
            <v>No.</v>
          </cell>
          <cell r="C688" t="str">
            <v>U R A I A N</v>
          </cell>
          <cell r="G688" t="str">
            <v>KODE</v>
          </cell>
          <cell r="H688" t="str">
            <v>KOEF.</v>
          </cell>
          <cell r="I688" t="str">
            <v>SATUAN</v>
          </cell>
          <cell r="J688" t="str">
            <v>KETERANGAN</v>
          </cell>
        </row>
        <row r="690">
          <cell r="L690" t="str">
            <v>Proyek / Bagpro</v>
          </cell>
          <cell r="O690" t="str">
            <v xml:space="preserve">:  Peningkatan Jalan Dan Jembatan Prop. NTT </v>
          </cell>
        </row>
        <row r="691">
          <cell r="A691" t="str">
            <v>A.</v>
          </cell>
          <cell r="C691" t="str">
            <v>URAIAN PERALATAN</v>
          </cell>
          <cell r="L691" t="str">
            <v>No. Paket Kontrak</v>
          </cell>
          <cell r="O691" t="str">
            <v xml:space="preserve">:  </v>
          </cell>
        </row>
        <row r="692">
          <cell r="L692" t="str">
            <v>Nama Paket</v>
          </cell>
          <cell r="O692" t="str">
            <v>:  Pembangunan Jalan Resetlement Pengungsi Mauritzu</v>
          </cell>
        </row>
        <row r="693">
          <cell r="A693" t="str">
            <v xml:space="preserve">1. </v>
          </cell>
          <cell r="C693" t="str">
            <v>Jenis Peralatan</v>
          </cell>
          <cell r="G693" t="str">
            <v>VIBRATORY COMPACTOR</v>
          </cell>
          <cell r="J693" t="str">
            <v>(E25)</v>
          </cell>
          <cell r="L693" t="str">
            <v>Prop / Kab / Kodya</v>
          </cell>
          <cell r="O693" t="str">
            <v>:  Nusa Tenggara Timur / TTU</v>
          </cell>
        </row>
        <row r="694">
          <cell r="A694" t="str">
            <v xml:space="preserve">2. </v>
          </cell>
          <cell r="C694" t="str">
            <v>Tenaga</v>
          </cell>
          <cell r="G694" t="str">
            <v>Pw</v>
          </cell>
          <cell r="H694">
            <v>5</v>
          </cell>
          <cell r="I694" t="str">
            <v>HP</v>
          </cell>
          <cell r="L694" t="str">
            <v>ITEM PEMBAYARAN NO.</v>
          </cell>
          <cell r="O694" t="str">
            <v>:  9.15</v>
          </cell>
          <cell r="S694" t="str">
            <v>PERKIRAAN VOL. PEK.</v>
          </cell>
          <cell r="U694" t="str">
            <v>:</v>
          </cell>
          <cell r="V694">
            <v>0</v>
          </cell>
        </row>
        <row r="695">
          <cell r="A695" t="str">
            <v xml:space="preserve">3. </v>
          </cell>
          <cell r="C695" t="str">
            <v>Kapasitas</v>
          </cell>
          <cell r="G695" t="str">
            <v>Cp</v>
          </cell>
          <cell r="H695">
            <v>0.2</v>
          </cell>
          <cell r="I695" t="str">
            <v>Ton</v>
          </cell>
          <cell r="L695" t="str">
            <v>JENIS PEKERJAAN</v>
          </cell>
          <cell r="O695" t="str">
            <v>:  PEKERJAAN HARIAN</v>
          </cell>
          <cell r="S695" t="str">
            <v>TOTAL HARGA (Rp.)</v>
          </cell>
          <cell r="U695" t="str">
            <v>:</v>
          </cell>
          <cell r="V695">
            <v>0</v>
          </cell>
        </row>
        <row r="696">
          <cell r="A696" t="str">
            <v xml:space="preserve">4. </v>
          </cell>
          <cell r="C696" t="str">
            <v>Umur Ekonomis</v>
          </cell>
          <cell r="G696" t="str">
            <v>A</v>
          </cell>
          <cell r="H696">
            <v>4</v>
          </cell>
          <cell r="I696" t="str">
            <v>Tahun</v>
          </cell>
          <cell r="J696" t="str">
            <v xml:space="preserve"> Alat Baru</v>
          </cell>
          <cell r="P696" t="str">
            <v>VIBRATORY COMPACTOR</v>
          </cell>
          <cell r="S696" t="str">
            <v>% THD. BIAYA PROYEK</v>
          </cell>
          <cell r="U696" t="str">
            <v>:</v>
          </cell>
          <cell r="V696">
            <v>0</v>
          </cell>
        </row>
        <row r="697">
          <cell r="A697" t="str">
            <v xml:space="preserve">5. </v>
          </cell>
          <cell r="C697" t="str">
            <v>Jam Operasi Dalam 1 Tahun</v>
          </cell>
          <cell r="G697" t="str">
            <v>W</v>
          </cell>
          <cell r="H697">
            <v>1000</v>
          </cell>
          <cell r="I697" t="str">
            <v>Jam</v>
          </cell>
          <cell r="J697" t="str">
            <v xml:space="preserve"> Alat Baru</v>
          </cell>
          <cell r="L697" t="str">
            <v>SATUAN PEMBAYARAN</v>
          </cell>
          <cell r="O697" t="str">
            <v>:  JAM</v>
          </cell>
          <cell r="Q697" t="str">
            <v>(E25)</v>
          </cell>
        </row>
        <row r="698">
          <cell r="A698" t="str">
            <v xml:space="preserve">6. </v>
          </cell>
          <cell r="C698" t="str">
            <v>Harga Alat</v>
          </cell>
          <cell r="G698" t="str">
            <v>B</v>
          </cell>
          <cell r="H698">
            <v>10500000</v>
          </cell>
          <cell r="I698" t="str">
            <v>Rupiah</v>
          </cell>
          <cell r="J698" t="str">
            <v xml:space="preserve"> Alat Baru</v>
          </cell>
        </row>
        <row r="700">
          <cell r="R700" t="str">
            <v>PERKIRAAN</v>
          </cell>
          <cell r="S700" t="str">
            <v>HARGA</v>
          </cell>
          <cell r="T700" t="str">
            <v>JUMLAH</v>
          </cell>
        </row>
        <row r="701">
          <cell r="A701" t="str">
            <v>B.</v>
          </cell>
          <cell r="C701" t="str">
            <v>BIAYA PASTI PER JAM KERJA</v>
          </cell>
          <cell r="L701" t="str">
            <v>NO.</v>
          </cell>
          <cell r="N701" t="str">
            <v>KOMPONEN</v>
          </cell>
          <cell r="Q701" t="str">
            <v>SATUAN</v>
          </cell>
          <cell r="R701" t="str">
            <v>KUANTITAS</v>
          </cell>
          <cell r="S701" t="str">
            <v>SATUAN</v>
          </cell>
          <cell r="T701" t="str">
            <v>HARGA</v>
          </cell>
        </row>
        <row r="702">
          <cell r="S702" t="str">
            <v>(Rp.)</v>
          </cell>
          <cell r="T702" t="str">
            <v>(Rp.)</v>
          </cell>
        </row>
        <row r="703">
          <cell r="A703" t="str">
            <v xml:space="preserve">1. </v>
          </cell>
          <cell r="C703" t="str">
            <v>Nilai Sisa Alat</v>
          </cell>
          <cell r="D703" t="str">
            <v>=  10 % x Harga Alat Baru</v>
          </cell>
          <cell r="G703" t="str">
            <v>C</v>
          </cell>
          <cell r="H703">
            <v>1050000</v>
          </cell>
          <cell r="I703" t="str">
            <v>Rupiah</v>
          </cell>
        </row>
        <row r="705">
          <cell r="A705" t="str">
            <v xml:space="preserve">2. </v>
          </cell>
          <cell r="C705" t="str">
            <v>Faktor Angsuran Modal    =</v>
          </cell>
          <cell r="E705" t="str">
            <v>i x (1 + i)^A</v>
          </cell>
          <cell r="G705" t="str">
            <v>D</v>
          </cell>
          <cell r="H705">
            <v>0.38628912071535026</v>
          </cell>
          <cell r="I705" t="str">
            <v>-</v>
          </cell>
          <cell r="L705" t="str">
            <v>A.</v>
          </cell>
          <cell r="N705" t="str">
            <v>PEKERJA</v>
          </cell>
        </row>
        <row r="706">
          <cell r="E706" t="str">
            <v>(1 + i)^A - 1</v>
          </cell>
        </row>
        <row r="707">
          <cell r="A707" t="str">
            <v xml:space="preserve">3. </v>
          </cell>
          <cell r="C707" t="str">
            <v>Biaya Pasti per Jam  :</v>
          </cell>
          <cell r="L707" t="str">
            <v>1.</v>
          </cell>
          <cell r="N707" t="str">
            <v>-</v>
          </cell>
          <cell r="R707" t="str">
            <v xml:space="preserve">-  </v>
          </cell>
          <cell r="S707" t="str">
            <v xml:space="preserve">-   </v>
          </cell>
          <cell r="V707" t="str">
            <v>-</v>
          </cell>
        </row>
        <row r="708">
          <cell r="C708" t="str">
            <v>a.  Biaya Pengembalian Modal  =</v>
          </cell>
          <cell r="E708" t="str">
            <v>( B - C ) x D</v>
          </cell>
          <cell r="G708" t="str">
            <v>E</v>
          </cell>
          <cell r="H708">
            <v>3650.4321907600602</v>
          </cell>
          <cell r="I708" t="str">
            <v>Rupiah</v>
          </cell>
          <cell r="L708" t="str">
            <v>2.</v>
          </cell>
          <cell r="N708" t="str">
            <v>-</v>
          </cell>
          <cell r="R708" t="str">
            <v xml:space="preserve">-  </v>
          </cell>
          <cell r="S708" t="str">
            <v xml:space="preserve">-   </v>
          </cell>
          <cell r="V708" t="str">
            <v>-</v>
          </cell>
        </row>
        <row r="709">
          <cell r="E709" t="str">
            <v>W</v>
          </cell>
        </row>
        <row r="711">
          <cell r="C711" t="str">
            <v>b.  Asuransi, dll =</v>
          </cell>
          <cell r="D711">
            <v>2E-3</v>
          </cell>
          <cell r="E711" t="str">
            <v xml:space="preserve">  x   B</v>
          </cell>
          <cell r="G711" t="str">
            <v>F</v>
          </cell>
          <cell r="H711">
            <v>21</v>
          </cell>
          <cell r="I711" t="str">
            <v>Rupiah</v>
          </cell>
        </row>
        <row r="712">
          <cell r="E712" t="str">
            <v>W</v>
          </cell>
        </row>
        <row r="713">
          <cell r="L713" t="str">
            <v>B.</v>
          </cell>
          <cell r="N713" t="str">
            <v>BAHAN</v>
          </cell>
        </row>
        <row r="714">
          <cell r="C714" t="str">
            <v>Biaya Pasti per Jam             =</v>
          </cell>
          <cell r="E714" t="str">
            <v>( E + F )</v>
          </cell>
          <cell r="G714" t="str">
            <v>G</v>
          </cell>
          <cell r="H714">
            <v>3671.4321907600602</v>
          </cell>
          <cell r="I714" t="str">
            <v>Rupiah</v>
          </cell>
        </row>
        <row r="715">
          <cell r="L715" t="str">
            <v>1.</v>
          </cell>
          <cell r="N715" t="str">
            <v>-</v>
          </cell>
          <cell r="R715" t="str">
            <v xml:space="preserve">-  </v>
          </cell>
          <cell r="S715" t="str">
            <v xml:space="preserve">-   </v>
          </cell>
          <cell r="V715" t="str">
            <v>-</v>
          </cell>
        </row>
        <row r="716">
          <cell r="A716" t="str">
            <v>C.</v>
          </cell>
          <cell r="C716" t="str">
            <v>BIAYA OPERASI PER JAM KERJA</v>
          </cell>
          <cell r="L716" t="str">
            <v>2.</v>
          </cell>
          <cell r="N716" t="str">
            <v>-</v>
          </cell>
          <cell r="R716" t="str">
            <v xml:space="preserve">-  </v>
          </cell>
          <cell r="S716" t="str">
            <v xml:space="preserve">-   </v>
          </cell>
          <cell r="V716" t="str">
            <v>-</v>
          </cell>
        </row>
        <row r="718">
          <cell r="A718" t="str">
            <v xml:space="preserve">1. </v>
          </cell>
          <cell r="C718" t="str">
            <v xml:space="preserve">Bahan Bakar  =  (0.125-0.175 Ltr/HP/Jam)   x Pw x Ms </v>
          </cell>
          <cell r="G718" t="str">
            <v>H</v>
          </cell>
          <cell r="H718">
            <v>1406.25</v>
          </cell>
          <cell r="I718" t="str">
            <v>Rupiah</v>
          </cell>
        </row>
        <row r="720">
          <cell r="A720" t="str">
            <v xml:space="preserve">2. </v>
          </cell>
          <cell r="C720" t="str">
            <v>Pelumas         =  (0.01-0.02 Ltr/HP/Jam) x Pw x Mp</v>
          </cell>
          <cell r="G720" t="str">
            <v>I</v>
          </cell>
          <cell r="H720">
            <v>990</v>
          </cell>
          <cell r="I720" t="str">
            <v>Rupiah</v>
          </cell>
        </row>
        <row r="722">
          <cell r="A722" t="str">
            <v xml:space="preserve">3. </v>
          </cell>
          <cell r="C722" t="str">
            <v>Perawatan dan</v>
          </cell>
          <cell r="D722" t="str">
            <v>(12,5 % - 17,5 %)  x  B</v>
          </cell>
          <cell r="G722" t="str">
            <v>K</v>
          </cell>
          <cell r="H722">
            <v>1312.5</v>
          </cell>
          <cell r="I722" t="str">
            <v>Rupiah</v>
          </cell>
        </row>
        <row r="723">
          <cell r="C723" t="str">
            <v xml:space="preserve">        perbaikan    =</v>
          </cell>
          <cell r="D723" t="str">
            <v>W</v>
          </cell>
        </row>
        <row r="724">
          <cell r="L724" t="str">
            <v>C.</v>
          </cell>
          <cell r="N724" t="str">
            <v>ALAT</v>
          </cell>
        </row>
        <row r="725">
          <cell r="A725" t="str">
            <v xml:space="preserve">4. </v>
          </cell>
          <cell r="C725" t="str">
            <v>Operator</v>
          </cell>
          <cell r="D725" t="str">
            <v>=   ( 1  Orang / Jam )  x  U1</v>
          </cell>
          <cell r="G725" t="str">
            <v>L</v>
          </cell>
          <cell r="H725">
            <v>0</v>
          </cell>
          <cell r="I725" t="str">
            <v>Rupiah</v>
          </cell>
        </row>
        <row r="726">
          <cell r="A726" t="str">
            <v xml:space="preserve">5. </v>
          </cell>
          <cell r="C726" t="str">
            <v>Pembantu Operator</v>
          </cell>
          <cell r="D726" t="str">
            <v>=   ( 1  Orang / Jam )  x  U2</v>
          </cell>
          <cell r="G726" t="str">
            <v>M</v>
          </cell>
          <cell r="H726">
            <v>0</v>
          </cell>
          <cell r="I726" t="str">
            <v>Rupiah</v>
          </cell>
          <cell r="L726" t="str">
            <v>1.</v>
          </cell>
          <cell r="N726" t="str">
            <v>VIBRATORY COMPACTOR</v>
          </cell>
          <cell r="Q726" t="str">
            <v>jam</v>
          </cell>
          <cell r="R726">
            <v>1</v>
          </cell>
          <cell r="S726">
            <v>7380.1821907600606</v>
          </cell>
          <cell r="V726">
            <v>7380.1821907600606</v>
          </cell>
        </row>
        <row r="727">
          <cell r="L727" t="str">
            <v>2.</v>
          </cell>
          <cell r="N727" t="str">
            <v>-</v>
          </cell>
          <cell r="Q727" t="str">
            <v>jam</v>
          </cell>
          <cell r="R727" t="str">
            <v xml:space="preserve">-  </v>
          </cell>
          <cell r="S727" t="str">
            <v xml:space="preserve">-   </v>
          </cell>
          <cell r="V727" t="str">
            <v>-</v>
          </cell>
        </row>
        <row r="728">
          <cell r="C728" t="str">
            <v>Biaya Operasi per Jam        =</v>
          </cell>
          <cell r="E728" t="str">
            <v>(H+I+K+L+M)</v>
          </cell>
          <cell r="G728" t="str">
            <v>P</v>
          </cell>
          <cell r="H728">
            <v>3708.75</v>
          </cell>
          <cell r="I728" t="str">
            <v>Rupiah</v>
          </cell>
        </row>
        <row r="730">
          <cell r="A730" t="str">
            <v>D.</v>
          </cell>
          <cell r="C730" t="str">
            <v>TOTAL BIAYA SEWA ALAT / JAM   =   ( G + P )</v>
          </cell>
          <cell r="G730" t="str">
            <v>S</v>
          </cell>
          <cell r="H730">
            <v>7380.1821907600606</v>
          </cell>
          <cell r="I730" t="str">
            <v>Rupiah</v>
          </cell>
        </row>
        <row r="734">
          <cell r="A734" t="str">
            <v>E.</v>
          </cell>
          <cell r="C734" t="str">
            <v>LAIN - LAIN</v>
          </cell>
        </row>
        <row r="735">
          <cell r="L735" t="str">
            <v>D.</v>
          </cell>
          <cell r="N735" t="str">
            <v>JUMLAH HARGA TENAGA, BAHAN DAN ALAT  ( A + B + C )</v>
          </cell>
          <cell r="V735">
            <v>7380.1821907600606</v>
          </cell>
        </row>
        <row r="736">
          <cell r="A736" t="str">
            <v xml:space="preserve">1. </v>
          </cell>
          <cell r="C736" t="str">
            <v>Tingkat Suku Bunga</v>
          </cell>
          <cell r="G736" t="str">
            <v>i</v>
          </cell>
          <cell r="H736">
            <v>20</v>
          </cell>
          <cell r="I736" t="str">
            <v>% / Tahun</v>
          </cell>
          <cell r="L736" t="str">
            <v>E.</v>
          </cell>
          <cell r="N736" t="str">
            <v>OVERHEAD &amp; PROFIT</v>
          </cell>
          <cell r="Q736">
            <v>10</v>
          </cell>
          <cell r="R736" t="str">
            <v>%  x  D</v>
          </cell>
          <cell r="V736">
            <v>738.01821907600606</v>
          </cell>
        </row>
        <row r="737">
          <cell r="A737" t="str">
            <v xml:space="preserve">2. </v>
          </cell>
          <cell r="C737" t="str">
            <v>Upah Operator / Sopir</v>
          </cell>
          <cell r="G737" t="str">
            <v>U1</v>
          </cell>
          <cell r="H737">
            <v>0</v>
          </cell>
          <cell r="I737" t="str">
            <v>Rp./Jam</v>
          </cell>
          <cell r="L737" t="str">
            <v>F.</v>
          </cell>
          <cell r="N737" t="str">
            <v>HARGA SATUAN PEKERJAAN  ( D + E )</v>
          </cell>
          <cell r="V737">
            <v>8118.2004098360667</v>
          </cell>
        </row>
        <row r="738">
          <cell r="A738" t="str">
            <v xml:space="preserve">3. </v>
          </cell>
          <cell r="C738" t="str">
            <v>Upah Pembantu Operator / Pmb.Sopir</v>
          </cell>
          <cell r="G738" t="str">
            <v>U2</v>
          </cell>
          <cell r="H738">
            <v>0</v>
          </cell>
          <cell r="I738" t="str">
            <v>Rp./Jam</v>
          </cell>
          <cell r="L738" t="str">
            <v>Note: 1</v>
          </cell>
          <cell r="N738" t="str">
            <v>SATUAN dapat berdasarkan atas jam operasi untuk Tenaga Kerja dan Peralatan, volume dan/atau ukuran</v>
          </cell>
        </row>
        <row r="739">
          <cell r="A739" t="str">
            <v xml:space="preserve">4. </v>
          </cell>
          <cell r="C739" t="str">
            <v>Bahan Bakar Bensin</v>
          </cell>
          <cell r="G739" t="str">
            <v>Mb</v>
          </cell>
          <cell r="H739">
            <v>2450</v>
          </cell>
          <cell r="I739" t="str">
            <v>Liter</v>
          </cell>
          <cell r="N739" t="str">
            <v>berat untuk bahan-bahan.</v>
          </cell>
        </row>
        <row r="740">
          <cell r="A740" t="str">
            <v xml:space="preserve">5. </v>
          </cell>
          <cell r="C740" t="str">
            <v>Bahan Bakar Solar</v>
          </cell>
          <cell r="G740" t="str">
            <v>Ms</v>
          </cell>
          <cell r="H740">
            <v>2250</v>
          </cell>
          <cell r="I740" t="str">
            <v>Liter</v>
          </cell>
          <cell r="L740">
            <v>2</v>
          </cell>
          <cell r="N740" t="str">
            <v>Kuantitas satuan adalah kuantitas setiap komponen untuk menyelesaikan satu satuan pekerjaan dari nomor</v>
          </cell>
        </row>
        <row r="741">
          <cell r="A741" t="str">
            <v xml:space="preserve">6. </v>
          </cell>
          <cell r="C741" t="str">
            <v>Minyak Pelumas</v>
          </cell>
          <cell r="G741" t="str">
            <v>Mp</v>
          </cell>
          <cell r="H741">
            <v>19800</v>
          </cell>
          <cell r="I741" t="str">
            <v>Liter</v>
          </cell>
          <cell r="N741" t="str">
            <v>mata pembayaran.</v>
          </cell>
        </row>
        <row r="742">
          <cell r="L742">
            <v>3</v>
          </cell>
          <cell r="N742" t="str">
            <v>Biaya satuan untuk peralatan sudah termasuk bahan bakar, bahan habis dipakai dan operator.</v>
          </cell>
        </row>
        <row r="743">
          <cell r="L743">
            <v>4</v>
          </cell>
          <cell r="N743" t="str">
            <v>Biaya satuan sudah termasuk pengeluaran untuk seluruh pajak yang berkaitan (tetapi tidak termasuk PPN</v>
          </cell>
        </row>
        <row r="744">
          <cell r="N744" t="str">
            <v>yang dibayar dari kontrak) dan biaya-biaya lainnya.</v>
          </cell>
        </row>
        <row r="745">
          <cell r="A745" t="str">
            <v>ITEM PEMBAYARAN No.</v>
          </cell>
          <cell r="D745" t="str">
            <v>:  9.16</v>
          </cell>
          <cell r="U745" t="str">
            <v>Analisa EI-916</v>
          </cell>
        </row>
        <row r="746">
          <cell r="A746" t="str">
            <v>JENIS PEKERJAAN</v>
          </cell>
          <cell r="D746" t="str">
            <v>:  PEKERJAAN HARIAN</v>
          </cell>
        </row>
        <row r="747">
          <cell r="A747" t="str">
            <v>SATUAN PEMBAYARAN</v>
          </cell>
          <cell r="D747" t="str">
            <v>:  JAM</v>
          </cell>
          <cell r="J747" t="str">
            <v xml:space="preserve">         URAIAN ANALISA HARGA SATUAN</v>
          </cell>
          <cell r="L747" t="str">
            <v>FORMULIR STANDAR UNTUK</v>
          </cell>
        </row>
        <row r="748">
          <cell r="L748" t="str">
            <v>PEREKAMAN ANALISA MASING-MASING HARGA SATUAN</v>
          </cell>
        </row>
        <row r="749">
          <cell r="L749" t="str">
            <v/>
          </cell>
        </row>
        <row r="750">
          <cell r="A750" t="str">
            <v>No.</v>
          </cell>
          <cell r="C750" t="str">
            <v>U R A I A N</v>
          </cell>
          <cell r="G750" t="str">
            <v>KODE</v>
          </cell>
          <cell r="H750" t="str">
            <v>KOEF.</v>
          </cell>
          <cell r="I750" t="str">
            <v>SATUAN</v>
          </cell>
          <cell r="J750" t="str">
            <v>KETERANGAN</v>
          </cell>
        </row>
        <row r="752">
          <cell r="L752" t="str">
            <v>Proyek / Bagpro</v>
          </cell>
          <cell r="O752" t="str">
            <v xml:space="preserve">:  Peningkatan Jalan Dan Jembatan Prop. NTT </v>
          </cell>
        </row>
        <row r="753">
          <cell r="A753" t="str">
            <v>A.</v>
          </cell>
          <cell r="C753" t="str">
            <v>URAIAN PERALATAN</v>
          </cell>
          <cell r="L753" t="str">
            <v>No. Paket Kontrak</v>
          </cell>
          <cell r="O753" t="str">
            <v xml:space="preserve">:  </v>
          </cell>
        </row>
        <row r="754">
          <cell r="L754" t="str">
            <v>Nama Paket</v>
          </cell>
          <cell r="O754" t="str">
            <v>:  Pembangunan Jalan Resetlement Pengungsi Mauritzu</v>
          </cell>
        </row>
        <row r="755">
          <cell r="A755" t="str">
            <v xml:space="preserve">1. </v>
          </cell>
          <cell r="C755" t="str">
            <v>Jenis Peralatan</v>
          </cell>
          <cell r="G755" t="str">
            <v>TIRE ROLLER 8-10 T.</v>
          </cell>
          <cell r="J755" t="str">
            <v>(E18)</v>
          </cell>
          <cell r="L755" t="str">
            <v>Prop / Kab / Kodya</v>
          </cell>
          <cell r="O755" t="str">
            <v>:  Nusa Tenggara Timur / TTU</v>
          </cell>
        </row>
        <row r="756">
          <cell r="A756" t="str">
            <v xml:space="preserve">2. </v>
          </cell>
          <cell r="C756" t="str">
            <v>Tenaga</v>
          </cell>
          <cell r="G756" t="str">
            <v>Pw</v>
          </cell>
          <cell r="H756">
            <v>60</v>
          </cell>
          <cell r="I756" t="str">
            <v>HP</v>
          </cell>
          <cell r="L756" t="str">
            <v>ITEM PEMBAYARAN NO.</v>
          </cell>
          <cell r="O756" t="str">
            <v>:  9.16</v>
          </cell>
          <cell r="S756" t="str">
            <v>PERKIRAAN VOL. PEK.</v>
          </cell>
          <cell r="U756" t="str">
            <v>:</v>
          </cell>
          <cell r="V756">
            <v>0</v>
          </cell>
        </row>
        <row r="757">
          <cell r="A757" t="str">
            <v xml:space="preserve">3. </v>
          </cell>
          <cell r="C757" t="str">
            <v>Kapasitas</v>
          </cell>
          <cell r="G757" t="str">
            <v>Cp</v>
          </cell>
          <cell r="H757">
            <v>10</v>
          </cell>
          <cell r="I757" t="str">
            <v>Ton</v>
          </cell>
          <cell r="L757" t="str">
            <v>JENIS PEKERJAAN</v>
          </cell>
          <cell r="O757" t="str">
            <v>:  PEKERJAAN HARIAN</v>
          </cell>
          <cell r="S757" t="str">
            <v>TOTAL HARGA (Rp.)</v>
          </cell>
          <cell r="U757" t="str">
            <v>:</v>
          </cell>
          <cell r="V757">
            <v>0</v>
          </cell>
        </row>
        <row r="758">
          <cell r="A758" t="str">
            <v xml:space="preserve">4. </v>
          </cell>
          <cell r="C758" t="str">
            <v>Umur Ekonomis</v>
          </cell>
          <cell r="G758" t="str">
            <v>A</v>
          </cell>
          <cell r="H758">
            <v>5</v>
          </cell>
          <cell r="I758" t="str">
            <v>Tahun</v>
          </cell>
          <cell r="J758" t="str">
            <v xml:space="preserve"> Alat Baru</v>
          </cell>
          <cell r="P758" t="str">
            <v>TIRE ROLLER 8-10 T.</v>
          </cell>
          <cell r="S758" t="str">
            <v>% THD. BIAYA PROYEK</v>
          </cell>
          <cell r="U758" t="str">
            <v>:</v>
          </cell>
          <cell r="V758">
            <v>0</v>
          </cell>
        </row>
        <row r="759">
          <cell r="A759" t="str">
            <v xml:space="preserve">5. </v>
          </cell>
          <cell r="C759" t="str">
            <v>Jam Operasi Dalam 1 Tahun</v>
          </cell>
          <cell r="G759" t="str">
            <v>W</v>
          </cell>
          <cell r="H759">
            <v>1800</v>
          </cell>
          <cell r="I759" t="str">
            <v>Jam</v>
          </cell>
          <cell r="J759" t="str">
            <v xml:space="preserve"> Alat Baru</v>
          </cell>
          <cell r="L759" t="str">
            <v>SATUAN PEMBAYARAN</v>
          </cell>
          <cell r="O759" t="str">
            <v>:  JAM</v>
          </cell>
          <cell r="Q759" t="str">
            <v>(E18)</v>
          </cell>
        </row>
        <row r="760">
          <cell r="A760" t="str">
            <v xml:space="preserve">6. </v>
          </cell>
          <cell r="C760" t="str">
            <v>Harga Alat</v>
          </cell>
          <cell r="G760" t="str">
            <v>B</v>
          </cell>
          <cell r="H760">
            <v>525000000</v>
          </cell>
          <cell r="I760" t="str">
            <v>Rupiah</v>
          </cell>
          <cell r="J760" t="str">
            <v xml:space="preserve"> Alat Baru</v>
          </cell>
        </row>
        <row r="762">
          <cell r="R762" t="str">
            <v>PERKIRAAN</v>
          </cell>
          <cell r="S762" t="str">
            <v>HARGA</v>
          </cell>
          <cell r="T762" t="str">
            <v>JUMLAH</v>
          </cell>
        </row>
        <row r="763">
          <cell r="A763" t="str">
            <v>B.</v>
          </cell>
          <cell r="C763" t="str">
            <v>BIAYA PASTI PER JAM KERJA</v>
          </cell>
          <cell r="L763" t="str">
            <v>NO.</v>
          </cell>
          <cell r="N763" t="str">
            <v>KOMPONEN</v>
          </cell>
          <cell r="Q763" t="str">
            <v>SATUAN</v>
          </cell>
          <cell r="R763" t="str">
            <v>KUANTITAS</v>
          </cell>
          <cell r="S763" t="str">
            <v>SATUAN</v>
          </cell>
          <cell r="T763" t="str">
            <v>HARGA</v>
          </cell>
        </row>
        <row r="764">
          <cell r="S764" t="str">
            <v>(Rp.)</v>
          </cell>
          <cell r="T764" t="str">
            <v>(Rp.)</v>
          </cell>
        </row>
        <row r="765">
          <cell r="A765" t="str">
            <v xml:space="preserve">1. </v>
          </cell>
          <cell r="C765" t="str">
            <v>Nilai Sisa Alat</v>
          </cell>
          <cell r="D765" t="str">
            <v>=  10 % x Harga Alat Baru</v>
          </cell>
          <cell r="G765" t="str">
            <v>C</v>
          </cell>
          <cell r="H765">
            <v>52500000</v>
          </cell>
          <cell r="I765" t="str">
            <v>Rupiah</v>
          </cell>
        </row>
        <row r="767">
          <cell r="A767" t="str">
            <v xml:space="preserve">2. </v>
          </cell>
          <cell r="C767" t="str">
            <v>Faktor Angsuran Modal    =</v>
          </cell>
          <cell r="E767" t="str">
            <v>i x (1 + i)^A</v>
          </cell>
          <cell r="G767" t="str">
            <v>D</v>
          </cell>
          <cell r="H767">
            <v>0.33437970328961514</v>
          </cell>
          <cell r="I767" t="str">
            <v>-</v>
          </cell>
          <cell r="L767" t="str">
            <v>A.</v>
          </cell>
          <cell r="N767" t="str">
            <v>PEKERJA</v>
          </cell>
        </row>
        <row r="768">
          <cell r="E768" t="str">
            <v>(1 + i)^A - 1</v>
          </cell>
        </row>
        <row r="769">
          <cell r="A769" t="str">
            <v xml:space="preserve">3. </v>
          </cell>
          <cell r="C769" t="str">
            <v>Biaya Pasti per Jam  :</v>
          </cell>
          <cell r="L769" t="str">
            <v>1.</v>
          </cell>
          <cell r="N769" t="str">
            <v>-</v>
          </cell>
          <cell r="R769" t="str">
            <v xml:space="preserve">-  </v>
          </cell>
          <cell r="S769" t="str">
            <v xml:space="preserve">-   </v>
          </cell>
          <cell r="V769" t="str">
            <v>-</v>
          </cell>
        </row>
        <row r="770">
          <cell r="C770" t="str">
            <v>a.  Biaya Pengembalian Modal  =</v>
          </cell>
          <cell r="E770" t="str">
            <v>( B - C ) x D</v>
          </cell>
          <cell r="G770" t="str">
            <v>E</v>
          </cell>
          <cell r="H770">
            <v>87774.672113523979</v>
          </cell>
          <cell r="I770" t="str">
            <v>Rupiah</v>
          </cell>
          <cell r="L770" t="str">
            <v>2.</v>
          </cell>
          <cell r="N770" t="str">
            <v>-</v>
          </cell>
          <cell r="R770" t="str">
            <v xml:space="preserve">-  </v>
          </cell>
          <cell r="S770" t="str">
            <v xml:space="preserve">-   </v>
          </cell>
          <cell r="V770" t="str">
            <v>-</v>
          </cell>
        </row>
        <row r="771">
          <cell r="E771" t="str">
            <v>W</v>
          </cell>
        </row>
        <row r="773">
          <cell r="C773" t="str">
            <v>b.  Asuransi, dll =</v>
          </cell>
          <cell r="D773">
            <v>2E-3</v>
          </cell>
          <cell r="E773" t="str">
            <v xml:space="preserve">  x   B</v>
          </cell>
          <cell r="G773" t="str">
            <v>F</v>
          </cell>
          <cell r="H773">
            <v>583.33333333333337</v>
          </cell>
          <cell r="I773" t="str">
            <v>Rupiah</v>
          </cell>
        </row>
        <row r="774">
          <cell r="E774" t="str">
            <v>W</v>
          </cell>
        </row>
        <row r="775">
          <cell r="L775" t="str">
            <v>B.</v>
          </cell>
          <cell r="N775" t="str">
            <v>BAHAN</v>
          </cell>
        </row>
        <row r="776">
          <cell r="C776" t="str">
            <v>Biaya Pasti per Jam             =</v>
          </cell>
          <cell r="E776" t="str">
            <v>( E + F )</v>
          </cell>
          <cell r="G776" t="str">
            <v>G</v>
          </cell>
          <cell r="H776">
            <v>88358.005446857307</v>
          </cell>
          <cell r="I776" t="str">
            <v>Rupiah</v>
          </cell>
        </row>
        <row r="777">
          <cell r="L777" t="str">
            <v>1.</v>
          </cell>
          <cell r="N777" t="str">
            <v>-</v>
          </cell>
          <cell r="R777" t="str">
            <v xml:space="preserve">-  </v>
          </cell>
          <cell r="S777" t="str">
            <v xml:space="preserve">-   </v>
          </cell>
          <cell r="V777" t="str">
            <v>-</v>
          </cell>
        </row>
        <row r="778">
          <cell r="A778" t="str">
            <v>C.</v>
          </cell>
          <cell r="C778" t="str">
            <v>BIAYA OPERASI PER JAM KERJA</v>
          </cell>
          <cell r="L778" t="str">
            <v>2.</v>
          </cell>
          <cell r="N778" t="str">
            <v>-</v>
          </cell>
          <cell r="R778" t="str">
            <v xml:space="preserve">-  </v>
          </cell>
          <cell r="S778" t="str">
            <v xml:space="preserve">-   </v>
          </cell>
          <cell r="V778" t="str">
            <v>-</v>
          </cell>
        </row>
        <row r="780">
          <cell r="A780" t="str">
            <v xml:space="preserve">1. </v>
          </cell>
          <cell r="C780" t="str">
            <v xml:space="preserve">Bahan Bakar  =  (0.125-0.175 Ltr/HP/Jam)   x Pw x Ms </v>
          </cell>
          <cell r="G780" t="str">
            <v>H</v>
          </cell>
          <cell r="H780">
            <v>16875</v>
          </cell>
          <cell r="I780" t="str">
            <v>Rupiah</v>
          </cell>
        </row>
        <row r="782">
          <cell r="A782" t="str">
            <v xml:space="preserve">2. </v>
          </cell>
          <cell r="C782" t="str">
            <v>Pelumas         =  (0.01-0.02 Ltr/HP/Jam) x Pw x Mp</v>
          </cell>
          <cell r="G782" t="str">
            <v>I</v>
          </cell>
          <cell r="H782">
            <v>11880</v>
          </cell>
          <cell r="I782" t="str">
            <v>Rupiah</v>
          </cell>
        </row>
        <row r="784">
          <cell r="A784" t="str">
            <v xml:space="preserve">3. </v>
          </cell>
          <cell r="C784" t="str">
            <v>Perawatan dan</v>
          </cell>
          <cell r="D784" t="str">
            <v>(12,5 % - 17,5 %)  x  B</v>
          </cell>
          <cell r="G784" t="str">
            <v>K</v>
          </cell>
          <cell r="H784">
            <v>36458.333333333336</v>
          </cell>
          <cell r="I784" t="str">
            <v>Rupiah</v>
          </cell>
        </row>
        <row r="785">
          <cell r="C785" t="str">
            <v xml:space="preserve">        perbaikan    =</v>
          </cell>
          <cell r="D785" t="str">
            <v>W</v>
          </cell>
        </row>
        <row r="786">
          <cell r="L786" t="str">
            <v>C.</v>
          </cell>
          <cell r="N786" t="str">
            <v>ALAT</v>
          </cell>
        </row>
        <row r="787">
          <cell r="A787" t="str">
            <v xml:space="preserve">4. </v>
          </cell>
          <cell r="C787" t="str">
            <v>Operator</v>
          </cell>
          <cell r="D787" t="str">
            <v>=   ( 1  Orang / Jam )  x  U1</v>
          </cell>
          <cell r="G787" t="str">
            <v>L</v>
          </cell>
          <cell r="H787">
            <v>0</v>
          </cell>
          <cell r="I787" t="str">
            <v>Rupiah</v>
          </cell>
        </row>
        <row r="788">
          <cell r="A788" t="str">
            <v xml:space="preserve">5. </v>
          </cell>
          <cell r="C788" t="str">
            <v>Pembantu Operator</v>
          </cell>
          <cell r="D788" t="str">
            <v>=   ( 1  Orang / Jam )  x  U2</v>
          </cell>
          <cell r="G788" t="str">
            <v>M</v>
          </cell>
          <cell r="H788">
            <v>0</v>
          </cell>
          <cell r="I788" t="str">
            <v>Rupiah</v>
          </cell>
          <cell r="L788" t="str">
            <v>1.</v>
          </cell>
          <cell r="N788" t="str">
            <v>TIRE ROLLER 8-10 T.</v>
          </cell>
          <cell r="Q788" t="str">
            <v>jam</v>
          </cell>
          <cell r="R788">
            <v>1</v>
          </cell>
          <cell r="S788">
            <v>153571.33878019065</v>
          </cell>
          <cell r="V788">
            <v>153571.33878019065</v>
          </cell>
        </row>
        <row r="789">
          <cell r="L789" t="str">
            <v>2.</v>
          </cell>
          <cell r="N789" t="str">
            <v>-</v>
          </cell>
          <cell r="Q789" t="str">
            <v>jam</v>
          </cell>
          <cell r="R789" t="str">
            <v xml:space="preserve">-  </v>
          </cell>
          <cell r="S789" t="str">
            <v xml:space="preserve">-   </v>
          </cell>
          <cell r="V789" t="str">
            <v>-</v>
          </cell>
        </row>
        <row r="790">
          <cell r="C790" t="str">
            <v>Biaya Operasi per Jam        =</v>
          </cell>
          <cell r="E790" t="str">
            <v>(H+I+K+L+M)</v>
          </cell>
          <cell r="G790" t="str">
            <v>P</v>
          </cell>
          <cell r="H790">
            <v>65213.333333333336</v>
          </cell>
          <cell r="I790" t="str">
            <v>Rupiah</v>
          </cell>
        </row>
        <row r="792">
          <cell r="A792" t="str">
            <v>D.</v>
          </cell>
          <cell r="C792" t="str">
            <v>TOTAL BIAYA SEWA ALAT / JAM   =   ( G + P )</v>
          </cell>
          <cell r="G792" t="str">
            <v>S</v>
          </cell>
          <cell r="H792">
            <v>153571.33878019065</v>
          </cell>
          <cell r="I792" t="str">
            <v>Rupiah</v>
          </cell>
        </row>
        <row r="796">
          <cell r="A796" t="str">
            <v>E.</v>
          </cell>
          <cell r="C796" t="str">
            <v>LAIN - LAIN</v>
          </cell>
        </row>
        <row r="797">
          <cell r="L797" t="str">
            <v>D.</v>
          </cell>
          <cell r="N797" t="str">
            <v>JUMLAH HARGA TENAGA, BAHAN DAN ALAT  ( A + B + C )</v>
          </cell>
          <cell r="V797">
            <v>153571.33878019065</v>
          </cell>
        </row>
        <row r="798">
          <cell r="A798" t="str">
            <v xml:space="preserve">1. </v>
          </cell>
          <cell r="C798" t="str">
            <v>Tingkat Suku Bunga</v>
          </cell>
          <cell r="G798" t="str">
            <v>i</v>
          </cell>
          <cell r="H798">
            <v>20</v>
          </cell>
          <cell r="I798" t="str">
            <v>% / Tahun</v>
          </cell>
          <cell r="L798" t="str">
            <v>E.</v>
          </cell>
          <cell r="N798" t="str">
            <v>OVERHEAD &amp; PROFIT</v>
          </cell>
          <cell r="Q798">
            <v>10</v>
          </cell>
          <cell r="R798" t="str">
            <v>%  x  D</v>
          </cell>
          <cell r="V798">
            <v>15357.133878019065</v>
          </cell>
        </row>
        <row r="799">
          <cell r="A799" t="str">
            <v xml:space="preserve">2. </v>
          </cell>
          <cell r="C799" t="str">
            <v>Upah Operator / Sopir</v>
          </cell>
          <cell r="G799" t="str">
            <v>U1</v>
          </cell>
          <cell r="H799">
            <v>0</v>
          </cell>
          <cell r="I799" t="str">
            <v>Rp./Jam</v>
          </cell>
          <cell r="L799" t="str">
            <v>F.</v>
          </cell>
          <cell r="N799" t="str">
            <v>HARGA SATUAN PEKERJAAN  ( D + E )</v>
          </cell>
          <cell r="V799">
            <v>168928.47265820971</v>
          </cell>
        </row>
        <row r="800">
          <cell r="A800" t="str">
            <v xml:space="preserve">3. </v>
          </cell>
          <cell r="C800" t="str">
            <v>Upah Pembantu Operator / Pmb.Sopir</v>
          </cell>
          <cell r="G800" t="str">
            <v>U2</v>
          </cell>
          <cell r="H800">
            <v>0</v>
          </cell>
          <cell r="I800" t="str">
            <v>Rp./Jam</v>
          </cell>
          <cell r="L800" t="str">
            <v>Note: 1</v>
          </cell>
          <cell r="N800" t="str">
            <v>SATUAN dapat berdasarkan atas jam operasi untuk Tenaga Kerja dan Peralatan, volume dan/atau ukuran</v>
          </cell>
        </row>
        <row r="801">
          <cell r="A801" t="str">
            <v xml:space="preserve">4. </v>
          </cell>
          <cell r="C801" t="str">
            <v>Bahan Bakar Bensin</v>
          </cell>
          <cell r="G801" t="str">
            <v>Mb</v>
          </cell>
          <cell r="H801">
            <v>2450</v>
          </cell>
          <cell r="I801" t="str">
            <v>Liter</v>
          </cell>
          <cell r="N801" t="str">
            <v>berat untuk bahan-bahan.</v>
          </cell>
        </row>
        <row r="802">
          <cell r="A802" t="str">
            <v xml:space="preserve">5. </v>
          </cell>
          <cell r="C802" t="str">
            <v>Bahan Bakar Solar</v>
          </cell>
          <cell r="G802" t="str">
            <v>Ms</v>
          </cell>
          <cell r="H802">
            <v>2250</v>
          </cell>
          <cell r="I802" t="str">
            <v>Liter</v>
          </cell>
          <cell r="L802">
            <v>2</v>
          </cell>
          <cell r="N802" t="str">
            <v>Kuantitas satuan adalah kuantitas setiap komponen untuk menyelesaikan satu satuan pekerjaan dari nomor</v>
          </cell>
        </row>
        <row r="803">
          <cell r="A803" t="str">
            <v xml:space="preserve">6. </v>
          </cell>
          <cell r="C803" t="str">
            <v>Minyak Pelumas</v>
          </cell>
          <cell r="G803" t="str">
            <v>Mp</v>
          </cell>
          <cell r="H803">
            <v>19800</v>
          </cell>
          <cell r="I803" t="str">
            <v>Liter</v>
          </cell>
          <cell r="N803" t="str">
            <v>mata pembayaran.</v>
          </cell>
        </row>
        <row r="804">
          <cell r="L804">
            <v>3</v>
          </cell>
          <cell r="N804" t="str">
            <v>Biaya satuan untuk peralatan sudah termasuk bahan bakar, bahan habis dipakai dan operator.</v>
          </cell>
        </row>
        <row r="805">
          <cell r="L805">
            <v>4</v>
          </cell>
          <cell r="N805" t="str">
            <v>Biaya satuan sudah termasuk pengeluaran untuk seluruh pajak yang berkaitan (tetapi tidak termasuk PPN</v>
          </cell>
        </row>
        <row r="806">
          <cell r="N806" t="str">
            <v>yang dibayar dari kontrak) dan biaya-biaya lainnya.</v>
          </cell>
        </row>
        <row r="807">
          <cell r="A807" t="str">
            <v>ITEM PEMBAYARAN No.</v>
          </cell>
          <cell r="D807" t="str">
            <v>:  9.17</v>
          </cell>
          <cell r="U807" t="str">
            <v>Analisa EI-917</v>
          </cell>
        </row>
        <row r="808">
          <cell r="A808" t="str">
            <v>JENIS PEKERJAAN</v>
          </cell>
          <cell r="D808" t="str">
            <v>:  PEKERJAAN HARIAN</v>
          </cell>
        </row>
        <row r="809">
          <cell r="A809" t="str">
            <v>SATUAN PEMBAYARAN</v>
          </cell>
          <cell r="D809" t="str">
            <v>:  JAM</v>
          </cell>
          <cell r="J809" t="str">
            <v xml:space="preserve">         URAIAN ANALISA HARGA SATUAN</v>
          </cell>
          <cell r="L809" t="str">
            <v>FORMULIR STANDAR UNTUK</v>
          </cell>
        </row>
        <row r="810">
          <cell r="L810" t="str">
            <v>PEREKAMAN ANALISA MASING-MASING HARGA SATUAN</v>
          </cell>
        </row>
        <row r="811">
          <cell r="L811" t="str">
            <v/>
          </cell>
        </row>
        <row r="812">
          <cell r="A812" t="str">
            <v>No.</v>
          </cell>
          <cell r="C812" t="str">
            <v>U R A I A N</v>
          </cell>
          <cell r="G812" t="str">
            <v>KODE</v>
          </cell>
          <cell r="H812" t="str">
            <v>KOEF.</v>
          </cell>
          <cell r="I812" t="str">
            <v>SATUAN</v>
          </cell>
          <cell r="J812" t="str">
            <v>KETERANGAN</v>
          </cell>
        </row>
        <row r="814">
          <cell r="L814" t="str">
            <v>Proyek / Bagpro</v>
          </cell>
          <cell r="O814" t="str">
            <v xml:space="preserve">:  Peningkatan Jalan Dan Jembatan Prop. NTT </v>
          </cell>
        </row>
        <row r="815">
          <cell r="A815" t="str">
            <v>A.</v>
          </cell>
          <cell r="C815" t="str">
            <v>URAIAN PERALATAN</v>
          </cell>
          <cell r="L815" t="str">
            <v>No. Paket Kontrak</v>
          </cell>
          <cell r="O815" t="str">
            <v xml:space="preserve">:  </v>
          </cell>
        </row>
        <row r="816">
          <cell r="L816" t="str">
            <v>Nama Paket</v>
          </cell>
          <cell r="O816" t="str">
            <v>:  Pembangunan Jalan Resetlement Pengungsi Mauritzu</v>
          </cell>
        </row>
        <row r="817">
          <cell r="A817" t="str">
            <v xml:space="preserve">1. </v>
          </cell>
          <cell r="C817" t="str">
            <v>Jenis Peralatan</v>
          </cell>
          <cell r="G817" t="str">
            <v>COMPRESSOR 4000-6500 L\M</v>
          </cell>
          <cell r="J817" t="str">
            <v>(E05)</v>
          </cell>
          <cell r="L817" t="str">
            <v>Prop / Kab / Kodya</v>
          </cell>
          <cell r="O817" t="str">
            <v>:  Nusa Tenggara Timur / TTU</v>
          </cell>
        </row>
        <row r="818">
          <cell r="A818" t="str">
            <v xml:space="preserve">2. </v>
          </cell>
          <cell r="C818" t="str">
            <v>Tenaga</v>
          </cell>
          <cell r="G818" t="str">
            <v>Pw</v>
          </cell>
          <cell r="H818">
            <v>80</v>
          </cell>
          <cell r="I818" t="str">
            <v>HP</v>
          </cell>
          <cell r="L818" t="str">
            <v>ITEM PEMBAYARAN NO.</v>
          </cell>
          <cell r="O818" t="str">
            <v>:  9.17</v>
          </cell>
          <cell r="S818" t="str">
            <v>PERKIRAAN VOL. PEK.</v>
          </cell>
          <cell r="U818" t="str">
            <v>:</v>
          </cell>
          <cell r="V818">
            <v>0</v>
          </cell>
        </row>
        <row r="819">
          <cell r="A819" t="str">
            <v xml:space="preserve">3. </v>
          </cell>
          <cell r="C819" t="str">
            <v>Kapasitas</v>
          </cell>
          <cell r="G819" t="str">
            <v>Cp</v>
          </cell>
          <cell r="H819" t="str">
            <v xml:space="preserve">-  </v>
          </cell>
          <cell r="I819" t="str">
            <v>-</v>
          </cell>
          <cell r="L819" t="str">
            <v>JENIS PEKERJAAN</v>
          </cell>
          <cell r="O819" t="str">
            <v>:  PEKERJAAN HARIAN</v>
          </cell>
          <cell r="S819" t="str">
            <v>TOTAL HARGA (Rp.)</v>
          </cell>
          <cell r="U819" t="str">
            <v>:</v>
          </cell>
          <cell r="V819">
            <v>0</v>
          </cell>
        </row>
        <row r="820">
          <cell r="A820" t="str">
            <v xml:space="preserve">4. </v>
          </cell>
          <cell r="C820" t="str">
            <v>Umur Ekonomis</v>
          </cell>
          <cell r="G820" t="str">
            <v>A</v>
          </cell>
          <cell r="H820">
            <v>5</v>
          </cell>
          <cell r="I820" t="str">
            <v>Tahun</v>
          </cell>
          <cell r="J820" t="str">
            <v xml:space="preserve"> Alat Baru</v>
          </cell>
          <cell r="P820" t="str">
            <v>COMPRESSOR 4000-6500 L\M</v>
          </cell>
          <cell r="S820" t="str">
            <v>% THD. BIAYA PROYEK</v>
          </cell>
          <cell r="U820" t="str">
            <v>:</v>
          </cell>
          <cell r="V820">
            <v>0</v>
          </cell>
        </row>
        <row r="821">
          <cell r="A821" t="str">
            <v xml:space="preserve">5. </v>
          </cell>
          <cell r="C821" t="str">
            <v>Jam Operasi Dalam 1 Tahun</v>
          </cell>
          <cell r="G821" t="str">
            <v>W</v>
          </cell>
          <cell r="H821">
            <v>2000</v>
          </cell>
          <cell r="I821" t="str">
            <v>Jam</v>
          </cell>
          <cell r="J821" t="str">
            <v xml:space="preserve"> Alat Baru</v>
          </cell>
          <cell r="L821" t="str">
            <v>SATUAN PEMBAYARAN</v>
          </cell>
          <cell r="O821" t="str">
            <v>:  JAM</v>
          </cell>
          <cell r="Q821" t="str">
            <v>(E05)</v>
          </cell>
        </row>
        <row r="822">
          <cell r="A822" t="str">
            <v xml:space="preserve">6. </v>
          </cell>
          <cell r="C822" t="str">
            <v>Harga Alat</v>
          </cell>
          <cell r="G822" t="str">
            <v>B</v>
          </cell>
          <cell r="H822">
            <v>80000000</v>
          </cell>
          <cell r="I822" t="str">
            <v>Rupiah</v>
          </cell>
          <cell r="J822" t="str">
            <v xml:space="preserve"> Alat Baru</v>
          </cell>
        </row>
        <row r="824">
          <cell r="R824" t="str">
            <v>PERKIRAAN</v>
          </cell>
          <cell r="S824" t="str">
            <v>HARGA</v>
          </cell>
          <cell r="T824" t="str">
            <v>JUMLAH</v>
          </cell>
        </row>
        <row r="825">
          <cell r="A825" t="str">
            <v>B.</v>
          </cell>
          <cell r="C825" t="str">
            <v>BIAYA PASTI PER JAM KERJA</v>
          </cell>
          <cell r="L825" t="str">
            <v>NO.</v>
          </cell>
          <cell r="N825" t="str">
            <v>KOMPONEN</v>
          </cell>
          <cell r="Q825" t="str">
            <v>SATUAN</v>
          </cell>
          <cell r="R825" t="str">
            <v>KUANTITAS</v>
          </cell>
          <cell r="S825" t="str">
            <v>SATUAN</v>
          </cell>
          <cell r="T825" t="str">
            <v>HARGA</v>
          </cell>
        </row>
        <row r="826">
          <cell r="S826" t="str">
            <v>(Rp.)</v>
          </cell>
          <cell r="T826" t="str">
            <v>(Rp.)</v>
          </cell>
        </row>
        <row r="827">
          <cell r="A827" t="str">
            <v xml:space="preserve">1. </v>
          </cell>
          <cell r="C827" t="str">
            <v>Nilai Sisa Alat</v>
          </cell>
          <cell r="D827" t="str">
            <v>=  10 % x Harga Alat Baru</v>
          </cell>
          <cell r="G827" t="str">
            <v>C</v>
          </cell>
          <cell r="H827">
            <v>8000000</v>
          </cell>
          <cell r="I827" t="str">
            <v>Rupiah</v>
          </cell>
        </row>
        <row r="829">
          <cell r="A829" t="str">
            <v xml:space="preserve">2. </v>
          </cell>
          <cell r="C829" t="str">
            <v>Faktor Angsuran Modal    =</v>
          </cell>
          <cell r="E829" t="str">
            <v>i x (1 + i)^A</v>
          </cell>
          <cell r="G829" t="str">
            <v>D</v>
          </cell>
          <cell r="H829">
            <v>0.33437970328961514</v>
          </cell>
          <cell r="I829" t="str">
            <v>-</v>
          </cell>
          <cell r="L829" t="str">
            <v>A.</v>
          </cell>
          <cell r="N829" t="str">
            <v>PEKERJA</v>
          </cell>
        </row>
        <row r="830">
          <cell r="E830" t="str">
            <v>(1 + i)^A - 1</v>
          </cell>
        </row>
        <row r="831">
          <cell r="A831" t="str">
            <v xml:space="preserve">3. </v>
          </cell>
          <cell r="C831" t="str">
            <v>Biaya Pasti per Jam  :</v>
          </cell>
          <cell r="L831" t="str">
            <v>1.</v>
          </cell>
          <cell r="N831" t="str">
            <v>-</v>
          </cell>
          <cell r="R831" t="str">
            <v xml:space="preserve">-  </v>
          </cell>
          <cell r="S831" t="str">
            <v xml:space="preserve">-   </v>
          </cell>
          <cell r="V831" t="str">
            <v>-</v>
          </cell>
        </row>
        <row r="832">
          <cell r="C832" t="str">
            <v>a.  Biaya Pengembalian Modal  =</v>
          </cell>
          <cell r="E832" t="str">
            <v>( B - C ) x D</v>
          </cell>
          <cell r="G832" t="str">
            <v>E</v>
          </cell>
          <cell r="H832">
            <v>12037.669318426146</v>
          </cell>
          <cell r="I832" t="str">
            <v>Rupiah</v>
          </cell>
          <cell r="L832" t="str">
            <v>2.</v>
          </cell>
          <cell r="N832" t="str">
            <v>-</v>
          </cell>
          <cell r="R832" t="str">
            <v xml:space="preserve">-  </v>
          </cell>
          <cell r="S832" t="str">
            <v xml:space="preserve">-   </v>
          </cell>
          <cell r="V832" t="str">
            <v>-</v>
          </cell>
        </row>
        <row r="833">
          <cell r="E833" t="str">
            <v>W</v>
          </cell>
        </row>
        <row r="835">
          <cell r="C835" t="str">
            <v>b.  Asuransi, dll =</v>
          </cell>
          <cell r="D835">
            <v>2E-3</v>
          </cell>
          <cell r="E835" t="str">
            <v xml:space="preserve">  x   B</v>
          </cell>
          <cell r="G835" t="str">
            <v>F</v>
          </cell>
          <cell r="H835">
            <v>80</v>
          </cell>
          <cell r="I835" t="str">
            <v>Rupiah</v>
          </cell>
        </row>
        <row r="836">
          <cell r="E836" t="str">
            <v>W</v>
          </cell>
        </row>
        <row r="837">
          <cell r="L837" t="str">
            <v>B.</v>
          </cell>
          <cell r="N837" t="str">
            <v>BAHAN</v>
          </cell>
        </row>
        <row r="838">
          <cell r="C838" t="str">
            <v>Biaya Pasti per Jam             =</v>
          </cell>
          <cell r="E838" t="str">
            <v>( E + F )</v>
          </cell>
          <cell r="G838" t="str">
            <v>G</v>
          </cell>
          <cell r="H838">
            <v>12117.669318426146</v>
          </cell>
          <cell r="I838" t="str">
            <v>Rupiah</v>
          </cell>
        </row>
        <row r="839">
          <cell r="L839" t="str">
            <v>1.</v>
          </cell>
          <cell r="N839" t="str">
            <v>-</v>
          </cell>
          <cell r="R839" t="str">
            <v xml:space="preserve">-  </v>
          </cell>
          <cell r="S839" t="str">
            <v xml:space="preserve">-   </v>
          </cell>
          <cell r="V839" t="str">
            <v>-</v>
          </cell>
        </row>
        <row r="840">
          <cell r="A840" t="str">
            <v>C.</v>
          </cell>
          <cell r="C840" t="str">
            <v>BIAYA OPERASI PER JAM KERJA</v>
          </cell>
          <cell r="L840" t="str">
            <v>2.</v>
          </cell>
          <cell r="N840" t="str">
            <v>-</v>
          </cell>
          <cell r="R840" t="str">
            <v xml:space="preserve">-  </v>
          </cell>
          <cell r="S840" t="str">
            <v xml:space="preserve">-   </v>
          </cell>
          <cell r="V840" t="str">
            <v>-</v>
          </cell>
        </row>
        <row r="842">
          <cell r="A842" t="str">
            <v xml:space="preserve">1. </v>
          </cell>
          <cell r="C842" t="str">
            <v xml:space="preserve">Bahan Bakar  =  (0.125-0.175 Ltr/HP/Jam)   x Pw x Ms </v>
          </cell>
          <cell r="G842" t="str">
            <v>H</v>
          </cell>
          <cell r="H842">
            <v>22500</v>
          </cell>
          <cell r="I842" t="str">
            <v>Rupiah</v>
          </cell>
        </row>
        <row r="844">
          <cell r="A844" t="str">
            <v xml:space="preserve">2. </v>
          </cell>
          <cell r="C844" t="str">
            <v>Pelumas         =  (0.01-0.02 Ltr/HP/Jam) x Pw x Mp</v>
          </cell>
          <cell r="G844" t="str">
            <v>I</v>
          </cell>
          <cell r="H844">
            <v>15840</v>
          </cell>
          <cell r="I844" t="str">
            <v>Rupiah</v>
          </cell>
        </row>
        <row r="846">
          <cell r="A846" t="str">
            <v xml:space="preserve">3. </v>
          </cell>
          <cell r="C846" t="str">
            <v>Perawatan dan</v>
          </cell>
          <cell r="D846" t="str">
            <v>(12,5 % - 17,5 %)  x  B</v>
          </cell>
          <cell r="G846" t="str">
            <v>K</v>
          </cell>
          <cell r="H846">
            <v>5000</v>
          </cell>
          <cell r="I846" t="str">
            <v>Rupiah</v>
          </cell>
        </row>
        <row r="847">
          <cell r="C847" t="str">
            <v xml:space="preserve">        perbaikan    =</v>
          </cell>
          <cell r="D847" t="str">
            <v>W</v>
          </cell>
        </row>
        <row r="848">
          <cell r="L848" t="str">
            <v>C.</v>
          </cell>
          <cell r="N848" t="str">
            <v>ALAT</v>
          </cell>
        </row>
        <row r="849">
          <cell r="A849" t="str">
            <v xml:space="preserve">4. </v>
          </cell>
          <cell r="C849" t="str">
            <v>Operator</v>
          </cell>
          <cell r="D849" t="str">
            <v>=   ( 1  Orang / Jam )  x  U1</v>
          </cell>
          <cell r="G849" t="str">
            <v>L</v>
          </cell>
          <cell r="H849">
            <v>0</v>
          </cell>
          <cell r="I849" t="str">
            <v>Rupiah</v>
          </cell>
        </row>
        <row r="850">
          <cell r="A850" t="str">
            <v xml:space="preserve">5. </v>
          </cell>
          <cell r="C850" t="str">
            <v>Pembantu Operator</v>
          </cell>
          <cell r="D850" t="str">
            <v>=   ( 1  Orang / Jam )  x  U2</v>
          </cell>
          <cell r="G850" t="str">
            <v>M</v>
          </cell>
          <cell r="H850">
            <v>0</v>
          </cell>
          <cell r="I850" t="str">
            <v>Rupiah</v>
          </cell>
          <cell r="L850" t="str">
            <v>1.</v>
          </cell>
          <cell r="N850" t="str">
            <v>COMPRESSOR 4000-6500 L\M</v>
          </cell>
          <cell r="Q850" t="str">
            <v>jam</v>
          </cell>
          <cell r="R850">
            <v>1</v>
          </cell>
          <cell r="S850">
            <v>55457.669318426146</v>
          </cell>
          <cell r="V850">
            <v>55457.669318426146</v>
          </cell>
        </row>
        <row r="851">
          <cell r="L851" t="str">
            <v>2.</v>
          </cell>
          <cell r="N851" t="str">
            <v>-</v>
          </cell>
          <cell r="Q851" t="str">
            <v>jam</v>
          </cell>
          <cell r="R851" t="str">
            <v xml:space="preserve">-  </v>
          </cell>
          <cell r="S851" t="str">
            <v xml:space="preserve">-   </v>
          </cell>
          <cell r="V851" t="str">
            <v>-</v>
          </cell>
        </row>
        <row r="852">
          <cell r="C852" t="str">
            <v>Biaya Operasi per Jam        =</v>
          </cell>
          <cell r="E852" t="str">
            <v>(H+I+K+L+M)</v>
          </cell>
          <cell r="G852" t="str">
            <v>P</v>
          </cell>
          <cell r="H852">
            <v>43340</v>
          </cell>
          <cell r="I852" t="str">
            <v>Rupiah</v>
          </cell>
        </row>
        <row r="854">
          <cell r="A854" t="str">
            <v>D.</v>
          </cell>
          <cell r="C854" t="str">
            <v>TOTAL BIAYA SEWA ALAT / JAM   =   ( G + P )</v>
          </cell>
          <cell r="G854" t="str">
            <v>S</v>
          </cell>
          <cell r="H854">
            <v>55457.669318426146</v>
          </cell>
          <cell r="I854" t="str">
            <v>Rupiah</v>
          </cell>
        </row>
        <row r="858">
          <cell r="A858" t="str">
            <v>E.</v>
          </cell>
          <cell r="C858" t="str">
            <v>LAIN - LAIN</v>
          </cell>
        </row>
        <row r="859">
          <cell r="L859" t="str">
            <v>D.</v>
          </cell>
          <cell r="N859" t="str">
            <v>JUMLAH HARGA TENAGA, BAHAN DAN ALAT  ( A + B + C )</v>
          </cell>
          <cell r="V859">
            <v>55457.669318426146</v>
          </cell>
        </row>
        <row r="860">
          <cell r="A860" t="str">
            <v xml:space="preserve">1. </v>
          </cell>
          <cell r="C860" t="str">
            <v>Tingkat Suku Bunga</v>
          </cell>
          <cell r="G860" t="str">
            <v>i</v>
          </cell>
          <cell r="H860">
            <v>20</v>
          </cell>
          <cell r="I860" t="str">
            <v>% / Tahun</v>
          </cell>
          <cell r="L860" t="str">
            <v>E.</v>
          </cell>
          <cell r="N860" t="str">
            <v>OVERHEAD &amp; PROFIT</v>
          </cell>
          <cell r="Q860">
            <v>10</v>
          </cell>
          <cell r="R860" t="str">
            <v>%  x  D</v>
          </cell>
          <cell r="V860">
            <v>5545.7669318426151</v>
          </cell>
        </row>
        <row r="861">
          <cell r="A861" t="str">
            <v xml:space="preserve">2. </v>
          </cell>
          <cell r="C861" t="str">
            <v>Upah Operator / Sopir</v>
          </cell>
          <cell r="G861" t="str">
            <v>U1</v>
          </cell>
          <cell r="H861">
            <v>0</v>
          </cell>
          <cell r="I861" t="str">
            <v>Rp./Jam</v>
          </cell>
          <cell r="L861" t="str">
            <v>F.</v>
          </cell>
          <cell r="N861" t="str">
            <v>HARGA SATUAN PEKERJAAN  ( D + E )</v>
          </cell>
          <cell r="V861">
            <v>61003.436250268758</v>
          </cell>
        </row>
        <row r="862">
          <cell r="A862" t="str">
            <v xml:space="preserve">3. </v>
          </cell>
          <cell r="C862" t="str">
            <v>Upah Pembantu Operator / Pmb.Sopir</v>
          </cell>
          <cell r="G862" t="str">
            <v>U2</v>
          </cell>
          <cell r="H862">
            <v>0</v>
          </cell>
          <cell r="I862" t="str">
            <v>Rp./Jam</v>
          </cell>
          <cell r="L862" t="str">
            <v>Note: 1</v>
          </cell>
          <cell r="N862" t="str">
            <v>SATUAN dapat berdasarkan atas jam operasi untuk Tenaga Kerja dan Peralatan, volume dan/atau ukuran</v>
          </cell>
        </row>
        <row r="863">
          <cell r="A863" t="str">
            <v xml:space="preserve">4. </v>
          </cell>
          <cell r="C863" t="str">
            <v>Bahan Bakar Bensin</v>
          </cell>
          <cell r="G863" t="str">
            <v>Mb</v>
          </cell>
          <cell r="H863">
            <v>2450</v>
          </cell>
          <cell r="I863" t="str">
            <v>Liter</v>
          </cell>
          <cell r="N863" t="str">
            <v>berat untuk bahan-bahan.</v>
          </cell>
        </row>
        <row r="864">
          <cell r="A864" t="str">
            <v xml:space="preserve">5. </v>
          </cell>
          <cell r="C864" t="str">
            <v>Bahan Bakar Solar</v>
          </cell>
          <cell r="G864" t="str">
            <v>Ms</v>
          </cell>
          <cell r="H864">
            <v>2250</v>
          </cell>
          <cell r="I864" t="str">
            <v>Liter</v>
          </cell>
          <cell r="L864">
            <v>2</v>
          </cell>
          <cell r="N864" t="str">
            <v>Kuantitas satuan adalah kuantitas setiap komponen untuk menyelesaikan satu satuan pekerjaan dari nomor</v>
          </cell>
        </row>
        <row r="865">
          <cell r="A865" t="str">
            <v xml:space="preserve">6. </v>
          </cell>
          <cell r="C865" t="str">
            <v>Minyak Pelumas</v>
          </cell>
          <cell r="G865" t="str">
            <v>Mp</v>
          </cell>
          <cell r="H865">
            <v>19800</v>
          </cell>
          <cell r="I865" t="str">
            <v>Liter</v>
          </cell>
          <cell r="N865" t="str">
            <v>mata pembayaran.</v>
          </cell>
        </row>
        <row r="866">
          <cell r="L866">
            <v>3</v>
          </cell>
          <cell r="N866" t="str">
            <v>Biaya satuan untuk peralatan sudah termasuk bahan bakar, bahan habis dipakai dan operator.</v>
          </cell>
        </row>
        <row r="867">
          <cell r="L867">
            <v>4</v>
          </cell>
          <cell r="N867" t="str">
            <v>Biaya satuan sudah termasuk pengeluaran untuk seluruh pajak yang berkaitan (tetapi tidak termasuk PPN</v>
          </cell>
        </row>
        <row r="868">
          <cell r="N868" t="str">
            <v>yang dibayar dari kontrak) dan biaya-biaya lainnya.</v>
          </cell>
        </row>
        <row r="869">
          <cell r="A869" t="str">
            <v>ITEM PEMBAYARAN No.</v>
          </cell>
          <cell r="D869" t="str">
            <v>:  9.18</v>
          </cell>
          <cell r="U869" t="str">
            <v>Analisa EI-918</v>
          </cell>
        </row>
        <row r="870">
          <cell r="A870" t="str">
            <v>JENIS PEKERJAAN</v>
          </cell>
          <cell r="D870" t="str">
            <v>:  PEKERJAAN HARIAN</v>
          </cell>
        </row>
        <row r="871">
          <cell r="A871" t="str">
            <v>SATUAN PEMBAYARAN</v>
          </cell>
          <cell r="D871" t="str">
            <v>:  JAM</v>
          </cell>
          <cell r="J871" t="str">
            <v xml:space="preserve">         URAIAN ANALISA HARGA SATUAN</v>
          </cell>
          <cell r="L871" t="str">
            <v>FORMULIR STANDAR UNTUK</v>
          </cell>
        </row>
        <row r="872">
          <cell r="L872" t="str">
            <v>PEREKAMAN ANALISA MASING-MASING HARGA SATUAN</v>
          </cell>
        </row>
        <row r="873">
          <cell r="L873" t="str">
            <v/>
          </cell>
        </row>
        <row r="874">
          <cell r="A874" t="str">
            <v>No.</v>
          </cell>
          <cell r="C874" t="str">
            <v>U R A I A N</v>
          </cell>
          <cell r="G874" t="str">
            <v>KODE</v>
          </cell>
          <cell r="H874" t="str">
            <v>KOEF.</v>
          </cell>
          <cell r="I874" t="str">
            <v>SATUAN</v>
          </cell>
          <cell r="J874" t="str">
            <v>KETERANGAN</v>
          </cell>
        </row>
        <row r="876">
          <cell r="L876" t="str">
            <v>Proyek / Bagpro</v>
          </cell>
          <cell r="O876" t="str">
            <v xml:space="preserve">:  Peningkatan Jalan Dan Jembatan Prop. NTT </v>
          </cell>
        </row>
        <row r="877">
          <cell r="A877" t="str">
            <v>A.</v>
          </cell>
          <cell r="C877" t="str">
            <v>URAIAN PERALATAN</v>
          </cell>
          <cell r="L877" t="str">
            <v>No. Paket Kontrak</v>
          </cell>
          <cell r="O877" t="str">
            <v xml:space="preserve">:  </v>
          </cell>
        </row>
        <row r="878">
          <cell r="L878" t="str">
            <v>Nama Paket</v>
          </cell>
          <cell r="O878" t="str">
            <v>:  Pembangunan Jalan Resetlement Pengungsi Mauritzu</v>
          </cell>
        </row>
        <row r="879">
          <cell r="A879" t="str">
            <v xml:space="preserve">1. </v>
          </cell>
          <cell r="C879" t="str">
            <v>Jenis Peralatan</v>
          </cell>
          <cell r="G879" t="str">
            <v>CONCRETE MIXER 0.3-0.6 M3</v>
          </cell>
          <cell r="J879" t="str">
            <v>(E06)</v>
          </cell>
          <cell r="L879" t="str">
            <v>Prop / Kab / Kodya</v>
          </cell>
          <cell r="O879" t="str">
            <v>:  Nusa Tenggara Timur / TTU</v>
          </cell>
        </row>
        <row r="880">
          <cell r="A880" t="str">
            <v xml:space="preserve">2. </v>
          </cell>
          <cell r="C880" t="str">
            <v>Tenaga</v>
          </cell>
          <cell r="G880" t="str">
            <v>Pw</v>
          </cell>
          <cell r="H880">
            <v>15</v>
          </cell>
          <cell r="I880" t="str">
            <v>HP</v>
          </cell>
          <cell r="L880" t="str">
            <v>ITEM PEMBAYARAN NO.</v>
          </cell>
          <cell r="O880" t="str">
            <v>:  9.18</v>
          </cell>
          <cell r="S880" t="str">
            <v>PERKIRAAN VOL. PEK.</v>
          </cell>
          <cell r="U880" t="str">
            <v>:</v>
          </cell>
          <cell r="V880">
            <v>0</v>
          </cell>
        </row>
        <row r="881">
          <cell r="A881" t="str">
            <v xml:space="preserve">3. </v>
          </cell>
          <cell r="C881" t="str">
            <v>Kapasitas</v>
          </cell>
          <cell r="G881" t="str">
            <v>Cp</v>
          </cell>
          <cell r="H881">
            <v>500</v>
          </cell>
          <cell r="I881" t="str">
            <v>Liter</v>
          </cell>
          <cell r="L881" t="str">
            <v>JENIS PEKERJAAN</v>
          </cell>
          <cell r="O881" t="str">
            <v>:  PEKERJAAN HARIAN</v>
          </cell>
          <cell r="S881" t="str">
            <v>TOTAL HARGA (Rp.)</v>
          </cell>
          <cell r="U881" t="str">
            <v>:</v>
          </cell>
          <cell r="V881">
            <v>0</v>
          </cell>
        </row>
        <row r="882">
          <cell r="A882" t="str">
            <v xml:space="preserve">4. </v>
          </cell>
          <cell r="C882" t="str">
            <v>Umur Ekonomis</v>
          </cell>
          <cell r="G882" t="str">
            <v>A</v>
          </cell>
          <cell r="H882">
            <v>4</v>
          </cell>
          <cell r="I882" t="str">
            <v>Tahun</v>
          </cell>
          <cell r="J882" t="str">
            <v xml:space="preserve"> Alat Baru</v>
          </cell>
          <cell r="P882" t="str">
            <v>CONCRETE MIXER 0.3-0.6 M3</v>
          </cell>
          <cell r="S882" t="str">
            <v>% THD. BIAYA PROYEK</v>
          </cell>
          <cell r="U882" t="str">
            <v>:</v>
          </cell>
          <cell r="V882">
            <v>0</v>
          </cell>
        </row>
        <row r="883">
          <cell r="A883" t="str">
            <v xml:space="preserve">5. </v>
          </cell>
          <cell r="C883" t="str">
            <v>Jam Operasi Dalam 1 Tahun</v>
          </cell>
          <cell r="G883" t="str">
            <v>W</v>
          </cell>
          <cell r="H883">
            <v>2000</v>
          </cell>
          <cell r="I883" t="str">
            <v>Jam</v>
          </cell>
          <cell r="J883" t="str">
            <v xml:space="preserve"> Alat Baru</v>
          </cell>
          <cell r="L883" t="str">
            <v>SATUAN PEMBAYARAN</v>
          </cell>
          <cell r="O883" t="str">
            <v>:  JAM</v>
          </cell>
          <cell r="Q883" t="str">
            <v>(E06)</v>
          </cell>
        </row>
        <row r="884">
          <cell r="A884" t="str">
            <v xml:space="preserve">6. </v>
          </cell>
          <cell r="C884" t="str">
            <v>Harga Alat</v>
          </cell>
          <cell r="G884" t="str">
            <v>B</v>
          </cell>
          <cell r="H884">
            <v>75000000</v>
          </cell>
          <cell r="I884" t="str">
            <v>Rupiah</v>
          </cell>
          <cell r="J884" t="str">
            <v xml:space="preserve"> Alat Baru</v>
          </cell>
        </row>
        <row r="886">
          <cell r="R886" t="str">
            <v>PERKIRAAN</v>
          </cell>
          <cell r="S886" t="str">
            <v>HARGA</v>
          </cell>
          <cell r="T886" t="str">
            <v>JUMLAH</v>
          </cell>
        </row>
        <row r="887">
          <cell r="A887" t="str">
            <v>B.</v>
          </cell>
          <cell r="C887" t="str">
            <v>BIAYA PASTI PER JAM KERJA</v>
          </cell>
          <cell r="L887" t="str">
            <v>NO.</v>
          </cell>
          <cell r="N887" t="str">
            <v>KOMPONEN</v>
          </cell>
          <cell r="Q887" t="str">
            <v>SATUAN</v>
          </cell>
          <cell r="R887" t="str">
            <v>KUANTITAS</v>
          </cell>
          <cell r="S887" t="str">
            <v>SATUAN</v>
          </cell>
          <cell r="T887" t="str">
            <v>HARGA</v>
          </cell>
        </row>
        <row r="888">
          <cell r="S888" t="str">
            <v>(Rp.)</v>
          </cell>
          <cell r="T888" t="str">
            <v>(Rp.)</v>
          </cell>
        </row>
        <row r="889">
          <cell r="A889" t="str">
            <v xml:space="preserve">1. </v>
          </cell>
          <cell r="C889" t="str">
            <v>Nilai Sisa Alat</v>
          </cell>
          <cell r="D889" t="str">
            <v>=  10 % x Harga Alat Baru</v>
          </cell>
          <cell r="G889" t="str">
            <v>C</v>
          </cell>
          <cell r="H889">
            <v>7500000</v>
          </cell>
          <cell r="I889" t="str">
            <v>Rupiah</v>
          </cell>
        </row>
        <row r="891">
          <cell r="A891" t="str">
            <v xml:space="preserve">2. </v>
          </cell>
          <cell r="C891" t="str">
            <v>Faktor Angsuran Modal    =</v>
          </cell>
          <cell r="E891" t="str">
            <v>i x (1 + i)^A</v>
          </cell>
          <cell r="G891" t="str">
            <v>D</v>
          </cell>
          <cell r="H891">
            <v>0.38628912071535026</v>
          </cell>
          <cell r="I891" t="str">
            <v>-</v>
          </cell>
          <cell r="L891" t="str">
            <v>A.</v>
          </cell>
          <cell r="N891" t="str">
            <v>PEKERJA</v>
          </cell>
        </row>
        <row r="892">
          <cell r="E892" t="str">
            <v>(1 + i)^A - 1</v>
          </cell>
        </row>
        <row r="893">
          <cell r="A893" t="str">
            <v xml:space="preserve">3. </v>
          </cell>
          <cell r="C893" t="str">
            <v>Biaya Pasti per Jam  :</v>
          </cell>
          <cell r="L893" t="str">
            <v>1.</v>
          </cell>
          <cell r="N893" t="str">
            <v>-</v>
          </cell>
          <cell r="R893" t="str">
            <v xml:space="preserve">-  </v>
          </cell>
          <cell r="S893" t="str">
            <v xml:space="preserve">-   </v>
          </cell>
          <cell r="V893" t="str">
            <v>-</v>
          </cell>
        </row>
        <row r="894">
          <cell r="C894" t="str">
            <v>a.  Biaya Pengembalian Modal  =</v>
          </cell>
          <cell r="E894" t="str">
            <v>( B - C ) x D</v>
          </cell>
          <cell r="G894" t="str">
            <v>E</v>
          </cell>
          <cell r="H894">
            <v>13037.257824143071</v>
          </cell>
          <cell r="I894" t="str">
            <v>Rupiah</v>
          </cell>
          <cell r="L894" t="str">
            <v>2.</v>
          </cell>
          <cell r="N894" t="str">
            <v>-</v>
          </cell>
          <cell r="R894" t="str">
            <v xml:space="preserve">-  </v>
          </cell>
          <cell r="S894" t="str">
            <v xml:space="preserve">-   </v>
          </cell>
          <cell r="V894" t="str">
            <v>-</v>
          </cell>
        </row>
        <row r="895">
          <cell r="E895" t="str">
            <v>W</v>
          </cell>
        </row>
        <row r="897">
          <cell r="C897" t="str">
            <v>b.  Asuransi, dll =</v>
          </cell>
          <cell r="D897">
            <v>2E-3</v>
          </cell>
          <cell r="E897" t="str">
            <v xml:space="preserve">  x   B</v>
          </cell>
          <cell r="G897" t="str">
            <v>F</v>
          </cell>
          <cell r="H897">
            <v>75</v>
          </cell>
          <cell r="I897" t="str">
            <v>Rupiah</v>
          </cell>
        </row>
        <row r="898">
          <cell r="E898" t="str">
            <v>W</v>
          </cell>
        </row>
        <row r="899">
          <cell r="L899" t="str">
            <v>B.</v>
          </cell>
          <cell r="N899" t="str">
            <v>BAHAN</v>
          </cell>
        </row>
        <row r="900">
          <cell r="C900" t="str">
            <v>Biaya Pasti per Jam             =</v>
          </cell>
          <cell r="E900" t="str">
            <v>( E + F )</v>
          </cell>
          <cell r="G900" t="str">
            <v>G</v>
          </cell>
          <cell r="H900">
            <v>13112.257824143071</v>
          </cell>
          <cell r="I900" t="str">
            <v>Rupiah</v>
          </cell>
        </row>
        <row r="901">
          <cell r="L901" t="str">
            <v>1.</v>
          </cell>
          <cell r="N901" t="str">
            <v>-</v>
          </cell>
          <cell r="R901" t="str">
            <v xml:space="preserve">-  </v>
          </cell>
          <cell r="S901" t="str">
            <v xml:space="preserve">-   </v>
          </cell>
          <cell r="V901" t="str">
            <v>-</v>
          </cell>
        </row>
        <row r="902">
          <cell r="A902" t="str">
            <v>C.</v>
          </cell>
          <cell r="C902" t="str">
            <v>BIAYA OPERASI PER JAM KERJA</v>
          </cell>
          <cell r="L902" t="str">
            <v>2.</v>
          </cell>
          <cell r="N902" t="str">
            <v>-</v>
          </cell>
          <cell r="R902" t="str">
            <v xml:space="preserve">-  </v>
          </cell>
          <cell r="S902" t="str">
            <v xml:space="preserve">-   </v>
          </cell>
          <cell r="V902" t="str">
            <v>-</v>
          </cell>
        </row>
        <row r="904">
          <cell r="A904" t="str">
            <v xml:space="preserve">1. </v>
          </cell>
          <cell r="C904" t="str">
            <v xml:space="preserve">Bahan Bakar  =  (0.125-0.175 Ltr/HP/Jam)   x Pw x Ms </v>
          </cell>
          <cell r="G904" t="str">
            <v>H</v>
          </cell>
          <cell r="H904">
            <v>4218.75</v>
          </cell>
          <cell r="I904" t="str">
            <v>Rupiah</v>
          </cell>
        </row>
        <row r="906">
          <cell r="A906" t="str">
            <v xml:space="preserve">2. </v>
          </cell>
          <cell r="C906" t="str">
            <v>Pelumas         =  (0.01-0.02 Ltr/HP/Jam) x Pw x Mp</v>
          </cell>
          <cell r="G906" t="str">
            <v>I</v>
          </cell>
          <cell r="H906">
            <v>2970</v>
          </cell>
          <cell r="I906" t="str">
            <v>Rupiah</v>
          </cell>
        </row>
        <row r="908">
          <cell r="A908" t="str">
            <v xml:space="preserve">3. </v>
          </cell>
          <cell r="C908" t="str">
            <v>Perawatan dan</v>
          </cell>
          <cell r="D908" t="str">
            <v>(12,5 % - 17,5 %)  x  B</v>
          </cell>
          <cell r="G908" t="str">
            <v>K</v>
          </cell>
          <cell r="H908">
            <v>4687.5</v>
          </cell>
          <cell r="I908" t="str">
            <v>Rupiah</v>
          </cell>
        </row>
        <row r="909">
          <cell r="C909" t="str">
            <v xml:space="preserve">        perbaikan    =</v>
          </cell>
          <cell r="D909" t="str">
            <v>W</v>
          </cell>
        </row>
        <row r="910">
          <cell r="L910" t="str">
            <v>C.</v>
          </cell>
          <cell r="N910" t="str">
            <v>ALAT</v>
          </cell>
        </row>
        <row r="911">
          <cell r="A911" t="str">
            <v xml:space="preserve">4. </v>
          </cell>
          <cell r="C911" t="str">
            <v>Operator</v>
          </cell>
          <cell r="D911" t="str">
            <v>=   ( 1  Orang / Jam )  x  U1</v>
          </cell>
          <cell r="G911" t="str">
            <v>L</v>
          </cell>
          <cell r="H911">
            <v>0</v>
          </cell>
          <cell r="I911" t="str">
            <v>Rupiah</v>
          </cell>
        </row>
        <row r="912">
          <cell r="A912" t="str">
            <v xml:space="preserve">5. </v>
          </cell>
          <cell r="C912" t="str">
            <v>Pembantu Operator</v>
          </cell>
          <cell r="D912" t="str">
            <v>=   ( 1  Orang / Jam )  x  U2</v>
          </cell>
          <cell r="G912" t="str">
            <v>M</v>
          </cell>
          <cell r="H912">
            <v>0</v>
          </cell>
          <cell r="I912" t="str">
            <v>Rupiah</v>
          </cell>
          <cell r="L912" t="str">
            <v>1.</v>
          </cell>
          <cell r="N912" t="str">
            <v>CONCRETE MIXER 0.3-0.6 M3</v>
          </cell>
          <cell r="Q912" t="str">
            <v>jam</v>
          </cell>
          <cell r="R912">
            <v>1</v>
          </cell>
          <cell r="S912">
            <v>24988.507824143071</v>
          </cell>
          <cell r="V912">
            <v>24988.507824143071</v>
          </cell>
        </row>
        <row r="913">
          <cell r="L913" t="str">
            <v>2.</v>
          </cell>
          <cell r="N913" t="str">
            <v>-</v>
          </cell>
          <cell r="Q913" t="str">
            <v>jam</v>
          </cell>
          <cell r="R913" t="str">
            <v xml:space="preserve">-  </v>
          </cell>
          <cell r="S913" t="str">
            <v xml:space="preserve">-   </v>
          </cell>
          <cell r="V913" t="str">
            <v>-</v>
          </cell>
        </row>
        <row r="914">
          <cell r="C914" t="str">
            <v>Biaya Operasi per Jam        =</v>
          </cell>
          <cell r="E914" t="str">
            <v>(H+I+K+L+M)</v>
          </cell>
          <cell r="G914" t="str">
            <v>P</v>
          </cell>
          <cell r="H914">
            <v>11876.25</v>
          </cell>
          <cell r="I914" t="str">
            <v>Rupiah</v>
          </cell>
        </row>
        <row r="916">
          <cell r="A916" t="str">
            <v>D.</v>
          </cell>
          <cell r="C916" t="str">
            <v>TOTAL BIAYA SEWA ALAT / JAM   =   ( G + P )</v>
          </cell>
          <cell r="G916" t="str">
            <v>S</v>
          </cell>
          <cell r="H916">
            <v>24988.507824143071</v>
          </cell>
          <cell r="I916" t="str">
            <v>Rupiah</v>
          </cell>
        </row>
        <row r="920">
          <cell r="A920" t="str">
            <v>E.</v>
          </cell>
          <cell r="C920" t="str">
            <v>LAIN - LAIN</v>
          </cell>
        </row>
        <row r="921">
          <cell r="L921" t="str">
            <v>D.</v>
          </cell>
          <cell r="N921" t="str">
            <v>JUMLAH HARGA TENAGA, BAHAN DAN ALAT  ( A + B + C )</v>
          </cell>
          <cell r="V921">
            <v>24988.507824143071</v>
          </cell>
        </row>
        <row r="922">
          <cell r="A922" t="str">
            <v xml:space="preserve">1. </v>
          </cell>
          <cell r="C922" t="str">
            <v>Tingkat Suku Bunga</v>
          </cell>
          <cell r="G922" t="str">
            <v>i</v>
          </cell>
          <cell r="H922">
            <v>20</v>
          </cell>
          <cell r="I922" t="str">
            <v>% / Tahun</v>
          </cell>
          <cell r="L922" t="str">
            <v>E.</v>
          </cell>
          <cell r="N922" t="str">
            <v>OVERHEAD &amp; PROFIT</v>
          </cell>
          <cell r="Q922">
            <v>10</v>
          </cell>
          <cell r="R922" t="str">
            <v>%  x  D</v>
          </cell>
          <cell r="V922">
            <v>2498.8507824143071</v>
          </cell>
        </row>
        <row r="923">
          <cell r="A923" t="str">
            <v xml:space="preserve">2. </v>
          </cell>
          <cell r="C923" t="str">
            <v>Upah Operator / Sopir</v>
          </cell>
          <cell r="G923" t="str">
            <v>U1</v>
          </cell>
          <cell r="H923">
            <v>0</v>
          </cell>
          <cell r="I923" t="str">
            <v>Rp./Jam</v>
          </cell>
          <cell r="L923" t="str">
            <v>F.</v>
          </cell>
          <cell r="N923" t="str">
            <v>HARGA SATUAN PEKERJAAN  ( D + E )</v>
          </cell>
          <cell r="V923">
            <v>27487.358606557376</v>
          </cell>
        </row>
        <row r="924">
          <cell r="A924" t="str">
            <v xml:space="preserve">3. </v>
          </cell>
          <cell r="C924" t="str">
            <v>Upah Pembantu Operator / Pmb.Sopir</v>
          </cell>
          <cell r="G924" t="str">
            <v>U2</v>
          </cell>
          <cell r="H924">
            <v>0</v>
          </cell>
          <cell r="I924" t="str">
            <v>Rp./Jam</v>
          </cell>
          <cell r="L924" t="str">
            <v>Note: 1</v>
          </cell>
          <cell r="N924" t="str">
            <v>SATUAN dapat berdasarkan atas jam operasi untuk Tenaga Kerja dan Peralatan, volume dan/atau ukuran</v>
          </cell>
        </row>
        <row r="925">
          <cell r="A925" t="str">
            <v xml:space="preserve">4. </v>
          </cell>
          <cell r="C925" t="str">
            <v>Bahan Bakar Bensin</v>
          </cell>
          <cell r="G925" t="str">
            <v>Mb</v>
          </cell>
          <cell r="H925">
            <v>2450</v>
          </cell>
          <cell r="I925" t="str">
            <v>Liter</v>
          </cell>
          <cell r="N925" t="str">
            <v>berat untuk bahan-bahan.</v>
          </cell>
        </row>
        <row r="926">
          <cell r="A926" t="str">
            <v xml:space="preserve">5. </v>
          </cell>
          <cell r="C926" t="str">
            <v>Bahan Bakar Solar</v>
          </cell>
          <cell r="G926" t="str">
            <v>Ms</v>
          </cell>
          <cell r="H926">
            <v>2250</v>
          </cell>
          <cell r="I926" t="str">
            <v>Liter</v>
          </cell>
          <cell r="L926">
            <v>2</v>
          </cell>
          <cell r="N926" t="str">
            <v>Kuantitas satuan adalah kuantitas setiap komponen untuk menyelesaikan satu satuan pekerjaan dari nomor</v>
          </cell>
        </row>
        <row r="927">
          <cell r="A927" t="str">
            <v xml:space="preserve">6. </v>
          </cell>
          <cell r="C927" t="str">
            <v>Minyak Pelumas</v>
          </cell>
          <cell r="G927" t="str">
            <v>Mp</v>
          </cell>
          <cell r="H927">
            <v>19800</v>
          </cell>
          <cell r="I927" t="str">
            <v>Liter</v>
          </cell>
          <cell r="N927" t="str">
            <v>mata pembayaran.</v>
          </cell>
        </row>
        <row r="928">
          <cell r="L928">
            <v>3</v>
          </cell>
          <cell r="N928" t="str">
            <v>Biaya satuan untuk peralatan sudah termasuk bahan bakar, bahan habis dipakai dan operator.</v>
          </cell>
        </row>
        <row r="929">
          <cell r="L929">
            <v>4</v>
          </cell>
          <cell r="N929" t="str">
            <v>Biaya satuan sudah termasuk pengeluaran untuk seluruh pajak yang berkaitan (tetapi tidak termasuk PPN</v>
          </cell>
        </row>
        <row r="930">
          <cell r="N930" t="str">
            <v>yang dibayar dari kontrak) dan biaya-biaya lainnya.</v>
          </cell>
        </row>
        <row r="931">
          <cell r="A931" t="str">
            <v>ITEM PEMBAYARAN No.</v>
          </cell>
          <cell r="D931" t="str">
            <v>:  9.19</v>
          </cell>
          <cell r="U931" t="str">
            <v>Analisa EI-919</v>
          </cell>
        </row>
        <row r="932">
          <cell r="A932" t="str">
            <v>JENIS PEKERJAAN</v>
          </cell>
          <cell r="D932" t="str">
            <v>:  PEKERJAAN HARIAN</v>
          </cell>
        </row>
        <row r="933">
          <cell r="A933" t="str">
            <v>SATUAN PEMBAYARAN</v>
          </cell>
          <cell r="D933" t="str">
            <v>:  JAM</v>
          </cell>
          <cell r="J933" t="str">
            <v xml:space="preserve">         URAIAN ANALISA HARGA SATUAN</v>
          </cell>
          <cell r="L933" t="str">
            <v>FORMULIR STANDAR UNTUK</v>
          </cell>
        </row>
        <row r="934">
          <cell r="L934" t="str">
            <v>PEREKAMAN ANALISA MASING-MASING HARGA SATUAN</v>
          </cell>
        </row>
        <row r="935">
          <cell r="L935" t="str">
            <v/>
          </cell>
        </row>
        <row r="936">
          <cell r="A936" t="str">
            <v>No.</v>
          </cell>
          <cell r="C936" t="str">
            <v>U R A I A N</v>
          </cell>
          <cell r="G936" t="str">
            <v>KODE</v>
          </cell>
          <cell r="H936" t="str">
            <v>KOEF.</v>
          </cell>
          <cell r="I936" t="str">
            <v>SATUAN</v>
          </cell>
          <cell r="J936" t="str">
            <v>KETERANGAN</v>
          </cell>
        </row>
        <row r="938">
          <cell r="L938" t="str">
            <v>Proyek / Bagpro</v>
          </cell>
          <cell r="O938" t="str">
            <v xml:space="preserve">:  Peningkatan Jalan Dan Jembatan Prop. NTT </v>
          </cell>
        </row>
        <row r="939">
          <cell r="A939" t="str">
            <v>A.</v>
          </cell>
          <cell r="C939" t="str">
            <v>URAIAN PERALATAN</v>
          </cell>
          <cell r="L939" t="str">
            <v>No. Paket Kontrak</v>
          </cell>
          <cell r="O939" t="str">
            <v xml:space="preserve">:  </v>
          </cell>
        </row>
        <row r="940">
          <cell r="L940" t="str">
            <v>Nama Paket</v>
          </cell>
          <cell r="O940" t="str">
            <v>:  Pembangunan Jalan Resetlement Pengungsi Mauritzu</v>
          </cell>
        </row>
        <row r="941">
          <cell r="A941" t="str">
            <v xml:space="preserve">1. </v>
          </cell>
          <cell r="C941" t="str">
            <v>Jenis Peralatan</v>
          </cell>
          <cell r="G941" t="str">
            <v>WATER PUMP 70-100 mm</v>
          </cell>
          <cell r="J941" t="str">
            <v>(E22)</v>
          </cell>
          <cell r="L941" t="str">
            <v>Prop / Kab / Kodya</v>
          </cell>
          <cell r="O941" t="str">
            <v>:  Nusa Tenggara Timur / TTU</v>
          </cell>
        </row>
        <row r="942">
          <cell r="A942" t="str">
            <v xml:space="preserve">2. </v>
          </cell>
          <cell r="C942" t="str">
            <v>Tenaga</v>
          </cell>
          <cell r="G942" t="str">
            <v>Pw</v>
          </cell>
          <cell r="H942">
            <v>6</v>
          </cell>
          <cell r="I942" t="str">
            <v>HP</v>
          </cell>
          <cell r="L942" t="str">
            <v>ITEM PEMBAYARAN NO.</v>
          </cell>
          <cell r="O942" t="str">
            <v>:  9.19</v>
          </cell>
          <cell r="S942" t="str">
            <v>PERKIRAAN VOL. PEK.</v>
          </cell>
          <cell r="U942" t="str">
            <v>:</v>
          </cell>
          <cell r="V942">
            <v>0</v>
          </cell>
        </row>
        <row r="943">
          <cell r="A943" t="str">
            <v xml:space="preserve">3. </v>
          </cell>
          <cell r="C943" t="str">
            <v>Kapasitas</v>
          </cell>
          <cell r="G943" t="str">
            <v>Cp</v>
          </cell>
          <cell r="H943" t="str">
            <v xml:space="preserve">-  </v>
          </cell>
          <cell r="I943" t="str">
            <v>-</v>
          </cell>
          <cell r="L943" t="str">
            <v>JENIS PEKERJAAN</v>
          </cell>
          <cell r="O943" t="str">
            <v>:  PEKERJAAN HARIAN</v>
          </cell>
          <cell r="S943" t="str">
            <v>TOTAL HARGA (Rp.)</v>
          </cell>
          <cell r="U943" t="str">
            <v>:</v>
          </cell>
          <cell r="V943">
            <v>0</v>
          </cell>
        </row>
        <row r="944">
          <cell r="A944" t="str">
            <v xml:space="preserve">4. </v>
          </cell>
          <cell r="C944" t="str">
            <v>Umur Ekonomis</v>
          </cell>
          <cell r="G944" t="str">
            <v>A</v>
          </cell>
          <cell r="H944">
            <v>2</v>
          </cell>
          <cell r="I944" t="str">
            <v>Tahun</v>
          </cell>
          <cell r="J944" t="str">
            <v xml:space="preserve"> Alat Baru</v>
          </cell>
          <cell r="P944" t="str">
            <v>WATER PUMP 70-100 mm</v>
          </cell>
          <cell r="S944" t="str">
            <v>% THD. BIAYA PROYEK</v>
          </cell>
          <cell r="U944" t="str">
            <v>:</v>
          </cell>
          <cell r="V944">
            <v>0</v>
          </cell>
        </row>
        <row r="945">
          <cell r="A945" t="str">
            <v xml:space="preserve">5. </v>
          </cell>
          <cell r="C945" t="str">
            <v>Jam Operasi Dalam 1 Tahun</v>
          </cell>
          <cell r="G945" t="str">
            <v>W</v>
          </cell>
          <cell r="H945">
            <v>2000</v>
          </cell>
          <cell r="I945" t="str">
            <v>Jam</v>
          </cell>
          <cell r="J945" t="str">
            <v xml:space="preserve"> Alat Baru</v>
          </cell>
          <cell r="L945" t="str">
            <v>SATUAN PEMBAYARAN</v>
          </cell>
          <cell r="O945" t="str">
            <v>:  JAM</v>
          </cell>
          <cell r="Q945" t="str">
            <v>(E22)</v>
          </cell>
        </row>
        <row r="946">
          <cell r="A946" t="str">
            <v xml:space="preserve">6. </v>
          </cell>
          <cell r="C946" t="str">
            <v>Harga Alat</v>
          </cell>
          <cell r="G946" t="str">
            <v>B</v>
          </cell>
          <cell r="H946">
            <v>3500000</v>
          </cell>
          <cell r="I946" t="str">
            <v>Rupiah</v>
          </cell>
          <cell r="J946" t="str">
            <v xml:space="preserve"> Alat Baru</v>
          </cell>
        </row>
        <row r="948">
          <cell r="R948" t="str">
            <v>PERKIRAAN</v>
          </cell>
          <cell r="S948" t="str">
            <v>HARGA</v>
          </cell>
          <cell r="T948" t="str">
            <v>JUMLAH</v>
          </cell>
        </row>
        <row r="949">
          <cell r="A949" t="str">
            <v>B.</v>
          </cell>
          <cell r="C949" t="str">
            <v>BIAYA PASTI PER JAM KERJA</v>
          </cell>
          <cell r="L949" t="str">
            <v>NO.</v>
          </cell>
          <cell r="N949" t="str">
            <v>KOMPONEN</v>
          </cell>
          <cell r="Q949" t="str">
            <v>SATUAN</v>
          </cell>
          <cell r="R949" t="str">
            <v>KUANTITAS</v>
          </cell>
          <cell r="S949" t="str">
            <v>SATUAN</v>
          </cell>
          <cell r="T949" t="str">
            <v>HARGA</v>
          </cell>
        </row>
        <row r="950">
          <cell r="S950" t="str">
            <v>(Rp.)</v>
          </cell>
          <cell r="T950" t="str">
            <v>(Rp.)</v>
          </cell>
        </row>
        <row r="951">
          <cell r="A951" t="str">
            <v xml:space="preserve">1. </v>
          </cell>
          <cell r="C951" t="str">
            <v>Nilai Sisa Alat</v>
          </cell>
          <cell r="D951" t="str">
            <v>=  10 % x Harga Alat Baru</v>
          </cell>
          <cell r="G951" t="str">
            <v>C</v>
          </cell>
          <cell r="H951">
            <v>350000</v>
          </cell>
          <cell r="I951" t="str">
            <v>Rupiah</v>
          </cell>
        </row>
        <row r="953">
          <cell r="A953" t="str">
            <v xml:space="preserve">2. </v>
          </cell>
          <cell r="C953" t="str">
            <v>Faktor Angsuran Modal    =</v>
          </cell>
          <cell r="E953" t="str">
            <v>i x (1 + i)^A</v>
          </cell>
          <cell r="G953" t="str">
            <v>D</v>
          </cell>
          <cell r="H953">
            <v>0.65454545454545454</v>
          </cell>
          <cell r="I953" t="str">
            <v>-</v>
          </cell>
          <cell r="L953" t="str">
            <v>A.</v>
          </cell>
          <cell r="N953" t="str">
            <v>PEKERJA</v>
          </cell>
        </row>
        <row r="954">
          <cell r="E954" t="str">
            <v>(1 + i)^A - 1</v>
          </cell>
        </row>
        <row r="955">
          <cell r="A955" t="str">
            <v xml:space="preserve">3. </v>
          </cell>
          <cell r="C955" t="str">
            <v>Biaya Pasti per Jam  :</v>
          </cell>
          <cell r="L955" t="str">
            <v>1.</v>
          </cell>
          <cell r="N955" t="str">
            <v>-</v>
          </cell>
          <cell r="R955" t="str">
            <v xml:space="preserve">-  </v>
          </cell>
          <cell r="S955" t="str">
            <v xml:space="preserve">-   </v>
          </cell>
          <cell r="V955" t="str">
            <v>-</v>
          </cell>
        </row>
        <row r="956">
          <cell r="C956" t="str">
            <v>a.  Biaya Pengembalian Modal  =</v>
          </cell>
          <cell r="E956" t="str">
            <v>( B - C ) x D</v>
          </cell>
          <cell r="G956" t="str">
            <v>E</v>
          </cell>
          <cell r="H956">
            <v>1030.909090909091</v>
          </cell>
          <cell r="I956" t="str">
            <v>Rupiah</v>
          </cell>
          <cell r="L956" t="str">
            <v>2.</v>
          </cell>
          <cell r="N956" t="str">
            <v>-</v>
          </cell>
          <cell r="R956" t="str">
            <v xml:space="preserve">-  </v>
          </cell>
          <cell r="S956" t="str">
            <v xml:space="preserve">-   </v>
          </cell>
          <cell r="V956" t="str">
            <v>-</v>
          </cell>
        </row>
        <row r="957">
          <cell r="E957" t="str">
            <v>W</v>
          </cell>
        </row>
        <row r="959">
          <cell r="C959" t="str">
            <v>b.  Asuransi, dll =</v>
          </cell>
          <cell r="D959">
            <v>2E-3</v>
          </cell>
          <cell r="E959" t="str">
            <v xml:space="preserve">  x   B</v>
          </cell>
          <cell r="G959" t="str">
            <v>F</v>
          </cell>
          <cell r="H959">
            <v>3.5</v>
          </cell>
          <cell r="I959" t="str">
            <v>Rupiah</v>
          </cell>
        </row>
        <row r="960">
          <cell r="E960" t="str">
            <v>W</v>
          </cell>
        </row>
        <row r="961">
          <cell r="L961" t="str">
            <v>B.</v>
          </cell>
          <cell r="N961" t="str">
            <v>BAHAN</v>
          </cell>
        </row>
        <row r="962">
          <cell r="C962" t="str">
            <v>Biaya Pasti per Jam             =</v>
          </cell>
          <cell r="E962" t="str">
            <v>( E + F )</v>
          </cell>
          <cell r="G962" t="str">
            <v>G</v>
          </cell>
          <cell r="H962">
            <v>1034.409090909091</v>
          </cell>
          <cell r="I962" t="str">
            <v>Rupiah</v>
          </cell>
        </row>
        <row r="963">
          <cell r="L963" t="str">
            <v>1.</v>
          </cell>
          <cell r="N963" t="str">
            <v>-</v>
          </cell>
          <cell r="R963" t="str">
            <v xml:space="preserve">-  </v>
          </cell>
          <cell r="S963" t="str">
            <v xml:space="preserve">-   </v>
          </cell>
          <cell r="V963" t="str">
            <v>-</v>
          </cell>
        </row>
        <row r="964">
          <cell r="A964" t="str">
            <v>C.</v>
          </cell>
          <cell r="C964" t="str">
            <v>BIAYA OPERASI PER JAM KERJA</v>
          </cell>
          <cell r="L964" t="str">
            <v>2.</v>
          </cell>
          <cell r="N964" t="str">
            <v>-</v>
          </cell>
          <cell r="R964" t="str">
            <v xml:space="preserve">-  </v>
          </cell>
          <cell r="S964" t="str">
            <v xml:space="preserve">-   </v>
          </cell>
          <cell r="V964" t="str">
            <v>-</v>
          </cell>
        </row>
        <row r="966">
          <cell r="A966" t="str">
            <v xml:space="preserve">1. </v>
          </cell>
          <cell r="C966" t="str">
            <v xml:space="preserve">Bahan Bakar  =  (0.125-0.175 Ltr/HP/Jam)   x Pw x Ms </v>
          </cell>
          <cell r="G966" t="str">
            <v>H</v>
          </cell>
          <cell r="H966">
            <v>1687.5</v>
          </cell>
          <cell r="I966" t="str">
            <v>Rupiah</v>
          </cell>
        </row>
        <row r="968">
          <cell r="A968" t="str">
            <v xml:space="preserve">2. </v>
          </cell>
          <cell r="C968" t="str">
            <v>Pelumas         =  (0.01-0.02 Ltr/HP/Jam) x Pw x Mp</v>
          </cell>
          <cell r="G968" t="str">
            <v>I</v>
          </cell>
          <cell r="H968">
            <v>1188</v>
          </cell>
          <cell r="I968" t="str">
            <v>Rupiah</v>
          </cell>
        </row>
        <row r="970">
          <cell r="A970" t="str">
            <v xml:space="preserve">3. </v>
          </cell>
          <cell r="C970" t="str">
            <v>Perawatan dan</v>
          </cell>
          <cell r="D970" t="str">
            <v>(12,5 % - 17,5 %)  x  B</v>
          </cell>
          <cell r="G970" t="str">
            <v>K</v>
          </cell>
          <cell r="H970">
            <v>218.75</v>
          </cell>
          <cell r="I970" t="str">
            <v>Rupiah</v>
          </cell>
        </row>
        <row r="971">
          <cell r="C971" t="str">
            <v xml:space="preserve">        perbaikan    =</v>
          </cell>
          <cell r="D971" t="str">
            <v>W</v>
          </cell>
        </row>
        <row r="972">
          <cell r="L972" t="str">
            <v>C.</v>
          </cell>
          <cell r="N972" t="str">
            <v>ALAT</v>
          </cell>
        </row>
        <row r="973">
          <cell r="A973" t="str">
            <v xml:space="preserve">4. </v>
          </cell>
          <cell r="C973" t="str">
            <v>Operator</v>
          </cell>
          <cell r="D973" t="str">
            <v>=   ( 1  Orang / Jam )  x  U1</v>
          </cell>
          <cell r="G973" t="str">
            <v>L</v>
          </cell>
          <cell r="H973">
            <v>0</v>
          </cell>
          <cell r="I973" t="str">
            <v>Rupiah</v>
          </cell>
        </row>
        <row r="974">
          <cell r="A974" t="str">
            <v xml:space="preserve">5. </v>
          </cell>
          <cell r="C974" t="str">
            <v>Pembantu Operator</v>
          </cell>
          <cell r="D974" t="str">
            <v>=   ( 1  Orang / Jam )  x  U2</v>
          </cell>
          <cell r="G974" t="str">
            <v>M</v>
          </cell>
          <cell r="H974">
            <v>0</v>
          </cell>
          <cell r="I974" t="str">
            <v>Rupiah</v>
          </cell>
          <cell r="L974" t="str">
            <v>1.</v>
          </cell>
          <cell r="N974" t="str">
            <v>WATER PUMP 70-100 mm</v>
          </cell>
          <cell r="Q974" t="str">
            <v>jam</v>
          </cell>
          <cell r="R974">
            <v>1</v>
          </cell>
          <cell r="S974">
            <v>4128.659090909091</v>
          </cell>
          <cell r="V974">
            <v>4128.659090909091</v>
          </cell>
        </row>
        <row r="975">
          <cell r="L975" t="str">
            <v>2.</v>
          </cell>
          <cell r="N975" t="str">
            <v>-</v>
          </cell>
          <cell r="Q975" t="str">
            <v>jam</v>
          </cell>
          <cell r="R975" t="str">
            <v xml:space="preserve">-  </v>
          </cell>
          <cell r="S975" t="str">
            <v xml:space="preserve">-   </v>
          </cell>
          <cell r="V975" t="str">
            <v>-</v>
          </cell>
        </row>
        <row r="976">
          <cell r="C976" t="str">
            <v>Biaya Operasi per Jam        =</v>
          </cell>
          <cell r="E976" t="str">
            <v>(H+I+K+L+M)</v>
          </cell>
          <cell r="G976" t="str">
            <v>P</v>
          </cell>
          <cell r="H976">
            <v>3094.25</v>
          </cell>
          <cell r="I976" t="str">
            <v>Rupiah</v>
          </cell>
        </row>
        <row r="978">
          <cell r="A978" t="str">
            <v>D.</v>
          </cell>
          <cell r="C978" t="str">
            <v>TOTAL BIAYA SEWA ALAT / JAM   =   ( G + P )</v>
          </cell>
          <cell r="G978" t="str">
            <v>S</v>
          </cell>
          <cell r="H978">
            <v>4128.659090909091</v>
          </cell>
          <cell r="I978" t="str">
            <v>Rupiah</v>
          </cell>
        </row>
        <row r="982">
          <cell r="A982" t="str">
            <v>E.</v>
          </cell>
          <cell r="C982" t="str">
            <v>LAIN - LAIN</v>
          </cell>
        </row>
        <row r="983">
          <cell r="L983" t="str">
            <v>D.</v>
          </cell>
          <cell r="N983" t="str">
            <v>JUMLAH HARGA TENAGA, BAHAN DAN ALAT  ( A + B + C )</v>
          </cell>
          <cell r="V983">
            <v>4128.659090909091</v>
          </cell>
        </row>
        <row r="984">
          <cell r="A984" t="str">
            <v xml:space="preserve">1. </v>
          </cell>
          <cell r="C984" t="str">
            <v>Tingkat Suku Bunga</v>
          </cell>
          <cell r="G984" t="str">
            <v>i</v>
          </cell>
          <cell r="H984">
            <v>20</v>
          </cell>
          <cell r="I984" t="str">
            <v>% / Tahun</v>
          </cell>
          <cell r="L984" t="str">
            <v>E.</v>
          </cell>
          <cell r="N984" t="str">
            <v>OVERHEAD &amp; PROFIT</v>
          </cell>
          <cell r="Q984">
            <v>10</v>
          </cell>
          <cell r="R984" t="str">
            <v>%  x  D</v>
          </cell>
          <cell r="V984">
            <v>412.8659090909091</v>
          </cell>
        </row>
        <row r="985">
          <cell r="A985" t="str">
            <v xml:space="preserve">2. </v>
          </cell>
          <cell r="C985" t="str">
            <v>Upah Operator / Sopir</v>
          </cell>
          <cell r="G985" t="str">
            <v>U1</v>
          </cell>
          <cell r="H985">
            <v>0</v>
          </cell>
          <cell r="I985" t="str">
            <v>Rp./Jam</v>
          </cell>
          <cell r="L985" t="str">
            <v>F.</v>
          </cell>
          <cell r="N985" t="str">
            <v>HARGA SATUAN PEKERJAAN  ( D + E )</v>
          </cell>
          <cell r="V985">
            <v>4541.5249999999996</v>
          </cell>
        </row>
        <row r="986">
          <cell r="A986" t="str">
            <v xml:space="preserve">3. </v>
          </cell>
          <cell r="C986" t="str">
            <v>Upah Pembantu Operator / Pmb.Sopir</v>
          </cell>
          <cell r="G986" t="str">
            <v>U2</v>
          </cell>
          <cell r="H986">
            <v>0</v>
          </cell>
          <cell r="I986" t="str">
            <v>Rp./Jam</v>
          </cell>
          <cell r="L986" t="str">
            <v>Note: 1</v>
          </cell>
          <cell r="N986" t="str">
            <v>SATUAN dapat berdasarkan atas jam operasi untuk Tenaga Kerja dan Peralatan, volume dan/atau ukuran</v>
          </cell>
        </row>
        <row r="987">
          <cell r="A987" t="str">
            <v xml:space="preserve">4. </v>
          </cell>
          <cell r="C987" t="str">
            <v>Bahan Bakar Bensin</v>
          </cell>
          <cell r="G987" t="str">
            <v>Mb</v>
          </cell>
          <cell r="H987">
            <v>2450</v>
          </cell>
          <cell r="I987" t="str">
            <v>Liter</v>
          </cell>
          <cell r="N987" t="str">
            <v>berat untuk bahan-bahan.</v>
          </cell>
        </row>
        <row r="988">
          <cell r="A988" t="str">
            <v xml:space="preserve">5. </v>
          </cell>
          <cell r="C988" t="str">
            <v>Bahan Bakar Solar</v>
          </cell>
          <cell r="G988" t="str">
            <v>Ms</v>
          </cell>
          <cell r="H988">
            <v>2250</v>
          </cell>
          <cell r="I988" t="str">
            <v>Liter</v>
          </cell>
          <cell r="L988">
            <v>2</v>
          </cell>
          <cell r="N988" t="str">
            <v>Kuantitas satuan adalah kuantitas setiap komponen untuk menyelesaikan satu satuan pekerjaan dari nomor</v>
          </cell>
        </row>
        <row r="989">
          <cell r="A989" t="str">
            <v xml:space="preserve">6. </v>
          </cell>
          <cell r="C989" t="str">
            <v>Minyak Pelumas</v>
          </cell>
          <cell r="G989" t="str">
            <v>Mp</v>
          </cell>
          <cell r="H989">
            <v>19800</v>
          </cell>
          <cell r="I989" t="str">
            <v>Liter</v>
          </cell>
          <cell r="N989" t="str">
            <v>mata pembayaran.</v>
          </cell>
        </row>
        <row r="990">
          <cell r="L990">
            <v>3</v>
          </cell>
          <cell r="N990" t="str">
            <v>Biaya satuan untuk peralatan sudah termasuk bahan bakar, bahan habis dipakai dan operator.</v>
          </cell>
        </row>
        <row r="991">
          <cell r="L991">
            <v>4</v>
          </cell>
          <cell r="N991" t="str">
            <v>Biaya satuan sudah termasuk pengeluaran untuk seluruh pajak yang berkaitan (tetapi tidak termasuk PPN</v>
          </cell>
        </row>
        <row r="992">
          <cell r="N992" t="str">
            <v>yang dibayar dari kontrak) dan biaya-biaya lainnya.</v>
          </cell>
        </row>
        <row r="993">
          <cell r="A993" t="str">
            <v>ITEM PEMBAYARAN No.</v>
          </cell>
          <cell r="D993" t="str">
            <v>:  9.20</v>
          </cell>
          <cell r="U993" t="str">
            <v>Analisa EI-920</v>
          </cell>
        </row>
        <row r="994">
          <cell r="A994" t="str">
            <v>JENIS PEKERJAAN</v>
          </cell>
          <cell r="D994" t="str">
            <v>:  PEKERJAAN HARIAN</v>
          </cell>
        </row>
        <row r="995">
          <cell r="A995" t="str">
            <v>SATUAN PEMBAYARAN</v>
          </cell>
          <cell r="D995" t="str">
            <v>:  JAM</v>
          </cell>
          <cell r="J995" t="str">
            <v xml:space="preserve">         URAIAN ANALISA HARGA SATUAN</v>
          </cell>
          <cell r="L995" t="str">
            <v>FORMULIR STANDAR UNTUK</v>
          </cell>
        </row>
        <row r="996">
          <cell r="L996" t="str">
            <v>PEREKAMAN ANALISA MASING-MASING HARGA SATUAN</v>
          </cell>
        </row>
        <row r="997">
          <cell r="L997" t="str">
            <v/>
          </cell>
        </row>
        <row r="998">
          <cell r="A998" t="str">
            <v>No.</v>
          </cell>
          <cell r="C998" t="str">
            <v>U R A I A N</v>
          </cell>
          <cell r="G998" t="str">
            <v>KODE</v>
          </cell>
          <cell r="H998" t="str">
            <v>KOEF.</v>
          </cell>
          <cell r="I998" t="str">
            <v>SATUAN</v>
          </cell>
          <cell r="J998" t="str">
            <v>KETERANGAN</v>
          </cell>
        </row>
        <row r="1000">
          <cell r="L1000" t="str">
            <v>Proyek / Bagpro</v>
          </cell>
          <cell r="O1000" t="str">
            <v xml:space="preserve">:  Peningkatan Jalan Dan Jembatan Prop. NTT </v>
          </cell>
        </row>
        <row r="1001">
          <cell r="A1001" t="str">
            <v>A.</v>
          </cell>
          <cell r="C1001" t="str">
            <v>URAIAN PERALATAN</v>
          </cell>
          <cell r="L1001" t="str">
            <v>No. Paket Kontrak</v>
          </cell>
          <cell r="O1001" t="str">
            <v xml:space="preserve">:  </v>
          </cell>
        </row>
        <row r="1002">
          <cell r="L1002" t="str">
            <v>Nama Paket</v>
          </cell>
          <cell r="O1002" t="str">
            <v>:  Pembangunan Jalan Resetlement Pengungsi Mauritzu</v>
          </cell>
        </row>
        <row r="1003">
          <cell r="A1003" t="str">
            <v xml:space="preserve">1. </v>
          </cell>
          <cell r="C1003" t="str">
            <v>Jenis Peralatan</v>
          </cell>
          <cell r="G1003" t="str">
            <v>JACK HAMMER</v>
          </cell>
          <cell r="J1003" t="str">
            <v>E26</v>
          </cell>
          <cell r="L1003" t="str">
            <v>Prop / Kab / Kodya</v>
          </cell>
          <cell r="O1003" t="str">
            <v>:  Nusa Tenggara Timur / TTU</v>
          </cell>
        </row>
        <row r="1004">
          <cell r="A1004" t="str">
            <v xml:space="preserve">2. </v>
          </cell>
          <cell r="C1004" t="str">
            <v>Tenaga</v>
          </cell>
          <cell r="G1004" t="str">
            <v>Pw</v>
          </cell>
          <cell r="H1004">
            <v>3</v>
          </cell>
          <cell r="I1004" t="str">
            <v>HP</v>
          </cell>
          <cell r="L1004" t="str">
            <v>ITEM PEMBAYARAN NO.</v>
          </cell>
          <cell r="O1004" t="str">
            <v>:  9.20</v>
          </cell>
          <cell r="S1004" t="str">
            <v>PERKIRAAN VOL. PEK.</v>
          </cell>
          <cell r="U1004" t="str">
            <v>:</v>
          </cell>
          <cell r="V1004" t="e">
            <v>#REF!</v>
          </cell>
        </row>
        <row r="1005">
          <cell r="A1005" t="str">
            <v xml:space="preserve">3. </v>
          </cell>
          <cell r="C1005" t="str">
            <v>Kapasitas</v>
          </cell>
          <cell r="G1005" t="str">
            <v>Cp</v>
          </cell>
          <cell r="H1005" t="str">
            <v xml:space="preserve">-  </v>
          </cell>
          <cell r="I1005" t="str">
            <v>-</v>
          </cell>
          <cell r="L1005" t="str">
            <v>JENIS PEKERJAAN</v>
          </cell>
          <cell r="O1005" t="str">
            <v>:  PEKERJAAN HARIAN</v>
          </cell>
          <cell r="S1005" t="str">
            <v>TOTAL HARGA (Rp.)</v>
          </cell>
          <cell r="U1005" t="str">
            <v>:</v>
          </cell>
          <cell r="V1005">
            <v>0</v>
          </cell>
        </row>
        <row r="1006">
          <cell r="A1006" t="str">
            <v xml:space="preserve">4. </v>
          </cell>
          <cell r="C1006" t="str">
            <v>Umur Ekonomis</v>
          </cell>
          <cell r="G1006" t="str">
            <v>A</v>
          </cell>
          <cell r="H1006">
            <v>4</v>
          </cell>
          <cell r="I1006" t="str">
            <v>Tahun</v>
          </cell>
          <cell r="J1006" t="str">
            <v xml:space="preserve"> Alat Baru</v>
          </cell>
          <cell r="P1006" t="str">
            <v>JACK HAMMER</v>
          </cell>
          <cell r="S1006" t="str">
            <v>% THD. BIAYA PROYEK</v>
          </cell>
          <cell r="U1006" t="str">
            <v>:</v>
          </cell>
          <cell r="V1006">
            <v>0</v>
          </cell>
        </row>
        <row r="1007">
          <cell r="A1007" t="str">
            <v xml:space="preserve">5. </v>
          </cell>
          <cell r="C1007" t="str">
            <v>Jam Operasi Dalam 1 Tahun</v>
          </cell>
          <cell r="G1007" t="str">
            <v>W</v>
          </cell>
          <cell r="H1007">
            <v>1000</v>
          </cell>
          <cell r="I1007" t="str">
            <v>Jam</v>
          </cell>
          <cell r="J1007" t="str">
            <v xml:space="preserve"> Alat Baru</v>
          </cell>
          <cell r="L1007" t="str">
            <v>SATUAN PEMBAYARAN</v>
          </cell>
          <cell r="O1007" t="str">
            <v>:  JAM</v>
          </cell>
          <cell r="Q1007" t="str">
            <v>E26</v>
          </cell>
        </row>
        <row r="1008">
          <cell r="A1008" t="str">
            <v xml:space="preserve">6. </v>
          </cell>
          <cell r="C1008" t="str">
            <v>Harga Alat</v>
          </cell>
          <cell r="G1008" t="str">
            <v>B</v>
          </cell>
          <cell r="H1008">
            <v>55000000</v>
          </cell>
          <cell r="I1008" t="str">
            <v>Rupiah</v>
          </cell>
          <cell r="J1008" t="str">
            <v xml:space="preserve"> Alat Baru</v>
          </cell>
        </row>
        <row r="1010">
          <cell r="R1010" t="str">
            <v>PERKIRAAN</v>
          </cell>
          <cell r="S1010" t="str">
            <v>HARGA</v>
          </cell>
          <cell r="T1010" t="str">
            <v>JUMLAH</v>
          </cell>
        </row>
        <row r="1011">
          <cell r="A1011" t="str">
            <v>B.</v>
          </cell>
          <cell r="C1011" t="str">
            <v>BIAYA PASTI PER JAM KERJA</v>
          </cell>
          <cell r="L1011" t="str">
            <v>NO.</v>
          </cell>
          <cell r="N1011" t="str">
            <v>KOMPONEN</v>
          </cell>
          <cell r="Q1011" t="str">
            <v>SATUAN</v>
          </cell>
          <cell r="R1011" t="str">
            <v>KUANTITAS</v>
          </cell>
          <cell r="S1011" t="str">
            <v>SATUAN</v>
          </cell>
          <cell r="T1011" t="str">
            <v>HARGA</v>
          </cell>
        </row>
        <row r="1012">
          <cell r="S1012" t="str">
            <v>(Rp.)</v>
          </cell>
          <cell r="T1012" t="str">
            <v>(Rp.)</v>
          </cell>
        </row>
        <row r="1013">
          <cell r="A1013" t="str">
            <v xml:space="preserve">1. </v>
          </cell>
          <cell r="C1013" t="str">
            <v>Nilai Sisa Alat</v>
          </cell>
          <cell r="D1013" t="str">
            <v>=  10 % x Harga Alat Baru</v>
          </cell>
          <cell r="G1013" t="str">
            <v>C</v>
          </cell>
          <cell r="H1013">
            <v>5500000</v>
          </cell>
          <cell r="I1013" t="str">
            <v>Rupiah</v>
          </cell>
        </row>
        <row r="1015">
          <cell r="A1015" t="str">
            <v xml:space="preserve">2. </v>
          </cell>
          <cell r="C1015" t="str">
            <v>Faktor Angsuran Modal    =</v>
          </cell>
          <cell r="E1015" t="str">
            <v>i x (1 + i)^A</v>
          </cell>
          <cell r="G1015" t="str">
            <v>D</v>
          </cell>
          <cell r="H1015">
            <v>0.38628912071535026</v>
          </cell>
          <cell r="I1015" t="str">
            <v>-</v>
          </cell>
          <cell r="L1015" t="str">
            <v>A.</v>
          </cell>
          <cell r="N1015" t="str">
            <v>PEKERJA</v>
          </cell>
        </row>
        <row r="1016">
          <cell r="E1016" t="str">
            <v>(1 + i)^A - 1</v>
          </cell>
        </row>
        <row r="1017">
          <cell r="A1017" t="str">
            <v xml:space="preserve">3. </v>
          </cell>
          <cell r="C1017" t="str">
            <v>Biaya Pasti per Jam  :</v>
          </cell>
          <cell r="L1017" t="str">
            <v>1.</v>
          </cell>
          <cell r="N1017" t="str">
            <v>-</v>
          </cell>
          <cell r="R1017" t="str">
            <v xml:space="preserve">-  </v>
          </cell>
          <cell r="S1017" t="str">
            <v xml:space="preserve">-   </v>
          </cell>
          <cell r="V1017" t="str">
            <v>-</v>
          </cell>
        </row>
        <row r="1018">
          <cell r="C1018" t="str">
            <v>a.  Biaya Pengembalian Modal  =</v>
          </cell>
          <cell r="E1018" t="str">
            <v>( B - C ) x D</v>
          </cell>
          <cell r="G1018" t="str">
            <v>E</v>
          </cell>
          <cell r="H1018">
            <v>19121.311475409839</v>
          </cell>
          <cell r="I1018" t="str">
            <v>Rupiah</v>
          </cell>
          <cell r="L1018" t="str">
            <v>2.</v>
          </cell>
          <cell r="N1018" t="str">
            <v>-</v>
          </cell>
          <cell r="R1018" t="str">
            <v xml:space="preserve">-  </v>
          </cell>
          <cell r="S1018" t="str">
            <v xml:space="preserve">-   </v>
          </cell>
          <cell r="V1018" t="str">
            <v>-</v>
          </cell>
        </row>
        <row r="1019">
          <cell r="E1019" t="str">
            <v>W</v>
          </cell>
        </row>
        <row r="1021">
          <cell r="C1021" t="str">
            <v>b.  Asuransi, dll =</v>
          </cell>
          <cell r="D1021">
            <v>2E-3</v>
          </cell>
          <cell r="E1021" t="str">
            <v xml:space="preserve">  x   B</v>
          </cell>
          <cell r="G1021" t="str">
            <v>F</v>
          </cell>
          <cell r="H1021">
            <v>110</v>
          </cell>
          <cell r="I1021" t="str">
            <v>Rupiah</v>
          </cell>
        </row>
        <row r="1022">
          <cell r="E1022" t="str">
            <v>W</v>
          </cell>
        </row>
        <row r="1023">
          <cell r="L1023" t="str">
            <v>B.</v>
          </cell>
          <cell r="N1023" t="str">
            <v>BAHAN</v>
          </cell>
        </row>
        <row r="1024">
          <cell r="C1024" t="str">
            <v>Biaya Pasti per Jam             =</v>
          </cell>
          <cell r="E1024" t="str">
            <v>( E + F )</v>
          </cell>
          <cell r="G1024" t="str">
            <v>G</v>
          </cell>
          <cell r="H1024">
            <v>19231.311475409839</v>
          </cell>
          <cell r="I1024" t="str">
            <v>Rupiah</v>
          </cell>
        </row>
        <row r="1025">
          <cell r="L1025" t="str">
            <v>1.</v>
          </cell>
          <cell r="N1025" t="str">
            <v>-</v>
          </cell>
          <cell r="R1025" t="str">
            <v xml:space="preserve">-  </v>
          </cell>
          <cell r="S1025" t="str">
            <v xml:space="preserve">-   </v>
          </cell>
          <cell r="V1025" t="str">
            <v>-</v>
          </cell>
        </row>
        <row r="1026">
          <cell r="A1026" t="str">
            <v>C.</v>
          </cell>
          <cell r="C1026" t="str">
            <v>BIAYA OPERASI PER JAM KERJA</v>
          </cell>
          <cell r="L1026" t="str">
            <v>2.</v>
          </cell>
          <cell r="N1026" t="str">
            <v>-</v>
          </cell>
          <cell r="R1026" t="str">
            <v xml:space="preserve">-  </v>
          </cell>
          <cell r="S1026" t="str">
            <v xml:space="preserve">-   </v>
          </cell>
          <cell r="V1026" t="str">
            <v>-</v>
          </cell>
        </row>
        <row r="1028">
          <cell r="A1028" t="str">
            <v xml:space="preserve">1. </v>
          </cell>
          <cell r="C1028" t="str">
            <v xml:space="preserve">Bahan Bakar  =  (0.125-0.175 Ltr/HP/Jam)   x Pw x Ms </v>
          </cell>
          <cell r="G1028" t="str">
            <v>H</v>
          </cell>
          <cell r="H1028">
            <v>843.75</v>
          </cell>
          <cell r="I1028" t="str">
            <v>Rupiah</v>
          </cell>
        </row>
        <row r="1030">
          <cell r="A1030" t="str">
            <v xml:space="preserve">2. </v>
          </cell>
          <cell r="C1030" t="str">
            <v>Pelumas         =  (0.01-0.02 Ltr/HP/Jam) x Pw x Mp</v>
          </cell>
          <cell r="G1030" t="str">
            <v>I</v>
          </cell>
          <cell r="H1030">
            <v>594</v>
          </cell>
          <cell r="I1030" t="str">
            <v>Rupiah</v>
          </cell>
        </row>
        <row r="1032">
          <cell r="A1032" t="str">
            <v xml:space="preserve">3. </v>
          </cell>
          <cell r="C1032" t="str">
            <v>Perawatan dan</v>
          </cell>
          <cell r="D1032" t="str">
            <v>(12,5 % - 17,5 %)  x  B</v>
          </cell>
          <cell r="G1032" t="str">
            <v>K</v>
          </cell>
          <cell r="H1032">
            <v>6875</v>
          </cell>
          <cell r="I1032" t="str">
            <v>Rupiah</v>
          </cell>
        </row>
        <row r="1033">
          <cell r="C1033" t="str">
            <v xml:space="preserve">        perbaikan    =</v>
          </cell>
          <cell r="D1033" t="str">
            <v>W</v>
          </cell>
        </row>
        <row r="1034">
          <cell r="L1034" t="str">
            <v>C.</v>
          </cell>
          <cell r="N1034" t="str">
            <v>ALAT</v>
          </cell>
        </row>
        <row r="1035">
          <cell r="A1035" t="str">
            <v xml:space="preserve">4. </v>
          </cell>
          <cell r="C1035" t="str">
            <v>Operator</v>
          </cell>
          <cell r="D1035" t="str">
            <v>=   ( 1  Orang / Jam )  x  U1</v>
          </cell>
          <cell r="G1035" t="str">
            <v>L</v>
          </cell>
          <cell r="H1035">
            <v>0</v>
          </cell>
          <cell r="I1035" t="str">
            <v>Rupiah</v>
          </cell>
        </row>
        <row r="1036">
          <cell r="A1036" t="str">
            <v xml:space="preserve">5. </v>
          </cell>
          <cell r="C1036" t="str">
            <v>Pembantu Operator</v>
          </cell>
          <cell r="D1036" t="str">
            <v>=   ( 1  Orang / Jam )  x  U2</v>
          </cell>
          <cell r="G1036" t="str">
            <v>M</v>
          </cell>
          <cell r="H1036">
            <v>0</v>
          </cell>
          <cell r="I1036" t="str">
            <v>Rupiah</v>
          </cell>
          <cell r="L1036" t="str">
            <v>1.</v>
          </cell>
          <cell r="N1036" t="str">
            <v>JACK HAMMER</v>
          </cell>
          <cell r="Q1036" t="str">
            <v>jam</v>
          </cell>
          <cell r="R1036">
            <v>1</v>
          </cell>
          <cell r="S1036">
            <v>27544.061475409839</v>
          </cell>
          <cell r="V1036">
            <v>27544.061475409839</v>
          </cell>
        </row>
        <row r="1037">
          <cell r="L1037" t="str">
            <v>2.</v>
          </cell>
          <cell r="N1037" t="str">
            <v>-</v>
          </cell>
          <cell r="Q1037" t="str">
            <v>jam</v>
          </cell>
          <cell r="R1037" t="str">
            <v xml:space="preserve">-  </v>
          </cell>
          <cell r="S1037" t="str">
            <v xml:space="preserve">-   </v>
          </cell>
          <cell r="V1037" t="str">
            <v>-</v>
          </cell>
        </row>
        <row r="1038">
          <cell r="C1038" t="str">
            <v>Biaya Operasi per Jam        =</v>
          </cell>
          <cell r="E1038" t="str">
            <v>(H+I+K+L+M)</v>
          </cell>
          <cell r="G1038" t="str">
            <v>P</v>
          </cell>
          <cell r="H1038">
            <v>8312.75</v>
          </cell>
          <cell r="I1038" t="str">
            <v>Rupiah</v>
          </cell>
        </row>
        <row r="1040">
          <cell r="A1040" t="str">
            <v>D.</v>
          </cell>
          <cell r="C1040" t="str">
            <v>TOTAL BIAYA SEWA ALAT / JAM   =   ( G + P )</v>
          </cell>
          <cell r="G1040" t="str">
            <v>S</v>
          </cell>
          <cell r="H1040">
            <v>27544.061475409839</v>
          </cell>
          <cell r="I1040" t="str">
            <v>Rupiah</v>
          </cell>
        </row>
        <row r="1044">
          <cell r="A1044" t="str">
            <v>E.</v>
          </cell>
          <cell r="C1044" t="str">
            <v>LAIN - LAIN</v>
          </cell>
        </row>
        <row r="1045">
          <cell r="L1045" t="str">
            <v>D.</v>
          </cell>
          <cell r="N1045" t="str">
            <v>JUMLAH HARGA TENAGA, BAHAN DAN ALAT  ( A + B + C )</v>
          </cell>
          <cell r="V1045">
            <v>27544.061475409839</v>
          </cell>
        </row>
        <row r="1046">
          <cell r="A1046" t="str">
            <v xml:space="preserve">1. </v>
          </cell>
          <cell r="C1046" t="str">
            <v>Tingkat Suku Bunga</v>
          </cell>
          <cell r="G1046" t="str">
            <v>i</v>
          </cell>
          <cell r="H1046">
            <v>20</v>
          </cell>
          <cell r="I1046" t="str">
            <v>% / Tahun</v>
          </cell>
          <cell r="L1046" t="str">
            <v>E.</v>
          </cell>
          <cell r="N1046" t="str">
            <v>OVERHEAD &amp; PROFIT</v>
          </cell>
          <cell r="Q1046">
            <v>10</v>
          </cell>
          <cell r="R1046" t="str">
            <v>%  x  D</v>
          </cell>
          <cell r="V1046">
            <v>2754.406147540984</v>
          </cell>
        </row>
        <row r="1047">
          <cell r="A1047" t="str">
            <v xml:space="preserve">2. </v>
          </cell>
          <cell r="C1047" t="str">
            <v>Upah Operator / Sopir</v>
          </cell>
          <cell r="G1047" t="str">
            <v>U1</v>
          </cell>
          <cell r="H1047">
            <v>0</v>
          </cell>
          <cell r="I1047" t="str">
            <v>Rp./Jam</v>
          </cell>
          <cell r="L1047" t="str">
            <v>F.</v>
          </cell>
          <cell r="N1047" t="str">
            <v>HARGA SATUAN PEKERJAAN  ( D + E )</v>
          </cell>
          <cell r="V1047">
            <v>30298.467622950822</v>
          </cell>
        </row>
        <row r="1048">
          <cell r="A1048" t="str">
            <v xml:space="preserve">3. </v>
          </cell>
          <cell r="C1048" t="str">
            <v>Upah Pembantu Operator / Pmb.Sopir</v>
          </cell>
          <cell r="G1048" t="str">
            <v>U2</v>
          </cell>
          <cell r="H1048">
            <v>0</v>
          </cell>
          <cell r="I1048" t="str">
            <v>Rp./Jam</v>
          </cell>
          <cell r="L1048" t="str">
            <v>Note: 1</v>
          </cell>
          <cell r="N1048" t="str">
            <v>SATUAN dapat berdasarkan atas jam operasi untuk Tenaga Kerja dan Peralatan, volume dan/atau ukuran</v>
          </cell>
        </row>
        <row r="1049">
          <cell r="A1049" t="str">
            <v xml:space="preserve">4. </v>
          </cell>
          <cell r="C1049" t="str">
            <v>Bahan Bakar Bensin</v>
          </cell>
          <cell r="G1049" t="str">
            <v>Mb</v>
          </cell>
          <cell r="H1049">
            <v>2450</v>
          </cell>
          <cell r="I1049" t="str">
            <v>Liter</v>
          </cell>
          <cell r="N1049" t="str">
            <v>berat untuk bahan-bahan.</v>
          </cell>
        </row>
        <row r="1050">
          <cell r="A1050" t="str">
            <v xml:space="preserve">5. </v>
          </cell>
          <cell r="C1050" t="str">
            <v>Bahan Bakar Solar</v>
          </cell>
          <cell r="G1050" t="str">
            <v>Ms</v>
          </cell>
          <cell r="H1050">
            <v>2250</v>
          </cell>
          <cell r="I1050" t="str">
            <v>Liter</v>
          </cell>
          <cell r="L1050">
            <v>2</v>
          </cell>
          <cell r="N1050" t="str">
            <v>Kuantitas satuan adalah kuantitas setiap komponen untuk menyelesaikan satu satuan pekerjaan dari nomor</v>
          </cell>
        </row>
        <row r="1051">
          <cell r="A1051" t="str">
            <v xml:space="preserve">6. </v>
          </cell>
          <cell r="C1051" t="str">
            <v>Minyak Pelumas</v>
          </cell>
          <cell r="G1051" t="str">
            <v>Mp</v>
          </cell>
          <cell r="H1051">
            <v>19800</v>
          </cell>
          <cell r="I1051" t="str">
            <v>Liter</v>
          </cell>
          <cell r="N1051" t="str">
            <v>mata pembayaran.</v>
          </cell>
        </row>
        <row r="1052">
          <cell r="L1052">
            <v>3</v>
          </cell>
          <cell r="N1052" t="str">
            <v>Biaya satuan untuk peralatan sudah termasuk bahan bakar, bahan habis dipakai dan operator.</v>
          </cell>
        </row>
        <row r="1053">
          <cell r="L1053">
            <v>4</v>
          </cell>
          <cell r="N1053" t="str">
            <v>Biaya satuan sudah termasuk pengeluaran untuk seluruh pajak yang berkaitan (tetapi tidak termasuk PPN</v>
          </cell>
        </row>
        <row r="1054">
          <cell r="N1054" t="str">
            <v>yang dibayar dari kontrak) dan biaya-biaya lainnya.</v>
          </cell>
        </row>
      </sheetData>
      <sheetData sheetId="32" refreshError="1">
        <row r="1">
          <cell r="I1" t="str">
            <v>Analisa EI-1011</v>
          </cell>
        </row>
        <row r="66">
          <cell r="I66" t="str">
            <v>Analisa EI-1012</v>
          </cell>
        </row>
        <row r="68">
          <cell r="A68" t="str">
            <v>FORMULIR STANDAR UNTUK</v>
          </cell>
        </row>
        <row r="69">
          <cell r="A69" t="str">
            <v>PEREKAMAN ANALISA MASING-MASING HARGA SATUAN</v>
          </cell>
        </row>
        <row r="70">
          <cell r="A70" t="str">
            <v/>
          </cell>
        </row>
        <row r="73">
          <cell r="A73" t="str">
            <v>Proyek / Bagpro</v>
          </cell>
          <cell r="D73" t="str">
            <v xml:space="preserve">:  Peningkatan Jalan Dan Jembatan Prop. NTT </v>
          </cell>
        </row>
        <row r="74">
          <cell r="A74" t="str">
            <v>No. Paket Kontrak</v>
          </cell>
          <cell r="D74" t="str">
            <v xml:space="preserve">:  </v>
          </cell>
        </row>
        <row r="75">
          <cell r="A75" t="str">
            <v>Nama Paket</v>
          </cell>
          <cell r="D75" t="str">
            <v>:  Pembangunan Jalan Resetlement Pengungsi Mauritzu</v>
          </cell>
        </row>
        <row r="76">
          <cell r="A76" t="str">
            <v>Prop / Kab / Kodya</v>
          </cell>
          <cell r="D76" t="str">
            <v>:  Nusa Tenggara Timur / TTU</v>
          </cell>
        </row>
        <row r="77">
          <cell r="A77" t="str">
            <v>ITEM PEMBAYARAN NO.</v>
          </cell>
          <cell r="D77" t="str">
            <v>: 10.1 (2)</v>
          </cell>
        </row>
        <row r="78">
          <cell r="A78" t="str">
            <v>JENIS PEKERJAAN</v>
          </cell>
          <cell r="D78" t="str">
            <v>: Pemeliharaan Rutin Bahu Jalan</v>
          </cell>
        </row>
        <row r="79">
          <cell r="A79" t="str">
            <v>SATUAN PEMBAYARAN</v>
          </cell>
          <cell r="D79" t="str">
            <v>: Lump Sum / Bulan</v>
          </cell>
          <cell r="G79" t="str">
            <v>% THD. BIAYA PROYEK</v>
          </cell>
          <cell r="I79" t="str">
            <v>:</v>
          </cell>
          <cell r="J79">
            <v>3.5288276566684984</v>
          </cell>
        </row>
        <row r="82">
          <cell r="F82" t="str">
            <v>PERKIRAAN</v>
          </cell>
          <cell r="G82" t="str">
            <v>HARGA</v>
          </cell>
          <cell r="H82" t="str">
            <v>JUMLAH</v>
          </cell>
        </row>
        <row r="83">
          <cell r="A83" t="str">
            <v>NO.</v>
          </cell>
          <cell r="C83" t="str">
            <v>KOMPONEN</v>
          </cell>
          <cell r="E83" t="str">
            <v>SATUAN</v>
          </cell>
          <cell r="F83" t="str">
            <v>KUANTITAS</v>
          </cell>
          <cell r="G83" t="str">
            <v>SATUAN</v>
          </cell>
          <cell r="H83" t="str">
            <v>HARGA</v>
          </cell>
        </row>
        <row r="84">
          <cell r="G84" t="str">
            <v>(Rp.)</v>
          </cell>
          <cell r="H84" t="str">
            <v>(Rp.)</v>
          </cell>
        </row>
        <row r="87">
          <cell r="A87" t="str">
            <v>A.</v>
          </cell>
          <cell r="C87" t="str">
            <v>TENAGA</v>
          </cell>
        </row>
        <row r="89">
          <cell r="A89" t="str">
            <v>1.</v>
          </cell>
          <cell r="C89" t="str">
            <v>Pekerja</v>
          </cell>
          <cell r="D89" t="str">
            <v>(L01)</v>
          </cell>
          <cell r="E89" t="str">
            <v>Jam</v>
          </cell>
          <cell r="F89">
            <v>57.75</v>
          </cell>
          <cell r="G89">
            <v>0</v>
          </cell>
          <cell r="J89">
            <v>0</v>
          </cell>
        </row>
        <row r="90">
          <cell r="A90" t="str">
            <v>2.</v>
          </cell>
          <cell r="C90" t="str">
            <v>Mandor</v>
          </cell>
          <cell r="D90" t="str">
            <v>(L03)</v>
          </cell>
          <cell r="E90" t="str">
            <v>Jam</v>
          </cell>
          <cell r="F90">
            <v>11.55</v>
          </cell>
          <cell r="G90">
            <v>0</v>
          </cell>
          <cell r="J90">
            <v>0</v>
          </cell>
        </row>
        <row r="93">
          <cell r="F93" t="str">
            <v xml:space="preserve">JUMLAH HARGA TENAGA   </v>
          </cell>
          <cell r="J93">
            <v>0</v>
          </cell>
        </row>
        <row r="95">
          <cell r="A95" t="str">
            <v>B.</v>
          </cell>
          <cell r="C95" t="str">
            <v>BAHAN</v>
          </cell>
        </row>
        <row r="97">
          <cell r="A97" t="str">
            <v>1.</v>
          </cell>
          <cell r="C97" t="str">
            <v>Lap.Pond.Agg.Kelas B</v>
          </cell>
          <cell r="E97" t="str">
            <v>M3</v>
          </cell>
          <cell r="F97">
            <v>60</v>
          </cell>
          <cell r="G97">
            <v>86003.561727177657</v>
          </cell>
          <cell r="J97">
            <v>5160213.7036306597</v>
          </cell>
        </row>
        <row r="98">
          <cell r="A98" t="str">
            <v>2.</v>
          </cell>
          <cell r="C98" t="str">
            <v>Bahan-bahan lainnya</v>
          </cell>
          <cell r="E98" t="str">
            <v>LS</v>
          </cell>
          <cell r="F98">
            <v>1</v>
          </cell>
          <cell r="G98">
            <v>516000</v>
          </cell>
          <cell r="J98">
            <v>516000</v>
          </cell>
        </row>
        <row r="103">
          <cell r="F103" t="str">
            <v xml:space="preserve">JUMLAH HARGA BAHAN   </v>
          </cell>
          <cell r="J103">
            <v>5676213.7036306597</v>
          </cell>
        </row>
        <row r="105">
          <cell r="A105" t="str">
            <v>C.</v>
          </cell>
          <cell r="C105" t="str">
            <v>PERALATAN</v>
          </cell>
        </row>
        <row r="107">
          <cell r="A107" t="str">
            <v>1.</v>
          </cell>
          <cell r="C107" t="str">
            <v>Motor Grader</v>
          </cell>
          <cell r="D107" t="str">
            <v>(E13)</v>
          </cell>
          <cell r="E107" t="str">
            <v>Jam</v>
          </cell>
          <cell r="F107">
            <v>5.7750000000000004</v>
          </cell>
          <cell r="G107">
            <v>159814.65114175383</v>
          </cell>
          <cell r="J107">
            <v>922929.61034362845</v>
          </cell>
        </row>
        <row r="108">
          <cell r="A108" t="str">
            <v>2.</v>
          </cell>
          <cell r="C108" t="str">
            <v>Flat Bed Truck    (E11)</v>
          </cell>
          <cell r="E108" t="str">
            <v>Jam</v>
          </cell>
          <cell r="F108">
            <v>5.7750000000000004</v>
          </cell>
          <cell r="G108">
            <v>91511.794856134482</v>
          </cell>
          <cell r="J108">
            <v>528480.61529417662</v>
          </cell>
        </row>
        <row r="109">
          <cell r="A109" t="str">
            <v>3.</v>
          </cell>
          <cell r="C109" t="str">
            <v>Roller                 (E16)</v>
          </cell>
          <cell r="E109" t="str">
            <v>Jam</v>
          </cell>
          <cell r="F109">
            <v>5.7750000000000004</v>
          </cell>
          <cell r="G109">
            <v>70917.706318608369</v>
          </cell>
          <cell r="J109">
            <v>409549.75398996333</v>
          </cell>
        </row>
        <row r="115">
          <cell r="F115" t="str">
            <v xml:space="preserve">JUMLAH HARGA PERALATAN </v>
          </cell>
          <cell r="J115">
            <v>1860959.9796277685</v>
          </cell>
        </row>
        <row r="117">
          <cell r="A117" t="str">
            <v>D.</v>
          </cell>
          <cell r="C117" t="str">
            <v>Jumlah harga Tenaga, Bahan dan Peralatan  :  ( A + B + C )</v>
          </cell>
          <cell r="J117">
            <v>7537173.6832584282</v>
          </cell>
        </row>
        <row r="118">
          <cell r="A118" t="str">
            <v>E.</v>
          </cell>
          <cell r="C118" t="str">
            <v>Over Head and Profit  :</v>
          </cell>
          <cell r="E118">
            <v>10</v>
          </cell>
          <cell r="F118" t="str">
            <v>%  x  D</v>
          </cell>
          <cell r="J118">
            <v>753717.36832584289</v>
          </cell>
        </row>
        <row r="119">
          <cell r="A119" t="str">
            <v>F.</v>
          </cell>
          <cell r="C119" t="str">
            <v>Harga Lump Sum  :  ( D + E )</v>
          </cell>
          <cell r="J119">
            <v>8290891.0515842708</v>
          </cell>
        </row>
        <row r="120">
          <cell r="A120" t="str">
            <v>G.</v>
          </cell>
          <cell r="C120" t="str">
            <v>Harga Lump Sum / bulan untuk 3 bulan pertama  :  F / 8</v>
          </cell>
          <cell r="J120">
            <v>1036361.3814480338</v>
          </cell>
        </row>
        <row r="121">
          <cell r="A121" t="str">
            <v>H.</v>
          </cell>
          <cell r="C121" t="str">
            <v>Harga Lump Sum / bulan untuk sisanya selama Periode Pelaksanaan</v>
          </cell>
          <cell r="J121">
            <v>2072722.7628960675</v>
          </cell>
        </row>
        <row r="122">
          <cell r="C122" t="str">
            <v>=  5/8 x { F / (Periode Pelaksanaan - 3) }</v>
          </cell>
        </row>
        <row r="123">
          <cell r="A123" t="str">
            <v>Note: 1</v>
          </cell>
          <cell r="C123" t="str">
            <v>Perkiraan kuantitas yang dicantumkan harus diperkirakan mendekati kondisi sebenarnya.</v>
          </cell>
        </row>
        <row r="124">
          <cell r="A124">
            <v>2</v>
          </cell>
          <cell r="C124" t="str">
            <v>Harga Lump Sum harus mencakup seluruh pajak yang berkaitan (tapi tidak termasuk PPN yang dibayarkan</v>
          </cell>
        </row>
        <row r="125">
          <cell r="C125" t="str">
            <v>dari Kontrak), bahan-bahan tambahan, tenaga kerja atau peralatan yang mungkin diperlukan.</v>
          </cell>
        </row>
        <row r="126">
          <cell r="A126">
            <v>3</v>
          </cell>
          <cell r="C126" t="str">
            <v>Pekerjaan dan kuantitas yang ditunjukkan di atas adalah perkiraan semata yang menjadi dasar penetapan Mata</v>
          </cell>
        </row>
        <row r="127">
          <cell r="C127" t="str">
            <v>Pembayaran Pekerjaan Pemeliharaan Rutin ini. Pelaksanaan pemeliharaan kondisi jalan dilakukan sesuai</v>
          </cell>
        </row>
        <row r="128">
          <cell r="C128" t="str">
            <v>ketentuan dalam Spesifikasi yang tidak perlu dikaitkan dengan kuantitas yang ditunjukkan dalam Analisa ini.</v>
          </cell>
        </row>
        <row r="131">
          <cell r="I131" t="str">
            <v>Analisa EI-1013</v>
          </cell>
        </row>
        <row r="133">
          <cell r="A133" t="str">
            <v>FORMULIR STANDAR UNTUK</v>
          </cell>
        </row>
        <row r="134">
          <cell r="A134" t="str">
            <v>PEREKAMAN ANALISA MASING-MASING HARGA SATUAN</v>
          </cell>
        </row>
        <row r="135">
          <cell r="A135" t="str">
            <v/>
          </cell>
        </row>
        <row r="138">
          <cell r="A138" t="str">
            <v>Proyek / Bagpro</v>
          </cell>
          <cell r="D138" t="str">
            <v xml:space="preserve">:  Peningkatan Jalan Dan Jembatan Prop. NTT </v>
          </cell>
        </row>
        <row r="139">
          <cell r="A139" t="str">
            <v>No. Paket Kontrak</v>
          </cell>
          <cell r="D139" t="str">
            <v xml:space="preserve">:  </v>
          </cell>
        </row>
        <row r="140">
          <cell r="A140" t="str">
            <v>Nama Paket</v>
          </cell>
          <cell r="D140" t="str">
            <v>:  Pembangunan Jalan Resetlement Pengungsi Mauritzu</v>
          </cell>
        </row>
        <row r="141">
          <cell r="A141" t="str">
            <v>Prop / Kab / Kodya</v>
          </cell>
          <cell r="D141" t="str">
            <v>:  Nusa Tenggara Timur / TTU</v>
          </cell>
        </row>
        <row r="142">
          <cell r="A142" t="str">
            <v>ITEM PEMBAYARAN NO.</v>
          </cell>
          <cell r="D142" t="str">
            <v>: 10.1 (3)</v>
          </cell>
        </row>
        <row r="143">
          <cell r="A143" t="str">
            <v>JENIS PEKERJAAN</v>
          </cell>
          <cell r="D143" t="str">
            <v>: Pemeliharaan Rutin Selokan, Saluran Air, Galian &amp; Timbunan</v>
          </cell>
        </row>
        <row r="144">
          <cell r="A144" t="str">
            <v>SATUAN PEMBAYARAN</v>
          </cell>
          <cell r="D144" t="str">
            <v>: Lump Sum / Bulan</v>
          </cell>
          <cell r="G144" t="str">
            <v>% THD. BIAYA PROYEK</v>
          </cell>
          <cell r="I144" t="str">
            <v>:</v>
          </cell>
          <cell r="J144">
            <v>3.2492138017492471</v>
          </cell>
        </row>
        <row r="147">
          <cell r="F147" t="str">
            <v>PERKIRAAN</v>
          </cell>
          <cell r="G147" t="str">
            <v>HARGA</v>
          </cell>
          <cell r="H147" t="str">
            <v>JUMLAH</v>
          </cell>
        </row>
        <row r="148">
          <cell r="A148" t="str">
            <v>NO.</v>
          </cell>
          <cell r="C148" t="str">
            <v>KOMPONEN</v>
          </cell>
          <cell r="E148" t="str">
            <v>SATUAN</v>
          </cell>
          <cell r="F148" t="str">
            <v>KUANTITAS</v>
          </cell>
          <cell r="G148" t="str">
            <v>SATUAN</v>
          </cell>
          <cell r="H148" t="str">
            <v>HARGA</v>
          </cell>
        </row>
        <row r="149">
          <cell r="G149" t="str">
            <v>(Rp.)</v>
          </cell>
          <cell r="H149" t="str">
            <v>(Rp.)</v>
          </cell>
        </row>
        <row r="152">
          <cell r="A152" t="str">
            <v>A.</v>
          </cell>
          <cell r="C152" t="str">
            <v>TENAGA</v>
          </cell>
        </row>
        <row r="154">
          <cell r="A154" t="str">
            <v>1.</v>
          </cell>
          <cell r="C154" t="str">
            <v>Pekerja</v>
          </cell>
          <cell r="D154" t="str">
            <v>(L01)</v>
          </cell>
          <cell r="E154" t="str">
            <v>Jam</v>
          </cell>
          <cell r="F154">
            <v>115.5</v>
          </cell>
          <cell r="G154">
            <v>0</v>
          </cell>
          <cell r="J154">
            <v>0</v>
          </cell>
        </row>
        <row r="155">
          <cell r="A155" t="str">
            <v>2.</v>
          </cell>
          <cell r="C155" t="str">
            <v>Mandor</v>
          </cell>
          <cell r="D155" t="str">
            <v>(L03)</v>
          </cell>
          <cell r="E155" t="str">
            <v>Jam</v>
          </cell>
          <cell r="F155">
            <v>23.1</v>
          </cell>
          <cell r="G155">
            <v>0</v>
          </cell>
          <cell r="J155">
            <v>0</v>
          </cell>
        </row>
        <row r="158">
          <cell r="F158" t="str">
            <v xml:space="preserve">JUMLAH HARGA TENAGA   </v>
          </cell>
          <cell r="J158">
            <v>0</v>
          </cell>
        </row>
        <row r="160">
          <cell r="A160" t="str">
            <v>B.</v>
          </cell>
          <cell r="C160" t="str">
            <v>BAHAN</v>
          </cell>
        </row>
        <row r="162">
          <cell r="A162" t="str">
            <v>1.</v>
          </cell>
          <cell r="C162" t="str">
            <v>Umum</v>
          </cell>
          <cell r="E162" t="str">
            <v>LS</v>
          </cell>
          <cell r="F162">
            <v>1</v>
          </cell>
          <cell r="G162">
            <v>1475379</v>
          </cell>
          <cell r="J162">
            <v>1475379</v>
          </cell>
        </row>
        <row r="168">
          <cell r="F168" t="str">
            <v xml:space="preserve">JUMLAH HARGA BAHAN   </v>
          </cell>
          <cell r="J168">
            <v>1475379</v>
          </cell>
        </row>
        <row r="170">
          <cell r="A170" t="str">
            <v>C.</v>
          </cell>
          <cell r="C170" t="str">
            <v>PERALATAN</v>
          </cell>
        </row>
        <row r="172">
          <cell r="A172" t="str">
            <v>1.</v>
          </cell>
          <cell r="C172" t="str">
            <v>Motor Grader</v>
          </cell>
          <cell r="D172" t="str">
            <v>(E13)</v>
          </cell>
          <cell r="E172" t="str">
            <v>Jam</v>
          </cell>
          <cell r="F172">
            <v>23.1</v>
          </cell>
          <cell r="G172">
            <v>159814.65114175383</v>
          </cell>
          <cell r="J172">
            <v>3691718.4413745138</v>
          </cell>
        </row>
        <row r="173">
          <cell r="A173" t="str">
            <v>2.</v>
          </cell>
          <cell r="C173" t="str">
            <v>Dump Truck</v>
          </cell>
          <cell r="D173" t="str">
            <v>(E08)</v>
          </cell>
          <cell r="E173" t="str">
            <v>Jam</v>
          </cell>
          <cell r="F173">
            <v>23.1</v>
          </cell>
          <cell r="G173">
            <v>76746.879490516018</v>
          </cell>
          <cell r="J173">
            <v>1772852.91623092</v>
          </cell>
        </row>
        <row r="180">
          <cell r="F180" t="str">
            <v xml:space="preserve">JUMLAH HARGA PERALATAN </v>
          </cell>
          <cell r="J180">
            <v>5464571.357605434</v>
          </cell>
        </row>
        <row r="182">
          <cell r="A182" t="str">
            <v>D.</v>
          </cell>
          <cell r="C182" t="str">
            <v>Jumlah harga Tenaga, Bahan dan Peralatan  :  ( A + B + C )</v>
          </cell>
          <cell r="J182">
            <v>6939950.357605434</v>
          </cell>
        </row>
        <row r="183">
          <cell r="A183" t="str">
            <v>E.</v>
          </cell>
          <cell r="C183" t="str">
            <v>Over Head and Profit  :</v>
          </cell>
          <cell r="E183">
            <v>10</v>
          </cell>
          <cell r="F183" t="str">
            <v>%  x  D</v>
          </cell>
          <cell r="J183">
            <v>693995.03576054343</v>
          </cell>
        </row>
        <row r="184">
          <cell r="A184" t="str">
            <v>F.</v>
          </cell>
          <cell r="C184" t="str">
            <v>Harga Lump Sum  :  ( D + E )</v>
          </cell>
          <cell r="J184">
            <v>7633945.3933659773</v>
          </cell>
        </row>
        <row r="185">
          <cell r="A185" t="str">
            <v>G.</v>
          </cell>
          <cell r="C185" t="str">
            <v>Harga Lump Sum / bulan untuk 3 bulan pertama  :  F / 8</v>
          </cell>
          <cell r="J185">
            <v>954243.17417074717</v>
          </cell>
        </row>
        <row r="186">
          <cell r="A186" t="str">
            <v>H.</v>
          </cell>
          <cell r="C186" t="str">
            <v>Harga Lump Sum / bulan untuk sisanya selama Periode Pelaksanaan</v>
          </cell>
          <cell r="J186">
            <v>1908486.3483414943</v>
          </cell>
        </row>
        <row r="187">
          <cell r="C187" t="str">
            <v>=  5/8 x { F / (Periode Pelaksanaan - 3) }</v>
          </cell>
        </row>
        <row r="188">
          <cell r="A188" t="str">
            <v>Note: 1</v>
          </cell>
          <cell r="C188" t="str">
            <v>Perkiraan kuantitas yang dicantumkan harus diperkirakan mendekati kondisi sebenarnya.</v>
          </cell>
        </row>
        <row r="189">
          <cell r="A189">
            <v>2</v>
          </cell>
          <cell r="C189" t="str">
            <v>Harga Lump Sum harus mencakup seluruh pajak yang berkaitan (tapi tidak termasuk PPN yang dibayarkan</v>
          </cell>
        </row>
        <row r="190">
          <cell r="C190" t="str">
            <v>dari Kontrak), bahan-bahan tambahan, tenaga kerja atau peralatan yang mungkin diperlukan.</v>
          </cell>
        </row>
        <row r="191">
          <cell r="A191">
            <v>3</v>
          </cell>
          <cell r="C191" t="str">
            <v>Pekerjaan dan kuantitas yang ditunjukkan di atas adalah perkiraan semata yang menjadi dasar penetapan Mata</v>
          </cell>
        </row>
        <row r="192">
          <cell r="C192" t="str">
            <v>Pembayaran Pekerjaan Pemeliharaan Rutin ini. Pelaksanaan pemeliharaan kondisi jalan dilakukan sesuai</v>
          </cell>
        </row>
        <row r="193">
          <cell r="C193" t="str">
            <v>ketentuan dalam Spesifikasi yang tidak perlu dikaitkan dengan kuantitas yang ditunjukkan dalam Analisa ini.</v>
          </cell>
        </row>
        <row r="196">
          <cell r="I196" t="str">
            <v>Analisa EI-1014</v>
          </cell>
        </row>
        <row r="198">
          <cell r="A198" t="str">
            <v>FORMULIR STANDAR UNTUK</v>
          </cell>
        </row>
        <row r="199">
          <cell r="A199" t="str">
            <v>PEREKAMAN ANALISA MASING-MASING HARGA SATUAN</v>
          </cell>
        </row>
        <row r="200">
          <cell r="A200" t="str">
            <v/>
          </cell>
        </row>
        <row r="203">
          <cell r="A203" t="str">
            <v>Proyek / Bagpro</v>
          </cell>
          <cell r="D203" t="str">
            <v xml:space="preserve">:  Peningkatan Jalan Dan Jembatan Prop. NTT </v>
          </cell>
        </row>
        <row r="204">
          <cell r="A204" t="str">
            <v>No. Paket Kontrak</v>
          </cell>
          <cell r="D204" t="str">
            <v xml:space="preserve">:  </v>
          </cell>
        </row>
        <row r="205">
          <cell r="A205" t="str">
            <v>Nama Paket</v>
          </cell>
          <cell r="D205" t="str">
            <v>:  Pembangunan Jalan Resetlement Pengungsi Mauritzu</v>
          </cell>
        </row>
        <row r="206">
          <cell r="A206" t="str">
            <v>Prop / Kab / Kodya</v>
          </cell>
          <cell r="D206" t="str">
            <v>:  Nusa Tenggara Timur / TTU</v>
          </cell>
        </row>
        <row r="207">
          <cell r="A207" t="str">
            <v>ITEM PEMBAYARAN NO.</v>
          </cell>
          <cell r="D207" t="str">
            <v>: 10.1 (4)</v>
          </cell>
        </row>
        <row r="208">
          <cell r="A208" t="str">
            <v>JENIS PEKERJAAN</v>
          </cell>
          <cell r="D208" t="str">
            <v>: Pemeliharaan Rutin Perlengkapan Jalan</v>
          </cell>
        </row>
        <row r="209">
          <cell r="A209" t="str">
            <v>SATUAN PEMBAYARAN</v>
          </cell>
          <cell r="D209" t="str">
            <v>: Lump Sum / Bulan</v>
          </cell>
          <cell r="G209" t="str">
            <v>% THD. BIAYA PROYEK</v>
          </cell>
          <cell r="I209" t="str">
            <v>:</v>
          </cell>
          <cell r="J209">
            <v>0.80738419258609884</v>
          </cell>
        </row>
        <row r="212">
          <cell r="F212" t="str">
            <v>PERKIRAAN</v>
          </cell>
          <cell r="G212" t="str">
            <v>HARGA</v>
          </cell>
          <cell r="H212" t="str">
            <v>JUMLAH</v>
          </cell>
        </row>
        <row r="213">
          <cell r="A213" t="str">
            <v>NO.</v>
          </cell>
          <cell r="C213" t="str">
            <v>KOMPONEN</v>
          </cell>
          <cell r="E213" t="str">
            <v>SATUAN</v>
          </cell>
          <cell r="F213" t="str">
            <v>KUANTITAS</v>
          </cell>
          <cell r="G213" t="str">
            <v>SATUAN</v>
          </cell>
          <cell r="H213" t="str">
            <v>HARGA</v>
          </cell>
        </row>
        <row r="214">
          <cell r="G214" t="str">
            <v>(Rp.)</v>
          </cell>
          <cell r="H214" t="str">
            <v>(Rp.)</v>
          </cell>
        </row>
        <row r="217">
          <cell r="A217" t="str">
            <v>A.</v>
          </cell>
          <cell r="C217" t="str">
            <v>TENAGA</v>
          </cell>
        </row>
        <row r="219">
          <cell r="A219" t="str">
            <v>1.</v>
          </cell>
          <cell r="C219" t="str">
            <v>Pekerja</v>
          </cell>
          <cell r="D219" t="str">
            <v>(L01)</v>
          </cell>
          <cell r="E219" t="str">
            <v>Jam</v>
          </cell>
          <cell r="F219">
            <v>28.875</v>
          </cell>
          <cell r="G219">
            <v>0</v>
          </cell>
          <cell r="J219">
            <v>0</v>
          </cell>
        </row>
        <row r="220">
          <cell r="A220" t="str">
            <v>2.</v>
          </cell>
          <cell r="C220" t="str">
            <v>Mandor</v>
          </cell>
          <cell r="D220" t="str">
            <v>(L03)</v>
          </cell>
          <cell r="E220" t="str">
            <v>Jam</v>
          </cell>
          <cell r="F220">
            <v>2.8875000000000002</v>
          </cell>
          <cell r="G220">
            <v>0</v>
          </cell>
          <cell r="J220">
            <v>0</v>
          </cell>
        </row>
        <row r="223">
          <cell r="F223" t="str">
            <v xml:space="preserve">JUMLAH HARGA TENAGA   </v>
          </cell>
          <cell r="J223">
            <v>0</v>
          </cell>
        </row>
        <row r="225">
          <cell r="A225" t="str">
            <v>B.</v>
          </cell>
          <cell r="C225" t="str">
            <v>BAHAN</v>
          </cell>
        </row>
        <row r="227">
          <cell r="A227" t="str">
            <v>1.</v>
          </cell>
          <cell r="C227" t="str">
            <v>Umum</v>
          </cell>
          <cell r="E227" t="str">
            <v>LS</v>
          </cell>
          <cell r="F227">
            <v>1</v>
          </cell>
          <cell r="G227">
            <v>1196000</v>
          </cell>
          <cell r="J227">
            <v>1196000</v>
          </cell>
        </row>
        <row r="233">
          <cell r="F233" t="str">
            <v xml:space="preserve">JUMLAH HARGA BAHAN   </v>
          </cell>
          <cell r="J233">
            <v>1196000</v>
          </cell>
        </row>
        <row r="235">
          <cell r="A235" t="str">
            <v>C.</v>
          </cell>
          <cell r="C235" t="str">
            <v>PERALATAN</v>
          </cell>
        </row>
        <row r="237">
          <cell r="A237" t="str">
            <v>1.</v>
          </cell>
          <cell r="C237" t="str">
            <v>Flat Bed Truck    (E11)</v>
          </cell>
          <cell r="E237" t="str">
            <v>Jam</v>
          </cell>
          <cell r="F237">
            <v>5.7750000000000004</v>
          </cell>
          <cell r="G237">
            <v>91511.794856134482</v>
          </cell>
          <cell r="J237">
            <v>528480.61529417662</v>
          </cell>
        </row>
        <row r="245">
          <cell r="F245" t="str">
            <v xml:space="preserve">JUMLAH HARGA PERALATAN </v>
          </cell>
          <cell r="J245">
            <v>528480.61529417662</v>
          </cell>
        </row>
        <row r="247">
          <cell r="A247" t="str">
            <v>D.</v>
          </cell>
          <cell r="C247" t="str">
            <v>Jumlah harga Tenaga, Bahan dan Peralatan  :  ( A + B + C )</v>
          </cell>
          <cell r="J247">
            <v>1724480.6152941766</v>
          </cell>
        </row>
        <row r="248">
          <cell r="A248" t="str">
            <v>E.</v>
          </cell>
          <cell r="C248" t="str">
            <v>Over Head and Profit  :</v>
          </cell>
          <cell r="E248">
            <v>10</v>
          </cell>
          <cell r="F248" t="str">
            <v>%  x  D</v>
          </cell>
          <cell r="J248">
            <v>172448.06152941767</v>
          </cell>
        </row>
        <row r="249">
          <cell r="A249" t="str">
            <v>F.</v>
          </cell>
          <cell r="C249" t="str">
            <v>Harga Lump Sum  :  ( D + E )</v>
          </cell>
          <cell r="J249">
            <v>1896928.6768235944</v>
          </cell>
        </row>
        <row r="250">
          <cell r="A250" t="str">
            <v>G.</v>
          </cell>
          <cell r="C250" t="str">
            <v>Harga Lump Sum / bulan untuk 3 bulan pertama  :  F / 8</v>
          </cell>
          <cell r="J250">
            <v>237116.0846029493</v>
          </cell>
        </row>
        <row r="251">
          <cell r="A251" t="str">
            <v>H.</v>
          </cell>
          <cell r="C251" t="str">
            <v>Harga Lump Sum / bulan untuk sisanya selama Periode Pelaksanaan</v>
          </cell>
          <cell r="J251">
            <v>474232.16920589859</v>
          </cell>
        </row>
        <row r="252">
          <cell r="C252" t="str">
            <v>=  5/8 x { F / (Periode Pelaksanaan - 3) }</v>
          </cell>
        </row>
        <row r="253">
          <cell r="A253" t="str">
            <v>Note: 1</v>
          </cell>
          <cell r="C253" t="str">
            <v>Perkiraan kuantitas yang dicantumkan harus diperkirakan mendekati kondisi sebenarnya.</v>
          </cell>
        </row>
        <row r="254">
          <cell r="A254">
            <v>2</v>
          </cell>
          <cell r="C254" t="str">
            <v>Harga Lump Sum harus mencakup seluruh pajak yang berkaitan (tapi tidak termasuk PPN yang dibayarkan</v>
          </cell>
        </row>
        <row r="255">
          <cell r="C255" t="str">
            <v>dari Kontrak), bahan-bahan tambahan, tenaga kerja atau peralatan yang mungkin diperlukan.</v>
          </cell>
        </row>
        <row r="256">
          <cell r="A256">
            <v>3</v>
          </cell>
          <cell r="C256" t="str">
            <v>Pekerjaan dan kuantitas yang ditunjukkan di atas adalah perkiraan semata yang menjadi dasar penetapan Mata</v>
          </cell>
        </row>
        <row r="257">
          <cell r="C257" t="str">
            <v>Pembayaran Pekerjaan Pemeliharaan Rutin ini. Pelaksanaan pemeliharaan kondisi jalan dilakukan sesuai</v>
          </cell>
        </row>
        <row r="258">
          <cell r="C258" t="str">
            <v>ketentuan dalam Spesifikasi yang tidak perlu dikaitkan dengan kuantitas yang ditunjukkan dalam Analisa ini.</v>
          </cell>
        </row>
        <row r="261">
          <cell r="I261" t="str">
            <v>Analisa EI-1015</v>
          </cell>
        </row>
        <row r="263">
          <cell r="A263" t="str">
            <v>FORMULIR STANDAR UNTUK</v>
          </cell>
        </row>
        <row r="264">
          <cell r="A264" t="str">
            <v>PEREKAMAN ANALISA MASING-MASING HARGA SATUAN</v>
          </cell>
        </row>
        <row r="265">
          <cell r="A265" t="str">
            <v/>
          </cell>
        </row>
        <row r="268">
          <cell r="A268" t="str">
            <v>Proyek / Bagpro</v>
          </cell>
          <cell r="D268" t="str">
            <v xml:space="preserve">:  Peningkatan Jalan Dan Jembatan Prop. NTT </v>
          </cell>
        </row>
        <row r="269">
          <cell r="A269" t="str">
            <v>No. Paket Kontrak</v>
          </cell>
          <cell r="D269" t="str">
            <v xml:space="preserve">:  </v>
          </cell>
        </row>
        <row r="270">
          <cell r="A270" t="str">
            <v>Nama Paket</v>
          </cell>
          <cell r="D270" t="str">
            <v>:  Pembangunan Jalan Resetlement Pengungsi Mauritzu</v>
          </cell>
        </row>
        <row r="271">
          <cell r="A271" t="str">
            <v>Prop / Kab / Kodya</v>
          </cell>
          <cell r="D271" t="str">
            <v>:  Nusa Tenggara Timur / TTU</v>
          </cell>
        </row>
        <row r="272">
          <cell r="A272" t="str">
            <v>ITEM PEMBAYARAN NO.</v>
          </cell>
          <cell r="D272" t="str">
            <v>: 10.1 (5)</v>
          </cell>
        </row>
        <row r="273">
          <cell r="A273" t="str">
            <v>JENIS PEKERJAAN</v>
          </cell>
          <cell r="D273" t="str">
            <v>: Pemeliharaan Rutin Jembatan</v>
          </cell>
        </row>
        <row r="274">
          <cell r="A274" t="str">
            <v>SATUAN PEMBAYARAN</v>
          </cell>
          <cell r="D274" t="str">
            <v>: Lump Sum / Bulan</v>
          </cell>
          <cell r="G274" t="str">
            <v>% THD. BIAYA PROYEK</v>
          </cell>
          <cell r="I274" t="str">
            <v>:</v>
          </cell>
          <cell r="J274">
            <v>4.494579859903971</v>
          </cell>
        </row>
        <row r="277">
          <cell r="F277" t="str">
            <v>PERKIRAAN</v>
          </cell>
          <cell r="G277" t="str">
            <v>HARGA</v>
          </cell>
          <cell r="H277" t="str">
            <v>JUMLAH</v>
          </cell>
        </row>
        <row r="278">
          <cell r="A278" t="str">
            <v>NO.</v>
          </cell>
          <cell r="C278" t="str">
            <v>KOMPONEN</v>
          </cell>
          <cell r="E278" t="str">
            <v>SATUAN</v>
          </cell>
          <cell r="F278" t="str">
            <v>KUANTITAS</v>
          </cell>
          <cell r="G278" t="str">
            <v>SATUAN</v>
          </cell>
          <cell r="H278" t="str">
            <v>HARGA</v>
          </cell>
        </row>
        <row r="279">
          <cell r="G279" t="str">
            <v>(Rp.)</v>
          </cell>
          <cell r="H279" t="str">
            <v>(Rp.)</v>
          </cell>
        </row>
        <row r="282">
          <cell r="A282" t="str">
            <v>A.</v>
          </cell>
          <cell r="C282" t="str">
            <v>TENAGA</v>
          </cell>
        </row>
        <row r="284">
          <cell r="A284" t="str">
            <v>1.</v>
          </cell>
          <cell r="C284" t="str">
            <v>Pekerja</v>
          </cell>
          <cell r="D284" t="str">
            <v>(L01)</v>
          </cell>
          <cell r="E284" t="str">
            <v>Jam</v>
          </cell>
          <cell r="F284">
            <v>346.5</v>
          </cell>
          <cell r="G284">
            <v>0</v>
          </cell>
          <cell r="J284">
            <v>0</v>
          </cell>
        </row>
        <row r="285">
          <cell r="A285" t="str">
            <v>2.</v>
          </cell>
          <cell r="C285" t="str">
            <v>Mandor</v>
          </cell>
          <cell r="D285" t="str">
            <v>(L03)</v>
          </cell>
          <cell r="E285" t="str">
            <v>Jam</v>
          </cell>
          <cell r="F285">
            <v>69.3</v>
          </cell>
          <cell r="G285">
            <v>0</v>
          </cell>
          <cell r="J285">
            <v>0</v>
          </cell>
        </row>
        <row r="288">
          <cell r="F288" t="str">
            <v xml:space="preserve">JUMLAH HARGA TENAGA   </v>
          </cell>
          <cell r="J288">
            <v>0</v>
          </cell>
        </row>
        <row r="290">
          <cell r="A290" t="str">
            <v>B.</v>
          </cell>
          <cell r="C290" t="str">
            <v>BAHAN</v>
          </cell>
        </row>
        <row r="292">
          <cell r="A292" t="str">
            <v>1.</v>
          </cell>
          <cell r="C292" t="str">
            <v>Umum</v>
          </cell>
          <cell r="E292" t="str">
            <v>LS</v>
          </cell>
          <cell r="F292">
            <v>1</v>
          </cell>
          <cell r="G292">
            <v>4315104.166666667</v>
          </cell>
          <cell r="J292">
            <v>4315104.166666667</v>
          </cell>
        </row>
        <row r="298">
          <cell r="F298" t="str">
            <v xml:space="preserve">JUMLAH HARGA BAHAN   </v>
          </cell>
          <cell r="J298">
            <v>4315104.166666667</v>
          </cell>
        </row>
        <row r="300">
          <cell r="A300" t="str">
            <v>C.</v>
          </cell>
          <cell r="C300" t="str">
            <v>PERALATAN</v>
          </cell>
        </row>
        <row r="302">
          <cell r="A302" t="str">
            <v>1.</v>
          </cell>
          <cell r="C302" t="str">
            <v>Flat Bed Truck    (E11)</v>
          </cell>
          <cell r="E302" t="str">
            <v>Jam</v>
          </cell>
          <cell r="F302">
            <v>57.75</v>
          </cell>
          <cell r="G302">
            <v>91511.794856134482</v>
          </cell>
          <cell r="J302">
            <v>5284806.1529417662</v>
          </cell>
        </row>
        <row r="310">
          <cell r="F310" t="str">
            <v xml:space="preserve">JUMLAH HARGA PERALATAN </v>
          </cell>
          <cell r="J310">
            <v>5284806.1529417662</v>
          </cell>
        </row>
        <row r="312">
          <cell r="A312" t="str">
            <v>D.</v>
          </cell>
          <cell r="C312" t="str">
            <v>Jumlah harga Tenaga, Bahan dan Peralatan  :  ( A + B + C )</v>
          </cell>
          <cell r="J312">
            <v>9599910.3196084332</v>
          </cell>
        </row>
        <row r="313">
          <cell r="A313" t="str">
            <v>E.</v>
          </cell>
          <cell r="C313" t="str">
            <v>Over Head and Profit  :</v>
          </cell>
          <cell r="E313">
            <v>10</v>
          </cell>
          <cell r="F313" t="str">
            <v>%  x  D</v>
          </cell>
          <cell r="J313">
            <v>959991.03196084336</v>
          </cell>
        </row>
        <row r="314">
          <cell r="A314" t="str">
            <v>F.</v>
          </cell>
          <cell r="C314" t="str">
            <v>Harga Lump Sum  :  ( D + E )</v>
          </cell>
          <cell r="J314">
            <v>10559901.351569276</v>
          </cell>
        </row>
        <row r="315">
          <cell r="A315" t="str">
            <v>G.</v>
          </cell>
          <cell r="C315" t="str">
            <v>Harga Lump Sum / bulan untuk 3 bulan pertama  :  F / 8</v>
          </cell>
          <cell r="J315">
            <v>1319987.6689461595</v>
          </cell>
        </row>
        <row r="316">
          <cell r="A316" t="str">
            <v>H.</v>
          </cell>
          <cell r="C316" t="str">
            <v>Harga Lump Sum / bulan untuk sisanya selama Periode Pelaksanaan</v>
          </cell>
          <cell r="J316">
            <v>2639975.3378923191</v>
          </cell>
        </row>
        <row r="317">
          <cell r="C317" t="str">
            <v>=  5/8 x { F / (Periode Pelaksanaan - 3) }</v>
          </cell>
        </row>
        <row r="318">
          <cell r="A318" t="str">
            <v>Note: 1</v>
          </cell>
          <cell r="C318" t="str">
            <v>Perkiraan kuantitas yang dicantumkan harus diperkirakan mendekati kondisi sebenarnya.</v>
          </cell>
        </row>
        <row r="319">
          <cell r="A319">
            <v>2</v>
          </cell>
          <cell r="C319" t="str">
            <v>Harga Lump Sum harus mencakup seluruh pajak yang berkaitan (tapi tidak termasuk PPN yang dibayarkan</v>
          </cell>
        </row>
        <row r="320">
          <cell r="C320" t="str">
            <v>dari Kontrak), bahan-bahan tambahan, tenaga kerja atau peralatan yang mungkin diperlukan.</v>
          </cell>
        </row>
        <row r="321">
          <cell r="A321">
            <v>3</v>
          </cell>
          <cell r="C321" t="str">
            <v>Pekerjaan dan kuantitas yang ditunjukkan di atas adalah perkiraan semata yang menjadi dasar penetapan Mata</v>
          </cell>
        </row>
        <row r="322">
          <cell r="C322" t="str">
            <v>Pembayaran Pekerjaan Pemeliharaan Rutin ini. Pelaksanaan pemeliharaan kondisi jalan dilakukan sesuai</v>
          </cell>
        </row>
        <row r="323">
          <cell r="C323" t="str">
            <v>ketentuan dalam Spesifikasi yang tidak perlu dikaitkan dengan kuantitas yang ditunjukkan dalam Analisa ini.</v>
          </cell>
        </row>
      </sheetData>
      <sheetData sheetId="33" refreshError="1"/>
      <sheetData sheetId="34" refreshError="1">
        <row r="51">
          <cell r="U51">
            <v>86003.561727177657</v>
          </cell>
        </row>
        <row r="231">
          <cell r="U231">
            <v>110178.14284896571</v>
          </cell>
        </row>
        <row r="410">
          <cell r="U410">
            <v>111810.92215417291</v>
          </cell>
        </row>
        <row r="589">
          <cell r="U589">
            <v>420760.20471637649</v>
          </cell>
        </row>
        <row r="768">
          <cell r="U768">
            <v>792.17293936010662</v>
          </cell>
        </row>
      </sheetData>
      <sheetData sheetId="35" refreshError="1">
        <row r="1">
          <cell r="A1" t="str">
            <v>DAFTAR</v>
          </cell>
        </row>
        <row r="52">
          <cell r="F52">
            <v>14800</v>
          </cell>
        </row>
        <row r="55">
          <cell r="F55">
            <v>16100</v>
          </cell>
        </row>
        <row r="57">
          <cell r="F57">
            <v>32852.921470565663</v>
          </cell>
        </row>
        <row r="59">
          <cell r="F59">
            <v>31756.453225945177</v>
          </cell>
        </row>
        <row r="61">
          <cell r="F61">
            <v>750</v>
          </cell>
        </row>
        <row r="63">
          <cell r="F63">
            <v>22300</v>
          </cell>
        </row>
        <row r="65">
          <cell r="F65">
            <v>22100</v>
          </cell>
        </row>
        <row r="67">
          <cell r="F67">
            <v>18750</v>
          </cell>
        </row>
        <row r="69">
          <cell r="F69">
            <v>47500</v>
          </cell>
        </row>
        <row r="71">
          <cell r="F71">
            <v>0</v>
          </cell>
        </row>
        <row r="73">
          <cell r="F73">
            <v>1950</v>
          </cell>
        </row>
        <row r="75">
          <cell r="F75">
            <v>0</v>
          </cell>
        </row>
        <row r="77">
          <cell r="F77">
            <v>9400</v>
          </cell>
        </row>
        <row r="79">
          <cell r="F79">
            <v>9400</v>
          </cell>
        </row>
        <row r="81">
          <cell r="F81">
            <v>10500</v>
          </cell>
        </row>
        <row r="83">
          <cell r="F83">
            <v>14600</v>
          </cell>
        </row>
        <row r="85">
          <cell r="F85">
            <v>22500</v>
          </cell>
        </row>
        <row r="86">
          <cell r="F86">
            <v>27500</v>
          </cell>
        </row>
        <row r="88">
          <cell r="F88">
            <v>10800</v>
          </cell>
        </row>
        <row r="98">
          <cell r="F98">
            <v>950000</v>
          </cell>
        </row>
        <row r="100">
          <cell r="F100">
            <v>2450</v>
          </cell>
        </row>
        <row r="102">
          <cell r="F102">
            <v>2250</v>
          </cell>
        </row>
        <row r="104">
          <cell r="F104">
            <v>19800</v>
          </cell>
        </row>
        <row r="106">
          <cell r="F106">
            <v>10500</v>
          </cell>
        </row>
        <row r="108">
          <cell r="F108">
            <v>41500</v>
          </cell>
        </row>
        <row r="110">
          <cell r="F110">
            <v>15250</v>
          </cell>
        </row>
        <row r="112">
          <cell r="F112">
            <v>41374.13118097734</v>
          </cell>
        </row>
        <row r="114">
          <cell r="F114">
            <v>36540.682876285158</v>
          </cell>
        </row>
        <row r="116">
          <cell r="F116">
            <v>38615.324384161155</v>
          </cell>
        </row>
        <row r="118">
          <cell r="F118" t="str">
            <v xml:space="preserve">-  </v>
          </cell>
        </row>
        <row r="120">
          <cell r="F120">
            <v>10320</v>
          </cell>
        </row>
        <row r="122">
          <cell r="F122">
            <v>1750</v>
          </cell>
        </row>
        <row r="124">
          <cell r="F124">
            <v>5500</v>
          </cell>
        </row>
        <row r="126">
          <cell r="F126">
            <v>19000</v>
          </cell>
        </row>
        <row r="128">
          <cell r="F128">
            <v>40000</v>
          </cell>
        </row>
        <row r="130">
          <cell r="F130">
            <v>75000</v>
          </cell>
        </row>
        <row r="131">
          <cell r="F131">
            <v>100000</v>
          </cell>
        </row>
        <row r="132">
          <cell r="F132">
            <v>55000</v>
          </cell>
        </row>
        <row r="144">
          <cell r="F144">
            <v>151821.71639568391</v>
          </cell>
        </row>
        <row r="146">
          <cell r="F146">
            <v>137414.42059079578</v>
          </cell>
        </row>
        <row r="148">
          <cell r="F148">
            <v>12000</v>
          </cell>
        </row>
        <row r="150">
          <cell r="F150">
            <v>125000</v>
          </cell>
        </row>
        <row r="152">
          <cell r="F152">
            <v>32852.921470565663</v>
          </cell>
        </row>
        <row r="153">
          <cell r="F153">
            <v>17.430454939816247</v>
          </cell>
        </row>
        <row r="155">
          <cell r="F155">
            <v>22500</v>
          </cell>
        </row>
        <row r="157">
          <cell r="F157">
            <v>5250</v>
          </cell>
        </row>
        <row r="159">
          <cell r="F159">
            <v>14800</v>
          </cell>
        </row>
        <row r="161">
          <cell r="F161">
            <v>25000</v>
          </cell>
        </row>
        <row r="163">
          <cell r="F163">
            <v>7500</v>
          </cell>
        </row>
        <row r="165">
          <cell r="F165">
            <v>137414.42059079578</v>
          </cell>
        </row>
        <row r="167">
          <cell r="F167">
            <v>5600</v>
          </cell>
        </row>
        <row r="169">
          <cell r="F169">
            <v>1836029.5499760408</v>
          </cell>
        </row>
        <row r="171">
          <cell r="F171">
            <v>1492500</v>
          </cell>
        </row>
        <row r="173">
          <cell r="F173">
            <v>55000</v>
          </cell>
        </row>
        <row r="175">
          <cell r="F175">
            <v>5500</v>
          </cell>
        </row>
        <row r="177">
          <cell r="F177">
            <v>550</v>
          </cell>
        </row>
        <row r="190">
          <cell r="F190">
            <v>315000</v>
          </cell>
        </row>
      </sheetData>
      <sheetData sheetId="36" refreshError="1"/>
      <sheetData sheetId="37" refreshError="1">
        <row r="60">
          <cell r="A60" t="str">
            <v>ANALISA HARGA DASAR SATUAN BAHAN</v>
          </cell>
        </row>
        <row r="172">
          <cell r="A172" t="str">
            <v>ANALISA HARGA DASAR SATUAN BAHAN</v>
          </cell>
        </row>
        <row r="174">
          <cell r="A174" t="str">
            <v>Jenis</v>
          </cell>
          <cell r="B174" t="str">
            <v>:</v>
          </cell>
          <cell r="C174" t="str">
            <v>M02  -  Batu Kali</v>
          </cell>
        </row>
        <row r="175">
          <cell r="A175" t="str">
            <v>Lokasi</v>
          </cell>
          <cell r="B175" t="str">
            <v>:</v>
          </cell>
          <cell r="C175" t="str">
            <v>Quarry</v>
          </cell>
        </row>
        <row r="176">
          <cell r="A176" t="str">
            <v>Tujuan</v>
          </cell>
          <cell r="B176" t="str">
            <v>:</v>
          </cell>
          <cell r="C176" t="str">
            <v>Lokasi Pekerjaan</v>
          </cell>
        </row>
        <row r="179">
          <cell r="H179" t="str">
            <v>HARGA</v>
          </cell>
        </row>
        <row r="180">
          <cell r="A180" t="str">
            <v>No.</v>
          </cell>
          <cell r="B180" t="str">
            <v>URAIAN</v>
          </cell>
          <cell r="E180" t="str">
            <v>KODE</v>
          </cell>
          <cell r="F180" t="str">
            <v>KOEF.</v>
          </cell>
          <cell r="G180" t="str">
            <v>SATUAN</v>
          </cell>
          <cell r="H180" t="str">
            <v>SATUAN</v>
          </cell>
        </row>
        <row r="181">
          <cell r="H181" t="str">
            <v>(Rp.)</v>
          </cell>
        </row>
        <row r="183">
          <cell r="A183" t="str">
            <v>I.</v>
          </cell>
          <cell r="C183" t="str">
            <v>ASUMSI</v>
          </cell>
        </row>
        <row r="184">
          <cell r="A184">
            <v>1</v>
          </cell>
          <cell r="C184" t="str">
            <v>Menggunakan alat berat</v>
          </cell>
        </row>
        <row r="185">
          <cell r="A185">
            <v>2</v>
          </cell>
          <cell r="C185" t="str">
            <v>Kondisi Jalan   :  sedang / baik</v>
          </cell>
        </row>
        <row r="186">
          <cell r="A186">
            <v>3</v>
          </cell>
          <cell r="C186" t="str">
            <v>Jarak Quarry ke Lokasi Pekerjaan</v>
          </cell>
          <cell r="E186" t="str">
            <v>L</v>
          </cell>
          <cell r="F186">
            <v>0</v>
          </cell>
          <cell r="G186" t="str">
            <v>Km</v>
          </cell>
        </row>
        <row r="187">
          <cell r="A187">
            <v>4</v>
          </cell>
          <cell r="C187" t="str">
            <v>Harga satuan batu kali di Quarry</v>
          </cell>
          <cell r="E187" t="str">
            <v>RpM02</v>
          </cell>
          <cell r="F187">
            <v>1</v>
          </cell>
          <cell r="G187" t="str">
            <v>M3</v>
          </cell>
          <cell r="H187">
            <v>0</v>
          </cell>
        </row>
        <row r="188">
          <cell r="A188">
            <v>5</v>
          </cell>
          <cell r="C188" t="str">
            <v>Harga Satuan Dasar Excavator</v>
          </cell>
          <cell r="E188" t="str">
            <v>RpE10</v>
          </cell>
          <cell r="F188">
            <v>1</v>
          </cell>
          <cell r="G188" t="str">
            <v>Jam</v>
          </cell>
          <cell r="H188">
            <v>220215.23650827777</v>
          </cell>
        </row>
        <row r="189">
          <cell r="A189">
            <v>6</v>
          </cell>
          <cell r="C189" t="str">
            <v>Harga Satuan Dasar Dump Truck</v>
          </cell>
          <cell r="E189" t="str">
            <v>RpE08</v>
          </cell>
          <cell r="F189">
            <v>1</v>
          </cell>
          <cell r="G189" t="str">
            <v>Jam</v>
          </cell>
          <cell r="H189">
            <v>85369.901634057198</v>
          </cell>
        </row>
        <row r="191">
          <cell r="A191" t="str">
            <v>II.</v>
          </cell>
          <cell r="C191" t="str">
            <v>URUTAN KERJA</v>
          </cell>
        </row>
        <row r="192">
          <cell r="A192">
            <v>1</v>
          </cell>
          <cell r="C192" t="str">
            <v>Batu kali digali dengan Excavator</v>
          </cell>
        </row>
        <row r="193">
          <cell r="A193">
            <v>2</v>
          </cell>
          <cell r="C193" t="str">
            <v>Excavator sekaligus memuat batu kali</v>
          </cell>
        </row>
        <row r="194">
          <cell r="C194" t="str">
            <v>hasil galian ke dalam Dump Truck</v>
          </cell>
        </row>
        <row r="195">
          <cell r="A195">
            <v>3</v>
          </cell>
          <cell r="C195" t="str">
            <v>Dump Truck mengangkut batu kali ke</v>
          </cell>
        </row>
        <row r="196">
          <cell r="C196" t="str">
            <v>lokasi pekerjaan</v>
          </cell>
        </row>
        <row r="198">
          <cell r="A198" t="str">
            <v>III.</v>
          </cell>
          <cell r="C198" t="str">
            <v>PERHITUNGAN</v>
          </cell>
        </row>
        <row r="200">
          <cell r="C200" t="str">
            <v>EXCAVATOR</v>
          </cell>
          <cell r="E200" t="str">
            <v>(E10)</v>
          </cell>
        </row>
        <row r="201">
          <cell r="C201" t="str">
            <v>Kapasitas Bucket</v>
          </cell>
          <cell r="E201" t="str">
            <v>V</v>
          </cell>
          <cell r="F201">
            <v>0.5</v>
          </cell>
          <cell r="G201" t="str">
            <v>M3</v>
          </cell>
        </row>
        <row r="202">
          <cell r="C202" t="str">
            <v>Faktor Bucket</v>
          </cell>
          <cell r="E202" t="str">
            <v>Fb</v>
          </cell>
          <cell r="F202">
            <v>0.83</v>
          </cell>
          <cell r="G202" t="str">
            <v>-</v>
          </cell>
        </row>
        <row r="203">
          <cell r="C203" t="str">
            <v>Faktor  Efisiensi alat</v>
          </cell>
          <cell r="E203" t="str">
            <v>Fa</v>
          </cell>
          <cell r="F203">
            <v>0.83</v>
          </cell>
          <cell r="G203" t="str">
            <v>-</v>
          </cell>
        </row>
        <row r="204">
          <cell r="C204" t="str">
            <v>Waktu siklus</v>
          </cell>
          <cell r="E204" t="str">
            <v>Ts1</v>
          </cell>
        </row>
        <row r="205">
          <cell r="C205" t="str">
            <v>- Menggali / memuat</v>
          </cell>
          <cell r="E205" t="str">
            <v>T1</v>
          </cell>
          <cell r="F205">
            <v>0.5</v>
          </cell>
          <cell r="G205" t="str">
            <v>menit</v>
          </cell>
        </row>
        <row r="206">
          <cell r="C206" t="str">
            <v>- Lain-lain</v>
          </cell>
          <cell r="E206" t="str">
            <v>T2</v>
          </cell>
          <cell r="F206">
            <v>0.5</v>
          </cell>
          <cell r="G206" t="str">
            <v>menit</v>
          </cell>
        </row>
        <row r="207">
          <cell r="E207" t="str">
            <v>Ts1</v>
          </cell>
          <cell r="F207">
            <v>1</v>
          </cell>
          <cell r="G207" t="str">
            <v>menit</v>
          </cell>
        </row>
        <row r="208">
          <cell r="C208" t="str">
            <v>Kap. Prod. / jam =</v>
          </cell>
        </row>
        <row r="209">
          <cell r="C209" t="str">
            <v>V  x Fb x Fa x 60</v>
          </cell>
          <cell r="E209" t="str">
            <v>Q1</v>
          </cell>
          <cell r="F209">
            <v>20.666999999999998</v>
          </cell>
          <cell r="G209" t="str">
            <v>M3 / Jam</v>
          </cell>
        </row>
        <row r="210">
          <cell r="C210" t="str">
            <v>Ts1</v>
          </cell>
        </row>
        <row r="212">
          <cell r="C212" t="str">
            <v>Biaya Excavator / M3  =  (1 : Q1) x RpE10</v>
          </cell>
          <cell r="E212" t="str">
            <v>Rp1</v>
          </cell>
          <cell r="F212">
            <v>10655.404098721527</v>
          </cell>
          <cell r="G212" t="str">
            <v>Rupiah</v>
          </cell>
        </row>
        <row r="215">
          <cell r="C215" t="str">
            <v>DUMP TRUCK</v>
          </cell>
          <cell r="E215" t="str">
            <v>(E08)</v>
          </cell>
        </row>
        <row r="216">
          <cell r="C216" t="str">
            <v>Kapasitas bak</v>
          </cell>
          <cell r="E216" t="str">
            <v>V</v>
          </cell>
          <cell r="F216">
            <v>3.333333333333333</v>
          </cell>
          <cell r="G216" t="str">
            <v>M3</v>
          </cell>
        </row>
        <row r="217">
          <cell r="C217" t="str">
            <v>Faktor  efisiensi alat</v>
          </cell>
          <cell r="E217" t="str">
            <v>Fa</v>
          </cell>
          <cell r="F217">
            <v>0.83</v>
          </cell>
          <cell r="G217" t="str">
            <v>-</v>
          </cell>
        </row>
        <row r="218">
          <cell r="C218" t="str">
            <v>Kecepatan rata-rata bermuatan</v>
          </cell>
          <cell r="E218" t="str">
            <v>v1</v>
          </cell>
          <cell r="F218">
            <v>40</v>
          </cell>
          <cell r="G218" t="str">
            <v>KM/Jam</v>
          </cell>
        </row>
        <row r="219">
          <cell r="C219" t="str">
            <v>Kecepatan rata-rata kosong</v>
          </cell>
          <cell r="E219" t="str">
            <v>v2</v>
          </cell>
          <cell r="F219">
            <v>50</v>
          </cell>
          <cell r="G219" t="str">
            <v>KM/Jam</v>
          </cell>
        </row>
        <row r="220">
          <cell r="C220" t="str">
            <v>Waktu  siklus</v>
          </cell>
          <cell r="E220" t="str">
            <v>Ts2</v>
          </cell>
        </row>
        <row r="221">
          <cell r="C221" t="str">
            <v>- Waktu tempuh isi  =  (L/v1) x 60</v>
          </cell>
          <cell r="E221" t="str">
            <v>T1</v>
          </cell>
          <cell r="F221">
            <v>0</v>
          </cell>
          <cell r="G221" t="str">
            <v>menit</v>
          </cell>
        </row>
        <row r="222">
          <cell r="C222" t="str">
            <v>- Waktu tempuh kosong  =  (L/v2) x 60</v>
          </cell>
          <cell r="E222" t="str">
            <v>T2</v>
          </cell>
          <cell r="F222">
            <v>0</v>
          </cell>
          <cell r="G222" t="str">
            <v>menit</v>
          </cell>
        </row>
        <row r="223">
          <cell r="C223" t="str">
            <v>- Muat   =  (V/Q1) x 60</v>
          </cell>
          <cell r="E223" t="str">
            <v>T3</v>
          </cell>
          <cell r="F223">
            <v>9.6772632699472592</v>
          </cell>
          <cell r="G223" t="str">
            <v>menit</v>
          </cell>
        </row>
        <row r="224">
          <cell r="C224" t="str">
            <v>- Lain-lain</v>
          </cell>
          <cell r="E224" t="str">
            <v>T4</v>
          </cell>
          <cell r="F224">
            <v>1</v>
          </cell>
          <cell r="G224" t="str">
            <v>menit</v>
          </cell>
        </row>
        <row r="225">
          <cell r="E225" t="str">
            <v>Ts2</v>
          </cell>
          <cell r="F225">
            <v>10.677263269947259</v>
          </cell>
          <cell r="G225" t="str">
            <v>menit</v>
          </cell>
        </row>
        <row r="227">
          <cell r="H227" t="str">
            <v xml:space="preserve">Bersambung  </v>
          </cell>
        </row>
        <row r="228">
          <cell r="A228" t="str">
            <v>ANALISA HARGA DASAR SATUAN BAHAN</v>
          </cell>
        </row>
        <row r="230">
          <cell r="A230" t="str">
            <v>Jenis</v>
          </cell>
          <cell r="B230" t="str">
            <v>:</v>
          </cell>
          <cell r="C230" t="str">
            <v>M02  -  Batu Kali</v>
          </cell>
        </row>
        <row r="231">
          <cell r="A231" t="str">
            <v>Lokasi</v>
          </cell>
          <cell r="B231" t="str">
            <v>:</v>
          </cell>
          <cell r="C231" t="str">
            <v>Quarry</v>
          </cell>
        </row>
        <row r="232">
          <cell r="A232" t="str">
            <v>Tujuan</v>
          </cell>
          <cell r="B232" t="str">
            <v>:</v>
          </cell>
          <cell r="C232" t="str">
            <v>Lokasi Pekerjaan</v>
          </cell>
        </row>
        <row r="234">
          <cell r="H234" t="str">
            <v xml:space="preserve">Lanjutan  </v>
          </cell>
        </row>
        <row r="235">
          <cell r="H235" t="str">
            <v>HARGA</v>
          </cell>
        </row>
        <row r="236">
          <cell r="A236" t="str">
            <v>No.</v>
          </cell>
          <cell r="B236" t="str">
            <v>URAIAN</v>
          </cell>
          <cell r="E236" t="str">
            <v>KODE</v>
          </cell>
          <cell r="F236" t="str">
            <v>KOEF.</v>
          </cell>
          <cell r="G236" t="str">
            <v>SATUAN</v>
          </cell>
          <cell r="H236" t="str">
            <v>SATUAN</v>
          </cell>
        </row>
        <row r="237">
          <cell r="H237" t="str">
            <v>(Rp.)</v>
          </cell>
        </row>
        <row r="239">
          <cell r="C239" t="str">
            <v>Kapasitas Produksi / Jam   =</v>
          </cell>
        </row>
        <row r="240">
          <cell r="C240" t="str">
            <v>V x Fa x 60</v>
          </cell>
          <cell r="E240" t="str">
            <v>Q2</v>
          </cell>
          <cell r="F240">
            <v>15.5470550648715</v>
          </cell>
          <cell r="G240" t="str">
            <v>M3 / Jam</v>
          </cell>
        </row>
        <row r="241">
          <cell r="C241" t="str">
            <v>Ts2</v>
          </cell>
        </row>
        <row r="243">
          <cell r="C243" t="str">
            <v>Biaya Dump Truck / M3  =  (1 : Q2) x RpE08</v>
          </cell>
          <cell r="E243" t="str">
            <v>Rp2</v>
          </cell>
          <cell r="F243">
            <v>5491.0657534718648</v>
          </cell>
          <cell r="G243" t="str">
            <v>Rupiah</v>
          </cell>
        </row>
        <row r="246">
          <cell r="A246" t="str">
            <v>IV.</v>
          </cell>
          <cell r="C246" t="str">
            <v>HARGA SATUAN DASAR BAHAN</v>
          </cell>
        </row>
        <row r="247">
          <cell r="C247" t="str">
            <v>DI LOKASI PEKERJAAN</v>
          </cell>
        </row>
        <row r="249">
          <cell r="C249" t="str">
            <v>Harga Satuan Dasar Batu kali   =</v>
          </cell>
        </row>
        <row r="251">
          <cell r="C251" t="str">
            <v>(  RpM02  +  Rp1  +  Rp2  )</v>
          </cell>
          <cell r="E251" t="str">
            <v>M02</v>
          </cell>
          <cell r="F251">
            <v>16146.469852193391</v>
          </cell>
          <cell r="G251" t="str">
            <v>Rupiah</v>
          </cell>
        </row>
        <row r="253">
          <cell r="C253" t="str">
            <v>Dibulatkan   :</v>
          </cell>
          <cell r="E253" t="str">
            <v>M02</v>
          </cell>
          <cell r="F253">
            <v>16100</v>
          </cell>
          <cell r="G253" t="str">
            <v>Rupiah</v>
          </cell>
        </row>
        <row r="396">
          <cell r="A396" t="str">
            <v>ANALISA HARGA DASAR SATUAN BAHAN</v>
          </cell>
        </row>
        <row r="398">
          <cell r="A398" t="str">
            <v>Jenis</v>
          </cell>
          <cell r="B398" t="str">
            <v>:</v>
          </cell>
          <cell r="C398" t="str">
            <v>M07  -  Gravel</v>
          </cell>
        </row>
        <row r="399">
          <cell r="A399" t="str">
            <v>Lokasi</v>
          </cell>
          <cell r="B399" t="str">
            <v>:</v>
          </cell>
          <cell r="C399" t="str">
            <v>Quarry</v>
          </cell>
        </row>
        <row r="400">
          <cell r="A400" t="str">
            <v>Tujuan</v>
          </cell>
          <cell r="B400" t="str">
            <v>:</v>
          </cell>
          <cell r="C400" t="str">
            <v>Base Camp</v>
          </cell>
        </row>
        <row r="403">
          <cell r="H403" t="str">
            <v>HARGA</v>
          </cell>
        </row>
        <row r="404">
          <cell r="A404" t="str">
            <v>No.</v>
          </cell>
          <cell r="B404" t="str">
            <v>URAIAN</v>
          </cell>
          <cell r="E404" t="str">
            <v>KODE</v>
          </cell>
          <cell r="F404" t="str">
            <v>KOEF.</v>
          </cell>
          <cell r="G404" t="str">
            <v>SATUAN</v>
          </cell>
          <cell r="H404" t="str">
            <v>SATUAN</v>
          </cell>
        </row>
        <row r="405">
          <cell r="H405" t="str">
            <v>(Rp.)</v>
          </cell>
        </row>
        <row r="407">
          <cell r="A407" t="str">
            <v>I.</v>
          </cell>
          <cell r="C407" t="str">
            <v>ASUMSI</v>
          </cell>
        </row>
        <row r="408">
          <cell r="A408">
            <v>1</v>
          </cell>
          <cell r="C408" t="str">
            <v>Menggunakan alat berat</v>
          </cell>
        </row>
        <row r="409">
          <cell r="A409">
            <v>2</v>
          </cell>
          <cell r="C409" t="str">
            <v>Kondisi Jalan   :  sedang / baik</v>
          </cell>
        </row>
        <row r="410">
          <cell r="A410">
            <v>3</v>
          </cell>
          <cell r="C410" t="str">
            <v>Jarak Quarry ke Lokasi Pekerjaan</v>
          </cell>
          <cell r="E410" t="str">
            <v>L</v>
          </cell>
          <cell r="F410">
            <v>0</v>
          </cell>
          <cell r="G410" t="str">
            <v>Km</v>
          </cell>
        </row>
        <row r="411">
          <cell r="A411">
            <v>4</v>
          </cell>
          <cell r="C411" t="str">
            <v>Harga satuan Gravel di Quarry</v>
          </cell>
          <cell r="E411" t="str">
            <v>RpM07</v>
          </cell>
          <cell r="F411">
            <v>1</v>
          </cell>
          <cell r="G411" t="str">
            <v>M3</v>
          </cell>
          <cell r="H411">
            <v>0</v>
          </cell>
        </row>
        <row r="412">
          <cell r="A412">
            <v>5</v>
          </cell>
          <cell r="C412" t="str">
            <v>Harga Satuan Dasar Excavator</v>
          </cell>
          <cell r="E412" t="str">
            <v>RpE10</v>
          </cell>
          <cell r="F412">
            <v>1</v>
          </cell>
          <cell r="G412" t="str">
            <v>Jam</v>
          </cell>
          <cell r="H412">
            <v>220215.23650827777</v>
          </cell>
        </row>
        <row r="413">
          <cell r="A413">
            <v>6</v>
          </cell>
          <cell r="C413" t="str">
            <v>Harga Satuan Dasar Dump Truck</v>
          </cell>
          <cell r="E413" t="str">
            <v>RpE08</v>
          </cell>
          <cell r="F413">
            <v>1</v>
          </cell>
          <cell r="G413" t="str">
            <v>Jam</v>
          </cell>
          <cell r="H413">
            <v>85369.901634057198</v>
          </cell>
        </row>
        <row r="415">
          <cell r="A415" t="str">
            <v>II.</v>
          </cell>
          <cell r="C415" t="str">
            <v>URUTAN KERJA</v>
          </cell>
        </row>
        <row r="416">
          <cell r="A416">
            <v>1</v>
          </cell>
          <cell r="C416" t="str">
            <v>Gravel digali dengan Excavator</v>
          </cell>
        </row>
        <row r="417">
          <cell r="A417">
            <v>2</v>
          </cell>
          <cell r="C417" t="str">
            <v>Excavator sekaligus memuat gravel</v>
          </cell>
        </row>
        <row r="418">
          <cell r="C418" t="str">
            <v>hasil galian ke dalam Dump Truck</v>
          </cell>
        </row>
        <row r="419">
          <cell r="A419">
            <v>3</v>
          </cell>
          <cell r="C419" t="str">
            <v>Dump Truck mengangkut gravel ke</v>
          </cell>
        </row>
        <row r="420">
          <cell r="C420" t="str">
            <v>lokasi pekerjaan</v>
          </cell>
        </row>
        <row r="422">
          <cell r="A422" t="str">
            <v>III.</v>
          </cell>
          <cell r="C422" t="str">
            <v>PERHITUNGAN</v>
          </cell>
        </row>
        <row r="424">
          <cell r="C424" t="str">
            <v>EXCAVATOR</v>
          </cell>
          <cell r="E424" t="str">
            <v>(E10)</v>
          </cell>
        </row>
        <row r="425">
          <cell r="C425" t="str">
            <v>Kapasitas Bucket</v>
          </cell>
          <cell r="E425" t="str">
            <v>V</v>
          </cell>
          <cell r="F425">
            <v>0.5</v>
          </cell>
          <cell r="G425" t="str">
            <v>M3</v>
          </cell>
        </row>
        <row r="426">
          <cell r="C426" t="str">
            <v>Faktor Bucket</v>
          </cell>
          <cell r="E426" t="str">
            <v>Fb</v>
          </cell>
          <cell r="F426">
            <v>0.75</v>
          </cell>
          <cell r="G426" t="str">
            <v>-</v>
          </cell>
        </row>
        <row r="427">
          <cell r="C427" t="str">
            <v>Faktor  Efisiensi alat</v>
          </cell>
          <cell r="E427" t="str">
            <v>Fa</v>
          </cell>
          <cell r="F427">
            <v>0.83</v>
          </cell>
          <cell r="G427" t="str">
            <v>-</v>
          </cell>
        </row>
        <row r="428">
          <cell r="C428" t="str">
            <v>Waktu siklus</v>
          </cell>
          <cell r="E428" t="str">
            <v>Ts1</v>
          </cell>
        </row>
        <row r="429">
          <cell r="C429" t="str">
            <v>- Menggali / memuat</v>
          </cell>
          <cell r="E429" t="str">
            <v>T1</v>
          </cell>
          <cell r="F429">
            <v>0.75</v>
          </cell>
          <cell r="G429" t="str">
            <v>menit</v>
          </cell>
        </row>
        <row r="430">
          <cell r="C430" t="str">
            <v>- Lain-lain</v>
          </cell>
          <cell r="E430" t="str">
            <v>T2</v>
          </cell>
          <cell r="F430">
            <v>0.5</v>
          </cell>
          <cell r="G430" t="str">
            <v>menit</v>
          </cell>
        </row>
        <row r="431">
          <cell r="E431" t="str">
            <v>Ts1</v>
          </cell>
          <cell r="F431">
            <v>1.25</v>
          </cell>
          <cell r="G431" t="str">
            <v>menit</v>
          </cell>
        </row>
        <row r="432">
          <cell r="C432" t="str">
            <v>Kap. Prod. / jam =</v>
          </cell>
        </row>
        <row r="433">
          <cell r="C433" t="str">
            <v>V  x Fb x Fa x 60</v>
          </cell>
          <cell r="E433" t="str">
            <v>Q1</v>
          </cell>
          <cell r="F433">
            <v>14.939999999999998</v>
          </cell>
          <cell r="G433" t="str">
            <v>M3 / Jam</v>
          </cell>
        </row>
        <row r="434">
          <cell r="C434" t="str">
            <v>Ts1</v>
          </cell>
        </row>
        <row r="436">
          <cell r="C436" t="str">
            <v>Biaya Excavator / M3  =  (1 : Q1) x RpE10</v>
          </cell>
          <cell r="E436" t="str">
            <v>Rp1</v>
          </cell>
          <cell r="F436">
            <v>14739.975669898113</v>
          </cell>
          <cell r="G436" t="str">
            <v>Rupiah</v>
          </cell>
        </row>
        <row r="439">
          <cell r="C439" t="str">
            <v>DUMP TRUCK</v>
          </cell>
          <cell r="E439" t="str">
            <v>(E08)</v>
          </cell>
        </row>
        <row r="440">
          <cell r="C440" t="str">
            <v>Kapasitas bak</v>
          </cell>
          <cell r="E440" t="str">
            <v>V</v>
          </cell>
          <cell r="F440">
            <v>3.333333333333333</v>
          </cell>
          <cell r="G440" t="str">
            <v>M3</v>
          </cell>
        </row>
        <row r="441">
          <cell r="C441" t="str">
            <v>Faktor  efisiensi alat</v>
          </cell>
          <cell r="E441" t="str">
            <v>Fa</v>
          </cell>
          <cell r="F441">
            <v>0.83</v>
          </cell>
          <cell r="G441" t="str">
            <v>-</v>
          </cell>
        </row>
        <row r="442">
          <cell r="C442" t="str">
            <v>Kecepatan rata-rata bermuatan</v>
          </cell>
          <cell r="E442" t="str">
            <v>v1</v>
          </cell>
          <cell r="F442">
            <v>40</v>
          </cell>
          <cell r="G442" t="str">
            <v>KM/Jam</v>
          </cell>
        </row>
        <row r="443">
          <cell r="C443" t="str">
            <v>Kecepatan rata-rata kosong</v>
          </cell>
          <cell r="E443" t="str">
            <v>v2</v>
          </cell>
          <cell r="F443">
            <v>50</v>
          </cell>
          <cell r="G443" t="str">
            <v>KM/Jam</v>
          </cell>
        </row>
        <row r="444">
          <cell r="C444" t="str">
            <v>Waktu  siklus</v>
          </cell>
          <cell r="E444" t="str">
            <v>Ts2</v>
          </cell>
        </row>
        <row r="445">
          <cell r="C445" t="str">
            <v>- Waktu tempuh isi  =  (L/v1) x 60</v>
          </cell>
          <cell r="E445" t="str">
            <v>T1</v>
          </cell>
          <cell r="F445">
            <v>0</v>
          </cell>
          <cell r="G445" t="str">
            <v>menit</v>
          </cell>
        </row>
        <row r="446">
          <cell r="C446" t="str">
            <v>- Waktu tempuh kosong  =  (L/v2) x 60</v>
          </cell>
          <cell r="E446" t="str">
            <v>T2</v>
          </cell>
          <cell r="F446">
            <v>0</v>
          </cell>
          <cell r="G446" t="str">
            <v>menit</v>
          </cell>
        </row>
        <row r="447">
          <cell r="C447" t="str">
            <v>- Muat   =  (V/Q1) x 60</v>
          </cell>
          <cell r="E447" t="str">
            <v>T3</v>
          </cell>
          <cell r="F447">
            <v>13.386880856760376</v>
          </cell>
          <cell r="G447" t="str">
            <v>menit</v>
          </cell>
        </row>
        <row r="448">
          <cell r="C448" t="str">
            <v>- Lain-lain</v>
          </cell>
          <cell r="E448" t="str">
            <v>T4</v>
          </cell>
          <cell r="F448">
            <v>1</v>
          </cell>
          <cell r="G448" t="str">
            <v>menit</v>
          </cell>
        </row>
        <row r="449">
          <cell r="E449" t="str">
            <v>Ts2</v>
          </cell>
          <cell r="F449">
            <v>14.386880856760376</v>
          </cell>
          <cell r="G449" t="str">
            <v>menit</v>
          </cell>
        </row>
        <row r="451">
          <cell r="H451" t="str">
            <v xml:space="preserve">Bersambung  </v>
          </cell>
        </row>
        <row r="452">
          <cell r="A452" t="str">
            <v>ANALISA HARGA DASAR SATUAN BAHAN</v>
          </cell>
        </row>
        <row r="454">
          <cell r="A454" t="str">
            <v>Jenis</v>
          </cell>
          <cell r="B454" t="str">
            <v>:</v>
          </cell>
          <cell r="C454" t="str">
            <v>M07  -  Gravel</v>
          </cell>
        </row>
        <row r="455">
          <cell r="A455" t="str">
            <v>Lokasi</v>
          </cell>
          <cell r="B455" t="str">
            <v>:</v>
          </cell>
          <cell r="C455" t="str">
            <v>Quarry</v>
          </cell>
        </row>
        <row r="456">
          <cell r="A456" t="str">
            <v>Tujuan</v>
          </cell>
          <cell r="B456" t="str">
            <v>:</v>
          </cell>
          <cell r="C456" t="str">
            <v>Base Camp</v>
          </cell>
        </row>
        <row r="458">
          <cell r="H458" t="str">
            <v xml:space="preserve">Lanjutan  </v>
          </cell>
        </row>
        <row r="459">
          <cell r="H459" t="str">
            <v>HARGA</v>
          </cell>
        </row>
        <row r="460">
          <cell r="A460" t="str">
            <v>No.</v>
          </cell>
          <cell r="B460" t="str">
            <v>URAIAN</v>
          </cell>
          <cell r="E460" t="str">
            <v>KODE</v>
          </cell>
          <cell r="F460" t="str">
            <v>KOEF.</v>
          </cell>
          <cell r="G460" t="str">
            <v>SATUAN</v>
          </cell>
          <cell r="H460" t="str">
            <v>SATUAN</v>
          </cell>
        </row>
        <row r="461">
          <cell r="H461" t="str">
            <v>(Rp.)</v>
          </cell>
        </row>
        <row r="463">
          <cell r="C463" t="str">
            <v>Kapasitas Produksi / Jam   =</v>
          </cell>
        </row>
        <row r="464">
          <cell r="C464" t="str">
            <v>V x Fa x 60</v>
          </cell>
          <cell r="E464" t="str">
            <v>Q2</v>
          </cell>
          <cell r="F464">
            <v>11.538289755280541</v>
          </cell>
          <cell r="G464" t="str">
            <v>M3 / Jam</v>
          </cell>
        </row>
        <row r="465">
          <cell r="C465" t="str">
            <v>Ts2</v>
          </cell>
        </row>
        <row r="467">
          <cell r="C467" t="str">
            <v>Biaya Dump Truck / M3  =  (1 : Q2) x RpE08</v>
          </cell>
          <cell r="E467" t="str">
            <v>Rp2</v>
          </cell>
          <cell r="F467">
            <v>7398.8349612200846</v>
          </cell>
          <cell r="G467" t="str">
            <v>Rupiah</v>
          </cell>
        </row>
        <row r="470">
          <cell r="A470" t="str">
            <v>IV.</v>
          </cell>
          <cell r="C470" t="str">
            <v>HARGA SATUAN DASAR BAHAN</v>
          </cell>
        </row>
        <row r="471">
          <cell r="C471" t="str">
            <v>DI LOKASI BASE CAMP</v>
          </cell>
        </row>
        <row r="473">
          <cell r="C473" t="str">
            <v>Harga Satuan Dasar Gravel   =</v>
          </cell>
        </row>
        <row r="475">
          <cell r="C475" t="str">
            <v>(  RpM07  +  Rp1  +  Rp2  )</v>
          </cell>
          <cell r="E475" t="str">
            <v>M07</v>
          </cell>
          <cell r="F475">
            <v>22138.810631118198</v>
          </cell>
          <cell r="G475" t="str">
            <v>Rupiah</v>
          </cell>
        </row>
        <row r="477">
          <cell r="C477" t="str">
            <v>Dibulatkan   :</v>
          </cell>
          <cell r="E477" t="str">
            <v>M07</v>
          </cell>
          <cell r="F477">
            <v>22100</v>
          </cell>
          <cell r="G477" t="str">
            <v>Rupiah</v>
          </cell>
        </row>
      </sheetData>
      <sheetData sheetId="38" refreshError="1">
        <row r="1">
          <cell r="A1" t="str">
            <v>ITEM PEMBAYARAN</v>
          </cell>
          <cell r="D1" t="str">
            <v>:  AGREGAT KELAS A</v>
          </cell>
        </row>
        <row r="2">
          <cell r="A2" t="str">
            <v>JENIS PEKERJAAN</v>
          </cell>
          <cell r="D2" t="str">
            <v>:  PENGADAAN AGREGAT KELAS A</v>
          </cell>
        </row>
        <row r="3">
          <cell r="A3" t="str">
            <v>SATUAN PEMBAYARAN</v>
          </cell>
          <cell r="D3" t="str">
            <v>:  M3</v>
          </cell>
          <cell r="J3" t="str">
            <v xml:space="preserve">            URAIAN ANALISA HARGA SATUAN</v>
          </cell>
        </row>
        <row r="6">
          <cell r="A6" t="str">
            <v>No.</v>
          </cell>
          <cell r="C6" t="str">
            <v>U R A I A N</v>
          </cell>
          <cell r="G6" t="str">
            <v>KODE</v>
          </cell>
          <cell r="H6" t="str">
            <v>KOEFISIEN</v>
          </cell>
          <cell r="I6" t="str">
            <v>SATUAN</v>
          </cell>
          <cell r="J6" t="str">
            <v>KETERANGAN</v>
          </cell>
        </row>
        <row r="9">
          <cell r="A9" t="str">
            <v>I</v>
          </cell>
          <cell r="C9" t="str">
            <v>ASUMSI</v>
          </cell>
        </row>
        <row r="10">
          <cell r="A10">
            <v>1</v>
          </cell>
          <cell r="C10" t="str">
            <v>Bahan dasar (Batu dan Pasir) diterima di lokasi Alat</v>
          </cell>
        </row>
        <row r="11">
          <cell r="C11" t="str">
            <v>Pemecah Batu (di Base Camp)</v>
          </cell>
        </row>
        <row r="12">
          <cell r="A12">
            <v>2</v>
          </cell>
          <cell r="C12" t="str">
            <v>Kegiatan dilakukan di dalam lokasi Base Camp</v>
          </cell>
        </row>
        <row r="13">
          <cell r="A13">
            <v>3</v>
          </cell>
          <cell r="C13" t="str">
            <v>Proporsi campuran (Spesifikasi) :</v>
          </cell>
          <cell r="E13" t="str">
            <v>- Agregat Halus</v>
          </cell>
          <cell r="G13" t="str">
            <v>Ah</v>
          </cell>
          <cell r="H13">
            <v>45</v>
          </cell>
          <cell r="I13" t="str">
            <v>%</v>
          </cell>
        </row>
        <row r="14">
          <cell r="E14" t="str">
            <v>- Agregat Kasar</v>
          </cell>
          <cell r="G14" t="str">
            <v>Ak</v>
          </cell>
          <cell r="H14">
            <v>55</v>
          </cell>
          <cell r="I14" t="str">
            <v>%</v>
          </cell>
        </row>
        <row r="15">
          <cell r="A15">
            <v>4</v>
          </cell>
          <cell r="C15" t="str">
            <v>Hasil produksi Alat Pemecah Batu :</v>
          </cell>
          <cell r="E15" t="str">
            <v>- Agregat Halus</v>
          </cell>
          <cell r="G15" t="str">
            <v>H</v>
          </cell>
          <cell r="H15">
            <v>30</v>
          </cell>
          <cell r="I15" t="str">
            <v>%</v>
          </cell>
        </row>
        <row r="16">
          <cell r="E16" t="str">
            <v>- Agregat Kasar</v>
          </cell>
          <cell r="G16" t="str">
            <v>K</v>
          </cell>
          <cell r="H16">
            <v>70</v>
          </cell>
          <cell r="I16" t="str">
            <v>%</v>
          </cell>
        </row>
        <row r="17">
          <cell r="A17">
            <v>5</v>
          </cell>
          <cell r="C17" t="str">
            <v>Berat Jenis Bahan :</v>
          </cell>
          <cell r="D17" t="str">
            <v>- Batu / Gravel</v>
          </cell>
          <cell r="G17" t="str">
            <v>D1</v>
          </cell>
          <cell r="H17">
            <v>1.8</v>
          </cell>
          <cell r="I17" t="str">
            <v>Ton/M3</v>
          </cell>
        </row>
        <row r="18">
          <cell r="D18" t="str">
            <v>- Pasir</v>
          </cell>
          <cell r="G18" t="str">
            <v>D2</v>
          </cell>
          <cell r="H18">
            <v>1.67</v>
          </cell>
          <cell r="I18" t="str">
            <v>Ton/M3</v>
          </cell>
        </row>
        <row r="19">
          <cell r="D19" t="str">
            <v>- Batu Pecah</v>
          </cell>
          <cell r="G19" t="str">
            <v>D3</v>
          </cell>
          <cell r="H19">
            <v>1.8</v>
          </cell>
          <cell r="I19" t="str">
            <v>Ton/M3</v>
          </cell>
        </row>
        <row r="20">
          <cell r="A20">
            <v>6</v>
          </cell>
          <cell r="C20" t="str">
            <v>Harga Satuan Bahan Dasar    :</v>
          </cell>
          <cell r="E20" t="str">
            <v>- Batu Kali</v>
          </cell>
          <cell r="G20" t="str">
            <v>Rp1</v>
          </cell>
          <cell r="H20">
            <v>16100</v>
          </cell>
          <cell r="I20" t="str">
            <v>Rp./M3</v>
          </cell>
        </row>
        <row r="21">
          <cell r="E21" t="str">
            <v>- Pasir</v>
          </cell>
          <cell r="G21" t="str">
            <v>Rp2</v>
          </cell>
          <cell r="H21">
            <v>14800</v>
          </cell>
          <cell r="I21" t="str">
            <v>Rp./M3</v>
          </cell>
        </row>
        <row r="22">
          <cell r="A22">
            <v>7</v>
          </cell>
          <cell r="C22" t="str">
            <v>Biaya Operasi Alat :</v>
          </cell>
          <cell r="D22" t="str">
            <v>- Pemecah Batu (Stone Crusher)</v>
          </cell>
          <cell r="G22" t="str">
            <v>Rp3</v>
          </cell>
          <cell r="H22">
            <v>372898.58310040855</v>
          </cell>
          <cell r="I22" t="str">
            <v>Rp./Jam</v>
          </cell>
        </row>
        <row r="23">
          <cell r="D23" t="str">
            <v>- Wheel Loader</v>
          </cell>
          <cell r="G23" t="str">
            <v>Rp4</v>
          </cell>
          <cell r="H23">
            <v>215035.12819823693</v>
          </cell>
          <cell r="I23" t="str">
            <v>Rp./Jam</v>
          </cell>
        </row>
        <row r="24">
          <cell r="A24">
            <v>8</v>
          </cell>
          <cell r="C24" t="str">
            <v>Kapasitas Alat :</v>
          </cell>
          <cell r="D24" t="str">
            <v>- Pemecah Batu (Stone Crusher)</v>
          </cell>
          <cell r="G24" t="str">
            <v>Cp1</v>
          </cell>
          <cell r="H24">
            <v>50</v>
          </cell>
          <cell r="I24" t="str">
            <v>Ton/Jam</v>
          </cell>
        </row>
        <row r="25">
          <cell r="D25" t="str">
            <v>- Wheel Loader</v>
          </cell>
          <cell r="G25" t="str">
            <v>Cp2</v>
          </cell>
          <cell r="H25">
            <v>1.5</v>
          </cell>
          <cell r="I25" t="str">
            <v>M3</v>
          </cell>
          <cell r="J25" t="str">
            <v xml:space="preserve"> Kap. Bucket</v>
          </cell>
        </row>
        <row r="26">
          <cell r="A26">
            <v>9</v>
          </cell>
          <cell r="C26" t="str">
            <v>Faktor Efisiensi Alat :</v>
          </cell>
          <cell r="D26" t="str">
            <v>- Pemecah Batu (Stone Crusher)</v>
          </cell>
          <cell r="G26" t="str">
            <v>Fa1</v>
          </cell>
          <cell r="H26">
            <v>0.7</v>
          </cell>
          <cell r="I26" t="str">
            <v>-</v>
          </cell>
        </row>
        <row r="27">
          <cell r="D27" t="str">
            <v>- Wheel Loader</v>
          </cell>
          <cell r="G27" t="str">
            <v>Fa2</v>
          </cell>
          <cell r="H27">
            <v>0.83</v>
          </cell>
          <cell r="I27" t="str">
            <v>-</v>
          </cell>
        </row>
        <row r="28">
          <cell r="A28">
            <v>10</v>
          </cell>
          <cell r="C28" t="str">
            <v>Faktor Kehilangan Material</v>
          </cell>
          <cell r="G28" t="str">
            <v>Fh</v>
          </cell>
          <cell r="H28">
            <v>1.1000000000000001</v>
          </cell>
          <cell r="I28" t="str">
            <v>-</v>
          </cell>
        </row>
        <row r="30">
          <cell r="A30" t="str">
            <v>II</v>
          </cell>
          <cell r="C30" t="str">
            <v>METHODE PELAKSANAAN</v>
          </cell>
        </row>
        <row r="31">
          <cell r="A31">
            <v>1</v>
          </cell>
          <cell r="C31" t="str">
            <v>Wheel Loader mengangkut batu/gravel dari tumpukan</v>
          </cell>
        </row>
        <row r="32">
          <cell r="C32" t="str">
            <v>dan menuangkannya ke Alat Pemecah Batu.</v>
          </cell>
        </row>
        <row r="33">
          <cell r="A33">
            <v>2</v>
          </cell>
          <cell r="C33" t="str">
            <v>Batu/gravel dipecah dengan Alat Pemecah Batu</v>
          </cell>
        </row>
        <row r="34">
          <cell r="C34" t="str">
            <v>(Stone Crusher) sehingga menghasilkan Agregat</v>
          </cell>
        </row>
        <row r="35">
          <cell r="C35" t="str">
            <v>Kasar dan Agregat Halus.</v>
          </cell>
        </row>
        <row r="36">
          <cell r="A36">
            <v>3</v>
          </cell>
          <cell r="C36" t="str">
            <v>Wheel Loader melakukan pencampuran (blending)</v>
          </cell>
        </row>
        <row r="37">
          <cell r="C37" t="str">
            <v>Agregat Kasar, Agregat Halus dan Pasir menjadi</v>
          </cell>
        </row>
        <row r="38">
          <cell r="C38" t="str">
            <v>Agregat Kelas A.</v>
          </cell>
        </row>
        <row r="40">
          <cell r="A40" t="str">
            <v>III</v>
          </cell>
          <cell r="C40" t="str">
            <v>PERHITUNGAN</v>
          </cell>
        </row>
        <row r="42">
          <cell r="A42" t="str">
            <v>III.1.</v>
          </cell>
          <cell r="C42" t="str">
            <v>HARGA SATUAN AGREGAT PRODUKSI ST. CRUSHER</v>
          </cell>
        </row>
        <row r="44">
          <cell r="A44" t="str">
            <v xml:space="preserve">1.a.  </v>
          </cell>
          <cell r="C44" t="str">
            <v>Kerja Stone Crusher memecah gravel  :</v>
          </cell>
        </row>
        <row r="45">
          <cell r="C45" t="str">
            <v xml:space="preserve">    - Waktu kerja Stone Crusher</v>
          </cell>
          <cell r="G45" t="str">
            <v>Tst</v>
          </cell>
          <cell r="H45">
            <v>1</v>
          </cell>
          <cell r="I45" t="str">
            <v>Jam</v>
          </cell>
        </row>
        <row r="46">
          <cell r="C46" t="str">
            <v xml:space="preserve">    - Produksi Stone Crusher  1 jam</v>
          </cell>
          <cell r="E46" t="str">
            <v>=  (Fa1 x Cp1) : D3</v>
          </cell>
          <cell r="G46" t="str">
            <v>Qb</v>
          </cell>
          <cell r="H46">
            <v>19.444444444444443</v>
          </cell>
          <cell r="I46" t="str">
            <v>M3/Jam</v>
          </cell>
          <cell r="J46" t="str">
            <v xml:space="preserve"> Batu pecah</v>
          </cell>
        </row>
        <row r="47">
          <cell r="C47" t="str">
            <v xml:space="preserve">    - Kebutuhan batu/gravel 1 jam</v>
          </cell>
          <cell r="E47" t="str">
            <v>=  (Fa1 x Cp1) : D1</v>
          </cell>
          <cell r="G47" t="str">
            <v>Qg</v>
          </cell>
          <cell r="H47">
            <v>19.444444444444443</v>
          </cell>
          <cell r="I47" t="str">
            <v>M3/Jam</v>
          </cell>
        </row>
        <row r="49">
          <cell r="A49" t="str">
            <v xml:space="preserve">1.b.  </v>
          </cell>
          <cell r="C49" t="str">
            <v>Kerja Wheel Loader melayani Stone Crusher  :</v>
          </cell>
        </row>
        <row r="50">
          <cell r="C50" t="str">
            <v xml:space="preserve">    - Kap. Angkut / rit   =  (Fa2 x Cp2)</v>
          </cell>
          <cell r="G50" t="str">
            <v>Ka</v>
          </cell>
          <cell r="H50">
            <v>1.2449999999999999</v>
          </cell>
          <cell r="I50" t="str">
            <v>M3</v>
          </cell>
        </row>
        <row r="51">
          <cell r="C51" t="str">
            <v xml:space="preserve">    - Waktu Siklus (Muat, Tuang, Tunggu, dll)</v>
          </cell>
          <cell r="G51" t="str">
            <v>Ts</v>
          </cell>
          <cell r="H51">
            <v>2</v>
          </cell>
          <cell r="I51" t="str">
            <v>menit</v>
          </cell>
        </row>
        <row r="52">
          <cell r="C52" t="str">
            <v xml:space="preserve">    - Waktu kerja W.Loader memasok gravel</v>
          </cell>
        </row>
        <row r="53">
          <cell r="D53" t="str">
            <v>=  {(Qg : Ka) x Ts} : 60 menit</v>
          </cell>
          <cell r="G53" t="str">
            <v>Tw</v>
          </cell>
          <cell r="H53">
            <v>0.52060092220734788</v>
          </cell>
          <cell r="I53" t="str">
            <v>Jam</v>
          </cell>
        </row>
        <row r="55">
          <cell r="A55" t="str">
            <v xml:space="preserve">1.c.  </v>
          </cell>
          <cell r="C55" t="str">
            <v>Biaya Produksi Batu Pecah / M3</v>
          </cell>
        </row>
        <row r="56">
          <cell r="D56" t="str">
            <v>=  {(Tst x Rp3) + (Tw x Rp4)} : Qb</v>
          </cell>
          <cell r="G56" t="str">
            <v>Bp</v>
          </cell>
          <cell r="H56">
            <v>24934.940699008421</v>
          </cell>
          <cell r="I56" t="str">
            <v>Rp./M3</v>
          </cell>
        </row>
        <row r="58">
          <cell r="A58" t="str">
            <v xml:space="preserve">1.d.  </v>
          </cell>
          <cell r="C58" t="str">
            <v>Harga Satuan Batu Pecah Produksi St.Crusher / M3</v>
          </cell>
        </row>
        <row r="59">
          <cell r="D59" t="str">
            <v>=  {(Qg : Qb) x Fh x Rp1} + Bp</v>
          </cell>
          <cell r="G59" t="str">
            <v>HSb</v>
          </cell>
          <cell r="H59">
            <v>42644.940699008424</v>
          </cell>
          <cell r="I59" t="str">
            <v>Rp./M3</v>
          </cell>
        </row>
        <row r="61">
          <cell r="J61" t="str">
            <v xml:space="preserve">Berlanjut </v>
          </cell>
        </row>
        <row r="62">
          <cell r="A62" t="str">
            <v>ITEM PEMBAYARAN</v>
          </cell>
          <cell r="D62" t="str">
            <v>:  AGREGAT KELAS A</v>
          </cell>
        </row>
        <row r="63">
          <cell r="A63" t="str">
            <v>JENIS PEKERJAAN</v>
          </cell>
          <cell r="D63" t="str">
            <v>:  PENGADAAN AGREGAT KELAS A</v>
          </cell>
        </row>
        <row r="64">
          <cell r="A64" t="str">
            <v>SATUAN PEMBAYARAN</v>
          </cell>
          <cell r="D64" t="str">
            <v>:  M3</v>
          </cell>
          <cell r="J64" t="str">
            <v xml:space="preserve">            URAIAN ANALISA HARGA SATUAN</v>
          </cell>
        </row>
        <row r="65">
          <cell r="J65" t="str">
            <v xml:space="preserve">Lanjutan 1 </v>
          </cell>
        </row>
        <row r="67">
          <cell r="A67" t="str">
            <v>No.</v>
          </cell>
          <cell r="C67" t="str">
            <v>U R A I A N</v>
          </cell>
          <cell r="G67" t="str">
            <v>KODE</v>
          </cell>
          <cell r="H67" t="str">
            <v>KOEFISIEN</v>
          </cell>
          <cell r="I67" t="str">
            <v>SATUAN</v>
          </cell>
          <cell r="J67" t="str">
            <v>KETERANGAN</v>
          </cell>
        </row>
        <row r="70">
          <cell r="A70" t="str">
            <v>III.2.</v>
          </cell>
          <cell r="C70" t="str">
            <v>HARGA SATUAN AGREGAT KASAR</v>
          </cell>
        </row>
        <row r="72">
          <cell r="C72" t="str">
            <v>Harga Satuan Agregat Kasar diambil sama dengan</v>
          </cell>
        </row>
        <row r="73">
          <cell r="C73" t="str">
            <v>Agregat Batu Pecah Produksi Stone Crusher</v>
          </cell>
        </row>
        <row r="74">
          <cell r="C74" t="str">
            <v>Harga Satuan Agregat Kasar / M3</v>
          </cell>
          <cell r="G74" t="str">
            <v>HSAk</v>
          </cell>
          <cell r="H74">
            <v>42644.940699008424</v>
          </cell>
          <cell r="I74" t="str">
            <v>Rupiah</v>
          </cell>
          <cell r="J74" t="str">
            <v xml:space="preserve"> Di Luar PPN</v>
          </cell>
        </row>
        <row r="76">
          <cell r="A76" t="str">
            <v>III.3.</v>
          </cell>
          <cell r="C76" t="str">
            <v>HARGA SATUAN AGREGAT HALUS</v>
          </cell>
        </row>
        <row r="78">
          <cell r="C78" t="str">
            <v>Dianggap Agregat produksi Stone Crusher yang lolos</v>
          </cell>
        </row>
        <row r="79">
          <cell r="C79" t="str">
            <v>saringan # 4 (4.75 mm) belum memenuhi Spesifikasi</v>
          </cell>
        </row>
        <row r="80">
          <cell r="C80" t="str">
            <v>sehingga perlu dicampur lagi dengan pasir 10 %</v>
          </cell>
        </row>
        <row r="82">
          <cell r="A82" t="str">
            <v>3.a.</v>
          </cell>
          <cell r="C82" t="str">
            <v>Agregat Hasil Stone Crusher</v>
          </cell>
          <cell r="E82" t="str">
            <v>=  90 % x HSb</v>
          </cell>
          <cell r="G82" t="str">
            <v>Hs1</v>
          </cell>
          <cell r="H82">
            <v>40512.693664058002</v>
          </cell>
          <cell r="I82" t="str">
            <v>Rupiah</v>
          </cell>
        </row>
        <row r="83">
          <cell r="A83" t="str">
            <v>3.b.</v>
          </cell>
          <cell r="C83" t="str">
            <v>P a s i r</v>
          </cell>
          <cell r="E83" t="str">
            <v>=  10 % x Rp2</v>
          </cell>
          <cell r="G83" t="str">
            <v>Hs2</v>
          </cell>
          <cell r="H83">
            <v>740</v>
          </cell>
          <cell r="I83" t="str">
            <v>Rupiah</v>
          </cell>
        </row>
        <row r="84">
          <cell r="A84" t="str">
            <v>3.c.</v>
          </cell>
          <cell r="C84" t="str">
            <v>Waktu pencampuran (blending) dengan Wheel Loader</v>
          </cell>
          <cell r="G84" t="str">
            <v>Tc</v>
          </cell>
          <cell r="H84">
            <v>3.3000000000000002E-2</v>
          </cell>
          <cell r="I84" t="str">
            <v>Jam/M3</v>
          </cell>
        </row>
        <row r="85">
          <cell r="A85" t="str">
            <v>3.d.</v>
          </cell>
          <cell r="C85" t="str">
            <v>Biaya Pencampuran</v>
          </cell>
          <cell r="E85" t="str">
            <v>=  Tc x Rp4</v>
          </cell>
          <cell r="G85" t="str">
            <v>Hs3</v>
          </cell>
          <cell r="H85">
            <v>7096.1592305418189</v>
          </cell>
          <cell r="I85" t="str">
            <v>Rupiah</v>
          </cell>
        </row>
        <row r="87">
          <cell r="C87" t="str">
            <v>Harga Satuan Agregat Halus / M3</v>
          </cell>
        </row>
        <row r="88">
          <cell r="D88" t="str">
            <v xml:space="preserve"> =  Hs1 + Hs2 + Hs3</v>
          </cell>
          <cell r="G88" t="str">
            <v>HSAh</v>
          </cell>
          <cell r="H88">
            <v>48348.852894599819</v>
          </cell>
          <cell r="I88" t="str">
            <v>Rupiah</v>
          </cell>
          <cell r="J88" t="str">
            <v xml:space="preserve"> Di luar PPN</v>
          </cell>
        </row>
        <row r="90">
          <cell r="A90" t="str">
            <v>III.4.</v>
          </cell>
          <cell r="C90" t="str">
            <v>PROSES PENCAMPURAN AGREGAT KELAS A</v>
          </cell>
        </row>
        <row r="92">
          <cell r="C92" t="str">
            <v>Untuk setiap 1 M3 Agregat Kelas A, diperlukan :</v>
          </cell>
        </row>
        <row r="94">
          <cell r="A94" t="str">
            <v xml:space="preserve">4.a.  </v>
          </cell>
          <cell r="C94" t="str">
            <v xml:space="preserve">     - Agregat Kasar</v>
          </cell>
          <cell r="D94" t="str">
            <v>=  Ak x 1 M3</v>
          </cell>
          <cell r="G94" t="str">
            <v>Vk</v>
          </cell>
          <cell r="H94">
            <v>0.55000000000000004</v>
          </cell>
          <cell r="I94" t="str">
            <v>M3</v>
          </cell>
        </row>
        <row r="95">
          <cell r="C95" t="str">
            <v xml:space="preserve">     - Agregat Halus</v>
          </cell>
          <cell r="D95" t="str">
            <v>=  Ah x 1 M3</v>
          </cell>
          <cell r="G95" t="str">
            <v>Vh</v>
          </cell>
          <cell r="H95">
            <v>0.45</v>
          </cell>
          <cell r="I95" t="str">
            <v>M3</v>
          </cell>
        </row>
        <row r="96">
          <cell r="C96" t="str">
            <v xml:space="preserve">     - Total volume batu pecah  =  Vk + Vh</v>
          </cell>
          <cell r="G96" t="str">
            <v>Va</v>
          </cell>
          <cell r="H96">
            <v>1</v>
          </cell>
          <cell r="I96" t="str">
            <v>M3</v>
          </cell>
        </row>
        <row r="98">
          <cell r="A98" t="str">
            <v xml:space="preserve">4.c.  </v>
          </cell>
          <cell r="C98" t="str">
            <v>Waktu pencampuran (blending) oleh Wheel Loader</v>
          </cell>
          <cell r="G98" t="str">
            <v>Tc</v>
          </cell>
          <cell r="H98">
            <v>3.3333333333333298E-2</v>
          </cell>
          <cell r="I98" t="str">
            <v>Jam/M3</v>
          </cell>
        </row>
        <row r="100">
          <cell r="A100" t="str">
            <v>III.5.</v>
          </cell>
          <cell r="C100" t="str">
            <v>HARGA SATUAN BAHAN AGREGAT KELAS A</v>
          </cell>
        </row>
        <row r="102">
          <cell r="A102" t="str">
            <v xml:space="preserve">5.a.  </v>
          </cell>
          <cell r="C102" t="str">
            <v>Agregat Kasar</v>
          </cell>
          <cell r="D102" t="str">
            <v xml:space="preserve"> =  Vk x HSAk</v>
          </cell>
          <cell r="G102" t="str">
            <v>Hs1</v>
          </cell>
          <cell r="H102">
            <v>23454.717384454634</v>
          </cell>
          <cell r="I102" t="str">
            <v>Rupiah</v>
          </cell>
        </row>
        <row r="104">
          <cell r="A104" t="str">
            <v xml:space="preserve">5.b.  </v>
          </cell>
          <cell r="C104" t="str">
            <v>Agregat Halus</v>
          </cell>
          <cell r="D104" t="str">
            <v xml:space="preserve"> =  Vh x HSAh</v>
          </cell>
          <cell r="G104" t="str">
            <v>Hs2</v>
          </cell>
          <cell r="H104">
            <v>21756.983802569917</v>
          </cell>
          <cell r="I104" t="str">
            <v>Rupiah</v>
          </cell>
        </row>
        <row r="106">
          <cell r="A106" t="str">
            <v xml:space="preserve">5.c.  </v>
          </cell>
          <cell r="C106" t="str">
            <v>Biaya Pencampuran</v>
          </cell>
          <cell r="D106" t="str">
            <v xml:space="preserve"> =  Tc x Rp4</v>
          </cell>
          <cell r="G106" t="str">
            <v>Hs3</v>
          </cell>
          <cell r="H106">
            <v>7167.8376066078899</v>
          </cell>
          <cell r="I106" t="str">
            <v>Rupiah</v>
          </cell>
        </row>
        <row r="108">
          <cell r="A108" t="str">
            <v xml:space="preserve">5.d.  </v>
          </cell>
          <cell r="C108" t="str">
            <v>Harga Satuan Agregat Kelas A / M3</v>
          </cell>
        </row>
        <row r="109">
          <cell r="D109" t="str">
            <v xml:space="preserve"> =  Hs1 + Hs2 + Hs3</v>
          </cell>
          <cell r="G109" t="str">
            <v>HSAA</v>
          </cell>
          <cell r="H109">
            <v>52379.538793632441</v>
          </cell>
          <cell r="I109" t="str">
            <v>Rupiah</v>
          </cell>
          <cell r="J109" t="str">
            <v xml:space="preserve"> Di luar PPN</v>
          </cell>
        </row>
        <row r="121">
          <cell r="A121" t="str">
            <v>ITEM PEMBAYARAN</v>
          </cell>
          <cell r="D121" t="str">
            <v>:  AGREGAT KELAS B</v>
          </cell>
        </row>
        <row r="122">
          <cell r="A122" t="str">
            <v>JENIS PEKERJAAN</v>
          </cell>
          <cell r="D122" t="str">
            <v>:  PENGADAAN AGREGAT KELAS B</v>
          </cell>
        </row>
        <row r="123">
          <cell r="A123" t="str">
            <v>SATUAN PEMBAYARAN</v>
          </cell>
          <cell r="D123" t="str">
            <v>:  M3</v>
          </cell>
          <cell r="J123" t="str">
            <v xml:space="preserve">            URAIAN ANALISA HARGA SATUAN</v>
          </cell>
        </row>
        <row r="126">
          <cell r="A126" t="str">
            <v>No.</v>
          </cell>
          <cell r="C126" t="str">
            <v>U R A I A N</v>
          </cell>
          <cell r="G126" t="str">
            <v>KODE</v>
          </cell>
          <cell r="H126" t="str">
            <v>KOEFISIEN</v>
          </cell>
          <cell r="I126" t="str">
            <v>SATUAN</v>
          </cell>
          <cell r="J126" t="str">
            <v>KETERANGAN</v>
          </cell>
        </row>
        <row r="129">
          <cell r="A129" t="str">
            <v>I</v>
          </cell>
          <cell r="C129" t="str">
            <v>ASUMSI</v>
          </cell>
        </row>
        <row r="130">
          <cell r="A130">
            <v>1</v>
          </cell>
          <cell r="C130" t="str">
            <v>Bahan dasar (Batu dan Pasir) diterima di lokasi Alat</v>
          </cell>
        </row>
        <row r="131">
          <cell r="C131" t="str">
            <v>Pemecah Batu (di Base Camp)</v>
          </cell>
        </row>
        <row r="132">
          <cell r="A132">
            <v>2</v>
          </cell>
          <cell r="C132" t="str">
            <v>Kegiatan dilakukan di dalam lokasi Base Camp</v>
          </cell>
        </row>
        <row r="133">
          <cell r="A133">
            <v>3</v>
          </cell>
          <cell r="C133" t="str">
            <v>Proporsi campuran (Spesifikasi) :</v>
          </cell>
          <cell r="E133" t="str">
            <v>- Agregat Halus</v>
          </cell>
          <cell r="G133" t="str">
            <v>Ah</v>
          </cell>
          <cell r="H133">
            <v>25</v>
          </cell>
          <cell r="I133" t="str">
            <v>%</v>
          </cell>
        </row>
        <row r="134">
          <cell r="E134" t="str">
            <v>- Agregat Kasar</v>
          </cell>
          <cell r="G134" t="str">
            <v>Ak</v>
          </cell>
          <cell r="H134">
            <v>75</v>
          </cell>
          <cell r="I134" t="str">
            <v>%</v>
          </cell>
        </row>
        <row r="135">
          <cell r="A135">
            <v>4</v>
          </cell>
          <cell r="C135" t="str">
            <v>Hasil produksi Alat Pemecah Batu :</v>
          </cell>
          <cell r="E135" t="str">
            <v>- Agregat Halus</v>
          </cell>
          <cell r="G135" t="str">
            <v>H</v>
          </cell>
          <cell r="H135">
            <v>30</v>
          </cell>
          <cell r="I135" t="str">
            <v>%</v>
          </cell>
        </row>
        <row r="136">
          <cell r="E136" t="str">
            <v>- Agregat Kasar</v>
          </cell>
          <cell r="G136" t="str">
            <v>K</v>
          </cell>
          <cell r="H136">
            <v>70</v>
          </cell>
          <cell r="I136" t="str">
            <v>%</v>
          </cell>
        </row>
        <row r="137">
          <cell r="A137">
            <v>5</v>
          </cell>
          <cell r="C137" t="str">
            <v>Berat Jenis Bahan :</v>
          </cell>
          <cell r="D137" t="str">
            <v>- Batu / Gravel</v>
          </cell>
          <cell r="G137" t="str">
            <v>D1</v>
          </cell>
          <cell r="H137">
            <v>1.8</v>
          </cell>
          <cell r="I137" t="str">
            <v>Ton/M3</v>
          </cell>
        </row>
        <row r="138">
          <cell r="D138" t="str">
            <v>- Pasir</v>
          </cell>
          <cell r="G138" t="str">
            <v>D2</v>
          </cell>
          <cell r="H138">
            <v>1.67</v>
          </cell>
          <cell r="I138" t="str">
            <v>Ton/M3</v>
          </cell>
        </row>
        <row r="139">
          <cell r="D139" t="str">
            <v>- Batu Pecah</v>
          </cell>
          <cell r="G139" t="str">
            <v>D3</v>
          </cell>
          <cell r="H139">
            <v>1.8</v>
          </cell>
          <cell r="I139" t="str">
            <v>Ton/M3</v>
          </cell>
        </row>
        <row r="140">
          <cell r="A140">
            <v>6</v>
          </cell>
          <cell r="C140" t="str">
            <v>Harga Satuan Bahan Dasar    :</v>
          </cell>
          <cell r="E140" t="str">
            <v>- Batu Kali</v>
          </cell>
          <cell r="G140" t="str">
            <v>Rp1</v>
          </cell>
          <cell r="H140">
            <v>16100</v>
          </cell>
          <cell r="I140" t="str">
            <v>Rp./M3</v>
          </cell>
        </row>
        <row r="141">
          <cell r="E141" t="str">
            <v>- Pasir</v>
          </cell>
          <cell r="G141" t="str">
            <v>Rp2</v>
          </cell>
          <cell r="H141">
            <v>14800</v>
          </cell>
          <cell r="I141" t="str">
            <v>Rp./M3</v>
          </cell>
        </row>
        <row r="142">
          <cell r="A142">
            <v>7</v>
          </cell>
          <cell r="C142" t="str">
            <v>Biaya Operasi Alat :</v>
          </cell>
          <cell r="D142" t="str">
            <v>- Pemecah Batu (Stone Crusher)</v>
          </cell>
          <cell r="G142" t="str">
            <v>Rp3</v>
          </cell>
          <cell r="H142">
            <v>372898.58310040855</v>
          </cell>
          <cell r="I142" t="str">
            <v>Rp./Jam</v>
          </cell>
        </row>
        <row r="143">
          <cell r="D143" t="str">
            <v>- Wheel Loader</v>
          </cell>
          <cell r="G143" t="str">
            <v>Rp4</v>
          </cell>
          <cell r="H143">
            <v>215035.12819823693</v>
          </cell>
          <cell r="I143" t="str">
            <v>Rp./Jam</v>
          </cell>
        </row>
        <row r="144">
          <cell r="A144">
            <v>8</v>
          </cell>
          <cell r="C144" t="str">
            <v>Kapasitas Alat :</v>
          </cell>
          <cell r="D144" t="str">
            <v>- Pemecah Batu (Stone Crusher)</v>
          </cell>
          <cell r="G144" t="str">
            <v>Cp1</v>
          </cell>
          <cell r="H144">
            <v>50</v>
          </cell>
          <cell r="I144" t="str">
            <v>Ton/Jam</v>
          </cell>
        </row>
        <row r="145">
          <cell r="D145" t="str">
            <v>- Wheel Loader</v>
          </cell>
          <cell r="G145" t="str">
            <v>Cp2</v>
          </cell>
          <cell r="H145">
            <v>1.5</v>
          </cell>
          <cell r="I145" t="str">
            <v>M3</v>
          </cell>
          <cell r="J145" t="str">
            <v xml:space="preserve"> Kap. Bucket</v>
          </cell>
        </row>
        <row r="146">
          <cell r="A146">
            <v>9</v>
          </cell>
          <cell r="C146" t="str">
            <v>Faktor Efisiensi Alat :</v>
          </cell>
          <cell r="D146" t="str">
            <v>- Pemecah Batu (Stone Crusher)</v>
          </cell>
          <cell r="G146" t="str">
            <v>Fa1</v>
          </cell>
          <cell r="H146">
            <v>0.7</v>
          </cell>
          <cell r="I146" t="str">
            <v>-</v>
          </cell>
        </row>
        <row r="147">
          <cell r="D147" t="str">
            <v>- Wheel Loader</v>
          </cell>
          <cell r="G147" t="str">
            <v>Fa2</v>
          </cell>
          <cell r="H147">
            <v>0.83</v>
          </cell>
          <cell r="I147" t="str">
            <v>-</v>
          </cell>
        </row>
        <row r="148">
          <cell r="A148">
            <v>10</v>
          </cell>
          <cell r="C148" t="str">
            <v>Faktor Kehilangan Material</v>
          </cell>
          <cell r="G148" t="str">
            <v>Fh</v>
          </cell>
          <cell r="H148">
            <v>1.1000000000000001</v>
          </cell>
          <cell r="I148" t="str">
            <v>-</v>
          </cell>
        </row>
        <row r="150">
          <cell r="A150" t="str">
            <v>II</v>
          </cell>
          <cell r="C150" t="str">
            <v>METHODE PELAKSANAAN</v>
          </cell>
        </row>
        <row r="151">
          <cell r="A151">
            <v>1</v>
          </cell>
          <cell r="C151" t="str">
            <v>Wheel Loader mengangkut batu/gravel dari tumpukan</v>
          </cell>
        </row>
        <row r="152">
          <cell r="C152" t="str">
            <v>dan menuangkannya ke Alat Pemecah Batu.</v>
          </cell>
        </row>
        <row r="153">
          <cell r="A153">
            <v>2</v>
          </cell>
          <cell r="C153" t="str">
            <v>Batu/gravel dipecah dengan Alat Pemecah Batu</v>
          </cell>
        </row>
        <row r="154">
          <cell r="C154" t="str">
            <v>(Stone Crusher) sehingga menghasilkan Agregat</v>
          </cell>
        </row>
        <row r="155">
          <cell r="C155" t="str">
            <v>Kasar dan Agregat Halus.</v>
          </cell>
        </row>
        <row r="156">
          <cell r="A156">
            <v>3</v>
          </cell>
          <cell r="C156" t="str">
            <v>Wheel Loader melakukan pencampuran (blending)</v>
          </cell>
        </row>
        <row r="157">
          <cell r="C157" t="str">
            <v>Agregat Kasar, Agregat Halus dan Pasir menjadi</v>
          </cell>
        </row>
        <row r="158">
          <cell r="C158" t="str">
            <v>Agregat Kelas B.</v>
          </cell>
        </row>
        <row r="160">
          <cell r="A160" t="str">
            <v>III</v>
          </cell>
          <cell r="C160" t="str">
            <v>PERHITUNGAN</v>
          </cell>
        </row>
        <row r="162">
          <cell r="A162" t="str">
            <v>III.1.</v>
          </cell>
          <cell r="C162" t="str">
            <v>HARGA SATUAN AGREGAT PRODUKSI ST. CRUSHER</v>
          </cell>
        </row>
        <row r="164">
          <cell r="A164" t="str">
            <v xml:space="preserve">1.a.  </v>
          </cell>
          <cell r="C164" t="str">
            <v>Kerja Stone Crusher memecah gravel  :</v>
          </cell>
        </row>
        <row r="165">
          <cell r="C165" t="str">
            <v xml:space="preserve">    - Waktu kerja Stone Crusher</v>
          </cell>
          <cell r="G165" t="str">
            <v>Tst</v>
          </cell>
          <cell r="H165">
            <v>1</v>
          </cell>
          <cell r="I165" t="str">
            <v>Jam</v>
          </cell>
        </row>
        <row r="166">
          <cell r="C166" t="str">
            <v xml:space="preserve">    - Produksi Stone Crusher  1 jam</v>
          </cell>
          <cell r="E166" t="str">
            <v>=  (Fa1 x Cp1) : D3</v>
          </cell>
          <cell r="G166" t="str">
            <v>Qb</v>
          </cell>
          <cell r="H166">
            <v>19.444444444444443</v>
          </cell>
          <cell r="I166" t="str">
            <v>M3/Jam</v>
          </cell>
          <cell r="J166" t="str">
            <v xml:space="preserve"> Batu pecah</v>
          </cell>
        </row>
        <row r="167">
          <cell r="C167" t="str">
            <v xml:space="preserve">    - Kebutuhan batu/gravel 1 jam</v>
          </cell>
          <cell r="E167" t="str">
            <v>=  (Fa1 x Cp1) : D1</v>
          </cell>
          <cell r="G167" t="str">
            <v>Qg</v>
          </cell>
          <cell r="H167">
            <v>19.444444444444443</v>
          </cell>
          <cell r="I167" t="str">
            <v>M3/Jam</v>
          </cell>
        </row>
        <row r="169">
          <cell r="A169" t="str">
            <v xml:space="preserve">1.b.  </v>
          </cell>
          <cell r="C169" t="str">
            <v>Kerja Wheel Loader melayani Stone Crusher  :</v>
          </cell>
        </row>
        <row r="170">
          <cell r="C170" t="str">
            <v xml:space="preserve">    - Kap. Angkut / rit   =  (Fa2 x Cp2)</v>
          </cell>
          <cell r="G170" t="str">
            <v>Ka</v>
          </cell>
          <cell r="H170">
            <v>1.2449999999999999</v>
          </cell>
          <cell r="I170" t="str">
            <v>M3</v>
          </cell>
        </row>
        <row r="171">
          <cell r="C171" t="str">
            <v xml:space="preserve">    - Waktu Siklus (Muat, Tuang, Tunggu, dll)</v>
          </cell>
          <cell r="G171" t="str">
            <v>Ts</v>
          </cell>
          <cell r="H171">
            <v>2</v>
          </cell>
          <cell r="I171" t="str">
            <v>menit</v>
          </cell>
        </row>
        <row r="172">
          <cell r="C172" t="str">
            <v xml:space="preserve">    - Waktu kerja W.Loader memasok gravel</v>
          </cell>
        </row>
        <row r="173">
          <cell r="D173" t="str">
            <v>=  {(Qg : Ka) x Ts} : 60 menit</v>
          </cell>
          <cell r="G173" t="str">
            <v>Tw</v>
          </cell>
          <cell r="H173">
            <v>0.52060092220734788</v>
          </cell>
          <cell r="I173" t="str">
            <v>Jam</v>
          </cell>
        </row>
        <row r="175">
          <cell r="A175" t="str">
            <v xml:space="preserve">1.c.  </v>
          </cell>
          <cell r="C175" t="str">
            <v>Biaya Produksi Batu Pecah / M3</v>
          </cell>
        </row>
        <row r="176">
          <cell r="D176" t="str">
            <v>=  {(Tst x Rp3) + (Tw x Rp4)} : Qb</v>
          </cell>
          <cell r="G176" t="str">
            <v>Bp</v>
          </cell>
          <cell r="H176">
            <v>24934.940699008421</v>
          </cell>
          <cell r="I176" t="str">
            <v>Rp./M3</v>
          </cell>
        </row>
        <row r="178">
          <cell r="A178" t="str">
            <v xml:space="preserve">1.d.  </v>
          </cell>
          <cell r="C178" t="str">
            <v>Harga Satuan Batu Pecah Produksi St.Crusher / M3</v>
          </cell>
        </row>
        <row r="179">
          <cell r="D179" t="str">
            <v>=  {(Qg : Qb) x Fh x Rp1} + Bp</v>
          </cell>
          <cell r="G179" t="str">
            <v>HSb</v>
          </cell>
          <cell r="H179">
            <v>42644.940699008424</v>
          </cell>
          <cell r="I179" t="str">
            <v>Rp./M3</v>
          </cell>
        </row>
        <row r="181">
          <cell r="J181" t="str">
            <v xml:space="preserve">Berlanjut </v>
          </cell>
        </row>
        <row r="182">
          <cell r="A182" t="str">
            <v>ITEM PEMBAYARAN</v>
          </cell>
          <cell r="D182" t="str">
            <v>:  AGREGAT KELAS B</v>
          </cell>
        </row>
        <row r="183">
          <cell r="A183" t="str">
            <v>JENIS PEKERJAAN</v>
          </cell>
          <cell r="D183" t="str">
            <v>:  PENGADAAN AGREGAT KELAS B</v>
          </cell>
        </row>
        <row r="184">
          <cell r="A184" t="str">
            <v>SATUAN PEMBAYARAN</v>
          </cell>
          <cell r="D184" t="str">
            <v>:  M3</v>
          </cell>
          <cell r="J184" t="str">
            <v xml:space="preserve">            URAIAN ANALISA HARGA SATUAN</v>
          </cell>
        </row>
        <row r="185">
          <cell r="J185" t="str">
            <v xml:space="preserve">Lanjutan 1 </v>
          </cell>
        </row>
        <row r="187">
          <cell r="A187" t="str">
            <v>No.</v>
          </cell>
          <cell r="C187" t="str">
            <v>U R A I A N</v>
          </cell>
          <cell r="G187" t="str">
            <v>KODE</v>
          </cell>
          <cell r="H187" t="str">
            <v>KOEFISIEN</v>
          </cell>
          <cell r="I187" t="str">
            <v>SATUAN</v>
          </cell>
          <cell r="J187" t="str">
            <v>KETERANGAN</v>
          </cell>
        </row>
        <row r="190">
          <cell r="A190" t="str">
            <v>III.2.</v>
          </cell>
          <cell r="C190" t="str">
            <v>HARGA SATUAN AGREGAT KASAR</v>
          </cell>
        </row>
        <row r="192">
          <cell r="C192" t="str">
            <v>Harga Satuan Agregat Kasar diambil sama dengan</v>
          </cell>
        </row>
        <row r="193">
          <cell r="C193" t="str">
            <v>Agregat Batu Pecah Produksi Stone Crusher</v>
          </cell>
        </row>
        <row r="194">
          <cell r="C194" t="str">
            <v>Harga Satuan Agregat Kasar / M3</v>
          </cell>
          <cell r="G194" t="str">
            <v>HSAk</v>
          </cell>
          <cell r="H194">
            <v>42644.940699008424</v>
          </cell>
          <cell r="I194" t="str">
            <v>Rupiah</v>
          </cell>
          <cell r="J194" t="str">
            <v xml:space="preserve"> Di Luar PPN</v>
          </cell>
        </row>
        <row r="196">
          <cell r="A196" t="str">
            <v>III.3.</v>
          </cell>
          <cell r="C196" t="str">
            <v>HARGA SATUAN AGREGAT HALUS</v>
          </cell>
        </row>
        <row r="198">
          <cell r="C198" t="str">
            <v>Dianggap Agregat produksi Stone Crusher yang lolos</v>
          </cell>
        </row>
        <row r="199">
          <cell r="C199" t="str">
            <v>saringan # 4 (4.75 mm) belum memenuhi Spesifikasi</v>
          </cell>
        </row>
        <row r="200">
          <cell r="C200" t="str">
            <v>sehingga perlu dicampur lagi dengan pasir 10 %</v>
          </cell>
        </row>
        <row r="202">
          <cell r="A202" t="str">
            <v>3.a.</v>
          </cell>
          <cell r="C202" t="str">
            <v>Agregat Hasil Stone Crusher</v>
          </cell>
          <cell r="E202" t="str">
            <v>=  90 % x HSb</v>
          </cell>
          <cell r="G202" t="str">
            <v>Hs1</v>
          </cell>
          <cell r="H202">
            <v>40512.693664058002</v>
          </cell>
          <cell r="I202" t="str">
            <v>Rupiah</v>
          </cell>
        </row>
        <row r="203">
          <cell r="A203" t="str">
            <v>3.b.</v>
          </cell>
          <cell r="C203" t="str">
            <v>P a s i r</v>
          </cell>
          <cell r="E203" t="str">
            <v>=  10 % x Rp2</v>
          </cell>
          <cell r="G203" t="str">
            <v>Hs2</v>
          </cell>
          <cell r="H203">
            <v>740</v>
          </cell>
          <cell r="I203" t="str">
            <v>Rupiah</v>
          </cell>
        </row>
        <row r="204">
          <cell r="A204" t="str">
            <v>3.c.</v>
          </cell>
          <cell r="C204" t="str">
            <v>Waktu pencampuran (blending) dengan Wheel Loader</v>
          </cell>
          <cell r="G204" t="str">
            <v>Tc</v>
          </cell>
          <cell r="H204">
            <v>3.3000000000000002E-2</v>
          </cell>
          <cell r="I204" t="str">
            <v>Jam/M3</v>
          </cell>
        </row>
        <row r="205">
          <cell r="A205" t="str">
            <v>3.d.</v>
          </cell>
          <cell r="C205" t="str">
            <v>Biaya Pencampuran</v>
          </cell>
          <cell r="E205" t="str">
            <v>=  Tc x Rp4</v>
          </cell>
          <cell r="G205" t="str">
            <v>Hs3</v>
          </cell>
          <cell r="H205">
            <v>7096.1592305418189</v>
          </cell>
          <cell r="I205" t="str">
            <v>Rupiah</v>
          </cell>
        </row>
        <row r="207">
          <cell r="C207" t="str">
            <v>Harga Satuan Agregat Halus / M3</v>
          </cell>
        </row>
        <row r="208">
          <cell r="D208" t="str">
            <v xml:space="preserve"> =  Hs1 + Hs2 + Hs3</v>
          </cell>
          <cell r="G208" t="str">
            <v>HSAh</v>
          </cell>
          <cell r="H208">
            <v>48348.852894599819</v>
          </cell>
          <cell r="I208" t="str">
            <v>Rupiah</v>
          </cell>
          <cell r="J208" t="str">
            <v xml:space="preserve"> Di luar PPN</v>
          </cell>
        </row>
        <row r="210">
          <cell r="A210" t="str">
            <v>III.4.</v>
          </cell>
          <cell r="C210" t="str">
            <v>PROSES PENCAMPURAN AGREGAT KELAS B</v>
          </cell>
        </row>
        <row r="212">
          <cell r="C212" t="str">
            <v>Untuk setiap 1 M3 Agregat Kelas B, diperlukan :</v>
          </cell>
        </row>
        <row r="214">
          <cell r="A214" t="str">
            <v xml:space="preserve">4.a.  </v>
          </cell>
          <cell r="C214" t="str">
            <v xml:space="preserve">     - Agregat Kasar</v>
          </cell>
          <cell r="D214" t="str">
            <v>=  Ak x 1 M3</v>
          </cell>
          <cell r="G214" t="str">
            <v>Vk</v>
          </cell>
          <cell r="H214">
            <v>0.75</v>
          </cell>
          <cell r="I214" t="str">
            <v>M3</v>
          </cell>
        </row>
        <row r="215">
          <cell r="C215" t="str">
            <v xml:space="preserve">     - Agregat Halus</v>
          </cell>
          <cell r="D215" t="str">
            <v>=  Ah x 1 M3</v>
          </cell>
          <cell r="G215" t="str">
            <v>Vh</v>
          </cell>
          <cell r="H215">
            <v>0.25</v>
          </cell>
          <cell r="I215" t="str">
            <v>M3</v>
          </cell>
        </row>
        <row r="216">
          <cell r="C216" t="str">
            <v xml:space="preserve">     - Total volume batu pecah  =  Vk + Vh</v>
          </cell>
          <cell r="G216" t="str">
            <v>Va</v>
          </cell>
          <cell r="H216">
            <v>1</v>
          </cell>
          <cell r="I216" t="str">
            <v>M3</v>
          </cell>
        </row>
        <row r="218">
          <cell r="A218" t="str">
            <v xml:space="preserve">4.c.  </v>
          </cell>
          <cell r="C218" t="str">
            <v>Waktu pencampuran (blending) oleh Wheel Loader</v>
          </cell>
          <cell r="G218" t="str">
            <v>Tc</v>
          </cell>
          <cell r="H218">
            <v>3.3333333333333298E-2</v>
          </cell>
          <cell r="I218" t="str">
            <v>Jam/M3</v>
          </cell>
        </row>
        <row r="220">
          <cell r="A220" t="str">
            <v>III.5.</v>
          </cell>
          <cell r="C220" t="str">
            <v>HARGA SATUAN BAHAN AGREGAT KELAS B</v>
          </cell>
        </row>
        <row r="222">
          <cell r="A222" t="str">
            <v xml:space="preserve">5.a.  </v>
          </cell>
          <cell r="C222" t="str">
            <v>Agregat Kasar</v>
          </cell>
          <cell r="D222" t="str">
            <v xml:space="preserve"> =  Vk x HSAk</v>
          </cell>
          <cell r="G222" t="str">
            <v>Hs1</v>
          </cell>
          <cell r="H222">
            <v>31983.705524256318</v>
          </cell>
          <cell r="I222" t="str">
            <v>Rupiah</v>
          </cell>
        </row>
        <row r="224">
          <cell r="A224" t="str">
            <v xml:space="preserve">5.b.  </v>
          </cell>
          <cell r="C224" t="str">
            <v>Agregat Halus</v>
          </cell>
          <cell r="D224" t="str">
            <v xml:space="preserve"> =  Vh x HSAh</v>
          </cell>
          <cell r="G224" t="str">
            <v>Hs2</v>
          </cell>
          <cell r="H224">
            <v>12087.213223649955</v>
          </cell>
          <cell r="I224" t="str">
            <v>Rupiah</v>
          </cell>
        </row>
        <row r="226">
          <cell r="A226" t="str">
            <v xml:space="preserve">5.c.  </v>
          </cell>
          <cell r="C226" t="str">
            <v>Biaya Pencampuran</v>
          </cell>
          <cell r="D226" t="str">
            <v xml:space="preserve"> =  Tc x Rp4</v>
          </cell>
          <cell r="G226" t="str">
            <v>Hs3</v>
          </cell>
          <cell r="H226">
            <v>7167.8376066078899</v>
          </cell>
          <cell r="I226" t="str">
            <v>Rupiah</v>
          </cell>
        </row>
        <row r="228">
          <cell r="A228" t="str">
            <v xml:space="preserve">5.d.  </v>
          </cell>
          <cell r="C228" t="str">
            <v>Harga Satuan Agregat Kelas B / M3</v>
          </cell>
        </row>
        <row r="229">
          <cell r="D229" t="str">
            <v xml:space="preserve"> =  Hs1 + Hs2 + Hs3</v>
          </cell>
          <cell r="G229" t="str">
            <v>HSAA</v>
          </cell>
          <cell r="H229">
            <v>51238.756354514167</v>
          </cell>
          <cell r="I229" t="str">
            <v>Rupiah</v>
          </cell>
          <cell r="J229" t="str">
            <v xml:space="preserve"> Di luar PPN</v>
          </cell>
        </row>
        <row r="352">
          <cell r="A352" t="str">
            <v>ITEM PEMBAYARAN</v>
          </cell>
          <cell r="D352" t="str">
            <v>:  AGREGAT KELAS C</v>
          </cell>
        </row>
        <row r="353">
          <cell r="A353" t="str">
            <v>JENIS PEKERJAAN</v>
          </cell>
          <cell r="D353" t="str">
            <v>:  PENGADAAN AGREGAT KELAS C</v>
          </cell>
        </row>
        <row r="354">
          <cell r="A354" t="str">
            <v>SATUAN PEMBAYARAN</v>
          </cell>
          <cell r="D354" t="str">
            <v>:  M3</v>
          </cell>
          <cell r="J354" t="str">
            <v xml:space="preserve">            URAIAN ANALISA HARGA SATUAN</v>
          </cell>
        </row>
        <row r="357">
          <cell r="A357" t="str">
            <v>No.</v>
          </cell>
          <cell r="C357" t="str">
            <v>U R A I A N</v>
          </cell>
          <cell r="G357" t="str">
            <v>KODE</v>
          </cell>
          <cell r="H357" t="str">
            <v>KOEFISIEN</v>
          </cell>
          <cell r="I357" t="str">
            <v>SATUAN</v>
          </cell>
          <cell r="J357" t="str">
            <v>KETERANGAN</v>
          </cell>
        </row>
        <row r="360">
          <cell r="A360" t="str">
            <v>I</v>
          </cell>
          <cell r="C360" t="str">
            <v>ASUMSI</v>
          </cell>
        </row>
        <row r="361">
          <cell r="A361">
            <v>1</v>
          </cell>
          <cell r="C361" t="str">
            <v>Bahan dasar (Batu dan Pasir) diterima di lokasi Alat</v>
          </cell>
        </row>
        <row r="362">
          <cell r="C362" t="str">
            <v>Pemecah Batu (di Base Camp)</v>
          </cell>
        </row>
        <row r="363">
          <cell r="A363">
            <v>2</v>
          </cell>
          <cell r="C363" t="str">
            <v>Kegiatan dilakukan di dalam lokasi Base Camp</v>
          </cell>
        </row>
        <row r="364">
          <cell r="A364">
            <v>3</v>
          </cell>
          <cell r="C364" t="str">
            <v>Komposisi campuran  :</v>
          </cell>
          <cell r="E364" t="str">
            <v>- Batu Pecah</v>
          </cell>
          <cell r="G364" t="str">
            <v>Ab</v>
          </cell>
          <cell r="H364">
            <v>60</v>
          </cell>
          <cell r="I364" t="str">
            <v>%</v>
          </cell>
        </row>
        <row r="365">
          <cell r="E365" t="str">
            <v>- Sirtu</v>
          </cell>
          <cell r="G365" t="str">
            <v>As</v>
          </cell>
          <cell r="H365">
            <v>40</v>
          </cell>
          <cell r="I365" t="str">
            <v>%</v>
          </cell>
        </row>
        <row r="366">
          <cell r="A366">
            <v>4</v>
          </cell>
          <cell r="C366" t="str">
            <v>Hasil produksi Alat Pemecah Batu :</v>
          </cell>
          <cell r="E366" t="str">
            <v>- Agregat Halus</v>
          </cell>
          <cell r="G366" t="str">
            <v>H</v>
          </cell>
          <cell r="H366">
            <v>30</v>
          </cell>
          <cell r="I366" t="str">
            <v>%</v>
          </cell>
        </row>
        <row r="367">
          <cell r="E367" t="str">
            <v>- Agregat Kasar</v>
          </cell>
          <cell r="G367" t="str">
            <v>K</v>
          </cell>
          <cell r="H367">
            <v>70</v>
          </cell>
          <cell r="I367" t="str">
            <v>%</v>
          </cell>
        </row>
        <row r="368">
          <cell r="A368">
            <v>5</v>
          </cell>
          <cell r="C368" t="str">
            <v>Berat Jenis Bahan :</v>
          </cell>
          <cell r="D368" t="str">
            <v>- Batu / Gravel</v>
          </cell>
          <cell r="G368" t="str">
            <v>D1</v>
          </cell>
          <cell r="H368">
            <v>1.8</v>
          </cell>
          <cell r="I368" t="str">
            <v>Ton/M3</v>
          </cell>
        </row>
        <row r="369">
          <cell r="D369" t="str">
            <v>- Sirtu</v>
          </cell>
          <cell r="G369" t="str">
            <v>D2</v>
          </cell>
          <cell r="H369">
            <v>1.67</v>
          </cell>
          <cell r="I369" t="str">
            <v>Ton/M3</v>
          </cell>
        </row>
        <row r="370">
          <cell r="D370" t="str">
            <v>- Batu Pecah</v>
          </cell>
          <cell r="G370" t="str">
            <v>D3</v>
          </cell>
          <cell r="H370">
            <v>1.8</v>
          </cell>
          <cell r="I370" t="str">
            <v>Ton/M3</v>
          </cell>
        </row>
        <row r="371">
          <cell r="A371">
            <v>6</v>
          </cell>
          <cell r="C371" t="str">
            <v>Harga Satuan Bahan Dasar    :</v>
          </cell>
          <cell r="E371" t="str">
            <v>- Batu / Gravel</v>
          </cell>
          <cell r="G371" t="str">
            <v>Rp1</v>
          </cell>
          <cell r="H371">
            <v>22100</v>
          </cell>
          <cell r="I371" t="str">
            <v>Rp./M3</v>
          </cell>
        </row>
        <row r="372">
          <cell r="E372" t="str">
            <v>- Sirtu</v>
          </cell>
          <cell r="G372" t="str">
            <v>Rp2</v>
          </cell>
          <cell r="H372">
            <v>14800</v>
          </cell>
          <cell r="I372" t="str">
            <v>Rp./M3</v>
          </cell>
        </row>
        <row r="373">
          <cell r="A373">
            <v>7</v>
          </cell>
          <cell r="C373" t="str">
            <v>Biaya Operasi Alat :</v>
          </cell>
          <cell r="D373" t="str">
            <v>- Pemecah Batu (Stone Crusher)</v>
          </cell>
          <cell r="G373" t="str">
            <v>Rp3</v>
          </cell>
          <cell r="H373">
            <v>372898.58310040855</v>
          </cell>
          <cell r="I373" t="str">
            <v>Rp./Jam</v>
          </cell>
        </row>
        <row r="374">
          <cell r="D374" t="str">
            <v>- Wheel Loader</v>
          </cell>
          <cell r="G374" t="str">
            <v>Rp4</v>
          </cell>
          <cell r="H374">
            <v>215035.12819823693</v>
          </cell>
          <cell r="I374" t="str">
            <v>Rp./Jam</v>
          </cell>
        </row>
        <row r="375">
          <cell r="A375">
            <v>8</v>
          </cell>
          <cell r="C375" t="str">
            <v>Kapasitas Alat :</v>
          </cell>
          <cell r="D375" t="str">
            <v>- Pemecah Batu (Stone Crusher)</v>
          </cell>
          <cell r="G375" t="str">
            <v>Cp1</v>
          </cell>
          <cell r="H375">
            <v>50</v>
          </cell>
          <cell r="I375" t="str">
            <v>Ton/Jam</v>
          </cell>
        </row>
        <row r="376">
          <cell r="D376" t="str">
            <v>- Wheel Loader</v>
          </cell>
          <cell r="G376" t="str">
            <v>Cp2</v>
          </cell>
          <cell r="H376">
            <v>1.5</v>
          </cell>
          <cell r="I376" t="str">
            <v>M3</v>
          </cell>
          <cell r="J376" t="str">
            <v xml:space="preserve"> Kap. Bucket</v>
          </cell>
        </row>
        <row r="377">
          <cell r="A377">
            <v>9</v>
          </cell>
          <cell r="C377" t="str">
            <v>Faktor Efisiensi Alat :</v>
          </cell>
          <cell r="D377" t="str">
            <v>- Pemecah Batu (Stone Crusher)</v>
          </cell>
          <cell r="G377" t="str">
            <v>Fa1</v>
          </cell>
          <cell r="H377">
            <v>0.7</v>
          </cell>
          <cell r="I377" t="str">
            <v>-</v>
          </cell>
        </row>
        <row r="378">
          <cell r="D378" t="str">
            <v>- Wheel Loader</v>
          </cell>
          <cell r="G378" t="str">
            <v>Fa2</v>
          </cell>
          <cell r="H378">
            <v>0.83</v>
          </cell>
          <cell r="I378" t="str">
            <v>-</v>
          </cell>
        </row>
        <row r="379">
          <cell r="A379">
            <v>10</v>
          </cell>
          <cell r="C379" t="str">
            <v>Faktor Kehilangan Material</v>
          </cell>
          <cell r="G379" t="str">
            <v>Fh</v>
          </cell>
          <cell r="H379">
            <v>1.1000000000000001</v>
          </cell>
          <cell r="I379" t="str">
            <v>-</v>
          </cell>
        </row>
        <row r="381">
          <cell r="A381" t="str">
            <v>II</v>
          </cell>
          <cell r="C381" t="str">
            <v>METHODE PELAKSANAAN</v>
          </cell>
        </row>
        <row r="382">
          <cell r="A382">
            <v>1</v>
          </cell>
          <cell r="C382" t="str">
            <v>Wheel Loader mengangkut batu/gravel dari tumpukan</v>
          </cell>
        </row>
        <row r="383">
          <cell r="C383" t="str">
            <v>dan menuangkannya ke Alat Pemecah Batu.</v>
          </cell>
        </row>
        <row r="384">
          <cell r="A384">
            <v>2</v>
          </cell>
          <cell r="C384" t="str">
            <v>Batu/gravel dipecah dengan Alat Pemecah Batu</v>
          </cell>
        </row>
        <row r="385">
          <cell r="C385" t="str">
            <v>(Stone Crusher) sehingga menghasilkan Agregat</v>
          </cell>
        </row>
        <row r="386">
          <cell r="C386" t="str">
            <v>Kasar dan Agregat Halus.</v>
          </cell>
        </row>
        <row r="387">
          <cell r="A387">
            <v>3</v>
          </cell>
          <cell r="C387" t="str">
            <v>Wheel Loader melakukan pencampuran (blending)</v>
          </cell>
        </row>
        <row r="388">
          <cell r="C388" t="str">
            <v>Agregat Batu Pecah dan Sirtu menjadi Agregat</v>
          </cell>
        </row>
        <row r="389">
          <cell r="C389" t="str">
            <v>Kelas C.</v>
          </cell>
        </row>
        <row r="391">
          <cell r="A391" t="str">
            <v>III</v>
          </cell>
          <cell r="C391" t="str">
            <v>PERHITUNGAN</v>
          </cell>
        </row>
        <row r="393">
          <cell r="A393" t="str">
            <v>III.1.</v>
          </cell>
          <cell r="C393" t="str">
            <v>HARGA SATUAN AGREGAT PRODUKSI ST. CRUSHER</v>
          </cell>
        </row>
        <row r="395">
          <cell r="A395" t="str">
            <v xml:space="preserve">1.a.  </v>
          </cell>
          <cell r="C395" t="str">
            <v>Kerja Stone Crusher memecah gravel  :</v>
          </cell>
        </row>
        <row r="396">
          <cell r="C396" t="str">
            <v xml:space="preserve">    - Waktu kerja Stone Crusher</v>
          </cell>
          <cell r="G396" t="str">
            <v>Tst</v>
          </cell>
          <cell r="H396">
            <v>1</v>
          </cell>
          <cell r="I396" t="str">
            <v>Jam</v>
          </cell>
        </row>
        <row r="397">
          <cell r="C397" t="str">
            <v xml:space="preserve">    - Produksi Stone Crusher  1 jam</v>
          </cell>
          <cell r="E397" t="str">
            <v>=  (Fa1 x Cp1) : D3</v>
          </cell>
          <cell r="G397" t="str">
            <v>Qb</v>
          </cell>
          <cell r="H397">
            <v>19.444444444444443</v>
          </cell>
          <cell r="I397" t="str">
            <v>M3/Jam</v>
          </cell>
          <cell r="J397" t="str">
            <v xml:space="preserve"> Batu pecah</v>
          </cell>
        </row>
        <row r="398">
          <cell r="C398" t="str">
            <v xml:space="preserve">    - Kebutuhan batu/gravel 1 jam</v>
          </cell>
          <cell r="E398" t="str">
            <v>=  (Fa1 x Cp1) : D1</v>
          </cell>
          <cell r="G398" t="str">
            <v>Qg</v>
          </cell>
          <cell r="H398">
            <v>19.444444444444443</v>
          </cell>
          <cell r="I398" t="str">
            <v>M3/Jam</v>
          </cell>
        </row>
        <row r="400">
          <cell r="A400" t="str">
            <v xml:space="preserve">1.b.  </v>
          </cell>
          <cell r="C400" t="str">
            <v>Kerja Wheel Loader melayani Stone Crusher  :</v>
          </cell>
        </row>
        <row r="401">
          <cell r="C401" t="str">
            <v xml:space="preserve">    - Kap. Angkut / rit   =  (Fa2 x Cp2)</v>
          </cell>
          <cell r="G401" t="str">
            <v>Ka</v>
          </cell>
          <cell r="H401">
            <v>1.2449999999999999</v>
          </cell>
          <cell r="I401" t="str">
            <v>M3</v>
          </cell>
        </row>
        <row r="402">
          <cell r="C402" t="str">
            <v xml:space="preserve">    - Waktu Siklus (Muat, Tuang, Tunggu, dll)</v>
          </cell>
          <cell r="G402" t="str">
            <v>Ts</v>
          </cell>
          <cell r="H402">
            <v>2</v>
          </cell>
          <cell r="I402" t="str">
            <v>menit</v>
          </cell>
        </row>
        <row r="403">
          <cell r="C403" t="str">
            <v xml:space="preserve">    - Waktu kerja W.Loader memasok gravel</v>
          </cell>
        </row>
        <row r="404">
          <cell r="D404" t="str">
            <v>=  {(Qg : Ka) x Ts} : 60 menit</v>
          </cell>
          <cell r="G404" t="str">
            <v>Tw</v>
          </cell>
          <cell r="H404">
            <v>0.52060092220734788</v>
          </cell>
          <cell r="I404" t="str">
            <v>Jam</v>
          </cell>
        </row>
        <row r="406">
          <cell r="A406" t="str">
            <v xml:space="preserve">1.c.  </v>
          </cell>
          <cell r="C406" t="str">
            <v>Biaya Produksi Batu Pecah / M3</v>
          </cell>
        </row>
        <row r="407">
          <cell r="D407" t="str">
            <v>=  {(Tst x Rp3) + (Tw x Rp4)} : Qb</v>
          </cell>
          <cell r="G407" t="str">
            <v>Bp</v>
          </cell>
          <cell r="H407">
            <v>24934.940699008421</v>
          </cell>
          <cell r="I407" t="str">
            <v>Rp./M3</v>
          </cell>
        </row>
        <row r="409">
          <cell r="A409" t="str">
            <v xml:space="preserve">1.d.  </v>
          </cell>
          <cell r="C409" t="str">
            <v>Harga Satuan Batu Pecah Produksi St.Crusher / M3</v>
          </cell>
        </row>
        <row r="410">
          <cell r="D410" t="str">
            <v>=  {(Qg : Qb) x Fh x Rp1} + Bp</v>
          </cell>
          <cell r="G410" t="str">
            <v>HSb</v>
          </cell>
          <cell r="H410">
            <v>49244.940699008424</v>
          </cell>
          <cell r="I410" t="str">
            <v>Rp./M3</v>
          </cell>
        </row>
        <row r="412">
          <cell r="J412" t="str">
            <v xml:space="preserve">Berlanjut </v>
          </cell>
        </row>
        <row r="413">
          <cell r="A413" t="str">
            <v>ITEM PEMBAYARAN</v>
          </cell>
          <cell r="D413" t="str">
            <v>:  AGREGAT KELAS C</v>
          </cell>
        </row>
        <row r="414">
          <cell r="A414" t="str">
            <v>JENIS PEKERJAAN</v>
          </cell>
          <cell r="D414" t="str">
            <v>:  PENGADAAN AGREGAT KELAS C</v>
          </cell>
        </row>
        <row r="415">
          <cell r="A415" t="str">
            <v>SATUAN PEMBAYARAN</v>
          </cell>
          <cell r="D415" t="str">
            <v>:  M3</v>
          </cell>
          <cell r="J415" t="str">
            <v xml:space="preserve">            URAIAN ANALISA HARGA SATUAN</v>
          </cell>
        </row>
        <row r="416">
          <cell r="J416" t="str">
            <v xml:space="preserve">Lanjutan 1 </v>
          </cell>
        </row>
        <row r="418">
          <cell r="A418" t="str">
            <v>No.</v>
          </cell>
          <cell r="C418" t="str">
            <v>U R A I A N</v>
          </cell>
          <cell r="G418" t="str">
            <v>KODE</v>
          </cell>
          <cell r="H418" t="str">
            <v>KOEFISIEN</v>
          </cell>
          <cell r="I418" t="str">
            <v>SATUAN</v>
          </cell>
          <cell r="J418" t="str">
            <v>KETERANGAN</v>
          </cell>
        </row>
        <row r="421">
          <cell r="A421" t="str">
            <v>III.2.</v>
          </cell>
          <cell r="C421" t="str">
            <v>PROSES PENCAMPURAN AGREGAT KELAS C</v>
          </cell>
        </row>
        <row r="423">
          <cell r="C423" t="str">
            <v>Untuk setiap 1 M3 Agregat Kelas C, diperlukan :</v>
          </cell>
        </row>
        <row r="425">
          <cell r="A425" t="str">
            <v xml:space="preserve">2.a.  </v>
          </cell>
          <cell r="C425" t="str">
            <v>Volume batu pecah produksi Stone Crusher</v>
          </cell>
        </row>
        <row r="427">
          <cell r="D427" t="str">
            <v>( Ab X 1 M3 )</v>
          </cell>
          <cell r="G427" t="str">
            <v>Vp</v>
          </cell>
          <cell r="H427">
            <v>0.6</v>
          </cell>
          <cell r="I427" t="str">
            <v>M3</v>
          </cell>
        </row>
        <row r="430">
          <cell r="A430" t="str">
            <v xml:space="preserve">2.b.  </v>
          </cell>
          <cell r="C430" t="str">
            <v>Volume sirtu</v>
          </cell>
          <cell r="D430" t="str">
            <v>( As X 1 M3 )</v>
          </cell>
          <cell r="G430" t="str">
            <v>Vs</v>
          </cell>
          <cell r="H430">
            <v>0.4</v>
          </cell>
          <cell r="I430" t="str">
            <v>M3</v>
          </cell>
        </row>
        <row r="433">
          <cell r="A433" t="str">
            <v xml:space="preserve">2.c.  </v>
          </cell>
          <cell r="C433" t="str">
            <v>Waktu pencampuran (blending) oleh Wheel Loader</v>
          </cell>
          <cell r="G433" t="str">
            <v>Tc</v>
          </cell>
          <cell r="H433">
            <v>3.3333333333333298E-2</v>
          </cell>
          <cell r="I433" t="str">
            <v>Jam/M3</v>
          </cell>
        </row>
        <row r="435">
          <cell r="A435" t="str">
            <v>III.3.</v>
          </cell>
          <cell r="C435" t="str">
            <v>HARGA SATUAN BAHAN AGREGAT KELAS C</v>
          </cell>
        </row>
        <row r="437">
          <cell r="A437" t="str">
            <v xml:space="preserve">3.a.  </v>
          </cell>
          <cell r="C437" t="str">
            <v>Batu Pecah</v>
          </cell>
          <cell r="D437" t="str">
            <v xml:space="preserve"> =  Vp x HSb</v>
          </cell>
          <cell r="G437" t="str">
            <v>Hs1</v>
          </cell>
          <cell r="H437">
            <v>29546.964419405052</v>
          </cell>
          <cell r="I437" t="str">
            <v>Rupiah</v>
          </cell>
        </row>
        <row r="439">
          <cell r="A439" t="str">
            <v xml:space="preserve">3.b.  </v>
          </cell>
          <cell r="C439" t="str">
            <v>Pasir</v>
          </cell>
          <cell r="D439" t="str">
            <v xml:space="preserve"> =  Vs x Rp2</v>
          </cell>
          <cell r="G439" t="str">
            <v>Hs2</v>
          </cell>
          <cell r="H439">
            <v>5920</v>
          </cell>
          <cell r="I439" t="str">
            <v>Rupiah</v>
          </cell>
        </row>
        <row r="441">
          <cell r="A441" t="str">
            <v xml:space="preserve">3.c.  </v>
          </cell>
          <cell r="C441" t="str">
            <v>Biaya Pencampuran</v>
          </cell>
          <cell r="D441" t="str">
            <v xml:space="preserve"> =  Tc x Rp4</v>
          </cell>
          <cell r="G441" t="str">
            <v>Hs3</v>
          </cell>
          <cell r="H441">
            <v>7167.8376066078899</v>
          </cell>
          <cell r="I441" t="str">
            <v>Rupiah</v>
          </cell>
        </row>
        <row r="443">
          <cell r="A443" t="str">
            <v xml:space="preserve">3.d.  </v>
          </cell>
          <cell r="C443" t="str">
            <v>Harga Satuan Agregat Kelas C / M3</v>
          </cell>
        </row>
        <row r="444">
          <cell r="D444" t="str">
            <v xml:space="preserve"> =  Hs1 + Hs2 + Hs3</v>
          </cell>
          <cell r="G444" t="str">
            <v>HSAA</v>
          </cell>
          <cell r="H444">
            <v>42634.802026012941</v>
          </cell>
          <cell r="I444" t="str">
            <v>Rupiah</v>
          </cell>
          <cell r="J444" t="str">
            <v xml:space="preserve"> Di luar PPN</v>
          </cell>
        </row>
        <row r="445">
          <cell r="G445" t="str">
            <v>PPN</v>
          </cell>
          <cell r="H445">
            <v>4263.480202601294</v>
          </cell>
          <cell r="I445" t="str">
            <v>Rupiah</v>
          </cell>
          <cell r="J445" t="str">
            <v xml:space="preserve"> PPN = 10 %</v>
          </cell>
        </row>
        <row r="446">
          <cell r="G446" t="str">
            <v>HSAA</v>
          </cell>
          <cell r="H446">
            <v>46898.282228614233</v>
          </cell>
          <cell r="I446" t="str">
            <v>Rupiah</v>
          </cell>
          <cell r="J446" t="str">
            <v xml:space="preserve"> Termasuk PPN</v>
          </cell>
        </row>
      </sheetData>
      <sheetData sheetId="39" refreshError="1"/>
      <sheetData sheetId="4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UPAH"/>
      <sheetName val="HOK"/>
      <sheetName val="Sheet2"/>
      <sheetName val="KASUM"/>
      <sheetName val="LPD"/>
      <sheetName val="KWIT"/>
      <sheetName val="BHN 350"/>
      <sheetName val="BHN 150"/>
      <sheetName val="BHN 100A"/>
      <sheetName val="NOTA"/>
      <sheetName val="BHN 100B"/>
      <sheetName val="TOTAL BHN"/>
      <sheetName val="BHN 700"/>
      <sheetName val="MBL  DES"/>
      <sheetName val="MBL"/>
      <sheetName val="PPN"/>
      <sheetName val="PPH"/>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refreshError="1"/>
      <sheetData sheetId="15" refreshError="1"/>
      <sheetData sheetId="16"/>
      <sheetData sheetId="1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_PENAWARAN"/>
      <sheetName val="Rekap"/>
      <sheetName val="RAB"/>
      <sheetName val="HSD"/>
      <sheetName val="Analisa angkutan"/>
      <sheetName val="Analisa"/>
      <sheetName val="ana alat"/>
      <sheetName val="TS"/>
      <sheetName val="METODE"/>
      <sheetName val="JAD PERSON"/>
      <sheetName val="JAD MAT"/>
      <sheetName val="jdwl alat"/>
      <sheetName val="W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_PENAWARAN"/>
      <sheetName val="Rekap"/>
      <sheetName val="RAB"/>
      <sheetName val="HSD"/>
      <sheetName val="Analisa angkutan"/>
      <sheetName val="Analisa"/>
      <sheetName val="ana alat"/>
      <sheetName val="TS"/>
      <sheetName val="METODE"/>
      <sheetName val="JAD PERSON"/>
      <sheetName val="JAD MAT"/>
      <sheetName val="jdwl alat"/>
      <sheetName val="W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1"/>
      <sheetName val="2"/>
      <sheetName val="3"/>
      <sheetName val="4"/>
      <sheetName val="5"/>
      <sheetName val="6"/>
      <sheetName val="wtana"/>
      <sheetName val="minggu"/>
      <sheetName val="BULAN"/>
      <sheetName val="COVER 1"/>
      <sheetName val="COVER"/>
    </sheetNames>
    <sheetDataSet>
      <sheetData sheetId="0"/>
      <sheetData sheetId="1"/>
      <sheetData sheetId="2"/>
      <sheetData sheetId="3"/>
      <sheetData sheetId="4"/>
      <sheetData sheetId="5"/>
      <sheetData sheetId="6"/>
      <sheetData sheetId="7">
        <row r="103">
          <cell r="F103">
            <v>136360000</v>
          </cell>
        </row>
      </sheetData>
      <sheetData sheetId="8">
        <row r="21">
          <cell r="H21">
            <v>99.999497565268385</v>
          </cell>
        </row>
      </sheetData>
      <sheetData sheetId="9"/>
      <sheetData sheetId="10"/>
      <sheetData sheetId="1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1"/>
      <sheetName val="2"/>
      <sheetName val="3"/>
      <sheetName val="4"/>
      <sheetName val="5"/>
      <sheetName val="6"/>
      <sheetName val="wtana"/>
      <sheetName val="minggu"/>
      <sheetName val="BULAN"/>
      <sheetName val="COVER 1"/>
      <sheetName val="COVER"/>
    </sheetNames>
    <sheetDataSet>
      <sheetData sheetId="0"/>
      <sheetData sheetId="1"/>
      <sheetData sheetId="2"/>
      <sheetData sheetId="3"/>
      <sheetData sheetId="4"/>
      <sheetData sheetId="5"/>
      <sheetData sheetId="6"/>
      <sheetData sheetId="7">
        <row r="103">
          <cell r="F103">
            <v>136360000</v>
          </cell>
        </row>
      </sheetData>
      <sheetData sheetId="8">
        <row r="21">
          <cell r="H21">
            <v>99.999497565268385</v>
          </cell>
        </row>
      </sheetData>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it~Dok"/>
      <sheetName val="Info~Perusahaan"/>
      <sheetName val="Form~Isian 1 C"/>
      <sheetName val="Daf_Isian"/>
      <sheetName val="Neraca"/>
      <sheetName val="Personalia"/>
      <sheetName val="Daf_Alat"/>
      <sheetName val="Pengalaman"/>
      <sheetName val="Sdg~Kerja"/>
      <sheetName val="SKK"/>
      <sheetName val="CheckList"/>
      <sheetName val="srt~pen"/>
      <sheetName val="S~Nyata"/>
      <sheetName val="Hrg~Dsr"/>
      <sheetName val="Uraian Anl~Hrg Sat"/>
      <sheetName val="ANL~ALAT"/>
      <sheetName val="3-DIV8 "/>
      <sheetName val="3-DIV7"/>
      <sheetName val="3-DIV6"/>
      <sheetName val="3-DIV5"/>
      <sheetName val="3-DIV3"/>
      <sheetName val="3-DIV2"/>
      <sheetName val="3-DIV1 "/>
      <sheetName val="Keg~Konst."/>
      <sheetName val="1-BOQ"/>
      <sheetName val="REKAP"/>
      <sheetName val="Jdwl~Alat "/>
      <sheetName val="Jdwl~Mtr"/>
      <sheetName val="Jdwl~Schedule"/>
      <sheetName val="Jdwl~person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ANALISA HARGA SATUAN"/>
      <sheetName val="REKAPITULASI"/>
      <sheetName val="RAB BPP"/>
      <sheetName val="RAB RUMAH DINAS"/>
      <sheetName val="Schedule"/>
      <sheetName val="bag alir"/>
      <sheetName val="COVER"/>
    </sheetNames>
    <sheetDataSet>
      <sheetData sheetId="0"/>
      <sheetData sheetId="1"/>
      <sheetData sheetId="2"/>
      <sheetData sheetId="3"/>
      <sheetData sheetId="4"/>
      <sheetData sheetId="5"/>
      <sheetData sheetId="6"/>
      <sheetData sheetId="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1"/>
      <sheetName val="2"/>
      <sheetName val="3"/>
      <sheetName val="4"/>
      <sheetName val="5"/>
      <sheetName val="6"/>
      <sheetName val="rab"/>
      <sheetName val="mess"/>
      <sheetName val="MCK"/>
      <sheetName val="UMUM"/>
      <sheetName val="cover"/>
      <sheetName val="HARGA SATUAN"/>
      <sheetName val="ANALISA HARGA SATUAN"/>
      <sheetName val="RENCANA ANGGARAN BIAYA"/>
      <sheetName val="RAB TEMPAT PARKIR RSUD"/>
      <sheetName val="ANALISA"/>
      <sheetName val="MASDA"/>
      <sheetName val="JADWAL PENGGUNAAN"/>
      <sheetName val="JADWAL MOBILISASI"/>
      <sheetName val="Mark-up"/>
      <sheetName val="Progress"/>
      <sheetName val="A"/>
      <sheetName val="DATA UMUM (2)"/>
      <sheetName val="UPAH"/>
      <sheetName val="REKAP"/>
      <sheetName val="keb-BHN"/>
      <sheetName val="LAL - PASAR PAGI "/>
      <sheetName val="upahbahan"/>
      <sheetName val="rab1"/>
      <sheetName val="OUTPUT"/>
      <sheetName val="BQ_E20_02_Rp_"/>
      <sheetName val="DATA PROYEK"/>
      <sheetName val="Break Down I"/>
      <sheetName val="Break Down II"/>
      <sheetName val="Break Down III"/>
      <sheetName val="Daftar Alat"/>
      <sheetName val="Hrn I"/>
      <sheetName val="Hrn II"/>
      <sheetName val="Hrn III"/>
      <sheetName val="DAFT BAHAN"/>
      <sheetName val="Volume Mingguan"/>
      <sheetName val="Basic Price"/>
      <sheetName val="ana"/>
      <sheetName val="R A B"/>
      <sheetName val="RAB BPP"/>
      <sheetName val="Rekap Type C"/>
      <sheetName val="Rkp Umum"/>
      <sheetName val=" RAB LUKU"/>
      <sheetName val="PERSIAPAN"/>
      <sheetName val="BAHAN"/>
      <sheetName val="ANALISA 1"/>
      <sheetName val="RADIO CONTROLS"/>
      <sheetName val="Plat"/>
      <sheetName val="Harsat Upah"/>
      <sheetName val="DAFTAR BESI KANAL C SIKU"/>
      <sheetName val="HRG BHN"/>
      <sheetName val="Agregat"/>
      <sheetName val="DASAR"/>
      <sheetName val="Alat"/>
      <sheetName val="Sub"/>
      <sheetName val="DC"/>
      <sheetName val="RAP"/>
      <sheetName val="DAF.HARGA OK"/>
      <sheetName val="ANALISA ALAT"/>
      <sheetName val="HB "/>
      <sheetName val=" ANL. bw"/>
      <sheetName val="sw-alat"/>
      <sheetName val="hs"/>
      <sheetName val="anl-b1"/>
      <sheetName val="anl-b2"/>
      <sheetName val="anl-b3"/>
      <sheetName val="anl-b4"/>
      <sheetName val="anl-b5"/>
      <sheetName val="anl-b7"/>
      <sheetName val="anl-b8"/>
      <sheetName val="ADD 2 (1)"/>
      <sheetName val="dftr harga"/>
      <sheetName val="hrg. sat pek"/>
      <sheetName val="vol pek"/>
      <sheetName val="Upah Bahan Alat"/>
      <sheetName val="Analisa Harga"/>
      <sheetName val="Daftar Harga"/>
    </sheetNames>
    <sheetDataSet>
      <sheetData sheetId="0" refreshError="1">
        <row r="39">
          <cell r="C39">
            <v>23000</v>
          </cell>
        </row>
        <row r="56">
          <cell r="C56">
            <v>95000</v>
          </cell>
        </row>
        <row r="84">
          <cell r="C84">
            <v>1500</v>
          </cell>
        </row>
      </sheetData>
      <sheetData sheetId="1" refreshError="1">
        <row r="8">
          <cell r="E8">
            <v>16500</v>
          </cell>
        </row>
        <row r="17">
          <cell r="E17">
            <v>32325</v>
          </cell>
        </row>
        <row r="27">
          <cell r="E27">
            <v>28125</v>
          </cell>
        </row>
        <row r="32">
          <cell r="E32">
            <v>96600</v>
          </cell>
        </row>
        <row r="42">
          <cell r="E42">
            <v>93000</v>
          </cell>
        </row>
        <row r="51">
          <cell r="E51">
            <v>386400</v>
          </cell>
        </row>
      </sheetData>
      <sheetData sheetId="2" refreshError="1">
        <row r="20">
          <cell r="E20">
            <v>1882725</v>
          </cell>
        </row>
        <row r="63">
          <cell r="E63">
            <v>535375</v>
          </cell>
        </row>
      </sheetData>
      <sheetData sheetId="3" refreshError="1">
        <row r="12">
          <cell r="E12">
            <v>23700</v>
          </cell>
        </row>
        <row r="52">
          <cell r="E52">
            <v>3019125</v>
          </cell>
        </row>
        <row r="60">
          <cell r="E60">
            <v>92855</v>
          </cell>
        </row>
      </sheetData>
      <sheetData sheetId="4" refreshError="1">
        <row r="12">
          <cell r="E12">
            <v>29400</v>
          </cell>
        </row>
        <row r="31">
          <cell r="E31">
            <v>278349.75</v>
          </cell>
        </row>
        <row r="46">
          <cell r="E46">
            <v>82047.5</v>
          </cell>
        </row>
        <row r="54">
          <cell r="E54">
            <v>29925</v>
          </cell>
        </row>
        <row r="64">
          <cell r="E64">
            <v>52710.5</v>
          </cell>
        </row>
      </sheetData>
      <sheetData sheetId="5" refreshError="1">
        <row r="14">
          <cell r="E14">
            <v>10475</v>
          </cell>
        </row>
        <row r="24">
          <cell r="E24">
            <v>77135</v>
          </cell>
        </row>
        <row r="56">
          <cell r="E56">
            <v>8538</v>
          </cell>
        </row>
      </sheetData>
      <sheetData sheetId="6" refreshError="1">
        <row r="43">
          <cell r="E43">
            <v>245900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
      <sheetName val="bong"/>
      <sheetName val="rab"/>
      <sheetName val="sche"/>
      <sheetName val="bahalat"/>
      <sheetName val="Tawar"/>
      <sheetName val="giST (2)"/>
      <sheetName val="Kualif"/>
      <sheetName val="cover (2)"/>
      <sheetName val="cover"/>
    </sheetNames>
    <sheetDataSet>
      <sheetData sheetId="0">
        <row r="14">
          <cell r="B14" t="str">
            <v>Pekerja</v>
          </cell>
          <cell r="F14" t="str">
            <v>Hari</v>
          </cell>
          <cell r="J14">
            <v>18000</v>
          </cell>
        </row>
        <row r="15">
          <cell r="B15" t="str">
            <v>Mandor</v>
          </cell>
          <cell r="F15" t="str">
            <v>Hari</v>
          </cell>
          <cell r="J15">
            <v>18250</v>
          </cell>
        </row>
        <row r="16">
          <cell r="B16" t="str">
            <v>Tukang Batu</v>
          </cell>
          <cell r="F16" t="str">
            <v>Hari</v>
          </cell>
          <cell r="J16">
            <v>18500</v>
          </cell>
        </row>
        <row r="17">
          <cell r="B17" t="str">
            <v>Kepala Tukang Batu</v>
          </cell>
          <cell r="F17" t="str">
            <v>Hari</v>
          </cell>
          <cell r="J17">
            <v>19500</v>
          </cell>
        </row>
        <row r="18">
          <cell r="B18" t="str">
            <v>Tukang Besi</v>
          </cell>
          <cell r="F18" t="str">
            <v>Hari</v>
          </cell>
          <cell r="J18">
            <v>18500</v>
          </cell>
        </row>
        <row r="19">
          <cell r="B19" t="str">
            <v>Kepala Tukang Besi</v>
          </cell>
          <cell r="F19" t="str">
            <v>Hari</v>
          </cell>
          <cell r="J19">
            <v>19500</v>
          </cell>
        </row>
        <row r="20">
          <cell r="B20" t="str">
            <v>Tukang Kayu</v>
          </cell>
          <cell r="F20" t="str">
            <v>Hari</v>
          </cell>
          <cell r="J20">
            <v>18500</v>
          </cell>
        </row>
        <row r="21">
          <cell r="B21" t="str">
            <v>Kepala Tukang Kayu</v>
          </cell>
          <cell r="F21" t="str">
            <v>Hari</v>
          </cell>
          <cell r="J21">
            <v>19500</v>
          </cell>
        </row>
        <row r="22">
          <cell r="B22" t="str">
            <v>Tukang Pipa</v>
          </cell>
          <cell r="F22" t="str">
            <v>Hari</v>
          </cell>
          <cell r="J22">
            <v>18500</v>
          </cell>
        </row>
        <row r="23">
          <cell r="B23" t="str">
            <v xml:space="preserve">Kepala Tukang </v>
          </cell>
          <cell r="F23" t="str">
            <v>Hari</v>
          </cell>
          <cell r="J23">
            <v>19500</v>
          </cell>
        </row>
        <row r="25">
          <cell r="B25" t="str">
            <v>BAHAN MATERIAL</v>
          </cell>
          <cell r="F25" t="str">
            <v>SATUAN</v>
          </cell>
          <cell r="G25" t="str">
            <v>HARGA DI</v>
          </cell>
          <cell r="H25" t="str">
            <v>JARAK Km</v>
          </cell>
          <cell r="I25" t="str">
            <v xml:space="preserve">ONGKOS </v>
          </cell>
          <cell r="J25" t="str">
            <v>TOTAL</v>
          </cell>
        </row>
        <row r="26">
          <cell r="G26" t="str">
            <v>QUARRY ( Rp )</v>
          </cell>
          <cell r="H26" t="str">
            <v>Angkut Rata2</v>
          </cell>
          <cell r="I26" t="str">
            <v>Angkut / Satuan</v>
          </cell>
          <cell r="J26" t="str">
            <v>HARGA ( Rp )</v>
          </cell>
        </row>
        <row r="27">
          <cell r="B27" t="str">
            <v>Batu Karang</v>
          </cell>
          <cell r="F27" t="str">
            <v>M3</v>
          </cell>
          <cell r="G27">
            <v>10000</v>
          </cell>
          <cell r="H27">
            <v>5</v>
          </cell>
          <cell r="I27">
            <v>5550</v>
          </cell>
          <cell r="J27">
            <v>15550</v>
          </cell>
        </row>
        <row r="28">
          <cell r="B28" t="str">
            <v>Sirtu Gunung</v>
          </cell>
          <cell r="F28" t="str">
            <v>M3</v>
          </cell>
          <cell r="G28">
            <v>10000</v>
          </cell>
          <cell r="H28">
            <v>2</v>
          </cell>
          <cell r="I28">
            <v>2220</v>
          </cell>
          <cell r="J28">
            <v>12220</v>
          </cell>
        </row>
        <row r="29">
          <cell r="B29" t="str">
            <v>Semen PC</v>
          </cell>
          <cell r="F29" t="str">
            <v>Zak</v>
          </cell>
          <cell r="G29">
            <v>28000</v>
          </cell>
          <cell r="H29">
            <v>12</v>
          </cell>
          <cell r="I29">
            <v>500</v>
          </cell>
          <cell r="J29">
            <v>28500</v>
          </cell>
        </row>
        <row r="30">
          <cell r="B30" t="str">
            <v>Pasir Urug</v>
          </cell>
          <cell r="F30" t="str">
            <v>M3</v>
          </cell>
          <cell r="G30">
            <v>8000</v>
          </cell>
          <cell r="H30">
            <v>36</v>
          </cell>
          <cell r="I30">
            <v>40000</v>
          </cell>
          <cell r="J30">
            <v>48000</v>
          </cell>
        </row>
        <row r="31">
          <cell r="B31" t="str">
            <v>Pasir Pasangan/Beton</v>
          </cell>
          <cell r="F31" t="str">
            <v>M3</v>
          </cell>
          <cell r="G31">
            <v>10000</v>
          </cell>
          <cell r="H31">
            <v>48</v>
          </cell>
          <cell r="I31">
            <v>53330</v>
          </cell>
          <cell r="J31">
            <v>63330</v>
          </cell>
        </row>
        <row r="32">
          <cell r="B32" t="str">
            <v>Batu Potong</v>
          </cell>
          <cell r="F32" t="str">
            <v>Buah</v>
          </cell>
          <cell r="G32">
            <v>500</v>
          </cell>
          <cell r="H32">
            <v>5</v>
          </cell>
          <cell r="I32">
            <v>30</v>
          </cell>
          <cell r="J32">
            <v>530</v>
          </cell>
        </row>
        <row r="33">
          <cell r="B33" t="str">
            <v xml:space="preserve">Papan Cor 3/20 </v>
          </cell>
          <cell r="F33" t="str">
            <v>M3</v>
          </cell>
          <cell r="G33">
            <v>450000</v>
          </cell>
          <cell r="H33">
            <v>12</v>
          </cell>
          <cell r="I33">
            <v>13330</v>
          </cell>
          <cell r="J33">
            <v>463330</v>
          </cell>
        </row>
        <row r="34">
          <cell r="B34" t="str">
            <v>Kerikil</v>
          </cell>
          <cell r="F34" t="str">
            <v>M3</v>
          </cell>
          <cell r="G34">
            <v>9000</v>
          </cell>
          <cell r="H34">
            <v>36</v>
          </cell>
          <cell r="I34">
            <v>40000</v>
          </cell>
          <cell r="J34">
            <v>49000</v>
          </cell>
        </row>
        <row r="35">
          <cell r="B35" t="str">
            <v>Besi Beton</v>
          </cell>
          <cell r="F35" t="str">
            <v>Kg</v>
          </cell>
          <cell r="G35">
            <v>6500</v>
          </cell>
          <cell r="H35">
            <v>12</v>
          </cell>
          <cell r="I35">
            <v>11</v>
          </cell>
          <cell r="J35">
            <v>6511</v>
          </cell>
        </row>
        <row r="36">
          <cell r="B36" t="str">
            <v>Kawat Ikat</v>
          </cell>
          <cell r="F36" t="str">
            <v>Kg</v>
          </cell>
          <cell r="G36">
            <v>8000</v>
          </cell>
          <cell r="H36">
            <v>12</v>
          </cell>
          <cell r="I36">
            <v>11</v>
          </cell>
          <cell r="J36">
            <v>8011</v>
          </cell>
        </row>
        <row r="37">
          <cell r="B37" t="str">
            <v>Papan Bekisting</v>
          </cell>
          <cell r="F37" t="str">
            <v>M3</v>
          </cell>
          <cell r="G37">
            <v>450000</v>
          </cell>
          <cell r="H37">
            <v>12</v>
          </cell>
          <cell r="I37">
            <v>13330</v>
          </cell>
          <cell r="J37">
            <v>463330</v>
          </cell>
        </row>
        <row r="38">
          <cell r="B38" t="str">
            <v>Paku</v>
          </cell>
          <cell r="F38" t="str">
            <v>Kg</v>
          </cell>
          <cell r="G38">
            <v>8500</v>
          </cell>
          <cell r="H38">
            <v>12</v>
          </cell>
          <cell r="I38">
            <v>11</v>
          </cell>
          <cell r="J38">
            <v>8511</v>
          </cell>
        </row>
        <row r="39">
          <cell r="B39" t="str">
            <v>Pipa Galvanis Ø. 1/2"</v>
          </cell>
          <cell r="F39" t="str">
            <v>Batang</v>
          </cell>
          <cell r="G39">
            <v>66000</v>
          </cell>
          <cell r="H39">
            <v>12</v>
          </cell>
          <cell r="I39">
            <v>80</v>
          </cell>
          <cell r="J39">
            <v>66080</v>
          </cell>
        </row>
        <row r="40">
          <cell r="B40" t="str">
            <v>Pipa Galvanis Ø. 1"</v>
          </cell>
          <cell r="F40" t="str">
            <v>Batang</v>
          </cell>
          <cell r="G40">
            <v>131250</v>
          </cell>
          <cell r="H40">
            <v>12</v>
          </cell>
          <cell r="I40">
            <v>80</v>
          </cell>
          <cell r="J40">
            <v>131330</v>
          </cell>
        </row>
        <row r="41">
          <cell r="B41" t="str">
            <v>Sock Pipa Ø. 1/2"</v>
          </cell>
          <cell r="F41" t="str">
            <v>Buah</v>
          </cell>
          <cell r="G41">
            <v>5000</v>
          </cell>
          <cell r="H41">
            <v>12</v>
          </cell>
          <cell r="I41">
            <v>9</v>
          </cell>
          <cell r="J41">
            <v>5009</v>
          </cell>
        </row>
        <row r="42">
          <cell r="B42" t="str">
            <v>Sock Pipa Ø. 1"</v>
          </cell>
          <cell r="F42" t="str">
            <v>Buah</v>
          </cell>
          <cell r="G42">
            <v>7500</v>
          </cell>
          <cell r="H42">
            <v>12</v>
          </cell>
          <cell r="I42">
            <v>9</v>
          </cell>
          <cell r="J42">
            <v>7509</v>
          </cell>
        </row>
        <row r="43">
          <cell r="B43" t="str">
            <v xml:space="preserve">Stop Kran Pipa Ø. 1/2" </v>
          </cell>
          <cell r="F43" t="str">
            <v>Buah</v>
          </cell>
          <cell r="G43">
            <v>16500</v>
          </cell>
          <cell r="H43">
            <v>12</v>
          </cell>
          <cell r="I43">
            <v>9</v>
          </cell>
          <cell r="J43">
            <v>16509</v>
          </cell>
        </row>
        <row r="44">
          <cell r="B44" t="str">
            <v xml:space="preserve">Stop Kran Pipa Ø. 1" </v>
          </cell>
          <cell r="F44" t="str">
            <v>Buah</v>
          </cell>
          <cell r="G44">
            <v>36500</v>
          </cell>
          <cell r="H44">
            <v>12</v>
          </cell>
          <cell r="I44">
            <v>9</v>
          </cell>
          <cell r="J44">
            <v>36509</v>
          </cell>
        </row>
        <row r="45">
          <cell r="B45" t="str">
            <v>Bend Pipa Ø. 1/2" - 900</v>
          </cell>
          <cell r="F45" t="str">
            <v>Buah</v>
          </cell>
          <cell r="G45">
            <v>7500</v>
          </cell>
          <cell r="H45">
            <v>12</v>
          </cell>
          <cell r="I45">
            <v>9</v>
          </cell>
          <cell r="J45">
            <v>7509</v>
          </cell>
        </row>
        <row r="46">
          <cell r="B46" t="str">
            <v>Double Neple Ø. 1"</v>
          </cell>
          <cell r="F46" t="str">
            <v>Buah</v>
          </cell>
          <cell r="G46">
            <v>6500</v>
          </cell>
          <cell r="H46">
            <v>12</v>
          </cell>
          <cell r="I46">
            <v>9</v>
          </cell>
          <cell r="J46">
            <v>6509</v>
          </cell>
        </row>
        <row r="47">
          <cell r="B47" t="str">
            <v>Double Neple Ø. 1/2"</v>
          </cell>
          <cell r="F47" t="str">
            <v>Buah</v>
          </cell>
          <cell r="G47">
            <v>5000</v>
          </cell>
          <cell r="H47">
            <v>12</v>
          </cell>
          <cell r="I47">
            <v>9</v>
          </cell>
          <cell r="J47">
            <v>5009</v>
          </cell>
        </row>
        <row r="48">
          <cell r="B48" t="str">
            <v>Dopen Ø. 1"</v>
          </cell>
          <cell r="F48" t="str">
            <v>Buah</v>
          </cell>
          <cell r="G48">
            <v>6500</v>
          </cell>
          <cell r="H48">
            <v>12</v>
          </cell>
          <cell r="I48">
            <v>9</v>
          </cell>
          <cell r="J48">
            <v>6509</v>
          </cell>
        </row>
        <row r="49">
          <cell r="B49" t="str">
            <v>Tee Stoken Ø. 1" - Ø. 1/2"</v>
          </cell>
          <cell r="F49" t="str">
            <v>Buah</v>
          </cell>
          <cell r="G49">
            <v>8500</v>
          </cell>
          <cell r="H49">
            <v>12</v>
          </cell>
          <cell r="I49">
            <v>9</v>
          </cell>
          <cell r="J49">
            <v>8509</v>
          </cell>
        </row>
        <row r="50">
          <cell r="B50" t="str">
            <v xml:space="preserve">Tee Stoken Ø. 1" </v>
          </cell>
          <cell r="F50" t="str">
            <v>Buah</v>
          </cell>
          <cell r="G50">
            <v>14000</v>
          </cell>
          <cell r="H50">
            <v>12</v>
          </cell>
          <cell r="I50">
            <v>9</v>
          </cell>
          <cell r="J50">
            <v>14009</v>
          </cell>
        </row>
        <row r="51">
          <cell r="B51" t="str">
            <v>Reduzer Soek Ø. 2" - Ø. 1"</v>
          </cell>
          <cell r="F51" t="str">
            <v>Buah</v>
          </cell>
          <cell r="G51">
            <v>16000</v>
          </cell>
          <cell r="H51">
            <v>12</v>
          </cell>
          <cell r="I51">
            <v>9</v>
          </cell>
          <cell r="J51">
            <v>16009</v>
          </cell>
        </row>
        <row r="52">
          <cell r="B52" t="str">
            <v>Reduzer Soek Ø. 11/4" - Ø. 1"</v>
          </cell>
          <cell r="F52" t="str">
            <v>Buah</v>
          </cell>
          <cell r="G52">
            <v>14500</v>
          </cell>
          <cell r="H52">
            <v>12</v>
          </cell>
          <cell r="I52">
            <v>9</v>
          </cell>
          <cell r="J52">
            <v>14509</v>
          </cell>
        </row>
        <row r="53">
          <cell r="B53" t="str">
            <v>Watermur Ø. 1"</v>
          </cell>
          <cell r="F53" t="str">
            <v>Buah</v>
          </cell>
          <cell r="G53">
            <v>12500</v>
          </cell>
          <cell r="H53">
            <v>12</v>
          </cell>
          <cell r="I53">
            <v>9</v>
          </cell>
          <cell r="J53">
            <v>12509</v>
          </cell>
        </row>
        <row r="54">
          <cell r="B54" t="str">
            <v>Watermur Ø. 1/2"</v>
          </cell>
          <cell r="F54" t="str">
            <v>Buah</v>
          </cell>
          <cell r="G54">
            <v>9600</v>
          </cell>
          <cell r="H54">
            <v>12</v>
          </cell>
          <cell r="I54">
            <v>9</v>
          </cell>
          <cell r="J54">
            <v>9609</v>
          </cell>
        </row>
        <row r="55">
          <cell r="B55" t="str">
            <v xml:space="preserve">Knee Ø. 1/2" </v>
          </cell>
          <cell r="F55" t="str">
            <v>Buah</v>
          </cell>
          <cell r="G55">
            <v>6500</v>
          </cell>
          <cell r="H55">
            <v>12</v>
          </cell>
          <cell r="I55">
            <v>9</v>
          </cell>
          <cell r="J55">
            <v>6509</v>
          </cell>
        </row>
        <row r="56">
          <cell r="B56" t="str">
            <v>Kunci Pipa Ø. 1" - Ø. 2"</v>
          </cell>
          <cell r="F56" t="str">
            <v>Buah</v>
          </cell>
          <cell r="G56">
            <v>75000</v>
          </cell>
          <cell r="H56">
            <v>12</v>
          </cell>
          <cell r="I56">
            <v>9</v>
          </cell>
          <cell r="J56">
            <v>75009</v>
          </cell>
        </row>
        <row r="57">
          <cell r="B57" t="str">
            <v>Sney Pipa Ø. 1/2" - Ø. 1 1/4"</v>
          </cell>
          <cell r="F57" t="str">
            <v>Buah</v>
          </cell>
          <cell r="G57">
            <v>152500</v>
          </cell>
          <cell r="H57">
            <v>12</v>
          </cell>
          <cell r="I57">
            <v>9</v>
          </cell>
          <cell r="J57">
            <v>152509</v>
          </cell>
        </row>
        <row r="58">
          <cell r="B58" t="str">
            <v>Tang Segel</v>
          </cell>
          <cell r="F58" t="str">
            <v>Buah</v>
          </cell>
          <cell r="G58">
            <v>152500</v>
          </cell>
          <cell r="H58">
            <v>12</v>
          </cell>
          <cell r="I58">
            <v>9</v>
          </cell>
          <cell r="J58">
            <v>152509</v>
          </cell>
        </row>
        <row r="59">
          <cell r="B59" t="str">
            <v>Ban Sekrup No. 3</v>
          </cell>
          <cell r="F59" t="str">
            <v>Buah</v>
          </cell>
          <cell r="G59">
            <v>200000</v>
          </cell>
          <cell r="H59">
            <v>12</v>
          </cell>
          <cell r="I59">
            <v>9</v>
          </cell>
          <cell r="J59">
            <v>200009</v>
          </cell>
        </row>
      </sheetData>
      <sheetData sheetId="1">
        <row r="15">
          <cell r="C15" t="str">
            <v>Galian Tanah Keras</v>
          </cell>
        </row>
        <row r="16">
          <cell r="C16" t="str">
            <v>UPAH</v>
          </cell>
        </row>
        <row r="17">
          <cell r="C17" t="str">
            <v>Pekerja</v>
          </cell>
        </row>
        <row r="18">
          <cell r="C18" t="str">
            <v>Mandor</v>
          </cell>
        </row>
        <row r="20">
          <cell r="C20" t="str">
            <v>Galian Tanah Biasa</v>
          </cell>
        </row>
        <row r="21">
          <cell r="C21" t="str">
            <v xml:space="preserve"> UPAH</v>
          </cell>
        </row>
        <row r="22">
          <cell r="C22" t="str">
            <v>Pekerja</v>
          </cell>
        </row>
        <row r="23">
          <cell r="C23" t="str">
            <v>Mandor</v>
          </cell>
        </row>
        <row r="25">
          <cell r="C25" t="str">
            <v>Urugan Tanah Kembali</v>
          </cell>
        </row>
        <row r="26">
          <cell r="C26" t="str">
            <v>Urugan Pasir / Sirtu</v>
          </cell>
        </row>
        <row r="27">
          <cell r="C27" t="str">
            <v xml:space="preserve"> BAHAN</v>
          </cell>
        </row>
        <row r="28">
          <cell r="C28" t="str">
            <v>Sirtu</v>
          </cell>
        </row>
        <row r="29">
          <cell r="C29" t="str">
            <v xml:space="preserve"> UPAH</v>
          </cell>
        </row>
        <row r="30">
          <cell r="C30" t="str">
            <v>Pekerja</v>
          </cell>
        </row>
        <row r="31">
          <cell r="C31" t="str">
            <v>Mandor</v>
          </cell>
        </row>
        <row r="33">
          <cell r="C33" t="str">
            <v>Urugan Batu Kosongan</v>
          </cell>
        </row>
        <row r="34">
          <cell r="C34" t="str">
            <v xml:space="preserve"> BAHAN</v>
          </cell>
        </row>
        <row r="35">
          <cell r="C35" t="str">
            <v>Batu Karang</v>
          </cell>
        </row>
        <row r="36">
          <cell r="C36" t="str">
            <v xml:space="preserve"> UPAH</v>
          </cell>
        </row>
        <row r="37">
          <cell r="C37" t="str">
            <v>Pekerja</v>
          </cell>
        </row>
        <row r="38">
          <cell r="C38" t="str">
            <v>Mandor</v>
          </cell>
        </row>
        <row r="40">
          <cell r="C40" t="str">
            <v>Urugan Kerikil</v>
          </cell>
        </row>
        <row r="41">
          <cell r="C41" t="str">
            <v xml:space="preserve"> BAHAN</v>
          </cell>
        </row>
        <row r="42">
          <cell r="C42" t="str">
            <v>Kerikil</v>
          </cell>
        </row>
        <row r="43">
          <cell r="C43" t="str">
            <v xml:space="preserve"> UPAH</v>
          </cell>
        </row>
        <row r="44">
          <cell r="C44" t="str">
            <v>Pekerja</v>
          </cell>
        </row>
        <row r="45">
          <cell r="C45" t="str">
            <v>Mandor</v>
          </cell>
        </row>
        <row r="47">
          <cell r="C47" t="str">
            <v>Pembersihan Jalur Pipa</v>
          </cell>
        </row>
        <row r="48">
          <cell r="C48" t="str">
            <v xml:space="preserve"> UPAH</v>
          </cell>
        </row>
        <row r="49">
          <cell r="C49" t="str">
            <v>Pekerja</v>
          </cell>
        </row>
        <row r="50">
          <cell r="C50" t="str">
            <v>Mandor</v>
          </cell>
        </row>
        <row r="56">
          <cell r="C56" t="str">
            <v>Pas. Pondasi Batu Karang Spesi 1:4</v>
          </cell>
        </row>
        <row r="57">
          <cell r="C57" t="str">
            <v xml:space="preserve"> BAHAN</v>
          </cell>
        </row>
        <row r="58">
          <cell r="C58" t="str">
            <v>Batu Karang</v>
          </cell>
        </row>
        <row r="59">
          <cell r="C59" t="str">
            <v>Pasir</v>
          </cell>
        </row>
        <row r="60">
          <cell r="C60" t="str">
            <v>Semen PC</v>
          </cell>
        </row>
        <row r="61">
          <cell r="C61" t="str">
            <v xml:space="preserve"> UPAH</v>
          </cell>
        </row>
        <row r="62">
          <cell r="C62" t="str">
            <v>Tukang Batu</v>
          </cell>
        </row>
        <row r="63">
          <cell r="C63" t="str">
            <v>Kepala Tukang Batu</v>
          </cell>
        </row>
        <row r="64">
          <cell r="C64" t="str">
            <v>Pekerja</v>
          </cell>
        </row>
        <row r="65">
          <cell r="C65" t="str">
            <v>Mandor</v>
          </cell>
        </row>
        <row r="67">
          <cell r="C67" t="str">
            <v>Pek. Pas. Batu Potong Camp 1:4</v>
          </cell>
        </row>
        <row r="68">
          <cell r="C68" t="str">
            <v xml:space="preserve"> BAHAN</v>
          </cell>
        </row>
        <row r="69">
          <cell r="C69" t="str">
            <v>Batu Potong</v>
          </cell>
        </row>
        <row r="70">
          <cell r="C70" t="str">
            <v>Pasir</v>
          </cell>
        </row>
        <row r="71">
          <cell r="C71" t="str">
            <v>Semen PC</v>
          </cell>
        </row>
        <row r="72">
          <cell r="C72" t="str">
            <v xml:space="preserve"> UPAH</v>
          </cell>
        </row>
        <row r="73">
          <cell r="C73" t="str">
            <v>Tukang Batu</v>
          </cell>
        </row>
        <row r="74">
          <cell r="C74" t="str">
            <v>Kepala Tukang Batu</v>
          </cell>
        </row>
        <row r="75">
          <cell r="C75" t="str">
            <v>Pekerja</v>
          </cell>
        </row>
        <row r="76">
          <cell r="C76" t="str">
            <v>Mandor</v>
          </cell>
        </row>
        <row r="78">
          <cell r="C78" t="str">
            <v>Pekerjaan Plesteran Camp 1:3</v>
          </cell>
        </row>
        <row r="79">
          <cell r="C79" t="str">
            <v xml:space="preserve"> BAHAN</v>
          </cell>
        </row>
        <row r="80">
          <cell r="C80" t="str">
            <v>Pasir</v>
          </cell>
        </row>
        <row r="81">
          <cell r="C81" t="str">
            <v>Semen PC</v>
          </cell>
        </row>
        <row r="82">
          <cell r="C82" t="str">
            <v xml:space="preserve"> UPAH</v>
          </cell>
        </row>
        <row r="83">
          <cell r="C83" t="str">
            <v>Tukang Batu</v>
          </cell>
        </row>
        <row r="84">
          <cell r="C84" t="str">
            <v>Kepala Tukang Batu</v>
          </cell>
        </row>
        <row r="85">
          <cell r="C85" t="str">
            <v>Pekerja</v>
          </cell>
        </row>
        <row r="86">
          <cell r="C86" t="str">
            <v>Mandor</v>
          </cell>
        </row>
        <row r="88">
          <cell r="C88" t="str">
            <v>Beton Bertulang 1:2:3 K. 175</v>
          </cell>
        </row>
        <row r="89">
          <cell r="C89" t="str">
            <v>a. Beton 1:2:3 K.175</v>
          </cell>
        </row>
        <row r="90">
          <cell r="C90" t="str">
            <v xml:space="preserve"> BAHAN</v>
          </cell>
        </row>
        <row r="91">
          <cell r="C91" t="str">
            <v>Kerikil</v>
          </cell>
        </row>
        <row r="92">
          <cell r="C92" t="str">
            <v>Pasir</v>
          </cell>
        </row>
        <row r="93">
          <cell r="C93" t="str">
            <v>Semen PC</v>
          </cell>
        </row>
        <row r="94">
          <cell r="C94" t="str">
            <v xml:space="preserve"> UPAH</v>
          </cell>
        </row>
        <row r="95">
          <cell r="C95" t="str">
            <v>Tukang Batu</v>
          </cell>
        </row>
        <row r="96">
          <cell r="C96" t="str">
            <v>Kepala Tukang Batu</v>
          </cell>
        </row>
        <row r="97">
          <cell r="C97" t="str">
            <v>Pekerja</v>
          </cell>
        </row>
        <row r="98">
          <cell r="C98" t="str">
            <v>Mandor</v>
          </cell>
        </row>
        <row r="105">
          <cell r="C105" t="str">
            <v>b. Pembesian</v>
          </cell>
        </row>
        <row r="106">
          <cell r="C106" t="str">
            <v xml:space="preserve"> BAHAN</v>
          </cell>
        </row>
        <row r="107">
          <cell r="C107" t="str">
            <v>Besi Beton</v>
          </cell>
        </row>
        <row r="108">
          <cell r="C108" t="str">
            <v>Kawat Ikat</v>
          </cell>
        </row>
        <row r="109">
          <cell r="C109" t="str">
            <v xml:space="preserve"> UPAH</v>
          </cell>
        </row>
        <row r="110">
          <cell r="C110" t="str">
            <v>Tukang Besi</v>
          </cell>
        </row>
        <row r="111">
          <cell r="C111" t="str">
            <v>Kepala Tukang Besi</v>
          </cell>
        </row>
        <row r="112">
          <cell r="C112" t="str">
            <v>Pekerja</v>
          </cell>
        </row>
        <row r="114">
          <cell r="C114" t="str">
            <v>c. Bekisting</v>
          </cell>
        </row>
        <row r="115">
          <cell r="C115" t="str">
            <v xml:space="preserve"> BAHAN</v>
          </cell>
        </row>
        <row r="116">
          <cell r="C116" t="str">
            <v>Papan Bekisting</v>
          </cell>
        </row>
        <row r="117">
          <cell r="C117" t="str">
            <v>Paku</v>
          </cell>
        </row>
        <row r="118">
          <cell r="C118" t="str">
            <v xml:space="preserve"> UPAH</v>
          </cell>
        </row>
        <row r="119">
          <cell r="C119" t="str">
            <v>Tukang Kayu</v>
          </cell>
        </row>
        <row r="120">
          <cell r="C120" t="str">
            <v>Kepala Tukang Kayu</v>
          </cell>
        </row>
        <row r="121">
          <cell r="C121" t="str">
            <v>Pekerja</v>
          </cell>
        </row>
        <row r="122">
          <cell r="C122" t="str">
            <v>Mandor</v>
          </cell>
        </row>
        <row r="125">
          <cell r="C125" t="str">
            <v>Acian Saus Semen</v>
          </cell>
        </row>
        <row r="126">
          <cell r="C126" t="str">
            <v xml:space="preserve"> BAHAN</v>
          </cell>
        </row>
        <row r="127">
          <cell r="C127" t="str">
            <v>Semen PC</v>
          </cell>
        </row>
        <row r="128">
          <cell r="C128" t="str">
            <v xml:space="preserve"> UPAH</v>
          </cell>
        </row>
        <row r="129">
          <cell r="C129" t="str">
            <v>Tukang Batu</v>
          </cell>
        </row>
        <row r="130">
          <cell r="C130" t="str">
            <v>Kepala Tukang Batu</v>
          </cell>
        </row>
        <row r="131">
          <cell r="C131" t="str">
            <v>Pekerja</v>
          </cell>
        </row>
        <row r="132">
          <cell r="C132" t="str">
            <v>Mandor</v>
          </cell>
        </row>
        <row r="134">
          <cell r="C134" t="str">
            <v>Lantai Beton 1:3:5</v>
          </cell>
        </row>
        <row r="135">
          <cell r="C135" t="str">
            <v xml:space="preserve"> BAHAN</v>
          </cell>
        </row>
        <row r="136">
          <cell r="C136" t="str">
            <v>Kerikil</v>
          </cell>
        </row>
        <row r="137">
          <cell r="C137" t="str">
            <v>Pasir</v>
          </cell>
        </row>
        <row r="138">
          <cell r="C138" t="str">
            <v>Semen PC</v>
          </cell>
        </row>
        <row r="139">
          <cell r="C139" t="str">
            <v xml:space="preserve"> UPAH</v>
          </cell>
        </row>
        <row r="140">
          <cell r="C140" t="str">
            <v>Tukang Batu</v>
          </cell>
        </row>
        <row r="141">
          <cell r="C141" t="str">
            <v>Kepala Tukang Batu</v>
          </cell>
        </row>
        <row r="142">
          <cell r="C142" t="str">
            <v>Pekerja</v>
          </cell>
        </row>
        <row r="143">
          <cell r="C143" t="str">
            <v>Mandor</v>
          </cell>
        </row>
      </sheetData>
      <sheetData sheetId="2"/>
      <sheetData sheetId="3">
        <row r="16">
          <cell r="C16" t="str">
            <v>Pipa Galvanis Ø. 1"</v>
          </cell>
          <cell r="F16">
            <v>450</v>
          </cell>
          <cell r="G16" t="str">
            <v>btg</v>
          </cell>
          <cell r="H16">
            <v>131330</v>
          </cell>
          <cell r="I16">
            <v>59098500</v>
          </cell>
        </row>
        <row r="17">
          <cell r="C17" t="str">
            <v>Sock Pipa Ø. 1"</v>
          </cell>
          <cell r="F17">
            <v>500</v>
          </cell>
          <cell r="G17" t="str">
            <v>bh</v>
          </cell>
          <cell r="H17">
            <v>7509</v>
          </cell>
          <cell r="I17">
            <v>3754500</v>
          </cell>
        </row>
        <row r="18">
          <cell r="C18" t="str">
            <v>Watermur Ø. 1"</v>
          </cell>
          <cell r="F18">
            <v>90</v>
          </cell>
          <cell r="G18" t="str">
            <v>bh</v>
          </cell>
          <cell r="H18">
            <v>12509</v>
          </cell>
          <cell r="I18">
            <v>1125810</v>
          </cell>
        </row>
        <row r="19">
          <cell r="C19" t="str">
            <v>Reduzer Soek Ø. 2" - Ø. 1"</v>
          </cell>
          <cell r="F19">
            <v>15</v>
          </cell>
          <cell r="G19" t="str">
            <v>bh</v>
          </cell>
          <cell r="H19">
            <v>16009</v>
          </cell>
          <cell r="I19">
            <v>240135</v>
          </cell>
        </row>
        <row r="20">
          <cell r="C20" t="str">
            <v xml:space="preserve">Tee Stoken Ø. 1" </v>
          </cell>
          <cell r="F20">
            <v>25</v>
          </cell>
          <cell r="G20" t="str">
            <v>bh</v>
          </cell>
          <cell r="H20">
            <v>14009</v>
          </cell>
          <cell r="I20">
            <v>350225</v>
          </cell>
        </row>
        <row r="21">
          <cell r="C21" t="str">
            <v>Tee Stoken Ø. 1" - Ø. 1/2"</v>
          </cell>
          <cell r="F21">
            <v>150</v>
          </cell>
          <cell r="G21" t="str">
            <v>bh</v>
          </cell>
          <cell r="H21">
            <v>8509</v>
          </cell>
          <cell r="I21">
            <v>1276350</v>
          </cell>
        </row>
        <row r="22">
          <cell r="C22" t="str">
            <v xml:space="preserve">Stop Kran Pipa Ø. 1" </v>
          </cell>
          <cell r="F22">
            <v>120</v>
          </cell>
          <cell r="G22" t="str">
            <v>bh</v>
          </cell>
          <cell r="H22">
            <v>36509</v>
          </cell>
          <cell r="I22">
            <v>4381080</v>
          </cell>
        </row>
        <row r="23">
          <cell r="C23" t="str">
            <v>Pipa Galvanis Ø. 1/2"</v>
          </cell>
          <cell r="F23">
            <v>150</v>
          </cell>
          <cell r="G23" t="str">
            <v>btg</v>
          </cell>
          <cell r="H23">
            <v>66080</v>
          </cell>
          <cell r="I23">
            <v>9912000</v>
          </cell>
        </row>
        <row r="24">
          <cell r="C24" t="str">
            <v>Sock Pipa Ø. 1/2"</v>
          </cell>
          <cell r="F24">
            <v>350</v>
          </cell>
          <cell r="G24" t="str">
            <v>bh</v>
          </cell>
          <cell r="H24">
            <v>5009</v>
          </cell>
          <cell r="I24">
            <v>1753150</v>
          </cell>
        </row>
        <row r="25">
          <cell r="C25" t="str">
            <v xml:space="preserve">Stop Kran Pipa Ø. 1/2" </v>
          </cell>
          <cell r="F25">
            <v>175</v>
          </cell>
          <cell r="G25" t="str">
            <v>bh</v>
          </cell>
          <cell r="H25">
            <v>16509</v>
          </cell>
          <cell r="I25">
            <v>2889075</v>
          </cell>
        </row>
        <row r="26">
          <cell r="C26" t="str">
            <v>Watermur Ø. 1/2"</v>
          </cell>
          <cell r="F26">
            <v>25</v>
          </cell>
          <cell r="G26" t="str">
            <v>bh</v>
          </cell>
          <cell r="H26">
            <v>9609</v>
          </cell>
          <cell r="I26">
            <v>240225</v>
          </cell>
        </row>
        <row r="27">
          <cell r="C27" t="str">
            <v xml:space="preserve">Knee Ø. 1/2" </v>
          </cell>
          <cell r="F27">
            <v>120</v>
          </cell>
          <cell r="G27" t="str">
            <v>bh</v>
          </cell>
          <cell r="H27">
            <v>6509</v>
          </cell>
          <cell r="I27">
            <v>781080</v>
          </cell>
        </row>
        <row r="28">
          <cell r="C28" t="str">
            <v>Double Neple Ø. 1/2"</v>
          </cell>
          <cell r="F28">
            <v>100</v>
          </cell>
          <cell r="G28" t="str">
            <v>bh</v>
          </cell>
          <cell r="H28">
            <v>5009</v>
          </cell>
          <cell r="I28">
            <v>500900</v>
          </cell>
        </row>
        <row r="29">
          <cell r="C29" t="str">
            <v>Bend Pipa Ø. 1/2" - 900</v>
          </cell>
          <cell r="F29">
            <v>70</v>
          </cell>
          <cell r="G29" t="str">
            <v>bh</v>
          </cell>
          <cell r="H29">
            <v>7509</v>
          </cell>
          <cell r="I29">
            <v>525630</v>
          </cell>
        </row>
        <row r="30">
          <cell r="C30" t="str">
            <v>Double Neple Ø. 1"</v>
          </cell>
          <cell r="F30">
            <v>50</v>
          </cell>
          <cell r="G30" t="str">
            <v>bh</v>
          </cell>
          <cell r="H30">
            <v>6509</v>
          </cell>
          <cell r="I30">
            <v>325450</v>
          </cell>
        </row>
        <row r="31">
          <cell r="C31" t="str">
            <v>Dopen Ø. 1"</v>
          </cell>
          <cell r="F31">
            <v>19</v>
          </cell>
          <cell r="G31" t="str">
            <v>bh</v>
          </cell>
          <cell r="H31">
            <v>6509</v>
          </cell>
          <cell r="I31">
            <v>123671</v>
          </cell>
        </row>
        <row r="32">
          <cell r="C32" t="str">
            <v>Reduzer Soek Ø. 1/4" - Ø. 1"</v>
          </cell>
          <cell r="F32">
            <v>10</v>
          </cell>
          <cell r="G32" t="str">
            <v>bh</v>
          </cell>
          <cell r="H32">
            <v>14509</v>
          </cell>
          <cell r="I32">
            <v>145090</v>
          </cell>
        </row>
        <row r="33">
          <cell r="H33" t="str">
            <v>TOTAL I</v>
          </cell>
          <cell r="I33">
            <v>87422871</v>
          </cell>
        </row>
        <row r="34">
          <cell r="C34" t="str">
            <v xml:space="preserve"> PEMASANGAN  PIPA &amp;  ACCESSORIES Ø. 1"</v>
          </cell>
        </row>
        <row r="35">
          <cell r="C35" t="str">
            <v>Pemasangan Pipa GIP Ø. 1"</v>
          </cell>
          <cell r="F35">
            <v>2700</v>
          </cell>
          <cell r="G35" t="str">
            <v>m'</v>
          </cell>
          <cell r="H35">
            <v>10377.5</v>
          </cell>
          <cell r="I35">
            <v>28019250</v>
          </cell>
        </row>
        <row r="36">
          <cell r="H36" t="str">
            <v>TOTAL II</v>
          </cell>
          <cell r="I36">
            <v>28019250</v>
          </cell>
        </row>
        <row r="37">
          <cell r="C37" t="str">
            <v xml:space="preserve"> PEKERJAAN PENUNJANG</v>
          </cell>
        </row>
        <row r="38">
          <cell r="C38" t="str">
            <v>Kunci Pipa Ø. 1" - Ø. 2"</v>
          </cell>
          <cell r="F38">
            <v>8</v>
          </cell>
          <cell r="G38" t="str">
            <v>bh</v>
          </cell>
          <cell r="H38">
            <v>75009</v>
          </cell>
          <cell r="I38">
            <v>600072</v>
          </cell>
        </row>
        <row r="39">
          <cell r="C39" t="str">
            <v>Sney Pipa Ø. 1/2" - Ø. 1 1/4"</v>
          </cell>
          <cell r="F39">
            <v>6</v>
          </cell>
          <cell r="G39" t="str">
            <v>bh</v>
          </cell>
          <cell r="H39">
            <v>152509</v>
          </cell>
          <cell r="I39">
            <v>915054</v>
          </cell>
        </row>
        <row r="40">
          <cell r="C40" t="str">
            <v>Tang Segel</v>
          </cell>
          <cell r="F40">
            <v>2</v>
          </cell>
          <cell r="G40" t="str">
            <v>bh</v>
          </cell>
          <cell r="H40">
            <v>152509</v>
          </cell>
          <cell r="I40">
            <v>305018</v>
          </cell>
        </row>
        <row r="41">
          <cell r="C41" t="str">
            <v>Ban Sekrup No. 3</v>
          </cell>
          <cell r="F41">
            <v>4</v>
          </cell>
          <cell r="G41" t="str">
            <v>bh</v>
          </cell>
          <cell r="H41">
            <v>200009</v>
          </cell>
          <cell r="I41">
            <v>800036</v>
          </cell>
        </row>
        <row r="42">
          <cell r="H42" t="str">
            <v>TOTAL III</v>
          </cell>
          <cell r="I42">
            <v>2620180</v>
          </cell>
        </row>
      </sheetData>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
      <sheetName val="bong"/>
      <sheetName val="rab"/>
      <sheetName val="sche"/>
      <sheetName val="bahalat"/>
      <sheetName val="Tawar"/>
      <sheetName val="giST (2)"/>
      <sheetName val="Kualif"/>
      <sheetName val="cover (2)"/>
      <sheetName val="cover"/>
    </sheetNames>
    <sheetDataSet>
      <sheetData sheetId="0">
        <row r="14">
          <cell r="B14" t="str">
            <v>Pekerja</v>
          </cell>
          <cell r="F14" t="str">
            <v>Hari</v>
          </cell>
          <cell r="J14">
            <v>18000</v>
          </cell>
        </row>
        <row r="15">
          <cell r="B15" t="str">
            <v>Mandor</v>
          </cell>
          <cell r="F15" t="str">
            <v>Hari</v>
          </cell>
          <cell r="J15">
            <v>18250</v>
          </cell>
        </row>
        <row r="16">
          <cell r="B16" t="str">
            <v>Tukang Batu</v>
          </cell>
          <cell r="F16" t="str">
            <v>Hari</v>
          </cell>
          <cell r="J16">
            <v>18500</v>
          </cell>
        </row>
        <row r="17">
          <cell r="B17" t="str">
            <v>Kepala Tukang Batu</v>
          </cell>
          <cell r="F17" t="str">
            <v>Hari</v>
          </cell>
          <cell r="J17">
            <v>19500</v>
          </cell>
        </row>
        <row r="18">
          <cell r="B18" t="str">
            <v>Tukang Besi</v>
          </cell>
          <cell r="F18" t="str">
            <v>Hari</v>
          </cell>
          <cell r="J18">
            <v>18500</v>
          </cell>
        </row>
        <row r="19">
          <cell r="B19" t="str">
            <v>Kepala Tukang Besi</v>
          </cell>
          <cell r="F19" t="str">
            <v>Hari</v>
          </cell>
          <cell r="J19">
            <v>19500</v>
          </cell>
        </row>
        <row r="20">
          <cell r="B20" t="str">
            <v>Tukang Kayu</v>
          </cell>
          <cell r="F20" t="str">
            <v>Hari</v>
          </cell>
          <cell r="J20">
            <v>18500</v>
          </cell>
        </row>
        <row r="21">
          <cell r="B21" t="str">
            <v>Kepala Tukang Kayu</v>
          </cell>
          <cell r="F21" t="str">
            <v>Hari</v>
          </cell>
          <cell r="J21">
            <v>19500</v>
          </cell>
        </row>
        <row r="22">
          <cell r="B22" t="str">
            <v>Tukang Pipa</v>
          </cell>
          <cell r="F22" t="str">
            <v>Hari</v>
          </cell>
          <cell r="J22">
            <v>18500</v>
          </cell>
        </row>
        <row r="23">
          <cell r="B23" t="str">
            <v xml:space="preserve">Kepala Tukang </v>
          </cell>
          <cell r="F23" t="str">
            <v>Hari</v>
          </cell>
          <cell r="J23">
            <v>19500</v>
          </cell>
        </row>
        <row r="25">
          <cell r="B25" t="str">
            <v>BAHAN MATERIAL</v>
          </cell>
          <cell r="F25" t="str">
            <v>SATUAN</v>
          </cell>
          <cell r="G25" t="str">
            <v>HARGA DI</v>
          </cell>
          <cell r="H25" t="str">
            <v>JARAK Km</v>
          </cell>
          <cell r="I25" t="str">
            <v xml:space="preserve">ONGKOS </v>
          </cell>
          <cell r="J25" t="str">
            <v>TOTAL</v>
          </cell>
        </row>
        <row r="26">
          <cell r="G26" t="str">
            <v>QUARRY ( Rp )</v>
          </cell>
          <cell r="H26" t="str">
            <v>Angkut Rata2</v>
          </cell>
          <cell r="I26" t="str">
            <v>Angkut / Satuan</v>
          </cell>
          <cell r="J26" t="str">
            <v>HARGA ( Rp )</v>
          </cell>
        </row>
        <row r="27">
          <cell r="B27" t="str">
            <v>Batu Karang</v>
          </cell>
          <cell r="F27" t="str">
            <v>M3</v>
          </cell>
          <cell r="G27">
            <v>10000</v>
          </cell>
          <cell r="H27">
            <v>5</v>
          </cell>
          <cell r="I27">
            <v>5550</v>
          </cell>
          <cell r="J27">
            <v>15550</v>
          </cell>
        </row>
        <row r="28">
          <cell r="B28" t="str">
            <v>Sirtu Gunung</v>
          </cell>
          <cell r="F28" t="str">
            <v>M3</v>
          </cell>
          <cell r="G28">
            <v>10000</v>
          </cell>
          <cell r="H28">
            <v>2</v>
          </cell>
          <cell r="I28">
            <v>2220</v>
          </cell>
          <cell r="J28">
            <v>12220</v>
          </cell>
        </row>
        <row r="29">
          <cell r="B29" t="str">
            <v>Semen PC</v>
          </cell>
          <cell r="F29" t="str">
            <v>Zak</v>
          </cell>
          <cell r="G29">
            <v>28000</v>
          </cell>
          <cell r="H29">
            <v>12</v>
          </cell>
          <cell r="I29">
            <v>500</v>
          </cell>
          <cell r="J29">
            <v>28500</v>
          </cell>
        </row>
        <row r="30">
          <cell r="B30" t="str">
            <v>Pasir Urug</v>
          </cell>
          <cell r="F30" t="str">
            <v>M3</v>
          </cell>
          <cell r="G30">
            <v>8000</v>
          </cell>
          <cell r="H30">
            <v>36</v>
          </cell>
          <cell r="I30">
            <v>40000</v>
          </cell>
          <cell r="J30">
            <v>48000</v>
          </cell>
        </row>
        <row r="31">
          <cell r="B31" t="str">
            <v>Pasir Pasangan/Beton</v>
          </cell>
          <cell r="F31" t="str">
            <v>M3</v>
          </cell>
          <cell r="G31">
            <v>10000</v>
          </cell>
          <cell r="H31">
            <v>48</v>
          </cell>
          <cell r="I31">
            <v>53330</v>
          </cell>
          <cell r="J31">
            <v>63330</v>
          </cell>
        </row>
        <row r="32">
          <cell r="B32" t="str">
            <v>Batu Potong</v>
          </cell>
          <cell r="F32" t="str">
            <v>Buah</v>
          </cell>
          <cell r="G32">
            <v>500</v>
          </cell>
          <cell r="H32">
            <v>5</v>
          </cell>
          <cell r="I32">
            <v>30</v>
          </cell>
          <cell r="J32">
            <v>530</v>
          </cell>
        </row>
        <row r="33">
          <cell r="B33" t="str">
            <v xml:space="preserve">Papan Cor 3/20 </v>
          </cell>
          <cell r="F33" t="str">
            <v>M3</v>
          </cell>
          <cell r="G33">
            <v>450000</v>
          </cell>
          <cell r="H33">
            <v>12</v>
          </cell>
          <cell r="I33">
            <v>13330</v>
          </cell>
          <cell r="J33">
            <v>463330</v>
          </cell>
        </row>
        <row r="34">
          <cell r="B34" t="str">
            <v>Kerikil</v>
          </cell>
          <cell r="F34" t="str">
            <v>M3</v>
          </cell>
          <cell r="G34">
            <v>9000</v>
          </cell>
          <cell r="H34">
            <v>36</v>
          </cell>
          <cell r="I34">
            <v>40000</v>
          </cell>
          <cell r="J34">
            <v>49000</v>
          </cell>
        </row>
        <row r="35">
          <cell r="B35" t="str">
            <v>Besi Beton</v>
          </cell>
          <cell r="F35" t="str">
            <v>Kg</v>
          </cell>
          <cell r="G35">
            <v>6500</v>
          </cell>
          <cell r="H35">
            <v>12</v>
          </cell>
          <cell r="I35">
            <v>11</v>
          </cell>
          <cell r="J35">
            <v>6511</v>
          </cell>
        </row>
        <row r="36">
          <cell r="B36" t="str">
            <v>Kawat Ikat</v>
          </cell>
          <cell r="F36" t="str">
            <v>Kg</v>
          </cell>
          <cell r="G36">
            <v>8000</v>
          </cell>
          <cell r="H36">
            <v>12</v>
          </cell>
          <cell r="I36">
            <v>11</v>
          </cell>
          <cell r="J36">
            <v>8011</v>
          </cell>
        </row>
        <row r="37">
          <cell r="B37" t="str">
            <v>Papan Bekisting</v>
          </cell>
          <cell r="F37" t="str">
            <v>M3</v>
          </cell>
          <cell r="G37">
            <v>450000</v>
          </cell>
          <cell r="H37">
            <v>12</v>
          </cell>
          <cell r="I37">
            <v>13330</v>
          </cell>
          <cell r="J37">
            <v>463330</v>
          </cell>
        </row>
        <row r="38">
          <cell r="B38" t="str">
            <v>Paku</v>
          </cell>
          <cell r="F38" t="str">
            <v>Kg</v>
          </cell>
          <cell r="G38">
            <v>8500</v>
          </cell>
          <cell r="H38">
            <v>12</v>
          </cell>
          <cell r="I38">
            <v>11</v>
          </cell>
          <cell r="J38">
            <v>8511</v>
          </cell>
        </row>
        <row r="39">
          <cell r="B39" t="str">
            <v>Pipa Galvanis Ø. 1/2"</v>
          </cell>
          <cell r="F39" t="str">
            <v>Batang</v>
          </cell>
          <cell r="G39">
            <v>66000</v>
          </cell>
          <cell r="H39">
            <v>12</v>
          </cell>
          <cell r="I39">
            <v>80</v>
          </cell>
          <cell r="J39">
            <v>66080</v>
          </cell>
        </row>
        <row r="40">
          <cell r="B40" t="str">
            <v>Pipa Galvanis Ø. 1"</v>
          </cell>
          <cell r="F40" t="str">
            <v>Batang</v>
          </cell>
          <cell r="G40">
            <v>131250</v>
          </cell>
          <cell r="H40">
            <v>12</v>
          </cell>
          <cell r="I40">
            <v>80</v>
          </cell>
          <cell r="J40">
            <v>131330</v>
          </cell>
        </row>
        <row r="41">
          <cell r="B41" t="str">
            <v>Sock Pipa Ø. 1/2"</v>
          </cell>
          <cell r="F41" t="str">
            <v>Buah</v>
          </cell>
          <cell r="G41">
            <v>5000</v>
          </cell>
          <cell r="H41">
            <v>12</v>
          </cell>
          <cell r="I41">
            <v>9</v>
          </cell>
          <cell r="J41">
            <v>5009</v>
          </cell>
        </row>
        <row r="42">
          <cell r="B42" t="str">
            <v>Sock Pipa Ø. 1"</v>
          </cell>
          <cell r="F42" t="str">
            <v>Buah</v>
          </cell>
          <cell r="G42">
            <v>7500</v>
          </cell>
          <cell r="H42">
            <v>12</v>
          </cell>
          <cell r="I42">
            <v>9</v>
          </cell>
          <cell r="J42">
            <v>7509</v>
          </cell>
        </row>
        <row r="43">
          <cell r="B43" t="str">
            <v xml:space="preserve">Stop Kran Pipa Ø. 1/2" </v>
          </cell>
          <cell r="F43" t="str">
            <v>Buah</v>
          </cell>
          <cell r="G43">
            <v>16500</v>
          </cell>
          <cell r="H43">
            <v>12</v>
          </cell>
          <cell r="I43">
            <v>9</v>
          </cell>
          <cell r="J43">
            <v>16509</v>
          </cell>
        </row>
        <row r="44">
          <cell r="B44" t="str">
            <v xml:space="preserve">Stop Kran Pipa Ø. 1" </v>
          </cell>
          <cell r="F44" t="str">
            <v>Buah</v>
          </cell>
          <cell r="G44">
            <v>36500</v>
          </cell>
          <cell r="H44">
            <v>12</v>
          </cell>
          <cell r="I44">
            <v>9</v>
          </cell>
          <cell r="J44">
            <v>36509</v>
          </cell>
        </row>
        <row r="45">
          <cell r="B45" t="str">
            <v>Bend Pipa Ø. 1/2" - 900</v>
          </cell>
          <cell r="F45" t="str">
            <v>Buah</v>
          </cell>
          <cell r="G45">
            <v>7500</v>
          </cell>
          <cell r="H45">
            <v>12</v>
          </cell>
          <cell r="I45">
            <v>9</v>
          </cell>
          <cell r="J45">
            <v>7509</v>
          </cell>
        </row>
        <row r="46">
          <cell r="B46" t="str">
            <v>Double Neple Ø. 1"</v>
          </cell>
          <cell r="F46" t="str">
            <v>Buah</v>
          </cell>
          <cell r="G46">
            <v>6500</v>
          </cell>
          <cell r="H46">
            <v>12</v>
          </cell>
          <cell r="I46">
            <v>9</v>
          </cell>
          <cell r="J46">
            <v>6509</v>
          </cell>
        </row>
        <row r="47">
          <cell r="B47" t="str">
            <v>Double Neple Ø. 1/2"</v>
          </cell>
          <cell r="F47" t="str">
            <v>Buah</v>
          </cell>
          <cell r="G47">
            <v>5000</v>
          </cell>
          <cell r="H47">
            <v>12</v>
          </cell>
          <cell r="I47">
            <v>9</v>
          </cell>
          <cell r="J47">
            <v>5009</v>
          </cell>
        </row>
        <row r="48">
          <cell r="B48" t="str">
            <v>Dopen Ø. 1"</v>
          </cell>
          <cell r="F48" t="str">
            <v>Buah</v>
          </cell>
          <cell r="G48">
            <v>6500</v>
          </cell>
          <cell r="H48">
            <v>12</v>
          </cell>
          <cell r="I48">
            <v>9</v>
          </cell>
          <cell r="J48">
            <v>6509</v>
          </cell>
        </row>
        <row r="49">
          <cell r="B49" t="str">
            <v>Tee Stoken Ø. 1" - Ø. 1/2"</v>
          </cell>
          <cell r="F49" t="str">
            <v>Buah</v>
          </cell>
          <cell r="G49">
            <v>8500</v>
          </cell>
          <cell r="H49">
            <v>12</v>
          </cell>
          <cell r="I49">
            <v>9</v>
          </cell>
          <cell r="J49">
            <v>8509</v>
          </cell>
        </row>
        <row r="50">
          <cell r="B50" t="str">
            <v xml:space="preserve">Tee Stoken Ø. 1" </v>
          </cell>
          <cell r="F50" t="str">
            <v>Buah</v>
          </cell>
          <cell r="G50">
            <v>14000</v>
          </cell>
          <cell r="H50">
            <v>12</v>
          </cell>
          <cell r="I50">
            <v>9</v>
          </cell>
          <cell r="J50">
            <v>14009</v>
          </cell>
        </row>
        <row r="51">
          <cell r="B51" t="str">
            <v>Reduzer Soek Ø. 2" - Ø. 1"</v>
          </cell>
          <cell r="F51" t="str">
            <v>Buah</v>
          </cell>
          <cell r="G51">
            <v>16000</v>
          </cell>
          <cell r="H51">
            <v>12</v>
          </cell>
          <cell r="I51">
            <v>9</v>
          </cell>
          <cell r="J51">
            <v>16009</v>
          </cell>
        </row>
        <row r="52">
          <cell r="B52" t="str">
            <v>Reduzer Soek Ø. 11/4" - Ø. 1"</v>
          </cell>
          <cell r="F52" t="str">
            <v>Buah</v>
          </cell>
          <cell r="G52">
            <v>14500</v>
          </cell>
          <cell r="H52">
            <v>12</v>
          </cell>
          <cell r="I52">
            <v>9</v>
          </cell>
          <cell r="J52">
            <v>14509</v>
          </cell>
        </row>
        <row r="53">
          <cell r="B53" t="str">
            <v>Watermur Ø. 1"</v>
          </cell>
          <cell r="F53" t="str">
            <v>Buah</v>
          </cell>
          <cell r="G53">
            <v>12500</v>
          </cell>
          <cell r="H53">
            <v>12</v>
          </cell>
          <cell r="I53">
            <v>9</v>
          </cell>
          <cell r="J53">
            <v>12509</v>
          </cell>
        </row>
        <row r="54">
          <cell r="B54" t="str">
            <v>Watermur Ø. 1/2"</v>
          </cell>
          <cell r="F54" t="str">
            <v>Buah</v>
          </cell>
          <cell r="G54">
            <v>9600</v>
          </cell>
          <cell r="H54">
            <v>12</v>
          </cell>
          <cell r="I54">
            <v>9</v>
          </cell>
          <cell r="J54">
            <v>9609</v>
          </cell>
        </row>
        <row r="55">
          <cell r="B55" t="str">
            <v xml:space="preserve">Knee Ø. 1/2" </v>
          </cell>
          <cell r="F55" t="str">
            <v>Buah</v>
          </cell>
          <cell r="G55">
            <v>6500</v>
          </cell>
          <cell r="H55">
            <v>12</v>
          </cell>
          <cell r="I55">
            <v>9</v>
          </cell>
          <cell r="J55">
            <v>6509</v>
          </cell>
        </row>
        <row r="56">
          <cell r="B56" t="str">
            <v>Kunci Pipa Ø. 1" - Ø. 2"</v>
          </cell>
          <cell r="F56" t="str">
            <v>Buah</v>
          </cell>
          <cell r="G56">
            <v>75000</v>
          </cell>
          <cell r="H56">
            <v>12</v>
          </cell>
          <cell r="I56">
            <v>9</v>
          </cell>
          <cell r="J56">
            <v>75009</v>
          </cell>
        </row>
        <row r="57">
          <cell r="B57" t="str">
            <v>Sney Pipa Ø. 1/2" - Ø. 1 1/4"</v>
          </cell>
          <cell r="F57" t="str">
            <v>Buah</v>
          </cell>
          <cell r="G57">
            <v>152500</v>
          </cell>
          <cell r="H57">
            <v>12</v>
          </cell>
          <cell r="I57">
            <v>9</v>
          </cell>
          <cell r="J57">
            <v>152509</v>
          </cell>
        </row>
        <row r="58">
          <cell r="B58" t="str">
            <v>Tang Segel</v>
          </cell>
          <cell r="F58" t="str">
            <v>Buah</v>
          </cell>
          <cell r="G58">
            <v>152500</v>
          </cell>
          <cell r="H58">
            <v>12</v>
          </cell>
          <cell r="I58">
            <v>9</v>
          </cell>
          <cell r="J58">
            <v>152509</v>
          </cell>
        </row>
        <row r="59">
          <cell r="B59" t="str">
            <v>Ban Sekrup No. 3</v>
          </cell>
          <cell r="F59" t="str">
            <v>Buah</v>
          </cell>
          <cell r="G59">
            <v>200000</v>
          </cell>
          <cell r="H59">
            <v>12</v>
          </cell>
          <cell r="I59">
            <v>9</v>
          </cell>
          <cell r="J59">
            <v>200009</v>
          </cell>
        </row>
      </sheetData>
      <sheetData sheetId="1">
        <row r="15">
          <cell r="C15" t="str">
            <v>Galian Tanah Keras</v>
          </cell>
        </row>
      </sheetData>
      <sheetData sheetId="2"/>
      <sheetData sheetId="3">
        <row r="16">
          <cell r="C16" t="str">
            <v>Pipa Galvanis Ø. 1"</v>
          </cell>
          <cell r="F16">
            <v>450</v>
          </cell>
          <cell r="G16" t="str">
            <v>btg</v>
          </cell>
          <cell r="H16">
            <v>131330</v>
          </cell>
          <cell r="I16">
            <v>59098500</v>
          </cell>
        </row>
        <row r="17">
          <cell r="C17" t="str">
            <v>Sock Pipa Ø. 1"</v>
          </cell>
          <cell r="F17">
            <v>500</v>
          </cell>
          <cell r="G17" t="str">
            <v>bh</v>
          </cell>
          <cell r="H17">
            <v>7509</v>
          </cell>
          <cell r="I17">
            <v>3754500</v>
          </cell>
        </row>
        <row r="18">
          <cell r="C18" t="str">
            <v>Watermur Ø. 1"</v>
          </cell>
          <cell r="F18">
            <v>90</v>
          </cell>
          <cell r="G18" t="str">
            <v>bh</v>
          </cell>
          <cell r="H18">
            <v>12509</v>
          </cell>
          <cell r="I18">
            <v>1125810</v>
          </cell>
        </row>
        <row r="19">
          <cell r="C19" t="str">
            <v>Reduzer Soek Ø. 2" - Ø. 1"</v>
          </cell>
          <cell r="F19">
            <v>15</v>
          </cell>
          <cell r="G19" t="str">
            <v>bh</v>
          </cell>
          <cell r="H19">
            <v>16009</v>
          </cell>
          <cell r="I19">
            <v>240135</v>
          </cell>
        </row>
        <row r="20">
          <cell r="C20" t="str">
            <v xml:space="preserve">Tee Stoken Ø. 1" </v>
          </cell>
          <cell r="F20">
            <v>25</v>
          </cell>
          <cell r="G20" t="str">
            <v>bh</v>
          </cell>
          <cell r="H20">
            <v>14009</v>
          </cell>
          <cell r="I20">
            <v>350225</v>
          </cell>
        </row>
        <row r="21">
          <cell r="C21" t="str">
            <v>Tee Stoken Ø. 1" - Ø. 1/2"</v>
          </cell>
          <cell r="F21">
            <v>150</v>
          </cell>
          <cell r="G21" t="str">
            <v>bh</v>
          </cell>
          <cell r="H21">
            <v>8509</v>
          </cell>
          <cell r="I21">
            <v>1276350</v>
          </cell>
        </row>
        <row r="22">
          <cell r="C22" t="str">
            <v xml:space="preserve">Stop Kran Pipa Ø. 1" </v>
          </cell>
          <cell r="F22">
            <v>120</v>
          </cell>
          <cell r="G22" t="str">
            <v>bh</v>
          </cell>
          <cell r="H22">
            <v>36509</v>
          </cell>
          <cell r="I22">
            <v>4381080</v>
          </cell>
        </row>
        <row r="23">
          <cell r="C23" t="str">
            <v>Pipa Galvanis Ø. 1/2"</v>
          </cell>
          <cell r="F23">
            <v>150</v>
          </cell>
          <cell r="G23" t="str">
            <v>btg</v>
          </cell>
          <cell r="H23">
            <v>66080</v>
          </cell>
          <cell r="I23">
            <v>9912000</v>
          </cell>
        </row>
        <row r="24">
          <cell r="C24" t="str">
            <v>Sock Pipa Ø. 1/2"</v>
          </cell>
          <cell r="F24">
            <v>350</v>
          </cell>
          <cell r="G24" t="str">
            <v>bh</v>
          </cell>
          <cell r="H24">
            <v>5009</v>
          </cell>
          <cell r="I24">
            <v>1753150</v>
          </cell>
        </row>
        <row r="25">
          <cell r="C25" t="str">
            <v xml:space="preserve">Stop Kran Pipa Ø. 1/2" </v>
          </cell>
          <cell r="F25">
            <v>175</v>
          </cell>
          <cell r="G25" t="str">
            <v>bh</v>
          </cell>
          <cell r="H25">
            <v>16509</v>
          </cell>
          <cell r="I25">
            <v>2889075</v>
          </cell>
        </row>
        <row r="26">
          <cell r="C26" t="str">
            <v>Watermur Ø. 1/2"</v>
          </cell>
          <cell r="F26">
            <v>25</v>
          </cell>
          <cell r="G26" t="str">
            <v>bh</v>
          </cell>
          <cell r="H26">
            <v>9609</v>
          </cell>
          <cell r="I26">
            <v>240225</v>
          </cell>
        </row>
        <row r="27">
          <cell r="C27" t="str">
            <v xml:space="preserve">Knee Ø. 1/2" </v>
          </cell>
          <cell r="F27">
            <v>120</v>
          </cell>
          <cell r="G27" t="str">
            <v>bh</v>
          </cell>
          <cell r="H27">
            <v>6509</v>
          </cell>
          <cell r="I27">
            <v>781080</v>
          </cell>
        </row>
        <row r="28">
          <cell r="C28" t="str">
            <v>Double Neple Ø. 1/2"</v>
          </cell>
          <cell r="F28">
            <v>100</v>
          </cell>
          <cell r="G28" t="str">
            <v>bh</v>
          </cell>
          <cell r="H28">
            <v>5009</v>
          </cell>
          <cell r="I28">
            <v>500900</v>
          </cell>
        </row>
        <row r="29">
          <cell r="C29" t="str">
            <v>Bend Pipa Ø. 1/2" - 900</v>
          </cell>
          <cell r="F29">
            <v>70</v>
          </cell>
          <cell r="G29" t="str">
            <v>bh</v>
          </cell>
          <cell r="H29">
            <v>7509</v>
          </cell>
          <cell r="I29">
            <v>525630</v>
          </cell>
        </row>
        <row r="30">
          <cell r="C30" t="str">
            <v>Double Neple Ø. 1"</v>
          </cell>
          <cell r="F30">
            <v>50</v>
          </cell>
          <cell r="G30" t="str">
            <v>bh</v>
          </cell>
          <cell r="H30">
            <v>6509</v>
          </cell>
          <cell r="I30">
            <v>325450</v>
          </cell>
        </row>
        <row r="31">
          <cell r="C31" t="str">
            <v>Dopen Ø. 1"</v>
          </cell>
          <cell r="F31">
            <v>19</v>
          </cell>
          <cell r="G31" t="str">
            <v>bh</v>
          </cell>
          <cell r="H31">
            <v>6509</v>
          </cell>
          <cell r="I31">
            <v>123671</v>
          </cell>
        </row>
        <row r="32">
          <cell r="C32" t="str">
            <v>Reduzer Soek Ø. 1/4" - Ø. 1"</v>
          </cell>
          <cell r="F32">
            <v>10</v>
          </cell>
          <cell r="G32" t="str">
            <v>bh</v>
          </cell>
          <cell r="H32">
            <v>14509</v>
          </cell>
          <cell r="I32">
            <v>145090</v>
          </cell>
        </row>
        <row r="33">
          <cell r="H33" t="str">
            <v>TOTAL I</v>
          </cell>
          <cell r="I33">
            <v>87422871</v>
          </cell>
        </row>
        <row r="34">
          <cell r="C34" t="str">
            <v xml:space="preserve"> PEMASANGAN  PIPA &amp;  ACCESSORIES Ø. 1"</v>
          </cell>
        </row>
        <row r="35">
          <cell r="C35" t="str">
            <v>Pemasangan Pipa GIP Ø. 1"</v>
          </cell>
          <cell r="F35">
            <v>2700</v>
          </cell>
          <cell r="G35" t="str">
            <v>m'</v>
          </cell>
          <cell r="H35">
            <v>10377.5</v>
          </cell>
          <cell r="I35">
            <v>28019250</v>
          </cell>
        </row>
        <row r="36">
          <cell r="H36" t="str">
            <v>TOTAL II</v>
          </cell>
          <cell r="I36">
            <v>28019250</v>
          </cell>
        </row>
        <row r="37">
          <cell r="C37" t="str">
            <v xml:space="preserve"> PEKERJAAN PENUNJANG</v>
          </cell>
        </row>
        <row r="38">
          <cell r="C38" t="str">
            <v>Kunci Pipa Ø. 1" - Ø. 2"</v>
          </cell>
          <cell r="F38">
            <v>8</v>
          </cell>
          <cell r="G38" t="str">
            <v>bh</v>
          </cell>
          <cell r="H38">
            <v>75009</v>
          </cell>
          <cell r="I38">
            <v>600072</v>
          </cell>
        </row>
        <row r="39">
          <cell r="C39" t="str">
            <v>Sney Pipa Ø. 1/2" - Ø. 1 1/4"</v>
          </cell>
          <cell r="F39">
            <v>6</v>
          </cell>
          <cell r="G39" t="str">
            <v>bh</v>
          </cell>
          <cell r="H39">
            <v>152509</v>
          </cell>
          <cell r="I39">
            <v>915054</v>
          </cell>
        </row>
        <row r="40">
          <cell r="C40" t="str">
            <v>Tang Segel</v>
          </cell>
          <cell r="F40">
            <v>2</v>
          </cell>
          <cell r="G40" t="str">
            <v>bh</v>
          </cell>
          <cell r="H40">
            <v>152509</v>
          </cell>
          <cell r="I40">
            <v>305018</v>
          </cell>
        </row>
        <row r="41">
          <cell r="C41" t="str">
            <v>Ban Sekrup No. 3</v>
          </cell>
          <cell r="F41">
            <v>4</v>
          </cell>
          <cell r="G41" t="str">
            <v>bh</v>
          </cell>
          <cell r="H41">
            <v>200009</v>
          </cell>
          <cell r="I41">
            <v>800036</v>
          </cell>
        </row>
        <row r="42">
          <cell r="H42" t="str">
            <v>TOTAL III</v>
          </cell>
          <cell r="I42">
            <v>2620180</v>
          </cell>
        </row>
      </sheetData>
      <sheetData sheetId="4"/>
      <sheetData sheetId="5"/>
      <sheetData sheetId="6"/>
      <sheetData sheetId="7"/>
      <sheetData sheetId="8"/>
      <sheetData sheetId="9"/>
      <sheetData sheetId="1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MUM"/>
      <sheetName val="Spnwr"/>
      <sheetName val="RAB"/>
      <sheetName val="daftar harga"/>
      <sheetName val="analisa"/>
      <sheetName val="time"/>
      <sheetName val="Person inti"/>
      <sheetName val="alat utama"/>
      <sheetName val="Skl-alat"/>
      <sheetName val="Skl-mtr"/>
      <sheetName val="Skl-Person"/>
      <sheetName val="Struktur"/>
      <sheetName val="metode"/>
      <sheetName val="Bagan alir"/>
      <sheetName val="Sheet2"/>
      <sheetName val="srt-Tenaga"/>
      <sheetName val="dagri"/>
      <sheetName val="MPU"/>
      <sheetName val="subcon"/>
      <sheetName val="s-perny (2)"/>
      <sheetName val="s-perny"/>
      <sheetName val="Sheet1"/>
    </sheetNames>
    <sheetDataSet>
      <sheetData sheetId="0" refreshError="1"/>
      <sheetData sheetId="1" refreshError="1"/>
      <sheetData sheetId="2" refreshError="1"/>
      <sheetData sheetId="3" refreshError="1">
        <row r="19">
          <cell r="F19">
            <v>1500</v>
          </cell>
        </row>
        <row r="22">
          <cell r="F22">
            <v>150000</v>
          </cell>
        </row>
        <row r="23">
          <cell r="F23">
            <v>3000000</v>
          </cell>
        </row>
        <row r="24">
          <cell r="F24">
            <v>3000000</v>
          </cell>
        </row>
        <row r="29">
          <cell r="F29">
            <v>3000000</v>
          </cell>
        </row>
        <row r="32">
          <cell r="F32">
            <v>90000</v>
          </cell>
        </row>
        <row r="35">
          <cell r="F35">
            <v>275000</v>
          </cell>
        </row>
        <row r="37">
          <cell r="F37">
            <v>50000</v>
          </cell>
        </row>
        <row r="38">
          <cell r="F38">
            <v>40000</v>
          </cell>
        </row>
        <row r="39">
          <cell r="F39">
            <v>50000</v>
          </cell>
        </row>
        <row r="40">
          <cell r="F40">
            <v>30000</v>
          </cell>
        </row>
        <row r="41">
          <cell r="F41">
            <v>39000</v>
          </cell>
        </row>
        <row r="61">
          <cell r="F61">
            <v>3500</v>
          </cell>
        </row>
      </sheetData>
      <sheetData sheetId="4" refreshError="1">
        <row r="23">
          <cell r="G23">
            <v>67475</v>
          </cell>
        </row>
        <row r="28">
          <cell r="G28">
            <v>67612.5</v>
          </cell>
        </row>
        <row r="147">
          <cell r="G147">
            <v>8724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AR"/>
      <sheetName val="KULIT"/>
      <sheetName val="SRT.PNWR"/>
      <sheetName val="INFORM"/>
      <sheetName val="PENGLM"/>
      <sheetName val="SEJ"/>
      <sheetName val="CV"/>
      <sheetName val="REK.PRSN"/>
      <sheetName val="SRT.PRSN"/>
      <sheetName val="ALAT"/>
      <sheetName val="KEU"/>
      <sheetName val="Sheet1"/>
      <sheetName val="SENGK"/>
      <sheetName val="NERACA"/>
      <sheetName val="BANWAS"/>
      <sheetName val="SRT.PRNYT"/>
      <sheetName val="DIP"/>
      <sheetName val="EVAL."/>
    </sheetNames>
    <sheetDataSet>
      <sheetData sheetId="0">
        <row r="9">
          <cell r="D9" t="str">
            <v>CV USAHA KARYA BERSAMA</v>
          </cell>
        </row>
        <row r="12">
          <cell r="D12" t="str">
            <v>Kupang - Nusa Tenggara Timur</v>
          </cell>
        </row>
        <row r="13">
          <cell r="D13" t="str">
            <v>(0380)830191</v>
          </cell>
        </row>
        <row r="15">
          <cell r="B15" t="str">
            <v>Direktur</v>
          </cell>
          <cell r="D15" t="str">
            <v>RUDY SUSENO</v>
          </cell>
        </row>
        <row r="28">
          <cell r="D28" t="str">
            <v>Kupang, 13 Maret 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AR"/>
      <sheetName val="KULIT"/>
      <sheetName val="SRT.PNWR"/>
      <sheetName val="INFORM"/>
      <sheetName val="PENGLM"/>
      <sheetName val="SEJ"/>
      <sheetName val="CV"/>
      <sheetName val="REK.PRSN"/>
      <sheetName val="SRT.PRSN"/>
      <sheetName val="ALAT"/>
      <sheetName val="KEU"/>
      <sheetName val="Sheet1"/>
      <sheetName val="SENGK"/>
      <sheetName val="NERACA"/>
      <sheetName val="BANWAS"/>
      <sheetName val="SRT.PRNYT"/>
      <sheetName val="DIP"/>
      <sheetName val="EVAL."/>
    </sheetNames>
    <sheetDataSet>
      <sheetData sheetId="0">
        <row r="9">
          <cell r="D9" t="str">
            <v>CV USAHA KARYA BERSAMA</v>
          </cell>
        </row>
        <row r="12">
          <cell r="D12" t="str">
            <v>Kupang - Nusa Tenggara Timur</v>
          </cell>
        </row>
        <row r="13">
          <cell r="D13" t="str">
            <v>(0380)830191</v>
          </cell>
        </row>
        <row r="15">
          <cell r="B15" t="str">
            <v>Direktur</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2)"/>
      <sheetName val="RAB (2)"/>
      <sheetName val="vol"/>
      <sheetName val="REKAP"/>
      <sheetName val="RAB"/>
      <sheetName val="anl-b8"/>
      <sheetName val="anl-b7"/>
      <sheetName val="anl-b6"/>
      <sheetName val="anl-b5"/>
      <sheetName val="anl-b4"/>
      <sheetName val="anl-b3"/>
      <sheetName val="anl-b2"/>
      <sheetName val="hs"/>
      <sheetName val="anl-b1"/>
      <sheetName val="anl-hs"/>
      <sheetName val="anlat"/>
      <sheetName val="HRS"/>
      <sheetName val="sw-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3">
          <cell r="G13">
            <v>4200</v>
          </cell>
        </row>
        <row r="85">
          <cell r="G85">
            <v>800</v>
          </cell>
        </row>
        <row r="91">
          <cell r="G91">
            <v>50000</v>
          </cell>
        </row>
      </sheetData>
      <sheetData sheetId="13" refreshError="1"/>
      <sheetData sheetId="14" refreshError="1"/>
      <sheetData sheetId="15" refreshError="1"/>
      <sheetData sheetId="16" refreshError="1"/>
      <sheetData sheetId="17" refreshError="1">
        <row r="33">
          <cell r="Z33">
            <v>161962.33518649882</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2)"/>
      <sheetName val="RAB (2)"/>
      <sheetName val="vol"/>
      <sheetName val="REKAP"/>
      <sheetName val="RAB"/>
      <sheetName val="anl-b8"/>
      <sheetName val="anl-b7"/>
      <sheetName val="anl-b6"/>
      <sheetName val="anl-b5"/>
      <sheetName val="anl-b4"/>
      <sheetName val="anl-b3"/>
      <sheetName val="anl-b2"/>
      <sheetName val="hs"/>
      <sheetName val="anl-b1"/>
      <sheetName val="anl-hs"/>
      <sheetName val="anlat"/>
      <sheetName val="HRS"/>
      <sheetName val="sw-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3">
          <cell r="G13">
            <v>4200</v>
          </cell>
        </row>
        <row r="85">
          <cell r="G85">
            <v>800</v>
          </cell>
        </row>
        <row r="91">
          <cell r="G91">
            <v>50000</v>
          </cell>
        </row>
      </sheetData>
      <sheetData sheetId="13" refreshError="1"/>
      <sheetData sheetId="14" refreshError="1"/>
      <sheetData sheetId="15" refreshError="1"/>
      <sheetData sheetId="16" refreshError="1"/>
      <sheetData sheetId="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ftr isian kualif"/>
      <sheetName val="MINAT"/>
      <sheetName val="pakta"/>
      <sheetName val="Kual1"/>
      <sheetName val="Kual2"/>
      <sheetName val="Kual3"/>
      <sheetName val="Kual4"/>
      <sheetName val="SKK"/>
      <sheetName val="PERNYATAAN"/>
      <sheetName val="KEBENARAN DATA"/>
      <sheetName val="KNTK PERSON"/>
      <sheetName val="KUR FITAE"/>
      <sheetName val="SEWA"/>
      <sheetName val="AMPLOP"/>
      <sheetName val="Kual5"/>
      <sheetName val="COVER"/>
      <sheetName val="DARTAR ISI"/>
      <sheetName val="KOP"/>
      <sheetName val="GARANSI"/>
      <sheetName val="AMPLOP (2)"/>
    </sheetNames>
    <sheetDataSet>
      <sheetData sheetId="0">
        <row r="26">
          <cell r="C26" t="str">
            <v>Jln. Weekarou No.- Telp (0387) 22167 Waikabubak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p"/>
      <sheetName val="SURAT_PENAWARAN"/>
      <sheetName val="Rekap"/>
      <sheetName val="RAB"/>
      <sheetName val="TS"/>
      <sheetName val="Jadwal Keb Alat"/>
      <sheetName val="Jadwal Keb Mtrl"/>
      <sheetName val="Analisa HSD"/>
      <sheetName val="Perincian HSD"/>
      <sheetName val="Analisa Alat"/>
      <sheetName val="JAD PERSON"/>
      <sheetName val="HSD"/>
    </sheetNames>
    <sheetDataSet>
      <sheetData sheetId="0"/>
      <sheetData sheetId="1">
        <row r="4">
          <cell r="W4" t="str">
            <v>Atambua, 11 Juni 2005</v>
          </cell>
        </row>
        <row r="5">
          <cell r="C5" t="str">
            <v>Nomor</v>
          </cell>
          <cell r="F5" t="str">
            <v>:</v>
          </cell>
          <cell r="G5" t="str">
            <v>11/PU-LH/P/VI/2005</v>
          </cell>
        </row>
        <row r="6">
          <cell r="C6" t="str">
            <v>Lampiran</v>
          </cell>
          <cell r="F6" t="str">
            <v>:</v>
          </cell>
          <cell r="G6" t="str">
            <v>1 (Satu) berkas</v>
          </cell>
        </row>
        <row r="9">
          <cell r="C9" t="str">
            <v>Kepada Yth</v>
          </cell>
        </row>
        <row r="10">
          <cell r="C10" t="str">
            <v>Panitia Pengadaan Barang / Jasa</v>
          </cell>
        </row>
        <row r="11">
          <cell r="C11" t="str">
            <v>Kegiatan Belanja Modal Rehabilitasi/Peningkatan Jaringan Irigasi</v>
          </cell>
        </row>
        <row r="12">
          <cell r="C12" t="str">
            <v>Dan Pengaturan/Pengamanan Sungai</v>
          </cell>
        </row>
        <row r="13">
          <cell r="C13" t="str">
            <v>Subdin Pengairan dan Perdesaan</v>
          </cell>
        </row>
        <row r="14">
          <cell r="C14" t="str">
            <v>di -</v>
          </cell>
        </row>
        <row r="15">
          <cell r="D15" t="str">
            <v>Atambua</v>
          </cell>
        </row>
        <row r="18">
          <cell r="C18" t="str">
            <v>Perihal</v>
          </cell>
          <cell r="E18" t="str">
            <v>:</v>
          </cell>
          <cell r="F18" t="str">
            <v>Penawaran Paket Pekerjaan Rehabilitasi Jaringan Irigasi DI. Haekesak Desa Asumanu Kecamatan Raihat Kabupaten Belu</v>
          </cell>
        </row>
        <row r="22">
          <cell r="C22" t="str">
            <v>Sehubungan dengan adanya Undangan Pelelangan Umum nomor  : KIM.003/PANLEL/V/2005  Tanggal 25 Mei 2005 dan setelah kami mempelajari Dokumen Lelang termasuk Berita Acara Penjelasan Pekerjaan dan Addendumnya, dengan ini mengajukan penawaran untuk pekerjaan R</v>
          </cell>
        </row>
        <row r="25">
          <cell r="C25" t="str">
            <v>(</v>
          </cell>
          <cell r="D25" t="str">
            <v>Delapan Ratus Empat Puluh Dua Juta Dua Ratus Sembilan Puluh Dua Ribu Rupiah</v>
          </cell>
          <cell r="X25" t="str">
            <v>).</v>
          </cell>
        </row>
        <row r="26">
          <cell r="C26" t="str">
            <v>Dalam penawaran ini sudah termasuk pengadaan bahan, tenaga kerja, peralatan, biaya umum kontraktor dan semua jenis pajak yang dikenakan untuk melaksanakan pekerjaan tersebut di atas dengan jangka waktu pelaksanaan selama 120 (Seratus Dua Puluh) hari kalen</v>
          </cell>
        </row>
        <row r="29">
          <cell r="C29" t="str">
            <v>Penawaran ini berlaku selama 45 (Empat Puluh Lima) hari kerja terhitung sejak pembukaan penawaran. Kami akan tunduk pada ketentuan - ketentuan yang termuat dalam Dokumen Lelang.</v>
          </cell>
        </row>
        <row r="32">
          <cell r="C32" t="str">
            <v>Sesuai dengan persyaratan yang diminta, bersama ini kami lampirkan :</v>
          </cell>
        </row>
        <row r="33">
          <cell r="C33" t="str">
            <v>1.</v>
          </cell>
          <cell r="D33" t="str">
            <v>Jaminan Penawaran</v>
          </cell>
        </row>
        <row r="34">
          <cell r="C34" t="str">
            <v>2.</v>
          </cell>
          <cell r="D34" t="str">
            <v>Rekapitulasi Harga</v>
          </cell>
        </row>
        <row r="35">
          <cell r="C35" t="str">
            <v>3.</v>
          </cell>
          <cell r="D35" t="str">
            <v>Daftar Kuantitas dan Harga</v>
          </cell>
        </row>
        <row r="36">
          <cell r="C36" t="str">
            <v>4.</v>
          </cell>
          <cell r="D36" t="str">
            <v>Daftar Harga Satuan Dasar Upah dan Harga Satuan Bahan</v>
          </cell>
        </row>
        <row r="37">
          <cell r="C37" t="str">
            <v>5.</v>
          </cell>
          <cell r="D37" t="str">
            <v>Daftar Perincian Harga Satuan Dasar Bahan dan Alat</v>
          </cell>
        </row>
        <row r="38">
          <cell r="C38" t="str">
            <v>6.</v>
          </cell>
          <cell r="D38" t="str">
            <v>Analisa Harga Satuan Item Pekerjaan</v>
          </cell>
        </row>
        <row r="39">
          <cell r="C39" t="str">
            <v>7.</v>
          </cell>
          <cell r="D39" t="str">
            <v>Jadwal Pelaksanaan Pekerjaan</v>
          </cell>
        </row>
        <row r="40">
          <cell r="C40" t="str">
            <v>8.</v>
          </cell>
          <cell r="D40" t="str">
            <v>Metode Pelaksanaan Pekerjaan</v>
          </cell>
        </row>
        <row r="41">
          <cell r="C41" t="str">
            <v>9.</v>
          </cell>
          <cell r="D41" t="str">
            <v>Daftar dan Jadwal Personil Inti</v>
          </cell>
        </row>
        <row r="42">
          <cell r="C42" t="str">
            <v>10.</v>
          </cell>
          <cell r="D42" t="str">
            <v>Daftar dan Jadwal Peralatan</v>
          </cell>
        </row>
        <row r="43">
          <cell r="C43" t="str">
            <v>11.</v>
          </cell>
          <cell r="D43" t="str">
            <v>Struktur Organisasi Perusahaan</v>
          </cell>
        </row>
        <row r="44">
          <cell r="C44" t="str">
            <v>12.</v>
          </cell>
          <cell r="D44" t="str">
            <v>Schedule Penggunaan Material / Bahan</v>
          </cell>
        </row>
        <row r="45">
          <cell r="C45" t="str">
            <v>13.</v>
          </cell>
          <cell r="D45" t="str">
            <v>Surat Pernyataan Penggunaan Produk Dalam Negeri</v>
          </cell>
        </row>
        <row r="46">
          <cell r="C46" t="str">
            <v>14.</v>
          </cell>
          <cell r="D46" t="str">
            <v>Formulir Isian Penilaian Kualifikasi Pekerjaan jasa pemborongan dan Lampiran-lampiran Pendukung Kualifikasi</v>
          </cell>
        </row>
        <row r="47">
          <cell r="C47" t="str">
            <v>15.</v>
          </cell>
          <cell r="D47" t="str">
            <v>Daftar Isian Kualifikasi</v>
          </cell>
        </row>
        <row r="50">
          <cell r="T50" t="str">
            <v>Penawar,</v>
          </cell>
        </row>
        <row r="51">
          <cell r="T51" t="str">
            <v>CV LAHAIROI</v>
          </cell>
        </row>
        <row r="56">
          <cell r="T56" t="str">
            <v>YOSUA M. SANTOSO</v>
          </cell>
        </row>
        <row r="57">
          <cell r="T57" t="str">
            <v>Direktur</v>
          </cell>
        </row>
      </sheetData>
      <sheetData sheetId="2"/>
      <sheetData sheetId="3"/>
      <sheetData sheetId="4"/>
      <sheetData sheetId="5"/>
      <sheetData sheetId="6"/>
      <sheetData sheetId="7"/>
      <sheetData sheetId="8">
        <row r="1">
          <cell r="A1" t="str">
            <v>DAFTAR PERINCIAN HARGA SATUAN DASAR</v>
          </cell>
        </row>
        <row r="3">
          <cell r="A3" t="str">
            <v>PEKERJAAN</v>
          </cell>
          <cell r="E3" t="str">
            <v>:</v>
          </cell>
          <cell r="F3" t="str">
            <v>Rehabilitasi Jaringan Irigasi DI. Hekesak</v>
          </cell>
        </row>
        <row r="4">
          <cell r="A4" t="str">
            <v>LOKASI</v>
          </cell>
          <cell r="E4" t="str">
            <v>:</v>
          </cell>
          <cell r="F4" t="str">
            <v>Desa Asumanu - Kecamatan Raihat</v>
          </cell>
        </row>
        <row r="5">
          <cell r="A5" t="str">
            <v>SUMBER DANA</v>
          </cell>
          <cell r="E5" t="str">
            <v>:</v>
          </cell>
          <cell r="F5" t="str">
            <v>DAK + DAU</v>
          </cell>
        </row>
        <row r="6">
          <cell r="A6" t="str">
            <v>TAHUN ANGGARAN</v>
          </cell>
          <cell r="E6" t="str">
            <v>:</v>
          </cell>
          <cell r="F6">
            <v>2005</v>
          </cell>
        </row>
        <row r="8">
          <cell r="A8" t="str">
            <v>1.</v>
          </cell>
          <cell r="B8" t="str">
            <v>S e m e n  :</v>
          </cell>
        </row>
        <row r="10">
          <cell r="B10" t="str">
            <v>-</v>
          </cell>
          <cell r="C10" t="str">
            <v>Harga semen di Atambua</v>
          </cell>
          <cell r="M10" t="str">
            <v>=</v>
          </cell>
          <cell r="N10" t="str">
            <v>Rp.</v>
          </cell>
          <cell r="O10">
            <v>23400</v>
          </cell>
          <cell r="P10" t="str">
            <v>/ zak</v>
          </cell>
        </row>
        <row r="11">
          <cell r="B11" t="str">
            <v>-</v>
          </cell>
          <cell r="C11" t="str">
            <v>Transprot Atambua - Site</v>
          </cell>
          <cell r="M11" t="str">
            <v>=</v>
          </cell>
          <cell r="N11" t="str">
            <v>Rp.</v>
          </cell>
          <cell r="O11">
            <v>2083.3333333333335</v>
          </cell>
          <cell r="P11" t="str">
            <v>/ zak</v>
          </cell>
        </row>
        <row r="12">
          <cell r="B12" t="str">
            <v>-</v>
          </cell>
          <cell r="C12" t="str">
            <v>Ongkos bongkar muat di lokasi</v>
          </cell>
          <cell r="M12" t="str">
            <v>=</v>
          </cell>
          <cell r="N12" t="str">
            <v>Rp.</v>
          </cell>
          <cell r="O12">
            <v>297.5</v>
          </cell>
          <cell r="P12" t="str">
            <v>/ zak</v>
          </cell>
        </row>
        <row r="13">
          <cell r="M13" t="str">
            <v xml:space="preserve"> </v>
          </cell>
          <cell r="N13" t="str">
            <v>-</v>
          </cell>
          <cell r="O13" t="str">
            <v>-</v>
          </cell>
        </row>
        <row r="14">
          <cell r="J14" t="str">
            <v>J U M L A H</v>
          </cell>
          <cell r="M14" t="str">
            <v>=</v>
          </cell>
          <cell r="N14" t="str">
            <v>Rp.</v>
          </cell>
          <cell r="O14">
            <v>25780.833333333332</v>
          </cell>
          <cell r="P14" t="str">
            <v>/ zak</v>
          </cell>
        </row>
        <row r="15">
          <cell r="J15" t="str">
            <v>OVER HEAD (10%)</v>
          </cell>
          <cell r="M15" t="str">
            <v>=</v>
          </cell>
          <cell r="N15" t="str">
            <v>Rp.</v>
          </cell>
          <cell r="O15">
            <v>2578.0833333333335</v>
          </cell>
        </row>
        <row r="16">
          <cell r="J16" t="str">
            <v>TOTAL</v>
          </cell>
          <cell r="M16" t="str">
            <v>=</v>
          </cell>
          <cell r="N16" t="str">
            <v>Rp.</v>
          </cell>
          <cell r="O16">
            <v>28358.916666666664</v>
          </cell>
        </row>
        <row r="17">
          <cell r="J17" t="str">
            <v xml:space="preserve">DIBULATKAN </v>
          </cell>
          <cell r="M17" t="str">
            <v>=</v>
          </cell>
          <cell r="N17" t="str">
            <v>Rp.</v>
          </cell>
          <cell r="O17">
            <v>28350</v>
          </cell>
          <cell r="P17" t="str">
            <v>/ zak</v>
          </cell>
        </row>
        <row r="18">
          <cell r="N18" t="str">
            <v>=</v>
          </cell>
          <cell r="O18" t="str">
            <v>=</v>
          </cell>
        </row>
        <row r="19">
          <cell r="B19" t="str">
            <v>Analisa angkutan  :</v>
          </cell>
        </row>
        <row r="21">
          <cell r="B21" t="str">
            <v>- Jarak angkut  PP = 2 x L</v>
          </cell>
          <cell r="G21" t="str">
            <v>=</v>
          </cell>
          <cell r="H21">
            <v>2</v>
          </cell>
          <cell r="I21" t="str">
            <v>x</v>
          </cell>
          <cell r="J21">
            <v>27</v>
          </cell>
          <cell r="M21" t="str">
            <v xml:space="preserve">= </v>
          </cell>
          <cell r="O21">
            <v>54</v>
          </cell>
          <cell r="P21" t="str">
            <v>km.</v>
          </cell>
        </row>
        <row r="22">
          <cell r="B22" t="str">
            <v>- Kecepatan rata-rata</v>
          </cell>
          <cell r="G22" t="str">
            <v>=</v>
          </cell>
          <cell r="M22" t="str">
            <v xml:space="preserve">= </v>
          </cell>
          <cell r="O22">
            <v>40</v>
          </cell>
          <cell r="P22" t="str">
            <v>km / jam</v>
          </cell>
        </row>
        <row r="23">
          <cell r="B23" t="str">
            <v>- Lamanya waktu muat / bongkar</v>
          </cell>
          <cell r="G23" t="str">
            <v>=</v>
          </cell>
          <cell r="M23" t="str">
            <v xml:space="preserve">= </v>
          </cell>
          <cell r="O23">
            <v>2</v>
          </cell>
          <cell r="P23" t="str">
            <v>jam</v>
          </cell>
        </row>
        <row r="24">
          <cell r="B24" t="str">
            <v>- Waktu per trip</v>
          </cell>
          <cell r="G24" t="str">
            <v>=</v>
          </cell>
          <cell r="H24">
            <v>54</v>
          </cell>
          <cell r="I24" t="str">
            <v>/</v>
          </cell>
          <cell r="J24">
            <v>40</v>
          </cell>
          <cell r="K24" t="str">
            <v>+</v>
          </cell>
          <cell r="L24">
            <v>2</v>
          </cell>
          <cell r="M24" t="str">
            <v xml:space="preserve">= </v>
          </cell>
          <cell r="O24">
            <v>3.35</v>
          </cell>
          <cell r="P24" t="str">
            <v>jam</v>
          </cell>
        </row>
        <row r="25">
          <cell r="B25" t="str">
            <v>- Jumlah trip per hari</v>
          </cell>
          <cell r="G25" t="str">
            <v>=</v>
          </cell>
          <cell r="H25">
            <v>8</v>
          </cell>
          <cell r="I25" t="str">
            <v>/</v>
          </cell>
          <cell r="J25">
            <v>3.35</v>
          </cell>
          <cell r="M25" t="str">
            <v xml:space="preserve">= </v>
          </cell>
          <cell r="O25">
            <v>2</v>
          </cell>
          <cell r="P25" t="str">
            <v>trip</v>
          </cell>
        </row>
        <row r="26">
          <cell r="B26" t="str">
            <v>- Kapasitas angkut per trip</v>
          </cell>
          <cell r="G26" t="str">
            <v>=</v>
          </cell>
          <cell r="M26" t="str">
            <v>=</v>
          </cell>
          <cell r="O26">
            <v>60</v>
          </cell>
          <cell r="P26" t="str">
            <v>zak</v>
          </cell>
        </row>
        <row r="27">
          <cell r="B27" t="str">
            <v xml:space="preserve">- Biaya transport truck per hari </v>
          </cell>
          <cell r="G27" t="str">
            <v>=</v>
          </cell>
          <cell r="M27" t="str">
            <v xml:space="preserve">= </v>
          </cell>
          <cell r="N27" t="str">
            <v>Rp.</v>
          </cell>
          <cell r="O27">
            <v>250000</v>
          </cell>
        </row>
        <row r="28">
          <cell r="B28" t="str">
            <v>- Produksi per hari</v>
          </cell>
          <cell r="G28" t="str">
            <v>=</v>
          </cell>
          <cell r="H28">
            <v>2</v>
          </cell>
          <cell r="I28" t="str">
            <v>x</v>
          </cell>
          <cell r="J28">
            <v>60</v>
          </cell>
          <cell r="K28" t="str">
            <v>sak</v>
          </cell>
          <cell r="M28" t="str">
            <v xml:space="preserve">= </v>
          </cell>
          <cell r="O28">
            <v>120</v>
          </cell>
          <cell r="P28" t="str">
            <v>zak</v>
          </cell>
        </row>
        <row r="29">
          <cell r="B29" t="str">
            <v>- Ongkos angkut</v>
          </cell>
          <cell r="G29" t="str">
            <v>=</v>
          </cell>
          <cell r="J29">
            <v>250000</v>
          </cell>
          <cell r="K29" t="str">
            <v>/</v>
          </cell>
          <cell r="L29">
            <v>120</v>
          </cell>
          <cell r="M29" t="str">
            <v>=</v>
          </cell>
          <cell r="N29" t="str">
            <v>Rp.</v>
          </cell>
          <cell r="O29">
            <v>2083.3333333333335</v>
          </cell>
          <cell r="P29" t="str">
            <v>/ zak</v>
          </cell>
        </row>
        <row r="30">
          <cell r="J30">
            <v>2</v>
          </cell>
          <cell r="K30" t="str">
            <v>x</v>
          </cell>
          <cell r="L30">
            <v>17850</v>
          </cell>
        </row>
        <row r="31">
          <cell r="B31" t="str">
            <v>- Analisa Naik Turun ( 2 Pekerja )</v>
          </cell>
          <cell r="G31" t="str">
            <v>=</v>
          </cell>
          <cell r="J31" t="str">
            <v>-</v>
          </cell>
          <cell r="K31" t="str">
            <v>-</v>
          </cell>
          <cell r="L31" t="str">
            <v>-</v>
          </cell>
          <cell r="M31" t="str">
            <v>=</v>
          </cell>
          <cell r="N31" t="str">
            <v>Rp.</v>
          </cell>
          <cell r="O31">
            <v>297.5</v>
          </cell>
          <cell r="P31" t="str">
            <v>/ zak</v>
          </cell>
        </row>
        <row r="32">
          <cell r="J32">
            <v>120</v>
          </cell>
        </row>
        <row r="34">
          <cell r="A34" t="str">
            <v>2.</v>
          </cell>
          <cell r="B34" t="str">
            <v>Batu Kali  :</v>
          </cell>
        </row>
        <row r="36">
          <cell r="B36" t="str">
            <v>-</v>
          </cell>
          <cell r="C36" t="str">
            <v>Harga batu di quary</v>
          </cell>
          <cell r="M36" t="str">
            <v>=</v>
          </cell>
          <cell r="N36" t="str">
            <v>Rp.</v>
          </cell>
          <cell r="O36">
            <v>35100</v>
          </cell>
          <cell r="P36" t="str">
            <v>/ M3</v>
          </cell>
        </row>
        <row r="37">
          <cell r="B37" t="str">
            <v>-</v>
          </cell>
          <cell r="C37" t="str">
            <v>Ongkos angkut ke site</v>
          </cell>
          <cell r="M37" t="str">
            <v>=</v>
          </cell>
          <cell r="N37" t="str">
            <v>Rp.</v>
          </cell>
          <cell r="O37">
            <v>14705.882352941177</v>
          </cell>
          <cell r="P37" t="str">
            <v>/ M3</v>
          </cell>
        </row>
        <row r="38">
          <cell r="B38" t="str">
            <v>-</v>
          </cell>
          <cell r="C38" t="str">
            <v>Retribusi</v>
          </cell>
          <cell r="M38" t="str">
            <v>=</v>
          </cell>
          <cell r="N38" t="str">
            <v>Rp.</v>
          </cell>
          <cell r="O38">
            <v>5000</v>
          </cell>
          <cell r="P38" t="str">
            <v>/ M3</v>
          </cell>
        </row>
        <row r="39">
          <cell r="N39" t="str">
            <v>-</v>
          </cell>
          <cell r="O39" t="str">
            <v>-</v>
          </cell>
        </row>
        <row r="40">
          <cell r="J40" t="str">
            <v>J U M L A H</v>
          </cell>
          <cell r="M40" t="str">
            <v>=</v>
          </cell>
          <cell r="N40" t="str">
            <v>Rp.</v>
          </cell>
          <cell r="O40">
            <v>54805.882352941175</v>
          </cell>
          <cell r="P40" t="str">
            <v>/ M3</v>
          </cell>
        </row>
        <row r="41">
          <cell r="J41" t="str">
            <v>OVER HEAD (10%)</v>
          </cell>
          <cell r="M41" t="str">
            <v>=</v>
          </cell>
          <cell r="N41" t="str">
            <v>Rp.</v>
          </cell>
          <cell r="O41">
            <v>5480.588235294118</v>
          </cell>
        </row>
        <row r="42">
          <cell r="J42" t="str">
            <v>TOTAL</v>
          </cell>
          <cell r="M42" t="str">
            <v>=</v>
          </cell>
          <cell r="N42" t="str">
            <v>Rp.</v>
          </cell>
          <cell r="O42">
            <v>60286.470588235294</v>
          </cell>
        </row>
        <row r="43">
          <cell r="J43" t="str">
            <v xml:space="preserve">DIBULATKAN </v>
          </cell>
          <cell r="M43" t="str">
            <v>=</v>
          </cell>
          <cell r="N43" t="str">
            <v>Rp.</v>
          </cell>
          <cell r="O43">
            <v>60250</v>
          </cell>
          <cell r="P43" t="str">
            <v>/ M3</v>
          </cell>
        </row>
        <row r="44">
          <cell r="N44" t="str">
            <v>===</v>
          </cell>
          <cell r="O44" t="str">
            <v>=</v>
          </cell>
        </row>
        <row r="45">
          <cell r="B45" t="str">
            <v>Analisa angkutan  :</v>
          </cell>
        </row>
        <row r="47">
          <cell r="B47" t="str">
            <v>- Jarak angkut  PP = 2 x L</v>
          </cell>
          <cell r="G47" t="str">
            <v>=</v>
          </cell>
          <cell r="H47">
            <v>2</v>
          </cell>
          <cell r="I47" t="str">
            <v>x</v>
          </cell>
          <cell r="J47">
            <v>2</v>
          </cell>
          <cell r="M47" t="str">
            <v xml:space="preserve">= </v>
          </cell>
          <cell r="O47">
            <v>4</v>
          </cell>
          <cell r="P47" t="str">
            <v>km.</v>
          </cell>
        </row>
        <row r="48">
          <cell r="B48" t="str">
            <v>- Kecepatan rata-rata</v>
          </cell>
          <cell r="G48" t="str">
            <v>=</v>
          </cell>
          <cell r="M48" t="str">
            <v xml:space="preserve">= </v>
          </cell>
          <cell r="O48">
            <v>40</v>
          </cell>
          <cell r="P48" t="str">
            <v>km / jam</v>
          </cell>
        </row>
        <row r="49">
          <cell r="B49" t="str">
            <v>- Lamanya waktu muat / bongkar</v>
          </cell>
          <cell r="G49" t="str">
            <v>=</v>
          </cell>
          <cell r="M49" t="str">
            <v xml:space="preserve">= </v>
          </cell>
          <cell r="O49">
            <v>1.5</v>
          </cell>
          <cell r="P49" t="str">
            <v>jam</v>
          </cell>
        </row>
        <row r="50">
          <cell r="B50" t="str">
            <v>- Waktu per trip</v>
          </cell>
          <cell r="G50" t="str">
            <v>=</v>
          </cell>
          <cell r="H50">
            <v>4</v>
          </cell>
          <cell r="I50" t="str">
            <v>/</v>
          </cell>
          <cell r="J50">
            <v>40</v>
          </cell>
          <cell r="K50" t="str">
            <v>+</v>
          </cell>
          <cell r="L50">
            <v>1.5</v>
          </cell>
          <cell r="M50" t="str">
            <v xml:space="preserve">= </v>
          </cell>
          <cell r="O50">
            <v>1.6</v>
          </cell>
          <cell r="P50" t="str">
            <v>jam</v>
          </cell>
        </row>
        <row r="51">
          <cell r="B51" t="str">
            <v>- Jumlah trip per hari</v>
          </cell>
          <cell r="G51" t="str">
            <v>=</v>
          </cell>
          <cell r="H51">
            <v>8</v>
          </cell>
          <cell r="I51" t="str">
            <v>/</v>
          </cell>
          <cell r="J51">
            <v>1.6</v>
          </cell>
          <cell r="M51" t="str">
            <v xml:space="preserve">= </v>
          </cell>
          <cell r="O51">
            <v>5</v>
          </cell>
          <cell r="P51" t="str">
            <v>trip</v>
          </cell>
        </row>
        <row r="52">
          <cell r="B52" t="str">
            <v>- Kapasitas angkut per trip</v>
          </cell>
          <cell r="G52" t="str">
            <v>=</v>
          </cell>
          <cell r="M52" t="str">
            <v xml:space="preserve">= </v>
          </cell>
          <cell r="O52">
            <v>3.4</v>
          </cell>
          <cell r="P52" t="str">
            <v>M3</v>
          </cell>
        </row>
        <row r="53">
          <cell r="B53" t="str">
            <v xml:space="preserve">- Biaya transport Truck per hari </v>
          </cell>
          <cell r="G53" t="str">
            <v>=</v>
          </cell>
          <cell r="M53" t="str">
            <v xml:space="preserve">= </v>
          </cell>
          <cell r="N53" t="str">
            <v>Rp.</v>
          </cell>
          <cell r="O53">
            <v>250000</v>
          </cell>
        </row>
        <row r="54">
          <cell r="B54" t="str">
            <v>- Produksi per hari</v>
          </cell>
          <cell r="G54" t="str">
            <v>=</v>
          </cell>
          <cell r="H54">
            <v>5</v>
          </cell>
          <cell r="I54" t="str">
            <v>x</v>
          </cell>
          <cell r="J54">
            <v>3.4</v>
          </cell>
          <cell r="K54" t="str">
            <v>m3</v>
          </cell>
          <cell r="M54" t="str">
            <v xml:space="preserve">= </v>
          </cell>
          <cell r="O54">
            <v>17</v>
          </cell>
          <cell r="P54" t="str">
            <v>M3</v>
          </cell>
        </row>
        <row r="55">
          <cell r="B55" t="str">
            <v>- Ongkos angkut</v>
          </cell>
          <cell r="G55" t="str">
            <v>=</v>
          </cell>
          <cell r="J55">
            <v>250000</v>
          </cell>
          <cell r="K55" t="str">
            <v>/</v>
          </cell>
          <cell r="L55">
            <v>17</v>
          </cell>
          <cell r="M55" t="str">
            <v xml:space="preserve">= </v>
          </cell>
          <cell r="N55" t="str">
            <v>Rp.</v>
          </cell>
          <cell r="O55">
            <v>14705.882352941177</v>
          </cell>
          <cell r="P55" t="str">
            <v>/ M3</v>
          </cell>
        </row>
        <row r="56">
          <cell r="N56" t="str">
            <v>===</v>
          </cell>
          <cell r="O56" t="str">
            <v>============</v>
          </cell>
        </row>
        <row r="58">
          <cell r="A58" t="str">
            <v>3.</v>
          </cell>
          <cell r="B58" t="str">
            <v>Pasir :</v>
          </cell>
        </row>
        <row r="60">
          <cell r="B60" t="str">
            <v>-</v>
          </cell>
          <cell r="C60" t="str">
            <v>Harga pasir di quary</v>
          </cell>
          <cell r="M60" t="str">
            <v>=</v>
          </cell>
          <cell r="N60" t="str">
            <v>Rp.</v>
          </cell>
          <cell r="O60">
            <v>46800</v>
          </cell>
          <cell r="P60" t="str">
            <v>/ M3</v>
          </cell>
        </row>
        <row r="61">
          <cell r="B61" t="str">
            <v>-</v>
          </cell>
          <cell r="C61" t="str">
            <v>Ongkos angkut ke site</v>
          </cell>
          <cell r="M61" t="str">
            <v>=</v>
          </cell>
          <cell r="N61" t="str">
            <v>Rp.</v>
          </cell>
          <cell r="O61">
            <v>18382.352941176472</v>
          </cell>
          <cell r="P61" t="str">
            <v>/ M3</v>
          </cell>
        </row>
        <row r="62">
          <cell r="B62" t="str">
            <v>-</v>
          </cell>
          <cell r="C62" t="str">
            <v>Retribusi</v>
          </cell>
          <cell r="M62" t="str">
            <v>=</v>
          </cell>
          <cell r="N62" t="str">
            <v>Rp.</v>
          </cell>
          <cell r="O62">
            <v>5000</v>
          </cell>
          <cell r="P62" t="str">
            <v>/ M3</v>
          </cell>
        </row>
        <row r="63">
          <cell r="M63" t="str">
            <v xml:space="preserve"> </v>
          </cell>
          <cell r="N63" t="str">
            <v>-</v>
          </cell>
          <cell r="O63" t="str">
            <v>-</v>
          </cell>
        </row>
        <row r="64">
          <cell r="J64" t="str">
            <v>J U M L A H</v>
          </cell>
          <cell r="M64" t="str">
            <v>=</v>
          </cell>
          <cell r="N64" t="str">
            <v>Rp.</v>
          </cell>
          <cell r="O64">
            <v>70182.352941176476</v>
          </cell>
          <cell r="P64" t="str">
            <v>/ M3</v>
          </cell>
        </row>
        <row r="65">
          <cell r="J65" t="str">
            <v>OVER HEAD (10%)</v>
          </cell>
          <cell r="M65" t="str">
            <v>=</v>
          </cell>
          <cell r="N65" t="str">
            <v>Rp.</v>
          </cell>
          <cell r="O65">
            <v>7018.2352941176478</v>
          </cell>
        </row>
        <row r="66">
          <cell r="J66" t="str">
            <v>TOTAL</v>
          </cell>
          <cell r="M66" t="str">
            <v>=</v>
          </cell>
          <cell r="N66" t="str">
            <v>Rp.</v>
          </cell>
          <cell r="O66">
            <v>77200.588235294126</v>
          </cell>
        </row>
        <row r="67">
          <cell r="J67" t="str">
            <v xml:space="preserve">DIBULATKAN </v>
          </cell>
          <cell r="M67" t="str">
            <v>=</v>
          </cell>
          <cell r="N67" t="str">
            <v>Rp.</v>
          </cell>
          <cell r="O67">
            <v>77200</v>
          </cell>
          <cell r="P67" t="str">
            <v>/ M3</v>
          </cell>
        </row>
        <row r="68">
          <cell r="N68" t="str">
            <v>=</v>
          </cell>
          <cell r="O68" t="str">
            <v>=</v>
          </cell>
        </row>
        <row r="69">
          <cell r="B69" t="str">
            <v>Analisa angkutan  :</v>
          </cell>
        </row>
        <row r="71">
          <cell r="B71" t="str">
            <v>- Jarak angkut  PP = 2 x L</v>
          </cell>
          <cell r="G71" t="str">
            <v>=</v>
          </cell>
          <cell r="H71">
            <v>2</v>
          </cell>
          <cell r="I71" t="str">
            <v>x</v>
          </cell>
          <cell r="J71">
            <v>2</v>
          </cell>
          <cell r="M71" t="str">
            <v xml:space="preserve">= </v>
          </cell>
          <cell r="O71">
            <v>4</v>
          </cell>
          <cell r="P71" t="str">
            <v>km.</v>
          </cell>
        </row>
        <row r="72">
          <cell r="B72" t="str">
            <v>- Kecepatan rata-rata</v>
          </cell>
          <cell r="G72" t="str">
            <v>=</v>
          </cell>
          <cell r="M72" t="str">
            <v xml:space="preserve">= </v>
          </cell>
          <cell r="O72">
            <v>30</v>
          </cell>
          <cell r="P72" t="str">
            <v>km / jam</v>
          </cell>
        </row>
        <row r="73">
          <cell r="B73" t="str">
            <v>- Lamanya waktu muat / bongkar</v>
          </cell>
          <cell r="G73" t="str">
            <v>=</v>
          </cell>
          <cell r="M73" t="str">
            <v xml:space="preserve">= </v>
          </cell>
          <cell r="O73">
            <v>1.5</v>
          </cell>
          <cell r="P73" t="str">
            <v>jam</v>
          </cell>
        </row>
        <row r="74">
          <cell r="B74" t="str">
            <v>- Waktu per trip</v>
          </cell>
          <cell r="G74" t="str">
            <v>=</v>
          </cell>
          <cell r="H74">
            <v>4</v>
          </cell>
          <cell r="I74" t="str">
            <v>/</v>
          </cell>
          <cell r="J74">
            <v>30</v>
          </cell>
          <cell r="K74" t="str">
            <v>+</v>
          </cell>
          <cell r="L74">
            <v>1.5</v>
          </cell>
          <cell r="M74" t="str">
            <v xml:space="preserve">= </v>
          </cell>
          <cell r="O74">
            <v>1.6333333333333333</v>
          </cell>
          <cell r="P74" t="str">
            <v>jam</v>
          </cell>
        </row>
        <row r="75">
          <cell r="B75" t="str">
            <v>- Jumlah trip per hari</v>
          </cell>
          <cell r="G75" t="str">
            <v>=</v>
          </cell>
          <cell r="H75">
            <v>8</v>
          </cell>
          <cell r="I75" t="str">
            <v>/</v>
          </cell>
          <cell r="J75">
            <v>1.6333333333333333</v>
          </cell>
          <cell r="M75" t="str">
            <v xml:space="preserve">= </v>
          </cell>
          <cell r="O75">
            <v>4</v>
          </cell>
          <cell r="P75" t="str">
            <v>trip</v>
          </cell>
        </row>
        <row r="76">
          <cell r="B76" t="str">
            <v xml:space="preserve">- Biaya transport Truck per hari </v>
          </cell>
          <cell r="G76" t="str">
            <v>=</v>
          </cell>
          <cell r="M76" t="str">
            <v xml:space="preserve">= </v>
          </cell>
          <cell r="N76" t="str">
            <v>Rp.</v>
          </cell>
          <cell r="O76">
            <v>250000</v>
          </cell>
          <cell r="P76" t="str">
            <v xml:space="preserve"> </v>
          </cell>
        </row>
        <row r="77">
          <cell r="B77" t="str">
            <v>- Kapasitas angkut per trip</v>
          </cell>
          <cell r="G77" t="str">
            <v>=</v>
          </cell>
          <cell r="M77" t="str">
            <v>=</v>
          </cell>
          <cell r="O77">
            <v>3.4</v>
          </cell>
          <cell r="P77" t="str">
            <v>M3</v>
          </cell>
        </row>
        <row r="78">
          <cell r="B78" t="str">
            <v>- Produksi per hari</v>
          </cell>
          <cell r="G78" t="str">
            <v>=</v>
          </cell>
          <cell r="H78">
            <v>4</v>
          </cell>
          <cell r="I78" t="str">
            <v>x</v>
          </cell>
          <cell r="J78">
            <v>3.4</v>
          </cell>
          <cell r="K78" t="str">
            <v>M3</v>
          </cell>
          <cell r="M78" t="str">
            <v xml:space="preserve">= </v>
          </cell>
          <cell r="O78">
            <v>13.6</v>
          </cell>
          <cell r="P78" t="str">
            <v>M3</v>
          </cell>
        </row>
        <row r="79">
          <cell r="B79" t="str">
            <v>- Ongkos angkut</v>
          </cell>
          <cell r="G79" t="str">
            <v>=</v>
          </cell>
          <cell r="J79">
            <v>250000</v>
          </cell>
          <cell r="K79" t="str">
            <v>/</v>
          </cell>
          <cell r="L79">
            <v>13.6</v>
          </cell>
          <cell r="M79" t="str">
            <v>=</v>
          </cell>
          <cell r="N79" t="str">
            <v>Rp.</v>
          </cell>
          <cell r="O79">
            <v>18382.352941176472</v>
          </cell>
          <cell r="P79" t="str">
            <v>/ M3</v>
          </cell>
        </row>
        <row r="80">
          <cell r="N80" t="str">
            <v>===</v>
          </cell>
          <cell r="O80" t="str">
            <v>============</v>
          </cell>
        </row>
        <row r="82">
          <cell r="A82" t="str">
            <v>4.</v>
          </cell>
          <cell r="B82" t="str">
            <v>Batu Kerikil  :</v>
          </cell>
        </row>
        <row r="84">
          <cell r="B84" t="str">
            <v>-</v>
          </cell>
          <cell r="C84" t="str">
            <v>Harga kerikil di quary</v>
          </cell>
          <cell r="M84" t="str">
            <v>=</v>
          </cell>
          <cell r="N84" t="str">
            <v>Rp.</v>
          </cell>
          <cell r="O84">
            <v>63700</v>
          </cell>
          <cell r="P84" t="str">
            <v>/ M3</v>
          </cell>
        </row>
        <row r="85">
          <cell r="B85" t="str">
            <v>-</v>
          </cell>
          <cell r="C85" t="str">
            <v>Ongkos angkut ke site</v>
          </cell>
          <cell r="M85" t="str">
            <v>=</v>
          </cell>
          <cell r="N85" t="str">
            <v>Rp.</v>
          </cell>
          <cell r="O85">
            <v>16666.666666666668</v>
          </cell>
          <cell r="P85" t="str">
            <v>/ M3</v>
          </cell>
        </row>
        <row r="86">
          <cell r="B86" t="str">
            <v>-</v>
          </cell>
          <cell r="C86" t="str">
            <v>Retribusi</v>
          </cell>
          <cell r="M86" t="str">
            <v>=</v>
          </cell>
          <cell r="N86" t="str">
            <v>Rp.</v>
          </cell>
          <cell r="O86">
            <v>5000</v>
          </cell>
          <cell r="P86" t="str">
            <v>/ M3</v>
          </cell>
        </row>
        <row r="87">
          <cell r="M87" t="str">
            <v xml:space="preserve"> </v>
          </cell>
          <cell r="N87" t="str">
            <v>-</v>
          </cell>
          <cell r="O87" t="str">
            <v>-</v>
          </cell>
        </row>
        <row r="88">
          <cell r="J88" t="str">
            <v>J U M L A H</v>
          </cell>
          <cell r="M88" t="str">
            <v>=</v>
          </cell>
          <cell r="N88" t="str">
            <v>Rp.</v>
          </cell>
          <cell r="O88">
            <v>85366.666666666672</v>
          </cell>
          <cell r="P88" t="str">
            <v>/ M3</v>
          </cell>
        </row>
        <row r="89">
          <cell r="J89" t="str">
            <v>OVER HEAD (10%)</v>
          </cell>
          <cell r="M89" t="str">
            <v>=</v>
          </cell>
          <cell r="N89" t="str">
            <v>Rp.</v>
          </cell>
          <cell r="O89">
            <v>8536.6666666666679</v>
          </cell>
        </row>
        <row r="90">
          <cell r="J90" t="str">
            <v>TOTAL</v>
          </cell>
          <cell r="M90" t="str">
            <v>=</v>
          </cell>
          <cell r="N90" t="str">
            <v>Rp.</v>
          </cell>
          <cell r="O90">
            <v>93903.333333333343</v>
          </cell>
        </row>
        <row r="91">
          <cell r="J91" t="str">
            <v xml:space="preserve">DIBULATKAN </v>
          </cell>
          <cell r="M91" t="str">
            <v>=</v>
          </cell>
          <cell r="N91" t="str">
            <v>Rp.</v>
          </cell>
          <cell r="O91">
            <v>93900</v>
          </cell>
          <cell r="P91" t="str">
            <v>/ M3</v>
          </cell>
        </row>
        <row r="92">
          <cell r="N92" t="str">
            <v>=</v>
          </cell>
          <cell r="O92" t="str">
            <v>=</v>
          </cell>
        </row>
        <row r="93">
          <cell r="B93" t="str">
            <v>Analisa angkutan  :</v>
          </cell>
        </row>
        <row r="95">
          <cell r="B95" t="str">
            <v>- Jarak angkut  PP = 2 x L</v>
          </cell>
          <cell r="G95" t="str">
            <v>=</v>
          </cell>
          <cell r="H95">
            <v>2</v>
          </cell>
          <cell r="I95" t="str">
            <v>x</v>
          </cell>
          <cell r="J95">
            <v>2</v>
          </cell>
          <cell r="M95" t="str">
            <v xml:space="preserve">= </v>
          </cell>
          <cell r="O95">
            <v>4</v>
          </cell>
          <cell r="P95" t="str">
            <v>km.</v>
          </cell>
        </row>
        <row r="96">
          <cell r="B96" t="str">
            <v>- Kecepatan rata-rata</v>
          </cell>
          <cell r="G96" t="str">
            <v>=</v>
          </cell>
          <cell r="M96" t="str">
            <v xml:space="preserve">= </v>
          </cell>
          <cell r="O96">
            <v>40</v>
          </cell>
          <cell r="P96" t="str">
            <v>km / jam</v>
          </cell>
        </row>
        <row r="97">
          <cell r="B97" t="str">
            <v>- Lamanya waktu muat / bongkar</v>
          </cell>
          <cell r="G97" t="str">
            <v>=</v>
          </cell>
          <cell r="M97" t="str">
            <v xml:space="preserve">= </v>
          </cell>
          <cell r="O97">
            <v>1.5</v>
          </cell>
          <cell r="P97" t="str">
            <v>jam</v>
          </cell>
        </row>
        <row r="98">
          <cell r="B98" t="str">
            <v>- Waktu per trip</v>
          </cell>
          <cell r="G98" t="str">
            <v>=</v>
          </cell>
          <cell r="H98">
            <v>4</v>
          </cell>
          <cell r="I98" t="str">
            <v>/</v>
          </cell>
          <cell r="J98">
            <v>40</v>
          </cell>
          <cell r="K98" t="str">
            <v>+</v>
          </cell>
          <cell r="L98">
            <v>1.5</v>
          </cell>
          <cell r="M98" t="str">
            <v xml:space="preserve">= </v>
          </cell>
          <cell r="O98">
            <v>1.6</v>
          </cell>
          <cell r="P98" t="str">
            <v>jam</v>
          </cell>
        </row>
        <row r="99">
          <cell r="B99" t="str">
            <v>- Jumlah trip per hari</v>
          </cell>
          <cell r="G99" t="str">
            <v>=</v>
          </cell>
          <cell r="H99">
            <v>8</v>
          </cell>
          <cell r="I99" t="str">
            <v>/</v>
          </cell>
          <cell r="J99">
            <v>1.6</v>
          </cell>
          <cell r="M99" t="str">
            <v xml:space="preserve">= </v>
          </cell>
          <cell r="N99" t="str">
            <v xml:space="preserve"> </v>
          </cell>
          <cell r="O99">
            <v>5</v>
          </cell>
          <cell r="P99" t="str">
            <v>trip</v>
          </cell>
        </row>
        <row r="100">
          <cell r="B100" t="str">
            <v xml:space="preserve">- Biaya transport Truck per hari </v>
          </cell>
          <cell r="G100" t="str">
            <v>=</v>
          </cell>
          <cell r="M100" t="str">
            <v xml:space="preserve">= </v>
          </cell>
          <cell r="N100" t="str">
            <v>Rp.</v>
          </cell>
          <cell r="O100">
            <v>250000</v>
          </cell>
        </row>
        <row r="101">
          <cell r="B101" t="str">
            <v>- Kapasitas angkut per trip</v>
          </cell>
          <cell r="G101" t="str">
            <v>=</v>
          </cell>
          <cell r="M101" t="str">
            <v xml:space="preserve">= </v>
          </cell>
          <cell r="O101">
            <v>3</v>
          </cell>
          <cell r="P101" t="str">
            <v>M3</v>
          </cell>
        </row>
        <row r="102">
          <cell r="B102" t="str">
            <v>- Produksi per hari</v>
          </cell>
          <cell r="G102" t="str">
            <v>=</v>
          </cell>
          <cell r="H102">
            <v>5</v>
          </cell>
          <cell r="I102" t="str">
            <v>x</v>
          </cell>
          <cell r="J102">
            <v>3</v>
          </cell>
          <cell r="K102" t="str">
            <v>M3</v>
          </cell>
          <cell r="M102" t="str">
            <v xml:space="preserve">= </v>
          </cell>
          <cell r="O102">
            <v>15</v>
          </cell>
          <cell r="P102" t="str">
            <v>M3</v>
          </cell>
        </row>
        <row r="103">
          <cell r="B103" t="str">
            <v>- Ongkos angkut</v>
          </cell>
          <cell r="G103" t="str">
            <v>=</v>
          </cell>
          <cell r="J103">
            <v>250000</v>
          </cell>
          <cell r="K103" t="str">
            <v>/</v>
          </cell>
          <cell r="L103">
            <v>15</v>
          </cell>
          <cell r="M103" t="str">
            <v>=</v>
          </cell>
          <cell r="N103" t="str">
            <v>Rp.</v>
          </cell>
          <cell r="O103">
            <v>16666.666666666668</v>
          </cell>
          <cell r="P103" t="str">
            <v>/ M3</v>
          </cell>
        </row>
        <row r="104">
          <cell r="N104" t="str">
            <v>===</v>
          </cell>
          <cell r="O104" t="str">
            <v>============</v>
          </cell>
        </row>
        <row r="106">
          <cell r="A106" t="str">
            <v>5.</v>
          </cell>
          <cell r="B106" t="str">
            <v>Tanah Timbunan :</v>
          </cell>
        </row>
        <row r="108">
          <cell r="B108" t="str">
            <v>-</v>
          </cell>
          <cell r="C108" t="str">
            <v>Harga tanah di quary</v>
          </cell>
          <cell r="M108" t="str">
            <v>=</v>
          </cell>
          <cell r="N108" t="str">
            <v>Rp.</v>
          </cell>
          <cell r="O108">
            <v>72562.5</v>
          </cell>
          <cell r="P108" t="str">
            <v>/ M3</v>
          </cell>
        </row>
        <row r="109">
          <cell r="B109" t="str">
            <v>-</v>
          </cell>
          <cell r="C109" t="str">
            <v>Ongkos angkut ke site</v>
          </cell>
          <cell r="M109" t="str">
            <v>=</v>
          </cell>
          <cell r="N109" t="str">
            <v>Rp.</v>
          </cell>
          <cell r="O109">
            <v>18382.352941176472</v>
          </cell>
          <cell r="P109" t="str">
            <v>/ M3</v>
          </cell>
        </row>
        <row r="110">
          <cell r="B110" t="str">
            <v>-</v>
          </cell>
          <cell r="C110" t="str">
            <v>Retribusi</v>
          </cell>
          <cell r="M110" t="str">
            <v>=</v>
          </cell>
          <cell r="N110" t="str">
            <v>Rp.</v>
          </cell>
          <cell r="O110">
            <v>5000</v>
          </cell>
          <cell r="P110" t="str">
            <v>/ M3</v>
          </cell>
        </row>
        <row r="111">
          <cell r="M111" t="str">
            <v xml:space="preserve"> </v>
          </cell>
          <cell r="N111" t="str">
            <v>-</v>
          </cell>
          <cell r="O111" t="str">
            <v>-</v>
          </cell>
        </row>
        <row r="112">
          <cell r="J112" t="str">
            <v>J U M L A H</v>
          </cell>
          <cell r="M112" t="str">
            <v>=</v>
          </cell>
          <cell r="N112" t="str">
            <v>Rp.</v>
          </cell>
          <cell r="O112">
            <v>95944.852941176476</v>
          </cell>
          <cell r="P112" t="str">
            <v>/ M3</v>
          </cell>
        </row>
        <row r="113">
          <cell r="J113" t="str">
            <v>OVER HEAD (10%)</v>
          </cell>
          <cell r="M113" t="str">
            <v>=</v>
          </cell>
          <cell r="N113" t="str">
            <v>Rp.</v>
          </cell>
          <cell r="O113">
            <v>9594.4852941176487</v>
          </cell>
        </row>
        <row r="114">
          <cell r="J114" t="str">
            <v>TOTAL</v>
          </cell>
          <cell r="M114" t="str">
            <v>=</v>
          </cell>
          <cell r="N114" t="str">
            <v>Rp.</v>
          </cell>
          <cell r="O114">
            <v>105539.33823529413</v>
          </cell>
        </row>
        <row r="115">
          <cell r="J115" t="str">
            <v xml:space="preserve">DIBULATKAN </v>
          </cell>
          <cell r="M115" t="str">
            <v>=</v>
          </cell>
          <cell r="N115" t="str">
            <v>Rp.</v>
          </cell>
          <cell r="O115">
            <v>105500</v>
          </cell>
          <cell r="P115" t="str">
            <v>/ M3</v>
          </cell>
        </row>
        <row r="116">
          <cell r="N116" t="str">
            <v>=</v>
          </cell>
          <cell r="O116" t="str">
            <v>=</v>
          </cell>
        </row>
        <row r="117">
          <cell r="B117" t="str">
            <v>Analisa angkutan  :</v>
          </cell>
        </row>
        <row r="119">
          <cell r="B119" t="str">
            <v>- Jarak angkut  PP = 2 x L</v>
          </cell>
          <cell r="G119" t="str">
            <v>=</v>
          </cell>
          <cell r="H119">
            <v>2</v>
          </cell>
          <cell r="I119" t="str">
            <v>x</v>
          </cell>
          <cell r="J119">
            <v>2.5</v>
          </cell>
          <cell r="M119" t="str">
            <v xml:space="preserve">= </v>
          </cell>
          <cell r="O119">
            <v>5</v>
          </cell>
          <cell r="P119" t="str">
            <v>km.</v>
          </cell>
        </row>
        <row r="120">
          <cell r="B120" t="str">
            <v>- Kecepatan rata-rata</v>
          </cell>
          <cell r="G120" t="str">
            <v>=</v>
          </cell>
          <cell r="M120" t="str">
            <v xml:space="preserve">= </v>
          </cell>
          <cell r="O120">
            <v>40</v>
          </cell>
          <cell r="P120" t="str">
            <v>km / jam</v>
          </cell>
        </row>
        <row r="121">
          <cell r="B121" t="str">
            <v>- Lamanya waktu muat / bongkar</v>
          </cell>
          <cell r="G121" t="str">
            <v>=</v>
          </cell>
          <cell r="M121" t="str">
            <v xml:space="preserve">= </v>
          </cell>
          <cell r="O121">
            <v>1.5</v>
          </cell>
          <cell r="P121" t="str">
            <v>jam</v>
          </cell>
        </row>
        <row r="122">
          <cell r="B122" t="str">
            <v>- Waktu per trip</v>
          </cell>
          <cell r="G122" t="str">
            <v>=</v>
          </cell>
          <cell r="H122">
            <v>8</v>
          </cell>
          <cell r="I122" t="str">
            <v>/</v>
          </cell>
          <cell r="J122">
            <v>40</v>
          </cell>
          <cell r="K122" t="str">
            <v>+</v>
          </cell>
          <cell r="L122">
            <v>1.5</v>
          </cell>
          <cell r="M122" t="str">
            <v xml:space="preserve">= </v>
          </cell>
          <cell r="O122">
            <v>1.7</v>
          </cell>
          <cell r="P122" t="str">
            <v>jam</v>
          </cell>
        </row>
        <row r="123">
          <cell r="B123" t="str">
            <v>- Jumlah trip per hari</v>
          </cell>
          <cell r="G123" t="str">
            <v>=</v>
          </cell>
          <cell r="H123">
            <v>8</v>
          </cell>
          <cell r="I123" t="str">
            <v>/</v>
          </cell>
          <cell r="J123">
            <v>1.7</v>
          </cell>
          <cell r="M123" t="str">
            <v xml:space="preserve">= </v>
          </cell>
          <cell r="O123">
            <v>4</v>
          </cell>
          <cell r="P123" t="str">
            <v>trip</v>
          </cell>
        </row>
        <row r="124">
          <cell r="B124" t="str">
            <v xml:space="preserve">- Biaya transport Truck per hari </v>
          </cell>
          <cell r="G124" t="str">
            <v>=</v>
          </cell>
          <cell r="M124" t="str">
            <v xml:space="preserve">= </v>
          </cell>
          <cell r="N124" t="str">
            <v>Rp.</v>
          </cell>
          <cell r="O124">
            <v>250000</v>
          </cell>
          <cell r="P124" t="str">
            <v xml:space="preserve"> </v>
          </cell>
        </row>
        <row r="125">
          <cell r="B125" t="str">
            <v>- Kapasitas angkut per trip</v>
          </cell>
          <cell r="G125" t="str">
            <v>=</v>
          </cell>
          <cell r="M125" t="str">
            <v>=</v>
          </cell>
          <cell r="O125">
            <v>3.4</v>
          </cell>
          <cell r="P125" t="str">
            <v>M3</v>
          </cell>
        </row>
        <row r="126">
          <cell r="B126" t="str">
            <v>- Produksi per hari</v>
          </cell>
          <cell r="G126" t="str">
            <v>=</v>
          </cell>
          <cell r="H126">
            <v>4</v>
          </cell>
          <cell r="I126" t="str">
            <v>x</v>
          </cell>
          <cell r="J126">
            <v>3.4</v>
          </cell>
          <cell r="K126" t="str">
            <v>M3</v>
          </cell>
          <cell r="M126" t="str">
            <v xml:space="preserve">= </v>
          </cell>
          <cell r="O126">
            <v>13.6</v>
          </cell>
          <cell r="P126" t="str">
            <v>M3</v>
          </cell>
        </row>
        <row r="127">
          <cell r="B127" t="str">
            <v>- Ongkos angkut</v>
          </cell>
          <cell r="G127" t="str">
            <v>=</v>
          </cell>
          <cell r="J127">
            <v>250000</v>
          </cell>
          <cell r="K127" t="str">
            <v>/</v>
          </cell>
          <cell r="L127">
            <v>13.6</v>
          </cell>
          <cell r="M127" t="str">
            <v>=</v>
          </cell>
          <cell r="N127" t="str">
            <v>Rp.</v>
          </cell>
          <cell r="O127">
            <v>18382.352941176472</v>
          </cell>
          <cell r="P127" t="str">
            <v>/ M3</v>
          </cell>
        </row>
        <row r="128">
          <cell r="N128" t="str">
            <v>===</v>
          </cell>
          <cell r="O128" t="str">
            <v>============</v>
          </cell>
        </row>
      </sheetData>
      <sheetData sheetId="9">
        <row r="1">
          <cell r="A1" t="str">
            <v>DAFTAR ANALISA PERALATAN</v>
          </cell>
        </row>
        <row r="3">
          <cell r="A3" t="str">
            <v>PEKERJAAN</v>
          </cell>
          <cell r="E3" t="str">
            <v>:</v>
          </cell>
          <cell r="F3" t="str">
            <v>Rehabilitasi Jaringan Irigasi DI. Hekesak</v>
          </cell>
        </row>
        <row r="4">
          <cell r="A4" t="str">
            <v>LOKASI</v>
          </cell>
          <cell r="E4" t="str">
            <v>:</v>
          </cell>
          <cell r="F4" t="str">
            <v>Desa Asumanu - Kecamatan Raihat</v>
          </cell>
        </row>
        <row r="5">
          <cell r="A5" t="str">
            <v>SUMBER DANA</v>
          </cell>
          <cell r="E5" t="str">
            <v>:</v>
          </cell>
          <cell r="F5" t="str">
            <v>DAK + DAU</v>
          </cell>
        </row>
        <row r="6">
          <cell r="A6" t="str">
            <v>TAHUN ANGGARAN</v>
          </cell>
          <cell r="E6" t="str">
            <v>:</v>
          </cell>
          <cell r="F6">
            <v>2005</v>
          </cell>
        </row>
        <row r="9">
          <cell r="A9" t="str">
            <v>No</v>
          </cell>
          <cell r="C9" t="str">
            <v>U R A I A N</v>
          </cell>
          <cell r="I9" t="str">
            <v>Kode</v>
          </cell>
          <cell r="J9" t="str">
            <v>Koef</v>
          </cell>
          <cell r="K9" t="str">
            <v>Satuan</v>
          </cell>
          <cell r="L9" t="str">
            <v xml:space="preserve">keterangan </v>
          </cell>
        </row>
        <row r="12">
          <cell r="A12" t="str">
            <v>A.</v>
          </cell>
          <cell r="C12" t="str">
            <v>URAIAN PERALATAN</v>
          </cell>
        </row>
        <row r="13">
          <cell r="A13">
            <v>1</v>
          </cell>
          <cell r="C13" t="str">
            <v>Jenis Peralatan</v>
          </cell>
          <cell r="I13" t="str">
            <v>DUMP TRUK 3-4 TON</v>
          </cell>
        </row>
        <row r="14">
          <cell r="A14">
            <v>2</v>
          </cell>
          <cell r="C14" t="str">
            <v>Tenaga</v>
          </cell>
          <cell r="I14" t="str">
            <v>Pw</v>
          </cell>
          <cell r="J14">
            <v>100</v>
          </cell>
          <cell r="K14" t="str">
            <v>HP</v>
          </cell>
        </row>
        <row r="15">
          <cell r="A15">
            <v>3</v>
          </cell>
          <cell r="C15" t="str">
            <v>Kapasitas</v>
          </cell>
          <cell r="I15" t="str">
            <v>Cp</v>
          </cell>
          <cell r="J15">
            <v>4</v>
          </cell>
          <cell r="K15" t="str">
            <v>Ton</v>
          </cell>
        </row>
        <row r="16">
          <cell r="A16">
            <v>4</v>
          </cell>
          <cell r="C16" t="str">
            <v>Alat baru :</v>
          </cell>
          <cell r="E16" t="str">
            <v>a. Umur Ekonomis</v>
          </cell>
          <cell r="I16" t="str">
            <v>A</v>
          </cell>
          <cell r="J16">
            <v>5</v>
          </cell>
          <cell r="K16" t="str">
            <v>Tahun</v>
          </cell>
        </row>
        <row r="17">
          <cell r="E17" t="str">
            <v xml:space="preserve">b. Jam operasi dalam 1 tahun </v>
          </cell>
          <cell r="I17" t="str">
            <v>W</v>
          </cell>
          <cell r="J17">
            <v>1920</v>
          </cell>
          <cell r="K17" t="str">
            <v>Jam</v>
          </cell>
        </row>
        <row r="18">
          <cell r="E18" t="str">
            <v>c. Harga Ekonomis</v>
          </cell>
          <cell r="I18" t="str">
            <v>B</v>
          </cell>
          <cell r="J18">
            <v>120000000</v>
          </cell>
          <cell r="K18" t="str">
            <v>Rupiah</v>
          </cell>
        </row>
        <row r="19">
          <cell r="A19">
            <v>5</v>
          </cell>
          <cell r="C19" t="str">
            <v>Alat yang dipakai :</v>
          </cell>
          <cell r="E19" t="str">
            <v>a. Umur Ekonomis</v>
          </cell>
          <cell r="I19" t="str">
            <v>A'</v>
          </cell>
          <cell r="J19">
            <v>4</v>
          </cell>
          <cell r="K19" t="str">
            <v>Tahun</v>
          </cell>
        </row>
        <row r="20">
          <cell r="E20" t="str">
            <v xml:space="preserve">b. Jam operasi dalam 1 tahun </v>
          </cell>
          <cell r="I20" t="str">
            <v>W'</v>
          </cell>
          <cell r="J20">
            <v>1920</v>
          </cell>
          <cell r="K20" t="str">
            <v>Jam</v>
          </cell>
        </row>
        <row r="21">
          <cell r="E21" t="str">
            <v>c. Harga Alat</v>
          </cell>
          <cell r="I21" t="str">
            <v>B'</v>
          </cell>
          <cell r="J21">
            <v>90000000</v>
          </cell>
          <cell r="K21" t="str">
            <v>Rupiah</v>
          </cell>
        </row>
        <row r="24">
          <cell r="A24" t="str">
            <v>B.</v>
          </cell>
          <cell r="C24" t="str">
            <v>BIAYA PASTI PER JAM KERJA</v>
          </cell>
        </row>
        <row r="25">
          <cell r="A25">
            <v>1</v>
          </cell>
          <cell r="C25" t="str">
            <v>Nilai sisa alat   =</v>
          </cell>
          <cell r="E25" t="str">
            <v>10 % x B</v>
          </cell>
          <cell r="I25" t="str">
            <v>C</v>
          </cell>
          <cell r="J25">
            <v>9000000</v>
          </cell>
          <cell r="K25" t="str">
            <v>Rupiah</v>
          </cell>
        </row>
        <row r="26">
          <cell r="A26">
            <v>2</v>
          </cell>
          <cell r="C26" t="str">
            <v>Faktor angsuran Modal  =</v>
          </cell>
          <cell r="F26" t="str">
            <v>i x ( 1+ i )^A'</v>
          </cell>
          <cell r="H26">
            <v>0.1</v>
          </cell>
          <cell r="I26" t="str">
            <v>D</v>
          </cell>
          <cell r="J26">
            <v>0.31547080370609765</v>
          </cell>
        </row>
        <row r="27">
          <cell r="F27" t="str">
            <v>( 1 + i )^A' - 1</v>
          </cell>
        </row>
        <row r="28">
          <cell r="A28">
            <v>3</v>
          </cell>
          <cell r="C28" t="str">
            <v>Biaya Pasti Per Jam :</v>
          </cell>
        </row>
        <row r="29">
          <cell r="C29" t="str">
            <v>a.</v>
          </cell>
          <cell r="D29" t="str">
            <v>Biaya pengembalian modal =</v>
          </cell>
          <cell r="G29" t="str">
            <v>( B' - C ) x D</v>
          </cell>
          <cell r="I29" t="str">
            <v>E</v>
          </cell>
          <cell r="J29">
            <v>13308.924531350995</v>
          </cell>
          <cell r="K29" t="str">
            <v>Rupiah</v>
          </cell>
        </row>
        <row r="30">
          <cell r="G30" t="str">
            <v>W'</v>
          </cell>
        </row>
        <row r="31">
          <cell r="C31" t="str">
            <v>b.</v>
          </cell>
          <cell r="D31" t="str">
            <v>Asuransi dan lain lain         =</v>
          </cell>
          <cell r="G31" t="str">
            <v>0.002 x B'</v>
          </cell>
          <cell r="I31" t="str">
            <v>F</v>
          </cell>
          <cell r="J31">
            <v>937.5</v>
          </cell>
          <cell r="K31" t="str">
            <v>Rupiah</v>
          </cell>
        </row>
        <row r="32">
          <cell r="G32" t="str">
            <v>W'</v>
          </cell>
        </row>
        <row r="33">
          <cell r="C33" t="str">
            <v>Biaya Pasti per Jam               =</v>
          </cell>
          <cell r="G33" t="str">
            <v>( E + F )</v>
          </cell>
          <cell r="I33" t="str">
            <v>G</v>
          </cell>
          <cell r="J33">
            <v>14246.424531350995</v>
          </cell>
          <cell r="K33" t="str">
            <v>Rupiah</v>
          </cell>
        </row>
        <row r="35">
          <cell r="A35" t="str">
            <v>C</v>
          </cell>
          <cell r="C35" t="str">
            <v>BIAYA OPERASI PER JAM KERJA</v>
          </cell>
        </row>
        <row r="36">
          <cell r="A36">
            <v>1</v>
          </cell>
          <cell r="C36" t="str">
            <v>Bahan bakar = ( 0.125 - 0.175 Ltr/Hp/Jam ) x Pw x MS</v>
          </cell>
          <cell r="I36" t="str">
            <v>H1</v>
          </cell>
          <cell r="J36">
            <v>27562.5</v>
          </cell>
          <cell r="K36" t="str">
            <v>Rupiah</v>
          </cell>
        </row>
        <row r="37">
          <cell r="A37">
            <v>2</v>
          </cell>
          <cell r="C37" t="str">
            <v>Pelumas      = ( 0.01 - 0.02 Ltr/Hp/Jam ) Pw x Mp</v>
          </cell>
          <cell r="I37" t="str">
            <v>I</v>
          </cell>
          <cell r="J37">
            <v>20373.75</v>
          </cell>
          <cell r="K37" t="str">
            <v>Rupiah</v>
          </cell>
        </row>
        <row r="39">
          <cell r="A39">
            <v>3</v>
          </cell>
          <cell r="C39" t="str">
            <v>Sparepart     =</v>
          </cell>
          <cell r="E39" t="str">
            <v>( 12.5 % - 17.5 % ) x B'</v>
          </cell>
          <cell r="I39" t="str">
            <v>K</v>
          </cell>
          <cell r="J39">
            <v>5859.375</v>
          </cell>
          <cell r="K39" t="str">
            <v>Rupiah</v>
          </cell>
        </row>
        <row r="40">
          <cell r="E40" t="str">
            <v>W'</v>
          </cell>
        </row>
        <row r="41">
          <cell r="A41">
            <v>4</v>
          </cell>
          <cell r="C41" t="str">
            <v>Operator      =</v>
          </cell>
          <cell r="E41" t="str">
            <v>( 1 Orang / Jam ) x U1</v>
          </cell>
          <cell r="I41" t="str">
            <v>L</v>
          </cell>
          <cell r="J41">
            <v>28525</v>
          </cell>
          <cell r="K41" t="str">
            <v>Rupiah</v>
          </cell>
        </row>
        <row r="42">
          <cell r="A42">
            <v>5</v>
          </cell>
          <cell r="C42" t="str">
            <v>Pemb. Operator = ( 1 Orang / Jam ) x U2</v>
          </cell>
          <cell r="I42" t="str">
            <v>M</v>
          </cell>
          <cell r="J42">
            <v>20300</v>
          </cell>
          <cell r="K42" t="str">
            <v>Rupiah</v>
          </cell>
        </row>
        <row r="44">
          <cell r="C44" t="str">
            <v>Biaya Operasi per Jam           =</v>
          </cell>
          <cell r="G44" t="str">
            <v>( H+I+K+L+M)</v>
          </cell>
          <cell r="I44" t="str">
            <v>P</v>
          </cell>
          <cell r="J44">
            <v>102620.625</v>
          </cell>
          <cell r="K44" t="str">
            <v>Rupiah</v>
          </cell>
        </row>
        <row r="46">
          <cell r="A46" t="str">
            <v>D</v>
          </cell>
          <cell r="C46" t="str">
            <v>TOTAL BIAYA SEWA ALAT PER JAM     =</v>
          </cell>
          <cell r="H46" t="str">
            <v>( G + P )</v>
          </cell>
          <cell r="I46" t="str">
            <v>T</v>
          </cell>
          <cell r="J46">
            <v>116867.04953135099</v>
          </cell>
          <cell r="K46" t="str">
            <v>Rupiah</v>
          </cell>
        </row>
        <row r="48">
          <cell r="A48" t="str">
            <v>E</v>
          </cell>
          <cell r="C48" t="str">
            <v>LAIN - LAIN</v>
          </cell>
        </row>
        <row r="49">
          <cell r="A49">
            <v>1</v>
          </cell>
          <cell r="C49" t="str">
            <v>Tingkat suku bunga</v>
          </cell>
          <cell r="I49" t="str">
            <v>i.</v>
          </cell>
          <cell r="J49">
            <v>10</v>
          </cell>
          <cell r="K49" t="str">
            <v>% / tahun</v>
          </cell>
        </row>
        <row r="50">
          <cell r="A50">
            <v>2</v>
          </cell>
          <cell r="C50" t="str">
            <v>Upah operator / sopir</v>
          </cell>
          <cell r="I50" t="str">
            <v>U1</v>
          </cell>
          <cell r="J50">
            <v>28525</v>
          </cell>
          <cell r="K50" t="str">
            <v>Rp/jam</v>
          </cell>
        </row>
        <row r="51">
          <cell r="A51">
            <v>3</v>
          </cell>
          <cell r="C51" t="str">
            <v>Upah pemb operator / pemb sopir</v>
          </cell>
          <cell r="I51" t="str">
            <v>U2</v>
          </cell>
          <cell r="J51">
            <v>20300</v>
          </cell>
          <cell r="K51" t="str">
            <v>Rp/jam</v>
          </cell>
        </row>
        <row r="52">
          <cell r="A52">
            <v>4</v>
          </cell>
          <cell r="C52" t="str">
            <v>Bahan bakar bensin</v>
          </cell>
          <cell r="I52" t="str">
            <v>Mb</v>
          </cell>
          <cell r="J52">
            <v>2430</v>
          </cell>
          <cell r="K52" t="str">
            <v>Liter</v>
          </cell>
        </row>
        <row r="53">
          <cell r="A53">
            <v>5</v>
          </cell>
          <cell r="C53" t="str">
            <v>Bahan bakar solar</v>
          </cell>
          <cell r="I53" t="str">
            <v>Ms</v>
          </cell>
          <cell r="J53">
            <v>2205</v>
          </cell>
          <cell r="K53" t="str">
            <v>Liter</v>
          </cell>
        </row>
        <row r="54">
          <cell r="A54">
            <v>6</v>
          </cell>
          <cell r="C54" t="str">
            <v>Minyak pelumas</v>
          </cell>
          <cell r="I54" t="str">
            <v>Mp</v>
          </cell>
          <cell r="J54">
            <v>20373.75</v>
          </cell>
          <cell r="K54" t="str">
            <v>Liter</v>
          </cell>
        </row>
        <row r="55">
          <cell r="A55">
            <v>7</v>
          </cell>
          <cell r="C55" t="str">
            <v>PPN diperhitungkan pada lembar Rekapitulasi</v>
          </cell>
          <cell r="I55" t="str">
            <v>PPN</v>
          </cell>
          <cell r="J55">
            <v>10</v>
          </cell>
          <cell r="K55" t="str">
            <v>%</v>
          </cell>
        </row>
        <row r="56">
          <cell r="C56" t="str">
            <v>biaya pekerjaan</v>
          </cell>
        </row>
        <row r="61">
          <cell r="A61" t="str">
            <v>No</v>
          </cell>
          <cell r="C61" t="str">
            <v>U R A I A N</v>
          </cell>
          <cell r="I61" t="str">
            <v>Kode</v>
          </cell>
          <cell r="J61" t="str">
            <v>Koef</v>
          </cell>
          <cell r="K61" t="str">
            <v>Satuan</v>
          </cell>
          <cell r="L61" t="str">
            <v xml:space="preserve">keterangan </v>
          </cell>
        </row>
        <row r="64">
          <cell r="A64" t="str">
            <v>A.</v>
          </cell>
          <cell r="C64" t="str">
            <v>URAIAN PERALATAN</v>
          </cell>
        </row>
        <row r="65">
          <cell r="A65">
            <v>1</v>
          </cell>
          <cell r="C65" t="str">
            <v>Jenis Peralatan</v>
          </cell>
          <cell r="I65" t="str">
            <v>EXCAVATOR 80-140 HP</v>
          </cell>
        </row>
        <row r="66">
          <cell r="A66">
            <v>2</v>
          </cell>
          <cell r="C66" t="str">
            <v>Tenaga</v>
          </cell>
          <cell r="I66" t="str">
            <v>Pw</v>
          </cell>
          <cell r="J66">
            <v>80</v>
          </cell>
          <cell r="K66" t="str">
            <v>HP</v>
          </cell>
        </row>
        <row r="67">
          <cell r="A67">
            <v>3</v>
          </cell>
          <cell r="C67" t="str">
            <v>Kapasitas</v>
          </cell>
          <cell r="I67" t="str">
            <v>Cp</v>
          </cell>
          <cell r="J67">
            <v>0.5</v>
          </cell>
          <cell r="K67" t="str">
            <v>M3</v>
          </cell>
        </row>
        <row r="68">
          <cell r="A68">
            <v>4</v>
          </cell>
          <cell r="C68" t="str">
            <v>Alat baru :</v>
          </cell>
          <cell r="E68" t="str">
            <v>a. Umur Ekonomis</v>
          </cell>
          <cell r="I68" t="str">
            <v>A</v>
          </cell>
          <cell r="J68">
            <v>5</v>
          </cell>
          <cell r="K68" t="str">
            <v>Tahun</v>
          </cell>
        </row>
        <row r="69">
          <cell r="E69" t="str">
            <v xml:space="preserve">b. Jam operasi dalam 1 tahun </v>
          </cell>
          <cell r="I69" t="str">
            <v>W</v>
          </cell>
          <cell r="J69">
            <v>1920</v>
          </cell>
          <cell r="K69" t="str">
            <v>Jam</v>
          </cell>
        </row>
        <row r="70">
          <cell r="E70" t="str">
            <v>c. Harga Ekonomis</v>
          </cell>
          <cell r="I70" t="str">
            <v>B</v>
          </cell>
          <cell r="J70">
            <v>500000000</v>
          </cell>
          <cell r="K70" t="str">
            <v>Rupiah</v>
          </cell>
        </row>
        <row r="71">
          <cell r="A71">
            <v>5</v>
          </cell>
          <cell r="C71" t="str">
            <v>Alat yang dipakai :</v>
          </cell>
          <cell r="E71" t="str">
            <v>a. Umur Ekonomis</v>
          </cell>
          <cell r="I71" t="str">
            <v>A'</v>
          </cell>
          <cell r="J71">
            <v>4</v>
          </cell>
          <cell r="K71" t="str">
            <v>Tahun</v>
          </cell>
        </row>
        <row r="72">
          <cell r="E72" t="str">
            <v xml:space="preserve">b. Jam operasi dalam 1 tahun </v>
          </cell>
          <cell r="I72" t="str">
            <v>W'</v>
          </cell>
          <cell r="J72">
            <v>1920</v>
          </cell>
          <cell r="K72" t="str">
            <v>Jam</v>
          </cell>
        </row>
        <row r="73">
          <cell r="E73" t="str">
            <v>c. Harga Alat</v>
          </cell>
          <cell r="I73" t="str">
            <v>B'</v>
          </cell>
          <cell r="J73">
            <v>400000000</v>
          </cell>
          <cell r="K73" t="str">
            <v>Rupiah</v>
          </cell>
        </row>
        <row r="76">
          <cell r="A76" t="str">
            <v>B.</v>
          </cell>
          <cell r="C76" t="str">
            <v>BIAYA PASTI PER JAM KERJA</v>
          </cell>
        </row>
        <row r="77">
          <cell r="A77">
            <v>1</v>
          </cell>
          <cell r="C77" t="str">
            <v>Nilai sisa alat   =</v>
          </cell>
          <cell r="E77" t="str">
            <v>10 % x B</v>
          </cell>
          <cell r="I77" t="str">
            <v>C</v>
          </cell>
          <cell r="J77">
            <v>40000000</v>
          </cell>
          <cell r="K77" t="str">
            <v>Rupiah</v>
          </cell>
        </row>
        <row r="78">
          <cell r="A78">
            <v>2</v>
          </cell>
          <cell r="C78" t="str">
            <v>Faktor angsuran Modal  =</v>
          </cell>
          <cell r="F78" t="str">
            <v>i x ( 1+ i )^A'</v>
          </cell>
          <cell r="H78">
            <v>0.1</v>
          </cell>
          <cell r="I78" t="str">
            <v>D</v>
          </cell>
          <cell r="J78">
            <v>0.31547080370609765</v>
          </cell>
        </row>
        <row r="79">
          <cell r="F79" t="str">
            <v>( 1 + i )^A' - 1</v>
          </cell>
        </row>
        <row r="80">
          <cell r="A80">
            <v>3</v>
          </cell>
          <cell r="C80" t="str">
            <v>Biaya Pasti Per Jam :</v>
          </cell>
        </row>
        <row r="81">
          <cell r="C81" t="str">
            <v>a.</v>
          </cell>
          <cell r="D81" t="str">
            <v>Biaya pengembalian modal =</v>
          </cell>
          <cell r="G81" t="str">
            <v>( B' - C ) x D</v>
          </cell>
          <cell r="I81" t="str">
            <v>E</v>
          </cell>
          <cell r="J81">
            <v>59150.775694893309</v>
          </cell>
          <cell r="K81" t="str">
            <v>Rupiah</v>
          </cell>
        </row>
        <row r="82">
          <cell r="G82" t="str">
            <v>W'</v>
          </cell>
        </row>
        <row r="83">
          <cell r="C83" t="str">
            <v>b.</v>
          </cell>
          <cell r="D83" t="str">
            <v>Asuransi dan lain lain         =</v>
          </cell>
          <cell r="G83" t="str">
            <v>0.002 x B'</v>
          </cell>
          <cell r="I83" t="str">
            <v>F</v>
          </cell>
          <cell r="J83">
            <v>416.66666666666669</v>
          </cell>
          <cell r="K83" t="str">
            <v>Rupiah</v>
          </cell>
        </row>
        <row r="84">
          <cell r="G84" t="str">
            <v>W'</v>
          </cell>
        </row>
        <row r="85">
          <cell r="C85" t="str">
            <v>Biaya Pasti per Jam               =</v>
          </cell>
          <cell r="G85" t="str">
            <v>( E + F )</v>
          </cell>
          <cell r="I85" t="str">
            <v>G</v>
          </cell>
          <cell r="J85">
            <v>59567.442361559974</v>
          </cell>
          <cell r="K85" t="str">
            <v>Rupiah</v>
          </cell>
        </row>
        <row r="87">
          <cell r="A87" t="str">
            <v>C</v>
          </cell>
          <cell r="C87" t="str">
            <v>BIAYA OPERASI PER JAM KERJA</v>
          </cell>
        </row>
        <row r="88">
          <cell r="A88">
            <v>1</v>
          </cell>
          <cell r="C88" t="str">
            <v>Bahan bakar = ( 0.125 - 0.175 Ltr/Hp/Jam ) x Pw x MS</v>
          </cell>
          <cell r="I88" t="str">
            <v>H1</v>
          </cell>
          <cell r="J88">
            <v>22050</v>
          </cell>
          <cell r="K88" t="str">
            <v>Rupiah</v>
          </cell>
        </row>
        <row r="89">
          <cell r="A89">
            <v>2</v>
          </cell>
          <cell r="C89" t="str">
            <v>Pelumas      = ( 0.01 - 0.02 Ltr/Hp/Jam ) Pw x Mp</v>
          </cell>
          <cell r="I89" t="str">
            <v>I</v>
          </cell>
          <cell r="J89">
            <v>16299</v>
          </cell>
          <cell r="K89" t="str">
            <v>Rupiah</v>
          </cell>
        </row>
        <row r="91">
          <cell r="A91">
            <v>3</v>
          </cell>
          <cell r="C91" t="str">
            <v>Sparepart     =</v>
          </cell>
          <cell r="E91" t="str">
            <v>( 12.5 % - 17.5 % ) x B'</v>
          </cell>
          <cell r="I91" t="str">
            <v>K</v>
          </cell>
          <cell r="J91">
            <v>26041.666666666668</v>
          </cell>
          <cell r="K91" t="str">
            <v>Rupiah</v>
          </cell>
        </row>
        <row r="92">
          <cell r="E92" t="str">
            <v>W'</v>
          </cell>
        </row>
        <row r="93">
          <cell r="A93">
            <v>4</v>
          </cell>
          <cell r="C93" t="str">
            <v>Operator      =</v>
          </cell>
          <cell r="E93" t="str">
            <v>( 1 Orang / Jam ) x U1</v>
          </cell>
          <cell r="I93" t="str">
            <v>L</v>
          </cell>
          <cell r="J93">
            <v>36050</v>
          </cell>
          <cell r="K93" t="str">
            <v>Rupiah</v>
          </cell>
        </row>
        <row r="94">
          <cell r="A94">
            <v>5</v>
          </cell>
          <cell r="C94" t="str">
            <v>Pemb. Operator = ( 1 Orang / Jam ) x U2</v>
          </cell>
          <cell r="I94" t="str">
            <v>M</v>
          </cell>
          <cell r="J94">
            <v>22750</v>
          </cell>
          <cell r="K94" t="str">
            <v>Rupiah</v>
          </cell>
        </row>
        <row r="96">
          <cell r="C96" t="str">
            <v>Biaya Operasi per Jam           =</v>
          </cell>
          <cell r="G96" t="str">
            <v>( H+I+K+L+M)</v>
          </cell>
          <cell r="I96" t="str">
            <v>P</v>
          </cell>
          <cell r="J96">
            <v>123190.66666666667</v>
          </cell>
          <cell r="K96" t="str">
            <v>Rupiah</v>
          </cell>
        </row>
        <row r="98">
          <cell r="A98" t="str">
            <v>D</v>
          </cell>
          <cell r="C98" t="str">
            <v>TOTAL BIAYA SEWA ALAT PER JAM     =</v>
          </cell>
          <cell r="H98" t="str">
            <v>( G + P )</v>
          </cell>
          <cell r="I98" t="str">
            <v>T</v>
          </cell>
          <cell r="J98">
            <v>182758.10902822664</v>
          </cell>
          <cell r="K98" t="str">
            <v>Rupiah</v>
          </cell>
        </row>
        <row r="100">
          <cell r="A100" t="str">
            <v>E</v>
          </cell>
          <cell r="C100" t="str">
            <v>LAIN - LAIN</v>
          </cell>
        </row>
        <row r="101">
          <cell r="A101">
            <v>1</v>
          </cell>
          <cell r="C101" t="str">
            <v>Tingkat suku bunga</v>
          </cell>
          <cell r="I101" t="str">
            <v>i.</v>
          </cell>
          <cell r="J101">
            <v>10</v>
          </cell>
          <cell r="K101" t="str">
            <v>% / tahun</v>
          </cell>
        </row>
        <row r="102">
          <cell r="A102">
            <v>2</v>
          </cell>
          <cell r="C102" t="str">
            <v>Upah operator / sopir</v>
          </cell>
          <cell r="I102" t="str">
            <v>U1</v>
          </cell>
          <cell r="J102">
            <v>36050</v>
          </cell>
          <cell r="K102" t="str">
            <v>Rp/jam</v>
          </cell>
        </row>
        <row r="103">
          <cell r="A103">
            <v>3</v>
          </cell>
          <cell r="C103" t="str">
            <v>Upah pemb operator / pemb sopir</v>
          </cell>
          <cell r="I103" t="str">
            <v>U2</v>
          </cell>
          <cell r="J103">
            <v>22750</v>
          </cell>
          <cell r="K103" t="str">
            <v>Rp/jam</v>
          </cell>
        </row>
        <row r="104">
          <cell r="A104">
            <v>4</v>
          </cell>
          <cell r="C104" t="str">
            <v>Bahan bakar bensin</v>
          </cell>
          <cell r="I104" t="str">
            <v>Mb</v>
          </cell>
          <cell r="J104">
            <v>2430</v>
          </cell>
          <cell r="K104" t="str">
            <v>Liter</v>
          </cell>
        </row>
        <row r="105">
          <cell r="A105">
            <v>5</v>
          </cell>
          <cell r="C105" t="str">
            <v>Bahan bakar solar</v>
          </cell>
          <cell r="I105" t="str">
            <v>Ms</v>
          </cell>
          <cell r="J105">
            <v>2205</v>
          </cell>
          <cell r="K105" t="str">
            <v>Liter</v>
          </cell>
        </row>
        <row r="106">
          <cell r="A106">
            <v>6</v>
          </cell>
          <cell r="C106" t="str">
            <v>Minyak pelumas</v>
          </cell>
          <cell r="I106" t="str">
            <v>Mp</v>
          </cell>
          <cell r="J106">
            <v>20373.75</v>
          </cell>
          <cell r="K106" t="str">
            <v>Liter</v>
          </cell>
        </row>
        <row r="107">
          <cell r="A107">
            <v>7</v>
          </cell>
          <cell r="C107" t="str">
            <v>PPN diperhitungkan pada lembar Rekapitulasi</v>
          </cell>
          <cell r="I107" t="str">
            <v>PPN</v>
          </cell>
          <cell r="J107">
            <v>10</v>
          </cell>
          <cell r="K107" t="str">
            <v>%</v>
          </cell>
        </row>
        <row r="108">
          <cell r="C108" t="str">
            <v>biaya pekerjaan</v>
          </cell>
        </row>
      </sheetData>
      <sheetData sheetId="10"/>
      <sheetData sheetId="1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p"/>
      <sheetName val="SURAT_PENAWARAN"/>
      <sheetName val="Rekap"/>
      <sheetName val="RAB"/>
      <sheetName val="TS"/>
      <sheetName val="Jadwal Keb Alat"/>
      <sheetName val="Jadwal Keb Mtrl"/>
      <sheetName val="Analisa HSD"/>
      <sheetName val="Perincian HSD"/>
      <sheetName val="Analisa Alat"/>
      <sheetName val="JAD PERSON"/>
      <sheetName val="HSD"/>
    </sheetNames>
    <sheetDataSet>
      <sheetData sheetId="0"/>
      <sheetData sheetId="1">
        <row r="4">
          <cell r="W4" t="str">
            <v>Atambua, 11 Juni 2005</v>
          </cell>
        </row>
      </sheetData>
      <sheetData sheetId="2"/>
      <sheetData sheetId="3"/>
      <sheetData sheetId="4"/>
      <sheetData sheetId="5"/>
      <sheetData sheetId="6"/>
      <sheetData sheetId="7"/>
      <sheetData sheetId="8">
        <row r="1">
          <cell r="A1" t="str">
            <v>DAFTAR PERINCIAN HARGA SATUAN DASAR</v>
          </cell>
        </row>
        <row r="3">
          <cell r="A3" t="str">
            <v>PEKERJAAN</v>
          </cell>
          <cell r="E3" t="str">
            <v>:</v>
          </cell>
          <cell r="F3" t="str">
            <v>Rehabilitasi Jaringan Irigasi DI. Hekesak</v>
          </cell>
        </row>
        <row r="4">
          <cell r="A4" t="str">
            <v>LOKASI</v>
          </cell>
          <cell r="E4" t="str">
            <v>:</v>
          </cell>
          <cell r="F4" t="str">
            <v>Desa Asumanu - Kecamatan Raihat</v>
          </cell>
        </row>
        <row r="5">
          <cell r="A5" t="str">
            <v>SUMBER DANA</v>
          </cell>
          <cell r="E5" t="str">
            <v>:</v>
          </cell>
          <cell r="F5" t="str">
            <v>DAK + DAU</v>
          </cell>
        </row>
        <row r="6">
          <cell r="A6" t="str">
            <v>TAHUN ANGGARAN</v>
          </cell>
          <cell r="E6" t="str">
            <v>:</v>
          </cell>
          <cell r="F6">
            <v>2005</v>
          </cell>
        </row>
        <row r="8">
          <cell r="A8" t="str">
            <v>1.</v>
          </cell>
          <cell r="B8" t="str">
            <v>S e m e n  :</v>
          </cell>
        </row>
        <row r="10">
          <cell r="B10" t="str">
            <v>-</v>
          </cell>
          <cell r="C10" t="str">
            <v>Harga semen di Atambua</v>
          </cell>
          <cell r="M10" t="str">
            <v>=</v>
          </cell>
          <cell r="N10" t="str">
            <v>Rp.</v>
          </cell>
          <cell r="O10">
            <v>23400</v>
          </cell>
          <cell r="P10" t="str">
            <v>/ zak</v>
          </cell>
        </row>
        <row r="11">
          <cell r="B11" t="str">
            <v>-</v>
          </cell>
          <cell r="C11" t="str">
            <v>Transprot Atambua - Site</v>
          </cell>
          <cell r="M11" t="str">
            <v>=</v>
          </cell>
          <cell r="N11" t="str">
            <v>Rp.</v>
          </cell>
          <cell r="O11">
            <v>2083.3333333333335</v>
          </cell>
          <cell r="P11" t="str">
            <v>/ zak</v>
          </cell>
        </row>
        <row r="12">
          <cell r="B12" t="str">
            <v>-</v>
          </cell>
          <cell r="C12" t="str">
            <v>Ongkos bongkar muat di lokasi</v>
          </cell>
          <cell r="M12" t="str">
            <v>=</v>
          </cell>
          <cell r="N12" t="str">
            <v>Rp.</v>
          </cell>
          <cell r="O12">
            <v>297.5</v>
          </cell>
          <cell r="P12" t="str">
            <v>/ zak</v>
          </cell>
        </row>
        <row r="13">
          <cell r="M13" t="str">
            <v/>
          </cell>
          <cell r="N13" t="str">
            <v>-</v>
          </cell>
          <cell r="O13" t="str">
            <v>-</v>
          </cell>
        </row>
        <row r="14">
          <cell r="J14" t="str">
            <v>J U M L A H</v>
          </cell>
          <cell r="M14" t="str">
            <v>=</v>
          </cell>
          <cell r="N14" t="str">
            <v>Rp.</v>
          </cell>
          <cell r="O14">
            <v>25780.833333333332</v>
          </cell>
          <cell r="P14" t="str">
            <v>/ zak</v>
          </cell>
        </row>
        <row r="15">
          <cell r="J15" t="str">
            <v>OVER HEAD (10%)</v>
          </cell>
          <cell r="M15" t="str">
            <v>=</v>
          </cell>
          <cell r="N15" t="str">
            <v>Rp.</v>
          </cell>
          <cell r="O15">
            <v>2578.0833333333335</v>
          </cell>
        </row>
        <row r="16">
          <cell r="J16" t="str">
            <v>TOTAL</v>
          </cell>
          <cell r="M16" t="str">
            <v>=</v>
          </cell>
          <cell r="N16" t="str">
            <v>Rp.</v>
          </cell>
          <cell r="O16">
            <v>28358.916666666664</v>
          </cell>
        </row>
        <row r="17">
          <cell r="J17" t="str">
            <v xml:space="preserve">DIBULATKAN </v>
          </cell>
          <cell r="M17" t="str">
            <v>=</v>
          </cell>
          <cell r="N17" t="str">
            <v>Rp.</v>
          </cell>
          <cell r="O17">
            <v>28350</v>
          </cell>
          <cell r="P17" t="str">
            <v>/ zak</v>
          </cell>
        </row>
        <row r="18">
          <cell r="N18" t="str">
            <v>=</v>
          </cell>
          <cell r="O18" t="str">
            <v>=</v>
          </cell>
        </row>
        <row r="19">
          <cell r="B19" t="str">
            <v>Analisa angkutan  :</v>
          </cell>
        </row>
        <row r="21">
          <cell r="B21" t="str">
            <v>- Jarak angkut  PP = 2 x L</v>
          </cell>
          <cell r="G21" t="str">
            <v>=</v>
          </cell>
          <cell r="H21">
            <v>2</v>
          </cell>
          <cell r="I21" t="str">
            <v>x</v>
          </cell>
          <cell r="J21">
            <v>27</v>
          </cell>
          <cell r="M21" t="str">
            <v xml:space="preserve">= </v>
          </cell>
          <cell r="O21">
            <v>54</v>
          </cell>
          <cell r="P21" t="str">
            <v>km.</v>
          </cell>
        </row>
        <row r="22">
          <cell r="B22" t="str">
            <v>- Kecepatan rata-rata</v>
          </cell>
          <cell r="G22" t="str">
            <v>=</v>
          </cell>
          <cell r="M22" t="str">
            <v xml:space="preserve">= </v>
          </cell>
          <cell r="O22">
            <v>40</v>
          </cell>
          <cell r="P22" t="str">
            <v>km / jam</v>
          </cell>
        </row>
        <row r="23">
          <cell r="B23" t="str">
            <v>- Lamanya waktu muat / bongkar</v>
          </cell>
          <cell r="G23" t="str">
            <v>=</v>
          </cell>
          <cell r="M23" t="str">
            <v xml:space="preserve">= </v>
          </cell>
          <cell r="O23">
            <v>2</v>
          </cell>
          <cell r="P23" t="str">
            <v>jam</v>
          </cell>
        </row>
        <row r="24">
          <cell r="B24" t="str">
            <v>- Waktu per trip</v>
          </cell>
          <cell r="G24" t="str">
            <v>=</v>
          </cell>
          <cell r="H24">
            <v>54</v>
          </cell>
          <cell r="I24" t="str">
            <v>/</v>
          </cell>
          <cell r="J24">
            <v>40</v>
          </cell>
          <cell r="K24" t="str">
            <v>+</v>
          </cell>
          <cell r="L24">
            <v>2</v>
          </cell>
          <cell r="M24" t="str">
            <v xml:space="preserve">= </v>
          </cell>
          <cell r="O24">
            <v>3.35</v>
          </cell>
          <cell r="P24" t="str">
            <v>jam</v>
          </cell>
        </row>
        <row r="25">
          <cell r="B25" t="str">
            <v>- Jumlah trip per hari</v>
          </cell>
          <cell r="G25" t="str">
            <v>=</v>
          </cell>
          <cell r="H25">
            <v>8</v>
          </cell>
          <cell r="I25" t="str">
            <v>/</v>
          </cell>
          <cell r="J25">
            <v>3.35</v>
          </cell>
          <cell r="M25" t="str">
            <v xml:space="preserve">= </v>
          </cell>
          <cell r="O25">
            <v>2</v>
          </cell>
          <cell r="P25" t="str">
            <v>trip</v>
          </cell>
        </row>
        <row r="26">
          <cell r="B26" t="str">
            <v>- Kapasitas angkut per trip</v>
          </cell>
          <cell r="G26" t="str">
            <v>=</v>
          </cell>
          <cell r="M26" t="str">
            <v>=</v>
          </cell>
          <cell r="O26">
            <v>60</v>
          </cell>
          <cell r="P26" t="str">
            <v>zak</v>
          </cell>
        </row>
        <row r="27">
          <cell r="B27" t="str">
            <v xml:space="preserve">- Biaya transport truck per hari </v>
          </cell>
          <cell r="G27" t="str">
            <v>=</v>
          </cell>
          <cell r="M27" t="str">
            <v xml:space="preserve">= </v>
          </cell>
          <cell r="N27" t="str">
            <v>Rp.</v>
          </cell>
          <cell r="O27">
            <v>250000</v>
          </cell>
        </row>
        <row r="28">
          <cell r="B28" t="str">
            <v>- Produksi per hari</v>
          </cell>
          <cell r="G28" t="str">
            <v>=</v>
          </cell>
          <cell r="H28">
            <v>2</v>
          </cell>
          <cell r="I28" t="str">
            <v>x</v>
          </cell>
          <cell r="J28">
            <v>60</v>
          </cell>
          <cell r="K28" t="str">
            <v>sak</v>
          </cell>
          <cell r="M28" t="str">
            <v xml:space="preserve">= </v>
          </cell>
          <cell r="O28">
            <v>120</v>
          </cell>
          <cell r="P28" t="str">
            <v>zak</v>
          </cell>
        </row>
        <row r="29">
          <cell r="B29" t="str">
            <v>- Ongkos angkut</v>
          </cell>
          <cell r="G29" t="str">
            <v>=</v>
          </cell>
          <cell r="J29">
            <v>250000</v>
          </cell>
          <cell r="K29" t="str">
            <v>/</v>
          </cell>
          <cell r="L29">
            <v>120</v>
          </cell>
          <cell r="M29" t="str">
            <v>=</v>
          </cell>
          <cell r="N29" t="str">
            <v>Rp.</v>
          </cell>
          <cell r="O29">
            <v>2083.3333333333335</v>
          </cell>
          <cell r="P29" t="str">
            <v>/ zak</v>
          </cell>
        </row>
        <row r="30">
          <cell r="J30">
            <v>2</v>
          </cell>
          <cell r="K30" t="str">
            <v>x</v>
          </cell>
          <cell r="L30">
            <v>17850</v>
          </cell>
        </row>
        <row r="31">
          <cell r="B31" t="str">
            <v>- Analisa Naik Turun ( 2 Pekerja )</v>
          </cell>
          <cell r="G31" t="str">
            <v>=</v>
          </cell>
          <cell r="J31" t="str">
            <v>-</v>
          </cell>
          <cell r="K31" t="str">
            <v>-</v>
          </cell>
          <cell r="L31" t="str">
            <v>-</v>
          </cell>
          <cell r="M31" t="str">
            <v>=</v>
          </cell>
          <cell r="N31" t="str">
            <v>Rp.</v>
          </cell>
          <cell r="O31">
            <v>297.5</v>
          </cell>
          <cell r="P31" t="str">
            <v>/ zak</v>
          </cell>
        </row>
        <row r="32">
          <cell r="J32">
            <v>120</v>
          </cell>
        </row>
        <row r="34">
          <cell r="A34" t="str">
            <v>2.</v>
          </cell>
          <cell r="B34" t="str">
            <v>Batu Kali  :</v>
          </cell>
        </row>
        <row r="36">
          <cell r="B36" t="str">
            <v>-</v>
          </cell>
          <cell r="C36" t="str">
            <v>Harga batu di quary</v>
          </cell>
          <cell r="M36" t="str">
            <v>=</v>
          </cell>
          <cell r="N36" t="str">
            <v>Rp.</v>
          </cell>
          <cell r="O36">
            <v>35100</v>
          </cell>
          <cell r="P36" t="str">
            <v>/ M3</v>
          </cell>
        </row>
        <row r="37">
          <cell r="B37" t="str">
            <v>-</v>
          </cell>
          <cell r="C37" t="str">
            <v>Ongkos angkut ke site</v>
          </cell>
          <cell r="M37" t="str">
            <v>=</v>
          </cell>
          <cell r="N37" t="str">
            <v>Rp.</v>
          </cell>
          <cell r="O37">
            <v>14705.882352941177</v>
          </cell>
          <cell r="P37" t="str">
            <v>/ M3</v>
          </cell>
        </row>
        <row r="38">
          <cell r="B38" t="str">
            <v>-</v>
          </cell>
          <cell r="C38" t="str">
            <v>Retribusi</v>
          </cell>
          <cell r="M38" t="str">
            <v>=</v>
          </cell>
          <cell r="N38" t="str">
            <v>Rp.</v>
          </cell>
          <cell r="O38">
            <v>5000</v>
          </cell>
          <cell r="P38" t="str">
            <v>/ M3</v>
          </cell>
        </row>
        <row r="39">
          <cell r="N39" t="str">
            <v>-</v>
          </cell>
          <cell r="O39" t="str">
            <v>-</v>
          </cell>
        </row>
        <row r="40">
          <cell r="J40" t="str">
            <v>J U M L A H</v>
          </cell>
          <cell r="M40" t="str">
            <v>=</v>
          </cell>
          <cell r="N40" t="str">
            <v>Rp.</v>
          </cell>
          <cell r="O40">
            <v>54805.882352941175</v>
          </cell>
          <cell r="P40" t="str">
            <v>/ M3</v>
          </cell>
        </row>
        <row r="41">
          <cell r="J41" t="str">
            <v>OVER HEAD (10%)</v>
          </cell>
          <cell r="M41" t="str">
            <v>=</v>
          </cell>
          <cell r="N41" t="str">
            <v>Rp.</v>
          </cell>
          <cell r="O41">
            <v>5480.588235294118</v>
          </cell>
        </row>
        <row r="42">
          <cell r="J42" t="str">
            <v>TOTAL</v>
          </cell>
          <cell r="M42" t="str">
            <v>=</v>
          </cell>
          <cell r="N42" t="str">
            <v>Rp.</v>
          </cell>
          <cell r="O42">
            <v>60286.470588235294</v>
          </cell>
        </row>
        <row r="43">
          <cell r="J43" t="str">
            <v xml:space="preserve">DIBULATKAN </v>
          </cell>
          <cell r="M43" t="str">
            <v>=</v>
          </cell>
          <cell r="N43" t="str">
            <v>Rp.</v>
          </cell>
          <cell r="O43">
            <v>60250</v>
          </cell>
          <cell r="P43" t="str">
            <v>/ M3</v>
          </cell>
        </row>
        <row r="44">
          <cell r="N44" t="str">
            <v>===</v>
          </cell>
          <cell r="O44" t="str">
            <v>=</v>
          </cell>
        </row>
        <row r="45">
          <cell r="B45" t="str">
            <v>Analisa angkutan  :</v>
          </cell>
        </row>
        <row r="47">
          <cell r="B47" t="str">
            <v>- Jarak angkut  PP = 2 x L</v>
          </cell>
          <cell r="G47" t="str">
            <v>=</v>
          </cell>
          <cell r="H47">
            <v>2</v>
          </cell>
          <cell r="I47" t="str">
            <v>x</v>
          </cell>
          <cell r="J47">
            <v>2</v>
          </cell>
          <cell r="M47" t="str">
            <v xml:space="preserve">= </v>
          </cell>
          <cell r="O47">
            <v>4</v>
          </cell>
          <cell r="P47" t="str">
            <v>km.</v>
          </cell>
        </row>
        <row r="48">
          <cell r="B48" t="str">
            <v>- Kecepatan rata-rata</v>
          </cell>
          <cell r="G48" t="str">
            <v>=</v>
          </cell>
          <cell r="M48" t="str">
            <v xml:space="preserve">= </v>
          </cell>
          <cell r="O48">
            <v>40</v>
          </cell>
          <cell r="P48" t="str">
            <v>km / jam</v>
          </cell>
        </row>
        <row r="49">
          <cell r="B49" t="str">
            <v>- Lamanya waktu muat / bongkar</v>
          </cell>
          <cell r="G49" t="str">
            <v>=</v>
          </cell>
          <cell r="M49" t="str">
            <v xml:space="preserve">= </v>
          </cell>
          <cell r="O49">
            <v>1.5</v>
          </cell>
          <cell r="P49" t="str">
            <v>jam</v>
          </cell>
        </row>
        <row r="50">
          <cell r="B50" t="str">
            <v>- Waktu per trip</v>
          </cell>
          <cell r="G50" t="str">
            <v>=</v>
          </cell>
          <cell r="H50">
            <v>4</v>
          </cell>
          <cell r="I50" t="str">
            <v>/</v>
          </cell>
          <cell r="J50">
            <v>40</v>
          </cell>
          <cell r="K50" t="str">
            <v>+</v>
          </cell>
          <cell r="L50">
            <v>1.5</v>
          </cell>
          <cell r="M50" t="str">
            <v xml:space="preserve">= </v>
          </cell>
          <cell r="O50">
            <v>1.6</v>
          </cell>
          <cell r="P50" t="str">
            <v>jam</v>
          </cell>
        </row>
        <row r="51">
          <cell r="B51" t="str">
            <v>- Jumlah trip per hari</v>
          </cell>
          <cell r="G51" t="str">
            <v>=</v>
          </cell>
          <cell r="H51">
            <v>8</v>
          </cell>
          <cell r="I51" t="str">
            <v>/</v>
          </cell>
          <cell r="J51">
            <v>1.6</v>
          </cell>
          <cell r="M51" t="str">
            <v xml:space="preserve">= </v>
          </cell>
          <cell r="O51">
            <v>5</v>
          </cell>
          <cell r="P51" t="str">
            <v>trip</v>
          </cell>
        </row>
        <row r="52">
          <cell r="B52" t="str">
            <v>- Kapasitas angkut per trip</v>
          </cell>
          <cell r="G52" t="str">
            <v>=</v>
          </cell>
          <cell r="M52" t="str">
            <v xml:space="preserve">= </v>
          </cell>
          <cell r="O52">
            <v>3.4</v>
          </cell>
          <cell r="P52" t="str">
            <v>M3</v>
          </cell>
        </row>
        <row r="53">
          <cell r="B53" t="str">
            <v xml:space="preserve">- Biaya transport Truck per hari </v>
          </cell>
          <cell r="G53" t="str">
            <v>=</v>
          </cell>
          <cell r="M53" t="str">
            <v xml:space="preserve">= </v>
          </cell>
          <cell r="N53" t="str">
            <v>Rp.</v>
          </cell>
          <cell r="O53">
            <v>250000</v>
          </cell>
        </row>
        <row r="54">
          <cell r="B54" t="str">
            <v>- Produksi per hari</v>
          </cell>
          <cell r="G54" t="str">
            <v>=</v>
          </cell>
          <cell r="H54">
            <v>5</v>
          </cell>
          <cell r="I54" t="str">
            <v>x</v>
          </cell>
          <cell r="J54">
            <v>3.4</v>
          </cell>
          <cell r="K54" t="str">
            <v>m3</v>
          </cell>
          <cell r="M54" t="str">
            <v xml:space="preserve">= </v>
          </cell>
          <cell r="O54">
            <v>17</v>
          </cell>
          <cell r="P54" t="str">
            <v>M3</v>
          </cell>
        </row>
        <row r="55">
          <cell r="B55" t="str">
            <v>- Ongkos angkut</v>
          </cell>
          <cell r="G55" t="str">
            <v>=</v>
          </cell>
          <cell r="J55">
            <v>250000</v>
          </cell>
          <cell r="K55" t="str">
            <v>/</v>
          </cell>
          <cell r="L55">
            <v>17</v>
          </cell>
          <cell r="M55" t="str">
            <v xml:space="preserve">= </v>
          </cell>
          <cell r="N55" t="str">
            <v>Rp.</v>
          </cell>
          <cell r="O55">
            <v>14705.882352941177</v>
          </cell>
          <cell r="P55" t="str">
            <v>/ M3</v>
          </cell>
        </row>
        <row r="56">
          <cell r="N56" t="str">
            <v>===</v>
          </cell>
          <cell r="O56" t="str">
            <v>============</v>
          </cell>
        </row>
        <row r="58">
          <cell r="A58" t="str">
            <v>3.</v>
          </cell>
          <cell r="B58" t="str">
            <v>Pasir :</v>
          </cell>
        </row>
        <row r="60">
          <cell r="B60" t="str">
            <v>-</v>
          </cell>
          <cell r="C60" t="str">
            <v>Harga pasir di quary</v>
          </cell>
          <cell r="M60" t="str">
            <v>=</v>
          </cell>
          <cell r="N60" t="str">
            <v>Rp.</v>
          </cell>
          <cell r="O60">
            <v>46800</v>
          </cell>
          <cell r="P60" t="str">
            <v>/ M3</v>
          </cell>
        </row>
        <row r="61">
          <cell r="B61" t="str">
            <v>-</v>
          </cell>
          <cell r="C61" t="str">
            <v>Ongkos angkut ke site</v>
          </cell>
          <cell r="M61" t="str">
            <v>=</v>
          </cell>
          <cell r="N61" t="str">
            <v>Rp.</v>
          </cell>
          <cell r="O61">
            <v>18382.352941176472</v>
          </cell>
          <cell r="P61" t="str">
            <v>/ M3</v>
          </cell>
        </row>
        <row r="62">
          <cell r="B62" t="str">
            <v>-</v>
          </cell>
          <cell r="C62" t="str">
            <v>Retribusi</v>
          </cell>
          <cell r="M62" t="str">
            <v>=</v>
          </cell>
          <cell r="N62" t="str">
            <v>Rp.</v>
          </cell>
          <cell r="O62">
            <v>5000</v>
          </cell>
          <cell r="P62" t="str">
            <v>/ M3</v>
          </cell>
        </row>
        <row r="63">
          <cell r="M63" t="str">
            <v/>
          </cell>
          <cell r="N63" t="str">
            <v>-</v>
          </cell>
          <cell r="O63" t="str">
            <v>-</v>
          </cell>
        </row>
        <row r="64">
          <cell r="J64" t="str">
            <v>J U M L A H</v>
          </cell>
          <cell r="M64" t="str">
            <v>=</v>
          </cell>
          <cell r="N64" t="str">
            <v>Rp.</v>
          </cell>
          <cell r="O64">
            <v>70182.352941176476</v>
          </cell>
          <cell r="P64" t="str">
            <v>/ M3</v>
          </cell>
        </row>
        <row r="65">
          <cell r="J65" t="str">
            <v>OVER HEAD (10%)</v>
          </cell>
          <cell r="M65" t="str">
            <v>=</v>
          </cell>
          <cell r="N65" t="str">
            <v>Rp.</v>
          </cell>
          <cell r="O65">
            <v>7018.2352941176478</v>
          </cell>
        </row>
        <row r="66">
          <cell r="J66" t="str">
            <v>TOTAL</v>
          </cell>
          <cell r="M66" t="str">
            <v>=</v>
          </cell>
          <cell r="N66" t="str">
            <v>Rp.</v>
          </cell>
          <cell r="O66">
            <v>77200.588235294126</v>
          </cell>
        </row>
        <row r="67">
          <cell r="J67" t="str">
            <v xml:space="preserve">DIBULATKAN </v>
          </cell>
          <cell r="M67" t="str">
            <v>=</v>
          </cell>
          <cell r="N67" t="str">
            <v>Rp.</v>
          </cell>
          <cell r="O67">
            <v>77200</v>
          </cell>
          <cell r="P67" t="str">
            <v>/ M3</v>
          </cell>
        </row>
        <row r="68">
          <cell r="N68" t="str">
            <v>=</v>
          </cell>
          <cell r="O68" t="str">
            <v>=</v>
          </cell>
        </row>
        <row r="69">
          <cell r="B69" t="str">
            <v>Analisa angkutan  :</v>
          </cell>
        </row>
        <row r="71">
          <cell r="B71" t="str">
            <v>- Jarak angkut  PP = 2 x L</v>
          </cell>
          <cell r="G71" t="str">
            <v>=</v>
          </cell>
          <cell r="H71">
            <v>2</v>
          </cell>
          <cell r="I71" t="str">
            <v>x</v>
          </cell>
          <cell r="J71">
            <v>2</v>
          </cell>
          <cell r="M71" t="str">
            <v xml:space="preserve">= </v>
          </cell>
          <cell r="O71">
            <v>4</v>
          </cell>
          <cell r="P71" t="str">
            <v>km.</v>
          </cell>
        </row>
        <row r="72">
          <cell r="B72" t="str">
            <v>- Kecepatan rata-rata</v>
          </cell>
          <cell r="G72" t="str">
            <v>=</v>
          </cell>
          <cell r="M72" t="str">
            <v xml:space="preserve">= </v>
          </cell>
          <cell r="O72">
            <v>30</v>
          </cell>
          <cell r="P72" t="str">
            <v>km / jam</v>
          </cell>
        </row>
        <row r="73">
          <cell r="B73" t="str">
            <v>- Lamanya waktu muat / bongkar</v>
          </cell>
          <cell r="G73" t="str">
            <v>=</v>
          </cell>
          <cell r="M73" t="str">
            <v xml:space="preserve">= </v>
          </cell>
          <cell r="O73">
            <v>1.5</v>
          </cell>
          <cell r="P73" t="str">
            <v>jam</v>
          </cell>
        </row>
        <row r="74">
          <cell r="B74" t="str">
            <v>- Waktu per trip</v>
          </cell>
          <cell r="G74" t="str">
            <v>=</v>
          </cell>
          <cell r="H74">
            <v>4</v>
          </cell>
          <cell r="I74" t="str">
            <v>/</v>
          </cell>
          <cell r="J74">
            <v>30</v>
          </cell>
          <cell r="K74" t="str">
            <v>+</v>
          </cell>
          <cell r="L74">
            <v>1.5</v>
          </cell>
          <cell r="M74" t="str">
            <v xml:space="preserve">= </v>
          </cell>
          <cell r="O74">
            <v>1.6333333333333333</v>
          </cell>
          <cell r="P74" t="str">
            <v>jam</v>
          </cell>
        </row>
        <row r="75">
          <cell r="B75" t="str">
            <v>- Jumlah trip per hari</v>
          </cell>
          <cell r="G75" t="str">
            <v>=</v>
          </cell>
          <cell r="H75">
            <v>8</v>
          </cell>
          <cell r="I75" t="str">
            <v>/</v>
          </cell>
          <cell r="J75">
            <v>1.6333333333333333</v>
          </cell>
          <cell r="M75" t="str">
            <v xml:space="preserve">= </v>
          </cell>
          <cell r="O75">
            <v>4</v>
          </cell>
          <cell r="P75" t="str">
            <v>trip</v>
          </cell>
        </row>
        <row r="76">
          <cell r="B76" t="str">
            <v xml:space="preserve">- Biaya transport Truck per hari </v>
          </cell>
          <cell r="G76" t="str">
            <v>=</v>
          </cell>
          <cell r="M76" t="str">
            <v xml:space="preserve">= </v>
          </cell>
          <cell r="N76" t="str">
            <v>Rp.</v>
          </cell>
          <cell r="O76">
            <v>250000</v>
          </cell>
          <cell r="P76" t="str">
            <v/>
          </cell>
        </row>
        <row r="77">
          <cell r="B77" t="str">
            <v>- Kapasitas angkut per trip</v>
          </cell>
          <cell r="G77" t="str">
            <v>=</v>
          </cell>
          <cell r="M77" t="str">
            <v>=</v>
          </cell>
          <cell r="O77">
            <v>3.4</v>
          </cell>
          <cell r="P77" t="str">
            <v>M3</v>
          </cell>
        </row>
        <row r="78">
          <cell r="B78" t="str">
            <v>- Produksi per hari</v>
          </cell>
          <cell r="G78" t="str">
            <v>=</v>
          </cell>
          <cell r="H78">
            <v>4</v>
          </cell>
          <cell r="I78" t="str">
            <v>x</v>
          </cell>
          <cell r="J78">
            <v>3.4</v>
          </cell>
          <cell r="K78" t="str">
            <v>M3</v>
          </cell>
          <cell r="M78" t="str">
            <v xml:space="preserve">= </v>
          </cell>
          <cell r="O78">
            <v>13.6</v>
          </cell>
          <cell r="P78" t="str">
            <v>M3</v>
          </cell>
        </row>
        <row r="79">
          <cell r="B79" t="str">
            <v>- Ongkos angkut</v>
          </cell>
          <cell r="G79" t="str">
            <v>=</v>
          </cell>
          <cell r="J79">
            <v>250000</v>
          </cell>
          <cell r="K79" t="str">
            <v>/</v>
          </cell>
          <cell r="L79">
            <v>13.6</v>
          </cell>
          <cell r="M79" t="str">
            <v>=</v>
          </cell>
          <cell r="N79" t="str">
            <v>Rp.</v>
          </cell>
          <cell r="O79">
            <v>18382.352941176472</v>
          </cell>
          <cell r="P79" t="str">
            <v>/ M3</v>
          </cell>
        </row>
        <row r="80">
          <cell r="N80" t="str">
            <v>===</v>
          </cell>
          <cell r="O80" t="str">
            <v>============</v>
          </cell>
        </row>
        <row r="82">
          <cell r="A82" t="str">
            <v>4.</v>
          </cell>
          <cell r="B82" t="str">
            <v>Batu Kerikil  :</v>
          </cell>
        </row>
        <row r="84">
          <cell r="B84" t="str">
            <v>-</v>
          </cell>
          <cell r="C84" t="str">
            <v>Harga kerikil di quary</v>
          </cell>
          <cell r="M84" t="str">
            <v>=</v>
          </cell>
          <cell r="N84" t="str">
            <v>Rp.</v>
          </cell>
          <cell r="O84">
            <v>63700</v>
          </cell>
          <cell r="P84" t="str">
            <v>/ M3</v>
          </cell>
        </row>
        <row r="85">
          <cell r="B85" t="str">
            <v>-</v>
          </cell>
          <cell r="C85" t="str">
            <v>Ongkos angkut ke site</v>
          </cell>
          <cell r="M85" t="str">
            <v>=</v>
          </cell>
          <cell r="N85" t="str">
            <v>Rp.</v>
          </cell>
          <cell r="O85">
            <v>16666.666666666668</v>
          </cell>
          <cell r="P85" t="str">
            <v>/ M3</v>
          </cell>
        </row>
        <row r="86">
          <cell r="B86" t="str">
            <v>-</v>
          </cell>
          <cell r="C86" t="str">
            <v>Retribusi</v>
          </cell>
          <cell r="M86" t="str">
            <v>=</v>
          </cell>
          <cell r="N86" t="str">
            <v>Rp.</v>
          </cell>
          <cell r="O86">
            <v>5000</v>
          </cell>
          <cell r="P86" t="str">
            <v>/ M3</v>
          </cell>
        </row>
        <row r="87">
          <cell r="M87" t="str">
            <v/>
          </cell>
          <cell r="N87" t="str">
            <v>-</v>
          </cell>
          <cell r="O87" t="str">
            <v>-</v>
          </cell>
        </row>
        <row r="88">
          <cell r="J88" t="str">
            <v>J U M L A H</v>
          </cell>
          <cell r="M88" t="str">
            <v>=</v>
          </cell>
          <cell r="N88" t="str">
            <v>Rp.</v>
          </cell>
          <cell r="O88">
            <v>85366.666666666672</v>
          </cell>
          <cell r="P88" t="str">
            <v>/ M3</v>
          </cell>
        </row>
        <row r="89">
          <cell r="J89" t="str">
            <v>OVER HEAD (10%)</v>
          </cell>
          <cell r="M89" t="str">
            <v>=</v>
          </cell>
          <cell r="N89" t="str">
            <v>Rp.</v>
          </cell>
          <cell r="O89">
            <v>8536.6666666666679</v>
          </cell>
        </row>
        <row r="90">
          <cell r="J90" t="str">
            <v>TOTAL</v>
          </cell>
          <cell r="M90" t="str">
            <v>=</v>
          </cell>
          <cell r="N90" t="str">
            <v>Rp.</v>
          </cell>
          <cell r="O90">
            <v>93903.333333333343</v>
          </cell>
        </row>
        <row r="91">
          <cell r="J91" t="str">
            <v xml:space="preserve">DIBULATKAN </v>
          </cell>
          <cell r="M91" t="str">
            <v>=</v>
          </cell>
          <cell r="N91" t="str">
            <v>Rp.</v>
          </cell>
          <cell r="O91">
            <v>93900</v>
          </cell>
          <cell r="P91" t="str">
            <v>/ M3</v>
          </cell>
        </row>
        <row r="92">
          <cell r="N92" t="str">
            <v>=</v>
          </cell>
          <cell r="O92" t="str">
            <v>=</v>
          </cell>
        </row>
        <row r="93">
          <cell r="B93" t="str">
            <v>Analisa angkutan  :</v>
          </cell>
        </row>
        <row r="95">
          <cell r="B95" t="str">
            <v>- Jarak angkut  PP = 2 x L</v>
          </cell>
          <cell r="G95" t="str">
            <v>=</v>
          </cell>
          <cell r="H95">
            <v>2</v>
          </cell>
          <cell r="I95" t="str">
            <v>x</v>
          </cell>
          <cell r="J95">
            <v>2</v>
          </cell>
          <cell r="M95" t="str">
            <v xml:space="preserve">= </v>
          </cell>
          <cell r="O95">
            <v>4</v>
          </cell>
          <cell r="P95" t="str">
            <v>km.</v>
          </cell>
        </row>
        <row r="96">
          <cell r="B96" t="str">
            <v>- Kecepatan rata-rata</v>
          </cell>
          <cell r="G96" t="str">
            <v>=</v>
          </cell>
          <cell r="M96" t="str">
            <v xml:space="preserve">= </v>
          </cell>
          <cell r="O96">
            <v>40</v>
          </cell>
          <cell r="P96" t="str">
            <v>km / jam</v>
          </cell>
        </row>
        <row r="97">
          <cell r="B97" t="str">
            <v>- Lamanya waktu muat / bongkar</v>
          </cell>
          <cell r="G97" t="str">
            <v>=</v>
          </cell>
          <cell r="M97" t="str">
            <v xml:space="preserve">= </v>
          </cell>
          <cell r="O97">
            <v>1.5</v>
          </cell>
          <cell r="P97" t="str">
            <v>jam</v>
          </cell>
        </row>
        <row r="98">
          <cell r="B98" t="str">
            <v>- Waktu per trip</v>
          </cell>
          <cell r="G98" t="str">
            <v>=</v>
          </cell>
          <cell r="H98">
            <v>4</v>
          </cell>
          <cell r="I98" t="str">
            <v>/</v>
          </cell>
          <cell r="J98">
            <v>40</v>
          </cell>
          <cell r="K98" t="str">
            <v>+</v>
          </cell>
          <cell r="L98">
            <v>1.5</v>
          </cell>
          <cell r="M98" t="str">
            <v xml:space="preserve">= </v>
          </cell>
          <cell r="O98">
            <v>1.6</v>
          </cell>
          <cell r="P98" t="str">
            <v>jam</v>
          </cell>
        </row>
        <row r="99">
          <cell r="B99" t="str">
            <v>- Jumlah trip per hari</v>
          </cell>
          <cell r="G99" t="str">
            <v>=</v>
          </cell>
          <cell r="H99">
            <v>8</v>
          </cell>
          <cell r="I99" t="str">
            <v>/</v>
          </cell>
          <cell r="J99">
            <v>1.6</v>
          </cell>
          <cell r="M99" t="str">
            <v xml:space="preserve">= </v>
          </cell>
          <cell r="N99" t="str">
            <v/>
          </cell>
          <cell r="O99">
            <v>5</v>
          </cell>
          <cell r="P99" t="str">
            <v>trip</v>
          </cell>
        </row>
        <row r="100">
          <cell r="B100" t="str">
            <v xml:space="preserve">- Biaya transport Truck per hari </v>
          </cell>
          <cell r="G100" t="str">
            <v>=</v>
          </cell>
          <cell r="M100" t="str">
            <v xml:space="preserve">= </v>
          </cell>
          <cell r="N100" t="str">
            <v>Rp.</v>
          </cell>
          <cell r="O100">
            <v>250000</v>
          </cell>
        </row>
        <row r="101">
          <cell r="B101" t="str">
            <v>- Kapasitas angkut per trip</v>
          </cell>
          <cell r="G101" t="str">
            <v>=</v>
          </cell>
          <cell r="M101" t="str">
            <v xml:space="preserve">= </v>
          </cell>
          <cell r="O101">
            <v>3</v>
          </cell>
          <cell r="P101" t="str">
            <v>M3</v>
          </cell>
        </row>
        <row r="102">
          <cell r="B102" t="str">
            <v>- Produksi per hari</v>
          </cell>
          <cell r="G102" t="str">
            <v>=</v>
          </cell>
          <cell r="H102">
            <v>5</v>
          </cell>
          <cell r="I102" t="str">
            <v>x</v>
          </cell>
          <cell r="J102">
            <v>3</v>
          </cell>
          <cell r="K102" t="str">
            <v>M3</v>
          </cell>
          <cell r="M102" t="str">
            <v xml:space="preserve">= </v>
          </cell>
          <cell r="O102">
            <v>15</v>
          </cell>
          <cell r="P102" t="str">
            <v>M3</v>
          </cell>
        </row>
        <row r="103">
          <cell r="B103" t="str">
            <v>- Ongkos angkut</v>
          </cell>
          <cell r="G103" t="str">
            <v>=</v>
          </cell>
          <cell r="J103">
            <v>250000</v>
          </cell>
          <cell r="K103" t="str">
            <v>/</v>
          </cell>
          <cell r="L103">
            <v>15</v>
          </cell>
          <cell r="M103" t="str">
            <v>=</v>
          </cell>
          <cell r="N103" t="str">
            <v>Rp.</v>
          </cell>
          <cell r="O103">
            <v>16666.666666666668</v>
          </cell>
          <cell r="P103" t="str">
            <v>/ M3</v>
          </cell>
        </row>
        <row r="104">
          <cell r="N104" t="str">
            <v>===</v>
          </cell>
          <cell r="O104" t="str">
            <v>============</v>
          </cell>
        </row>
        <row r="106">
          <cell r="A106" t="str">
            <v>5.</v>
          </cell>
          <cell r="B106" t="str">
            <v>Tanah Timbunan :</v>
          </cell>
        </row>
        <row r="108">
          <cell r="B108" t="str">
            <v>-</v>
          </cell>
          <cell r="C108" t="str">
            <v>Harga tanah di quary</v>
          </cell>
          <cell r="M108" t="str">
            <v>=</v>
          </cell>
          <cell r="N108" t="str">
            <v>Rp.</v>
          </cell>
          <cell r="O108">
            <v>72562.5</v>
          </cell>
          <cell r="P108" t="str">
            <v>/ M3</v>
          </cell>
        </row>
        <row r="109">
          <cell r="B109" t="str">
            <v>-</v>
          </cell>
          <cell r="C109" t="str">
            <v>Ongkos angkut ke site</v>
          </cell>
          <cell r="M109" t="str">
            <v>=</v>
          </cell>
          <cell r="N109" t="str">
            <v>Rp.</v>
          </cell>
          <cell r="O109">
            <v>18382.352941176472</v>
          </cell>
          <cell r="P109" t="str">
            <v>/ M3</v>
          </cell>
        </row>
        <row r="110">
          <cell r="B110" t="str">
            <v>-</v>
          </cell>
          <cell r="C110" t="str">
            <v>Retribusi</v>
          </cell>
          <cell r="M110" t="str">
            <v>=</v>
          </cell>
          <cell r="N110" t="str">
            <v>Rp.</v>
          </cell>
          <cell r="O110">
            <v>5000</v>
          </cell>
          <cell r="P110" t="str">
            <v>/ M3</v>
          </cell>
        </row>
        <row r="111">
          <cell r="M111" t="str">
            <v/>
          </cell>
          <cell r="N111" t="str">
            <v>-</v>
          </cell>
          <cell r="O111" t="str">
            <v>-</v>
          </cell>
        </row>
        <row r="112">
          <cell r="J112" t="str">
            <v>J U M L A H</v>
          </cell>
          <cell r="M112" t="str">
            <v>=</v>
          </cell>
          <cell r="N112" t="str">
            <v>Rp.</v>
          </cell>
          <cell r="O112">
            <v>95944.852941176476</v>
          </cell>
          <cell r="P112" t="str">
            <v>/ M3</v>
          </cell>
        </row>
        <row r="113">
          <cell r="J113" t="str">
            <v>OVER HEAD (10%)</v>
          </cell>
          <cell r="M113" t="str">
            <v>=</v>
          </cell>
          <cell r="N113" t="str">
            <v>Rp.</v>
          </cell>
          <cell r="O113">
            <v>9594.4852941176487</v>
          </cell>
        </row>
        <row r="114">
          <cell r="J114" t="str">
            <v>TOTAL</v>
          </cell>
          <cell r="M114" t="str">
            <v>=</v>
          </cell>
          <cell r="N114" t="str">
            <v>Rp.</v>
          </cell>
          <cell r="O114">
            <v>105539.33823529413</v>
          </cell>
        </row>
        <row r="115">
          <cell r="J115" t="str">
            <v xml:space="preserve">DIBULATKAN </v>
          </cell>
          <cell r="M115" t="str">
            <v>=</v>
          </cell>
          <cell r="N115" t="str">
            <v>Rp.</v>
          </cell>
          <cell r="O115">
            <v>105500</v>
          </cell>
          <cell r="P115" t="str">
            <v>/ M3</v>
          </cell>
        </row>
        <row r="116">
          <cell r="N116" t="str">
            <v>=</v>
          </cell>
          <cell r="O116" t="str">
            <v>=</v>
          </cell>
        </row>
        <row r="117">
          <cell r="B117" t="str">
            <v>Analisa angkutan  :</v>
          </cell>
        </row>
        <row r="119">
          <cell r="B119" t="str">
            <v>- Jarak angkut  PP = 2 x L</v>
          </cell>
          <cell r="G119" t="str">
            <v>=</v>
          </cell>
          <cell r="H119">
            <v>2</v>
          </cell>
          <cell r="I119" t="str">
            <v>x</v>
          </cell>
          <cell r="J119">
            <v>2.5</v>
          </cell>
          <cell r="M119" t="str">
            <v xml:space="preserve">= </v>
          </cell>
          <cell r="O119">
            <v>5</v>
          </cell>
          <cell r="P119" t="str">
            <v>km.</v>
          </cell>
        </row>
        <row r="120">
          <cell r="B120" t="str">
            <v>- Kecepatan rata-rata</v>
          </cell>
          <cell r="G120" t="str">
            <v>=</v>
          </cell>
          <cell r="M120" t="str">
            <v xml:space="preserve">= </v>
          </cell>
          <cell r="O120">
            <v>40</v>
          </cell>
          <cell r="P120" t="str">
            <v>km / jam</v>
          </cell>
        </row>
        <row r="121">
          <cell r="B121" t="str">
            <v>- Lamanya waktu muat / bongkar</v>
          </cell>
          <cell r="G121" t="str">
            <v>=</v>
          </cell>
          <cell r="M121" t="str">
            <v xml:space="preserve">= </v>
          </cell>
          <cell r="O121">
            <v>1.5</v>
          </cell>
          <cell r="P121" t="str">
            <v>jam</v>
          </cell>
        </row>
        <row r="122">
          <cell r="B122" t="str">
            <v>- Waktu per trip</v>
          </cell>
          <cell r="G122" t="str">
            <v>=</v>
          </cell>
          <cell r="H122">
            <v>8</v>
          </cell>
          <cell r="I122" t="str">
            <v>/</v>
          </cell>
          <cell r="J122">
            <v>40</v>
          </cell>
          <cell r="K122" t="str">
            <v>+</v>
          </cell>
          <cell r="L122">
            <v>1.5</v>
          </cell>
          <cell r="M122" t="str">
            <v xml:space="preserve">= </v>
          </cell>
          <cell r="O122">
            <v>1.7</v>
          </cell>
          <cell r="P122" t="str">
            <v>jam</v>
          </cell>
        </row>
        <row r="123">
          <cell r="B123" t="str">
            <v>- Jumlah trip per hari</v>
          </cell>
          <cell r="G123" t="str">
            <v>=</v>
          </cell>
          <cell r="H123">
            <v>8</v>
          </cell>
          <cell r="I123" t="str">
            <v>/</v>
          </cell>
          <cell r="J123">
            <v>1.7</v>
          </cell>
          <cell r="M123" t="str">
            <v xml:space="preserve">= </v>
          </cell>
          <cell r="O123">
            <v>4</v>
          </cell>
          <cell r="P123" t="str">
            <v>trip</v>
          </cell>
        </row>
        <row r="124">
          <cell r="B124" t="str">
            <v xml:space="preserve">- Biaya transport Truck per hari </v>
          </cell>
          <cell r="G124" t="str">
            <v>=</v>
          </cell>
          <cell r="M124" t="str">
            <v xml:space="preserve">= </v>
          </cell>
          <cell r="N124" t="str">
            <v>Rp.</v>
          </cell>
          <cell r="O124">
            <v>250000</v>
          </cell>
          <cell r="P124" t="str">
            <v/>
          </cell>
        </row>
        <row r="125">
          <cell r="B125" t="str">
            <v>- Kapasitas angkut per trip</v>
          </cell>
          <cell r="G125" t="str">
            <v>=</v>
          </cell>
          <cell r="M125" t="str">
            <v>=</v>
          </cell>
          <cell r="O125">
            <v>3.4</v>
          </cell>
          <cell r="P125" t="str">
            <v>M3</v>
          </cell>
        </row>
        <row r="126">
          <cell r="B126" t="str">
            <v>- Produksi per hari</v>
          </cell>
          <cell r="G126" t="str">
            <v>=</v>
          </cell>
          <cell r="H126">
            <v>4</v>
          </cell>
          <cell r="I126" t="str">
            <v>x</v>
          </cell>
          <cell r="J126">
            <v>3.4</v>
          </cell>
          <cell r="K126" t="str">
            <v>M3</v>
          </cell>
          <cell r="M126" t="str">
            <v xml:space="preserve">= </v>
          </cell>
          <cell r="O126">
            <v>13.6</v>
          </cell>
          <cell r="P126" t="str">
            <v>M3</v>
          </cell>
        </row>
        <row r="127">
          <cell r="B127" t="str">
            <v>- Ongkos angkut</v>
          </cell>
          <cell r="G127" t="str">
            <v>=</v>
          </cell>
          <cell r="J127">
            <v>250000</v>
          </cell>
          <cell r="K127" t="str">
            <v>/</v>
          </cell>
          <cell r="L127">
            <v>13.6</v>
          </cell>
          <cell r="M127" t="str">
            <v>=</v>
          </cell>
          <cell r="N127" t="str">
            <v>Rp.</v>
          </cell>
          <cell r="O127">
            <v>18382.352941176472</v>
          </cell>
          <cell r="P127" t="str">
            <v>/ M3</v>
          </cell>
        </row>
        <row r="128">
          <cell r="N128" t="str">
            <v>===</v>
          </cell>
          <cell r="O128" t="str">
            <v>============</v>
          </cell>
        </row>
      </sheetData>
      <sheetData sheetId="9">
        <row r="1">
          <cell r="A1" t="str">
            <v>DAFTAR ANALISA PERALATAN</v>
          </cell>
        </row>
      </sheetData>
      <sheetData sheetId="10"/>
      <sheetData sheetId="1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Schedule"/>
      <sheetName val="Kolom"/>
      <sheetName val="Foot Plate"/>
      <sheetName val="Tiang pancang"/>
      <sheetName val="Pile Cap"/>
      <sheetName val="Tangga"/>
      <sheetName val="kusen lt 2"/>
      <sheetName val="kusen lt 1"/>
      <sheetName val="partisi lt 1"/>
      <sheetName val="partisi lt 2"/>
      <sheetName val="ANA KS&amp;pt"/>
      <sheetName val="BAHAN"/>
      <sheetName val="analisa teknik"/>
      <sheetName val="ANALISA"/>
      <sheetName val="ANA Tangga"/>
      <sheetName val="ANA Kolom"/>
      <sheetName val="ANA Pile Cap"/>
      <sheetName val="ANA Foot Plate"/>
      <sheetName val="ANA Tiang pancang"/>
      <sheetName val="ANAL ANGKUT"/>
      <sheetName val="septick"/>
      <sheetName val="Gado-gado"/>
      <sheetName val="tul bet"/>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G3" t="str">
            <v>Tipe PJ1</v>
          </cell>
          <cell r="R3">
            <v>3758563.7300000004</v>
          </cell>
        </row>
        <row r="4">
          <cell r="G4">
            <v>0.18690000000000001</v>
          </cell>
          <cell r="H4" t="str">
            <v>M3</v>
          </cell>
          <cell r="J4" t="str">
            <v>Pekerjaan kusen pintu, jendela dan Boven kayu klas I (Bayam)</v>
          </cell>
          <cell r="K4" t="str">
            <v>@</v>
          </cell>
          <cell r="L4" t="str">
            <v>Rp.</v>
          </cell>
          <cell r="M4">
            <v>7087500</v>
          </cell>
          <cell r="N4">
            <v>1324653.75</v>
          </cell>
        </row>
        <row r="5">
          <cell r="G5">
            <v>16.099</v>
          </cell>
          <cell r="H5" t="str">
            <v>M2</v>
          </cell>
          <cell r="J5" t="str">
            <v>Pekerjaan Menie Kayu</v>
          </cell>
          <cell r="K5" t="str">
            <v>@</v>
          </cell>
          <cell r="L5" t="str">
            <v>Rp.</v>
          </cell>
          <cell r="M5">
            <v>4987</v>
          </cell>
          <cell r="N5">
            <v>80285.710000000006</v>
          </cell>
        </row>
        <row r="6">
          <cell r="G6">
            <v>15.0844</v>
          </cell>
          <cell r="H6" t="str">
            <v>M2</v>
          </cell>
          <cell r="J6" t="str">
            <v>Pekerjaan cat Kayu</v>
          </cell>
          <cell r="K6" t="str">
            <v>@</v>
          </cell>
          <cell r="L6" t="str">
            <v>Rp.</v>
          </cell>
          <cell r="M6">
            <v>15708.75</v>
          </cell>
          <cell r="N6">
            <v>236957.07</v>
          </cell>
        </row>
        <row r="7">
          <cell r="G7">
            <v>2</v>
          </cell>
          <cell r="H7" t="str">
            <v>Bh</v>
          </cell>
          <cell r="J7" t="str">
            <v>Neut Beton</v>
          </cell>
          <cell r="K7" t="str">
            <v>@</v>
          </cell>
          <cell r="L7" t="str">
            <v>Rp.</v>
          </cell>
          <cell r="M7">
            <v>2750</v>
          </cell>
          <cell r="N7">
            <v>5500</v>
          </cell>
        </row>
        <row r="8">
          <cell r="G8">
            <v>4.915</v>
          </cell>
          <cell r="H8" t="str">
            <v>M2</v>
          </cell>
          <cell r="J8" t="str">
            <v>Pasang daun pintu / jendela panil kaca polos 5 mm</v>
          </cell>
          <cell r="K8" t="str">
            <v>@</v>
          </cell>
          <cell r="L8" t="str">
            <v>Rp.</v>
          </cell>
          <cell r="M8">
            <v>236000</v>
          </cell>
          <cell r="N8">
            <v>1159940</v>
          </cell>
        </row>
        <row r="9">
          <cell r="G9">
            <v>3.48</v>
          </cell>
          <cell r="H9" t="str">
            <v>M2</v>
          </cell>
          <cell r="J9" t="str">
            <v>Pasang kaca mati polos kaca polos 5 mm</v>
          </cell>
          <cell r="K9" t="str">
            <v>@</v>
          </cell>
          <cell r="L9" t="str">
            <v>Rp.</v>
          </cell>
          <cell r="M9">
            <v>110740</v>
          </cell>
          <cell r="N9">
            <v>385375.2</v>
          </cell>
        </row>
        <row r="10">
          <cell r="G10">
            <v>2.2000000000000002</v>
          </cell>
          <cell r="H10" t="str">
            <v>M1</v>
          </cell>
          <cell r="J10" t="str">
            <v>List Daun Pintu 3/5 cm</v>
          </cell>
          <cell r="K10" t="str">
            <v>@</v>
          </cell>
          <cell r="L10" t="str">
            <v>Rp.</v>
          </cell>
          <cell r="M10">
            <v>7820</v>
          </cell>
          <cell r="N10">
            <v>17204</v>
          </cell>
        </row>
        <row r="11">
          <cell r="G11">
            <v>40.9</v>
          </cell>
          <cell r="H11" t="str">
            <v>M1</v>
          </cell>
          <cell r="J11" t="str">
            <v>List Kayu 1,5/3 cm</v>
          </cell>
          <cell r="K11" t="str">
            <v>@</v>
          </cell>
          <cell r="L11" t="str">
            <v>Rp.</v>
          </cell>
          <cell r="M11">
            <v>3220</v>
          </cell>
          <cell r="N11">
            <v>131698</v>
          </cell>
        </row>
        <row r="12">
          <cell r="G12">
            <v>1</v>
          </cell>
          <cell r="H12" t="str">
            <v>Bh</v>
          </cell>
          <cell r="J12" t="str">
            <v>Pasang kunci tanam double slaag</v>
          </cell>
          <cell r="K12" t="str">
            <v>@</v>
          </cell>
          <cell r="L12" t="str">
            <v>Rp.</v>
          </cell>
          <cell r="M12">
            <v>112500</v>
          </cell>
          <cell r="N12">
            <v>112500</v>
          </cell>
        </row>
        <row r="13">
          <cell r="G13">
            <v>6</v>
          </cell>
          <cell r="H13" t="str">
            <v>Bh</v>
          </cell>
          <cell r="J13" t="str">
            <v>Pasang engsel pintu</v>
          </cell>
          <cell r="K13" t="str">
            <v>@</v>
          </cell>
          <cell r="L13" t="str">
            <v>Rp.</v>
          </cell>
          <cell r="M13">
            <v>18750</v>
          </cell>
          <cell r="N13">
            <v>112500</v>
          </cell>
        </row>
        <row r="14">
          <cell r="G14">
            <v>4</v>
          </cell>
          <cell r="H14" t="str">
            <v>Bh</v>
          </cell>
          <cell r="J14" t="str">
            <v>Pasang engsel jendela/Boven</v>
          </cell>
          <cell r="K14" t="str">
            <v>@</v>
          </cell>
          <cell r="L14" t="str">
            <v>Rp.</v>
          </cell>
          <cell r="M14">
            <v>9375</v>
          </cell>
          <cell r="N14">
            <v>37500</v>
          </cell>
        </row>
        <row r="15">
          <cell r="G15">
            <v>4</v>
          </cell>
          <cell r="H15" t="str">
            <v>Bh</v>
          </cell>
          <cell r="J15" t="str">
            <v>Pasang kait angin</v>
          </cell>
          <cell r="K15" t="str">
            <v>@</v>
          </cell>
          <cell r="L15" t="str">
            <v>Rp.</v>
          </cell>
          <cell r="M15">
            <v>5175</v>
          </cell>
          <cell r="N15">
            <v>20700</v>
          </cell>
        </row>
        <row r="16">
          <cell r="G16">
            <v>2</v>
          </cell>
          <cell r="H16" t="str">
            <v>Bh</v>
          </cell>
          <cell r="J16" t="str">
            <v>Pasang gerendel jendela/Boven</v>
          </cell>
          <cell r="K16" t="str">
            <v>@</v>
          </cell>
          <cell r="L16" t="str">
            <v>Rp.</v>
          </cell>
          <cell r="M16">
            <v>4025</v>
          </cell>
          <cell r="N16">
            <v>8050</v>
          </cell>
        </row>
        <row r="17">
          <cell r="G17">
            <v>2</v>
          </cell>
          <cell r="H17" t="str">
            <v>Bh</v>
          </cell>
          <cell r="J17" t="str">
            <v>Pasang Espanolet</v>
          </cell>
          <cell r="K17" t="str">
            <v>@</v>
          </cell>
          <cell r="L17" t="str">
            <v>Rp.</v>
          </cell>
          <cell r="M17">
            <v>56250</v>
          </cell>
          <cell r="N17">
            <v>112500</v>
          </cell>
        </row>
        <row r="18">
          <cell r="G18">
            <v>8</v>
          </cell>
          <cell r="H18" t="str">
            <v>Bh</v>
          </cell>
          <cell r="J18" t="str">
            <v>Anker Kosen</v>
          </cell>
          <cell r="K18" t="str">
            <v>@</v>
          </cell>
          <cell r="L18" t="str">
            <v>Rp.</v>
          </cell>
          <cell r="M18">
            <v>1650</v>
          </cell>
          <cell r="N18">
            <v>13200</v>
          </cell>
        </row>
        <row r="19">
          <cell r="J19" t="str">
            <v>Jumlah</v>
          </cell>
          <cell r="M19" t="str">
            <v>Rp.</v>
          </cell>
          <cell r="N19">
            <v>3758563.7300000004</v>
          </cell>
        </row>
        <row r="20">
          <cell r="G20" t="str">
            <v>Tipe P1</v>
          </cell>
          <cell r="R20">
            <v>2270043.84</v>
          </cell>
        </row>
        <row r="21">
          <cell r="G21">
            <v>7.9799999999999996E-2</v>
          </cell>
          <cell r="H21" t="str">
            <v>M3</v>
          </cell>
          <cell r="J21" t="str">
            <v>Pekerjaan kusen pintu, jendela dan Boven kayu klas I (Bayam)</v>
          </cell>
          <cell r="K21" t="str">
            <v>@</v>
          </cell>
          <cell r="L21" t="str">
            <v>Rp.</v>
          </cell>
          <cell r="M21">
            <v>7087500</v>
          </cell>
          <cell r="N21">
            <v>565582.5</v>
          </cell>
        </row>
        <row r="22">
          <cell r="G22">
            <v>9.9610000000000003</v>
          </cell>
          <cell r="H22" t="str">
            <v>M2</v>
          </cell>
          <cell r="J22" t="str">
            <v>Pekerjaan Menie Kayu</v>
          </cell>
          <cell r="K22" t="str">
            <v>@</v>
          </cell>
          <cell r="L22" t="str">
            <v>Rp.</v>
          </cell>
          <cell r="M22">
            <v>4987</v>
          </cell>
          <cell r="N22">
            <v>49675.51</v>
          </cell>
        </row>
        <row r="23">
          <cell r="G23">
            <v>9.5277999999999992</v>
          </cell>
          <cell r="H23" t="str">
            <v>M2</v>
          </cell>
          <cell r="J23" t="str">
            <v>Pekerjaan cat Kayu</v>
          </cell>
          <cell r="K23" t="str">
            <v>@</v>
          </cell>
          <cell r="L23" t="str">
            <v>Rp.</v>
          </cell>
          <cell r="M23">
            <v>15708.75</v>
          </cell>
          <cell r="N23">
            <v>149669.82999999999</v>
          </cell>
        </row>
        <row r="24">
          <cell r="G24">
            <v>2</v>
          </cell>
          <cell r="H24" t="str">
            <v>Bh</v>
          </cell>
          <cell r="J24" t="str">
            <v>Neut Beton</v>
          </cell>
          <cell r="K24" t="str">
            <v>@</v>
          </cell>
          <cell r="L24" t="str">
            <v>Rp.</v>
          </cell>
          <cell r="M24">
            <v>2750</v>
          </cell>
          <cell r="N24">
            <v>5500</v>
          </cell>
        </row>
        <row r="25">
          <cell r="G25">
            <v>4.2949999999999999</v>
          </cell>
          <cell r="H25" t="str">
            <v>M2</v>
          </cell>
          <cell r="J25" t="str">
            <v>Pasang daun pintu / jendela panil kaca polos 5 mm</v>
          </cell>
          <cell r="K25" t="str">
            <v>@</v>
          </cell>
          <cell r="L25" t="str">
            <v>Rp.</v>
          </cell>
          <cell r="M25">
            <v>236000</v>
          </cell>
          <cell r="N25">
            <v>1013620</v>
          </cell>
        </row>
        <row r="26">
          <cell r="G26">
            <v>0</v>
          </cell>
          <cell r="H26" t="str">
            <v>M2</v>
          </cell>
          <cell r="J26" t="str">
            <v>Pasang kaca mati polos kaca polos 5 mm</v>
          </cell>
          <cell r="K26" t="str">
            <v>@</v>
          </cell>
          <cell r="L26" t="str">
            <v>Rp.</v>
          </cell>
          <cell r="M26">
            <v>0</v>
          </cell>
          <cell r="N26">
            <v>0</v>
          </cell>
        </row>
        <row r="27">
          <cell r="G27">
            <v>2.2000000000000002</v>
          </cell>
          <cell r="H27" t="str">
            <v>M1</v>
          </cell>
          <cell r="J27" t="str">
            <v>List Daun Pintu 3/5 cm</v>
          </cell>
          <cell r="K27" t="str">
            <v>@</v>
          </cell>
          <cell r="L27" t="str">
            <v>Rp.</v>
          </cell>
          <cell r="M27">
            <v>7820</v>
          </cell>
          <cell r="N27">
            <v>17204</v>
          </cell>
        </row>
        <row r="28">
          <cell r="G28">
            <v>16.100000000000001</v>
          </cell>
          <cell r="H28" t="str">
            <v>M1</v>
          </cell>
          <cell r="J28" t="str">
            <v>List Kayu 1,5/3 cm</v>
          </cell>
          <cell r="K28" t="str">
            <v>@</v>
          </cell>
          <cell r="L28" t="str">
            <v>Rp.</v>
          </cell>
          <cell r="M28">
            <v>3220</v>
          </cell>
          <cell r="N28">
            <v>51842</v>
          </cell>
        </row>
        <row r="29">
          <cell r="G29">
            <v>1</v>
          </cell>
          <cell r="H29" t="str">
            <v>Bh</v>
          </cell>
          <cell r="J29" t="str">
            <v>Pasang kunci tanam double slaag</v>
          </cell>
          <cell r="K29" t="str">
            <v>@</v>
          </cell>
          <cell r="L29" t="str">
            <v>Rp.</v>
          </cell>
          <cell r="M29">
            <v>112500</v>
          </cell>
          <cell r="N29">
            <v>112500</v>
          </cell>
        </row>
        <row r="30">
          <cell r="G30">
            <v>6</v>
          </cell>
          <cell r="H30" t="str">
            <v>Bh</v>
          </cell>
          <cell r="J30" t="str">
            <v>Pasang engsel pintu</v>
          </cell>
          <cell r="K30" t="str">
            <v>@</v>
          </cell>
          <cell r="L30" t="str">
            <v>Rp.</v>
          </cell>
          <cell r="M30">
            <v>18750</v>
          </cell>
          <cell r="N30">
            <v>112500</v>
          </cell>
        </row>
        <row r="31">
          <cell r="G31">
            <v>4</v>
          </cell>
          <cell r="H31" t="str">
            <v>Bh</v>
          </cell>
          <cell r="J31" t="str">
            <v>Pasang engsel jendela/Boven</v>
          </cell>
          <cell r="K31" t="str">
            <v>@</v>
          </cell>
          <cell r="L31" t="str">
            <v>Rp.</v>
          </cell>
          <cell r="M31">
            <v>9375</v>
          </cell>
          <cell r="N31">
            <v>37500</v>
          </cell>
        </row>
        <row r="32">
          <cell r="G32">
            <v>4</v>
          </cell>
          <cell r="H32" t="str">
            <v>Bh</v>
          </cell>
          <cell r="J32" t="str">
            <v>Pasang kait angin</v>
          </cell>
          <cell r="K32" t="str">
            <v>@</v>
          </cell>
          <cell r="L32" t="str">
            <v>Rp.</v>
          </cell>
          <cell r="M32">
            <v>5175</v>
          </cell>
          <cell r="N32">
            <v>20700</v>
          </cell>
        </row>
        <row r="33">
          <cell r="G33">
            <v>2</v>
          </cell>
          <cell r="H33" t="str">
            <v>Bh</v>
          </cell>
          <cell r="J33" t="str">
            <v>Pasang gerendel jendela/Boven</v>
          </cell>
          <cell r="K33" t="str">
            <v>@</v>
          </cell>
          <cell r="L33" t="str">
            <v>Rp.</v>
          </cell>
          <cell r="M33">
            <v>4025</v>
          </cell>
          <cell r="N33">
            <v>8050</v>
          </cell>
        </row>
        <row r="34">
          <cell r="G34">
            <v>2</v>
          </cell>
          <cell r="H34" t="str">
            <v>Bh</v>
          </cell>
          <cell r="J34" t="str">
            <v>Pasang Espanolet</v>
          </cell>
          <cell r="K34" t="str">
            <v>@</v>
          </cell>
          <cell r="L34" t="str">
            <v>Rp.</v>
          </cell>
          <cell r="M34">
            <v>56250</v>
          </cell>
          <cell r="N34">
            <v>112500</v>
          </cell>
        </row>
        <row r="35">
          <cell r="G35">
            <v>8</v>
          </cell>
          <cell r="H35" t="str">
            <v>Bh</v>
          </cell>
          <cell r="J35" t="str">
            <v>Anker Kosen</v>
          </cell>
          <cell r="K35" t="str">
            <v>@</v>
          </cell>
          <cell r="L35" t="str">
            <v>Rp.</v>
          </cell>
          <cell r="M35">
            <v>1650</v>
          </cell>
          <cell r="N35">
            <v>13200</v>
          </cell>
        </row>
        <row r="36">
          <cell r="J36" t="str">
            <v>Jumlah</v>
          </cell>
          <cell r="M36" t="str">
            <v>Rp.</v>
          </cell>
          <cell r="N36">
            <v>2270043.84</v>
          </cell>
        </row>
        <row r="37">
          <cell r="G37" t="str">
            <v>Tipe P2</v>
          </cell>
          <cell r="R37">
            <v>1411762.35</v>
          </cell>
        </row>
        <row r="38">
          <cell r="G38">
            <v>6.0900000000000003E-2</v>
          </cell>
          <cell r="H38" t="str">
            <v>M3</v>
          </cell>
          <cell r="J38" t="str">
            <v>Pekerjaan kusen pintu, jendela dan Boven kayu klas I (Bayam)</v>
          </cell>
          <cell r="K38" t="str">
            <v>@</v>
          </cell>
          <cell r="L38" t="str">
            <v>Rp.</v>
          </cell>
          <cell r="M38">
            <v>7087500</v>
          </cell>
          <cell r="N38">
            <v>431628.75</v>
          </cell>
        </row>
        <row r="39">
          <cell r="G39">
            <v>4.3979999999999997</v>
          </cell>
          <cell r="H39" t="str">
            <v>M2</v>
          </cell>
          <cell r="J39" t="str">
            <v>Pekerjaan Menie Kayu</v>
          </cell>
          <cell r="K39" t="str">
            <v>@</v>
          </cell>
          <cell r="L39" t="str">
            <v>Rp.</v>
          </cell>
          <cell r="M39">
            <v>4987</v>
          </cell>
          <cell r="N39">
            <v>21932.83</v>
          </cell>
        </row>
        <row r="40">
          <cell r="G40">
            <v>4.0674000000000001</v>
          </cell>
          <cell r="H40" t="str">
            <v>M2</v>
          </cell>
          <cell r="J40" t="str">
            <v>Pekerjaan cat Kayu</v>
          </cell>
          <cell r="K40" t="str">
            <v>@</v>
          </cell>
          <cell r="L40" t="str">
            <v>Rp.</v>
          </cell>
          <cell r="M40">
            <v>15708.75</v>
          </cell>
          <cell r="N40">
            <v>63893.77</v>
          </cell>
        </row>
        <row r="41">
          <cell r="G41">
            <v>2</v>
          </cell>
          <cell r="H41" t="str">
            <v>Bh</v>
          </cell>
          <cell r="J41" t="str">
            <v>Neut Beton</v>
          </cell>
          <cell r="K41" t="str">
            <v>@</v>
          </cell>
          <cell r="L41" t="str">
            <v>Rp.</v>
          </cell>
          <cell r="M41">
            <v>2750</v>
          </cell>
          <cell r="N41">
            <v>5500</v>
          </cell>
        </row>
        <row r="42">
          <cell r="G42">
            <v>1.76</v>
          </cell>
          <cell r="H42" t="str">
            <v>M2</v>
          </cell>
          <cell r="J42" t="str">
            <v>Pekerjaan daun pintu panil  Papan Klas I (Bayam)</v>
          </cell>
          <cell r="K42" t="str">
            <v>@</v>
          </cell>
          <cell r="L42" t="str">
            <v>Rp.</v>
          </cell>
          <cell r="M42">
            <v>281500</v>
          </cell>
          <cell r="N42">
            <v>495440</v>
          </cell>
        </row>
        <row r="43">
          <cell r="G43">
            <v>0.72</v>
          </cell>
          <cell r="H43" t="str">
            <v>M2</v>
          </cell>
          <cell r="J43" t="str">
            <v>Pasang daun pintu / jendela panil kaca polos 5 mm</v>
          </cell>
          <cell r="K43" t="str">
            <v>@</v>
          </cell>
          <cell r="L43" t="str">
            <v>Rp.</v>
          </cell>
          <cell r="M43">
            <v>236000</v>
          </cell>
          <cell r="N43">
            <v>169920</v>
          </cell>
        </row>
        <row r="44">
          <cell r="G44">
            <v>0</v>
          </cell>
          <cell r="H44" t="str">
            <v>M2</v>
          </cell>
          <cell r="J44" t="str">
            <v>Pasang kaca mati polos kaca polos 5 mm</v>
          </cell>
          <cell r="K44" t="str">
            <v>@</v>
          </cell>
          <cell r="L44" t="str">
            <v>Rp.</v>
          </cell>
          <cell r="M44">
            <v>0</v>
          </cell>
          <cell r="N44">
            <v>0</v>
          </cell>
        </row>
        <row r="45">
          <cell r="G45">
            <v>0</v>
          </cell>
          <cell r="H45" t="str">
            <v>M1</v>
          </cell>
          <cell r="J45" t="str">
            <v>List Daun Pintu 3/5 cm</v>
          </cell>
          <cell r="K45" t="str">
            <v>@</v>
          </cell>
          <cell r="L45" t="str">
            <v>Rp.</v>
          </cell>
          <cell r="M45">
            <v>0</v>
          </cell>
          <cell r="N45">
            <v>0</v>
          </cell>
        </row>
        <row r="46">
          <cell r="G46">
            <v>2.6</v>
          </cell>
          <cell r="H46" t="str">
            <v>M1</v>
          </cell>
          <cell r="J46" t="str">
            <v>List Kayu 1,5/3 cm</v>
          </cell>
          <cell r="K46" t="str">
            <v>@</v>
          </cell>
          <cell r="L46" t="str">
            <v>Rp.</v>
          </cell>
          <cell r="M46">
            <v>3220</v>
          </cell>
          <cell r="N46">
            <v>8372</v>
          </cell>
        </row>
        <row r="47">
          <cell r="G47">
            <v>1</v>
          </cell>
          <cell r="H47" t="str">
            <v>Bh</v>
          </cell>
          <cell r="J47" t="str">
            <v>Pasang kunci tanam double slaag</v>
          </cell>
          <cell r="K47" t="str">
            <v>@</v>
          </cell>
          <cell r="L47" t="str">
            <v>Rp.</v>
          </cell>
          <cell r="M47">
            <v>112500</v>
          </cell>
          <cell r="N47">
            <v>112500</v>
          </cell>
        </row>
        <row r="48">
          <cell r="G48">
            <v>3</v>
          </cell>
          <cell r="H48" t="str">
            <v>Bh</v>
          </cell>
          <cell r="J48" t="str">
            <v>Pasang engsel pintu</v>
          </cell>
          <cell r="K48" t="str">
            <v>@</v>
          </cell>
          <cell r="L48" t="str">
            <v>Rp.</v>
          </cell>
          <cell r="M48">
            <v>18750</v>
          </cell>
          <cell r="N48">
            <v>56250</v>
          </cell>
        </row>
        <row r="49">
          <cell r="G49">
            <v>2</v>
          </cell>
          <cell r="H49" t="str">
            <v>Bh</v>
          </cell>
          <cell r="J49" t="str">
            <v>Pasang engsel jendela/Boven</v>
          </cell>
          <cell r="K49" t="str">
            <v>@</v>
          </cell>
          <cell r="L49" t="str">
            <v>Rp.</v>
          </cell>
          <cell r="M49">
            <v>9375</v>
          </cell>
          <cell r="N49">
            <v>18750</v>
          </cell>
        </row>
        <row r="50">
          <cell r="G50">
            <v>2</v>
          </cell>
          <cell r="H50" t="str">
            <v>Bh</v>
          </cell>
          <cell r="J50" t="str">
            <v>Pasang kait angin</v>
          </cell>
          <cell r="K50" t="str">
            <v>@</v>
          </cell>
          <cell r="L50" t="str">
            <v>Rp.</v>
          </cell>
          <cell r="M50">
            <v>5175</v>
          </cell>
          <cell r="N50">
            <v>10350</v>
          </cell>
        </row>
        <row r="51">
          <cell r="G51">
            <v>1</v>
          </cell>
          <cell r="H51" t="str">
            <v>Bh</v>
          </cell>
          <cell r="J51" t="str">
            <v>Pasang gerendel jendela/Boven</v>
          </cell>
          <cell r="K51" t="str">
            <v>@</v>
          </cell>
          <cell r="L51" t="str">
            <v>Rp.</v>
          </cell>
          <cell r="M51">
            <v>4025</v>
          </cell>
          <cell r="N51">
            <v>4025</v>
          </cell>
        </row>
        <row r="52">
          <cell r="G52">
            <v>0</v>
          </cell>
          <cell r="H52" t="str">
            <v>Bh</v>
          </cell>
          <cell r="J52" t="str">
            <v>Pasang Espanolet</v>
          </cell>
          <cell r="K52" t="str">
            <v>@</v>
          </cell>
          <cell r="L52" t="str">
            <v>Rp.</v>
          </cell>
          <cell r="M52">
            <v>0</v>
          </cell>
          <cell r="N52">
            <v>0</v>
          </cell>
        </row>
        <row r="53">
          <cell r="G53">
            <v>8</v>
          </cell>
          <cell r="H53" t="str">
            <v>Bh</v>
          </cell>
          <cell r="J53" t="str">
            <v>Anker Kosen</v>
          </cell>
          <cell r="K53" t="str">
            <v>@</v>
          </cell>
          <cell r="L53" t="str">
            <v>Rp.</v>
          </cell>
          <cell r="M53">
            <v>1650</v>
          </cell>
          <cell r="N53">
            <v>13200</v>
          </cell>
        </row>
        <row r="54">
          <cell r="J54" t="str">
            <v>Jumlah</v>
          </cell>
          <cell r="M54" t="str">
            <v>Rp.</v>
          </cell>
          <cell r="N54">
            <v>1411762.35</v>
          </cell>
        </row>
        <row r="55">
          <cell r="G55" t="str">
            <v>Tipe P3</v>
          </cell>
          <cell r="R55">
            <v>902059.76</v>
          </cell>
        </row>
        <row r="56">
          <cell r="G56">
            <v>3.5000000000000003E-2</v>
          </cell>
          <cell r="H56" t="str">
            <v>M3</v>
          </cell>
          <cell r="J56" t="str">
            <v>Pekerjaan kusen pintu, jendela dan Boven kayu klas I (Bayam)</v>
          </cell>
          <cell r="K56" t="str">
            <v>@</v>
          </cell>
          <cell r="L56" t="str">
            <v>Rp.</v>
          </cell>
          <cell r="M56">
            <v>7087500</v>
          </cell>
          <cell r="N56">
            <v>248062.5</v>
          </cell>
        </row>
        <row r="57">
          <cell r="G57">
            <v>1.9</v>
          </cell>
          <cell r="H57" t="str">
            <v>M2</v>
          </cell>
          <cell r="J57" t="str">
            <v>Pekerjaan Menie Kayu</v>
          </cell>
          <cell r="K57" t="str">
            <v>@</v>
          </cell>
          <cell r="L57" t="str">
            <v>Rp.</v>
          </cell>
          <cell r="M57">
            <v>4987</v>
          </cell>
          <cell r="N57">
            <v>9475.2999999999993</v>
          </cell>
        </row>
        <row r="58">
          <cell r="G58">
            <v>1.71</v>
          </cell>
          <cell r="H58" t="str">
            <v>M2</v>
          </cell>
          <cell r="J58" t="str">
            <v>Pekerjaan cat Kayu</v>
          </cell>
          <cell r="K58" t="str">
            <v>@</v>
          </cell>
          <cell r="L58" t="str">
            <v>Rp.</v>
          </cell>
          <cell r="M58">
            <v>15708.75</v>
          </cell>
          <cell r="N58">
            <v>26861.96</v>
          </cell>
        </row>
        <row r="59">
          <cell r="G59">
            <v>2</v>
          </cell>
          <cell r="H59" t="str">
            <v>Bh</v>
          </cell>
          <cell r="J59" t="str">
            <v>Neut Beton</v>
          </cell>
          <cell r="K59" t="str">
            <v>@</v>
          </cell>
          <cell r="L59" t="str">
            <v>Rp.</v>
          </cell>
          <cell r="M59">
            <v>2750</v>
          </cell>
          <cell r="N59">
            <v>5500</v>
          </cell>
        </row>
        <row r="60">
          <cell r="G60">
            <v>1.54</v>
          </cell>
          <cell r="H60" t="str">
            <v>M2</v>
          </cell>
          <cell r="J60" t="str">
            <v>Pekerjaan daun pintu panil  Papan Klas I (Bayam)</v>
          </cell>
          <cell r="K60" t="str">
            <v>@</v>
          </cell>
          <cell r="L60" t="str">
            <v>Rp.</v>
          </cell>
          <cell r="M60">
            <v>281500</v>
          </cell>
          <cell r="N60">
            <v>433510</v>
          </cell>
        </row>
        <row r="61">
          <cell r="G61">
            <v>0</v>
          </cell>
          <cell r="H61" t="str">
            <v>M2</v>
          </cell>
          <cell r="J61" t="str">
            <v>Pasang daun pintu / jendela panil kaca polos 5 mm</v>
          </cell>
          <cell r="K61" t="str">
            <v>@</v>
          </cell>
          <cell r="L61" t="str">
            <v>Rp.</v>
          </cell>
          <cell r="M61">
            <v>0</v>
          </cell>
          <cell r="N61">
            <v>0</v>
          </cell>
        </row>
        <row r="62">
          <cell r="G62">
            <v>0</v>
          </cell>
          <cell r="H62" t="str">
            <v>M2</v>
          </cell>
          <cell r="J62" t="str">
            <v>Pasang kaca mati polos kaca polos 5 mm</v>
          </cell>
          <cell r="K62" t="str">
            <v>@</v>
          </cell>
          <cell r="L62" t="str">
            <v>Rp.</v>
          </cell>
          <cell r="M62">
            <v>0</v>
          </cell>
          <cell r="N62">
            <v>0</v>
          </cell>
        </row>
        <row r="63">
          <cell r="G63">
            <v>0</v>
          </cell>
          <cell r="H63" t="str">
            <v>M1</v>
          </cell>
          <cell r="J63" t="str">
            <v>List Daun Pintu 3/5 cm</v>
          </cell>
          <cell r="K63" t="str">
            <v>@</v>
          </cell>
          <cell r="L63" t="str">
            <v>Rp.</v>
          </cell>
          <cell r="M63">
            <v>0</v>
          </cell>
          <cell r="N63">
            <v>0</v>
          </cell>
        </row>
        <row r="64">
          <cell r="G64">
            <v>0</v>
          </cell>
          <cell r="H64" t="str">
            <v>M1</v>
          </cell>
          <cell r="J64" t="str">
            <v>List Kayu 1,5/3 cm</v>
          </cell>
          <cell r="K64" t="str">
            <v>@</v>
          </cell>
          <cell r="L64" t="str">
            <v>Rp.</v>
          </cell>
          <cell r="M64">
            <v>0</v>
          </cell>
          <cell r="N64">
            <v>0</v>
          </cell>
        </row>
        <row r="65">
          <cell r="G65">
            <v>1</v>
          </cell>
          <cell r="H65" t="str">
            <v>Bh</v>
          </cell>
          <cell r="J65" t="str">
            <v>Pasang kunci tanam double slaag</v>
          </cell>
          <cell r="K65" t="str">
            <v>@</v>
          </cell>
          <cell r="L65" t="str">
            <v>Rp.</v>
          </cell>
          <cell r="M65">
            <v>112500</v>
          </cell>
          <cell r="N65">
            <v>112500</v>
          </cell>
        </row>
        <row r="66">
          <cell r="G66">
            <v>3</v>
          </cell>
          <cell r="H66" t="str">
            <v>Bh</v>
          </cell>
          <cell r="J66" t="str">
            <v>Pasang engsel pintu</v>
          </cell>
          <cell r="K66" t="str">
            <v>@</v>
          </cell>
          <cell r="L66" t="str">
            <v>Rp.</v>
          </cell>
          <cell r="M66">
            <v>18750</v>
          </cell>
          <cell r="N66">
            <v>56250</v>
          </cell>
        </row>
        <row r="67">
          <cell r="G67">
            <v>0</v>
          </cell>
          <cell r="H67" t="str">
            <v>Bh</v>
          </cell>
          <cell r="J67" t="str">
            <v>Pasang engsel jendela/Boven</v>
          </cell>
          <cell r="K67" t="str">
            <v>@</v>
          </cell>
          <cell r="L67" t="str">
            <v>Rp.</v>
          </cell>
          <cell r="M67">
            <v>0</v>
          </cell>
          <cell r="N67">
            <v>0</v>
          </cell>
        </row>
        <row r="68">
          <cell r="G68">
            <v>0</v>
          </cell>
          <cell r="H68" t="str">
            <v>Bh</v>
          </cell>
          <cell r="J68" t="str">
            <v>Pasang kait angin</v>
          </cell>
          <cell r="K68" t="str">
            <v>@</v>
          </cell>
          <cell r="L68" t="str">
            <v>Rp.</v>
          </cell>
          <cell r="M68">
            <v>0</v>
          </cell>
          <cell r="N68">
            <v>0</v>
          </cell>
        </row>
        <row r="69">
          <cell r="G69">
            <v>0</v>
          </cell>
          <cell r="H69" t="str">
            <v>Bh</v>
          </cell>
          <cell r="J69" t="str">
            <v>Pasang gerendel jendela/Boven</v>
          </cell>
          <cell r="K69" t="str">
            <v>@</v>
          </cell>
          <cell r="L69" t="str">
            <v>Rp.</v>
          </cell>
          <cell r="M69">
            <v>0</v>
          </cell>
          <cell r="N69">
            <v>0</v>
          </cell>
        </row>
        <row r="70">
          <cell r="G70">
            <v>0</v>
          </cell>
          <cell r="H70" t="str">
            <v>Bh</v>
          </cell>
          <cell r="J70" t="str">
            <v>Pasang Espanolet</v>
          </cell>
          <cell r="K70" t="str">
            <v>@</v>
          </cell>
          <cell r="L70" t="str">
            <v>Rp.</v>
          </cell>
          <cell r="M70">
            <v>0</v>
          </cell>
          <cell r="N70">
            <v>0</v>
          </cell>
        </row>
        <row r="71">
          <cell r="G71">
            <v>6</v>
          </cell>
          <cell r="H71" t="str">
            <v>Bh</v>
          </cell>
          <cell r="J71" t="str">
            <v>Anker Kosen</v>
          </cell>
          <cell r="K71" t="str">
            <v>@</v>
          </cell>
          <cell r="L71" t="str">
            <v>Rp.</v>
          </cell>
          <cell r="M71">
            <v>1650</v>
          </cell>
          <cell r="N71">
            <v>9900</v>
          </cell>
        </row>
        <row r="72">
          <cell r="J72" t="str">
            <v>Jumlah</v>
          </cell>
          <cell r="M72" t="str">
            <v>Rp.</v>
          </cell>
          <cell r="N72">
            <v>902059.76</v>
          </cell>
        </row>
        <row r="73">
          <cell r="G73" t="str">
            <v>Tipe PB1</v>
          </cell>
          <cell r="R73">
            <v>1793666.99</v>
          </cell>
        </row>
        <row r="74">
          <cell r="G74">
            <v>7.9100000000000004E-2</v>
          </cell>
          <cell r="H74" t="str">
            <v>M3</v>
          </cell>
          <cell r="J74" t="str">
            <v>Pekerjaan kusen pintu, jendela dan Boven kayu klas I (Bayam)</v>
          </cell>
          <cell r="K74" t="str">
            <v>@</v>
          </cell>
          <cell r="L74" t="str">
            <v>Rp.</v>
          </cell>
          <cell r="M74">
            <v>7087500</v>
          </cell>
          <cell r="N74">
            <v>560621.25</v>
          </cell>
        </row>
        <row r="75">
          <cell r="G75">
            <v>6.4779999999999998</v>
          </cell>
          <cell r="H75" t="str">
            <v>M2</v>
          </cell>
          <cell r="J75" t="str">
            <v>Pekerjaan Menie Kayu</v>
          </cell>
          <cell r="K75" t="str">
            <v>@</v>
          </cell>
          <cell r="L75" t="str">
            <v>Rp.</v>
          </cell>
          <cell r="M75">
            <v>4987</v>
          </cell>
          <cell r="N75">
            <v>32305.79</v>
          </cell>
        </row>
        <row r="76">
          <cell r="G76">
            <v>6.0486000000000004</v>
          </cell>
          <cell r="H76" t="str">
            <v>M2</v>
          </cell>
          <cell r="J76" t="str">
            <v>Pekerjaan cat Kayu</v>
          </cell>
          <cell r="K76" t="str">
            <v>@</v>
          </cell>
          <cell r="L76" t="str">
            <v>Rp.</v>
          </cell>
          <cell r="M76">
            <v>15708.75</v>
          </cell>
          <cell r="N76">
            <v>95015.95</v>
          </cell>
        </row>
        <row r="77">
          <cell r="G77">
            <v>2</v>
          </cell>
          <cell r="H77" t="str">
            <v>Bh</v>
          </cell>
          <cell r="J77" t="str">
            <v>Neut Beton</v>
          </cell>
          <cell r="K77" t="str">
            <v>@</v>
          </cell>
          <cell r="L77" t="str">
            <v>Rp.</v>
          </cell>
          <cell r="M77">
            <v>2750</v>
          </cell>
          <cell r="N77">
            <v>5500</v>
          </cell>
        </row>
        <row r="78">
          <cell r="G78">
            <v>1.76</v>
          </cell>
          <cell r="H78" t="str">
            <v>M2</v>
          </cell>
          <cell r="J78" t="str">
            <v>Pekerjaan daun pintu panil  Papan Klas I (Bayam)</v>
          </cell>
          <cell r="K78" t="str">
            <v>@</v>
          </cell>
          <cell r="L78" t="str">
            <v>Rp.</v>
          </cell>
          <cell r="M78">
            <v>281500</v>
          </cell>
          <cell r="N78">
            <v>495440</v>
          </cell>
        </row>
        <row r="79">
          <cell r="G79">
            <v>1.44</v>
          </cell>
          <cell r="H79" t="str">
            <v>M2</v>
          </cell>
          <cell r="J79" t="str">
            <v>Pasang daun pintu / jendela panil kaca polos 5 mm</v>
          </cell>
          <cell r="K79" t="str">
            <v>@</v>
          </cell>
          <cell r="L79" t="str">
            <v>Rp.</v>
          </cell>
          <cell r="M79">
            <v>236000</v>
          </cell>
          <cell r="N79">
            <v>339840</v>
          </cell>
        </row>
        <row r="80">
          <cell r="G80">
            <v>0</v>
          </cell>
          <cell r="H80" t="str">
            <v>M2</v>
          </cell>
          <cell r="J80" t="str">
            <v>Pasang kaca mati polos kaca polos 5 mm</v>
          </cell>
          <cell r="K80" t="str">
            <v>@</v>
          </cell>
          <cell r="L80" t="str">
            <v>Rp.</v>
          </cell>
          <cell r="M80">
            <v>0</v>
          </cell>
          <cell r="N80">
            <v>0</v>
          </cell>
        </row>
        <row r="81">
          <cell r="G81">
            <v>0</v>
          </cell>
          <cell r="H81" t="str">
            <v>M1</v>
          </cell>
          <cell r="J81" t="str">
            <v>List Daun Pintu 3/5 cm</v>
          </cell>
          <cell r="K81" t="str">
            <v>@</v>
          </cell>
          <cell r="L81" t="str">
            <v>Rp.</v>
          </cell>
          <cell r="M81">
            <v>0</v>
          </cell>
          <cell r="N81">
            <v>0</v>
          </cell>
        </row>
        <row r="82">
          <cell r="G82">
            <v>5.2</v>
          </cell>
          <cell r="H82" t="str">
            <v>M1</v>
          </cell>
          <cell r="J82" t="str">
            <v>List Kayu 1,5/3 cm</v>
          </cell>
          <cell r="K82" t="str">
            <v>@</v>
          </cell>
          <cell r="L82" t="str">
            <v>Rp.</v>
          </cell>
          <cell r="M82">
            <v>3220</v>
          </cell>
          <cell r="N82">
            <v>16744</v>
          </cell>
        </row>
        <row r="83">
          <cell r="G83">
            <v>1</v>
          </cell>
          <cell r="H83" t="str">
            <v>Bh</v>
          </cell>
          <cell r="J83" t="str">
            <v>Pasang kunci tanam double slaag</v>
          </cell>
          <cell r="K83" t="str">
            <v>@</v>
          </cell>
          <cell r="L83" t="str">
            <v>Rp.</v>
          </cell>
          <cell r="M83">
            <v>112500</v>
          </cell>
          <cell r="N83">
            <v>112500</v>
          </cell>
        </row>
        <row r="84">
          <cell r="G84">
            <v>3</v>
          </cell>
          <cell r="H84" t="str">
            <v>Bh</v>
          </cell>
          <cell r="J84" t="str">
            <v>Pasang engsel pintu</v>
          </cell>
          <cell r="K84" t="str">
            <v>@</v>
          </cell>
          <cell r="L84" t="str">
            <v>Rp.</v>
          </cell>
          <cell r="M84">
            <v>18750</v>
          </cell>
          <cell r="N84">
            <v>56250</v>
          </cell>
        </row>
        <row r="85">
          <cell r="G85">
            <v>4</v>
          </cell>
          <cell r="H85" t="str">
            <v>Bh</v>
          </cell>
          <cell r="J85" t="str">
            <v>Pasang engsel jendela/Boven</v>
          </cell>
          <cell r="K85" t="str">
            <v>@</v>
          </cell>
          <cell r="L85" t="str">
            <v>Rp.</v>
          </cell>
          <cell r="M85">
            <v>9375</v>
          </cell>
          <cell r="N85">
            <v>37500</v>
          </cell>
        </row>
        <row r="86">
          <cell r="G86">
            <v>4</v>
          </cell>
          <cell r="H86" t="str">
            <v>Bh</v>
          </cell>
          <cell r="J86" t="str">
            <v>Pasang kait angin</v>
          </cell>
          <cell r="K86" t="str">
            <v>@</v>
          </cell>
          <cell r="L86" t="str">
            <v>Rp.</v>
          </cell>
          <cell r="M86">
            <v>5175</v>
          </cell>
          <cell r="N86">
            <v>20700</v>
          </cell>
        </row>
        <row r="87">
          <cell r="G87">
            <v>2</v>
          </cell>
          <cell r="H87" t="str">
            <v>Bh</v>
          </cell>
          <cell r="J87" t="str">
            <v>Pasang gerendel jendela/Boven</v>
          </cell>
          <cell r="K87" t="str">
            <v>@</v>
          </cell>
          <cell r="L87" t="str">
            <v>Rp.</v>
          </cell>
          <cell r="M87">
            <v>4025</v>
          </cell>
          <cell r="N87">
            <v>8050</v>
          </cell>
        </row>
        <row r="88">
          <cell r="G88">
            <v>0</v>
          </cell>
          <cell r="H88" t="str">
            <v>Bh</v>
          </cell>
          <cell r="J88" t="str">
            <v>Pasang Espanolet</v>
          </cell>
          <cell r="K88" t="str">
            <v>@</v>
          </cell>
          <cell r="L88" t="str">
            <v>Rp.</v>
          </cell>
          <cell r="M88">
            <v>0</v>
          </cell>
          <cell r="N88">
            <v>0</v>
          </cell>
        </row>
        <row r="89">
          <cell r="G89">
            <v>8</v>
          </cell>
          <cell r="H89" t="str">
            <v>Bh</v>
          </cell>
          <cell r="J89" t="str">
            <v>Anker Kosen</v>
          </cell>
          <cell r="K89" t="str">
            <v>@</v>
          </cell>
          <cell r="L89" t="str">
            <v>Rp.</v>
          </cell>
          <cell r="M89">
            <v>1650</v>
          </cell>
          <cell r="N89">
            <v>13200</v>
          </cell>
        </row>
        <row r="90">
          <cell r="J90" t="str">
            <v>Jumlah</v>
          </cell>
          <cell r="M90" t="str">
            <v>Rp.</v>
          </cell>
          <cell r="N90">
            <v>1793666.99</v>
          </cell>
        </row>
        <row r="91">
          <cell r="G91" t="str">
            <v>Tipe J1</v>
          </cell>
          <cell r="R91">
            <v>1925772.31</v>
          </cell>
        </row>
        <row r="92">
          <cell r="G92">
            <v>9.6299999999999997E-2</v>
          </cell>
          <cell r="H92" t="str">
            <v>M3</v>
          </cell>
          <cell r="J92" t="str">
            <v>Pekerjaan kusen pintu, jendela dan Boven kayu klas I (Bayam)</v>
          </cell>
          <cell r="K92" t="str">
            <v>@</v>
          </cell>
          <cell r="L92" t="str">
            <v>Rp.</v>
          </cell>
          <cell r="M92">
            <v>7087500</v>
          </cell>
          <cell r="N92">
            <v>682526.25</v>
          </cell>
        </row>
        <row r="93">
          <cell r="G93">
            <v>10.265000000000001</v>
          </cell>
          <cell r="H93" t="str">
            <v>M2</v>
          </cell>
          <cell r="J93" t="str">
            <v>Pekerjaan Menie Kayu</v>
          </cell>
          <cell r="K93" t="str">
            <v>@</v>
          </cell>
          <cell r="L93" t="str">
            <v>Rp.</v>
          </cell>
          <cell r="M93">
            <v>4987</v>
          </cell>
          <cell r="N93">
            <v>51191.56</v>
          </cell>
        </row>
        <row r="94">
          <cell r="G94">
            <v>9.7424999999999997</v>
          </cell>
          <cell r="H94" t="str">
            <v>M2</v>
          </cell>
          <cell r="J94" t="str">
            <v>Pekerjaan cat Kayu</v>
          </cell>
          <cell r="K94" t="str">
            <v>@</v>
          </cell>
          <cell r="L94" t="str">
            <v>Rp.</v>
          </cell>
          <cell r="M94">
            <v>15708.75</v>
          </cell>
          <cell r="N94">
            <v>153042.5</v>
          </cell>
        </row>
        <row r="95">
          <cell r="G95">
            <v>0</v>
          </cell>
          <cell r="H95" t="str">
            <v>Bh</v>
          </cell>
          <cell r="J95" t="str">
            <v>Neut Beton</v>
          </cell>
          <cell r="K95" t="str">
            <v>@</v>
          </cell>
          <cell r="L95" t="str">
            <v>Rp.</v>
          </cell>
          <cell r="M95">
            <v>0</v>
          </cell>
          <cell r="N95">
            <v>0</v>
          </cell>
        </row>
        <row r="96">
          <cell r="G96">
            <v>0</v>
          </cell>
          <cell r="H96" t="str">
            <v>M2</v>
          </cell>
          <cell r="J96" t="str">
            <v>Pekerjaan daun pintu panil  Papan Klas I (Bayam)</v>
          </cell>
          <cell r="K96" t="str">
            <v>@</v>
          </cell>
          <cell r="L96" t="str">
            <v>Rp.</v>
          </cell>
          <cell r="M96">
            <v>0</v>
          </cell>
          <cell r="N96">
            <v>0</v>
          </cell>
        </row>
        <row r="97">
          <cell r="G97">
            <v>3.6</v>
          </cell>
          <cell r="H97" t="str">
            <v>M2</v>
          </cell>
          <cell r="J97" t="str">
            <v>Pasang daun pintu / jendela panil kaca polos 5 mm</v>
          </cell>
          <cell r="K97" t="str">
            <v>@</v>
          </cell>
          <cell r="L97" t="str">
            <v>Rp.</v>
          </cell>
          <cell r="M97">
            <v>236000</v>
          </cell>
          <cell r="N97">
            <v>849600</v>
          </cell>
        </row>
        <row r="98">
          <cell r="G98">
            <v>0</v>
          </cell>
          <cell r="H98" t="str">
            <v>M2</v>
          </cell>
          <cell r="J98" t="str">
            <v>Pasang kaca mati polos kaca polos 5 mm</v>
          </cell>
          <cell r="K98" t="str">
            <v>@</v>
          </cell>
          <cell r="L98" t="str">
            <v>Rp.</v>
          </cell>
          <cell r="M98">
            <v>0</v>
          </cell>
          <cell r="N98">
            <v>0</v>
          </cell>
        </row>
        <row r="99">
          <cell r="G99">
            <v>0</v>
          </cell>
          <cell r="H99" t="str">
            <v>M1</v>
          </cell>
          <cell r="J99" t="str">
            <v>List Daun Pintu 3/5 cm</v>
          </cell>
          <cell r="K99" t="str">
            <v>@</v>
          </cell>
          <cell r="L99" t="str">
            <v>Rp.</v>
          </cell>
          <cell r="M99">
            <v>0</v>
          </cell>
          <cell r="N99">
            <v>0</v>
          </cell>
        </row>
        <row r="100">
          <cell r="G100">
            <v>14.6</v>
          </cell>
          <cell r="H100" t="str">
            <v>M1</v>
          </cell>
          <cell r="J100" t="str">
            <v>List Kayu 1,5/3 cm</v>
          </cell>
          <cell r="K100" t="str">
            <v>@</v>
          </cell>
          <cell r="L100" t="str">
            <v>Rp.</v>
          </cell>
          <cell r="M100">
            <v>3220</v>
          </cell>
          <cell r="N100">
            <v>47012</v>
          </cell>
        </row>
        <row r="101">
          <cell r="G101">
            <v>0</v>
          </cell>
          <cell r="H101" t="str">
            <v>Bh</v>
          </cell>
          <cell r="J101" t="str">
            <v>Pasang kunci tanam double slaag</v>
          </cell>
          <cell r="K101" t="str">
            <v>@</v>
          </cell>
          <cell r="L101" t="str">
            <v>Rp.</v>
          </cell>
          <cell r="M101">
            <v>0</v>
          </cell>
          <cell r="N101">
            <v>0</v>
          </cell>
        </row>
        <row r="102">
          <cell r="G102">
            <v>0</v>
          </cell>
          <cell r="H102" t="str">
            <v>Bh</v>
          </cell>
          <cell r="J102" t="str">
            <v>Pasang engsel pintu</v>
          </cell>
          <cell r="K102" t="str">
            <v>@</v>
          </cell>
          <cell r="L102" t="str">
            <v>Rp.</v>
          </cell>
          <cell r="M102">
            <v>0</v>
          </cell>
          <cell r="N102">
            <v>0</v>
          </cell>
        </row>
        <row r="103">
          <cell r="G103">
            <v>8</v>
          </cell>
          <cell r="H103" t="str">
            <v>Bh</v>
          </cell>
          <cell r="J103" t="str">
            <v>Pasang engsel jendela/Boven</v>
          </cell>
          <cell r="K103" t="str">
            <v>@</v>
          </cell>
          <cell r="L103" t="str">
            <v>Rp.</v>
          </cell>
          <cell r="M103">
            <v>9375</v>
          </cell>
          <cell r="N103">
            <v>75000</v>
          </cell>
        </row>
        <row r="104">
          <cell r="G104">
            <v>8</v>
          </cell>
          <cell r="H104" t="str">
            <v>Bh</v>
          </cell>
          <cell r="J104" t="str">
            <v>Pasang kait angin</v>
          </cell>
          <cell r="K104" t="str">
            <v>@</v>
          </cell>
          <cell r="L104" t="str">
            <v>Rp.</v>
          </cell>
          <cell r="M104">
            <v>5175</v>
          </cell>
          <cell r="N104">
            <v>41400</v>
          </cell>
        </row>
        <row r="105">
          <cell r="G105">
            <v>4</v>
          </cell>
          <cell r="H105" t="str">
            <v>Bh</v>
          </cell>
          <cell r="J105" t="str">
            <v>Pasang gerendel jendela/Boven</v>
          </cell>
          <cell r="K105" t="str">
            <v>@</v>
          </cell>
          <cell r="L105" t="str">
            <v>Rp.</v>
          </cell>
          <cell r="M105">
            <v>4025</v>
          </cell>
          <cell r="N105">
            <v>16100</v>
          </cell>
        </row>
        <row r="106">
          <cell r="G106">
            <v>0</v>
          </cell>
          <cell r="H106" t="str">
            <v>Bh</v>
          </cell>
          <cell r="J106" t="str">
            <v>Pasang Espanolet</v>
          </cell>
          <cell r="K106" t="str">
            <v>@</v>
          </cell>
          <cell r="L106" t="str">
            <v>Rp.</v>
          </cell>
          <cell r="M106">
            <v>0</v>
          </cell>
          <cell r="N106">
            <v>0</v>
          </cell>
        </row>
        <row r="107">
          <cell r="G107">
            <v>6</v>
          </cell>
          <cell r="H107" t="str">
            <v>Bh</v>
          </cell>
          <cell r="J107" t="str">
            <v>Anker Kosen</v>
          </cell>
          <cell r="K107" t="str">
            <v>@</v>
          </cell>
          <cell r="L107" t="str">
            <v>Rp.</v>
          </cell>
          <cell r="M107">
            <v>1650</v>
          </cell>
          <cell r="N107">
            <v>9900</v>
          </cell>
        </row>
        <row r="108">
          <cell r="J108" t="str">
            <v>Jumlah</v>
          </cell>
          <cell r="M108" t="str">
            <v>Rp.</v>
          </cell>
          <cell r="N108">
            <v>1925772.31</v>
          </cell>
        </row>
        <row r="109">
          <cell r="G109" t="str">
            <v>Tipe J2</v>
          </cell>
          <cell r="R109">
            <v>2813498.94</v>
          </cell>
        </row>
        <row r="110">
          <cell r="G110">
            <v>0.1358</v>
          </cell>
          <cell r="H110" t="str">
            <v>M3</v>
          </cell>
          <cell r="J110" t="str">
            <v>Pekerjaan kusen pintu, jendela dan Boven kayu klas I (Bayam)</v>
          </cell>
          <cell r="K110" t="str">
            <v>@</v>
          </cell>
          <cell r="L110" t="str">
            <v>Rp.</v>
          </cell>
          <cell r="M110">
            <v>7087500</v>
          </cell>
          <cell r="N110">
            <v>962482.5</v>
          </cell>
        </row>
        <row r="111">
          <cell r="G111">
            <v>14.932</v>
          </cell>
          <cell r="H111" t="str">
            <v>M2</v>
          </cell>
          <cell r="J111" t="str">
            <v>Pekerjaan Menie Kayu</v>
          </cell>
          <cell r="K111" t="str">
            <v>@</v>
          </cell>
          <cell r="L111" t="str">
            <v>Rp.</v>
          </cell>
          <cell r="M111">
            <v>4987</v>
          </cell>
          <cell r="N111">
            <v>74465.88</v>
          </cell>
        </row>
        <row r="112">
          <cell r="G112">
            <v>14.194800000000001</v>
          </cell>
          <cell r="H112" t="str">
            <v>M2</v>
          </cell>
          <cell r="J112" t="str">
            <v>Pekerjaan cat Kayu</v>
          </cell>
          <cell r="K112" t="str">
            <v>@</v>
          </cell>
          <cell r="L112" t="str">
            <v>Rp.</v>
          </cell>
          <cell r="M112">
            <v>15708.75</v>
          </cell>
          <cell r="N112">
            <v>222982.56</v>
          </cell>
        </row>
        <row r="113">
          <cell r="G113">
            <v>0</v>
          </cell>
          <cell r="H113" t="str">
            <v>Bh</v>
          </cell>
          <cell r="J113" t="str">
            <v>Neut Beton</v>
          </cell>
          <cell r="K113" t="str">
            <v>@</v>
          </cell>
          <cell r="L113" t="str">
            <v>Rp.</v>
          </cell>
          <cell r="M113">
            <v>0</v>
          </cell>
          <cell r="N113">
            <v>0</v>
          </cell>
        </row>
        <row r="114">
          <cell r="G114">
            <v>0</v>
          </cell>
          <cell r="H114" t="str">
            <v>M2</v>
          </cell>
          <cell r="J114" t="str">
            <v>Pekerjaan daun pintu panil  Papan Klas I (Bayam)</v>
          </cell>
          <cell r="K114" t="str">
            <v>@</v>
          </cell>
          <cell r="L114" t="str">
            <v>Rp.</v>
          </cell>
          <cell r="M114">
            <v>0</v>
          </cell>
          <cell r="N114">
            <v>0</v>
          </cell>
        </row>
        <row r="115">
          <cell r="G115">
            <v>5.4</v>
          </cell>
          <cell r="H115" t="str">
            <v>M2</v>
          </cell>
          <cell r="J115" t="str">
            <v>Pasang daun pintu / jendela panil kaca polos 5 mm</v>
          </cell>
          <cell r="K115" t="str">
            <v>@</v>
          </cell>
          <cell r="L115" t="str">
            <v>Rp.</v>
          </cell>
          <cell r="M115">
            <v>236000</v>
          </cell>
          <cell r="N115">
            <v>1274400</v>
          </cell>
        </row>
        <row r="116">
          <cell r="G116">
            <v>0</v>
          </cell>
          <cell r="H116" t="str">
            <v>M2</v>
          </cell>
          <cell r="J116" t="str">
            <v>Pasang kaca mati polos kaca polos 5 mm</v>
          </cell>
          <cell r="K116" t="str">
            <v>@</v>
          </cell>
          <cell r="L116" t="str">
            <v>Rp.</v>
          </cell>
          <cell r="M116">
            <v>0</v>
          </cell>
          <cell r="N116">
            <v>0</v>
          </cell>
        </row>
        <row r="117">
          <cell r="G117">
            <v>0</v>
          </cell>
          <cell r="H117" t="str">
            <v>M1</v>
          </cell>
          <cell r="J117" t="str">
            <v>List Daun Pintu 3/5 cm</v>
          </cell>
          <cell r="K117" t="str">
            <v>@</v>
          </cell>
          <cell r="L117" t="str">
            <v>Rp.</v>
          </cell>
          <cell r="M117">
            <v>0</v>
          </cell>
          <cell r="N117">
            <v>0</v>
          </cell>
        </row>
        <row r="118">
          <cell r="G118">
            <v>21.9</v>
          </cell>
          <cell r="H118" t="str">
            <v>M1</v>
          </cell>
          <cell r="J118" t="str">
            <v>List Kayu 1,5/3 cm</v>
          </cell>
          <cell r="K118" t="str">
            <v>@</v>
          </cell>
          <cell r="L118" t="str">
            <v>Rp.</v>
          </cell>
          <cell r="M118">
            <v>3220</v>
          </cell>
          <cell r="N118">
            <v>70518</v>
          </cell>
        </row>
        <row r="119">
          <cell r="G119">
            <v>0</v>
          </cell>
          <cell r="H119" t="str">
            <v>Bh</v>
          </cell>
          <cell r="J119" t="str">
            <v>Pasang kunci tanam double slaag</v>
          </cell>
          <cell r="K119" t="str">
            <v>@</v>
          </cell>
          <cell r="L119" t="str">
            <v>Rp.</v>
          </cell>
          <cell r="M119">
            <v>0</v>
          </cell>
          <cell r="N119">
            <v>0</v>
          </cell>
        </row>
        <row r="120">
          <cell r="G120">
            <v>0</v>
          </cell>
          <cell r="H120" t="str">
            <v>Bh</v>
          </cell>
          <cell r="J120" t="str">
            <v>Pasang engsel pintu</v>
          </cell>
          <cell r="K120" t="str">
            <v>@</v>
          </cell>
          <cell r="L120" t="str">
            <v>Rp.</v>
          </cell>
          <cell r="M120">
            <v>0</v>
          </cell>
          <cell r="N120">
            <v>0</v>
          </cell>
        </row>
        <row r="121">
          <cell r="G121">
            <v>12</v>
          </cell>
          <cell r="H121" t="str">
            <v>Bh</v>
          </cell>
          <cell r="J121" t="str">
            <v>Pasang engsel jendela/Boven</v>
          </cell>
          <cell r="K121" t="str">
            <v>@</v>
          </cell>
          <cell r="L121" t="str">
            <v>Rp.</v>
          </cell>
          <cell r="M121">
            <v>9375</v>
          </cell>
          <cell r="N121">
            <v>112500</v>
          </cell>
        </row>
        <row r="122">
          <cell r="G122">
            <v>12</v>
          </cell>
          <cell r="H122" t="str">
            <v>Bh</v>
          </cell>
          <cell r="J122" t="str">
            <v>Pasang kait angin</v>
          </cell>
          <cell r="K122" t="str">
            <v>@</v>
          </cell>
          <cell r="L122" t="str">
            <v>Rp.</v>
          </cell>
          <cell r="M122">
            <v>5175</v>
          </cell>
          <cell r="N122">
            <v>62100</v>
          </cell>
        </row>
        <row r="123">
          <cell r="G123">
            <v>6</v>
          </cell>
          <cell r="H123" t="str">
            <v>Bh</v>
          </cell>
          <cell r="J123" t="str">
            <v>Pasang gerendel jendela/Boven</v>
          </cell>
          <cell r="K123" t="str">
            <v>@</v>
          </cell>
          <cell r="L123" t="str">
            <v>Rp.</v>
          </cell>
          <cell r="M123">
            <v>4025</v>
          </cell>
          <cell r="N123">
            <v>24150</v>
          </cell>
        </row>
        <row r="124">
          <cell r="G124">
            <v>0</v>
          </cell>
          <cell r="H124" t="str">
            <v>Bh</v>
          </cell>
          <cell r="J124" t="str">
            <v>Pasang Espanolet</v>
          </cell>
          <cell r="K124" t="str">
            <v>@</v>
          </cell>
          <cell r="L124" t="str">
            <v>Rp.</v>
          </cell>
          <cell r="M124">
            <v>0</v>
          </cell>
          <cell r="N124">
            <v>0</v>
          </cell>
        </row>
        <row r="125">
          <cell r="G125">
            <v>6</v>
          </cell>
          <cell r="H125" t="str">
            <v>Bh</v>
          </cell>
          <cell r="J125" t="str">
            <v>Anker Kosen</v>
          </cell>
          <cell r="K125" t="str">
            <v>@</v>
          </cell>
          <cell r="L125" t="str">
            <v>Rp.</v>
          </cell>
          <cell r="M125">
            <v>1650</v>
          </cell>
          <cell r="N125">
            <v>9900</v>
          </cell>
        </row>
        <row r="126">
          <cell r="J126" t="str">
            <v>Jumlah</v>
          </cell>
          <cell r="M126" t="str">
            <v>Rp.</v>
          </cell>
          <cell r="N126">
            <v>2813498.94</v>
          </cell>
        </row>
        <row r="127">
          <cell r="G127" t="str">
            <v>Tipe J3</v>
          </cell>
          <cell r="R127">
            <v>2334781.67</v>
          </cell>
        </row>
        <row r="128">
          <cell r="G128">
            <v>0.111</v>
          </cell>
          <cell r="H128" t="str">
            <v>M3</v>
          </cell>
          <cell r="J128" t="str">
            <v>Pekerjaan kusen pintu, jendela dan Boven kayu klas I (Bayam)</v>
          </cell>
          <cell r="K128" t="str">
            <v>@</v>
          </cell>
          <cell r="L128" t="str">
            <v>Rp.</v>
          </cell>
          <cell r="M128">
            <v>7087500</v>
          </cell>
          <cell r="N128">
            <v>786712.5</v>
          </cell>
        </row>
        <row r="129">
          <cell r="G129">
            <v>11.847</v>
          </cell>
          <cell r="H129" t="str">
            <v>M2</v>
          </cell>
          <cell r="J129" t="str">
            <v>Pekerjaan Menie Kayu</v>
          </cell>
          <cell r="K129" t="str">
            <v>@</v>
          </cell>
          <cell r="L129" t="str">
            <v>Rp.</v>
          </cell>
          <cell r="M129">
            <v>4987</v>
          </cell>
          <cell r="N129">
            <v>59080.99</v>
          </cell>
        </row>
        <row r="130">
          <cell r="G130">
            <v>11.2447</v>
          </cell>
          <cell r="H130" t="str">
            <v>M2</v>
          </cell>
          <cell r="J130" t="str">
            <v>Pekerjaan cat Kayu</v>
          </cell>
          <cell r="K130" t="str">
            <v>@</v>
          </cell>
          <cell r="L130" t="str">
            <v>Rp.</v>
          </cell>
          <cell r="M130">
            <v>15708.75</v>
          </cell>
          <cell r="N130">
            <v>176640.18</v>
          </cell>
        </row>
        <row r="131">
          <cell r="G131">
            <v>0</v>
          </cell>
          <cell r="H131" t="str">
            <v>Bh</v>
          </cell>
          <cell r="J131" t="str">
            <v>Neut Beton</v>
          </cell>
          <cell r="K131" t="str">
            <v>@</v>
          </cell>
          <cell r="L131" t="str">
            <v>Rp.</v>
          </cell>
          <cell r="M131">
            <v>0</v>
          </cell>
          <cell r="N131">
            <v>0</v>
          </cell>
        </row>
        <row r="132">
          <cell r="G132">
            <v>0</v>
          </cell>
          <cell r="H132" t="str">
            <v>M2</v>
          </cell>
          <cell r="J132" t="str">
            <v>Pekerjaan daun pintu panil  Papan Klas I (Bayam)</v>
          </cell>
          <cell r="K132" t="str">
            <v>@</v>
          </cell>
          <cell r="L132" t="str">
            <v>Rp.</v>
          </cell>
          <cell r="M132">
            <v>0</v>
          </cell>
          <cell r="N132">
            <v>0</v>
          </cell>
        </row>
        <row r="133">
          <cell r="G133">
            <v>4.72</v>
          </cell>
          <cell r="H133" t="str">
            <v>M2</v>
          </cell>
          <cell r="J133" t="str">
            <v>Pasang daun pintu / jendela panil kaca polos 5 mm</v>
          </cell>
          <cell r="K133" t="str">
            <v>@</v>
          </cell>
          <cell r="L133" t="str">
            <v>Rp.</v>
          </cell>
          <cell r="M133">
            <v>236000</v>
          </cell>
          <cell r="N133">
            <v>1113920</v>
          </cell>
        </row>
        <row r="134">
          <cell r="G134">
            <v>0</v>
          </cell>
          <cell r="H134" t="str">
            <v>M2</v>
          </cell>
          <cell r="J134" t="str">
            <v>Pasang kaca mati polos kaca polos 5 mm</v>
          </cell>
          <cell r="K134" t="str">
            <v>@</v>
          </cell>
          <cell r="L134" t="str">
            <v>Rp.</v>
          </cell>
          <cell r="M134">
            <v>0</v>
          </cell>
          <cell r="N134">
            <v>0</v>
          </cell>
        </row>
        <row r="135">
          <cell r="G135">
            <v>0</v>
          </cell>
          <cell r="H135" t="str">
            <v>M1</v>
          </cell>
          <cell r="J135" t="str">
            <v>List Daun Pintu 3/5 cm</v>
          </cell>
          <cell r="K135" t="str">
            <v>@</v>
          </cell>
          <cell r="L135" t="str">
            <v>Rp.</v>
          </cell>
          <cell r="M135">
            <v>0</v>
          </cell>
          <cell r="N135">
            <v>0</v>
          </cell>
        </row>
        <row r="136">
          <cell r="G136">
            <v>17.399999999999999</v>
          </cell>
          <cell r="H136" t="str">
            <v>M1</v>
          </cell>
          <cell r="J136" t="str">
            <v>List Kayu 1,5/3 cm</v>
          </cell>
          <cell r="K136" t="str">
            <v>@</v>
          </cell>
          <cell r="L136" t="str">
            <v>Rp.</v>
          </cell>
          <cell r="M136">
            <v>3220</v>
          </cell>
          <cell r="N136">
            <v>56028</v>
          </cell>
        </row>
        <row r="137">
          <cell r="G137">
            <v>0</v>
          </cell>
          <cell r="H137" t="str">
            <v>Bh</v>
          </cell>
          <cell r="J137" t="str">
            <v>Pasang kunci tanam double slaag</v>
          </cell>
          <cell r="K137" t="str">
            <v>@</v>
          </cell>
          <cell r="L137" t="str">
            <v>Rp.</v>
          </cell>
          <cell r="M137">
            <v>0</v>
          </cell>
          <cell r="N137">
            <v>0</v>
          </cell>
        </row>
        <row r="138">
          <cell r="G138">
            <v>0</v>
          </cell>
          <cell r="H138" t="str">
            <v>Bh</v>
          </cell>
          <cell r="J138" t="str">
            <v>Pasang engsel pintu</v>
          </cell>
          <cell r="K138" t="str">
            <v>@</v>
          </cell>
          <cell r="L138" t="str">
            <v>Rp.</v>
          </cell>
          <cell r="M138">
            <v>0</v>
          </cell>
          <cell r="N138">
            <v>0</v>
          </cell>
        </row>
        <row r="139">
          <cell r="G139">
            <v>8</v>
          </cell>
          <cell r="H139" t="str">
            <v>Bh</v>
          </cell>
          <cell r="J139" t="str">
            <v>Pasang engsel jendela/Boven</v>
          </cell>
          <cell r="K139" t="str">
            <v>@</v>
          </cell>
          <cell r="L139" t="str">
            <v>Rp.</v>
          </cell>
          <cell r="M139">
            <v>9375</v>
          </cell>
          <cell r="N139">
            <v>75000</v>
          </cell>
        </row>
        <row r="140">
          <cell r="G140">
            <v>8</v>
          </cell>
          <cell r="H140" t="str">
            <v>Bh</v>
          </cell>
          <cell r="J140" t="str">
            <v>Pasang kait angin</v>
          </cell>
          <cell r="K140" t="str">
            <v>@</v>
          </cell>
          <cell r="L140" t="str">
            <v>Rp.</v>
          </cell>
          <cell r="M140">
            <v>5175</v>
          </cell>
          <cell r="N140">
            <v>41400</v>
          </cell>
        </row>
        <row r="141">
          <cell r="G141">
            <v>4</v>
          </cell>
          <cell r="H141" t="str">
            <v>Bh</v>
          </cell>
          <cell r="J141" t="str">
            <v>Pasang gerendel jendela/Boven</v>
          </cell>
          <cell r="K141" t="str">
            <v>@</v>
          </cell>
          <cell r="L141" t="str">
            <v>Rp.</v>
          </cell>
          <cell r="M141">
            <v>4025</v>
          </cell>
          <cell r="N141">
            <v>16100</v>
          </cell>
        </row>
        <row r="142">
          <cell r="G142">
            <v>0</v>
          </cell>
          <cell r="H142" t="str">
            <v>Bh</v>
          </cell>
          <cell r="J142" t="str">
            <v>Pasang Espanolet</v>
          </cell>
          <cell r="K142" t="str">
            <v>@</v>
          </cell>
          <cell r="L142" t="str">
            <v>Rp.</v>
          </cell>
          <cell r="M142">
            <v>0</v>
          </cell>
          <cell r="N142">
            <v>0</v>
          </cell>
        </row>
        <row r="143">
          <cell r="G143">
            <v>6</v>
          </cell>
          <cell r="H143" t="str">
            <v>Bh</v>
          </cell>
          <cell r="J143" t="str">
            <v>Anker Kosen</v>
          </cell>
          <cell r="K143" t="str">
            <v>@</v>
          </cell>
          <cell r="L143" t="str">
            <v>Rp.</v>
          </cell>
          <cell r="M143">
            <v>1650</v>
          </cell>
          <cell r="N143">
            <v>9900</v>
          </cell>
        </row>
        <row r="144">
          <cell r="J144" t="str">
            <v>Jumlah</v>
          </cell>
          <cell r="M144" t="str">
            <v>Rp.</v>
          </cell>
          <cell r="N144">
            <v>2334781.67</v>
          </cell>
        </row>
        <row r="145">
          <cell r="G145" t="str">
            <v>Tipe J4</v>
          </cell>
          <cell r="R145">
            <v>759791.54</v>
          </cell>
        </row>
        <row r="146">
          <cell r="G146">
            <v>6.8599999999999994E-2</v>
          </cell>
          <cell r="H146" t="str">
            <v>M3</v>
          </cell>
          <cell r="J146" t="str">
            <v>Pekerjaan kusen pintu, jendela dan Boven kayu klas I (Bayam)</v>
          </cell>
          <cell r="K146" t="str">
            <v>@</v>
          </cell>
          <cell r="L146" t="str">
            <v>Rp.</v>
          </cell>
          <cell r="M146">
            <v>7087500</v>
          </cell>
          <cell r="N146">
            <v>486202.5</v>
          </cell>
        </row>
        <row r="147">
          <cell r="G147">
            <v>3.7240000000000002</v>
          </cell>
          <cell r="H147" t="str">
            <v>M2</v>
          </cell>
          <cell r="J147" t="str">
            <v>Pekerjaan Menie Kayu</v>
          </cell>
          <cell r="K147" t="str">
            <v>@</v>
          </cell>
          <cell r="L147" t="str">
            <v>Rp.</v>
          </cell>
          <cell r="M147">
            <v>4987</v>
          </cell>
          <cell r="N147">
            <v>18571.59</v>
          </cell>
        </row>
        <row r="148">
          <cell r="G148">
            <v>3.3515999999999999</v>
          </cell>
          <cell r="H148" t="str">
            <v>M2</v>
          </cell>
          <cell r="J148" t="str">
            <v>Pekerjaan cat Kayu</v>
          </cell>
          <cell r="K148" t="str">
            <v>@</v>
          </cell>
          <cell r="L148" t="str">
            <v>Rp.</v>
          </cell>
          <cell r="M148">
            <v>15708.75</v>
          </cell>
          <cell r="N148">
            <v>52649.45</v>
          </cell>
        </row>
        <row r="149">
          <cell r="G149">
            <v>0</v>
          </cell>
          <cell r="H149" t="str">
            <v>Bh</v>
          </cell>
          <cell r="J149" t="str">
            <v>Neut Beton</v>
          </cell>
          <cell r="K149" t="str">
            <v>@</v>
          </cell>
          <cell r="L149" t="str">
            <v>Rp.</v>
          </cell>
          <cell r="M149">
            <v>0</v>
          </cell>
          <cell r="N149">
            <v>0</v>
          </cell>
        </row>
        <row r="150">
          <cell r="G150">
            <v>0</v>
          </cell>
          <cell r="H150" t="str">
            <v>M2</v>
          </cell>
          <cell r="J150" t="str">
            <v>Pekerjaan daun pintu panil  Papan Klas I (Bayam)</v>
          </cell>
          <cell r="K150" t="str">
            <v>@</v>
          </cell>
          <cell r="L150" t="str">
            <v>Rp.</v>
          </cell>
          <cell r="M150">
            <v>0</v>
          </cell>
          <cell r="N150">
            <v>0</v>
          </cell>
        </row>
        <row r="151">
          <cell r="G151">
            <v>0</v>
          </cell>
          <cell r="H151" t="str">
            <v>M2</v>
          </cell>
          <cell r="J151" t="str">
            <v>Pasang daun pintu / jendela panil kaca polos 5 mm</v>
          </cell>
          <cell r="K151" t="str">
            <v>@</v>
          </cell>
          <cell r="L151" t="str">
            <v>Rp.</v>
          </cell>
          <cell r="M151">
            <v>0</v>
          </cell>
          <cell r="N151">
            <v>0</v>
          </cell>
        </row>
        <row r="152">
          <cell r="G152">
            <v>1.4</v>
          </cell>
          <cell r="H152" t="str">
            <v>M2</v>
          </cell>
          <cell r="J152" t="str">
            <v>Pasang kaca mati polos kaca polos 5 mm</v>
          </cell>
          <cell r="K152" t="str">
            <v>@</v>
          </cell>
          <cell r="L152" t="str">
            <v>Rp.</v>
          </cell>
          <cell r="M152">
            <v>110740</v>
          </cell>
          <cell r="N152">
            <v>155036</v>
          </cell>
        </row>
        <row r="153">
          <cell r="G153">
            <v>0</v>
          </cell>
          <cell r="H153" t="str">
            <v>M1</v>
          </cell>
          <cell r="J153" t="str">
            <v>List Daun Pintu 3/5 cm</v>
          </cell>
          <cell r="K153" t="str">
            <v>@</v>
          </cell>
          <cell r="L153" t="str">
            <v>Rp.</v>
          </cell>
          <cell r="M153">
            <v>0</v>
          </cell>
          <cell r="N153">
            <v>0</v>
          </cell>
        </row>
        <row r="154">
          <cell r="G154">
            <v>10.6</v>
          </cell>
          <cell r="H154" t="str">
            <v>M1</v>
          </cell>
          <cell r="J154" t="str">
            <v>List Kayu 1,5/3 cm</v>
          </cell>
          <cell r="K154" t="str">
            <v>@</v>
          </cell>
          <cell r="L154" t="str">
            <v>Rp.</v>
          </cell>
          <cell r="M154">
            <v>3220</v>
          </cell>
          <cell r="N154">
            <v>34132</v>
          </cell>
        </row>
        <row r="155">
          <cell r="G155">
            <v>0</v>
          </cell>
          <cell r="H155" t="str">
            <v>Bh</v>
          </cell>
          <cell r="J155" t="str">
            <v>Pasang kunci tanam double slaag</v>
          </cell>
          <cell r="K155" t="str">
            <v>@</v>
          </cell>
          <cell r="L155" t="str">
            <v>Rp.</v>
          </cell>
          <cell r="M155">
            <v>0</v>
          </cell>
          <cell r="N155">
            <v>0</v>
          </cell>
        </row>
        <row r="156">
          <cell r="G156">
            <v>0</v>
          </cell>
          <cell r="H156" t="str">
            <v>Bh</v>
          </cell>
          <cell r="J156" t="str">
            <v>Pasang engsel pintu</v>
          </cell>
          <cell r="K156" t="str">
            <v>@</v>
          </cell>
          <cell r="L156" t="str">
            <v>Rp.</v>
          </cell>
          <cell r="M156">
            <v>0</v>
          </cell>
          <cell r="N156">
            <v>0</v>
          </cell>
        </row>
        <row r="157">
          <cell r="G157">
            <v>0</v>
          </cell>
          <cell r="H157" t="str">
            <v>Bh</v>
          </cell>
          <cell r="J157" t="str">
            <v>Pasang engsel jendela/Boven</v>
          </cell>
          <cell r="K157" t="str">
            <v>@</v>
          </cell>
          <cell r="L157" t="str">
            <v>Rp.</v>
          </cell>
          <cell r="M157">
            <v>0</v>
          </cell>
          <cell r="N157">
            <v>0</v>
          </cell>
        </row>
        <row r="158">
          <cell r="G158">
            <v>0</v>
          </cell>
          <cell r="H158" t="str">
            <v>Bh</v>
          </cell>
          <cell r="J158" t="str">
            <v>Pasang kait angin</v>
          </cell>
          <cell r="K158" t="str">
            <v>@</v>
          </cell>
          <cell r="L158" t="str">
            <v>Rp.</v>
          </cell>
          <cell r="M158">
            <v>0</v>
          </cell>
          <cell r="N158">
            <v>0</v>
          </cell>
        </row>
        <row r="159">
          <cell r="G159">
            <v>0</v>
          </cell>
          <cell r="H159" t="str">
            <v>Bh</v>
          </cell>
          <cell r="J159" t="str">
            <v>Pasang gerendel jendela/Boven</v>
          </cell>
          <cell r="K159" t="str">
            <v>@</v>
          </cell>
          <cell r="L159" t="str">
            <v>Rp.</v>
          </cell>
          <cell r="M159">
            <v>0</v>
          </cell>
          <cell r="N159">
            <v>0</v>
          </cell>
        </row>
        <row r="160">
          <cell r="G160">
            <v>0</v>
          </cell>
          <cell r="H160" t="str">
            <v>Bh</v>
          </cell>
          <cell r="J160" t="str">
            <v>Pasang Espanolet</v>
          </cell>
          <cell r="K160" t="str">
            <v>@</v>
          </cell>
          <cell r="L160" t="str">
            <v>Rp.</v>
          </cell>
          <cell r="M160">
            <v>0</v>
          </cell>
          <cell r="N160">
            <v>0</v>
          </cell>
        </row>
        <row r="161">
          <cell r="G161">
            <v>8</v>
          </cell>
          <cell r="H161" t="str">
            <v>Bh</v>
          </cell>
          <cell r="J161" t="str">
            <v>Anker Kosen</v>
          </cell>
          <cell r="K161" t="str">
            <v>@</v>
          </cell>
          <cell r="L161" t="str">
            <v>Rp.</v>
          </cell>
          <cell r="M161">
            <v>1650</v>
          </cell>
          <cell r="N161">
            <v>13200</v>
          </cell>
        </row>
        <row r="162">
          <cell r="J162" t="str">
            <v>Jumlah</v>
          </cell>
          <cell r="M162" t="str">
            <v>Rp.</v>
          </cell>
          <cell r="N162">
            <v>759791.54</v>
          </cell>
        </row>
        <row r="163">
          <cell r="G163" t="str">
            <v>Tipe J5</v>
          </cell>
          <cell r="R163">
            <v>2207813.2000000002</v>
          </cell>
        </row>
        <row r="164">
          <cell r="G164">
            <v>0.16969999999999999</v>
          </cell>
          <cell r="H164" t="str">
            <v>M3</v>
          </cell>
          <cell r="J164" t="str">
            <v>Pekerjaan kusen pintu, jendela dan Boven kayu klas I (Bayam)</v>
          </cell>
          <cell r="K164" t="str">
            <v>@</v>
          </cell>
          <cell r="L164" t="str">
            <v>Rp.</v>
          </cell>
          <cell r="M164">
            <v>7087500</v>
          </cell>
          <cell r="N164">
            <v>1202748.75</v>
          </cell>
        </row>
        <row r="165">
          <cell r="G165">
            <v>9.5760000000000005</v>
          </cell>
          <cell r="H165" t="str">
            <v>M2</v>
          </cell>
          <cell r="J165" t="str">
            <v>Pekerjaan Menie Kayu</v>
          </cell>
          <cell r="K165" t="str">
            <v>@</v>
          </cell>
          <cell r="L165" t="str">
            <v>Rp.</v>
          </cell>
          <cell r="M165">
            <v>4987</v>
          </cell>
          <cell r="N165">
            <v>47755.51</v>
          </cell>
        </row>
        <row r="166">
          <cell r="G166">
            <v>8.3106000000000009</v>
          </cell>
          <cell r="H166" t="str">
            <v>M2</v>
          </cell>
          <cell r="J166" t="str">
            <v>Pekerjaan cat Kayu</v>
          </cell>
          <cell r="K166" t="str">
            <v>@</v>
          </cell>
          <cell r="L166" t="str">
            <v>Rp.</v>
          </cell>
          <cell r="M166">
            <v>15708.75</v>
          </cell>
          <cell r="N166">
            <v>130549.14</v>
          </cell>
        </row>
        <row r="167">
          <cell r="G167">
            <v>0</v>
          </cell>
          <cell r="H167" t="str">
            <v>Bh</v>
          </cell>
          <cell r="J167" t="str">
            <v>Neut Beton</v>
          </cell>
          <cell r="K167" t="str">
            <v>@</v>
          </cell>
          <cell r="L167" t="str">
            <v>Rp.</v>
          </cell>
          <cell r="M167">
            <v>0</v>
          </cell>
          <cell r="N167">
            <v>0</v>
          </cell>
        </row>
        <row r="168">
          <cell r="G168">
            <v>0</v>
          </cell>
          <cell r="H168" t="str">
            <v>M2</v>
          </cell>
          <cell r="J168" t="str">
            <v>Pekerjaan daun pintu panil  Papan Klas I (Bayam)</v>
          </cell>
          <cell r="K168" t="str">
            <v>@</v>
          </cell>
          <cell r="L168" t="str">
            <v>Rp.</v>
          </cell>
          <cell r="M168">
            <v>0</v>
          </cell>
          <cell r="N168">
            <v>0</v>
          </cell>
        </row>
        <row r="169">
          <cell r="G169">
            <v>0</v>
          </cell>
          <cell r="H169" t="str">
            <v>M2</v>
          </cell>
          <cell r="J169" t="str">
            <v>Pasang daun pintu / jendela panil kaca polos 5 mm</v>
          </cell>
          <cell r="K169" t="str">
            <v>@</v>
          </cell>
          <cell r="L169" t="str">
            <v>Rp.</v>
          </cell>
          <cell r="M169">
            <v>0</v>
          </cell>
          <cell r="N169">
            <v>0</v>
          </cell>
        </row>
        <row r="170">
          <cell r="G170">
            <v>6.27</v>
          </cell>
          <cell r="H170" t="str">
            <v>M2</v>
          </cell>
          <cell r="J170" t="str">
            <v>Pasang kaca mati polos kaca polos 5 mm</v>
          </cell>
          <cell r="K170" t="str">
            <v>@</v>
          </cell>
          <cell r="L170" t="str">
            <v>Rp.</v>
          </cell>
          <cell r="M170">
            <v>110740</v>
          </cell>
          <cell r="N170">
            <v>694339.8</v>
          </cell>
        </row>
        <row r="171">
          <cell r="G171">
            <v>0</v>
          </cell>
          <cell r="H171" t="str">
            <v>M1</v>
          </cell>
          <cell r="J171" t="str">
            <v>List Daun Pintu 3/5 cm</v>
          </cell>
          <cell r="K171" t="str">
            <v>@</v>
          </cell>
          <cell r="L171" t="str">
            <v>Rp.</v>
          </cell>
          <cell r="M171">
            <v>0</v>
          </cell>
          <cell r="N171">
            <v>0</v>
          </cell>
        </row>
        <row r="172">
          <cell r="G172">
            <v>36</v>
          </cell>
          <cell r="H172" t="str">
            <v>M1</v>
          </cell>
          <cell r="J172" t="str">
            <v>List Kayu 1,5/3 cm</v>
          </cell>
          <cell r="K172" t="str">
            <v>@</v>
          </cell>
          <cell r="L172" t="str">
            <v>Rp.</v>
          </cell>
          <cell r="M172">
            <v>3220</v>
          </cell>
          <cell r="N172">
            <v>115920</v>
          </cell>
        </row>
        <row r="173">
          <cell r="G173">
            <v>0</v>
          </cell>
          <cell r="H173" t="str">
            <v>Bh</v>
          </cell>
          <cell r="J173" t="str">
            <v>Pasang kunci tanam double slaag</v>
          </cell>
          <cell r="K173" t="str">
            <v>@</v>
          </cell>
          <cell r="L173" t="str">
            <v>Rp.</v>
          </cell>
          <cell r="M173">
            <v>0</v>
          </cell>
          <cell r="N173">
            <v>0</v>
          </cell>
        </row>
        <row r="174">
          <cell r="G174">
            <v>0</v>
          </cell>
          <cell r="H174" t="str">
            <v>Bh</v>
          </cell>
          <cell r="J174" t="str">
            <v>Pasang engsel pintu</v>
          </cell>
          <cell r="K174" t="str">
            <v>@</v>
          </cell>
          <cell r="L174" t="str">
            <v>Rp.</v>
          </cell>
          <cell r="M174">
            <v>0</v>
          </cell>
          <cell r="N174">
            <v>0</v>
          </cell>
        </row>
        <row r="175">
          <cell r="G175">
            <v>0</v>
          </cell>
          <cell r="H175" t="str">
            <v>Bh</v>
          </cell>
          <cell r="J175" t="str">
            <v>Pasang engsel jendela/Boven</v>
          </cell>
          <cell r="K175" t="str">
            <v>@</v>
          </cell>
          <cell r="L175" t="str">
            <v>Rp.</v>
          </cell>
          <cell r="M175">
            <v>0</v>
          </cell>
          <cell r="N175">
            <v>0</v>
          </cell>
        </row>
        <row r="176">
          <cell r="G176">
            <v>0</v>
          </cell>
          <cell r="H176" t="str">
            <v>Bh</v>
          </cell>
          <cell r="J176" t="str">
            <v>Pasang kait angin</v>
          </cell>
          <cell r="K176" t="str">
            <v>@</v>
          </cell>
          <cell r="L176" t="str">
            <v>Rp.</v>
          </cell>
          <cell r="M176">
            <v>0</v>
          </cell>
          <cell r="N176">
            <v>0</v>
          </cell>
        </row>
        <row r="177">
          <cell r="G177">
            <v>0</v>
          </cell>
          <cell r="H177" t="str">
            <v>Bh</v>
          </cell>
          <cell r="J177" t="str">
            <v>Pasang gerendel jendela/Boven</v>
          </cell>
          <cell r="K177" t="str">
            <v>@</v>
          </cell>
          <cell r="L177" t="str">
            <v>Rp.</v>
          </cell>
          <cell r="M177">
            <v>0</v>
          </cell>
          <cell r="N177">
            <v>0</v>
          </cell>
        </row>
        <row r="178">
          <cell r="G178">
            <v>0</v>
          </cell>
          <cell r="H178" t="str">
            <v>Bh</v>
          </cell>
          <cell r="J178" t="str">
            <v>Pasang Espanolet</v>
          </cell>
          <cell r="K178" t="str">
            <v>@</v>
          </cell>
          <cell r="L178" t="str">
            <v>Rp.</v>
          </cell>
          <cell r="M178">
            <v>0</v>
          </cell>
          <cell r="N178">
            <v>0</v>
          </cell>
        </row>
        <row r="179">
          <cell r="G179">
            <v>10</v>
          </cell>
          <cell r="H179" t="str">
            <v>Bh</v>
          </cell>
          <cell r="J179" t="str">
            <v>Anker Kosen</v>
          </cell>
          <cell r="K179" t="str">
            <v>@</v>
          </cell>
          <cell r="L179" t="str">
            <v>Rp.</v>
          </cell>
          <cell r="M179">
            <v>1650</v>
          </cell>
          <cell r="N179">
            <v>16500</v>
          </cell>
        </row>
        <row r="180">
          <cell r="J180" t="str">
            <v>Jumlah</v>
          </cell>
          <cell r="M180" t="str">
            <v>Rp.</v>
          </cell>
          <cell r="N180">
            <v>2207813.2000000002</v>
          </cell>
        </row>
        <row r="183">
          <cell r="G183" t="str">
            <v>Tipe PJ1a</v>
          </cell>
          <cell r="R183">
            <v>3855029.58</v>
          </cell>
        </row>
        <row r="184">
          <cell r="G184">
            <v>0.13300000000000001</v>
          </cell>
          <cell r="H184" t="str">
            <v>M3</v>
          </cell>
          <cell r="J184" t="str">
            <v>Pekerjaan kusen pintu, jendela dan Boven kayu klas I (Bayam)</v>
          </cell>
          <cell r="K184" t="str">
            <v>@</v>
          </cell>
          <cell r="L184" t="str">
            <v>Rp.</v>
          </cell>
          <cell r="M184">
            <v>7087500</v>
          </cell>
          <cell r="N184">
            <v>942637.5</v>
          </cell>
        </row>
        <row r="185">
          <cell r="G185">
            <v>16.565999999999999</v>
          </cell>
          <cell r="H185" t="str">
            <v>M2</v>
          </cell>
          <cell r="J185" t="str">
            <v>Pekerjaan Menie Kayu</v>
          </cell>
          <cell r="K185" t="str">
            <v>@</v>
          </cell>
          <cell r="L185" t="str">
            <v>Rp.</v>
          </cell>
          <cell r="M185">
            <v>4987</v>
          </cell>
          <cell r="N185">
            <v>82614.64</v>
          </cell>
        </row>
        <row r="186">
          <cell r="G186">
            <v>15.843999999999999</v>
          </cell>
          <cell r="H186" t="str">
            <v>M2</v>
          </cell>
          <cell r="J186" t="str">
            <v>Pekerjaan cat Kayu</v>
          </cell>
          <cell r="K186" t="str">
            <v>@</v>
          </cell>
          <cell r="L186" t="str">
            <v>Rp.</v>
          </cell>
          <cell r="M186">
            <v>15708.75</v>
          </cell>
          <cell r="N186">
            <v>248889.44</v>
          </cell>
        </row>
        <row r="187">
          <cell r="G187">
            <v>2</v>
          </cell>
          <cell r="H187" t="str">
            <v>Bh</v>
          </cell>
          <cell r="J187" t="str">
            <v>Neut Beton</v>
          </cell>
          <cell r="K187" t="str">
            <v>@</v>
          </cell>
          <cell r="L187" t="str">
            <v>Rp.</v>
          </cell>
          <cell r="M187">
            <v>2750</v>
          </cell>
          <cell r="N187">
            <v>5500</v>
          </cell>
        </row>
        <row r="188">
          <cell r="G188">
            <v>0</v>
          </cell>
          <cell r="H188" t="str">
            <v>M2</v>
          </cell>
          <cell r="J188" t="str">
            <v>Pekerjaan daun pintu panil  Papan Klas I (Bayam)</v>
          </cell>
          <cell r="K188" t="str">
            <v>@</v>
          </cell>
          <cell r="L188" t="str">
            <v>Rp.</v>
          </cell>
          <cell r="M188">
            <v>0</v>
          </cell>
          <cell r="N188">
            <v>0</v>
          </cell>
        </row>
        <row r="189">
          <cell r="G189">
            <v>8.1199999999999992</v>
          </cell>
          <cell r="H189" t="str">
            <v>M2</v>
          </cell>
          <cell r="J189" t="str">
            <v>Pasang daun pintu / jendela panil kaca polos 5 mm</v>
          </cell>
          <cell r="K189" t="str">
            <v>@</v>
          </cell>
          <cell r="L189" t="str">
            <v>Rp.</v>
          </cell>
          <cell r="M189">
            <v>236000</v>
          </cell>
          <cell r="N189">
            <v>1916320</v>
          </cell>
        </row>
        <row r="190">
          <cell r="G190">
            <v>0</v>
          </cell>
          <cell r="H190" t="str">
            <v>M2</v>
          </cell>
          <cell r="J190" t="str">
            <v>Pasang kaca mati polos kaca polos 5 mm</v>
          </cell>
          <cell r="K190" t="str">
            <v>@</v>
          </cell>
          <cell r="L190" t="str">
            <v>Rp.</v>
          </cell>
          <cell r="M190">
            <v>0</v>
          </cell>
          <cell r="N190">
            <v>0</v>
          </cell>
        </row>
        <row r="191">
          <cell r="G191">
            <v>2.2000000000000002</v>
          </cell>
          <cell r="H191" t="str">
            <v>M1</v>
          </cell>
          <cell r="J191" t="str">
            <v>List Daun Pintu 3/5 cm</v>
          </cell>
          <cell r="K191" t="str">
            <v>@</v>
          </cell>
          <cell r="L191" t="str">
            <v>Rp.</v>
          </cell>
          <cell r="M191">
            <v>7820</v>
          </cell>
          <cell r="N191">
            <v>17204</v>
          </cell>
        </row>
        <row r="192">
          <cell r="G192">
            <v>28.7</v>
          </cell>
          <cell r="H192" t="str">
            <v>M1</v>
          </cell>
          <cell r="J192" t="str">
            <v>List Kayu 1,5/3 cm</v>
          </cell>
          <cell r="K192" t="str">
            <v>@</v>
          </cell>
          <cell r="L192" t="str">
            <v>Rp.</v>
          </cell>
          <cell r="M192">
            <v>3220</v>
          </cell>
          <cell r="N192">
            <v>92414</v>
          </cell>
        </row>
        <row r="193">
          <cell r="G193">
            <v>1</v>
          </cell>
          <cell r="H193" t="str">
            <v>Bh</v>
          </cell>
          <cell r="J193" t="str">
            <v>Pasang kunci tanam double slaag</v>
          </cell>
          <cell r="K193" t="str">
            <v>@</v>
          </cell>
          <cell r="L193" t="str">
            <v>Rp.</v>
          </cell>
          <cell r="M193">
            <v>112500</v>
          </cell>
          <cell r="N193">
            <v>112500</v>
          </cell>
        </row>
        <row r="194">
          <cell r="G194">
            <v>6</v>
          </cell>
          <cell r="H194" t="str">
            <v>Bh</v>
          </cell>
          <cell r="J194" t="str">
            <v>Pasang engsel pintu</v>
          </cell>
          <cell r="K194" t="str">
            <v>@</v>
          </cell>
          <cell r="L194" t="str">
            <v>Rp.</v>
          </cell>
          <cell r="M194">
            <v>18750</v>
          </cell>
          <cell r="N194">
            <v>112500</v>
          </cell>
        </row>
        <row r="195">
          <cell r="G195">
            <v>12</v>
          </cell>
          <cell r="H195" t="str">
            <v>Bh</v>
          </cell>
          <cell r="J195" t="str">
            <v>Pasang engsel jendela/Boven</v>
          </cell>
          <cell r="K195" t="str">
            <v>@</v>
          </cell>
          <cell r="L195" t="str">
            <v>Rp.</v>
          </cell>
          <cell r="M195">
            <v>9375</v>
          </cell>
          <cell r="N195">
            <v>112500</v>
          </cell>
        </row>
        <row r="196">
          <cell r="G196">
            <v>12</v>
          </cell>
          <cell r="H196" t="str">
            <v>Bh</v>
          </cell>
          <cell r="J196" t="str">
            <v>Pasang kait angin</v>
          </cell>
          <cell r="K196" t="str">
            <v>@</v>
          </cell>
          <cell r="L196" t="str">
            <v>Rp.</v>
          </cell>
          <cell r="M196">
            <v>5175</v>
          </cell>
          <cell r="N196">
            <v>62100</v>
          </cell>
        </row>
        <row r="197">
          <cell r="G197">
            <v>6</v>
          </cell>
          <cell r="H197" t="str">
            <v>Bh</v>
          </cell>
          <cell r="J197" t="str">
            <v>Pasang gerendel jendela/Boven</v>
          </cell>
          <cell r="K197" t="str">
            <v>@</v>
          </cell>
          <cell r="L197" t="str">
            <v>Rp.</v>
          </cell>
          <cell r="M197">
            <v>4025</v>
          </cell>
          <cell r="N197">
            <v>24150</v>
          </cell>
        </row>
        <row r="198">
          <cell r="G198">
            <v>2</v>
          </cell>
          <cell r="H198" t="str">
            <v>Bh</v>
          </cell>
          <cell r="J198" t="str">
            <v>Pasang Espanolet</v>
          </cell>
          <cell r="K198" t="str">
            <v>@</v>
          </cell>
          <cell r="L198" t="str">
            <v>Rp.</v>
          </cell>
          <cell r="M198">
            <v>56250</v>
          </cell>
          <cell r="N198">
            <v>112500</v>
          </cell>
        </row>
        <row r="199">
          <cell r="G199">
            <v>8</v>
          </cell>
          <cell r="H199" t="str">
            <v>Bh</v>
          </cell>
          <cell r="J199" t="str">
            <v>Anker Kosen</v>
          </cell>
          <cell r="K199" t="str">
            <v>@</v>
          </cell>
          <cell r="L199" t="str">
            <v>Rp.</v>
          </cell>
          <cell r="M199">
            <v>1650</v>
          </cell>
          <cell r="N199">
            <v>13200</v>
          </cell>
        </row>
        <row r="200">
          <cell r="J200" t="str">
            <v>Jumlah</v>
          </cell>
          <cell r="M200" t="str">
            <v>Rp.</v>
          </cell>
          <cell r="N200">
            <v>3855029.58</v>
          </cell>
        </row>
        <row r="201">
          <cell r="G201" t="str">
            <v>Tipe P1a</v>
          </cell>
          <cell r="R201">
            <v>1968002.33</v>
          </cell>
        </row>
        <row r="202">
          <cell r="G202">
            <v>6.0900000000000003E-2</v>
          </cell>
          <cell r="H202" t="str">
            <v>M3</v>
          </cell>
          <cell r="J202" t="str">
            <v>Pekerjaan kusen pintu, jendela dan Boven kayu klas I (Bayam)</v>
          </cell>
          <cell r="K202" t="str">
            <v>@</v>
          </cell>
          <cell r="L202" t="str">
            <v>Rp.</v>
          </cell>
          <cell r="M202">
            <v>7087500</v>
          </cell>
          <cell r="N202">
            <v>431628.75</v>
          </cell>
        </row>
        <row r="203">
          <cell r="G203">
            <v>8.1679999999999993</v>
          </cell>
          <cell r="H203" t="str">
            <v>M2</v>
          </cell>
          <cell r="J203" t="str">
            <v>Pekerjaan Menie Kayu</v>
          </cell>
          <cell r="K203" t="str">
            <v>@</v>
          </cell>
          <cell r="L203" t="str">
            <v>Rp.</v>
          </cell>
          <cell r="M203">
            <v>4987</v>
          </cell>
          <cell r="N203">
            <v>40733.82</v>
          </cell>
        </row>
        <row r="204">
          <cell r="G204">
            <v>7.8373999999999997</v>
          </cell>
          <cell r="H204" t="str">
            <v>M2</v>
          </cell>
          <cell r="J204" t="str">
            <v>Pekerjaan cat Kayu</v>
          </cell>
          <cell r="K204" t="str">
            <v>@</v>
          </cell>
          <cell r="L204" t="str">
            <v>Rp.</v>
          </cell>
          <cell r="M204">
            <v>15708.75</v>
          </cell>
          <cell r="N204">
            <v>123115.76</v>
          </cell>
        </row>
        <row r="205">
          <cell r="G205">
            <v>2</v>
          </cell>
          <cell r="H205" t="str">
            <v>Bh</v>
          </cell>
          <cell r="J205" t="str">
            <v>Neut Beton</v>
          </cell>
          <cell r="K205" t="str">
            <v>@</v>
          </cell>
          <cell r="L205" t="str">
            <v>Rp.</v>
          </cell>
          <cell r="M205">
            <v>2750</v>
          </cell>
          <cell r="N205">
            <v>5500</v>
          </cell>
        </row>
        <row r="206">
          <cell r="G206">
            <v>0</v>
          </cell>
          <cell r="H206" t="str">
            <v>M2</v>
          </cell>
          <cell r="J206" t="str">
            <v>Pekerjaan daun pintu panil  Papan Klas I (Bayam)</v>
          </cell>
          <cell r="K206" t="str">
            <v>@</v>
          </cell>
          <cell r="L206" t="str">
            <v>Rp.</v>
          </cell>
          <cell r="M206">
            <v>0</v>
          </cell>
          <cell r="N206">
            <v>0</v>
          </cell>
        </row>
        <row r="207">
          <cell r="G207">
            <v>3.7549999999999999</v>
          </cell>
          <cell r="H207" t="str">
            <v>M2</v>
          </cell>
          <cell r="J207" t="str">
            <v>Pasang daun pintu / jendela panil kaca polos 5 mm</v>
          </cell>
          <cell r="K207" t="str">
            <v>@</v>
          </cell>
          <cell r="L207" t="str">
            <v>Rp.</v>
          </cell>
          <cell r="M207">
            <v>236000</v>
          </cell>
          <cell r="N207">
            <v>886180</v>
          </cell>
        </row>
        <row r="208">
          <cell r="G208">
            <v>0</v>
          </cell>
          <cell r="H208" t="str">
            <v>M2</v>
          </cell>
          <cell r="J208" t="str">
            <v>Pasang kaca mati polos kaca polos 5 mm</v>
          </cell>
          <cell r="K208" t="str">
            <v>@</v>
          </cell>
          <cell r="L208" t="str">
            <v>Rp.</v>
          </cell>
          <cell r="M208">
            <v>0</v>
          </cell>
          <cell r="N208">
            <v>0</v>
          </cell>
        </row>
        <row r="209">
          <cell r="G209">
            <v>2.2000000000000002</v>
          </cell>
          <cell r="H209" t="str">
            <v>M1</v>
          </cell>
          <cell r="J209" t="str">
            <v>List Daun Pintu 3/5 cm</v>
          </cell>
          <cell r="K209" t="str">
            <v>@</v>
          </cell>
          <cell r="L209" t="str">
            <v>Rp.</v>
          </cell>
          <cell r="M209">
            <v>7820</v>
          </cell>
          <cell r="N209">
            <v>17204</v>
          </cell>
        </row>
        <row r="210">
          <cell r="G210">
            <v>14.5</v>
          </cell>
          <cell r="H210" t="str">
            <v>M1</v>
          </cell>
          <cell r="J210" t="str">
            <v>List Kayu 1,5/3 cm</v>
          </cell>
          <cell r="K210" t="str">
            <v>@</v>
          </cell>
          <cell r="L210" t="str">
            <v>Rp.</v>
          </cell>
          <cell r="M210">
            <v>3220</v>
          </cell>
          <cell r="N210">
            <v>46690</v>
          </cell>
        </row>
        <row r="211">
          <cell r="G211">
            <v>1</v>
          </cell>
          <cell r="H211" t="str">
            <v>Bh</v>
          </cell>
          <cell r="J211" t="str">
            <v>Pasang kunci tanam double slaag</v>
          </cell>
          <cell r="K211" t="str">
            <v>@</v>
          </cell>
          <cell r="L211" t="str">
            <v>Rp.</v>
          </cell>
          <cell r="M211">
            <v>112500</v>
          </cell>
          <cell r="N211">
            <v>112500</v>
          </cell>
        </row>
        <row r="212">
          <cell r="G212">
            <v>6</v>
          </cell>
          <cell r="H212" t="str">
            <v>Bh</v>
          </cell>
          <cell r="J212" t="str">
            <v>Pasang engsel pintu</v>
          </cell>
          <cell r="K212" t="str">
            <v>@</v>
          </cell>
          <cell r="L212" t="str">
            <v>Rp.</v>
          </cell>
          <cell r="M212">
            <v>18750</v>
          </cell>
          <cell r="N212">
            <v>112500</v>
          </cell>
        </row>
        <row r="213">
          <cell r="G213">
            <v>4</v>
          </cell>
          <cell r="H213" t="str">
            <v>Bh</v>
          </cell>
          <cell r="J213" t="str">
            <v>Pasang engsel jendela/Boven</v>
          </cell>
          <cell r="K213" t="str">
            <v>@</v>
          </cell>
          <cell r="L213" t="str">
            <v>Rp.</v>
          </cell>
          <cell r="M213">
            <v>9375</v>
          </cell>
          <cell r="N213">
            <v>37500</v>
          </cell>
        </row>
        <row r="214">
          <cell r="G214">
            <v>4</v>
          </cell>
          <cell r="H214" t="str">
            <v>Bh</v>
          </cell>
          <cell r="J214" t="str">
            <v>Pasang kait angin</v>
          </cell>
          <cell r="K214" t="str">
            <v>@</v>
          </cell>
          <cell r="L214" t="str">
            <v>Rp.</v>
          </cell>
          <cell r="M214">
            <v>5175</v>
          </cell>
          <cell r="N214">
            <v>20700</v>
          </cell>
        </row>
        <row r="215">
          <cell r="G215">
            <v>2</v>
          </cell>
          <cell r="H215" t="str">
            <v>Bh</v>
          </cell>
          <cell r="J215" t="str">
            <v>Pasang gerendel jendela/Boven</v>
          </cell>
          <cell r="K215" t="str">
            <v>@</v>
          </cell>
          <cell r="L215" t="str">
            <v>Rp.</v>
          </cell>
          <cell r="M215">
            <v>4025</v>
          </cell>
          <cell r="N215">
            <v>8050</v>
          </cell>
        </row>
        <row r="216">
          <cell r="G216">
            <v>2</v>
          </cell>
          <cell r="H216" t="str">
            <v>Bh</v>
          </cell>
          <cell r="J216" t="str">
            <v>Pasang Espanolet</v>
          </cell>
          <cell r="K216" t="str">
            <v>@</v>
          </cell>
          <cell r="L216" t="str">
            <v>Rp.</v>
          </cell>
          <cell r="M216">
            <v>56250</v>
          </cell>
          <cell r="N216">
            <v>112500</v>
          </cell>
        </row>
        <row r="217">
          <cell r="G217">
            <v>8</v>
          </cell>
          <cell r="H217" t="str">
            <v>Bh</v>
          </cell>
          <cell r="J217" t="str">
            <v>Anker Kosen</v>
          </cell>
          <cell r="K217" t="str">
            <v>@</v>
          </cell>
          <cell r="L217" t="str">
            <v>Rp.</v>
          </cell>
          <cell r="M217">
            <v>1650</v>
          </cell>
          <cell r="N217">
            <v>13200</v>
          </cell>
        </row>
        <row r="218">
          <cell r="J218" t="str">
            <v>Jumlah</v>
          </cell>
          <cell r="M218" t="str">
            <v>Rp.</v>
          </cell>
          <cell r="N218">
            <v>1968002.33</v>
          </cell>
        </row>
        <row r="219">
          <cell r="G219" t="str">
            <v>Tipe P3a</v>
          </cell>
          <cell r="R219">
            <v>1228360.99</v>
          </cell>
        </row>
        <row r="220">
          <cell r="G220">
            <v>4.9000000000000002E-2</v>
          </cell>
          <cell r="H220" t="str">
            <v>M3</v>
          </cell>
          <cell r="J220" t="str">
            <v>Pekerjaan kusen pintu, jendela dan Boven kayu klas I (Bayam)</v>
          </cell>
          <cell r="K220" t="str">
            <v>@</v>
          </cell>
          <cell r="L220" t="str">
            <v>Rp.</v>
          </cell>
          <cell r="M220">
            <v>7087500</v>
          </cell>
          <cell r="N220">
            <v>347287.5</v>
          </cell>
        </row>
        <row r="221">
          <cell r="G221">
            <v>3.3359999999999999</v>
          </cell>
          <cell r="H221" t="str">
            <v>M2</v>
          </cell>
          <cell r="J221" t="str">
            <v>Pekerjaan Menie Kayu</v>
          </cell>
          <cell r="K221" t="str">
            <v>@</v>
          </cell>
          <cell r="L221" t="str">
            <v>Rp.</v>
          </cell>
          <cell r="M221">
            <v>4987</v>
          </cell>
          <cell r="N221">
            <v>16636.63</v>
          </cell>
        </row>
        <row r="222">
          <cell r="G222">
            <v>3.07</v>
          </cell>
          <cell r="H222" t="str">
            <v>M2</v>
          </cell>
          <cell r="J222" t="str">
            <v>Pekerjaan cat Kayu</v>
          </cell>
          <cell r="K222" t="str">
            <v>@</v>
          </cell>
          <cell r="L222" t="str">
            <v>Rp.</v>
          </cell>
          <cell r="M222">
            <v>15708.75</v>
          </cell>
          <cell r="N222">
            <v>48225.86</v>
          </cell>
        </row>
        <row r="223">
          <cell r="G223">
            <v>2</v>
          </cell>
          <cell r="H223" t="str">
            <v>Bh</v>
          </cell>
          <cell r="J223" t="str">
            <v>Neut Beton</v>
          </cell>
          <cell r="K223" t="str">
            <v>@</v>
          </cell>
          <cell r="L223" t="str">
            <v>Rp.</v>
          </cell>
          <cell r="M223">
            <v>2750</v>
          </cell>
          <cell r="N223">
            <v>5500</v>
          </cell>
        </row>
        <row r="224">
          <cell r="G224">
            <v>1.76</v>
          </cell>
          <cell r="H224" t="str">
            <v>M2</v>
          </cell>
          <cell r="J224" t="str">
            <v>Pekerjaan daun pintu panil  Papan Klas I (Bayam)</v>
          </cell>
          <cell r="K224" t="str">
            <v>@</v>
          </cell>
          <cell r="L224" t="str">
            <v>Rp.</v>
          </cell>
          <cell r="M224">
            <v>281500</v>
          </cell>
          <cell r="N224">
            <v>495440</v>
          </cell>
        </row>
        <row r="225">
          <cell r="G225">
            <v>0.4</v>
          </cell>
          <cell r="H225" t="str">
            <v>M2</v>
          </cell>
          <cell r="J225" t="str">
            <v>Pasang daun pintu / jendela panil kaca polos 5 mm</v>
          </cell>
          <cell r="K225" t="str">
            <v>@</v>
          </cell>
          <cell r="L225" t="str">
            <v>Rp.</v>
          </cell>
          <cell r="M225">
            <v>236000</v>
          </cell>
          <cell r="N225">
            <v>94400</v>
          </cell>
        </row>
        <row r="226">
          <cell r="G226">
            <v>0</v>
          </cell>
          <cell r="H226" t="str">
            <v>M2</v>
          </cell>
          <cell r="J226" t="str">
            <v>Pasang kaca mati polos kaca polos 5 mm</v>
          </cell>
          <cell r="K226" t="str">
            <v>@</v>
          </cell>
          <cell r="L226" t="str">
            <v>Rp.</v>
          </cell>
          <cell r="M226">
            <v>0</v>
          </cell>
          <cell r="N226">
            <v>0</v>
          </cell>
        </row>
        <row r="227">
          <cell r="G227">
            <v>0</v>
          </cell>
          <cell r="H227" t="str">
            <v>M1</v>
          </cell>
          <cell r="J227" t="str">
            <v>List Daun Pintu 3/5 cm</v>
          </cell>
          <cell r="K227" t="str">
            <v>@</v>
          </cell>
          <cell r="L227" t="str">
            <v>Rp.</v>
          </cell>
          <cell r="M227">
            <v>0</v>
          </cell>
          <cell r="N227">
            <v>0</v>
          </cell>
        </row>
        <row r="228">
          <cell r="G228">
            <v>1.8</v>
          </cell>
          <cell r="H228" t="str">
            <v>M1</v>
          </cell>
          <cell r="J228" t="str">
            <v>List Kayu 1,5/3 cm</v>
          </cell>
          <cell r="K228" t="str">
            <v>@</v>
          </cell>
          <cell r="L228" t="str">
            <v>Rp.</v>
          </cell>
          <cell r="M228">
            <v>3220</v>
          </cell>
          <cell r="N228">
            <v>5796</v>
          </cell>
        </row>
        <row r="229">
          <cell r="G229">
            <v>1</v>
          </cell>
          <cell r="H229" t="str">
            <v>Bh</v>
          </cell>
          <cell r="J229" t="str">
            <v>Pasang kunci tanam double slaag</v>
          </cell>
          <cell r="K229" t="str">
            <v>@</v>
          </cell>
          <cell r="L229" t="str">
            <v>Rp.</v>
          </cell>
          <cell r="M229">
            <v>112500</v>
          </cell>
          <cell r="N229">
            <v>112500</v>
          </cell>
        </row>
        <row r="230">
          <cell r="G230">
            <v>3</v>
          </cell>
          <cell r="H230" t="str">
            <v>Bh</v>
          </cell>
          <cell r="J230" t="str">
            <v>Pasang engsel pintu</v>
          </cell>
          <cell r="K230" t="str">
            <v>@</v>
          </cell>
          <cell r="L230" t="str">
            <v>Rp.</v>
          </cell>
          <cell r="M230">
            <v>18750</v>
          </cell>
          <cell r="N230">
            <v>56250</v>
          </cell>
        </row>
        <row r="231">
          <cell r="G231">
            <v>2</v>
          </cell>
          <cell r="H231" t="str">
            <v>Bh</v>
          </cell>
          <cell r="J231" t="str">
            <v>Pasang engsel jendela/Boven</v>
          </cell>
          <cell r="K231" t="str">
            <v>@</v>
          </cell>
          <cell r="L231" t="str">
            <v>Rp.</v>
          </cell>
          <cell r="M231">
            <v>9375</v>
          </cell>
          <cell r="N231">
            <v>18750</v>
          </cell>
        </row>
        <row r="232">
          <cell r="G232">
            <v>2</v>
          </cell>
          <cell r="H232" t="str">
            <v>Bh</v>
          </cell>
          <cell r="J232" t="str">
            <v>Pasang kait angin</v>
          </cell>
          <cell r="K232" t="str">
            <v>@</v>
          </cell>
          <cell r="L232" t="str">
            <v>Rp.</v>
          </cell>
          <cell r="M232">
            <v>5175</v>
          </cell>
          <cell r="N232">
            <v>10350</v>
          </cell>
        </row>
        <row r="233">
          <cell r="G233">
            <v>1</v>
          </cell>
          <cell r="H233" t="str">
            <v>Bh</v>
          </cell>
          <cell r="J233" t="str">
            <v>Pasang gerendel jendela/Boven</v>
          </cell>
          <cell r="K233" t="str">
            <v>@</v>
          </cell>
          <cell r="L233" t="str">
            <v>Rp.</v>
          </cell>
          <cell r="M233">
            <v>4025</v>
          </cell>
          <cell r="N233">
            <v>4025</v>
          </cell>
        </row>
        <row r="234">
          <cell r="G234">
            <v>0</v>
          </cell>
          <cell r="H234" t="str">
            <v>Bh</v>
          </cell>
          <cell r="J234" t="str">
            <v>Pasang Espanolet</v>
          </cell>
          <cell r="K234" t="str">
            <v>@</v>
          </cell>
          <cell r="L234" t="str">
            <v>Rp.</v>
          </cell>
          <cell r="M234">
            <v>0</v>
          </cell>
          <cell r="N234">
            <v>0</v>
          </cell>
        </row>
        <row r="235">
          <cell r="G235">
            <v>8</v>
          </cell>
          <cell r="H235" t="str">
            <v>Bh</v>
          </cell>
          <cell r="J235" t="str">
            <v>Anker Kosen</v>
          </cell>
          <cell r="K235" t="str">
            <v>@</v>
          </cell>
          <cell r="L235" t="str">
            <v>Rp.</v>
          </cell>
          <cell r="M235">
            <v>1650</v>
          </cell>
          <cell r="N235">
            <v>13200</v>
          </cell>
        </row>
        <row r="236">
          <cell r="J236" t="str">
            <v>Jumlah</v>
          </cell>
          <cell r="M236" t="str">
            <v>Rp.</v>
          </cell>
          <cell r="N236">
            <v>1228360.99</v>
          </cell>
        </row>
        <row r="237">
          <cell r="G237" t="str">
            <v>Tipe P3</v>
          </cell>
          <cell r="R237">
            <v>1141534.83</v>
          </cell>
        </row>
        <row r="238">
          <cell r="G238">
            <v>4.7600000000000003E-2</v>
          </cell>
          <cell r="H238" t="str">
            <v>M3</v>
          </cell>
          <cell r="J238" t="str">
            <v>Pekerjaan kusen pintu, jendela dan Boven kayu klas I (Bayam)</v>
          </cell>
          <cell r="K238" t="str">
            <v>@</v>
          </cell>
          <cell r="L238" t="str">
            <v>Rp.</v>
          </cell>
          <cell r="M238">
            <v>7087500</v>
          </cell>
          <cell r="N238">
            <v>337365</v>
          </cell>
        </row>
        <row r="239">
          <cell r="G239">
            <v>3.2080000000000002</v>
          </cell>
          <cell r="H239" t="str">
            <v>M2</v>
          </cell>
          <cell r="J239" t="str">
            <v>Pekerjaan Menie Kayu</v>
          </cell>
          <cell r="K239" t="str">
            <v>@</v>
          </cell>
          <cell r="L239" t="str">
            <v>Rp.</v>
          </cell>
          <cell r="M239">
            <v>4987</v>
          </cell>
          <cell r="N239">
            <v>15998.3</v>
          </cell>
        </row>
        <row r="240">
          <cell r="G240">
            <v>2.9496000000000002</v>
          </cell>
          <cell r="H240" t="str">
            <v>M2</v>
          </cell>
          <cell r="J240" t="str">
            <v>Pekerjaan cat Kayu</v>
          </cell>
          <cell r="K240" t="str">
            <v>@</v>
          </cell>
          <cell r="L240" t="str">
            <v>Rp.</v>
          </cell>
          <cell r="M240">
            <v>15708.75</v>
          </cell>
          <cell r="N240">
            <v>46334.53</v>
          </cell>
        </row>
        <row r="241">
          <cell r="G241">
            <v>2</v>
          </cell>
          <cell r="H241" t="str">
            <v>Bh</v>
          </cell>
          <cell r="J241" t="str">
            <v>Neut Beton</v>
          </cell>
          <cell r="K241" t="str">
            <v>@</v>
          </cell>
          <cell r="L241" t="str">
            <v>Rp.</v>
          </cell>
          <cell r="M241">
            <v>2750</v>
          </cell>
          <cell r="N241">
            <v>5500</v>
          </cell>
        </row>
        <row r="242">
          <cell r="G242">
            <v>1.54</v>
          </cell>
          <cell r="H242" t="str">
            <v>M2</v>
          </cell>
          <cell r="J242" t="str">
            <v>Pekerjaan daun pintu panil  Papan Klas I (Bayam)</v>
          </cell>
          <cell r="K242" t="str">
            <v>@</v>
          </cell>
          <cell r="L242" t="str">
            <v>Rp.</v>
          </cell>
          <cell r="M242">
            <v>281500</v>
          </cell>
          <cell r="N242">
            <v>433510</v>
          </cell>
        </row>
        <row r="243">
          <cell r="G243">
            <v>0.35</v>
          </cell>
          <cell r="H243" t="str">
            <v>M2</v>
          </cell>
          <cell r="J243" t="str">
            <v>Pasang daun pintu / jendela panil kaca polos 5 mm</v>
          </cell>
          <cell r="K243" t="str">
            <v>@</v>
          </cell>
          <cell r="L243" t="str">
            <v>Rp.</v>
          </cell>
          <cell r="M243">
            <v>236000</v>
          </cell>
          <cell r="N243">
            <v>82600</v>
          </cell>
        </row>
        <row r="244">
          <cell r="G244">
            <v>0</v>
          </cell>
          <cell r="H244" t="str">
            <v>M2</v>
          </cell>
          <cell r="J244" t="str">
            <v>Pasang kaca mati polos kaca polos 5 mm</v>
          </cell>
          <cell r="K244" t="str">
            <v>@</v>
          </cell>
          <cell r="L244" t="str">
            <v>Rp.</v>
          </cell>
          <cell r="M244">
            <v>0</v>
          </cell>
          <cell r="N244">
            <v>0</v>
          </cell>
        </row>
        <row r="245">
          <cell r="G245">
            <v>0</v>
          </cell>
          <cell r="H245" t="str">
            <v>M1</v>
          </cell>
          <cell r="J245" t="str">
            <v>List Daun Pintu 3/5 cm</v>
          </cell>
          <cell r="K245" t="str">
            <v>@</v>
          </cell>
          <cell r="L245" t="str">
            <v>Rp.</v>
          </cell>
          <cell r="M245">
            <v>0</v>
          </cell>
          <cell r="N245">
            <v>0</v>
          </cell>
        </row>
        <row r="246">
          <cell r="G246">
            <v>1.6</v>
          </cell>
          <cell r="H246" t="str">
            <v>M1</v>
          </cell>
          <cell r="J246" t="str">
            <v>List Kayu 1,5/3 cm</v>
          </cell>
          <cell r="K246" t="str">
            <v>@</v>
          </cell>
          <cell r="L246" t="str">
            <v>Rp.</v>
          </cell>
          <cell r="M246">
            <v>3220</v>
          </cell>
          <cell r="N246">
            <v>5152</v>
          </cell>
        </row>
        <row r="247">
          <cell r="G247">
            <v>1</v>
          </cell>
          <cell r="H247" t="str">
            <v>Bh</v>
          </cell>
          <cell r="J247" t="str">
            <v>Pasang kunci tanam double slaag</v>
          </cell>
          <cell r="K247" t="str">
            <v>@</v>
          </cell>
          <cell r="L247" t="str">
            <v>Rp.</v>
          </cell>
          <cell r="M247">
            <v>112500</v>
          </cell>
          <cell r="N247">
            <v>112500</v>
          </cell>
        </row>
        <row r="248">
          <cell r="G248">
            <v>3</v>
          </cell>
          <cell r="H248" t="str">
            <v>Bh</v>
          </cell>
          <cell r="J248" t="str">
            <v>Pasang engsel pintu</v>
          </cell>
          <cell r="K248" t="str">
            <v>@</v>
          </cell>
          <cell r="L248" t="str">
            <v>Rp.</v>
          </cell>
          <cell r="M248">
            <v>18750</v>
          </cell>
          <cell r="N248">
            <v>56250</v>
          </cell>
        </row>
        <row r="249">
          <cell r="G249">
            <v>2</v>
          </cell>
          <cell r="H249" t="str">
            <v>Bh</v>
          </cell>
          <cell r="J249" t="str">
            <v>Pasang engsel jendela/Boven</v>
          </cell>
          <cell r="K249" t="str">
            <v>@</v>
          </cell>
          <cell r="L249" t="str">
            <v>Rp.</v>
          </cell>
          <cell r="M249">
            <v>9375</v>
          </cell>
          <cell r="N249">
            <v>18750</v>
          </cell>
        </row>
        <row r="250">
          <cell r="G250">
            <v>2</v>
          </cell>
          <cell r="H250" t="str">
            <v>Bh</v>
          </cell>
          <cell r="J250" t="str">
            <v>Pasang kait angin</v>
          </cell>
          <cell r="K250" t="str">
            <v>@</v>
          </cell>
          <cell r="L250" t="str">
            <v>Rp.</v>
          </cell>
          <cell r="M250">
            <v>5175</v>
          </cell>
          <cell r="N250">
            <v>10350</v>
          </cell>
        </row>
        <row r="251">
          <cell r="G251">
            <v>1</v>
          </cell>
          <cell r="H251" t="str">
            <v>Bh</v>
          </cell>
          <cell r="J251" t="str">
            <v>Pasang gerendel jendela/Boven</v>
          </cell>
          <cell r="K251" t="str">
            <v>@</v>
          </cell>
          <cell r="L251" t="str">
            <v>Rp.</v>
          </cell>
          <cell r="M251">
            <v>4025</v>
          </cell>
          <cell r="N251">
            <v>4025</v>
          </cell>
        </row>
        <row r="252">
          <cell r="G252">
            <v>0</v>
          </cell>
          <cell r="H252" t="str">
            <v>Bh</v>
          </cell>
          <cell r="J252" t="str">
            <v>Pasang Espanolet</v>
          </cell>
          <cell r="K252" t="str">
            <v>@</v>
          </cell>
          <cell r="L252" t="str">
            <v>Rp.</v>
          </cell>
          <cell r="M252">
            <v>0</v>
          </cell>
          <cell r="N252">
            <v>0</v>
          </cell>
        </row>
        <row r="253">
          <cell r="G253">
            <v>8</v>
          </cell>
          <cell r="H253" t="str">
            <v>Bh</v>
          </cell>
          <cell r="J253" t="str">
            <v>Anker Kosen</v>
          </cell>
          <cell r="K253" t="str">
            <v>@</v>
          </cell>
          <cell r="L253" t="str">
            <v>Rp.</v>
          </cell>
          <cell r="M253">
            <v>1650</v>
          </cell>
          <cell r="N253">
            <v>13200</v>
          </cell>
        </row>
        <row r="254">
          <cell r="J254" t="str">
            <v>Jumlah</v>
          </cell>
          <cell r="M254" t="str">
            <v>Rp.</v>
          </cell>
          <cell r="N254">
            <v>1141534.83</v>
          </cell>
        </row>
        <row r="255">
          <cell r="G255" t="str">
            <v>Tipe J1a</v>
          </cell>
          <cell r="R255">
            <v>1563651.83</v>
          </cell>
        </row>
        <row r="256">
          <cell r="G256">
            <v>7.5600000000000001E-2</v>
          </cell>
          <cell r="H256" t="str">
            <v>M3</v>
          </cell>
          <cell r="J256" t="str">
            <v>Pekerjaan kusen pintu, jendela dan Boven kayu klas I (Bayam)</v>
          </cell>
          <cell r="K256" t="str">
            <v>@</v>
          </cell>
          <cell r="L256" t="str">
            <v>Rp.</v>
          </cell>
          <cell r="M256">
            <v>7087500</v>
          </cell>
          <cell r="N256">
            <v>535815</v>
          </cell>
        </row>
        <row r="257">
          <cell r="G257">
            <v>7.6920000000000002</v>
          </cell>
          <cell r="H257" t="str">
            <v>M2</v>
          </cell>
          <cell r="J257" t="str">
            <v>Pekerjaan Menie Kayu</v>
          </cell>
          <cell r="K257" t="str">
            <v>@</v>
          </cell>
          <cell r="L257" t="str">
            <v>Rp.</v>
          </cell>
          <cell r="M257">
            <v>4987</v>
          </cell>
          <cell r="N257">
            <v>38360</v>
          </cell>
        </row>
        <row r="258">
          <cell r="G258">
            <v>7.2816000000000001</v>
          </cell>
          <cell r="H258" t="str">
            <v>M2</v>
          </cell>
          <cell r="J258" t="str">
            <v>Pekerjaan cat Kayu</v>
          </cell>
          <cell r="K258" t="str">
            <v>@</v>
          </cell>
          <cell r="L258" t="str">
            <v>Rp.</v>
          </cell>
          <cell r="M258">
            <v>15708.75</v>
          </cell>
          <cell r="N258">
            <v>114384.83</v>
          </cell>
        </row>
        <row r="259">
          <cell r="G259">
            <v>0</v>
          </cell>
          <cell r="H259" t="str">
            <v>Bh</v>
          </cell>
          <cell r="J259" t="str">
            <v>Neut Beton</v>
          </cell>
          <cell r="K259" t="str">
            <v>@</v>
          </cell>
          <cell r="L259" t="str">
            <v>Rp.</v>
          </cell>
          <cell r="M259">
            <v>0</v>
          </cell>
          <cell r="N259">
            <v>0</v>
          </cell>
        </row>
        <row r="260">
          <cell r="G260">
            <v>0</v>
          </cell>
          <cell r="H260" t="str">
            <v>M2</v>
          </cell>
          <cell r="J260" t="str">
            <v>Pekerjaan daun pintu panil  Papan Klas I (Bayam)</v>
          </cell>
          <cell r="K260" t="str">
            <v>@</v>
          </cell>
          <cell r="L260" t="str">
            <v>Rp.</v>
          </cell>
          <cell r="M260">
            <v>0</v>
          </cell>
          <cell r="N260">
            <v>0</v>
          </cell>
        </row>
        <row r="261">
          <cell r="G261">
            <v>2.96</v>
          </cell>
          <cell r="H261" t="str">
            <v>M2</v>
          </cell>
          <cell r="J261" t="str">
            <v>Pasang daun pintu / jendela panil kaca polos 5 mm</v>
          </cell>
          <cell r="K261" t="str">
            <v>@</v>
          </cell>
          <cell r="L261" t="str">
            <v>Rp.</v>
          </cell>
          <cell r="M261">
            <v>236000</v>
          </cell>
          <cell r="N261">
            <v>698560</v>
          </cell>
        </row>
        <row r="262">
          <cell r="G262">
            <v>0</v>
          </cell>
          <cell r="H262" t="str">
            <v>M2</v>
          </cell>
          <cell r="J262" t="str">
            <v>Pasang kaca mati polos kaca polos 5 mm</v>
          </cell>
          <cell r="K262" t="str">
            <v>@</v>
          </cell>
          <cell r="L262" t="str">
            <v>Rp.</v>
          </cell>
          <cell r="M262">
            <v>0</v>
          </cell>
          <cell r="N262">
            <v>0</v>
          </cell>
        </row>
        <row r="263">
          <cell r="G263">
            <v>0</v>
          </cell>
          <cell r="H263" t="str">
            <v>M1</v>
          </cell>
          <cell r="J263" t="str">
            <v>List Daun Pintu 3/5 cm</v>
          </cell>
          <cell r="K263" t="str">
            <v>@</v>
          </cell>
          <cell r="L263" t="str">
            <v>Rp.</v>
          </cell>
          <cell r="M263">
            <v>0</v>
          </cell>
          <cell r="N263">
            <v>0</v>
          </cell>
        </row>
        <row r="264">
          <cell r="G264">
            <v>10.6</v>
          </cell>
          <cell r="H264" t="str">
            <v>M1</v>
          </cell>
          <cell r="J264" t="str">
            <v>List Kayu 1,5/3 cm</v>
          </cell>
          <cell r="K264" t="str">
            <v>@</v>
          </cell>
          <cell r="L264" t="str">
            <v>Rp.</v>
          </cell>
          <cell r="M264">
            <v>3220</v>
          </cell>
          <cell r="N264">
            <v>34132</v>
          </cell>
        </row>
        <row r="265">
          <cell r="G265">
            <v>0</v>
          </cell>
          <cell r="H265" t="str">
            <v>Bh</v>
          </cell>
          <cell r="J265" t="str">
            <v>Pasang kunci tanam double slaag</v>
          </cell>
          <cell r="K265" t="str">
            <v>@</v>
          </cell>
          <cell r="L265" t="str">
            <v>Rp.</v>
          </cell>
          <cell r="M265">
            <v>0</v>
          </cell>
          <cell r="N265">
            <v>0</v>
          </cell>
        </row>
        <row r="266">
          <cell r="G266">
            <v>0</v>
          </cell>
          <cell r="H266" t="str">
            <v>Bh</v>
          </cell>
          <cell r="J266" t="str">
            <v>Pasang engsel pintu</v>
          </cell>
          <cell r="K266" t="str">
            <v>@</v>
          </cell>
          <cell r="L266" t="str">
            <v>Rp.</v>
          </cell>
          <cell r="M266">
            <v>0</v>
          </cell>
          <cell r="N266">
            <v>0</v>
          </cell>
        </row>
        <row r="267">
          <cell r="G267">
            <v>8</v>
          </cell>
          <cell r="H267" t="str">
            <v>Bh</v>
          </cell>
          <cell r="J267" t="str">
            <v>Pasang engsel jendela/Boven</v>
          </cell>
          <cell r="K267" t="str">
            <v>@</v>
          </cell>
          <cell r="L267" t="str">
            <v>Rp.</v>
          </cell>
          <cell r="M267">
            <v>9375</v>
          </cell>
          <cell r="N267">
            <v>75000</v>
          </cell>
        </row>
        <row r="268">
          <cell r="G268">
            <v>8</v>
          </cell>
          <cell r="H268" t="str">
            <v>Bh</v>
          </cell>
          <cell r="J268" t="str">
            <v>Pasang kait angin</v>
          </cell>
          <cell r="K268" t="str">
            <v>@</v>
          </cell>
          <cell r="L268" t="str">
            <v>Rp.</v>
          </cell>
          <cell r="M268">
            <v>5175</v>
          </cell>
          <cell r="N268">
            <v>41400</v>
          </cell>
        </row>
        <row r="269">
          <cell r="G269">
            <v>4</v>
          </cell>
          <cell r="H269" t="str">
            <v>Bh</v>
          </cell>
          <cell r="J269" t="str">
            <v>Pasang gerendel jendela/Boven</v>
          </cell>
          <cell r="K269" t="str">
            <v>@</v>
          </cell>
          <cell r="L269" t="str">
            <v>Rp.</v>
          </cell>
          <cell r="M269">
            <v>4025</v>
          </cell>
          <cell r="N269">
            <v>16100</v>
          </cell>
        </row>
        <row r="270">
          <cell r="G270">
            <v>0</v>
          </cell>
          <cell r="H270" t="str">
            <v>Bh</v>
          </cell>
          <cell r="J270" t="str">
            <v>Pasang Espanolet</v>
          </cell>
          <cell r="K270" t="str">
            <v>@</v>
          </cell>
          <cell r="L270" t="str">
            <v>Rp.</v>
          </cell>
          <cell r="M270">
            <v>0</v>
          </cell>
          <cell r="N270">
            <v>0</v>
          </cell>
        </row>
        <row r="271">
          <cell r="G271">
            <v>6</v>
          </cell>
          <cell r="H271" t="str">
            <v>Bh</v>
          </cell>
          <cell r="J271" t="str">
            <v>Anker Kosen</v>
          </cell>
          <cell r="K271" t="str">
            <v>@</v>
          </cell>
          <cell r="L271" t="str">
            <v>Rp.</v>
          </cell>
          <cell r="M271">
            <v>1650</v>
          </cell>
          <cell r="N271">
            <v>9900</v>
          </cell>
        </row>
        <row r="272">
          <cell r="J272" t="str">
            <v>Jumlah</v>
          </cell>
          <cell r="M272" t="str">
            <v>Rp.</v>
          </cell>
          <cell r="N272">
            <v>1563651.83</v>
          </cell>
        </row>
        <row r="273">
          <cell r="G273" t="str">
            <v>Tipe J2a</v>
          </cell>
          <cell r="R273">
            <v>3038754.7199999997</v>
          </cell>
        </row>
        <row r="274">
          <cell r="G274">
            <v>0.1628</v>
          </cell>
          <cell r="H274" t="str">
            <v>M3</v>
          </cell>
          <cell r="J274" t="str">
            <v>Pekerjaan kusen pintu, jendela dan Boven kayu klas I (Bayam)</v>
          </cell>
          <cell r="K274" t="str">
            <v>@</v>
          </cell>
          <cell r="L274" t="str">
            <v>Rp.</v>
          </cell>
          <cell r="M274">
            <v>7087500</v>
          </cell>
          <cell r="N274">
            <v>1153845</v>
          </cell>
        </row>
        <row r="275">
          <cell r="G275">
            <v>13.670999999999999</v>
          </cell>
          <cell r="H275" t="str">
            <v>M2</v>
          </cell>
          <cell r="J275" t="str">
            <v>Pekerjaan Menie Kayu</v>
          </cell>
          <cell r="K275" t="str">
            <v>@</v>
          </cell>
          <cell r="L275" t="str">
            <v>Rp.</v>
          </cell>
          <cell r="M275">
            <v>4987</v>
          </cell>
          <cell r="N275">
            <v>68177.279999999999</v>
          </cell>
        </row>
        <row r="276">
          <cell r="G276">
            <v>12.7875</v>
          </cell>
          <cell r="H276" t="str">
            <v>M2</v>
          </cell>
          <cell r="J276" t="str">
            <v>Pekerjaan cat Kayu</v>
          </cell>
          <cell r="K276" t="str">
            <v>@</v>
          </cell>
          <cell r="L276" t="str">
            <v>Rp.</v>
          </cell>
          <cell r="M276">
            <v>15708.75</v>
          </cell>
          <cell r="N276">
            <v>200875.64</v>
          </cell>
        </row>
        <row r="277">
          <cell r="G277">
            <v>0</v>
          </cell>
          <cell r="H277" t="str">
            <v>Bh</v>
          </cell>
          <cell r="J277" t="str">
            <v>Neut Beton</v>
          </cell>
          <cell r="K277" t="str">
            <v>@</v>
          </cell>
          <cell r="L277" t="str">
            <v>Rp.</v>
          </cell>
          <cell r="M277">
            <v>0</v>
          </cell>
          <cell r="N277">
            <v>0</v>
          </cell>
        </row>
        <row r="278">
          <cell r="G278">
            <v>0</v>
          </cell>
          <cell r="H278" t="str">
            <v>M2</v>
          </cell>
          <cell r="J278" t="str">
            <v>Pekerjaan daun pintu panil  Papan Klas I (Bayam)</v>
          </cell>
          <cell r="K278" t="str">
            <v>@</v>
          </cell>
          <cell r="L278" t="str">
            <v>Rp.</v>
          </cell>
          <cell r="M278">
            <v>0</v>
          </cell>
          <cell r="N278">
            <v>0</v>
          </cell>
        </row>
        <row r="279">
          <cell r="G279">
            <v>4.88</v>
          </cell>
          <cell r="H279" t="str">
            <v>M2</v>
          </cell>
          <cell r="J279" t="str">
            <v>Pasang daun pintu / jendela panil kaca polos 5 mm</v>
          </cell>
          <cell r="K279" t="str">
            <v>@</v>
          </cell>
          <cell r="L279" t="str">
            <v>Rp.</v>
          </cell>
          <cell r="M279">
            <v>236000</v>
          </cell>
          <cell r="N279">
            <v>1151680</v>
          </cell>
        </row>
        <row r="280">
          <cell r="G280">
            <v>1.92</v>
          </cell>
          <cell r="H280" t="str">
            <v>M2</v>
          </cell>
          <cell r="J280" t="str">
            <v>Pasang kaca mati polos kaca polos 5 mm</v>
          </cell>
          <cell r="K280" t="str">
            <v>@</v>
          </cell>
          <cell r="L280" t="str">
            <v>Rp.</v>
          </cell>
          <cell r="M280">
            <v>110740</v>
          </cell>
          <cell r="N280">
            <v>212620.79999999999</v>
          </cell>
        </row>
        <row r="281">
          <cell r="G281">
            <v>0</v>
          </cell>
          <cell r="H281" t="str">
            <v>M1</v>
          </cell>
          <cell r="J281" t="str">
            <v>List Daun Pintu 3/5 cm</v>
          </cell>
          <cell r="K281" t="str">
            <v>@</v>
          </cell>
          <cell r="L281" t="str">
            <v>Rp.</v>
          </cell>
          <cell r="M281">
            <v>0</v>
          </cell>
          <cell r="N281">
            <v>0</v>
          </cell>
        </row>
        <row r="282">
          <cell r="G282">
            <v>29.8</v>
          </cell>
          <cell r="H282" t="str">
            <v>M1</v>
          </cell>
          <cell r="J282" t="str">
            <v>List Kayu 1,5/3 cm</v>
          </cell>
          <cell r="K282" t="str">
            <v>@</v>
          </cell>
          <cell r="L282" t="str">
            <v>Rp.</v>
          </cell>
          <cell r="M282">
            <v>3220</v>
          </cell>
          <cell r="N282">
            <v>95956</v>
          </cell>
        </row>
        <row r="283">
          <cell r="G283">
            <v>0</v>
          </cell>
          <cell r="H283" t="str">
            <v>Bh</v>
          </cell>
          <cell r="J283" t="str">
            <v>Pasang kunci tanam double slaag</v>
          </cell>
          <cell r="K283" t="str">
            <v>@</v>
          </cell>
          <cell r="L283" t="str">
            <v>Rp.</v>
          </cell>
          <cell r="M283">
            <v>0</v>
          </cell>
          <cell r="N283">
            <v>0</v>
          </cell>
        </row>
        <row r="284">
          <cell r="G284">
            <v>0</v>
          </cell>
          <cell r="H284" t="str">
            <v>Bh</v>
          </cell>
          <cell r="J284" t="str">
            <v>Pasang engsel pintu</v>
          </cell>
          <cell r="K284" t="str">
            <v>@</v>
          </cell>
          <cell r="L284" t="str">
            <v>Rp.</v>
          </cell>
          <cell r="M284">
            <v>0</v>
          </cell>
          <cell r="N284">
            <v>0</v>
          </cell>
        </row>
        <row r="285">
          <cell r="G285">
            <v>8</v>
          </cell>
          <cell r="H285" t="str">
            <v>Bh</v>
          </cell>
          <cell r="J285" t="str">
            <v>Pasang engsel jendela/Boven</v>
          </cell>
          <cell r="K285" t="str">
            <v>@</v>
          </cell>
          <cell r="L285" t="str">
            <v>Rp.</v>
          </cell>
          <cell r="M285">
            <v>9375</v>
          </cell>
          <cell r="N285">
            <v>75000</v>
          </cell>
        </row>
        <row r="286">
          <cell r="G286">
            <v>8</v>
          </cell>
          <cell r="H286" t="str">
            <v>Bh</v>
          </cell>
          <cell r="J286" t="str">
            <v>Pasang kait angin</v>
          </cell>
          <cell r="K286" t="str">
            <v>@</v>
          </cell>
          <cell r="L286" t="str">
            <v>Rp.</v>
          </cell>
          <cell r="M286">
            <v>5175</v>
          </cell>
          <cell r="N286">
            <v>41400</v>
          </cell>
        </row>
        <row r="287">
          <cell r="G287">
            <v>4</v>
          </cell>
          <cell r="H287" t="str">
            <v>Bh</v>
          </cell>
          <cell r="J287" t="str">
            <v>Pasang gerendel jendela/Boven</v>
          </cell>
          <cell r="K287" t="str">
            <v>@</v>
          </cell>
          <cell r="L287" t="str">
            <v>Rp.</v>
          </cell>
          <cell r="M287">
            <v>4025</v>
          </cell>
          <cell r="N287">
            <v>16100</v>
          </cell>
        </row>
        <row r="288">
          <cell r="G288">
            <v>0</v>
          </cell>
          <cell r="H288" t="str">
            <v>Bh</v>
          </cell>
          <cell r="J288" t="str">
            <v>Pasang Espanolet</v>
          </cell>
          <cell r="K288" t="str">
            <v>@</v>
          </cell>
          <cell r="L288" t="str">
            <v>Rp.</v>
          </cell>
          <cell r="M288">
            <v>0</v>
          </cell>
          <cell r="N288">
            <v>0</v>
          </cell>
        </row>
        <row r="289">
          <cell r="G289">
            <v>14</v>
          </cell>
          <cell r="H289" t="str">
            <v>Bh</v>
          </cell>
          <cell r="J289" t="str">
            <v>Anker Kosen</v>
          </cell>
          <cell r="K289" t="str">
            <v>@</v>
          </cell>
          <cell r="L289" t="str">
            <v>Rp.</v>
          </cell>
          <cell r="M289">
            <v>1650</v>
          </cell>
          <cell r="N289">
            <v>23100</v>
          </cell>
        </row>
        <row r="290">
          <cell r="J290" t="str">
            <v>Jumlah</v>
          </cell>
          <cell r="M290" t="str">
            <v>Rp.</v>
          </cell>
          <cell r="N290">
            <v>3038754.7199999997</v>
          </cell>
        </row>
        <row r="291">
          <cell r="G291" t="str">
            <v>Tipe J3a</v>
          </cell>
          <cell r="R291">
            <v>1778569.35</v>
          </cell>
        </row>
        <row r="292">
          <cell r="G292">
            <v>0.15229999999999999</v>
          </cell>
          <cell r="H292" t="str">
            <v>M3</v>
          </cell>
          <cell r="J292" t="str">
            <v>Pekerjaan kusen pintu, jendela dan Boven kayu klas I (Bayam)</v>
          </cell>
          <cell r="K292" t="str">
            <v>@</v>
          </cell>
          <cell r="L292" t="str">
            <v>Rp.</v>
          </cell>
          <cell r="M292">
            <v>7087500</v>
          </cell>
          <cell r="N292">
            <v>1079426.25</v>
          </cell>
        </row>
        <row r="293">
          <cell r="G293">
            <v>8.2650000000000006</v>
          </cell>
          <cell r="H293" t="str">
            <v>M2</v>
          </cell>
          <cell r="J293" t="str">
            <v>Pekerjaan Menie Kayu</v>
          </cell>
          <cell r="K293" t="str">
            <v>@</v>
          </cell>
          <cell r="L293" t="str">
            <v>Rp.</v>
          </cell>
          <cell r="M293">
            <v>4987</v>
          </cell>
          <cell r="N293">
            <v>41217.56</v>
          </cell>
        </row>
        <row r="294">
          <cell r="G294">
            <v>7.4385000000000003</v>
          </cell>
          <cell r="H294" t="str">
            <v>M2</v>
          </cell>
          <cell r="J294" t="str">
            <v>Pekerjaan cat Kayu</v>
          </cell>
          <cell r="K294" t="str">
            <v>@</v>
          </cell>
          <cell r="L294" t="str">
            <v>Rp.</v>
          </cell>
          <cell r="M294">
            <v>15708.75</v>
          </cell>
          <cell r="N294">
            <v>116849.54</v>
          </cell>
        </row>
        <row r="295">
          <cell r="G295">
            <v>0</v>
          </cell>
          <cell r="H295" t="str">
            <v>Bh</v>
          </cell>
          <cell r="J295" t="str">
            <v>Neut Beton</v>
          </cell>
          <cell r="K295" t="str">
            <v>@</v>
          </cell>
          <cell r="L295" t="str">
            <v>Rp.</v>
          </cell>
          <cell r="M295">
            <v>0</v>
          </cell>
          <cell r="N295">
            <v>0</v>
          </cell>
        </row>
        <row r="296">
          <cell r="G296">
            <v>0</v>
          </cell>
          <cell r="H296" t="str">
            <v>M2</v>
          </cell>
          <cell r="J296" t="str">
            <v>Pekerjaan daun pintu panil  Papan Klas I (Bayam)</v>
          </cell>
          <cell r="K296" t="str">
            <v>@</v>
          </cell>
          <cell r="L296" t="str">
            <v>Rp.</v>
          </cell>
          <cell r="M296">
            <v>0</v>
          </cell>
          <cell r="N296">
            <v>0</v>
          </cell>
        </row>
        <row r="297">
          <cell r="G297">
            <v>0</v>
          </cell>
          <cell r="H297" t="str">
            <v>M2</v>
          </cell>
          <cell r="J297" t="str">
            <v>Pasang daun pintu / jendela panil kaca polos 5 mm</v>
          </cell>
          <cell r="K297" t="str">
            <v>@</v>
          </cell>
          <cell r="L297" t="str">
            <v>Rp.</v>
          </cell>
          <cell r="M297">
            <v>0</v>
          </cell>
          <cell r="N297">
            <v>0</v>
          </cell>
        </row>
        <row r="298">
          <cell r="G298">
            <v>3.8</v>
          </cell>
          <cell r="H298" t="str">
            <v>M2</v>
          </cell>
          <cell r="J298" t="str">
            <v>Pasang kaca mati polos kaca polos 5 mm</v>
          </cell>
          <cell r="K298" t="str">
            <v>@</v>
          </cell>
          <cell r="L298" t="str">
            <v>Rp.</v>
          </cell>
          <cell r="M298">
            <v>110740</v>
          </cell>
          <cell r="N298">
            <v>420812</v>
          </cell>
        </row>
        <row r="299">
          <cell r="G299">
            <v>0</v>
          </cell>
          <cell r="H299" t="str">
            <v>M1</v>
          </cell>
          <cell r="J299" t="str">
            <v>List Daun Pintu 3/5 cm</v>
          </cell>
          <cell r="K299" t="str">
            <v>@</v>
          </cell>
          <cell r="L299" t="str">
            <v>Rp.</v>
          </cell>
          <cell r="M299">
            <v>0</v>
          </cell>
          <cell r="N299">
            <v>0</v>
          </cell>
        </row>
        <row r="300">
          <cell r="G300">
            <v>31.2</v>
          </cell>
          <cell r="H300" t="str">
            <v>M1</v>
          </cell>
          <cell r="J300" t="str">
            <v>List Kayu 1,5/3 cm</v>
          </cell>
          <cell r="K300" t="str">
            <v>@</v>
          </cell>
          <cell r="L300" t="str">
            <v>Rp.</v>
          </cell>
          <cell r="M300">
            <v>3220</v>
          </cell>
          <cell r="N300">
            <v>100464</v>
          </cell>
        </row>
        <row r="301">
          <cell r="G301">
            <v>0</v>
          </cell>
          <cell r="H301" t="str">
            <v>Bh</v>
          </cell>
          <cell r="J301" t="str">
            <v>Pasang kunci tanam double slaag</v>
          </cell>
          <cell r="K301" t="str">
            <v>@</v>
          </cell>
          <cell r="L301" t="str">
            <v>Rp.</v>
          </cell>
          <cell r="M301">
            <v>0</v>
          </cell>
          <cell r="N301">
            <v>0</v>
          </cell>
        </row>
        <row r="302">
          <cell r="G302">
            <v>0</v>
          </cell>
          <cell r="H302" t="str">
            <v>Bh</v>
          </cell>
          <cell r="J302" t="str">
            <v>Pasang engsel pintu</v>
          </cell>
          <cell r="K302" t="str">
            <v>@</v>
          </cell>
          <cell r="L302" t="str">
            <v>Rp.</v>
          </cell>
          <cell r="M302">
            <v>0</v>
          </cell>
          <cell r="N302">
            <v>0</v>
          </cell>
        </row>
        <row r="303">
          <cell r="G303">
            <v>0</v>
          </cell>
          <cell r="H303" t="str">
            <v>Bh</v>
          </cell>
          <cell r="J303" t="str">
            <v>Pasang engsel jendela/Boven</v>
          </cell>
          <cell r="K303" t="str">
            <v>@</v>
          </cell>
          <cell r="L303" t="str">
            <v>Rp.</v>
          </cell>
          <cell r="M303">
            <v>0</v>
          </cell>
          <cell r="N303">
            <v>0</v>
          </cell>
        </row>
        <row r="304">
          <cell r="G304">
            <v>0</v>
          </cell>
          <cell r="H304" t="str">
            <v>Bh</v>
          </cell>
          <cell r="J304" t="str">
            <v>Pasang kait angin</v>
          </cell>
          <cell r="K304" t="str">
            <v>@</v>
          </cell>
          <cell r="L304" t="str">
            <v>Rp.</v>
          </cell>
          <cell r="M304">
            <v>0</v>
          </cell>
          <cell r="N304">
            <v>0</v>
          </cell>
        </row>
        <row r="305">
          <cell r="G305">
            <v>0</v>
          </cell>
          <cell r="H305" t="str">
            <v>Bh</v>
          </cell>
          <cell r="J305" t="str">
            <v>Pasang gerendel jendela/Boven</v>
          </cell>
          <cell r="K305" t="str">
            <v>@</v>
          </cell>
          <cell r="L305" t="str">
            <v>Rp.</v>
          </cell>
          <cell r="M305">
            <v>0</v>
          </cell>
          <cell r="N305">
            <v>0</v>
          </cell>
        </row>
        <row r="306">
          <cell r="G306">
            <v>0</v>
          </cell>
          <cell r="H306" t="str">
            <v>Bh</v>
          </cell>
          <cell r="J306" t="str">
            <v>Pasang Espanolet</v>
          </cell>
          <cell r="K306" t="str">
            <v>@</v>
          </cell>
          <cell r="L306" t="str">
            <v>Rp.</v>
          </cell>
          <cell r="M306">
            <v>0</v>
          </cell>
          <cell r="N306">
            <v>0</v>
          </cell>
        </row>
        <row r="307">
          <cell r="G307">
            <v>12</v>
          </cell>
          <cell r="H307" t="str">
            <v>Bh</v>
          </cell>
          <cell r="J307" t="str">
            <v>Anker Kosen</v>
          </cell>
          <cell r="K307" t="str">
            <v>@</v>
          </cell>
          <cell r="L307" t="str">
            <v>Rp.</v>
          </cell>
          <cell r="M307">
            <v>1650</v>
          </cell>
          <cell r="N307">
            <v>19800</v>
          </cell>
        </row>
        <row r="308">
          <cell r="J308" t="str">
            <v>Jumlah</v>
          </cell>
          <cell r="M308" t="str">
            <v>Rp.</v>
          </cell>
          <cell r="N308">
            <v>1778569.35</v>
          </cell>
        </row>
        <row r="309">
          <cell r="G309" t="str">
            <v>Tipe J4a</v>
          </cell>
          <cell r="R309">
            <v>1548310.13</v>
          </cell>
        </row>
        <row r="310">
          <cell r="G310">
            <v>8.7499999999999994E-2</v>
          </cell>
          <cell r="H310" t="str">
            <v>M3</v>
          </cell>
          <cell r="J310" t="str">
            <v>Pekerjaan kusen pintu, jendela dan Boven kayu klas I (Bayam)</v>
          </cell>
          <cell r="K310" t="str">
            <v>@</v>
          </cell>
          <cell r="L310" t="str">
            <v>Rp.</v>
          </cell>
          <cell r="M310">
            <v>7087500</v>
          </cell>
          <cell r="N310">
            <v>620156.25</v>
          </cell>
        </row>
        <row r="311">
          <cell r="G311">
            <v>7.1680000000000001</v>
          </cell>
          <cell r="H311" t="str">
            <v>M2</v>
          </cell>
          <cell r="J311" t="str">
            <v>Pekerjaan Menie Kayu</v>
          </cell>
          <cell r="K311" t="str">
            <v>@</v>
          </cell>
          <cell r="L311" t="str">
            <v>Rp.</v>
          </cell>
          <cell r="M311">
            <v>4987</v>
          </cell>
          <cell r="N311">
            <v>35746.82</v>
          </cell>
        </row>
        <row r="312">
          <cell r="G312">
            <v>6.6929999999999996</v>
          </cell>
          <cell r="H312" t="str">
            <v>M2</v>
          </cell>
          <cell r="J312" t="str">
            <v>Pekerjaan cat Kayu</v>
          </cell>
          <cell r="K312" t="str">
            <v>@</v>
          </cell>
          <cell r="L312" t="str">
            <v>Rp.</v>
          </cell>
          <cell r="M312">
            <v>15708.75</v>
          </cell>
          <cell r="N312">
            <v>105138.66</v>
          </cell>
        </row>
        <row r="313">
          <cell r="G313">
            <v>0</v>
          </cell>
          <cell r="H313" t="str">
            <v>Bh</v>
          </cell>
          <cell r="J313" t="str">
            <v>Neut Beton</v>
          </cell>
          <cell r="K313" t="str">
            <v>@</v>
          </cell>
          <cell r="L313" t="str">
            <v>Rp.</v>
          </cell>
          <cell r="M313">
            <v>0</v>
          </cell>
          <cell r="N313">
            <v>0</v>
          </cell>
        </row>
        <row r="314">
          <cell r="G314">
            <v>0</v>
          </cell>
          <cell r="H314" t="str">
            <v>M2</v>
          </cell>
          <cell r="J314" t="str">
            <v>Pekerjaan daun pintu panil  Papan Klas I (Bayam)</v>
          </cell>
          <cell r="K314" t="str">
            <v>@</v>
          </cell>
          <cell r="L314" t="str">
            <v>Rp.</v>
          </cell>
          <cell r="M314">
            <v>0</v>
          </cell>
          <cell r="N314">
            <v>0</v>
          </cell>
        </row>
        <row r="315">
          <cell r="G315">
            <v>2.44</v>
          </cell>
          <cell r="H315" t="str">
            <v>M2</v>
          </cell>
          <cell r="J315" t="str">
            <v>Pasang daun pintu / jendela panil kaca polos 5 mm</v>
          </cell>
          <cell r="K315" t="str">
            <v>@</v>
          </cell>
          <cell r="L315" t="str">
            <v>Rp.</v>
          </cell>
          <cell r="M315">
            <v>236000</v>
          </cell>
          <cell r="N315">
            <v>575840</v>
          </cell>
        </row>
        <row r="316">
          <cell r="G316">
            <v>0.76</v>
          </cell>
          <cell r="H316" t="str">
            <v>M2</v>
          </cell>
          <cell r="J316" t="str">
            <v>Pasang kaca mati polos kaca polos 5 mm</v>
          </cell>
          <cell r="K316" t="str">
            <v>@</v>
          </cell>
          <cell r="L316" t="str">
            <v>Rp.</v>
          </cell>
          <cell r="M316">
            <v>110740</v>
          </cell>
          <cell r="N316">
            <v>84162.4</v>
          </cell>
        </row>
        <row r="317">
          <cell r="G317">
            <v>0</v>
          </cell>
          <cell r="H317" t="str">
            <v>M1</v>
          </cell>
          <cell r="J317" t="str">
            <v>List Daun Pintu 3/5 cm</v>
          </cell>
          <cell r="K317" t="str">
            <v>@</v>
          </cell>
          <cell r="L317" t="str">
            <v>Rp.</v>
          </cell>
          <cell r="M317">
            <v>0</v>
          </cell>
          <cell r="N317">
            <v>0</v>
          </cell>
        </row>
        <row r="318">
          <cell r="G318">
            <v>12.8</v>
          </cell>
          <cell r="H318" t="str">
            <v>M1</v>
          </cell>
          <cell r="J318" t="str">
            <v>List Kayu 1,5/3 cm</v>
          </cell>
          <cell r="K318" t="str">
            <v>@</v>
          </cell>
          <cell r="L318" t="str">
            <v>Rp.</v>
          </cell>
          <cell r="M318">
            <v>3220</v>
          </cell>
          <cell r="N318">
            <v>41216</v>
          </cell>
        </row>
        <row r="319">
          <cell r="G319">
            <v>0</v>
          </cell>
          <cell r="H319" t="str">
            <v>Bh</v>
          </cell>
          <cell r="J319" t="str">
            <v>Pasang kunci tanam double slaag</v>
          </cell>
          <cell r="K319" t="str">
            <v>@</v>
          </cell>
          <cell r="L319" t="str">
            <v>Rp.</v>
          </cell>
          <cell r="M319">
            <v>0</v>
          </cell>
          <cell r="N319">
            <v>0</v>
          </cell>
        </row>
        <row r="320">
          <cell r="G320">
            <v>0</v>
          </cell>
          <cell r="H320" t="str">
            <v>Bh</v>
          </cell>
          <cell r="J320" t="str">
            <v>Pasang engsel pintu</v>
          </cell>
          <cell r="K320" t="str">
            <v>@</v>
          </cell>
          <cell r="L320" t="str">
            <v>Rp.</v>
          </cell>
          <cell r="M320">
            <v>0</v>
          </cell>
          <cell r="N320">
            <v>0</v>
          </cell>
        </row>
        <row r="321">
          <cell r="G321">
            <v>4</v>
          </cell>
          <cell r="H321" t="str">
            <v>Bh</v>
          </cell>
          <cell r="J321" t="str">
            <v>Pasang engsel jendela/Boven</v>
          </cell>
          <cell r="K321" t="str">
            <v>@</v>
          </cell>
          <cell r="L321" t="str">
            <v>Rp.</v>
          </cell>
          <cell r="M321">
            <v>9375</v>
          </cell>
          <cell r="N321">
            <v>37500</v>
          </cell>
        </row>
        <row r="322">
          <cell r="G322">
            <v>4</v>
          </cell>
          <cell r="H322" t="str">
            <v>Bh</v>
          </cell>
          <cell r="J322" t="str">
            <v>Pasang kait angin</v>
          </cell>
          <cell r="K322" t="str">
            <v>@</v>
          </cell>
          <cell r="L322" t="str">
            <v>Rp.</v>
          </cell>
          <cell r="M322">
            <v>5175</v>
          </cell>
          <cell r="N322">
            <v>20700</v>
          </cell>
        </row>
        <row r="323">
          <cell r="G323">
            <v>2</v>
          </cell>
          <cell r="H323" t="str">
            <v>Bh</v>
          </cell>
          <cell r="J323" t="str">
            <v>Pasang gerendel jendela/Boven</v>
          </cell>
          <cell r="K323" t="str">
            <v>@</v>
          </cell>
          <cell r="L323" t="str">
            <v>Rp.</v>
          </cell>
          <cell r="M323">
            <v>4025</v>
          </cell>
          <cell r="N323">
            <v>8050</v>
          </cell>
        </row>
        <row r="324">
          <cell r="G324">
            <v>0</v>
          </cell>
          <cell r="H324" t="str">
            <v>Bh</v>
          </cell>
          <cell r="J324" t="str">
            <v>Pasang Espanolet</v>
          </cell>
          <cell r="K324" t="str">
            <v>@</v>
          </cell>
          <cell r="L324" t="str">
            <v>Rp.</v>
          </cell>
          <cell r="M324">
            <v>0</v>
          </cell>
          <cell r="N324">
            <v>0</v>
          </cell>
        </row>
        <row r="325">
          <cell r="G325">
            <v>12</v>
          </cell>
          <cell r="H325" t="str">
            <v>Bh</v>
          </cell>
          <cell r="J325" t="str">
            <v>Anker Kosen</v>
          </cell>
          <cell r="K325" t="str">
            <v>@</v>
          </cell>
          <cell r="L325" t="str">
            <v>Rp.</v>
          </cell>
          <cell r="M325">
            <v>1650</v>
          </cell>
          <cell r="N325">
            <v>19800</v>
          </cell>
        </row>
        <row r="326">
          <cell r="J326" t="str">
            <v>Jumlah</v>
          </cell>
          <cell r="M326" t="str">
            <v>Rp.</v>
          </cell>
          <cell r="N326">
            <v>1548310.13</v>
          </cell>
        </row>
        <row r="327">
          <cell r="G327" t="str">
            <v>Tipe J6</v>
          </cell>
          <cell r="R327">
            <v>1439676.47</v>
          </cell>
        </row>
        <row r="328">
          <cell r="G328">
            <v>9.3799999999999994E-2</v>
          </cell>
          <cell r="H328" t="str">
            <v>M3</v>
          </cell>
          <cell r="J328" t="str">
            <v>Pekerjaan kusen pintu, jendela dan Boven kayu klas I (Bayam)</v>
          </cell>
          <cell r="K328" t="str">
            <v>@</v>
          </cell>
          <cell r="L328" t="str">
            <v>Rp.</v>
          </cell>
          <cell r="M328">
            <v>7087500</v>
          </cell>
          <cell r="N328">
            <v>664807.5</v>
          </cell>
        </row>
        <row r="329">
          <cell r="G329">
            <v>6.8079999999999998</v>
          </cell>
          <cell r="H329" t="str">
            <v>M2</v>
          </cell>
          <cell r="J329" t="str">
            <v>Pekerjaan Menie Kayu</v>
          </cell>
          <cell r="K329" t="str">
            <v>@</v>
          </cell>
          <cell r="L329" t="str">
            <v>Rp.</v>
          </cell>
          <cell r="M329">
            <v>4987</v>
          </cell>
          <cell r="N329">
            <v>33951.5</v>
          </cell>
        </row>
        <row r="330">
          <cell r="G330">
            <v>6.2988</v>
          </cell>
          <cell r="H330" t="str">
            <v>M2</v>
          </cell>
          <cell r="J330" t="str">
            <v>Pekerjaan cat Kayu</v>
          </cell>
          <cell r="K330" t="str">
            <v>@</v>
          </cell>
          <cell r="L330" t="str">
            <v>Rp.</v>
          </cell>
          <cell r="M330">
            <v>15708.75</v>
          </cell>
          <cell r="N330">
            <v>98946.27</v>
          </cell>
        </row>
        <row r="331">
          <cell r="G331">
            <v>0</v>
          </cell>
          <cell r="H331" t="str">
            <v>Bh</v>
          </cell>
          <cell r="J331" t="str">
            <v>Neut Beton</v>
          </cell>
          <cell r="K331" t="str">
            <v>@</v>
          </cell>
          <cell r="L331" t="str">
            <v>Rp.</v>
          </cell>
          <cell r="M331">
            <v>0</v>
          </cell>
          <cell r="N331">
            <v>0</v>
          </cell>
        </row>
        <row r="332">
          <cell r="G332">
            <v>0</v>
          </cell>
          <cell r="H332" t="str">
            <v>M2</v>
          </cell>
          <cell r="J332" t="str">
            <v>Pekerjaan daun pintu panil  Papan Klas I (Bayam)</v>
          </cell>
          <cell r="K332" t="str">
            <v>@</v>
          </cell>
          <cell r="L332" t="str">
            <v>Rp.</v>
          </cell>
          <cell r="M332">
            <v>0</v>
          </cell>
          <cell r="N332">
            <v>0</v>
          </cell>
        </row>
        <row r="333">
          <cell r="G333">
            <v>0.9</v>
          </cell>
          <cell r="H333" t="str">
            <v>M2</v>
          </cell>
          <cell r="J333" t="str">
            <v>Pasang daun pintu / jendela panil kaca polos 5 mm</v>
          </cell>
          <cell r="K333" t="str">
            <v>@</v>
          </cell>
          <cell r="L333" t="str">
            <v>Rp.</v>
          </cell>
          <cell r="M333">
            <v>236000</v>
          </cell>
          <cell r="N333">
            <v>212400</v>
          </cell>
        </row>
        <row r="334">
          <cell r="G334">
            <v>2.4300000000000002</v>
          </cell>
          <cell r="H334" t="str">
            <v>M2</v>
          </cell>
          <cell r="J334" t="str">
            <v>Pasang kaca mati polos kaca polos 5 mm</v>
          </cell>
          <cell r="K334" t="str">
            <v>@</v>
          </cell>
          <cell r="L334" t="str">
            <v>Rp.</v>
          </cell>
          <cell r="M334">
            <v>110740</v>
          </cell>
          <cell r="N334">
            <v>269098.2</v>
          </cell>
        </row>
        <row r="335">
          <cell r="G335">
            <v>0</v>
          </cell>
          <cell r="H335" t="str">
            <v>M1</v>
          </cell>
          <cell r="J335" t="str">
            <v>List Daun Pintu 3/5 cm</v>
          </cell>
          <cell r="K335" t="str">
            <v>@</v>
          </cell>
          <cell r="L335" t="str">
            <v>Rp.</v>
          </cell>
          <cell r="M335">
            <v>0</v>
          </cell>
          <cell r="N335">
            <v>0</v>
          </cell>
        </row>
        <row r="336">
          <cell r="G336">
            <v>15.9</v>
          </cell>
          <cell r="H336" t="str">
            <v>M1</v>
          </cell>
          <cell r="J336" t="str">
            <v>List Kayu 1,5/3 cm</v>
          </cell>
          <cell r="K336" t="str">
            <v>@</v>
          </cell>
          <cell r="L336" t="str">
            <v>Rp.</v>
          </cell>
          <cell r="M336">
            <v>3220</v>
          </cell>
          <cell r="N336">
            <v>51198</v>
          </cell>
        </row>
        <row r="337">
          <cell r="G337">
            <v>0</v>
          </cell>
          <cell r="H337" t="str">
            <v>Bh</v>
          </cell>
          <cell r="J337" t="str">
            <v>Pasang kunci tanam double slaag</v>
          </cell>
          <cell r="K337" t="str">
            <v>@</v>
          </cell>
          <cell r="L337" t="str">
            <v>Rp.</v>
          </cell>
          <cell r="M337">
            <v>0</v>
          </cell>
          <cell r="N337">
            <v>0</v>
          </cell>
        </row>
        <row r="338">
          <cell r="G338">
            <v>0</v>
          </cell>
          <cell r="H338" t="str">
            <v>Bh</v>
          </cell>
          <cell r="J338" t="str">
            <v>Pasang engsel pintu</v>
          </cell>
          <cell r="K338" t="str">
            <v>@</v>
          </cell>
          <cell r="L338" t="str">
            <v>Rp.</v>
          </cell>
          <cell r="M338">
            <v>0</v>
          </cell>
          <cell r="N338">
            <v>0</v>
          </cell>
        </row>
        <row r="339">
          <cell r="G339">
            <v>6</v>
          </cell>
          <cell r="H339" t="str">
            <v>Bh</v>
          </cell>
          <cell r="J339" t="str">
            <v>Pasang engsel jendela/Boven</v>
          </cell>
          <cell r="K339" t="str">
            <v>@</v>
          </cell>
          <cell r="L339" t="str">
            <v>Rp.</v>
          </cell>
          <cell r="M339">
            <v>9375</v>
          </cell>
          <cell r="N339">
            <v>56250</v>
          </cell>
        </row>
        <row r="340">
          <cell r="G340">
            <v>6</v>
          </cell>
          <cell r="H340" t="str">
            <v>Bh</v>
          </cell>
          <cell r="J340" t="str">
            <v>Pasang kait angin</v>
          </cell>
          <cell r="K340" t="str">
            <v>@</v>
          </cell>
          <cell r="L340" t="str">
            <v>Rp.</v>
          </cell>
          <cell r="M340">
            <v>5175</v>
          </cell>
          <cell r="N340">
            <v>31050</v>
          </cell>
        </row>
        <row r="341">
          <cell r="G341">
            <v>3</v>
          </cell>
          <cell r="H341" t="str">
            <v>Bh</v>
          </cell>
          <cell r="J341" t="str">
            <v>Pasang gerendel jendela/Boven</v>
          </cell>
          <cell r="K341" t="str">
            <v>@</v>
          </cell>
          <cell r="L341" t="str">
            <v>Rp.</v>
          </cell>
          <cell r="M341">
            <v>4025</v>
          </cell>
          <cell r="N341">
            <v>12075</v>
          </cell>
        </row>
        <row r="342">
          <cell r="G342">
            <v>0</v>
          </cell>
          <cell r="H342" t="str">
            <v>Bh</v>
          </cell>
          <cell r="J342" t="str">
            <v>Pasang Espanolet</v>
          </cell>
          <cell r="K342" t="str">
            <v>@</v>
          </cell>
          <cell r="L342" t="str">
            <v>Rp.</v>
          </cell>
          <cell r="M342">
            <v>0</v>
          </cell>
          <cell r="N342">
            <v>0</v>
          </cell>
        </row>
        <row r="343">
          <cell r="G343">
            <v>6</v>
          </cell>
          <cell r="H343" t="str">
            <v>Bh</v>
          </cell>
          <cell r="J343" t="str">
            <v>Anker Kosen</v>
          </cell>
          <cell r="K343" t="str">
            <v>@</v>
          </cell>
          <cell r="L343" t="str">
            <v>Rp.</v>
          </cell>
          <cell r="M343">
            <v>1650</v>
          </cell>
          <cell r="N343">
            <v>9900</v>
          </cell>
        </row>
        <row r="344">
          <cell r="J344" t="str">
            <v>Jumlah</v>
          </cell>
          <cell r="M344" t="str">
            <v>Rp.</v>
          </cell>
          <cell r="N344">
            <v>1439676.47</v>
          </cell>
        </row>
        <row r="345">
          <cell r="G345" t="str">
            <v>Tipe J7</v>
          </cell>
          <cell r="R345">
            <v>1001004.28</v>
          </cell>
        </row>
        <row r="346">
          <cell r="G346">
            <v>6.7199999999999996E-2</v>
          </cell>
          <cell r="H346" t="str">
            <v>M3</v>
          </cell>
          <cell r="J346" t="str">
            <v>Pekerjaan kusen pintu, jendela dan Boven kayu klas I (Bayam)</v>
          </cell>
          <cell r="K346" t="str">
            <v>@</v>
          </cell>
          <cell r="L346" t="str">
            <v>Rp.</v>
          </cell>
          <cell r="M346">
            <v>7087500</v>
          </cell>
          <cell r="N346">
            <v>476280</v>
          </cell>
        </row>
        <row r="347">
          <cell r="G347">
            <v>4.7919999999999998</v>
          </cell>
          <cell r="H347" t="str">
            <v>M2</v>
          </cell>
          <cell r="J347" t="str">
            <v>Pekerjaan Menie Kayu</v>
          </cell>
          <cell r="K347" t="str">
            <v>@</v>
          </cell>
          <cell r="L347" t="str">
            <v>Rp.</v>
          </cell>
          <cell r="M347">
            <v>4987</v>
          </cell>
          <cell r="N347">
            <v>23897.7</v>
          </cell>
        </row>
        <row r="348">
          <cell r="G348">
            <v>4.4272</v>
          </cell>
          <cell r="H348" t="str">
            <v>M2</v>
          </cell>
          <cell r="J348" t="str">
            <v>Pekerjaan cat Kayu</v>
          </cell>
          <cell r="K348" t="str">
            <v>@</v>
          </cell>
          <cell r="L348" t="str">
            <v>Rp.</v>
          </cell>
          <cell r="M348">
            <v>15708.75</v>
          </cell>
          <cell r="N348">
            <v>69545.78</v>
          </cell>
        </row>
        <row r="349">
          <cell r="G349">
            <v>0</v>
          </cell>
          <cell r="H349" t="str">
            <v>Bh</v>
          </cell>
          <cell r="J349" t="str">
            <v>Neut Beton</v>
          </cell>
          <cell r="K349" t="str">
            <v>@</v>
          </cell>
          <cell r="L349" t="str">
            <v>Rp.</v>
          </cell>
          <cell r="M349">
            <v>0</v>
          </cell>
          <cell r="N349">
            <v>0</v>
          </cell>
        </row>
        <row r="350">
          <cell r="G350">
            <v>0</v>
          </cell>
          <cell r="H350" t="str">
            <v>M2</v>
          </cell>
          <cell r="J350" t="str">
            <v>Pekerjaan daun pintu panil  Papan Klas I (Bayam)</v>
          </cell>
          <cell r="K350" t="str">
            <v>@</v>
          </cell>
          <cell r="L350" t="str">
            <v>Rp.</v>
          </cell>
          <cell r="M350">
            <v>0</v>
          </cell>
          <cell r="N350">
            <v>0</v>
          </cell>
        </row>
        <row r="351">
          <cell r="G351">
            <v>0.6</v>
          </cell>
          <cell r="H351" t="str">
            <v>M2</v>
          </cell>
          <cell r="J351" t="str">
            <v>Pasang daun pintu / jendela panil kaca polos 5 mm</v>
          </cell>
          <cell r="K351" t="str">
            <v>@</v>
          </cell>
          <cell r="L351" t="str">
            <v>Rp.</v>
          </cell>
          <cell r="M351">
            <v>236000</v>
          </cell>
          <cell r="N351">
            <v>141600</v>
          </cell>
        </row>
        <row r="352">
          <cell r="G352">
            <v>1.62</v>
          </cell>
          <cell r="H352" t="str">
            <v>M2</v>
          </cell>
          <cell r="J352" t="str">
            <v>Pasang kaca mati polos kaca polos 5 mm</v>
          </cell>
          <cell r="K352" t="str">
            <v>@</v>
          </cell>
          <cell r="L352" t="str">
            <v>Rp.</v>
          </cell>
          <cell r="M352">
            <v>110740</v>
          </cell>
          <cell r="N352">
            <v>179398.8</v>
          </cell>
        </row>
        <row r="353">
          <cell r="G353">
            <v>0</v>
          </cell>
          <cell r="H353" t="str">
            <v>M1</v>
          </cell>
          <cell r="J353" t="str">
            <v>List Daun Pintu 3/5 cm</v>
          </cell>
          <cell r="K353" t="str">
            <v>@</v>
          </cell>
          <cell r="L353" t="str">
            <v>Rp.</v>
          </cell>
          <cell r="M353">
            <v>0</v>
          </cell>
          <cell r="N353">
            <v>0</v>
          </cell>
        </row>
        <row r="354">
          <cell r="G354">
            <v>10.6</v>
          </cell>
          <cell r="H354" t="str">
            <v>M1</v>
          </cell>
          <cell r="J354" t="str">
            <v>List Kayu 1,5/3 cm</v>
          </cell>
          <cell r="K354" t="str">
            <v>@</v>
          </cell>
          <cell r="L354" t="str">
            <v>Rp.</v>
          </cell>
          <cell r="M354">
            <v>3220</v>
          </cell>
          <cell r="N354">
            <v>34132</v>
          </cell>
        </row>
        <row r="355">
          <cell r="G355">
            <v>0</v>
          </cell>
          <cell r="H355" t="str">
            <v>Bh</v>
          </cell>
          <cell r="J355" t="str">
            <v>Pasang kunci tanam double slaag</v>
          </cell>
          <cell r="K355" t="str">
            <v>@</v>
          </cell>
          <cell r="L355" t="str">
            <v>Rp.</v>
          </cell>
          <cell r="M355">
            <v>0</v>
          </cell>
          <cell r="N355">
            <v>0</v>
          </cell>
        </row>
        <row r="356">
          <cell r="G356">
            <v>0</v>
          </cell>
          <cell r="H356" t="str">
            <v>Bh</v>
          </cell>
          <cell r="J356" t="str">
            <v>Pasang engsel pintu</v>
          </cell>
          <cell r="K356" t="str">
            <v>@</v>
          </cell>
          <cell r="L356" t="str">
            <v>Rp.</v>
          </cell>
          <cell r="M356">
            <v>0</v>
          </cell>
          <cell r="N356">
            <v>0</v>
          </cell>
        </row>
        <row r="357">
          <cell r="G357">
            <v>4</v>
          </cell>
          <cell r="H357" t="str">
            <v>Bh</v>
          </cell>
          <cell r="J357" t="str">
            <v>Pasang engsel jendela/Boven</v>
          </cell>
          <cell r="K357" t="str">
            <v>@</v>
          </cell>
          <cell r="L357" t="str">
            <v>Rp.</v>
          </cell>
          <cell r="M357">
            <v>9375</v>
          </cell>
          <cell r="N357">
            <v>37500</v>
          </cell>
        </row>
        <row r="358">
          <cell r="G358">
            <v>4</v>
          </cell>
          <cell r="H358" t="str">
            <v>Bh</v>
          </cell>
          <cell r="J358" t="str">
            <v>Pasang kait angin</v>
          </cell>
          <cell r="K358" t="str">
            <v>@</v>
          </cell>
          <cell r="L358" t="str">
            <v>Rp.</v>
          </cell>
          <cell r="M358">
            <v>5175</v>
          </cell>
          <cell r="N358">
            <v>20700</v>
          </cell>
        </row>
        <row r="359">
          <cell r="G359">
            <v>2</v>
          </cell>
          <cell r="H359" t="str">
            <v>Bh</v>
          </cell>
          <cell r="J359" t="str">
            <v>Pasang gerendel jendela/Boven</v>
          </cell>
          <cell r="K359" t="str">
            <v>@</v>
          </cell>
          <cell r="L359" t="str">
            <v>Rp.</v>
          </cell>
          <cell r="M359">
            <v>4025</v>
          </cell>
          <cell r="N359">
            <v>8050</v>
          </cell>
        </row>
        <row r="360">
          <cell r="G360">
            <v>0</v>
          </cell>
          <cell r="H360" t="str">
            <v>Bh</v>
          </cell>
          <cell r="J360" t="str">
            <v>Pasang Espanolet</v>
          </cell>
          <cell r="K360" t="str">
            <v>@</v>
          </cell>
          <cell r="L360" t="str">
            <v>Rp.</v>
          </cell>
          <cell r="M360">
            <v>0</v>
          </cell>
          <cell r="N360">
            <v>0</v>
          </cell>
        </row>
        <row r="361">
          <cell r="G361">
            <v>6</v>
          </cell>
          <cell r="H361" t="str">
            <v>Bh</v>
          </cell>
          <cell r="J361" t="str">
            <v>Anker Kosen</v>
          </cell>
          <cell r="K361" t="str">
            <v>@</v>
          </cell>
          <cell r="L361" t="str">
            <v>Rp.</v>
          </cell>
          <cell r="M361">
            <v>1650</v>
          </cell>
          <cell r="N361">
            <v>9900</v>
          </cell>
        </row>
        <row r="362">
          <cell r="J362" t="str">
            <v>Jumlah</v>
          </cell>
          <cell r="M362" t="str">
            <v>Rp.</v>
          </cell>
          <cell r="N362">
            <v>1001004.28</v>
          </cell>
        </row>
        <row r="363">
          <cell r="G363" t="str">
            <v>Tipe BV1</v>
          </cell>
          <cell r="R363">
            <v>787396.26000000013</v>
          </cell>
        </row>
        <row r="364">
          <cell r="G364">
            <v>5.2499999999999998E-2</v>
          </cell>
          <cell r="H364" t="str">
            <v>M3</v>
          </cell>
          <cell r="J364" t="str">
            <v>Pekerjaan kusen pintu, jendela dan Boven kayu klas I (Bayam)</v>
          </cell>
          <cell r="K364" t="str">
            <v>@</v>
          </cell>
          <cell r="L364" t="str">
            <v>Rp.</v>
          </cell>
          <cell r="M364">
            <v>7087500</v>
          </cell>
          <cell r="N364">
            <v>372093.75</v>
          </cell>
        </row>
        <row r="365">
          <cell r="G365">
            <v>3.786</v>
          </cell>
          <cell r="H365" t="str">
            <v>M2</v>
          </cell>
          <cell r="J365" t="str">
            <v>Pekerjaan Menie Kayu</v>
          </cell>
          <cell r="K365" t="str">
            <v>@</v>
          </cell>
          <cell r="L365" t="str">
            <v>Rp.</v>
          </cell>
          <cell r="M365">
            <v>4987</v>
          </cell>
          <cell r="N365">
            <v>18880.78</v>
          </cell>
        </row>
        <row r="366">
          <cell r="G366">
            <v>3.5009999999999999</v>
          </cell>
          <cell r="H366" t="str">
            <v>M2</v>
          </cell>
          <cell r="J366" t="str">
            <v>Pekerjaan cat Kayu</v>
          </cell>
          <cell r="K366" t="str">
            <v>@</v>
          </cell>
          <cell r="L366" t="str">
            <v>Rp.</v>
          </cell>
          <cell r="M366">
            <v>15708.75</v>
          </cell>
          <cell r="N366">
            <v>54996.33</v>
          </cell>
        </row>
        <row r="367">
          <cell r="G367">
            <v>0</v>
          </cell>
          <cell r="H367" t="str">
            <v>Bh</v>
          </cell>
          <cell r="J367" t="str">
            <v>Neut Beton</v>
          </cell>
          <cell r="K367" t="str">
            <v>@</v>
          </cell>
          <cell r="L367" t="str">
            <v>Rp.</v>
          </cell>
          <cell r="M367">
            <v>0</v>
          </cell>
          <cell r="N367">
            <v>0</v>
          </cell>
        </row>
        <row r="368">
          <cell r="G368">
            <v>0</v>
          </cell>
          <cell r="H368" t="str">
            <v>M2</v>
          </cell>
          <cell r="J368" t="str">
            <v>Pekerjaan daun pintu panil  Papan Klas I (Bayam)</v>
          </cell>
          <cell r="K368" t="str">
            <v>@</v>
          </cell>
          <cell r="L368" t="str">
            <v>Rp.</v>
          </cell>
          <cell r="M368">
            <v>0</v>
          </cell>
          <cell r="N368">
            <v>0</v>
          </cell>
        </row>
        <row r="369">
          <cell r="G369">
            <v>0.8</v>
          </cell>
          <cell r="H369" t="str">
            <v>M2</v>
          </cell>
          <cell r="J369" t="str">
            <v>Pasang daun pintu / jendela panil kaca polos 5 mm</v>
          </cell>
          <cell r="K369" t="str">
            <v>@</v>
          </cell>
          <cell r="L369" t="str">
            <v>Rp.</v>
          </cell>
          <cell r="M369">
            <v>236000</v>
          </cell>
          <cell r="N369">
            <v>188800</v>
          </cell>
        </row>
        <row r="370">
          <cell r="G370">
            <v>0.76</v>
          </cell>
          <cell r="H370" t="str">
            <v>M2</v>
          </cell>
          <cell r="J370" t="str">
            <v>Pasang kaca mati polos kaca polos 5 mm</v>
          </cell>
          <cell r="K370" t="str">
            <v>@</v>
          </cell>
          <cell r="L370" t="str">
            <v>Rp.</v>
          </cell>
          <cell r="M370">
            <v>110740</v>
          </cell>
          <cell r="N370">
            <v>84162.4</v>
          </cell>
        </row>
        <row r="371">
          <cell r="G371">
            <v>0</v>
          </cell>
          <cell r="H371" t="str">
            <v>M1</v>
          </cell>
          <cell r="J371" t="str">
            <v>List Daun Pintu 3/5 cm</v>
          </cell>
          <cell r="K371" t="str">
            <v>@</v>
          </cell>
          <cell r="L371" t="str">
            <v>Rp.</v>
          </cell>
          <cell r="M371">
            <v>0</v>
          </cell>
          <cell r="N371">
            <v>0</v>
          </cell>
        </row>
        <row r="372">
          <cell r="G372">
            <v>7.9</v>
          </cell>
          <cell r="H372" t="str">
            <v>M1</v>
          </cell>
          <cell r="J372" t="str">
            <v>List Kayu 1,5/3 cm</v>
          </cell>
          <cell r="K372" t="str">
            <v>@</v>
          </cell>
          <cell r="L372" t="str">
            <v>Rp.</v>
          </cell>
          <cell r="M372">
            <v>3220</v>
          </cell>
          <cell r="N372">
            <v>25438</v>
          </cell>
        </row>
        <row r="373">
          <cell r="G373">
            <v>0</v>
          </cell>
          <cell r="H373" t="str">
            <v>Bh</v>
          </cell>
          <cell r="J373" t="str">
            <v>Pasang kunci tanam double slaag</v>
          </cell>
          <cell r="K373" t="str">
            <v>@</v>
          </cell>
          <cell r="L373" t="str">
            <v>Rp.</v>
          </cell>
          <cell r="M373">
            <v>0</v>
          </cell>
          <cell r="N373">
            <v>0</v>
          </cell>
        </row>
        <row r="374">
          <cell r="G374">
            <v>0</v>
          </cell>
          <cell r="H374" t="str">
            <v>Bh</v>
          </cell>
          <cell r="J374" t="str">
            <v>Pasang engsel pintu</v>
          </cell>
          <cell r="K374" t="str">
            <v>@</v>
          </cell>
          <cell r="L374" t="str">
            <v>Rp.</v>
          </cell>
          <cell r="M374">
            <v>0</v>
          </cell>
          <cell r="N374">
            <v>0</v>
          </cell>
        </row>
        <row r="375">
          <cell r="G375">
            <v>2</v>
          </cell>
          <cell r="H375" t="str">
            <v>Bh</v>
          </cell>
          <cell r="J375" t="str">
            <v>Pasang engsel jendela/Boven</v>
          </cell>
          <cell r="K375" t="str">
            <v>@</v>
          </cell>
          <cell r="L375" t="str">
            <v>Rp.</v>
          </cell>
          <cell r="M375">
            <v>9375</v>
          </cell>
          <cell r="N375">
            <v>18750</v>
          </cell>
        </row>
        <row r="376">
          <cell r="G376">
            <v>2</v>
          </cell>
          <cell r="H376" t="str">
            <v>Bh</v>
          </cell>
          <cell r="J376" t="str">
            <v>Pasang kait angin</v>
          </cell>
          <cell r="K376" t="str">
            <v>@</v>
          </cell>
          <cell r="L376" t="str">
            <v>Rp.</v>
          </cell>
          <cell r="M376">
            <v>5175</v>
          </cell>
          <cell r="N376">
            <v>10350</v>
          </cell>
        </row>
        <row r="377">
          <cell r="G377">
            <v>1</v>
          </cell>
          <cell r="H377" t="str">
            <v>Bh</v>
          </cell>
          <cell r="J377" t="str">
            <v>Pasang gerendel jendela/Boven</v>
          </cell>
          <cell r="K377" t="str">
            <v>@</v>
          </cell>
          <cell r="L377" t="str">
            <v>Rp.</v>
          </cell>
          <cell r="M377">
            <v>4025</v>
          </cell>
          <cell r="N377">
            <v>4025</v>
          </cell>
        </row>
        <row r="378">
          <cell r="G378">
            <v>0</v>
          </cell>
          <cell r="H378" t="str">
            <v>Bh</v>
          </cell>
          <cell r="J378" t="str">
            <v>Pasang Espanolet</v>
          </cell>
          <cell r="K378" t="str">
            <v>@</v>
          </cell>
          <cell r="L378" t="str">
            <v>Rp.</v>
          </cell>
          <cell r="M378">
            <v>0</v>
          </cell>
          <cell r="N378">
            <v>0</v>
          </cell>
        </row>
        <row r="379">
          <cell r="G379">
            <v>6</v>
          </cell>
          <cell r="H379" t="str">
            <v>Bh</v>
          </cell>
          <cell r="J379" t="str">
            <v>Anker Kosen</v>
          </cell>
          <cell r="K379" t="str">
            <v>@</v>
          </cell>
          <cell r="L379" t="str">
            <v>Rp.</v>
          </cell>
          <cell r="M379">
            <v>1650</v>
          </cell>
          <cell r="N379">
            <v>9900</v>
          </cell>
        </row>
        <row r="380">
          <cell r="J380" t="str">
            <v>Jumlah</v>
          </cell>
          <cell r="M380" t="str">
            <v>Rp.</v>
          </cell>
          <cell r="N380">
            <v>787396.26000000013</v>
          </cell>
        </row>
        <row r="383">
          <cell r="G383" t="str">
            <v>Tipe PT1</v>
          </cell>
          <cell r="R383">
            <v>4786743.8499999996</v>
          </cell>
        </row>
        <row r="384">
          <cell r="G384">
            <v>0.29249999999999998</v>
          </cell>
          <cell r="H384" t="str">
            <v>M3</v>
          </cell>
          <cell r="J384" t="str">
            <v>Pekerjaan kusen pintu, jendela dan Boven kayu klas I (Bayam)</v>
          </cell>
          <cell r="K384" t="str">
            <v>@</v>
          </cell>
          <cell r="L384" t="str">
            <v>Rp.</v>
          </cell>
          <cell r="M384">
            <v>7087500</v>
          </cell>
          <cell r="N384">
            <v>2073093.75</v>
          </cell>
        </row>
        <row r="385">
          <cell r="G385">
            <v>15.8802</v>
          </cell>
          <cell r="H385" t="str">
            <v>M2</v>
          </cell>
          <cell r="J385" t="str">
            <v>Pekerjaan Menie Kayu</v>
          </cell>
          <cell r="K385" t="str">
            <v>@</v>
          </cell>
          <cell r="L385" t="str">
            <v>Rp.</v>
          </cell>
          <cell r="M385">
            <v>4987</v>
          </cell>
          <cell r="N385">
            <v>79194.559999999998</v>
          </cell>
        </row>
        <row r="386">
          <cell r="G386">
            <v>15.8802</v>
          </cell>
          <cell r="H386" t="str">
            <v>M2</v>
          </cell>
          <cell r="J386" t="str">
            <v>Pekerjaan cat Kayu</v>
          </cell>
          <cell r="K386" t="str">
            <v>@</v>
          </cell>
          <cell r="L386" t="str">
            <v>Rp.</v>
          </cell>
          <cell r="M386">
            <v>15708.75</v>
          </cell>
          <cell r="N386">
            <v>249458.09</v>
          </cell>
        </row>
        <row r="387">
          <cell r="G387">
            <v>24.03</v>
          </cell>
          <cell r="H387" t="str">
            <v>M2</v>
          </cell>
          <cell r="J387" t="str">
            <v>Pasang Partisi Gypsum 9 mm</v>
          </cell>
          <cell r="K387" t="str">
            <v>@</v>
          </cell>
          <cell r="L387" t="str">
            <v>Rp.</v>
          </cell>
          <cell r="M387">
            <v>80715</v>
          </cell>
          <cell r="N387">
            <v>1939581.45</v>
          </cell>
        </row>
        <row r="388">
          <cell r="G388">
            <v>0</v>
          </cell>
          <cell r="H388" t="str">
            <v>M2</v>
          </cell>
          <cell r="J388" t="str">
            <v>Pekerjaan daun pintu panil  Papan Klas I (Bayam)</v>
          </cell>
          <cell r="K388" t="str">
            <v>@</v>
          </cell>
          <cell r="L388" t="str">
            <v>Rp.</v>
          </cell>
          <cell r="M388">
            <v>0</v>
          </cell>
          <cell r="N388">
            <v>0</v>
          </cell>
        </row>
        <row r="389">
          <cell r="G389">
            <v>0</v>
          </cell>
          <cell r="H389" t="str">
            <v>M2</v>
          </cell>
          <cell r="J389" t="str">
            <v>Pasang daun pintu / jendela panil kaca polos 5 mm</v>
          </cell>
          <cell r="K389" t="str">
            <v>@</v>
          </cell>
          <cell r="L389" t="str">
            <v>Rp.</v>
          </cell>
          <cell r="M389">
            <v>0</v>
          </cell>
          <cell r="N389">
            <v>0</v>
          </cell>
        </row>
        <row r="390">
          <cell r="G390">
            <v>0</v>
          </cell>
          <cell r="H390" t="str">
            <v>M2</v>
          </cell>
          <cell r="J390" t="str">
            <v>Pasang kaca mati polos kaca polos 5 mm</v>
          </cell>
          <cell r="K390" t="str">
            <v>@</v>
          </cell>
          <cell r="L390" t="str">
            <v>Rp.</v>
          </cell>
          <cell r="M390">
            <v>0</v>
          </cell>
          <cell r="N390">
            <v>0</v>
          </cell>
        </row>
        <row r="391">
          <cell r="G391">
            <v>0</v>
          </cell>
          <cell r="H391" t="str">
            <v>M1</v>
          </cell>
          <cell r="J391" t="str">
            <v>List Daun Pintu 3/5 cm</v>
          </cell>
          <cell r="K391" t="str">
            <v>@</v>
          </cell>
          <cell r="L391" t="str">
            <v>Rp.</v>
          </cell>
          <cell r="M391">
            <v>0</v>
          </cell>
          <cell r="N391">
            <v>0</v>
          </cell>
        </row>
        <row r="392">
          <cell r="G392">
            <v>122.8</v>
          </cell>
          <cell r="H392" t="str">
            <v>M1</v>
          </cell>
          <cell r="J392" t="str">
            <v>List Kayu 1,5/3 cm</v>
          </cell>
          <cell r="K392" t="str">
            <v>@</v>
          </cell>
          <cell r="L392" t="str">
            <v>Rp.</v>
          </cell>
          <cell r="M392">
            <v>3220</v>
          </cell>
          <cell r="N392">
            <v>395416</v>
          </cell>
        </row>
        <row r="393">
          <cell r="G393">
            <v>0</v>
          </cell>
          <cell r="H393" t="str">
            <v>Bh</v>
          </cell>
          <cell r="J393" t="str">
            <v>Pasang kunci tanam double slaag</v>
          </cell>
          <cell r="K393" t="str">
            <v>@</v>
          </cell>
          <cell r="L393" t="str">
            <v>Rp.</v>
          </cell>
          <cell r="M393">
            <v>0</v>
          </cell>
          <cell r="N393">
            <v>0</v>
          </cell>
        </row>
        <row r="394">
          <cell r="G394">
            <v>0</v>
          </cell>
          <cell r="H394" t="str">
            <v>Bh</v>
          </cell>
          <cell r="J394" t="str">
            <v>Pasang engsel pintu</v>
          </cell>
          <cell r="K394" t="str">
            <v>@</v>
          </cell>
          <cell r="L394" t="str">
            <v>Rp.</v>
          </cell>
          <cell r="M394">
            <v>0</v>
          </cell>
          <cell r="N394">
            <v>0</v>
          </cell>
        </row>
        <row r="395">
          <cell r="G395">
            <v>0</v>
          </cell>
          <cell r="H395" t="str">
            <v>Bh</v>
          </cell>
          <cell r="J395" t="str">
            <v>Pasang engsel jendela/Boven</v>
          </cell>
          <cell r="K395" t="str">
            <v>@</v>
          </cell>
          <cell r="L395" t="str">
            <v>Rp.</v>
          </cell>
          <cell r="M395">
            <v>0</v>
          </cell>
          <cell r="N395">
            <v>0</v>
          </cell>
        </row>
        <row r="396">
          <cell r="G396">
            <v>0</v>
          </cell>
          <cell r="H396" t="str">
            <v>Bh</v>
          </cell>
          <cell r="J396" t="str">
            <v>Pasang kait angin</v>
          </cell>
          <cell r="K396" t="str">
            <v>@</v>
          </cell>
          <cell r="L396" t="str">
            <v>Rp.</v>
          </cell>
          <cell r="M396">
            <v>0</v>
          </cell>
          <cell r="N396">
            <v>0</v>
          </cell>
        </row>
        <row r="397">
          <cell r="G397">
            <v>0</v>
          </cell>
          <cell r="H397" t="str">
            <v>Bh</v>
          </cell>
          <cell r="J397" t="str">
            <v>Pasang gerendel jendela/Boven</v>
          </cell>
          <cell r="K397" t="str">
            <v>@</v>
          </cell>
          <cell r="L397" t="str">
            <v>Rp.</v>
          </cell>
          <cell r="M397">
            <v>0</v>
          </cell>
          <cell r="N397">
            <v>0</v>
          </cell>
        </row>
        <row r="398">
          <cell r="G398">
            <v>0</v>
          </cell>
          <cell r="H398" t="str">
            <v>Bh</v>
          </cell>
          <cell r="J398" t="str">
            <v>Pasang Espanolet</v>
          </cell>
          <cell r="K398" t="str">
            <v>@</v>
          </cell>
          <cell r="L398" t="str">
            <v>Rp.</v>
          </cell>
          <cell r="M398">
            <v>0</v>
          </cell>
          <cell r="N398">
            <v>0</v>
          </cell>
        </row>
        <row r="399">
          <cell r="G399">
            <v>5</v>
          </cell>
          <cell r="H399" t="str">
            <v>Bh</v>
          </cell>
          <cell r="J399" t="str">
            <v>Fisher f 8 mm</v>
          </cell>
          <cell r="K399" t="str">
            <v>@</v>
          </cell>
          <cell r="L399" t="str">
            <v>Rp.</v>
          </cell>
          <cell r="M399">
            <v>10000</v>
          </cell>
          <cell r="N399">
            <v>50000</v>
          </cell>
        </row>
        <row r="400">
          <cell r="J400" t="str">
            <v>Jumlah</v>
          </cell>
          <cell r="M400" t="str">
            <v>Rp.</v>
          </cell>
          <cell r="N400">
            <v>4786743.8499999996</v>
          </cell>
        </row>
        <row r="401">
          <cell r="G401" t="str">
            <v>Tipe PT2</v>
          </cell>
          <cell r="R401">
            <v>1707921.27</v>
          </cell>
        </row>
        <row r="402">
          <cell r="G402">
            <v>7.0599999999999996E-2</v>
          </cell>
          <cell r="H402" t="str">
            <v>M3</v>
          </cell>
          <cell r="J402" t="str">
            <v>Pekerjaan kusen pintu, jendela dan Boven kayu klas I (Bayam)</v>
          </cell>
          <cell r="K402" t="str">
            <v>@</v>
          </cell>
          <cell r="L402" t="str">
            <v>Rp.</v>
          </cell>
          <cell r="M402">
            <v>7087500</v>
          </cell>
          <cell r="N402">
            <v>500377.5</v>
          </cell>
        </row>
        <row r="403">
          <cell r="G403">
            <v>4.7144000000000004</v>
          </cell>
          <cell r="H403" t="str">
            <v>M2</v>
          </cell>
          <cell r="J403" t="str">
            <v>Pekerjaan Menie Kayu</v>
          </cell>
          <cell r="K403" t="str">
            <v>@</v>
          </cell>
          <cell r="L403" t="str">
            <v>Rp.</v>
          </cell>
          <cell r="M403">
            <v>4987</v>
          </cell>
          <cell r="N403">
            <v>23510.71</v>
          </cell>
        </row>
        <row r="404">
          <cell r="G404">
            <v>4.7144000000000004</v>
          </cell>
          <cell r="H404" t="str">
            <v>M2</v>
          </cell>
          <cell r="J404" t="str">
            <v>Pekerjaan cat Kayu</v>
          </cell>
          <cell r="K404" t="str">
            <v>@</v>
          </cell>
          <cell r="L404" t="str">
            <v>Rp.</v>
          </cell>
          <cell r="M404">
            <v>15708.75</v>
          </cell>
          <cell r="N404">
            <v>74057.33</v>
          </cell>
        </row>
        <row r="405">
          <cell r="G405">
            <v>1.2647999999999999</v>
          </cell>
          <cell r="H405" t="str">
            <v>M2</v>
          </cell>
          <cell r="J405" t="str">
            <v>Pasang Partisi Gypsum 9 mm</v>
          </cell>
          <cell r="K405" t="str">
            <v>@</v>
          </cell>
          <cell r="L405" t="str">
            <v>Rp.</v>
          </cell>
          <cell r="M405">
            <v>80715</v>
          </cell>
          <cell r="N405">
            <v>102088.33</v>
          </cell>
        </row>
        <row r="406">
          <cell r="G406">
            <v>1.98</v>
          </cell>
          <cell r="H406" t="str">
            <v>M2</v>
          </cell>
          <cell r="J406" t="str">
            <v>Pekerjaan daun pintu panil  Papan Klas I (Bayam)</v>
          </cell>
          <cell r="K406" t="str">
            <v>@</v>
          </cell>
          <cell r="L406" t="str">
            <v>Rp.</v>
          </cell>
          <cell r="M406">
            <v>281500</v>
          </cell>
          <cell r="N406">
            <v>557370</v>
          </cell>
        </row>
        <row r="407">
          <cell r="G407">
            <v>0.72</v>
          </cell>
          <cell r="H407" t="str">
            <v>M2</v>
          </cell>
          <cell r="J407" t="str">
            <v>Pasang daun pintu / jendela panil kaca polos 5 mm</v>
          </cell>
          <cell r="K407" t="str">
            <v>@</v>
          </cell>
          <cell r="L407" t="str">
            <v>Rp.</v>
          </cell>
          <cell r="M407">
            <v>236000</v>
          </cell>
          <cell r="N407">
            <v>169920</v>
          </cell>
        </row>
        <row r="408">
          <cell r="G408">
            <v>0</v>
          </cell>
          <cell r="H408" t="str">
            <v>M2</v>
          </cell>
          <cell r="J408" t="str">
            <v>Pasang kaca mati polos kaca polos 5 mm</v>
          </cell>
          <cell r="K408" t="str">
            <v>@</v>
          </cell>
          <cell r="L408" t="str">
            <v>Rp.</v>
          </cell>
          <cell r="M408">
            <v>0</v>
          </cell>
          <cell r="N408">
            <v>0</v>
          </cell>
        </row>
        <row r="409">
          <cell r="G409">
            <v>0</v>
          </cell>
          <cell r="H409" t="str">
            <v>M1</v>
          </cell>
          <cell r="J409" t="str">
            <v>List Daun Pintu 3/5 cm</v>
          </cell>
          <cell r="K409" t="str">
            <v>@</v>
          </cell>
          <cell r="L409" t="str">
            <v>Rp.</v>
          </cell>
          <cell r="M409">
            <v>0</v>
          </cell>
          <cell r="N409">
            <v>0</v>
          </cell>
        </row>
        <row r="410">
          <cell r="G410">
            <v>8.92</v>
          </cell>
          <cell r="H410" t="str">
            <v>M1</v>
          </cell>
          <cell r="J410" t="str">
            <v>List Kayu 1,5/3 cm</v>
          </cell>
          <cell r="K410" t="str">
            <v>@</v>
          </cell>
          <cell r="L410" t="str">
            <v>Rp.</v>
          </cell>
          <cell r="M410">
            <v>3220</v>
          </cell>
          <cell r="N410">
            <v>28722.400000000001</v>
          </cell>
        </row>
        <row r="411">
          <cell r="G411">
            <v>1</v>
          </cell>
          <cell r="H411" t="str">
            <v>Bh</v>
          </cell>
          <cell r="J411" t="str">
            <v>Pasang kunci tanam double slaag</v>
          </cell>
          <cell r="K411" t="str">
            <v>@</v>
          </cell>
          <cell r="L411" t="str">
            <v>Rp.</v>
          </cell>
          <cell r="M411">
            <v>112500</v>
          </cell>
          <cell r="N411">
            <v>112500</v>
          </cell>
        </row>
        <row r="412">
          <cell r="G412">
            <v>3</v>
          </cell>
          <cell r="H412" t="str">
            <v>Bh</v>
          </cell>
          <cell r="J412" t="str">
            <v>Pasang engsel pintu</v>
          </cell>
          <cell r="K412" t="str">
            <v>@</v>
          </cell>
          <cell r="L412" t="str">
            <v>Rp.</v>
          </cell>
          <cell r="M412">
            <v>18750</v>
          </cell>
          <cell r="N412">
            <v>56250</v>
          </cell>
        </row>
        <row r="413">
          <cell r="G413">
            <v>2</v>
          </cell>
          <cell r="H413" t="str">
            <v>Bh</v>
          </cell>
          <cell r="J413" t="str">
            <v>Pasang engsel jendela/Boven</v>
          </cell>
          <cell r="K413" t="str">
            <v>@</v>
          </cell>
          <cell r="L413" t="str">
            <v>Rp.</v>
          </cell>
          <cell r="M413">
            <v>9375</v>
          </cell>
          <cell r="N413">
            <v>18750</v>
          </cell>
        </row>
        <row r="414">
          <cell r="G414">
            <v>2</v>
          </cell>
          <cell r="H414" t="str">
            <v>Bh</v>
          </cell>
          <cell r="J414" t="str">
            <v>Pasang kait angin</v>
          </cell>
          <cell r="K414" t="str">
            <v>@</v>
          </cell>
          <cell r="L414" t="str">
            <v>Rp.</v>
          </cell>
          <cell r="M414">
            <v>5175</v>
          </cell>
          <cell r="N414">
            <v>10350</v>
          </cell>
        </row>
        <row r="415">
          <cell r="G415">
            <v>1</v>
          </cell>
          <cell r="H415" t="str">
            <v>Bh</v>
          </cell>
          <cell r="J415" t="str">
            <v>Pasang gerendel jendela/Boven</v>
          </cell>
          <cell r="K415" t="str">
            <v>@</v>
          </cell>
          <cell r="L415" t="str">
            <v>Rp.</v>
          </cell>
          <cell r="M415">
            <v>4025</v>
          </cell>
          <cell r="N415">
            <v>4025</v>
          </cell>
        </row>
        <row r="416">
          <cell r="G416">
            <v>0</v>
          </cell>
          <cell r="H416" t="str">
            <v>Bh</v>
          </cell>
          <cell r="J416" t="str">
            <v>Pasang Espanolet</v>
          </cell>
          <cell r="K416" t="str">
            <v>@</v>
          </cell>
          <cell r="L416" t="str">
            <v>Rp.</v>
          </cell>
          <cell r="M416">
            <v>0</v>
          </cell>
          <cell r="N416">
            <v>0</v>
          </cell>
        </row>
        <row r="417">
          <cell r="G417">
            <v>5</v>
          </cell>
          <cell r="H417" t="str">
            <v>Bh</v>
          </cell>
          <cell r="J417" t="str">
            <v>Fisher f 8 mm</v>
          </cell>
          <cell r="K417" t="str">
            <v>@</v>
          </cell>
          <cell r="L417" t="str">
            <v>Rp.</v>
          </cell>
          <cell r="M417">
            <v>10000</v>
          </cell>
          <cell r="N417">
            <v>50000</v>
          </cell>
        </row>
        <row r="418">
          <cell r="J418" t="str">
            <v>Jumlah</v>
          </cell>
          <cell r="M418" t="str">
            <v>Rp.</v>
          </cell>
          <cell r="N418">
            <v>1707921.27</v>
          </cell>
        </row>
        <row r="419">
          <cell r="G419" t="str">
            <v>Tipe PT3</v>
          </cell>
          <cell r="R419">
            <v>3776275.09</v>
          </cell>
        </row>
        <row r="420">
          <cell r="G420">
            <v>0.2366</v>
          </cell>
          <cell r="H420" t="str">
            <v>M3</v>
          </cell>
          <cell r="J420" t="str">
            <v>Pekerjaan kusen pintu, jendela dan Boven kayu klas I (Bayam)</v>
          </cell>
          <cell r="K420" t="str">
            <v>@</v>
          </cell>
          <cell r="L420" t="str">
            <v>Rp.</v>
          </cell>
          <cell r="M420">
            <v>7087500</v>
          </cell>
          <cell r="N420">
            <v>1676902.5</v>
          </cell>
        </row>
        <row r="421">
          <cell r="G421">
            <v>12.843999999999999</v>
          </cell>
          <cell r="H421" t="str">
            <v>M2</v>
          </cell>
          <cell r="J421" t="str">
            <v>Pekerjaan Menie Kayu</v>
          </cell>
          <cell r="K421" t="str">
            <v>@</v>
          </cell>
          <cell r="L421" t="str">
            <v>Rp.</v>
          </cell>
          <cell r="M421">
            <v>4987</v>
          </cell>
          <cell r="N421">
            <v>64053.03</v>
          </cell>
        </row>
        <row r="422">
          <cell r="G422">
            <v>12.843999999999999</v>
          </cell>
          <cell r="H422" t="str">
            <v>M2</v>
          </cell>
          <cell r="J422" t="str">
            <v>Pekerjaan cat Kayu</v>
          </cell>
          <cell r="K422" t="str">
            <v>@</v>
          </cell>
          <cell r="L422" t="str">
            <v>Rp.</v>
          </cell>
          <cell r="M422">
            <v>15708.75</v>
          </cell>
          <cell r="N422">
            <v>201763.19</v>
          </cell>
        </row>
        <row r="423">
          <cell r="G423">
            <v>18.8324</v>
          </cell>
          <cell r="H423" t="str">
            <v>M2</v>
          </cell>
          <cell r="J423" t="str">
            <v>Pasang Partisi Gypsum 9 mm</v>
          </cell>
          <cell r="K423" t="str">
            <v>@</v>
          </cell>
          <cell r="L423" t="str">
            <v>Rp.</v>
          </cell>
          <cell r="M423">
            <v>80715</v>
          </cell>
          <cell r="N423">
            <v>1520057.17</v>
          </cell>
        </row>
        <row r="424">
          <cell r="G424">
            <v>0</v>
          </cell>
          <cell r="H424" t="str">
            <v>M2</v>
          </cell>
          <cell r="J424" t="str">
            <v>Pekerjaan daun pintu panil  Papan Klas I (Bayam)</v>
          </cell>
          <cell r="K424" t="str">
            <v>@</v>
          </cell>
          <cell r="L424" t="str">
            <v>Rp.</v>
          </cell>
          <cell r="M424">
            <v>0</v>
          </cell>
          <cell r="N424">
            <v>0</v>
          </cell>
        </row>
        <row r="425">
          <cell r="G425">
            <v>0</v>
          </cell>
          <cell r="H425" t="str">
            <v>M2</v>
          </cell>
          <cell r="J425" t="str">
            <v>Pasang daun pintu / jendela panil kaca polos 5 mm</v>
          </cell>
          <cell r="K425" t="str">
            <v>@</v>
          </cell>
          <cell r="L425" t="str">
            <v>Rp.</v>
          </cell>
          <cell r="M425">
            <v>0</v>
          </cell>
          <cell r="N425">
            <v>0</v>
          </cell>
        </row>
        <row r="426">
          <cell r="G426">
            <v>0</v>
          </cell>
          <cell r="H426" t="str">
            <v>M2</v>
          </cell>
          <cell r="J426" t="str">
            <v>Pasang kaca mati polos kaca polos 5 mm</v>
          </cell>
          <cell r="K426" t="str">
            <v>@</v>
          </cell>
          <cell r="L426" t="str">
            <v>Rp.</v>
          </cell>
          <cell r="M426">
            <v>0</v>
          </cell>
          <cell r="N426">
            <v>0</v>
          </cell>
        </row>
        <row r="427">
          <cell r="G427">
            <v>0</v>
          </cell>
          <cell r="H427" t="str">
            <v>M1</v>
          </cell>
          <cell r="J427" t="str">
            <v>List Daun Pintu 3/5 cm</v>
          </cell>
          <cell r="K427" t="str">
            <v>@</v>
          </cell>
          <cell r="L427" t="str">
            <v>Rp.</v>
          </cell>
          <cell r="M427">
            <v>0</v>
          </cell>
          <cell r="N427">
            <v>0</v>
          </cell>
        </row>
        <row r="428">
          <cell r="G428">
            <v>97.36</v>
          </cell>
          <cell r="H428" t="str">
            <v>M1</v>
          </cell>
          <cell r="J428" t="str">
            <v>List Kayu 1,5/3 cm</v>
          </cell>
          <cell r="K428" t="str">
            <v>@</v>
          </cell>
          <cell r="L428" t="str">
            <v>Rp.</v>
          </cell>
          <cell r="M428">
            <v>3220</v>
          </cell>
          <cell r="N428">
            <v>313499.2</v>
          </cell>
        </row>
        <row r="429">
          <cell r="G429">
            <v>0</v>
          </cell>
          <cell r="H429" t="str">
            <v>Bh</v>
          </cell>
          <cell r="J429" t="str">
            <v>Pasang kunci tanam double slaag</v>
          </cell>
          <cell r="K429" t="str">
            <v>@</v>
          </cell>
          <cell r="L429" t="str">
            <v>Rp.</v>
          </cell>
          <cell r="M429">
            <v>0</v>
          </cell>
          <cell r="N429">
            <v>0</v>
          </cell>
        </row>
        <row r="430">
          <cell r="G430">
            <v>0</v>
          </cell>
          <cell r="H430" t="str">
            <v>Bh</v>
          </cell>
          <cell r="J430" t="str">
            <v>Pasang engsel pintu</v>
          </cell>
          <cell r="K430" t="str">
            <v>@</v>
          </cell>
          <cell r="L430" t="str">
            <v>Rp.</v>
          </cell>
          <cell r="M430">
            <v>0</v>
          </cell>
          <cell r="N430">
            <v>0</v>
          </cell>
        </row>
        <row r="431">
          <cell r="G431">
            <v>0</v>
          </cell>
          <cell r="H431" t="str">
            <v>Bh</v>
          </cell>
          <cell r="J431" t="str">
            <v>Pasang engsel jendela/Boven</v>
          </cell>
          <cell r="K431" t="str">
            <v>@</v>
          </cell>
          <cell r="L431" t="str">
            <v>Rp.</v>
          </cell>
          <cell r="M431">
            <v>0</v>
          </cell>
          <cell r="N431">
            <v>0</v>
          </cell>
        </row>
        <row r="432">
          <cell r="G432">
            <v>0</v>
          </cell>
          <cell r="H432" t="str">
            <v>Bh</v>
          </cell>
          <cell r="J432" t="str">
            <v>Pasang kait angin</v>
          </cell>
          <cell r="K432" t="str">
            <v>@</v>
          </cell>
          <cell r="L432" t="str">
            <v>Rp.</v>
          </cell>
          <cell r="M432">
            <v>0</v>
          </cell>
          <cell r="N432">
            <v>0</v>
          </cell>
        </row>
        <row r="433">
          <cell r="G433">
            <v>0</v>
          </cell>
          <cell r="H433" t="str">
            <v>Bh</v>
          </cell>
          <cell r="J433" t="str">
            <v>Pasang gerendel jendela/Boven</v>
          </cell>
          <cell r="K433" t="str">
            <v>@</v>
          </cell>
          <cell r="L433" t="str">
            <v>Rp.</v>
          </cell>
          <cell r="M433">
            <v>0</v>
          </cell>
          <cell r="N433">
            <v>0</v>
          </cell>
        </row>
        <row r="434">
          <cell r="G434">
            <v>0</v>
          </cell>
          <cell r="H434" t="str">
            <v>Bh</v>
          </cell>
          <cell r="J434" t="str">
            <v>Pasang Espanolet</v>
          </cell>
          <cell r="K434" t="str">
            <v>@</v>
          </cell>
          <cell r="L434" t="str">
            <v>Rp.</v>
          </cell>
          <cell r="M434">
            <v>0</v>
          </cell>
          <cell r="N434">
            <v>0</v>
          </cell>
        </row>
        <row r="435">
          <cell r="G435">
            <v>0</v>
          </cell>
          <cell r="H435" t="str">
            <v>Bh</v>
          </cell>
          <cell r="J435" t="str">
            <v>Fisher f 8 mm</v>
          </cell>
          <cell r="K435" t="str">
            <v>@</v>
          </cell>
          <cell r="L435" t="str">
            <v>Rp.</v>
          </cell>
          <cell r="M435">
            <v>10000</v>
          </cell>
          <cell r="N435">
            <v>0</v>
          </cell>
        </row>
        <row r="436">
          <cell r="J436" t="str">
            <v>Jumlah</v>
          </cell>
          <cell r="M436" t="str">
            <v>Rp.</v>
          </cell>
          <cell r="N436">
            <v>3776275.09</v>
          </cell>
        </row>
        <row r="437">
          <cell r="G437" t="str">
            <v>Tipe PT4</v>
          </cell>
          <cell r="R437">
            <v>4502553.8099999996</v>
          </cell>
        </row>
        <row r="438">
          <cell r="G438">
            <v>0.26850000000000002</v>
          </cell>
          <cell r="H438" t="str">
            <v>M3</v>
          </cell>
          <cell r="J438" t="str">
            <v>Pekerjaan kusen pintu, jendela dan Boven kayu klas I (Bayam)</v>
          </cell>
          <cell r="K438" t="str">
            <v>@</v>
          </cell>
          <cell r="L438" t="str">
            <v>Rp.</v>
          </cell>
          <cell r="M438">
            <v>7087500</v>
          </cell>
          <cell r="N438">
            <v>1902993.75</v>
          </cell>
        </row>
        <row r="439">
          <cell r="G439">
            <v>16.236999999999998</v>
          </cell>
          <cell r="H439" t="str">
            <v>M2</v>
          </cell>
          <cell r="J439" t="str">
            <v>Pekerjaan Menie Kayu</v>
          </cell>
          <cell r="K439" t="str">
            <v>@</v>
          </cell>
          <cell r="L439" t="str">
            <v>Rp.</v>
          </cell>
          <cell r="M439">
            <v>4987</v>
          </cell>
          <cell r="N439">
            <v>80973.919999999998</v>
          </cell>
        </row>
        <row r="440">
          <cell r="G440">
            <v>16.236999999999998</v>
          </cell>
          <cell r="H440" t="str">
            <v>M2</v>
          </cell>
          <cell r="J440" t="str">
            <v>Pekerjaan cat Kayu</v>
          </cell>
          <cell r="K440" t="str">
            <v>@</v>
          </cell>
          <cell r="L440" t="str">
            <v>Rp.</v>
          </cell>
          <cell r="M440">
            <v>15708.75</v>
          </cell>
          <cell r="N440">
            <v>255062.97</v>
          </cell>
        </row>
        <row r="441">
          <cell r="G441">
            <v>16.8352</v>
          </cell>
          <cell r="H441" t="str">
            <v>M2</v>
          </cell>
          <cell r="J441" t="str">
            <v>Pasang Partisi Gypsum 9 mm</v>
          </cell>
          <cell r="K441" t="str">
            <v>@</v>
          </cell>
          <cell r="L441" t="str">
            <v>Rp.</v>
          </cell>
          <cell r="M441">
            <v>80715</v>
          </cell>
          <cell r="N441">
            <v>1358853.17</v>
          </cell>
        </row>
        <row r="442">
          <cell r="G442">
            <v>0</v>
          </cell>
          <cell r="H442" t="str">
            <v>M2</v>
          </cell>
          <cell r="J442" t="str">
            <v>Pekerjaan daun pintu panil  Papan Klas I (Bayam)</v>
          </cell>
          <cell r="K442" t="str">
            <v>@</v>
          </cell>
          <cell r="L442" t="str">
            <v>Rp.</v>
          </cell>
          <cell r="M442">
            <v>0</v>
          </cell>
          <cell r="N442">
            <v>0</v>
          </cell>
        </row>
        <row r="443">
          <cell r="G443">
            <v>1.28</v>
          </cell>
          <cell r="H443" t="str">
            <v>M2</v>
          </cell>
          <cell r="J443" t="str">
            <v>Pasang daun pintu / jendela panil kaca polos 5 mm</v>
          </cell>
          <cell r="K443" t="str">
            <v>@</v>
          </cell>
          <cell r="L443" t="str">
            <v>Rp.</v>
          </cell>
          <cell r="M443">
            <v>236000</v>
          </cell>
          <cell r="N443">
            <v>302080</v>
          </cell>
        </row>
        <row r="444">
          <cell r="G444">
            <v>2.16</v>
          </cell>
          <cell r="H444" t="str">
            <v>M2</v>
          </cell>
          <cell r="J444" t="str">
            <v>Pasang kaca mati polos kaca polos 5 mm</v>
          </cell>
          <cell r="K444" t="str">
            <v>@</v>
          </cell>
          <cell r="L444" t="str">
            <v>Rp.</v>
          </cell>
          <cell r="M444">
            <v>110740</v>
          </cell>
          <cell r="N444">
            <v>239198.4</v>
          </cell>
        </row>
        <row r="445">
          <cell r="G445">
            <v>0</v>
          </cell>
          <cell r="H445" t="str">
            <v>M1</v>
          </cell>
          <cell r="J445" t="str">
            <v>List Daun Pintu 3/5 cm</v>
          </cell>
          <cell r="K445" t="str">
            <v>@</v>
          </cell>
          <cell r="L445" t="str">
            <v>Rp.</v>
          </cell>
          <cell r="M445">
            <v>0</v>
          </cell>
          <cell r="N445">
            <v>0</v>
          </cell>
        </row>
        <row r="446">
          <cell r="G446">
            <v>92.28</v>
          </cell>
          <cell r="H446" t="str">
            <v>M1</v>
          </cell>
          <cell r="J446" t="str">
            <v>List Kayu 1,5/3 cm</v>
          </cell>
          <cell r="K446" t="str">
            <v>@</v>
          </cell>
          <cell r="L446" t="str">
            <v>Rp.</v>
          </cell>
          <cell r="M446">
            <v>3220</v>
          </cell>
          <cell r="N446">
            <v>297141.59999999998</v>
          </cell>
        </row>
        <row r="447">
          <cell r="G447">
            <v>0</v>
          </cell>
          <cell r="H447" t="str">
            <v>Bh</v>
          </cell>
          <cell r="J447" t="str">
            <v>Pasang kunci tanam double slaag</v>
          </cell>
          <cell r="K447" t="str">
            <v>@</v>
          </cell>
          <cell r="L447" t="str">
            <v>Rp.</v>
          </cell>
          <cell r="M447">
            <v>0</v>
          </cell>
          <cell r="N447">
            <v>0</v>
          </cell>
        </row>
        <row r="448">
          <cell r="G448">
            <v>0</v>
          </cell>
          <cell r="H448" t="str">
            <v>Bh</v>
          </cell>
          <cell r="J448" t="str">
            <v>Pasang engsel pintu</v>
          </cell>
          <cell r="K448" t="str">
            <v>@</v>
          </cell>
          <cell r="L448" t="str">
            <v>Rp.</v>
          </cell>
          <cell r="M448">
            <v>0</v>
          </cell>
          <cell r="N448">
            <v>0</v>
          </cell>
        </row>
        <row r="449">
          <cell r="G449">
            <v>4</v>
          </cell>
          <cell r="H449" t="str">
            <v>Bh</v>
          </cell>
          <cell r="J449" t="str">
            <v>Pasang engsel jendela/Boven</v>
          </cell>
          <cell r="K449" t="str">
            <v>@</v>
          </cell>
          <cell r="L449" t="str">
            <v>Rp.</v>
          </cell>
          <cell r="M449">
            <v>9375</v>
          </cell>
          <cell r="N449">
            <v>37500</v>
          </cell>
        </row>
        <row r="450">
          <cell r="G450">
            <v>4</v>
          </cell>
          <cell r="H450" t="str">
            <v>Bh</v>
          </cell>
          <cell r="J450" t="str">
            <v>Pasang kait angin</v>
          </cell>
          <cell r="K450" t="str">
            <v>@</v>
          </cell>
          <cell r="L450" t="str">
            <v>Rp.</v>
          </cell>
          <cell r="M450">
            <v>5175</v>
          </cell>
          <cell r="N450">
            <v>20700</v>
          </cell>
        </row>
        <row r="451">
          <cell r="G451">
            <v>2</v>
          </cell>
          <cell r="H451" t="str">
            <v>Bh</v>
          </cell>
          <cell r="J451" t="str">
            <v>Pasang gerendel jendela/Boven</v>
          </cell>
          <cell r="K451" t="str">
            <v>@</v>
          </cell>
          <cell r="L451" t="str">
            <v>Rp.</v>
          </cell>
          <cell r="M451">
            <v>4025</v>
          </cell>
          <cell r="N451">
            <v>8050</v>
          </cell>
        </row>
        <row r="452">
          <cell r="G452">
            <v>0</v>
          </cell>
          <cell r="H452" t="str">
            <v>Bh</v>
          </cell>
          <cell r="J452" t="str">
            <v>Pasang Espanolet</v>
          </cell>
          <cell r="K452" t="str">
            <v>@</v>
          </cell>
          <cell r="L452" t="str">
            <v>Rp.</v>
          </cell>
          <cell r="M452">
            <v>0</v>
          </cell>
          <cell r="N452">
            <v>0</v>
          </cell>
        </row>
        <row r="453">
          <cell r="G453">
            <v>0</v>
          </cell>
          <cell r="H453" t="str">
            <v>Bh</v>
          </cell>
          <cell r="J453" t="str">
            <v>Fisher f 8 mm</v>
          </cell>
          <cell r="K453" t="str">
            <v>@</v>
          </cell>
          <cell r="L453" t="str">
            <v>Rp.</v>
          </cell>
          <cell r="M453">
            <v>10000</v>
          </cell>
          <cell r="N453">
            <v>0</v>
          </cell>
        </row>
        <row r="454">
          <cell r="J454" t="str">
            <v>Jumlah</v>
          </cell>
          <cell r="M454" t="str">
            <v>Rp.</v>
          </cell>
          <cell r="N454">
            <v>4502553.8099999996</v>
          </cell>
        </row>
        <row r="455">
          <cell r="G455" t="str">
            <v>Tipe PT5</v>
          </cell>
          <cell r="R455">
            <v>4073200.5799999996</v>
          </cell>
        </row>
        <row r="456">
          <cell r="G456">
            <v>0.1918</v>
          </cell>
          <cell r="H456" t="str">
            <v>M3</v>
          </cell>
          <cell r="J456" t="str">
            <v>Pekerjaan kusen pintu, jendela dan Boven kayu klas I (Bayam)</v>
          </cell>
          <cell r="K456" t="str">
            <v>@</v>
          </cell>
          <cell r="L456" t="str">
            <v>Rp.</v>
          </cell>
          <cell r="M456">
            <v>7087500</v>
          </cell>
          <cell r="N456">
            <v>1359382.5</v>
          </cell>
        </row>
        <row r="457">
          <cell r="G457">
            <v>11.295999999999999</v>
          </cell>
          <cell r="H457" t="str">
            <v>M2</v>
          </cell>
          <cell r="J457" t="str">
            <v>Pekerjaan Menie Kayu</v>
          </cell>
          <cell r="K457" t="str">
            <v>@</v>
          </cell>
          <cell r="L457" t="str">
            <v>Rp.</v>
          </cell>
          <cell r="M457">
            <v>4987</v>
          </cell>
          <cell r="N457">
            <v>56333.15</v>
          </cell>
        </row>
        <row r="458">
          <cell r="G458">
            <v>11.295999999999999</v>
          </cell>
          <cell r="H458" t="str">
            <v>M2</v>
          </cell>
          <cell r="J458" t="str">
            <v>Pekerjaan cat Kayu</v>
          </cell>
          <cell r="K458" t="str">
            <v>@</v>
          </cell>
          <cell r="L458" t="str">
            <v>Rp.</v>
          </cell>
          <cell r="M458">
            <v>15708.75</v>
          </cell>
          <cell r="N458">
            <v>177446.04</v>
          </cell>
        </row>
        <row r="459">
          <cell r="G459">
            <v>13.3688</v>
          </cell>
          <cell r="H459" t="str">
            <v>M2</v>
          </cell>
          <cell r="J459" t="str">
            <v>Pasang Partisi Gypsum 9 mm</v>
          </cell>
          <cell r="K459" t="str">
            <v>@</v>
          </cell>
          <cell r="L459" t="str">
            <v>Rp.</v>
          </cell>
          <cell r="M459">
            <v>80715</v>
          </cell>
          <cell r="N459">
            <v>1079062.69</v>
          </cell>
        </row>
        <row r="460">
          <cell r="G460">
            <v>1.98</v>
          </cell>
          <cell r="H460" t="str">
            <v>M2</v>
          </cell>
          <cell r="J460" t="str">
            <v>Pekerjaan daun pintu panil  Papan Klas I (Bayam)</v>
          </cell>
          <cell r="K460" t="str">
            <v>@</v>
          </cell>
          <cell r="L460" t="str">
            <v>Rp.</v>
          </cell>
          <cell r="M460">
            <v>281500</v>
          </cell>
          <cell r="N460">
            <v>557370</v>
          </cell>
        </row>
        <row r="461">
          <cell r="G461">
            <v>0.72</v>
          </cell>
          <cell r="H461" t="str">
            <v>M2</v>
          </cell>
          <cell r="J461" t="str">
            <v>Pasang daun pintu / jendela panil kaca polos 5 mm</v>
          </cell>
          <cell r="K461" t="str">
            <v>@</v>
          </cell>
          <cell r="L461" t="str">
            <v>Rp.</v>
          </cell>
          <cell r="M461">
            <v>236000</v>
          </cell>
          <cell r="N461">
            <v>169920</v>
          </cell>
        </row>
        <row r="462">
          <cell r="G462">
            <v>2.16</v>
          </cell>
          <cell r="H462" t="str">
            <v>M2</v>
          </cell>
          <cell r="J462" t="str">
            <v>Pasang kaca mati polos kaca polos 5 mm</v>
          </cell>
          <cell r="K462" t="str">
            <v>@</v>
          </cell>
          <cell r="L462" t="str">
            <v>Rp.</v>
          </cell>
          <cell r="M462">
            <v>110740</v>
          </cell>
          <cell r="N462">
            <v>239198.4</v>
          </cell>
        </row>
        <row r="463">
          <cell r="G463">
            <v>0</v>
          </cell>
          <cell r="H463" t="str">
            <v>M1</v>
          </cell>
          <cell r="J463" t="str">
            <v>List Daun Pintu 3/5 cm</v>
          </cell>
          <cell r="K463" t="str">
            <v>@</v>
          </cell>
          <cell r="L463" t="str">
            <v>Rp.</v>
          </cell>
          <cell r="M463">
            <v>0</v>
          </cell>
          <cell r="N463">
            <v>0</v>
          </cell>
        </row>
        <row r="464">
          <cell r="G464">
            <v>72.239999999999995</v>
          </cell>
          <cell r="H464" t="str">
            <v>M1</v>
          </cell>
          <cell r="J464" t="str">
            <v>List Kayu 1,5/3 cm</v>
          </cell>
          <cell r="K464" t="str">
            <v>@</v>
          </cell>
          <cell r="L464" t="str">
            <v>Rp.</v>
          </cell>
          <cell r="M464">
            <v>3220</v>
          </cell>
          <cell r="N464">
            <v>232612.8</v>
          </cell>
        </row>
        <row r="465">
          <cell r="G465">
            <v>1</v>
          </cell>
          <cell r="H465" t="str">
            <v>Bh</v>
          </cell>
          <cell r="J465" t="str">
            <v>Pasang kunci tanam double slaag</v>
          </cell>
          <cell r="K465" t="str">
            <v>@</v>
          </cell>
          <cell r="L465" t="str">
            <v>Rp.</v>
          </cell>
          <cell r="M465">
            <v>112500</v>
          </cell>
          <cell r="N465">
            <v>112500</v>
          </cell>
        </row>
        <row r="466">
          <cell r="G466">
            <v>3</v>
          </cell>
          <cell r="H466" t="str">
            <v>Bh</v>
          </cell>
          <cell r="J466" t="str">
            <v>Pasang engsel pintu</v>
          </cell>
          <cell r="K466" t="str">
            <v>@</v>
          </cell>
          <cell r="L466" t="str">
            <v>Rp.</v>
          </cell>
          <cell r="M466">
            <v>18750</v>
          </cell>
          <cell r="N466">
            <v>56250</v>
          </cell>
        </row>
        <row r="467">
          <cell r="G467">
            <v>2</v>
          </cell>
          <cell r="H467" t="str">
            <v>Bh</v>
          </cell>
          <cell r="J467" t="str">
            <v>Pasang engsel jendela/Boven</v>
          </cell>
          <cell r="K467" t="str">
            <v>@</v>
          </cell>
          <cell r="L467" t="str">
            <v>Rp.</v>
          </cell>
          <cell r="M467">
            <v>9375</v>
          </cell>
          <cell r="N467">
            <v>18750</v>
          </cell>
        </row>
        <row r="468">
          <cell r="G468">
            <v>2</v>
          </cell>
          <cell r="H468" t="str">
            <v>Bh</v>
          </cell>
          <cell r="J468" t="str">
            <v>Pasang kait angin</v>
          </cell>
          <cell r="K468" t="str">
            <v>@</v>
          </cell>
          <cell r="L468" t="str">
            <v>Rp.</v>
          </cell>
          <cell r="M468">
            <v>5175</v>
          </cell>
          <cell r="N468">
            <v>10350</v>
          </cell>
        </row>
        <row r="469">
          <cell r="G469">
            <v>1</v>
          </cell>
          <cell r="H469" t="str">
            <v>Bh</v>
          </cell>
          <cell r="J469" t="str">
            <v>Pasang gerendel jendela/Boven</v>
          </cell>
          <cell r="K469" t="str">
            <v>@</v>
          </cell>
          <cell r="L469" t="str">
            <v>Rp.</v>
          </cell>
          <cell r="M469">
            <v>4025</v>
          </cell>
          <cell r="N469">
            <v>4025</v>
          </cell>
        </row>
        <row r="470">
          <cell r="G470">
            <v>0</v>
          </cell>
          <cell r="H470" t="str">
            <v>Bh</v>
          </cell>
          <cell r="J470" t="str">
            <v>Pasang Espanolet</v>
          </cell>
          <cell r="K470" t="str">
            <v>@</v>
          </cell>
          <cell r="L470" t="str">
            <v>Rp.</v>
          </cell>
          <cell r="M470">
            <v>0</v>
          </cell>
          <cell r="N470">
            <v>0</v>
          </cell>
        </row>
        <row r="471">
          <cell r="G471">
            <v>0</v>
          </cell>
          <cell r="H471" t="str">
            <v>Bh</v>
          </cell>
          <cell r="J471" t="str">
            <v>Fisher f 8 mm</v>
          </cell>
          <cell r="K471" t="str">
            <v>@</v>
          </cell>
          <cell r="L471" t="str">
            <v>Rp.</v>
          </cell>
          <cell r="M471">
            <v>10000</v>
          </cell>
          <cell r="N471">
            <v>0</v>
          </cell>
        </row>
        <row r="472">
          <cell r="J472" t="str">
            <v>Jumlah</v>
          </cell>
          <cell r="M472" t="str">
            <v>Rp.</v>
          </cell>
          <cell r="N472">
            <v>4073200.5799999996</v>
          </cell>
        </row>
        <row r="473">
          <cell r="G473" t="str">
            <v>Tipe PT6</v>
          </cell>
          <cell r="R473">
            <v>5822355.8700000001</v>
          </cell>
        </row>
        <row r="474">
          <cell r="G474">
            <v>0.33239999999999997</v>
          </cell>
          <cell r="H474" t="str">
            <v>M3</v>
          </cell>
          <cell r="J474" t="str">
            <v>Pekerjaan kusen pintu, jendela dan Boven kayu klas I (Bayam)</v>
          </cell>
          <cell r="K474" t="str">
            <v>@</v>
          </cell>
          <cell r="L474" t="str">
            <v>Rp.</v>
          </cell>
          <cell r="M474">
            <v>7087500</v>
          </cell>
          <cell r="N474">
            <v>2355885</v>
          </cell>
        </row>
        <row r="475">
          <cell r="G475">
            <v>18.046199999999999</v>
          </cell>
          <cell r="H475" t="str">
            <v>M2</v>
          </cell>
          <cell r="J475" t="str">
            <v>Pekerjaan Menie Kayu</v>
          </cell>
          <cell r="K475" t="str">
            <v>@</v>
          </cell>
          <cell r="L475" t="str">
            <v>Rp.</v>
          </cell>
          <cell r="M475">
            <v>4987</v>
          </cell>
          <cell r="N475">
            <v>89996.4</v>
          </cell>
        </row>
        <row r="476">
          <cell r="G476">
            <v>18.046199999999999</v>
          </cell>
          <cell r="H476" t="str">
            <v>M2</v>
          </cell>
          <cell r="J476" t="str">
            <v>Pekerjaan cat Kayu</v>
          </cell>
          <cell r="K476" t="str">
            <v>@</v>
          </cell>
          <cell r="L476" t="str">
            <v>Rp.</v>
          </cell>
          <cell r="M476">
            <v>15708.75</v>
          </cell>
          <cell r="N476">
            <v>283483.24</v>
          </cell>
        </row>
        <row r="477">
          <cell r="G477">
            <v>31.0076</v>
          </cell>
          <cell r="H477" t="str">
            <v>M2</v>
          </cell>
          <cell r="J477" t="str">
            <v>Pasang Partisi Gypsum 9 mm</v>
          </cell>
          <cell r="K477" t="str">
            <v>@</v>
          </cell>
          <cell r="L477" t="str">
            <v>Rp.</v>
          </cell>
          <cell r="M477">
            <v>80715</v>
          </cell>
          <cell r="N477">
            <v>2502778.4300000002</v>
          </cell>
        </row>
        <row r="478">
          <cell r="G478">
            <v>0</v>
          </cell>
          <cell r="H478" t="str">
            <v>M2</v>
          </cell>
          <cell r="J478" t="str">
            <v>Pekerjaan daun pintu panil  Papan Klas I (Bayam)</v>
          </cell>
          <cell r="K478" t="str">
            <v>@</v>
          </cell>
          <cell r="L478" t="str">
            <v>Rp.</v>
          </cell>
          <cell r="M478">
            <v>0</v>
          </cell>
          <cell r="N478">
            <v>0</v>
          </cell>
        </row>
        <row r="479">
          <cell r="G479">
            <v>0</v>
          </cell>
          <cell r="H479" t="str">
            <v>M2</v>
          </cell>
          <cell r="J479" t="str">
            <v>Pasang daun pintu / jendela panil kaca polos 5 mm</v>
          </cell>
          <cell r="K479" t="str">
            <v>@</v>
          </cell>
          <cell r="L479" t="str">
            <v>Rp.</v>
          </cell>
          <cell r="M479">
            <v>0</v>
          </cell>
          <cell r="N479">
            <v>0</v>
          </cell>
        </row>
        <row r="480">
          <cell r="G480">
            <v>0</v>
          </cell>
          <cell r="H480" t="str">
            <v>M2</v>
          </cell>
          <cell r="J480" t="str">
            <v>Pasang kaca mati polos kaca polos 5 mm</v>
          </cell>
          <cell r="K480" t="str">
            <v>@</v>
          </cell>
          <cell r="L480" t="str">
            <v>Rp.</v>
          </cell>
          <cell r="M480">
            <v>0</v>
          </cell>
          <cell r="N480">
            <v>0</v>
          </cell>
        </row>
        <row r="481">
          <cell r="G481">
            <v>0</v>
          </cell>
          <cell r="H481" t="str">
            <v>M1</v>
          </cell>
          <cell r="J481" t="str">
            <v>List Daun Pintu 3/5 cm</v>
          </cell>
          <cell r="K481" t="str">
            <v>@</v>
          </cell>
          <cell r="L481" t="str">
            <v>Rp.</v>
          </cell>
          <cell r="M481">
            <v>0</v>
          </cell>
          <cell r="N481">
            <v>0</v>
          </cell>
        </row>
        <row r="482">
          <cell r="G482">
            <v>152.24</v>
          </cell>
          <cell r="H482" t="str">
            <v>M1</v>
          </cell>
          <cell r="J482" t="str">
            <v>List Kayu 1,5/3 cm</v>
          </cell>
          <cell r="K482" t="str">
            <v>@</v>
          </cell>
          <cell r="L482" t="str">
            <v>Rp.</v>
          </cell>
          <cell r="M482">
            <v>3220</v>
          </cell>
          <cell r="N482">
            <v>490212.8</v>
          </cell>
        </row>
        <row r="483">
          <cell r="G483">
            <v>0</v>
          </cell>
          <cell r="H483" t="str">
            <v>Bh</v>
          </cell>
          <cell r="J483" t="str">
            <v>Pasang kunci tanam double slaag</v>
          </cell>
          <cell r="K483" t="str">
            <v>@</v>
          </cell>
          <cell r="L483" t="str">
            <v>Rp.</v>
          </cell>
          <cell r="M483">
            <v>0</v>
          </cell>
          <cell r="N483">
            <v>0</v>
          </cell>
        </row>
        <row r="484">
          <cell r="G484">
            <v>0</v>
          </cell>
          <cell r="H484" t="str">
            <v>Bh</v>
          </cell>
          <cell r="J484" t="str">
            <v>Pasang engsel pintu</v>
          </cell>
          <cell r="K484" t="str">
            <v>@</v>
          </cell>
          <cell r="L484" t="str">
            <v>Rp.</v>
          </cell>
          <cell r="M484">
            <v>0</v>
          </cell>
          <cell r="N484">
            <v>0</v>
          </cell>
        </row>
        <row r="485">
          <cell r="G485">
            <v>0</v>
          </cell>
          <cell r="H485" t="str">
            <v>Bh</v>
          </cell>
          <cell r="J485" t="str">
            <v>Pasang engsel jendela/Boven</v>
          </cell>
          <cell r="K485" t="str">
            <v>@</v>
          </cell>
          <cell r="L485" t="str">
            <v>Rp.</v>
          </cell>
          <cell r="M485">
            <v>0</v>
          </cell>
          <cell r="N485">
            <v>0</v>
          </cell>
        </row>
        <row r="486">
          <cell r="G486">
            <v>0</v>
          </cell>
          <cell r="H486" t="str">
            <v>Bh</v>
          </cell>
          <cell r="J486" t="str">
            <v>Pasang kait angin</v>
          </cell>
          <cell r="K486" t="str">
            <v>@</v>
          </cell>
          <cell r="L486" t="str">
            <v>Rp.</v>
          </cell>
          <cell r="M486">
            <v>0</v>
          </cell>
          <cell r="N486">
            <v>0</v>
          </cell>
        </row>
        <row r="487">
          <cell r="G487">
            <v>0</v>
          </cell>
          <cell r="H487" t="str">
            <v>Bh</v>
          </cell>
          <cell r="J487" t="str">
            <v>Pasang gerendel jendela/Boven</v>
          </cell>
          <cell r="K487" t="str">
            <v>@</v>
          </cell>
          <cell r="L487" t="str">
            <v>Rp.</v>
          </cell>
          <cell r="M487">
            <v>0</v>
          </cell>
          <cell r="N487">
            <v>0</v>
          </cell>
        </row>
        <row r="488">
          <cell r="G488">
            <v>0</v>
          </cell>
          <cell r="H488" t="str">
            <v>Bh</v>
          </cell>
          <cell r="J488" t="str">
            <v>Pasang Espanolet</v>
          </cell>
          <cell r="K488" t="str">
            <v>@</v>
          </cell>
          <cell r="L488" t="str">
            <v>Rp.</v>
          </cell>
          <cell r="M488">
            <v>0</v>
          </cell>
          <cell r="N488">
            <v>0</v>
          </cell>
        </row>
        <row r="489">
          <cell r="G489">
            <v>10</v>
          </cell>
          <cell r="H489" t="str">
            <v>Bh</v>
          </cell>
          <cell r="J489" t="str">
            <v>Fisher f 8 mm</v>
          </cell>
          <cell r="K489" t="str">
            <v>@</v>
          </cell>
          <cell r="L489" t="str">
            <v>Rp.</v>
          </cell>
          <cell r="M489">
            <v>10000</v>
          </cell>
          <cell r="N489">
            <v>100000</v>
          </cell>
        </row>
        <row r="490">
          <cell r="J490" t="str">
            <v>Jumlah</v>
          </cell>
          <cell r="M490" t="str">
            <v>Rp.</v>
          </cell>
          <cell r="N490">
            <v>5822355.8700000001</v>
          </cell>
        </row>
        <row r="491">
          <cell r="G491" t="str">
            <v>Tipe PT7</v>
          </cell>
          <cell r="R491">
            <v>4726142.29</v>
          </cell>
        </row>
        <row r="492">
          <cell r="G492">
            <v>0.2419</v>
          </cell>
          <cell r="H492" t="str">
            <v>M3</v>
          </cell>
          <cell r="J492" t="str">
            <v>Pekerjaan kusen pintu, jendela dan Boven kayu klas I (Bayam)</v>
          </cell>
          <cell r="K492" t="str">
            <v>@</v>
          </cell>
          <cell r="L492" t="str">
            <v>Rp.</v>
          </cell>
          <cell r="M492">
            <v>7087500</v>
          </cell>
          <cell r="N492">
            <v>1714466.25</v>
          </cell>
        </row>
        <row r="493">
          <cell r="G493">
            <v>15.677</v>
          </cell>
          <cell r="H493" t="str">
            <v>M2</v>
          </cell>
          <cell r="J493" t="str">
            <v>Pekerjaan Menie Kayu</v>
          </cell>
          <cell r="K493" t="str">
            <v>@</v>
          </cell>
          <cell r="L493" t="str">
            <v>Rp.</v>
          </cell>
          <cell r="M493">
            <v>4987</v>
          </cell>
          <cell r="N493">
            <v>78181.2</v>
          </cell>
        </row>
        <row r="494">
          <cell r="G494">
            <v>15.677</v>
          </cell>
          <cell r="H494" t="str">
            <v>M2</v>
          </cell>
          <cell r="J494" t="str">
            <v>Pekerjaan cat Kayu</v>
          </cell>
          <cell r="K494" t="str">
            <v>@</v>
          </cell>
          <cell r="L494" t="str">
            <v>Rp.</v>
          </cell>
          <cell r="M494">
            <v>15708.75</v>
          </cell>
          <cell r="N494">
            <v>246266.07</v>
          </cell>
        </row>
        <row r="495">
          <cell r="G495">
            <v>10.2324</v>
          </cell>
          <cell r="H495" t="str">
            <v>M2</v>
          </cell>
          <cell r="J495" t="str">
            <v>Pasang Partisi Gypsum 9 mm</v>
          </cell>
          <cell r="K495" t="str">
            <v>@</v>
          </cell>
          <cell r="L495" t="str">
            <v>Rp.</v>
          </cell>
          <cell r="M495">
            <v>80715</v>
          </cell>
          <cell r="N495">
            <v>825908.17</v>
          </cell>
        </row>
        <row r="496">
          <cell r="G496">
            <v>1.98</v>
          </cell>
          <cell r="H496" t="str">
            <v>M2</v>
          </cell>
          <cell r="J496" t="str">
            <v>Pekerjaan daun pintu panil  Papan Klas I (Bayam)</v>
          </cell>
          <cell r="K496" t="str">
            <v>@</v>
          </cell>
          <cell r="L496" t="str">
            <v>Rp.</v>
          </cell>
          <cell r="M496">
            <v>281500</v>
          </cell>
          <cell r="N496">
            <v>557370</v>
          </cell>
        </row>
        <row r="497">
          <cell r="G497">
            <v>2</v>
          </cell>
          <cell r="H497" t="str">
            <v>M2</v>
          </cell>
          <cell r="J497" t="str">
            <v>Pasang daun pintu / jendela panil kaca polos 5 mm</v>
          </cell>
          <cell r="K497" t="str">
            <v>@</v>
          </cell>
          <cell r="L497" t="str">
            <v>Rp.</v>
          </cell>
          <cell r="M497">
            <v>236000</v>
          </cell>
          <cell r="N497">
            <v>472000</v>
          </cell>
        </row>
        <row r="498">
          <cell r="G498">
            <v>2.16</v>
          </cell>
          <cell r="H498" t="str">
            <v>M2</v>
          </cell>
          <cell r="J498" t="str">
            <v>Pasang kaca mati polos kaca polos 5 mm</v>
          </cell>
          <cell r="K498" t="str">
            <v>@</v>
          </cell>
          <cell r="L498" t="str">
            <v>Rp.</v>
          </cell>
          <cell r="M498">
            <v>110740</v>
          </cell>
          <cell r="N498">
            <v>239198.4</v>
          </cell>
        </row>
        <row r="499">
          <cell r="G499">
            <v>0</v>
          </cell>
          <cell r="H499" t="str">
            <v>M1</v>
          </cell>
          <cell r="J499" t="str">
            <v>List Daun Pintu 3/5 cm</v>
          </cell>
          <cell r="K499" t="str">
            <v>@</v>
          </cell>
          <cell r="L499" t="str">
            <v>Rp.</v>
          </cell>
          <cell r="M499">
            <v>0</v>
          </cell>
          <cell r="N499">
            <v>0</v>
          </cell>
        </row>
        <row r="500">
          <cell r="G500">
            <v>69.760000000000005</v>
          </cell>
          <cell r="H500" t="str">
            <v>M1</v>
          </cell>
          <cell r="J500" t="str">
            <v>List Kayu 1,5/3 cm</v>
          </cell>
          <cell r="K500" t="str">
            <v>@</v>
          </cell>
          <cell r="L500" t="str">
            <v>Rp.</v>
          </cell>
          <cell r="M500">
            <v>3220</v>
          </cell>
          <cell r="N500">
            <v>224627.20000000001</v>
          </cell>
        </row>
        <row r="501">
          <cell r="G501">
            <v>1</v>
          </cell>
          <cell r="H501" t="str">
            <v>Bh</v>
          </cell>
          <cell r="J501" t="str">
            <v>Pasang kunci tanam double slaag</v>
          </cell>
          <cell r="K501" t="str">
            <v>@</v>
          </cell>
          <cell r="L501" t="str">
            <v>Rp.</v>
          </cell>
          <cell r="M501">
            <v>112500</v>
          </cell>
          <cell r="N501">
            <v>112500</v>
          </cell>
        </row>
        <row r="502">
          <cell r="G502">
            <v>3</v>
          </cell>
          <cell r="H502" t="str">
            <v>Bh</v>
          </cell>
          <cell r="J502" t="str">
            <v>Pasang engsel pintu</v>
          </cell>
          <cell r="K502" t="str">
            <v>@</v>
          </cell>
          <cell r="L502" t="str">
            <v>Rp.</v>
          </cell>
          <cell r="M502">
            <v>18750</v>
          </cell>
          <cell r="N502">
            <v>56250</v>
          </cell>
        </row>
        <row r="503">
          <cell r="G503">
            <v>6</v>
          </cell>
          <cell r="H503" t="str">
            <v>Bh</v>
          </cell>
          <cell r="J503" t="str">
            <v>Pasang engsel jendela/Boven</v>
          </cell>
          <cell r="K503" t="str">
            <v>@</v>
          </cell>
          <cell r="L503" t="str">
            <v>Rp.</v>
          </cell>
          <cell r="M503">
            <v>9375</v>
          </cell>
          <cell r="N503">
            <v>56250</v>
          </cell>
        </row>
        <row r="504">
          <cell r="G504">
            <v>6</v>
          </cell>
          <cell r="H504" t="str">
            <v>Bh</v>
          </cell>
          <cell r="J504" t="str">
            <v>Pasang kait angin</v>
          </cell>
          <cell r="K504" t="str">
            <v>@</v>
          </cell>
          <cell r="L504" t="str">
            <v>Rp.</v>
          </cell>
          <cell r="M504">
            <v>5175</v>
          </cell>
          <cell r="N504">
            <v>31050</v>
          </cell>
        </row>
        <row r="505">
          <cell r="G505">
            <v>3</v>
          </cell>
          <cell r="H505" t="str">
            <v>Bh</v>
          </cell>
          <cell r="J505" t="str">
            <v>Pasang gerendel jendela/Boven</v>
          </cell>
          <cell r="K505" t="str">
            <v>@</v>
          </cell>
          <cell r="L505" t="str">
            <v>Rp.</v>
          </cell>
          <cell r="M505">
            <v>4025</v>
          </cell>
          <cell r="N505">
            <v>12075</v>
          </cell>
        </row>
        <row r="506">
          <cell r="G506">
            <v>0</v>
          </cell>
          <cell r="H506" t="str">
            <v>Bh</v>
          </cell>
          <cell r="J506" t="str">
            <v>Pasang Espanolet</v>
          </cell>
          <cell r="K506" t="str">
            <v>@</v>
          </cell>
          <cell r="L506" t="str">
            <v>Rp.</v>
          </cell>
          <cell r="M506">
            <v>0</v>
          </cell>
          <cell r="N506">
            <v>0</v>
          </cell>
        </row>
        <row r="507">
          <cell r="G507">
            <v>10</v>
          </cell>
          <cell r="H507" t="str">
            <v>Bh</v>
          </cell>
          <cell r="J507" t="str">
            <v>Fisher f 8 mm</v>
          </cell>
          <cell r="K507" t="str">
            <v>@</v>
          </cell>
          <cell r="L507" t="str">
            <v>Rp.</v>
          </cell>
          <cell r="M507">
            <v>10000</v>
          </cell>
          <cell r="N507">
            <v>100000</v>
          </cell>
        </row>
        <row r="508">
          <cell r="J508" t="str">
            <v>Jumlah</v>
          </cell>
          <cell r="M508" t="str">
            <v>Rp.</v>
          </cell>
          <cell r="N508">
            <v>4726142.29</v>
          </cell>
        </row>
        <row r="509">
          <cell r="G509" t="str">
            <v>Tipe PT8</v>
          </cell>
          <cell r="R509">
            <v>4432261.82</v>
          </cell>
        </row>
        <row r="510">
          <cell r="G510">
            <v>0.2611</v>
          </cell>
          <cell r="H510" t="str">
            <v>M3</v>
          </cell>
          <cell r="J510" t="str">
            <v>Pekerjaan kusen pintu, jendela dan Boven kayu klas I (Bayam)</v>
          </cell>
          <cell r="K510" t="str">
            <v>@</v>
          </cell>
          <cell r="L510" t="str">
            <v>Rp.</v>
          </cell>
          <cell r="M510">
            <v>7087500</v>
          </cell>
          <cell r="N510">
            <v>1850546.25</v>
          </cell>
        </row>
        <row r="511">
          <cell r="G511">
            <v>15.837999999999999</v>
          </cell>
          <cell r="H511" t="str">
            <v>M2</v>
          </cell>
          <cell r="J511" t="str">
            <v>Pekerjaan Menie Kayu</v>
          </cell>
          <cell r="K511" t="str">
            <v>@</v>
          </cell>
          <cell r="L511" t="str">
            <v>Rp.</v>
          </cell>
          <cell r="M511">
            <v>4987</v>
          </cell>
          <cell r="N511">
            <v>78984.11</v>
          </cell>
        </row>
        <row r="512">
          <cell r="G512">
            <v>15.837999999999999</v>
          </cell>
          <cell r="H512" t="str">
            <v>M2</v>
          </cell>
          <cell r="J512" t="str">
            <v>Pekerjaan cat Kayu</v>
          </cell>
          <cell r="K512" t="str">
            <v>@</v>
          </cell>
          <cell r="L512" t="str">
            <v>Rp.</v>
          </cell>
          <cell r="M512">
            <v>15708.75</v>
          </cell>
          <cell r="N512">
            <v>248795.18</v>
          </cell>
        </row>
        <row r="513">
          <cell r="G513">
            <v>15.5892</v>
          </cell>
          <cell r="H513" t="str">
            <v>M2</v>
          </cell>
          <cell r="J513" t="str">
            <v>Pasang Partisi Gypsum 9 mm</v>
          </cell>
          <cell r="K513" t="str">
            <v>@</v>
          </cell>
          <cell r="L513" t="str">
            <v>Rp.</v>
          </cell>
          <cell r="M513">
            <v>80715</v>
          </cell>
          <cell r="N513">
            <v>1258282.28</v>
          </cell>
        </row>
        <row r="514">
          <cell r="G514">
            <v>0</v>
          </cell>
          <cell r="H514" t="str">
            <v>M2</v>
          </cell>
          <cell r="J514" t="str">
            <v>Pekerjaan daun pintu panil  Papan Klas I (Bayam)</v>
          </cell>
          <cell r="K514" t="str">
            <v>@</v>
          </cell>
          <cell r="L514" t="str">
            <v>Rp.</v>
          </cell>
          <cell r="M514">
            <v>0</v>
          </cell>
          <cell r="N514">
            <v>0</v>
          </cell>
        </row>
        <row r="515">
          <cell r="G515">
            <v>1.28</v>
          </cell>
          <cell r="H515" t="str">
            <v>M2</v>
          </cell>
          <cell r="J515" t="str">
            <v>Pasang daun pintu / jendela panil kaca polos 5 mm</v>
          </cell>
          <cell r="K515" t="str">
            <v>@</v>
          </cell>
          <cell r="L515" t="str">
            <v>Rp.</v>
          </cell>
          <cell r="M515">
            <v>236000</v>
          </cell>
          <cell r="N515">
            <v>302080</v>
          </cell>
        </row>
        <row r="516">
          <cell r="G516">
            <v>2.16</v>
          </cell>
          <cell r="H516" t="str">
            <v>M2</v>
          </cell>
          <cell r="J516" t="str">
            <v>Pasang kaca mati polos kaca polos 5 mm</v>
          </cell>
          <cell r="K516" t="str">
            <v>@</v>
          </cell>
          <cell r="L516" t="str">
            <v>Rp.</v>
          </cell>
          <cell r="M516">
            <v>110740</v>
          </cell>
          <cell r="N516">
            <v>239198.4</v>
          </cell>
        </row>
        <row r="517">
          <cell r="G517">
            <v>0</v>
          </cell>
          <cell r="H517" t="str">
            <v>M1</v>
          </cell>
          <cell r="J517" t="str">
            <v>List Daun Pintu 3/5 cm</v>
          </cell>
          <cell r="K517" t="str">
            <v>@</v>
          </cell>
          <cell r="L517" t="str">
            <v>Rp.</v>
          </cell>
          <cell r="M517">
            <v>0</v>
          </cell>
          <cell r="N517">
            <v>0</v>
          </cell>
        </row>
        <row r="518">
          <cell r="G518">
            <v>89.48</v>
          </cell>
          <cell r="H518" t="str">
            <v>M1</v>
          </cell>
          <cell r="J518" t="str">
            <v>List Kayu 1,5/3 cm</v>
          </cell>
          <cell r="K518" t="str">
            <v>@</v>
          </cell>
          <cell r="L518" t="str">
            <v>Rp.</v>
          </cell>
          <cell r="M518">
            <v>3220</v>
          </cell>
          <cell r="N518">
            <v>288125.59999999998</v>
          </cell>
        </row>
        <row r="519">
          <cell r="G519">
            <v>0</v>
          </cell>
          <cell r="H519" t="str">
            <v>Bh</v>
          </cell>
          <cell r="J519" t="str">
            <v>Pasang kunci tanam double slaag</v>
          </cell>
          <cell r="K519" t="str">
            <v>@</v>
          </cell>
          <cell r="L519" t="str">
            <v>Rp.</v>
          </cell>
          <cell r="M519">
            <v>0</v>
          </cell>
          <cell r="N519">
            <v>0</v>
          </cell>
        </row>
        <row r="520">
          <cell r="G520">
            <v>0</v>
          </cell>
          <cell r="H520" t="str">
            <v>Bh</v>
          </cell>
          <cell r="J520" t="str">
            <v>Pasang engsel pintu</v>
          </cell>
          <cell r="K520" t="str">
            <v>@</v>
          </cell>
          <cell r="L520" t="str">
            <v>Rp.</v>
          </cell>
          <cell r="M520">
            <v>0</v>
          </cell>
          <cell r="N520">
            <v>0</v>
          </cell>
        </row>
        <row r="521">
          <cell r="G521">
            <v>4</v>
          </cell>
          <cell r="H521" t="str">
            <v>Bh</v>
          </cell>
          <cell r="J521" t="str">
            <v>Pasang engsel jendela/Boven</v>
          </cell>
          <cell r="K521" t="str">
            <v>@</v>
          </cell>
          <cell r="L521" t="str">
            <v>Rp.</v>
          </cell>
          <cell r="M521">
            <v>9375</v>
          </cell>
          <cell r="N521">
            <v>37500</v>
          </cell>
        </row>
        <row r="522">
          <cell r="G522">
            <v>4</v>
          </cell>
          <cell r="H522" t="str">
            <v>Bh</v>
          </cell>
          <cell r="J522" t="str">
            <v>Pasang kait angin</v>
          </cell>
          <cell r="K522" t="str">
            <v>@</v>
          </cell>
          <cell r="L522" t="str">
            <v>Rp.</v>
          </cell>
          <cell r="M522">
            <v>5175</v>
          </cell>
          <cell r="N522">
            <v>20700</v>
          </cell>
        </row>
        <row r="523">
          <cell r="G523">
            <v>2</v>
          </cell>
          <cell r="H523" t="str">
            <v>Bh</v>
          </cell>
          <cell r="J523" t="str">
            <v>Pasang gerendel jendela/Boven</v>
          </cell>
          <cell r="K523" t="str">
            <v>@</v>
          </cell>
          <cell r="L523" t="str">
            <v>Rp.</v>
          </cell>
          <cell r="M523">
            <v>4025</v>
          </cell>
          <cell r="N523">
            <v>8050</v>
          </cell>
        </row>
        <row r="524">
          <cell r="G524">
            <v>0</v>
          </cell>
          <cell r="H524" t="str">
            <v>Bh</v>
          </cell>
          <cell r="J524" t="str">
            <v>Pasang Espanolet</v>
          </cell>
          <cell r="K524" t="str">
            <v>@</v>
          </cell>
          <cell r="L524" t="str">
            <v>Rp.</v>
          </cell>
          <cell r="M524">
            <v>0</v>
          </cell>
          <cell r="N524">
            <v>0</v>
          </cell>
        </row>
        <row r="525">
          <cell r="G525">
            <v>10</v>
          </cell>
          <cell r="H525" t="str">
            <v>Bh</v>
          </cell>
          <cell r="J525" t="str">
            <v>Fisher f 8 mm</v>
          </cell>
          <cell r="K525" t="str">
            <v>@</v>
          </cell>
          <cell r="L525" t="str">
            <v>Rp.</v>
          </cell>
          <cell r="M525">
            <v>10000</v>
          </cell>
          <cell r="N525">
            <v>100000</v>
          </cell>
        </row>
        <row r="526">
          <cell r="J526" t="str">
            <v>Jumlah</v>
          </cell>
          <cell r="M526" t="str">
            <v>Rp.</v>
          </cell>
          <cell r="N526">
            <v>4432261.82</v>
          </cell>
        </row>
        <row r="527">
          <cell r="G527" t="str">
            <v>Tipe PT9</v>
          </cell>
          <cell r="R527">
            <v>5108985.3800000008</v>
          </cell>
        </row>
        <row r="528">
          <cell r="G528">
            <v>0.24210000000000001</v>
          </cell>
          <cell r="H528" t="str">
            <v>M3</v>
          </cell>
          <cell r="J528" t="str">
            <v>Pekerjaan kusen pintu, jendela dan Boven kayu klas I (Bayam)</v>
          </cell>
          <cell r="K528" t="str">
            <v>@</v>
          </cell>
          <cell r="L528" t="str">
            <v>Rp.</v>
          </cell>
          <cell r="M528">
            <v>7087500</v>
          </cell>
          <cell r="N528">
            <v>1715883.75</v>
          </cell>
        </row>
        <row r="529">
          <cell r="G529">
            <v>16.973199999999999</v>
          </cell>
          <cell r="H529" t="str">
            <v>M2</v>
          </cell>
          <cell r="J529" t="str">
            <v>Pekerjaan Menie Kayu</v>
          </cell>
          <cell r="K529" t="str">
            <v>@</v>
          </cell>
          <cell r="L529" t="str">
            <v>Rp.</v>
          </cell>
          <cell r="M529">
            <v>4987</v>
          </cell>
          <cell r="N529">
            <v>84645.35</v>
          </cell>
        </row>
        <row r="530">
          <cell r="G530">
            <v>16.973199999999999</v>
          </cell>
          <cell r="H530" t="str">
            <v>M2</v>
          </cell>
          <cell r="J530" t="str">
            <v>Pekerjaan cat Kayu</v>
          </cell>
          <cell r="K530" t="str">
            <v>@</v>
          </cell>
          <cell r="L530" t="str">
            <v>Rp.</v>
          </cell>
          <cell r="M530">
            <v>15708.75</v>
          </cell>
          <cell r="N530">
            <v>266627.76</v>
          </cell>
        </row>
        <row r="531">
          <cell r="G531">
            <v>5.7695999999999996</v>
          </cell>
          <cell r="H531" t="str">
            <v>M2</v>
          </cell>
          <cell r="J531" t="str">
            <v>Pasang Partisi Gypsum 9 mm</v>
          </cell>
          <cell r="K531" t="str">
            <v>@</v>
          </cell>
          <cell r="L531" t="str">
            <v>Rp.</v>
          </cell>
          <cell r="M531">
            <v>80715</v>
          </cell>
          <cell r="N531">
            <v>465693.26</v>
          </cell>
        </row>
        <row r="532">
          <cell r="G532">
            <v>3.96</v>
          </cell>
          <cell r="H532" t="str">
            <v>M2</v>
          </cell>
          <cell r="J532" t="str">
            <v>Pekerjaan daun pintu panil  Papan Klas I (Bayam)</v>
          </cell>
          <cell r="K532" t="str">
            <v>@</v>
          </cell>
          <cell r="L532" t="str">
            <v>Rp.</v>
          </cell>
          <cell r="M532">
            <v>281500</v>
          </cell>
          <cell r="N532">
            <v>1114740</v>
          </cell>
        </row>
        <row r="533">
          <cell r="G533">
            <v>2.3519999999999999</v>
          </cell>
          <cell r="H533" t="str">
            <v>M2</v>
          </cell>
          <cell r="J533" t="str">
            <v>Pasang daun pintu / jendela panil kaca polos 5 mm</v>
          </cell>
          <cell r="K533" t="str">
            <v>@</v>
          </cell>
          <cell r="L533" t="str">
            <v>Rp.</v>
          </cell>
          <cell r="M533">
            <v>236000</v>
          </cell>
          <cell r="N533">
            <v>555072</v>
          </cell>
        </row>
        <row r="534">
          <cell r="G534">
            <v>1.5389999999999999</v>
          </cell>
          <cell r="H534" t="str">
            <v>M2</v>
          </cell>
          <cell r="J534" t="str">
            <v>Pasang kaca mati polos kaca polos 5 mm</v>
          </cell>
          <cell r="K534" t="str">
            <v>@</v>
          </cell>
          <cell r="L534" t="str">
            <v>Rp.</v>
          </cell>
          <cell r="M534">
            <v>110740</v>
          </cell>
          <cell r="N534">
            <v>170428.86</v>
          </cell>
        </row>
        <row r="535">
          <cell r="G535">
            <v>0</v>
          </cell>
          <cell r="H535" t="str">
            <v>M1</v>
          </cell>
          <cell r="J535" t="str">
            <v>List Daun Pintu 3/5 cm</v>
          </cell>
          <cell r="K535" t="str">
            <v>@</v>
          </cell>
          <cell r="L535" t="str">
            <v>Rp.</v>
          </cell>
          <cell r="M535">
            <v>0</v>
          </cell>
          <cell r="N535">
            <v>0</v>
          </cell>
        </row>
        <row r="536">
          <cell r="G536">
            <v>51.52</v>
          </cell>
          <cell r="H536" t="str">
            <v>M1</v>
          </cell>
          <cell r="J536" t="str">
            <v>List Kayu 1,5/3 cm</v>
          </cell>
          <cell r="K536" t="str">
            <v>@</v>
          </cell>
          <cell r="L536" t="str">
            <v>Rp.</v>
          </cell>
          <cell r="M536">
            <v>3220</v>
          </cell>
          <cell r="N536">
            <v>165894.39999999999</v>
          </cell>
        </row>
        <row r="537">
          <cell r="G537">
            <v>2</v>
          </cell>
          <cell r="H537" t="str">
            <v>Bh</v>
          </cell>
          <cell r="J537" t="str">
            <v>Pasang kunci tanam double slaag</v>
          </cell>
          <cell r="K537" t="str">
            <v>@</v>
          </cell>
          <cell r="L537" t="str">
            <v>Rp.</v>
          </cell>
          <cell r="M537">
            <v>112500</v>
          </cell>
          <cell r="N537">
            <v>225000</v>
          </cell>
        </row>
        <row r="538">
          <cell r="G538">
            <v>6</v>
          </cell>
          <cell r="H538" t="str">
            <v>Bh</v>
          </cell>
          <cell r="J538" t="str">
            <v>Pasang engsel pintu</v>
          </cell>
          <cell r="K538" t="str">
            <v>@</v>
          </cell>
          <cell r="L538" t="str">
            <v>Rp.</v>
          </cell>
          <cell r="M538">
            <v>18750</v>
          </cell>
          <cell r="N538">
            <v>112500</v>
          </cell>
        </row>
        <row r="539">
          <cell r="G539">
            <v>8</v>
          </cell>
          <cell r="H539" t="str">
            <v>Bh</v>
          </cell>
          <cell r="J539" t="str">
            <v>Pasang engsel jendela/Boven</v>
          </cell>
          <cell r="K539" t="str">
            <v>@</v>
          </cell>
          <cell r="L539" t="str">
            <v>Rp.</v>
          </cell>
          <cell r="M539">
            <v>9375</v>
          </cell>
          <cell r="N539">
            <v>75000</v>
          </cell>
        </row>
        <row r="540">
          <cell r="G540">
            <v>8</v>
          </cell>
          <cell r="H540" t="str">
            <v>Bh</v>
          </cell>
          <cell r="J540" t="str">
            <v>Pasang kait angin</v>
          </cell>
          <cell r="K540" t="str">
            <v>@</v>
          </cell>
          <cell r="L540" t="str">
            <v>Rp.</v>
          </cell>
          <cell r="M540">
            <v>5175</v>
          </cell>
          <cell r="N540">
            <v>41400</v>
          </cell>
        </row>
        <row r="541">
          <cell r="G541">
            <v>4</v>
          </cell>
          <cell r="H541" t="str">
            <v>Bh</v>
          </cell>
          <cell r="J541" t="str">
            <v>Pasang gerendel jendela/Boven</v>
          </cell>
          <cell r="K541" t="str">
            <v>@</v>
          </cell>
          <cell r="L541" t="str">
            <v>Rp.</v>
          </cell>
          <cell r="M541">
            <v>4025</v>
          </cell>
          <cell r="N541">
            <v>16100</v>
          </cell>
        </row>
        <row r="542">
          <cell r="G542">
            <v>0</v>
          </cell>
          <cell r="H542" t="str">
            <v>Bh</v>
          </cell>
          <cell r="J542" t="str">
            <v>Pasang Espanolet</v>
          </cell>
          <cell r="K542" t="str">
            <v>@</v>
          </cell>
          <cell r="L542" t="str">
            <v>Rp.</v>
          </cell>
          <cell r="M542">
            <v>0</v>
          </cell>
          <cell r="N542">
            <v>0</v>
          </cell>
        </row>
        <row r="543">
          <cell r="G543">
            <v>10</v>
          </cell>
          <cell r="H543" t="str">
            <v>Bh</v>
          </cell>
          <cell r="J543" t="str">
            <v>Fisher f 8 mm</v>
          </cell>
          <cell r="K543" t="str">
            <v>@</v>
          </cell>
          <cell r="L543" t="str">
            <v>Rp.</v>
          </cell>
          <cell r="M543">
            <v>10000</v>
          </cell>
          <cell r="N543">
            <v>100000</v>
          </cell>
        </row>
        <row r="544">
          <cell r="J544" t="str">
            <v>Jumlah</v>
          </cell>
          <cell r="M544" t="str">
            <v>Rp.</v>
          </cell>
          <cell r="N544">
            <v>5108985.3800000008</v>
          </cell>
        </row>
        <row r="545">
          <cell r="G545" t="str">
            <v>Tipe PT10</v>
          </cell>
          <cell r="R545">
            <v>4222716.63</v>
          </cell>
        </row>
        <row r="546">
          <cell r="G546">
            <v>0.254</v>
          </cell>
          <cell r="H546" t="str">
            <v>M3</v>
          </cell>
          <cell r="J546" t="str">
            <v>Pekerjaan kusen pintu, jendela dan Boven kayu klas I (Bayam)</v>
          </cell>
          <cell r="K546" t="str">
            <v>@</v>
          </cell>
          <cell r="L546" t="str">
            <v>Rp.</v>
          </cell>
          <cell r="M546">
            <v>7087500</v>
          </cell>
          <cell r="N546">
            <v>1800225</v>
          </cell>
        </row>
        <row r="547">
          <cell r="G547">
            <v>13.7864</v>
          </cell>
          <cell r="H547" t="str">
            <v>M2</v>
          </cell>
          <cell r="J547" t="str">
            <v>Pekerjaan Menie Kayu</v>
          </cell>
          <cell r="K547" t="str">
            <v>@</v>
          </cell>
          <cell r="L547" t="str">
            <v>Rp.</v>
          </cell>
          <cell r="M547">
            <v>4987</v>
          </cell>
          <cell r="N547">
            <v>68752.78</v>
          </cell>
        </row>
        <row r="548">
          <cell r="G548">
            <v>13.7864</v>
          </cell>
          <cell r="H548" t="str">
            <v>M2</v>
          </cell>
          <cell r="J548" t="str">
            <v>Pekerjaan cat Kayu</v>
          </cell>
          <cell r="K548" t="str">
            <v>@</v>
          </cell>
          <cell r="L548" t="str">
            <v>Rp.</v>
          </cell>
          <cell r="M548">
            <v>15708.75</v>
          </cell>
          <cell r="N548">
            <v>216567.11</v>
          </cell>
        </row>
        <row r="549">
          <cell r="G549">
            <v>21.716000000000001</v>
          </cell>
          <cell r="H549" t="str">
            <v>M2</v>
          </cell>
          <cell r="J549" t="str">
            <v>Pasang Partisi Gypsum 9 mm</v>
          </cell>
          <cell r="K549" t="str">
            <v>@</v>
          </cell>
          <cell r="L549" t="str">
            <v>Rp.</v>
          </cell>
          <cell r="M549">
            <v>80715</v>
          </cell>
          <cell r="N549">
            <v>1752806.94</v>
          </cell>
        </row>
        <row r="550">
          <cell r="G550">
            <v>0</v>
          </cell>
          <cell r="H550" t="str">
            <v>M2</v>
          </cell>
          <cell r="J550" t="str">
            <v>Pekerjaan daun pintu panil  Papan Klas I (Bayam)</v>
          </cell>
          <cell r="K550" t="str">
            <v>@</v>
          </cell>
          <cell r="L550" t="str">
            <v>Rp.</v>
          </cell>
          <cell r="M550">
            <v>0</v>
          </cell>
          <cell r="N550">
            <v>0</v>
          </cell>
        </row>
        <row r="551">
          <cell r="G551">
            <v>0</v>
          </cell>
          <cell r="H551" t="str">
            <v>M2</v>
          </cell>
          <cell r="J551" t="str">
            <v>Pasang daun pintu / jendela panil kaca polos 5 mm</v>
          </cell>
          <cell r="K551" t="str">
            <v>@</v>
          </cell>
          <cell r="L551" t="str">
            <v>Rp.</v>
          </cell>
          <cell r="M551">
            <v>0</v>
          </cell>
          <cell r="N551">
            <v>0</v>
          </cell>
        </row>
        <row r="552">
          <cell r="G552">
            <v>0</v>
          </cell>
          <cell r="H552" t="str">
            <v>M2</v>
          </cell>
          <cell r="J552" t="str">
            <v>Pasang kaca mati polos kaca polos 5 mm</v>
          </cell>
          <cell r="K552" t="str">
            <v>@</v>
          </cell>
          <cell r="L552" t="str">
            <v>Rp.</v>
          </cell>
          <cell r="M552">
            <v>0</v>
          </cell>
          <cell r="N552">
            <v>0</v>
          </cell>
        </row>
        <row r="553">
          <cell r="G553">
            <v>0</v>
          </cell>
          <cell r="H553" t="str">
            <v>M1</v>
          </cell>
          <cell r="J553" t="str">
            <v>List Daun Pintu 3/5 cm</v>
          </cell>
          <cell r="K553" t="str">
            <v>@</v>
          </cell>
          <cell r="L553" t="str">
            <v>Rp.</v>
          </cell>
          <cell r="M553">
            <v>0</v>
          </cell>
          <cell r="N553">
            <v>0</v>
          </cell>
        </row>
        <row r="554">
          <cell r="G554">
            <v>103.84</v>
          </cell>
          <cell r="H554" t="str">
            <v>M1</v>
          </cell>
          <cell r="J554" t="str">
            <v>List Kayu 1,5/3 cm</v>
          </cell>
          <cell r="K554" t="str">
            <v>@</v>
          </cell>
          <cell r="L554" t="str">
            <v>Rp.</v>
          </cell>
          <cell r="M554">
            <v>3220</v>
          </cell>
          <cell r="N554">
            <v>334364.79999999999</v>
          </cell>
        </row>
        <row r="555">
          <cell r="G555">
            <v>0</v>
          </cell>
          <cell r="H555" t="str">
            <v>Bh</v>
          </cell>
          <cell r="J555" t="str">
            <v>Pasang kunci tanam double slaag</v>
          </cell>
          <cell r="K555" t="str">
            <v>@</v>
          </cell>
          <cell r="L555" t="str">
            <v>Rp.</v>
          </cell>
          <cell r="M555">
            <v>0</v>
          </cell>
          <cell r="N555">
            <v>0</v>
          </cell>
        </row>
        <row r="556">
          <cell r="G556">
            <v>0</v>
          </cell>
          <cell r="H556" t="str">
            <v>Bh</v>
          </cell>
          <cell r="J556" t="str">
            <v>Pasang engsel pintu</v>
          </cell>
          <cell r="K556" t="str">
            <v>@</v>
          </cell>
          <cell r="L556" t="str">
            <v>Rp.</v>
          </cell>
          <cell r="M556">
            <v>0</v>
          </cell>
          <cell r="N556">
            <v>0</v>
          </cell>
        </row>
        <row r="557">
          <cell r="G557">
            <v>0</v>
          </cell>
          <cell r="H557" t="str">
            <v>Bh</v>
          </cell>
          <cell r="J557" t="str">
            <v>Pasang engsel jendela/Boven</v>
          </cell>
          <cell r="K557" t="str">
            <v>@</v>
          </cell>
          <cell r="L557" t="str">
            <v>Rp.</v>
          </cell>
          <cell r="M557">
            <v>0</v>
          </cell>
          <cell r="N557">
            <v>0</v>
          </cell>
        </row>
        <row r="558">
          <cell r="G558">
            <v>0</v>
          </cell>
          <cell r="H558" t="str">
            <v>Bh</v>
          </cell>
          <cell r="J558" t="str">
            <v>Pasang kait angin</v>
          </cell>
          <cell r="K558" t="str">
            <v>@</v>
          </cell>
          <cell r="L558" t="str">
            <v>Rp.</v>
          </cell>
          <cell r="M558">
            <v>0</v>
          </cell>
          <cell r="N558">
            <v>0</v>
          </cell>
        </row>
        <row r="559">
          <cell r="G559">
            <v>0</v>
          </cell>
          <cell r="H559" t="str">
            <v>Bh</v>
          </cell>
          <cell r="J559" t="str">
            <v>Pasang gerendel jendela/Boven</v>
          </cell>
          <cell r="K559" t="str">
            <v>@</v>
          </cell>
          <cell r="L559" t="str">
            <v>Rp.</v>
          </cell>
          <cell r="M559">
            <v>0</v>
          </cell>
          <cell r="N559">
            <v>0</v>
          </cell>
        </row>
        <row r="560">
          <cell r="G560">
            <v>0</v>
          </cell>
          <cell r="H560" t="str">
            <v>Bh</v>
          </cell>
          <cell r="J560" t="str">
            <v>Pasang Espanolet</v>
          </cell>
          <cell r="K560" t="str">
            <v>@</v>
          </cell>
          <cell r="L560" t="str">
            <v>Rp.</v>
          </cell>
          <cell r="M560">
            <v>0</v>
          </cell>
          <cell r="N560">
            <v>0</v>
          </cell>
        </row>
        <row r="561">
          <cell r="G561">
            <v>5</v>
          </cell>
          <cell r="H561" t="str">
            <v>Bh</v>
          </cell>
          <cell r="J561" t="str">
            <v>Fisher f 8 mm</v>
          </cell>
          <cell r="K561" t="str">
            <v>@</v>
          </cell>
          <cell r="L561" t="str">
            <v>Rp.</v>
          </cell>
          <cell r="M561">
            <v>10000</v>
          </cell>
          <cell r="N561">
            <v>50000</v>
          </cell>
        </row>
        <row r="562">
          <cell r="J562" t="str">
            <v>Jumlah</v>
          </cell>
          <cell r="M562" t="str">
            <v>Rp.</v>
          </cell>
          <cell r="N562">
            <v>4222716.63</v>
          </cell>
        </row>
        <row r="563">
          <cell r="G563" t="str">
            <v>Tipe PT11</v>
          </cell>
          <cell r="R563">
            <v>3292961.2600000002</v>
          </cell>
        </row>
        <row r="564">
          <cell r="G564">
            <v>0.19270000000000001</v>
          </cell>
          <cell r="H564" t="str">
            <v>M3</v>
          </cell>
          <cell r="J564" t="str">
            <v>Pekerjaan kusen pintu, jendela dan Boven kayu klas I (Bayam)</v>
          </cell>
          <cell r="K564" t="str">
            <v>@</v>
          </cell>
          <cell r="L564" t="str">
            <v>Rp.</v>
          </cell>
          <cell r="M564">
            <v>7087500</v>
          </cell>
          <cell r="N564">
            <v>1365761.25</v>
          </cell>
        </row>
        <row r="565">
          <cell r="G565">
            <v>10.459099999999999</v>
          </cell>
          <cell r="H565" t="str">
            <v>M2</v>
          </cell>
          <cell r="J565" t="str">
            <v>Pekerjaan Menie Kayu</v>
          </cell>
          <cell r="K565" t="str">
            <v>@</v>
          </cell>
          <cell r="L565" t="str">
            <v>Rp.</v>
          </cell>
          <cell r="M565">
            <v>4987</v>
          </cell>
          <cell r="N565">
            <v>52159.53</v>
          </cell>
        </row>
        <row r="566">
          <cell r="G566">
            <v>10.459099999999999</v>
          </cell>
          <cell r="H566" t="str">
            <v>M2</v>
          </cell>
          <cell r="J566" t="str">
            <v>Pekerjaan cat Kayu</v>
          </cell>
          <cell r="K566" t="str">
            <v>@</v>
          </cell>
          <cell r="L566" t="str">
            <v>Rp.</v>
          </cell>
          <cell r="M566">
            <v>15708.75</v>
          </cell>
          <cell r="N566">
            <v>164299.39000000001</v>
          </cell>
        </row>
        <row r="567">
          <cell r="G567">
            <v>16.678899999999999</v>
          </cell>
          <cell r="H567" t="str">
            <v>M2</v>
          </cell>
          <cell r="J567" t="str">
            <v>Pasang Partisi Gypsum 9 mm</v>
          </cell>
          <cell r="K567" t="str">
            <v>@</v>
          </cell>
          <cell r="L567" t="str">
            <v>Rp.</v>
          </cell>
          <cell r="M567">
            <v>80715</v>
          </cell>
          <cell r="N567">
            <v>1346237.41</v>
          </cell>
        </row>
        <row r="568">
          <cell r="G568">
            <v>0</v>
          </cell>
          <cell r="H568" t="str">
            <v>M2</v>
          </cell>
          <cell r="J568" t="str">
            <v>Pekerjaan daun pintu panil  Papan Klas I (Bayam)</v>
          </cell>
          <cell r="K568" t="str">
            <v>@</v>
          </cell>
          <cell r="L568" t="str">
            <v>Rp.</v>
          </cell>
          <cell r="M568">
            <v>0</v>
          </cell>
          <cell r="N568">
            <v>0</v>
          </cell>
        </row>
        <row r="569">
          <cell r="G569">
            <v>0</v>
          </cell>
          <cell r="H569" t="str">
            <v>M2</v>
          </cell>
          <cell r="J569" t="str">
            <v>Pasang daun pintu / jendela panil kaca polos 5 mm</v>
          </cell>
          <cell r="K569" t="str">
            <v>@</v>
          </cell>
          <cell r="L569" t="str">
            <v>Rp.</v>
          </cell>
          <cell r="M569">
            <v>0</v>
          </cell>
          <cell r="N569">
            <v>0</v>
          </cell>
        </row>
        <row r="570">
          <cell r="G570">
            <v>0</v>
          </cell>
          <cell r="H570" t="str">
            <v>M2</v>
          </cell>
          <cell r="J570" t="str">
            <v>Pasang kaca mati polos kaca polos 5 mm</v>
          </cell>
          <cell r="K570" t="str">
            <v>@</v>
          </cell>
          <cell r="L570" t="str">
            <v>Rp.</v>
          </cell>
          <cell r="M570">
            <v>0</v>
          </cell>
          <cell r="N570">
            <v>0</v>
          </cell>
        </row>
        <row r="571">
          <cell r="G571">
            <v>0</v>
          </cell>
          <cell r="H571" t="str">
            <v>M1</v>
          </cell>
          <cell r="J571" t="str">
            <v>List Daun Pintu 3/5 cm</v>
          </cell>
          <cell r="K571" t="str">
            <v>@</v>
          </cell>
          <cell r="L571" t="str">
            <v>Rp.</v>
          </cell>
          <cell r="M571">
            <v>0</v>
          </cell>
          <cell r="N571">
            <v>0</v>
          </cell>
        </row>
        <row r="572">
          <cell r="G572">
            <v>82.144000000000005</v>
          </cell>
          <cell r="H572" t="str">
            <v>M1</v>
          </cell>
          <cell r="J572" t="str">
            <v>List Kayu 1,5/3 cm</v>
          </cell>
          <cell r="K572" t="str">
            <v>@</v>
          </cell>
          <cell r="L572" t="str">
            <v>Rp.</v>
          </cell>
          <cell r="M572">
            <v>3220</v>
          </cell>
          <cell r="N572">
            <v>264503.67999999999</v>
          </cell>
        </row>
        <row r="573">
          <cell r="G573">
            <v>0</v>
          </cell>
          <cell r="H573" t="str">
            <v>Bh</v>
          </cell>
          <cell r="J573" t="str">
            <v>Pasang kunci tanam double slaag</v>
          </cell>
          <cell r="K573" t="str">
            <v>@</v>
          </cell>
          <cell r="L573" t="str">
            <v>Rp.</v>
          </cell>
          <cell r="M573">
            <v>0</v>
          </cell>
          <cell r="N573">
            <v>0</v>
          </cell>
        </row>
        <row r="574">
          <cell r="G574">
            <v>0</v>
          </cell>
          <cell r="H574" t="str">
            <v>Bh</v>
          </cell>
          <cell r="J574" t="str">
            <v>Pasang engsel pintu</v>
          </cell>
          <cell r="K574" t="str">
            <v>@</v>
          </cell>
          <cell r="L574" t="str">
            <v>Rp.</v>
          </cell>
          <cell r="M574">
            <v>0</v>
          </cell>
          <cell r="N574">
            <v>0</v>
          </cell>
        </row>
        <row r="575">
          <cell r="G575">
            <v>0</v>
          </cell>
          <cell r="H575" t="str">
            <v>Bh</v>
          </cell>
          <cell r="J575" t="str">
            <v>Pasang engsel jendela/Boven</v>
          </cell>
          <cell r="K575" t="str">
            <v>@</v>
          </cell>
          <cell r="L575" t="str">
            <v>Rp.</v>
          </cell>
          <cell r="M575">
            <v>0</v>
          </cell>
          <cell r="N575">
            <v>0</v>
          </cell>
        </row>
        <row r="576">
          <cell r="G576">
            <v>0</v>
          </cell>
          <cell r="H576" t="str">
            <v>Bh</v>
          </cell>
          <cell r="J576" t="str">
            <v>Pasang kait angin</v>
          </cell>
          <cell r="K576" t="str">
            <v>@</v>
          </cell>
          <cell r="L576" t="str">
            <v>Rp.</v>
          </cell>
          <cell r="M576">
            <v>0</v>
          </cell>
          <cell r="N576">
            <v>0</v>
          </cell>
        </row>
        <row r="577">
          <cell r="G577">
            <v>0</v>
          </cell>
          <cell r="H577" t="str">
            <v>Bh</v>
          </cell>
          <cell r="J577" t="str">
            <v>Pasang gerendel jendela/Boven</v>
          </cell>
          <cell r="K577" t="str">
            <v>@</v>
          </cell>
          <cell r="L577" t="str">
            <v>Rp.</v>
          </cell>
          <cell r="M577">
            <v>0</v>
          </cell>
          <cell r="N577">
            <v>0</v>
          </cell>
        </row>
        <row r="578">
          <cell r="G578">
            <v>0</v>
          </cell>
          <cell r="H578" t="str">
            <v>Bh</v>
          </cell>
          <cell r="J578" t="str">
            <v>Pasang Espanolet</v>
          </cell>
          <cell r="K578" t="str">
            <v>@</v>
          </cell>
          <cell r="L578" t="str">
            <v>Rp.</v>
          </cell>
          <cell r="M578">
            <v>0</v>
          </cell>
          <cell r="N578">
            <v>0</v>
          </cell>
        </row>
        <row r="579">
          <cell r="G579">
            <v>10</v>
          </cell>
          <cell r="H579" t="str">
            <v>Bh</v>
          </cell>
          <cell r="J579" t="str">
            <v>Fisher f 8 mm</v>
          </cell>
          <cell r="K579" t="str">
            <v>@</v>
          </cell>
          <cell r="L579" t="str">
            <v>Rp.</v>
          </cell>
          <cell r="M579">
            <v>10000</v>
          </cell>
          <cell r="N579">
            <v>100000</v>
          </cell>
        </row>
        <row r="580">
          <cell r="J580" t="str">
            <v>Jumlah</v>
          </cell>
          <cell r="M580" t="str">
            <v>Rp.</v>
          </cell>
          <cell r="N580">
            <v>3292961.2600000002</v>
          </cell>
        </row>
        <row r="581">
          <cell r="G581" t="str">
            <v>Tipe PT12</v>
          </cell>
          <cell r="R581">
            <v>4850617.34</v>
          </cell>
        </row>
        <row r="582">
          <cell r="G582">
            <v>0.24909999999999999</v>
          </cell>
          <cell r="H582" t="str">
            <v>M3</v>
          </cell>
          <cell r="J582" t="str">
            <v>Pekerjaan kusen pintu, jendela dan Boven kayu klas I (Bayam)</v>
          </cell>
          <cell r="K582" t="str">
            <v>@</v>
          </cell>
          <cell r="L582" t="str">
            <v>Rp.</v>
          </cell>
          <cell r="M582">
            <v>7087500</v>
          </cell>
          <cell r="N582">
            <v>1765496.25</v>
          </cell>
        </row>
        <row r="583">
          <cell r="G583">
            <v>15.2364</v>
          </cell>
          <cell r="H583" t="str">
            <v>M2</v>
          </cell>
          <cell r="J583" t="str">
            <v>Pekerjaan Menie Kayu</v>
          </cell>
          <cell r="K583" t="str">
            <v>@</v>
          </cell>
          <cell r="L583" t="str">
            <v>Rp.</v>
          </cell>
          <cell r="M583">
            <v>4987</v>
          </cell>
          <cell r="N583">
            <v>75983.929999999993</v>
          </cell>
        </row>
        <row r="584">
          <cell r="G584">
            <v>15.2364</v>
          </cell>
          <cell r="H584" t="str">
            <v>M2</v>
          </cell>
          <cell r="J584" t="str">
            <v>Pekerjaan cat Kayu</v>
          </cell>
          <cell r="K584" t="str">
            <v>@</v>
          </cell>
          <cell r="L584" t="str">
            <v>Rp.</v>
          </cell>
          <cell r="M584">
            <v>15708.75</v>
          </cell>
          <cell r="N584">
            <v>239344.8</v>
          </cell>
        </row>
        <row r="585">
          <cell r="G585">
            <v>15.182600000000001</v>
          </cell>
          <cell r="H585" t="str">
            <v>M2</v>
          </cell>
          <cell r="J585" t="str">
            <v>Pasang Partisi Gypsum 9 mm</v>
          </cell>
          <cell r="K585" t="str">
            <v>@</v>
          </cell>
          <cell r="L585" t="str">
            <v>Rp.</v>
          </cell>
          <cell r="M585">
            <v>80715</v>
          </cell>
          <cell r="N585">
            <v>1225463.56</v>
          </cell>
        </row>
        <row r="586">
          <cell r="G586">
            <v>1.98</v>
          </cell>
          <cell r="H586" t="str">
            <v>M2</v>
          </cell>
          <cell r="J586" t="str">
            <v>Pekerjaan daun pintu panil  Papan Klas I (Bayam)</v>
          </cell>
          <cell r="K586" t="str">
            <v>@</v>
          </cell>
          <cell r="L586" t="str">
            <v>Rp.</v>
          </cell>
          <cell r="M586">
            <v>281500</v>
          </cell>
          <cell r="N586">
            <v>557370</v>
          </cell>
        </row>
        <row r="587">
          <cell r="G587">
            <v>1.36</v>
          </cell>
          <cell r="H587" t="str">
            <v>M2</v>
          </cell>
          <cell r="J587" t="str">
            <v>Pasang daun pintu / jendela panil kaca polos 5 mm</v>
          </cell>
          <cell r="K587" t="str">
            <v>@</v>
          </cell>
          <cell r="L587" t="str">
            <v>Rp.</v>
          </cell>
          <cell r="M587">
            <v>236000</v>
          </cell>
          <cell r="N587">
            <v>320960</v>
          </cell>
        </row>
        <row r="588">
          <cell r="G588">
            <v>1.08</v>
          </cell>
          <cell r="H588" t="str">
            <v>M2</v>
          </cell>
          <cell r="J588" t="str">
            <v>Pasang kaca mati polos kaca polos 5 mm</v>
          </cell>
          <cell r="K588" t="str">
            <v>@</v>
          </cell>
          <cell r="L588" t="str">
            <v>Rp.</v>
          </cell>
          <cell r="M588">
            <v>110740</v>
          </cell>
          <cell r="N588">
            <v>119599.2</v>
          </cell>
        </row>
        <row r="589">
          <cell r="G589">
            <v>0</v>
          </cell>
          <cell r="H589" t="str">
            <v>M1</v>
          </cell>
          <cell r="J589" t="str">
            <v>List Daun Pintu 3/5 cm</v>
          </cell>
          <cell r="K589" t="str">
            <v>@</v>
          </cell>
          <cell r="L589" t="str">
            <v>Rp.</v>
          </cell>
          <cell r="M589">
            <v>0</v>
          </cell>
          <cell r="N589">
            <v>0</v>
          </cell>
        </row>
        <row r="590">
          <cell r="G590">
            <v>81.180000000000007</v>
          </cell>
          <cell r="H590" t="str">
            <v>M1</v>
          </cell>
          <cell r="J590" t="str">
            <v>List Kayu 1,5/3 cm</v>
          </cell>
          <cell r="K590" t="str">
            <v>@</v>
          </cell>
          <cell r="L590" t="str">
            <v>Rp.</v>
          </cell>
          <cell r="M590">
            <v>3220</v>
          </cell>
          <cell r="N590">
            <v>261399.6</v>
          </cell>
        </row>
        <row r="591">
          <cell r="G591">
            <v>1</v>
          </cell>
          <cell r="H591" t="str">
            <v>Bh</v>
          </cell>
          <cell r="J591" t="str">
            <v>Pasang kunci tanam double slaag</v>
          </cell>
          <cell r="K591" t="str">
            <v>@</v>
          </cell>
          <cell r="L591" t="str">
            <v>Rp.</v>
          </cell>
          <cell r="M591">
            <v>112500</v>
          </cell>
          <cell r="N591">
            <v>112500</v>
          </cell>
        </row>
        <row r="592">
          <cell r="G592">
            <v>3</v>
          </cell>
          <cell r="H592" t="str">
            <v>Bh</v>
          </cell>
          <cell r="J592" t="str">
            <v>Pasang engsel pintu</v>
          </cell>
          <cell r="K592" t="str">
            <v>@</v>
          </cell>
          <cell r="L592" t="str">
            <v>Rp.</v>
          </cell>
          <cell r="M592">
            <v>18750</v>
          </cell>
          <cell r="N592">
            <v>56250</v>
          </cell>
        </row>
        <row r="593">
          <cell r="G593">
            <v>4</v>
          </cell>
          <cell r="H593" t="str">
            <v>Bh</v>
          </cell>
          <cell r="J593" t="str">
            <v>Pasang engsel jendela/Boven</v>
          </cell>
          <cell r="K593" t="str">
            <v>@</v>
          </cell>
          <cell r="L593" t="str">
            <v>Rp.</v>
          </cell>
          <cell r="M593">
            <v>9375</v>
          </cell>
          <cell r="N593">
            <v>37500</v>
          </cell>
        </row>
        <row r="594">
          <cell r="G594">
            <v>4</v>
          </cell>
          <cell r="H594" t="str">
            <v>Bh</v>
          </cell>
          <cell r="J594" t="str">
            <v>Pasang kait angin</v>
          </cell>
          <cell r="K594" t="str">
            <v>@</v>
          </cell>
          <cell r="L594" t="str">
            <v>Rp.</v>
          </cell>
          <cell r="M594">
            <v>5175</v>
          </cell>
          <cell r="N594">
            <v>20700</v>
          </cell>
        </row>
        <row r="595">
          <cell r="G595">
            <v>2</v>
          </cell>
          <cell r="H595" t="str">
            <v>Bh</v>
          </cell>
          <cell r="J595" t="str">
            <v>Pasang gerendel jendela/Boven</v>
          </cell>
          <cell r="K595" t="str">
            <v>@</v>
          </cell>
          <cell r="L595" t="str">
            <v>Rp.</v>
          </cell>
          <cell r="M595">
            <v>4025</v>
          </cell>
          <cell r="N595">
            <v>8050</v>
          </cell>
        </row>
        <row r="596">
          <cell r="G596">
            <v>0</v>
          </cell>
          <cell r="H596" t="str">
            <v>Bh</v>
          </cell>
          <cell r="J596" t="str">
            <v>Pasang Espanolet</v>
          </cell>
          <cell r="K596" t="str">
            <v>@</v>
          </cell>
          <cell r="L596" t="str">
            <v>Rp.</v>
          </cell>
          <cell r="M596">
            <v>0</v>
          </cell>
          <cell r="N596">
            <v>0</v>
          </cell>
        </row>
        <row r="597">
          <cell r="G597">
            <v>5</v>
          </cell>
          <cell r="H597" t="str">
            <v>Bh</v>
          </cell>
          <cell r="J597" t="str">
            <v>Fisher f 8 mm</v>
          </cell>
          <cell r="K597" t="str">
            <v>@</v>
          </cell>
          <cell r="L597" t="str">
            <v>Rp.</v>
          </cell>
          <cell r="M597">
            <v>10000</v>
          </cell>
          <cell r="N597">
            <v>50000</v>
          </cell>
        </row>
        <row r="598">
          <cell r="J598" t="str">
            <v>Jumlah</v>
          </cell>
          <cell r="M598" t="str">
            <v>Rp.</v>
          </cell>
          <cell r="N598">
            <v>4850617.34</v>
          </cell>
        </row>
        <row r="599">
          <cell r="G599" t="str">
            <v>Tipe PT13</v>
          </cell>
          <cell r="R599">
            <v>4528391.72</v>
          </cell>
        </row>
        <row r="600">
          <cell r="G600">
            <v>0.26719999999999999</v>
          </cell>
          <cell r="H600" t="str">
            <v>M3</v>
          </cell>
          <cell r="J600" t="str">
            <v>Pekerjaan kusen pintu, jendela dan Boven kayu klas I (Bayam)</v>
          </cell>
          <cell r="K600" t="str">
            <v>@</v>
          </cell>
          <cell r="L600" t="str">
            <v>Rp.</v>
          </cell>
          <cell r="M600">
            <v>7087500</v>
          </cell>
          <cell r="N600">
            <v>1893780</v>
          </cell>
        </row>
        <row r="601">
          <cell r="G601">
            <v>14.5046</v>
          </cell>
          <cell r="H601" t="str">
            <v>M2</v>
          </cell>
          <cell r="J601" t="str">
            <v>Pekerjaan Menie Kayu</v>
          </cell>
          <cell r="K601" t="str">
            <v>@</v>
          </cell>
          <cell r="L601" t="str">
            <v>Rp.</v>
          </cell>
          <cell r="M601">
            <v>4987</v>
          </cell>
          <cell r="N601">
            <v>72334.44</v>
          </cell>
        </row>
        <row r="602">
          <cell r="G602">
            <v>14.5046</v>
          </cell>
          <cell r="H602" t="str">
            <v>M2</v>
          </cell>
          <cell r="J602" t="str">
            <v>Pekerjaan cat Kayu</v>
          </cell>
          <cell r="K602" t="str">
            <v>@</v>
          </cell>
          <cell r="L602" t="str">
            <v>Rp.</v>
          </cell>
          <cell r="M602">
            <v>15708.75</v>
          </cell>
          <cell r="N602">
            <v>227849.14</v>
          </cell>
        </row>
        <row r="603">
          <cell r="G603">
            <v>23.9588</v>
          </cell>
          <cell r="H603" t="str">
            <v>M2</v>
          </cell>
          <cell r="J603" t="str">
            <v>Pasang Partisi Gypsum 9 mm</v>
          </cell>
          <cell r="K603" t="str">
            <v>@</v>
          </cell>
          <cell r="L603" t="str">
            <v>Rp.</v>
          </cell>
          <cell r="M603">
            <v>80715</v>
          </cell>
          <cell r="N603">
            <v>1933834.54</v>
          </cell>
        </row>
        <row r="604">
          <cell r="G604">
            <v>0</v>
          </cell>
          <cell r="H604" t="str">
            <v>M2</v>
          </cell>
          <cell r="J604" t="str">
            <v>Pekerjaan daun pintu panil  Papan Klas I (Bayam)</v>
          </cell>
          <cell r="K604" t="str">
            <v>@</v>
          </cell>
          <cell r="L604" t="str">
            <v>Rp.</v>
          </cell>
          <cell r="M604">
            <v>0</v>
          </cell>
          <cell r="N604">
            <v>0</v>
          </cell>
        </row>
        <row r="605">
          <cell r="G605">
            <v>0</v>
          </cell>
          <cell r="H605" t="str">
            <v>M2</v>
          </cell>
          <cell r="J605" t="str">
            <v>Pasang daun pintu / jendela panil kaca polos 5 mm</v>
          </cell>
          <cell r="K605" t="str">
            <v>@</v>
          </cell>
          <cell r="L605" t="str">
            <v>Rp.</v>
          </cell>
          <cell r="M605">
            <v>0</v>
          </cell>
          <cell r="N605">
            <v>0</v>
          </cell>
        </row>
        <row r="606">
          <cell r="G606">
            <v>0</v>
          </cell>
          <cell r="H606" t="str">
            <v>M2</v>
          </cell>
          <cell r="J606" t="str">
            <v>Pasang kaca mati polos kaca polos 5 mm</v>
          </cell>
          <cell r="K606" t="str">
            <v>@</v>
          </cell>
          <cell r="L606" t="str">
            <v>Rp.</v>
          </cell>
          <cell r="M606">
            <v>0</v>
          </cell>
          <cell r="N606">
            <v>0</v>
          </cell>
        </row>
        <row r="607">
          <cell r="G607">
            <v>0</v>
          </cell>
          <cell r="H607" t="str">
            <v>M1</v>
          </cell>
          <cell r="J607" t="str">
            <v>List Daun Pintu 3/5 cm</v>
          </cell>
          <cell r="K607" t="str">
            <v>@</v>
          </cell>
          <cell r="L607" t="str">
            <v>Rp.</v>
          </cell>
          <cell r="M607">
            <v>0</v>
          </cell>
          <cell r="N607">
            <v>0</v>
          </cell>
        </row>
        <row r="608">
          <cell r="G608">
            <v>108.88</v>
          </cell>
          <cell r="H608" t="str">
            <v>M1</v>
          </cell>
          <cell r="J608" t="str">
            <v>List Kayu 1,5/3 cm</v>
          </cell>
          <cell r="K608" t="str">
            <v>@</v>
          </cell>
          <cell r="L608" t="str">
            <v>Rp.</v>
          </cell>
          <cell r="M608">
            <v>3220</v>
          </cell>
          <cell r="N608">
            <v>350593.6</v>
          </cell>
        </row>
        <row r="609">
          <cell r="G609">
            <v>0</v>
          </cell>
          <cell r="H609" t="str">
            <v>Bh</v>
          </cell>
          <cell r="J609" t="str">
            <v>Pasang kunci tanam double slaag</v>
          </cell>
          <cell r="K609" t="str">
            <v>@</v>
          </cell>
          <cell r="L609" t="str">
            <v>Rp.</v>
          </cell>
          <cell r="M609">
            <v>0</v>
          </cell>
          <cell r="N609">
            <v>0</v>
          </cell>
        </row>
        <row r="610">
          <cell r="G610">
            <v>0</v>
          </cell>
          <cell r="H610" t="str">
            <v>Bh</v>
          </cell>
          <cell r="J610" t="str">
            <v>Pasang engsel pintu</v>
          </cell>
          <cell r="K610" t="str">
            <v>@</v>
          </cell>
          <cell r="L610" t="str">
            <v>Rp.</v>
          </cell>
          <cell r="M610">
            <v>0</v>
          </cell>
          <cell r="N610">
            <v>0</v>
          </cell>
        </row>
        <row r="611">
          <cell r="G611">
            <v>0</v>
          </cell>
          <cell r="H611" t="str">
            <v>Bh</v>
          </cell>
          <cell r="J611" t="str">
            <v>Pasang engsel jendela/Boven</v>
          </cell>
          <cell r="K611" t="str">
            <v>@</v>
          </cell>
          <cell r="L611" t="str">
            <v>Rp.</v>
          </cell>
          <cell r="M611">
            <v>0</v>
          </cell>
          <cell r="N611">
            <v>0</v>
          </cell>
        </row>
        <row r="612">
          <cell r="G612">
            <v>0</v>
          </cell>
          <cell r="H612" t="str">
            <v>Bh</v>
          </cell>
          <cell r="J612" t="str">
            <v>Pasang kait angin</v>
          </cell>
          <cell r="K612" t="str">
            <v>@</v>
          </cell>
          <cell r="L612" t="str">
            <v>Rp.</v>
          </cell>
          <cell r="M612">
            <v>0</v>
          </cell>
          <cell r="N612">
            <v>0</v>
          </cell>
        </row>
        <row r="613">
          <cell r="G613">
            <v>0</v>
          </cell>
          <cell r="H613" t="str">
            <v>Bh</v>
          </cell>
          <cell r="J613" t="str">
            <v>Pasang gerendel jendela/Boven</v>
          </cell>
          <cell r="K613" t="str">
            <v>@</v>
          </cell>
          <cell r="L613" t="str">
            <v>Rp.</v>
          </cell>
          <cell r="M613">
            <v>0</v>
          </cell>
          <cell r="N613">
            <v>0</v>
          </cell>
        </row>
        <row r="614">
          <cell r="G614">
            <v>0</v>
          </cell>
          <cell r="H614" t="str">
            <v>Bh</v>
          </cell>
          <cell r="J614" t="str">
            <v>Pasang Espanolet</v>
          </cell>
          <cell r="K614" t="str">
            <v>@</v>
          </cell>
          <cell r="L614" t="str">
            <v>Rp.</v>
          </cell>
          <cell r="M614">
            <v>0</v>
          </cell>
          <cell r="N614">
            <v>0</v>
          </cell>
        </row>
        <row r="615">
          <cell r="G615">
            <v>5</v>
          </cell>
          <cell r="H615" t="str">
            <v>Bh</v>
          </cell>
          <cell r="J615" t="str">
            <v>Fisher f 8 mm</v>
          </cell>
          <cell r="K615" t="str">
            <v>@</v>
          </cell>
          <cell r="L615" t="str">
            <v>Rp.</v>
          </cell>
          <cell r="M615">
            <v>10000</v>
          </cell>
          <cell r="N615">
            <v>50000</v>
          </cell>
        </row>
        <row r="616">
          <cell r="J616" t="str">
            <v>Jumlah</v>
          </cell>
          <cell r="M616" t="str">
            <v>Rp.</v>
          </cell>
          <cell r="N616">
            <v>4528391.72</v>
          </cell>
        </row>
        <row r="617">
          <cell r="G617" t="str">
            <v>Tipe PT14</v>
          </cell>
          <cell r="R617">
            <v>10103547.890000001</v>
          </cell>
        </row>
        <row r="618">
          <cell r="G618">
            <v>0.51580000000000004</v>
          </cell>
          <cell r="H618" t="str">
            <v>M3</v>
          </cell>
          <cell r="J618" t="str">
            <v>Pekerjaan kusen pintu, jendela dan Boven kayu klas I (Bayam)</v>
          </cell>
          <cell r="K618" t="str">
            <v>@</v>
          </cell>
          <cell r="L618" t="str">
            <v>Rp.</v>
          </cell>
          <cell r="M618">
            <v>7087500</v>
          </cell>
          <cell r="N618">
            <v>3655732.5</v>
          </cell>
        </row>
        <row r="619">
          <cell r="G619">
            <v>33.0944</v>
          </cell>
          <cell r="H619" t="str">
            <v>M2</v>
          </cell>
          <cell r="J619" t="str">
            <v>Pekerjaan Menie Kayu</v>
          </cell>
          <cell r="K619" t="str">
            <v>@</v>
          </cell>
          <cell r="L619" t="str">
            <v>Rp.</v>
          </cell>
          <cell r="M619">
            <v>4987</v>
          </cell>
          <cell r="N619">
            <v>165041.76999999999</v>
          </cell>
        </row>
        <row r="620">
          <cell r="G620">
            <v>33.0944</v>
          </cell>
          <cell r="H620" t="str">
            <v>M2</v>
          </cell>
          <cell r="J620" t="str">
            <v>Pekerjaan cat Kayu</v>
          </cell>
          <cell r="K620" t="str">
            <v>@</v>
          </cell>
          <cell r="L620" t="str">
            <v>Rp.</v>
          </cell>
          <cell r="M620">
            <v>15708.75</v>
          </cell>
          <cell r="N620">
            <v>519871.66</v>
          </cell>
        </row>
        <row r="621">
          <cell r="G621">
            <v>26.0184</v>
          </cell>
          <cell r="H621" t="str">
            <v>M2</v>
          </cell>
          <cell r="J621" t="str">
            <v>Pasang Partisi Gypsum 9 mm</v>
          </cell>
          <cell r="K621" t="str">
            <v>@</v>
          </cell>
          <cell r="L621" t="str">
            <v>Rp.</v>
          </cell>
          <cell r="M621">
            <v>80715</v>
          </cell>
          <cell r="N621">
            <v>2100075.16</v>
          </cell>
        </row>
        <row r="622">
          <cell r="G622">
            <v>3.96</v>
          </cell>
          <cell r="H622" t="str">
            <v>M2</v>
          </cell>
          <cell r="J622" t="str">
            <v>Pekerjaan daun pintu panil  Papan Klas I (Bayam)</v>
          </cell>
          <cell r="K622" t="str">
            <v>@</v>
          </cell>
          <cell r="L622" t="str">
            <v>Rp.</v>
          </cell>
          <cell r="M622">
            <v>281500</v>
          </cell>
          <cell r="N622">
            <v>1114740</v>
          </cell>
        </row>
        <row r="623">
          <cell r="G623">
            <v>4</v>
          </cell>
          <cell r="H623" t="str">
            <v>M2</v>
          </cell>
          <cell r="J623" t="str">
            <v>Pasang daun pintu / jendela panil kaca polos 5 mm</v>
          </cell>
          <cell r="K623" t="str">
            <v>@</v>
          </cell>
          <cell r="L623" t="str">
            <v>Rp.</v>
          </cell>
          <cell r="M623">
            <v>236000</v>
          </cell>
          <cell r="N623">
            <v>944000</v>
          </cell>
        </row>
        <row r="624">
          <cell r="G624">
            <v>4.32</v>
          </cell>
          <cell r="H624" t="str">
            <v>M2</v>
          </cell>
          <cell r="J624" t="str">
            <v>Pasang kaca mati polos kaca polos 5 mm</v>
          </cell>
          <cell r="K624" t="str">
            <v>@</v>
          </cell>
          <cell r="L624" t="str">
            <v>Rp.</v>
          </cell>
          <cell r="M624">
            <v>110740</v>
          </cell>
          <cell r="N624">
            <v>478396.8</v>
          </cell>
        </row>
        <row r="625">
          <cell r="G625">
            <v>0</v>
          </cell>
          <cell r="H625" t="str">
            <v>M1</v>
          </cell>
          <cell r="J625" t="str">
            <v>List Daun Pintu 3/5 cm</v>
          </cell>
          <cell r="K625" t="str">
            <v>@</v>
          </cell>
          <cell r="L625" t="str">
            <v>Rp.</v>
          </cell>
          <cell r="M625">
            <v>0</v>
          </cell>
          <cell r="N625">
            <v>0</v>
          </cell>
        </row>
        <row r="626">
          <cell r="G626">
            <v>152</v>
          </cell>
          <cell r="H626" t="str">
            <v>M1</v>
          </cell>
          <cell r="J626" t="str">
            <v>List Kayu 1,5/3 cm</v>
          </cell>
          <cell r="K626" t="str">
            <v>@</v>
          </cell>
          <cell r="L626" t="str">
            <v>Rp.</v>
          </cell>
          <cell r="M626">
            <v>3220</v>
          </cell>
          <cell r="N626">
            <v>489440</v>
          </cell>
        </row>
        <row r="627">
          <cell r="G627">
            <v>2</v>
          </cell>
          <cell r="H627" t="str">
            <v>Bh</v>
          </cell>
          <cell r="J627" t="str">
            <v>Pasang kunci tanam double slaag</v>
          </cell>
          <cell r="K627" t="str">
            <v>@</v>
          </cell>
          <cell r="L627" t="str">
            <v>Rp.</v>
          </cell>
          <cell r="M627">
            <v>112500</v>
          </cell>
          <cell r="N627">
            <v>225000</v>
          </cell>
        </row>
        <row r="628">
          <cell r="G628">
            <v>6</v>
          </cell>
          <cell r="H628" t="str">
            <v>Bh</v>
          </cell>
          <cell r="J628" t="str">
            <v>Pasang engsel pintu</v>
          </cell>
          <cell r="K628" t="str">
            <v>@</v>
          </cell>
          <cell r="L628" t="str">
            <v>Rp.</v>
          </cell>
          <cell r="M628">
            <v>18750</v>
          </cell>
          <cell r="N628">
            <v>112500</v>
          </cell>
        </row>
        <row r="629">
          <cell r="G629">
            <v>12</v>
          </cell>
          <cell r="H629" t="str">
            <v>Bh</v>
          </cell>
          <cell r="J629" t="str">
            <v>Pasang engsel jendela/Boven</v>
          </cell>
          <cell r="K629" t="str">
            <v>@</v>
          </cell>
          <cell r="L629" t="str">
            <v>Rp.</v>
          </cell>
          <cell r="M629">
            <v>9375</v>
          </cell>
          <cell r="N629">
            <v>112500</v>
          </cell>
        </row>
        <row r="630">
          <cell r="G630">
            <v>12</v>
          </cell>
          <cell r="H630" t="str">
            <v>Bh</v>
          </cell>
          <cell r="J630" t="str">
            <v>Pasang kait angin</v>
          </cell>
          <cell r="K630" t="str">
            <v>@</v>
          </cell>
          <cell r="L630" t="str">
            <v>Rp.</v>
          </cell>
          <cell r="M630">
            <v>5175</v>
          </cell>
          <cell r="N630">
            <v>62100</v>
          </cell>
        </row>
        <row r="631">
          <cell r="G631">
            <v>6</v>
          </cell>
          <cell r="H631" t="str">
            <v>Bh</v>
          </cell>
          <cell r="J631" t="str">
            <v>Pasang gerendel jendela/Boven</v>
          </cell>
          <cell r="K631" t="str">
            <v>@</v>
          </cell>
          <cell r="L631" t="str">
            <v>Rp.</v>
          </cell>
          <cell r="M631">
            <v>4025</v>
          </cell>
          <cell r="N631">
            <v>24150</v>
          </cell>
        </row>
        <row r="632">
          <cell r="G632">
            <v>0</v>
          </cell>
          <cell r="H632" t="str">
            <v>Bh</v>
          </cell>
          <cell r="J632" t="str">
            <v>Pasang Espanolet</v>
          </cell>
          <cell r="K632" t="str">
            <v>@</v>
          </cell>
          <cell r="L632" t="str">
            <v>Rp.</v>
          </cell>
          <cell r="M632">
            <v>0</v>
          </cell>
          <cell r="N632">
            <v>0</v>
          </cell>
        </row>
        <row r="633">
          <cell r="G633">
            <v>10</v>
          </cell>
          <cell r="H633" t="str">
            <v>Bh</v>
          </cell>
          <cell r="J633" t="str">
            <v>Fisher f 8 mm</v>
          </cell>
          <cell r="K633" t="str">
            <v>@</v>
          </cell>
          <cell r="L633" t="str">
            <v>Rp.</v>
          </cell>
          <cell r="M633">
            <v>10000</v>
          </cell>
          <cell r="N633">
            <v>100000</v>
          </cell>
        </row>
        <row r="634">
          <cell r="J634" t="str">
            <v>Jumlah</v>
          </cell>
          <cell r="M634" t="str">
            <v>Rp.</v>
          </cell>
          <cell r="N634">
            <v>10103547.890000001</v>
          </cell>
        </row>
        <row r="635">
          <cell r="G635" t="str">
            <v>Tipe PT15</v>
          </cell>
          <cell r="R635">
            <v>3455614.7800000003</v>
          </cell>
        </row>
        <row r="636">
          <cell r="G636">
            <v>0.219</v>
          </cell>
          <cell r="H636" t="str">
            <v>M3</v>
          </cell>
          <cell r="J636" t="str">
            <v>Pekerjaan kusen pintu, jendela dan Boven kayu klas I (Bayam)</v>
          </cell>
          <cell r="K636" t="str">
            <v>@</v>
          </cell>
          <cell r="L636" t="str">
            <v>Rp.</v>
          </cell>
          <cell r="M636">
            <v>7087500</v>
          </cell>
          <cell r="N636">
            <v>1552162.5</v>
          </cell>
        </row>
        <row r="637">
          <cell r="G637">
            <v>11.8864</v>
          </cell>
          <cell r="H637" t="str">
            <v>M2</v>
          </cell>
          <cell r="J637" t="str">
            <v>Pekerjaan Menie Kayu</v>
          </cell>
          <cell r="K637" t="str">
            <v>@</v>
          </cell>
          <cell r="L637" t="str">
            <v>Rp.</v>
          </cell>
          <cell r="M637">
            <v>4987</v>
          </cell>
          <cell r="N637">
            <v>59277.48</v>
          </cell>
        </row>
        <row r="638">
          <cell r="G638">
            <v>11.8864</v>
          </cell>
          <cell r="H638" t="str">
            <v>M2</v>
          </cell>
          <cell r="J638" t="str">
            <v>Pekerjaan cat Kayu</v>
          </cell>
          <cell r="K638" t="str">
            <v>@</v>
          </cell>
          <cell r="L638" t="str">
            <v>Rp.</v>
          </cell>
          <cell r="M638">
            <v>15708.75</v>
          </cell>
          <cell r="N638">
            <v>186720.49</v>
          </cell>
        </row>
        <row r="639">
          <cell r="G639">
            <v>15.628399999999999</v>
          </cell>
          <cell r="H639" t="str">
            <v>M2</v>
          </cell>
          <cell r="J639" t="str">
            <v>Pasang Partisi Gypsum 9 mm</v>
          </cell>
          <cell r="K639" t="str">
            <v>@</v>
          </cell>
          <cell r="L639" t="str">
            <v>Rp.</v>
          </cell>
          <cell r="M639">
            <v>80715</v>
          </cell>
          <cell r="N639">
            <v>1261446.31</v>
          </cell>
        </row>
        <row r="640">
          <cell r="G640">
            <v>0</v>
          </cell>
          <cell r="H640" t="str">
            <v>M2</v>
          </cell>
          <cell r="J640" t="str">
            <v>Pekerjaan daun pintu panil  Papan Klas I (Bayam)</v>
          </cell>
          <cell r="K640" t="str">
            <v>@</v>
          </cell>
          <cell r="L640" t="str">
            <v>Rp.</v>
          </cell>
          <cell r="M640">
            <v>0</v>
          </cell>
          <cell r="N640">
            <v>0</v>
          </cell>
        </row>
        <row r="641">
          <cell r="G641">
            <v>0</v>
          </cell>
          <cell r="H641" t="str">
            <v>M2</v>
          </cell>
          <cell r="J641" t="str">
            <v>Pasang daun pintu / jendela panil kaca polos 5 mm</v>
          </cell>
          <cell r="K641" t="str">
            <v>@</v>
          </cell>
          <cell r="L641" t="str">
            <v>Rp.</v>
          </cell>
          <cell r="M641">
            <v>0</v>
          </cell>
          <cell r="N641">
            <v>0</v>
          </cell>
        </row>
        <row r="642">
          <cell r="G642">
            <v>0</v>
          </cell>
          <cell r="H642" t="str">
            <v>M2</v>
          </cell>
          <cell r="J642" t="str">
            <v>Pasang kaca mati polos kaca polos 5 mm</v>
          </cell>
          <cell r="K642" t="str">
            <v>@</v>
          </cell>
          <cell r="L642" t="str">
            <v>Rp.</v>
          </cell>
          <cell r="M642">
            <v>0</v>
          </cell>
          <cell r="N642">
            <v>0</v>
          </cell>
        </row>
        <row r="643">
          <cell r="G643">
            <v>0</v>
          </cell>
          <cell r="H643" t="str">
            <v>M1</v>
          </cell>
          <cell r="J643" t="str">
            <v>List Daun Pintu 3/5 cm</v>
          </cell>
          <cell r="K643" t="str">
            <v>@</v>
          </cell>
          <cell r="L643" t="str">
            <v>Rp.</v>
          </cell>
          <cell r="M643">
            <v>0</v>
          </cell>
          <cell r="N643">
            <v>0</v>
          </cell>
        </row>
        <row r="644">
          <cell r="G644">
            <v>76.400000000000006</v>
          </cell>
          <cell r="H644" t="str">
            <v>M1</v>
          </cell>
          <cell r="J644" t="str">
            <v>List Kayu 1,5/3 cm</v>
          </cell>
          <cell r="K644" t="str">
            <v>@</v>
          </cell>
          <cell r="L644" t="str">
            <v>Rp.</v>
          </cell>
          <cell r="M644">
            <v>3220</v>
          </cell>
          <cell r="N644">
            <v>246008</v>
          </cell>
        </row>
        <row r="645">
          <cell r="G645">
            <v>0</v>
          </cell>
          <cell r="H645" t="str">
            <v>Bh</v>
          </cell>
          <cell r="J645" t="str">
            <v>Pasang kunci tanam double slaag</v>
          </cell>
          <cell r="K645" t="str">
            <v>@</v>
          </cell>
          <cell r="L645" t="str">
            <v>Rp.</v>
          </cell>
          <cell r="M645">
            <v>0</v>
          </cell>
          <cell r="N645">
            <v>0</v>
          </cell>
        </row>
        <row r="646">
          <cell r="G646">
            <v>0</v>
          </cell>
          <cell r="H646" t="str">
            <v>Bh</v>
          </cell>
          <cell r="J646" t="str">
            <v>Pasang engsel pintu</v>
          </cell>
          <cell r="K646" t="str">
            <v>@</v>
          </cell>
          <cell r="L646" t="str">
            <v>Rp.</v>
          </cell>
          <cell r="M646">
            <v>0</v>
          </cell>
          <cell r="N646">
            <v>0</v>
          </cell>
        </row>
        <row r="647">
          <cell r="G647">
            <v>0</v>
          </cell>
          <cell r="H647" t="str">
            <v>Bh</v>
          </cell>
          <cell r="J647" t="str">
            <v>Pasang engsel jendela/Boven</v>
          </cell>
          <cell r="K647" t="str">
            <v>@</v>
          </cell>
          <cell r="L647" t="str">
            <v>Rp.</v>
          </cell>
          <cell r="M647">
            <v>0</v>
          </cell>
          <cell r="N647">
            <v>0</v>
          </cell>
        </row>
        <row r="648">
          <cell r="G648">
            <v>0</v>
          </cell>
          <cell r="H648" t="str">
            <v>Bh</v>
          </cell>
          <cell r="J648" t="str">
            <v>Pasang kait angin</v>
          </cell>
          <cell r="K648" t="str">
            <v>@</v>
          </cell>
          <cell r="L648" t="str">
            <v>Rp.</v>
          </cell>
          <cell r="M648">
            <v>0</v>
          </cell>
          <cell r="N648">
            <v>0</v>
          </cell>
        </row>
        <row r="649">
          <cell r="G649">
            <v>0</v>
          </cell>
          <cell r="H649" t="str">
            <v>Bh</v>
          </cell>
          <cell r="J649" t="str">
            <v>Pasang gerendel jendela/Boven</v>
          </cell>
          <cell r="K649" t="str">
            <v>@</v>
          </cell>
          <cell r="L649" t="str">
            <v>Rp.</v>
          </cell>
          <cell r="M649">
            <v>0</v>
          </cell>
          <cell r="N649">
            <v>0</v>
          </cell>
        </row>
        <row r="650">
          <cell r="G650">
            <v>0</v>
          </cell>
          <cell r="H650" t="str">
            <v>Bh</v>
          </cell>
          <cell r="J650" t="str">
            <v>Pasang Espanolet</v>
          </cell>
          <cell r="K650" t="str">
            <v>@</v>
          </cell>
          <cell r="L650" t="str">
            <v>Rp.</v>
          </cell>
          <cell r="M650">
            <v>0</v>
          </cell>
          <cell r="N650">
            <v>0</v>
          </cell>
        </row>
        <row r="651">
          <cell r="G651">
            <v>15</v>
          </cell>
          <cell r="H651" t="str">
            <v>Bh</v>
          </cell>
          <cell r="J651" t="str">
            <v>Fisher f 8 mm</v>
          </cell>
          <cell r="K651" t="str">
            <v>@</v>
          </cell>
          <cell r="L651" t="str">
            <v>Rp.</v>
          </cell>
          <cell r="M651">
            <v>10000</v>
          </cell>
          <cell r="N651">
            <v>150000</v>
          </cell>
        </row>
        <row r="652">
          <cell r="J652" t="str">
            <v>Jumlah</v>
          </cell>
          <cell r="M652" t="str">
            <v>Rp.</v>
          </cell>
          <cell r="N652">
            <v>3455614.7800000003</v>
          </cell>
        </row>
        <row r="653">
          <cell r="G653" t="str">
            <v>Tipe PT16</v>
          </cell>
          <cell r="R653">
            <v>4243300.97</v>
          </cell>
        </row>
        <row r="654">
          <cell r="G654">
            <v>0.25269999999999998</v>
          </cell>
          <cell r="H654" t="str">
            <v>M3</v>
          </cell>
          <cell r="J654" t="str">
            <v>Pekerjaan kusen pintu, jendela dan Boven kayu klas I (Bayam)</v>
          </cell>
          <cell r="K654" t="str">
            <v>@</v>
          </cell>
          <cell r="L654" t="str">
            <v>Rp.</v>
          </cell>
          <cell r="M654">
            <v>7087500</v>
          </cell>
          <cell r="N654">
            <v>1791011.25</v>
          </cell>
        </row>
        <row r="655">
          <cell r="G655">
            <v>13.718</v>
          </cell>
          <cell r="H655" t="str">
            <v>M2</v>
          </cell>
          <cell r="J655" t="str">
            <v>Pekerjaan Menie Kayu</v>
          </cell>
          <cell r="K655" t="str">
            <v>@</v>
          </cell>
          <cell r="L655" t="str">
            <v>Rp.</v>
          </cell>
          <cell r="M655">
            <v>4987</v>
          </cell>
          <cell r="N655">
            <v>68411.67</v>
          </cell>
        </row>
        <row r="656">
          <cell r="G656">
            <v>13.718</v>
          </cell>
          <cell r="H656" t="str">
            <v>M2</v>
          </cell>
          <cell r="J656" t="str">
            <v>Pekerjaan cat Kayu</v>
          </cell>
          <cell r="K656" t="str">
            <v>@</v>
          </cell>
          <cell r="L656" t="str">
            <v>Rp.</v>
          </cell>
          <cell r="M656">
            <v>15708.75</v>
          </cell>
          <cell r="N656">
            <v>215492.63</v>
          </cell>
        </row>
        <row r="657">
          <cell r="G657">
            <v>21.502400000000002</v>
          </cell>
          <cell r="H657" t="str">
            <v>M2</v>
          </cell>
          <cell r="J657" t="str">
            <v>Pasang Partisi Gypsum 9 mm</v>
          </cell>
          <cell r="K657" t="str">
            <v>@</v>
          </cell>
          <cell r="L657" t="str">
            <v>Rp.</v>
          </cell>
          <cell r="M657">
            <v>80715</v>
          </cell>
          <cell r="N657">
            <v>1735566.22</v>
          </cell>
        </row>
        <row r="658">
          <cell r="G658">
            <v>0</v>
          </cell>
          <cell r="H658" t="str">
            <v>M2</v>
          </cell>
          <cell r="J658" t="str">
            <v>Pekerjaan daun pintu panil  Papan Klas I (Bayam)</v>
          </cell>
          <cell r="K658" t="str">
            <v>@</v>
          </cell>
          <cell r="L658" t="str">
            <v>Rp.</v>
          </cell>
          <cell r="M658">
            <v>0</v>
          </cell>
          <cell r="N658">
            <v>0</v>
          </cell>
        </row>
        <row r="659">
          <cell r="G659">
            <v>0</v>
          </cell>
          <cell r="H659" t="str">
            <v>M2</v>
          </cell>
          <cell r="J659" t="str">
            <v>Pasang daun pintu / jendela panil kaca polos 5 mm</v>
          </cell>
          <cell r="K659" t="str">
            <v>@</v>
          </cell>
          <cell r="L659" t="str">
            <v>Rp.</v>
          </cell>
          <cell r="M659">
            <v>0</v>
          </cell>
          <cell r="N659">
            <v>0</v>
          </cell>
        </row>
        <row r="660">
          <cell r="G660">
            <v>0</v>
          </cell>
          <cell r="H660" t="str">
            <v>M2</v>
          </cell>
          <cell r="J660" t="str">
            <v>Pasang kaca mati polos kaca polos 5 mm</v>
          </cell>
          <cell r="K660" t="str">
            <v>@</v>
          </cell>
          <cell r="L660" t="str">
            <v>Rp.</v>
          </cell>
          <cell r="M660">
            <v>0</v>
          </cell>
          <cell r="N660">
            <v>0</v>
          </cell>
        </row>
        <row r="661">
          <cell r="G661">
            <v>0</v>
          </cell>
          <cell r="H661" t="str">
            <v>M1</v>
          </cell>
          <cell r="J661" t="str">
            <v>List Daun Pintu 3/5 cm</v>
          </cell>
          <cell r="K661" t="str">
            <v>@</v>
          </cell>
          <cell r="L661" t="str">
            <v>Rp.</v>
          </cell>
          <cell r="M661">
            <v>0</v>
          </cell>
          <cell r="N661">
            <v>0</v>
          </cell>
        </row>
        <row r="662">
          <cell r="G662">
            <v>103.36</v>
          </cell>
          <cell r="H662" t="str">
            <v>M1</v>
          </cell>
          <cell r="J662" t="str">
            <v>List Kayu 1,5/3 cm</v>
          </cell>
          <cell r="K662" t="str">
            <v>@</v>
          </cell>
          <cell r="L662" t="str">
            <v>Rp.</v>
          </cell>
          <cell r="M662">
            <v>3220</v>
          </cell>
          <cell r="N662">
            <v>332819.20000000001</v>
          </cell>
        </row>
        <row r="663">
          <cell r="G663">
            <v>0</v>
          </cell>
          <cell r="H663" t="str">
            <v>Bh</v>
          </cell>
          <cell r="J663" t="str">
            <v>Pasang kunci tanam double slaag</v>
          </cell>
          <cell r="K663" t="str">
            <v>@</v>
          </cell>
          <cell r="L663" t="str">
            <v>Rp.</v>
          </cell>
          <cell r="M663">
            <v>0</v>
          </cell>
          <cell r="N663">
            <v>0</v>
          </cell>
        </row>
        <row r="664">
          <cell r="G664">
            <v>0</v>
          </cell>
          <cell r="H664" t="str">
            <v>Bh</v>
          </cell>
          <cell r="J664" t="str">
            <v>Pasang engsel pintu</v>
          </cell>
          <cell r="K664" t="str">
            <v>@</v>
          </cell>
          <cell r="L664" t="str">
            <v>Rp.</v>
          </cell>
          <cell r="M664">
            <v>0</v>
          </cell>
          <cell r="N664">
            <v>0</v>
          </cell>
        </row>
        <row r="665">
          <cell r="G665">
            <v>0</v>
          </cell>
          <cell r="H665" t="str">
            <v>Bh</v>
          </cell>
          <cell r="J665" t="str">
            <v>Pasang engsel jendela/Boven</v>
          </cell>
          <cell r="K665" t="str">
            <v>@</v>
          </cell>
          <cell r="L665" t="str">
            <v>Rp.</v>
          </cell>
          <cell r="M665">
            <v>0</v>
          </cell>
          <cell r="N665">
            <v>0</v>
          </cell>
        </row>
        <row r="666">
          <cell r="G666">
            <v>0</v>
          </cell>
          <cell r="H666" t="str">
            <v>Bh</v>
          </cell>
          <cell r="J666" t="str">
            <v>Pasang kait angin</v>
          </cell>
          <cell r="K666" t="str">
            <v>@</v>
          </cell>
          <cell r="L666" t="str">
            <v>Rp.</v>
          </cell>
          <cell r="M666">
            <v>0</v>
          </cell>
          <cell r="N666">
            <v>0</v>
          </cell>
        </row>
        <row r="667">
          <cell r="G667">
            <v>0</v>
          </cell>
          <cell r="H667" t="str">
            <v>Bh</v>
          </cell>
          <cell r="J667" t="str">
            <v>Pasang gerendel jendela/Boven</v>
          </cell>
          <cell r="K667" t="str">
            <v>@</v>
          </cell>
          <cell r="L667" t="str">
            <v>Rp.</v>
          </cell>
          <cell r="M667">
            <v>0</v>
          </cell>
          <cell r="N667">
            <v>0</v>
          </cell>
        </row>
        <row r="668">
          <cell r="G668">
            <v>0</v>
          </cell>
          <cell r="H668" t="str">
            <v>Bh</v>
          </cell>
          <cell r="J668" t="str">
            <v>Pasang Espanolet</v>
          </cell>
          <cell r="K668" t="str">
            <v>@</v>
          </cell>
          <cell r="L668" t="str">
            <v>Rp.</v>
          </cell>
          <cell r="M668">
            <v>0</v>
          </cell>
          <cell r="N668">
            <v>0</v>
          </cell>
        </row>
        <row r="669">
          <cell r="G669">
            <v>10</v>
          </cell>
          <cell r="H669" t="str">
            <v>Bh</v>
          </cell>
          <cell r="J669" t="str">
            <v>Fisher f 8 mm</v>
          </cell>
          <cell r="K669" t="str">
            <v>@</v>
          </cell>
          <cell r="L669" t="str">
            <v>Rp.</v>
          </cell>
          <cell r="M669">
            <v>10000</v>
          </cell>
          <cell r="N669">
            <v>100000</v>
          </cell>
        </row>
        <row r="670">
          <cell r="J670" t="str">
            <v>Jumlah</v>
          </cell>
          <cell r="M670" t="str">
            <v>Rp.</v>
          </cell>
          <cell r="N670">
            <v>4243300.97</v>
          </cell>
        </row>
        <row r="671">
          <cell r="G671" t="str">
            <v>Tipe PT17</v>
          </cell>
          <cell r="R671">
            <v>2060711.9100000001</v>
          </cell>
        </row>
        <row r="672">
          <cell r="G672">
            <v>0.13</v>
          </cell>
          <cell r="H672" t="str">
            <v>M3</v>
          </cell>
          <cell r="J672" t="str">
            <v>Pekerjaan kusen pintu, jendela dan Boven kayu klas I (Bayam)</v>
          </cell>
          <cell r="K672" t="str">
            <v>@</v>
          </cell>
          <cell r="L672" t="str">
            <v>Rp.</v>
          </cell>
          <cell r="M672">
            <v>7087500</v>
          </cell>
          <cell r="N672">
            <v>921375</v>
          </cell>
        </row>
        <row r="673">
          <cell r="G673">
            <v>7.0566000000000004</v>
          </cell>
          <cell r="H673" t="str">
            <v>M2</v>
          </cell>
          <cell r="J673" t="str">
            <v>Pekerjaan Menie Kayu</v>
          </cell>
          <cell r="K673" t="str">
            <v>@</v>
          </cell>
          <cell r="L673" t="str">
            <v>Rp.</v>
          </cell>
          <cell r="M673">
            <v>4987</v>
          </cell>
          <cell r="N673">
            <v>35191.26</v>
          </cell>
        </row>
        <row r="674">
          <cell r="G674">
            <v>7.0566000000000004</v>
          </cell>
          <cell r="H674" t="str">
            <v>M2</v>
          </cell>
          <cell r="J674" t="str">
            <v>Pekerjaan cat Kayu</v>
          </cell>
          <cell r="K674" t="str">
            <v>@</v>
          </cell>
          <cell r="L674" t="str">
            <v>Rp.</v>
          </cell>
          <cell r="M674">
            <v>15708.75</v>
          </cell>
          <cell r="N674">
            <v>110850.37</v>
          </cell>
        </row>
        <row r="675">
          <cell r="G675">
            <v>9.1492000000000004</v>
          </cell>
          <cell r="H675" t="str">
            <v>M2</v>
          </cell>
          <cell r="J675" t="str">
            <v>Pasang Partisi Gypsum 9 mm</v>
          </cell>
          <cell r="K675" t="str">
            <v>@</v>
          </cell>
          <cell r="L675" t="str">
            <v>Rp.</v>
          </cell>
          <cell r="M675">
            <v>80715</v>
          </cell>
          <cell r="N675">
            <v>738477.68</v>
          </cell>
        </row>
        <row r="676">
          <cell r="G676">
            <v>0</v>
          </cell>
          <cell r="H676" t="str">
            <v>M2</v>
          </cell>
          <cell r="J676" t="str">
            <v>Pekerjaan daun pintu panil  Papan Klas I (Bayam)</v>
          </cell>
          <cell r="K676" t="str">
            <v>@</v>
          </cell>
          <cell r="L676" t="str">
            <v>Rp.</v>
          </cell>
          <cell r="M676">
            <v>0</v>
          </cell>
          <cell r="N676">
            <v>0</v>
          </cell>
        </row>
        <row r="677">
          <cell r="G677">
            <v>0</v>
          </cell>
          <cell r="H677" t="str">
            <v>M2</v>
          </cell>
          <cell r="J677" t="str">
            <v>Pasang daun pintu / jendela panil kaca polos 5 mm</v>
          </cell>
          <cell r="K677" t="str">
            <v>@</v>
          </cell>
          <cell r="L677" t="str">
            <v>Rp.</v>
          </cell>
          <cell r="M677">
            <v>0</v>
          </cell>
          <cell r="N677">
            <v>0</v>
          </cell>
        </row>
        <row r="678">
          <cell r="G678">
            <v>0</v>
          </cell>
          <cell r="H678" t="str">
            <v>M2</v>
          </cell>
          <cell r="J678" t="str">
            <v>Pasang kaca mati polos kaca polos 5 mm</v>
          </cell>
          <cell r="K678" t="str">
            <v>@</v>
          </cell>
          <cell r="L678" t="str">
            <v>Rp.</v>
          </cell>
          <cell r="M678">
            <v>0</v>
          </cell>
          <cell r="N678">
            <v>0</v>
          </cell>
        </row>
        <row r="679">
          <cell r="G679">
            <v>0</v>
          </cell>
          <cell r="H679" t="str">
            <v>M1</v>
          </cell>
          <cell r="J679" t="str">
            <v>List Daun Pintu 3/5 cm</v>
          </cell>
          <cell r="K679" t="str">
            <v>@</v>
          </cell>
          <cell r="L679" t="str">
            <v>Rp.</v>
          </cell>
          <cell r="M679">
            <v>0</v>
          </cell>
          <cell r="N679">
            <v>0</v>
          </cell>
        </row>
        <row r="680">
          <cell r="G680">
            <v>48.08</v>
          </cell>
          <cell r="H680" t="str">
            <v>M1</v>
          </cell>
          <cell r="J680" t="str">
            <v>List Kayu 1,5/3 cm</v>
          </cell>
          <cell r="K680" t="str">
            <v>@</v>
          </cell>
          <cell r="L680" t="str">
            <v>Rp.</v>
          </cell>
          <cell r="M680">
            <v>3220</v>
          </cell>
          <cell r="N680">
            <v>154817.60000000001</v>
          </cell>
        </row>
        <row r="681">
          <cell r="G681">
            <v>0</v>
          </cell>
          <cell r="H681" t="str">
            <v>Bh</v>
          </cell>
          <cell r="J681" t="str">
            <v>Pasang kunci tanam double slaag</v>
          </cell>
          <cell r="K681" t="str">
            <v>@</v>
          </cell>
          <cell r="L681" t="str">
            <v>Rp.</v>
          </cell>
          <cell r="M681">
            <v>0</v>
          </cell>
          <cell r="N681">
            <v>0</v>
          </cell>
        </row>
        <row r="682">
          <cell r="G682">
            <v>0</v>
          </cell>
          <cell r="H682" t="str">
            <v>Bh</v>
          </cell>
          <cell r="J682" t="str">
            <v>Pasang engsel pintu</v>
          </cell>
          <cell r="K682" t="str">
            <v>@</v>
          </cell>
          <cell r="L682" t="str">
            <v>Rp.</v>
          </cell>
          <cell r="M682">
            <v>0</v>
          </cell>
          <cell r="N682">
            <v>0</v>
          </cell>
        </row>
        <row r="683">
          <cell r="G683">
            <v>0</v>
          </cell>
          <cell r="H683" t="str">
            <v>Bh</v>
          </cell>
          <cell r="J683" t="str">
            <v>Pasang engsel jendela/Boven</v>
          </cell>
          <cell r="K683" t="str">
            <v>@</v>
          </cell>
          <cell r="L683" t="str">
            <v>Rp.</v>
          </cell>
          <cell r="M683">
            <v>0</v>
          </cell>
          <cell r="N683">
            <v>0</v>
          </cell>
        </row>
        <row r="684">
          <cell r="G684">
            <v>0</v>
          </cell>
          <cell r="H684" t="str">
            <v>Bh</v>
          </cell>
          <cell r="J684" t="str">
            <v>Pasang kait angin</v>
          </cell>
          <cell r="K684" t="str">
            <v>@</v>
          </cell>
          <cell r="L684" t="str">
            <v>Rp.</v>
          </cell>
          <cell r="M684">
            <v>0</v>
          </cell>
          <cell r="N684">
            <v>0</v>
          </cell>
        </row>
        <row r="685">
          <cell r="G685">
            <v>0</v>
          </cell>
          <cell r="H685" t="str">
            <v>Bh</v>
          </cell>
          <cell r="J685" t="str">
            <v>Pasang gerendel jendela/Boven</v>
          </cell>
          <cell r="K685" t="str">
            <v>@</v>
          </cell>
          <cell r="L685" t="str">
            <v>Rp.</v>
          </cell>
          <cell r="M685">
            <v>0</v>
          </cell>
          <cell r="N685">
            <v>0</v>
          </cell>
        </row>
        <row r="686">
          <cell r="G686">
            <v>0</v>
          </cell>
          <cell r="H686" t="str">
            <v>Bh</v>
          </cell>
          <cell r="J686" t="str">
            <v>Pasang Espanolet</v>
          </cell>
          <cell r="K686" t="str">
            <v>@</v>
          </cell>
          <cell r="L686" t="str">
            <v>Rp.</v>
          </cell>
          <cell r="M686">
            <v>0</v>
          </cell>
          <cell r="N686">
            <v>0</v>
          </cell>
        </row>
        <row r="687">
          <cell r="G687">
            <v>10</v>
          </cell>
          <cell r="H687" t="str">
            <v>Bh</v>
          </cell>
          <cell r="J687" t="str">
            <v>Fisher f 8 mm</v>
          </cell>
          <cell r="K687" t="str">
            <v>@</v>
          </cell>
          <cell r="L687" t="str">
            <v>Rp.</v>
          </cell>
          <cell r="M687">
            <v>10000</v>
          </cell>
          <cell r="N687">
            <v>100000</v>
          </cell>
        </row>
        <row r="688">
          <cell r="J688" t="str">
            <v>Jumlah</v>
          </cell>
          <cell r="M688" t="str">
            <v>Rp.</v>
          </cell>
          <cell r="N688">
            <v>2060711.9100000001</v>
          </cell>
        </row>
        <row r="689">
          <cell r="G689" t="str">
            <v>Tipe PT18</v>
          </cell>
          <cell r="R689">
            <v>2297217.8199999998</v>
          </cell>
        </row>
        <row r="690">
          <cell r="G690">
            <v>0.14050000000000001</v>
          </cell>
          <cell r="H690" t="str">
            <v>M3</v>
          </cell>
          <cell r="J690" t="str">
            <v>Pekerjaan kusen pintu, jendela dan Boven kayu klas I (Bayam)</v>
          </cell>
          <cell r="K690" t="str">
            <v>@</v>
          </cell>
          <cell r="L690" t="str">
            <v>Rp.</v>
          </cell>
          <cell r="M690">
            <v>7087500</v>
          </cell>
          <cell r="N690">
            <v>995793.75</v>
          </cell>
        </row>
        <row r="691">
          <cell r="G691">
            <v>7.6265999999999998</v>
          </cell>
          <cell r="H691" t="str">
            <v>M2</v>
          </cell>
          <cell r="J691" t="str">
            <v>Pekerjaan Menie Kayu</v>
          </cell>
          <cell r="K691" t="str">
            <v>@</v>
          </cell>
          <cell r="L691" t="str">
            <v>Rp.</v>
          </cell>
          <cell r="M691">
            <v>4987</v>
          </cell>
          <cell r="N691">
            <v>38033.85</v>
          </cell>
        </row>
        <row r="692">
          <cell r="G692">
            <v>7.6265999999999998</v>
          </cell>
          <cell r="H692" t="str">
            <v>M2</v>
          </cell>
          <cell r="J692" t="str">
            <v>Pekerjaan cat Kayu</v>
          </cell>
          <cell r="K692" t="str">
            <v>@</v>
          </cell>
          <cell r="L692" t="str">
            <v>Rp.</v>
          </cell>
          <cell r="M692">
            <v>15708.75</v>
          </cell>
          <cell r="N692">
            <v>119804.35</v>
          </cell>
        </row>
        <row r="693">
          <cell r="G693">
            <v>10.858000000000001</v>
          </cell>
          <cell r="H693" t="str">
            <v>M2</v>
          </cell>
          <cell r="J693" t="str">
            <v>Pasang Partisi Gypsum 9 mm</v>
          </cell>
          <cell r="K693" t="str">
            <v>@</v>
          </cell>
          <cell r="L693" t="str">
            <v>Rp.</v>
          </cell>
          <cell r="M693">
            <v>80715</v>
          </cell>
          <cell r="N693">
            <v>876403.47</v>
          </cell>
        </row>
        <row r="694">
          <cell r="G694">
            <v>0</v>
          </cell>
          <cell r="H694" t="str">
            <v>M2</v>
          </cell>
          <cell r="J694" t="str">
            <v>Pekerjaan daun pintu panil  Papan Klas I (Bayam)</v>
          </cell>
          <cell r="K694" t="str">
            <v>@</v>
          </cell>
          <cell r="L694" t="str">
            <v>Rp.</v>
          </cell>
          <cell r="M694">
            <v>0</v>
          </cell>
          <cell r="N694">
            <v>0</v>
          </cell>
        </row>
        <row r="695">
          <cell r="G695">
            <v>0</v>
          </cell>
          <cell r="H695" t="str">
            <v>M2</v>
          </cell>
          <cell r="J695" t="str">
            <v>Pasang daun pintu / jendela panil kaca polos 5 mm</v>
          </cell>
          <cell r="K695" t="str">
            <v>@</v>
          </cell>
          <cell r="L695" t="str">
            <v>Rp.</v>
          </cell>
          <cell r="M695">
            <v>0</v>
          </cell>
          <cell r="N695">
            <v>0</v>
          </cell>
        </row>
        <row r="696">
          <cell r="G696">
            <v>0</v>
          </cell>
          <cell r="H696" t="str">
            <v>M2</v>
          </cell>
          <cell r="J696" t="str">
            <v>Pasang kaca mati polos kaca polos 5 mm</v>
          </cell>
          <cell r="K696" t="str">
            <v>@</v>
          </cell>
          <cell r="L696" t="str">
            <v>Rp.</v>
          </cell>
          <cell r="M696">
            <v>0</v>
          </cell>
          <cell r="N696">
            <v>0</v>
          </cell>
        </row>
        <row r="697">
          <cell r="G697">
            <v>0</v>
          </cell>
          <cell r="H697" t="str">
            <v>M1</v>
          </cell>
          <cell r="J697" t="str">
            <v>List Daun Pintu 3/5 cm</v>
          </cell>
          <cell r="K697" t="str">
            <v>@</v>
          </cell>
          <cell r="L697" t="str">
            <v>Rp.</v>
          </cell>
          <cell r="M697">
            <v>0</v>
          </cell>
          <cell r="N697">
            <v>0</v>
          </cell>
        </row>
        <row r="698">
          <cell r="G698">
            <v>51.92</v>
          </cell>
          <cell r="H698" t="str">
            <v>M1</v>
          </cell>
          <cell r="J698" t="str">
            <v>List Kayu 1,5/3 cm</v>
          </cell>
          <cell r="K698" t="str">
            <v>@</v>
          </cell>
          <cell r="L698" t="str">
            <v>Rp.</v>
          </cell>
          <cell r="M698">
            <v>3220</v>
          </cell>
          <cell r="N698">
            <v>167182.39999999999</v>
          </cell>
        </row>
        <row r="699">
          <cell r="G699">
            <v>0</v>
          </cell>
          <cell r="H699" t="str">
            <v>Bh</v>
          </cell>
          <cell r="J699" t="str">
            <v>Pasang kunci tanam double slaag</v>
          </cell>
          <cell r="K699" t="str">
            <v>@</v>
          </cell>
          <cell r="L699" t="str">
            <v>Rp.</v>
          </cell>
          <cell r="M699">
            <v>0</v>
          </cell>
          <cell r="N699">
            <v>0</v>
          </cell>
        </row>
        <row r="700">
          <cell r="G700">
            <v>0</v>
          </cell>
          <cell r="H700" t="str">
            <v>Bh</v>
          </cell>
          <cell r="J700" t="str">
            <v>Pasang engsel pintu</v>
          </cell>
          <cell r="K700" t="str">
            <v>@</v>
          </cell>
          <cell r="L700" t="str">
            <v>Rp.</v>
          </cell>
          <cell r="M700">
            <v>0</v>
          </cell>
          <cell r="N700">
            <v>0</v>
          </cell>
        </row>
        <row r="701">
          <cell r="G701">
            <v>0</v>
          </cell>
          <cell r="H701" t="str">
            <v>Bh</v>
          </cell>
          <cell r="J701" t="str">
            <v>Pasang engsel jendela/Boven</v>
          </cell>
          <cell r="K701" t="str">
            <v>@</v>
          </cell>
          <cell r="L701" t="str">
            <v>Rp.</v>
          </cell>
          <cell r="M701">
            <v>0</v>
          </cell>
          <cell r="N701">
            <v>0</v>
          </cell>
        </row>
        <row r="702">
          <cell r="G702">
            <v>0</v>
          </cell>
          <cell r="H702" t="str">
            <v>Bh</v>
          </cell>
          <cell r="J702" t="str">
            <v>Pasang kait angin</v>
          </cell>
          <cell r="K702" t="str">
            <v>@</v>
          </cell>
          <cell r="L702" t="str">
            <v>Rp.</v>
          </cell>
          <cell r="M702">
            <v>0</v>
          </cell>
          <cell r="N702">
            <v>0</v>
          </cell>
        </row>
        <row r="703">
          <cell r="G703">
            <v>0</v>
          </cell>
          <cell r="H703" t="str">
            <v>Bh</v>
          </cell>
          <cell r="J703" t="str">
            <v>Pasang gerendel jendela/Boven</v>
          </cell>
          <cell r="K703" t="str">
            <v>@</v>
          </cell>
          <cell r="L703" t="str">
            <v>Rp.</v>
          </cell>
          <cell r="M703">
            <v>0</v>
          </cell>
          <cell r="N703">
            <v>0</v>
          </cell>
        </row>
        <row r="704">
          <cell r="G704">
            <v>0</v>
          </cell>
          <cell r="H704" t="str">
            <v>Bh</v>
          </cell>
          <cell r="J704" t="str">
            <v>Pasang Espanolet</v>
          </cell>
          <cell r="K704" t="str">
            <v>@</v>
          </cell>
          <cell r="L704" t="str">
            <v>Rp.</v>
          </cell>
          <cell r="M704">
            <v>0</v>
          </cell>
          <cell r="N704">
            <v>0</v>
          </cell>
        </row>
        <row r="705">
          <cell r="G705">
            <v>10</v>
          </cell>
          <cell r="H705" t="str">
            <v>Bh</v>
          </cell>
          <cell r="J705" t="str">
            <v>Fisher f 8 mm</v>
          </cell>
          <cell r="K705" t="str">
            <v>@</v>
          </cell>
          <cell r="L705" t="str">
            <v>Rp.</v>
          </cell>
          <cell r="M705">
            <v>10000</v>
          </cell>
          <cell r="N705">
            <v>100000</v>
          </cell>
        </row>
        <row r="706">
          <cell r="J706" t="str">
            <v>Jumlah</v>
          </cell>
          <cell r="M706" t="str">
            <v>Rp.</v>
          </cell>
          <cell r="N706">
            <v>2297217.8199999998</v>
          </cell>
        </row>
        <row r="709">
          <cell r="G709" t="str">
            <v>Tipe PT1</v>
          </cell>
          <cell r="R709">
            <v>18125162.260000002</v>
          </cell>
        </row>
        <row r="710">
          <cell r="G710">
            <v>0.98740000000000006</v>
          </cell>
          <cell r="H710" t="str">
            <v>M3</v>
          </cell>
          <cell r="J710" t="str">
            <v>Pekerjaan kusen pintu, jendela dan Boven kayu klas I (Bayam)</v>
          </cell>
          <cell r="K710" t="str">
            <v>@</v>
          </cell>
          <cell r="L710" t="str">
            <v>Rp.</v>
          </cell>
          <cell r="M710">
            <v>7087500</v>
          </cell>
          <cell r="N710">
            <v>6998197.5</v>
          </cell>
        </row>
        <row r="711">
          <cell r="G711">
            <v>61.191000000000003</v>
          </cell>
          <cell r="H711" t="str">
            <v>M2</v>
          </cell>
          <cell r="J711" t="str">
            <v>Pekerjaan Menie Kayu</v>
          </cell>
          <cell r="K711" t="str">
            <v>@</v>
          </cell>
          <cell r="L711" t="str">
            <v>Rp.</v>
          </cell>
          <cell r="M711">
            <v>4987</v>
          </cell>
          <cell r="N711">
            <v>305159.52</v>
          </cell>
        </row>
        <row r="712">
          <cell r="G712">
            <v>61.191000000000003</v>
          </cell>
          <cell r="H712" t="str">
            <v>M2</v>
          </cell>
          <cell r="J712" t="str">
            <v>Pekerjaan cat Kayu</v>
          </cell>
          <cell r="K712" t="str">
            <v>@</v>
          </cell>
          <cell r="L712" t="str">
            <v>Rp.</v>
          </cell>
          <cell r="M712">
            <v>15708.75</v>
          </cell>
          <cell r="N712">
            <v>961234.12</v>
          </cell>
        </row>
        <row r="713">
          <cell r="G713">
            <v>59.249400000000001</v>
          </cell>
          <cell r="H713" t="str">
            <v>M2</v>
          </cell>
          <cell r="J713" t="str">
            <v>Pasang Partisi Gypsum 9 mm</v>
          </cell>
          <cell r="K713" t="str">
            <v>@</v>
          </cell>
          <cell r="L713" t="str">
            <v>Rp.</v>
          </cell>
          <cell r="M713">
            <v>80715</v>
          </cell>
          <cell r="N713">
            <v>4782315.32</v>
          </cell>
        </row>
        <row r="714">
          <cell r="G714">
            <v>3.96</v>
          </cell>
          <cell r="H714" t="str">
            <v>M2</v>
          </cell>
          <cell r="J714" t="str">
            <v>Pekerjaan daun pintu panil  Papan Klas I (Bayam)</v>
          </cell>
          <cell r="K714" t="str">
            <v>@</v>
          </cell>
          <cell r="L714" t="str">
            <v>Rp.</v>
          </cell>
          <cell r="M714">
            <v>281500</v>
          </cell>
          <cell r="N714">
            <v>1114740</v>
          </cell>
        </row>
        <row r="715">
          <cell r="G715">
            <v>5.92</v>
          </cell>
          <cell r="H715" t="str">
            <v>M2</v>
          </cell>
          <cell r="J715" t="str">
            <v>Pasang daun pintu / jendela panil kaca polos 5 mm</v>
          </cell>
          <cell r="K715" t="str">
            <v>@</v>
          </cell>
          <cell r="L715" t="str">
            <v>Rp.</v>
          </cell>
          <cell r="M715">
            <v>236000</v>
          </cell>
          <cell r="N715">
            <v>1397120</v>
          </cell>
        </row>
        <row r="716">
          <cell r="G716">
            <v>7.56</v>
          </cell>
          <cell r="H716" t="str">
            <v>M2</v>
          </cell>
          <cell r="J716" t="str">
            <v>Pasang kaca mati polos kaca polos 5 mm</v>
          </cell>
          <cell r="K716" t="str">
            <v>@</v>
          </cell>
          <cell r="L716" t="str">
            <v>Rp.</v>
          </cell>
          <cell r="M716">
            <v>110740</v>
          </cell>
          <cell r="N716">
            <v>837194.4</v>
          </cell>
        </row>
        <row r="717">
          <cell r="G717">
            <v>0</v>
          </cell>
          <cell r="H717" t="str">
            <v>M1</v>
          </cell>
          <cell r="J717" t="str">
            <v>List Daun Pintu 3/5 cm</v>
          </cell>
          <cell r="K717" t="str">
            <v>@</v>
          </cell>
          <cell r="L717" t="str">
            <v>Rp.</v>
          </cell>
          <cell r="M717">
            <v>0</v>
          </cell>
          <cell r="N717">
            <v>0</v>
          </cell>
        </row>
        <row r="718">
          <cell r="G718">
            <v>339.62</v>
          </cell>
          <cell r="H718" t="str">
            <v>M1</v>
          </cell>
          <cell r="J718" t="str">
            <v>List Kayu 1,5/3 cm</v>
          </cell>
          <cell r="K718" t="str">
            <v>@</v>
          </cell>
          <cell r="L718" t="str">
            <v>Rp.</v>
          </cell>
          <cell r="M718">
            <v>3220</v>
          </cell>
          <cell r="N718">
            <v>1093576.3999999999</v>
          </cell>
        </row>
        <row r="719">
          <cell r="G719">
            <v>2</v>
          </cell>
          <cell r="H719" t="str">
            <v>Bh</v>
          </cell>
          <cell r="J719" t="str">
            <v>Pasang kunci tanam double slaag</v>
          </cell>
          <cell r="K719" t="str">
            <v>@</v>
          </cell>
          <cell r="L719" t="str">
            <v>Rp.</v>
          </cell>
          <cell r="M719">
            <v>112500</v>
          </cell>
          <cell r="N719">
            <v>225000</v>
          </cell>
        </row>
        <row r="720">
          <cell r="G720">
            <v>6</v>
          </cell>
          <cell r="H720" t="str">
            <v>Bh</v>
          </cell>
          <cell r="J720" t="str">
            <v>Pasang engsel pintu</v>
          </cell>
          <cell r="K720" t="str">
            <v>@</v>
          </cell>
          <cell r="L720" t="str">
            <v>Rp.</v>
          </cell>
          <cell r="M720">
            <v>18750</v>
          </cell>
          <cell r="N720">
            <v>112500</v>
          </cell>
        </row>
        <row r="721">
          <cell r="G721">
            <v>18</v>
          </cell>
          <cell r="H721" t="str">
            <v>Bh</v>
          </cell>
          <cell r="J721" t="str">
            <v>Pasang engsel jendela/Boven</v>
          </cell>
          <cell r="K721" t="str">
            <v>@</v>
          </cell>
          <cell r="L721" t="str">
            <v>Rp.</v>
          </cell>
          <cell r="M721">
            <v>9375</v>
          </cell>
          <cell r="N721">
            <v>168750</v>
          </cell>
        </row>
        <row r="722">
          <cell r="G722">
            <v>18</v>
          </cell>
          <cell r="H722" t="str">
            <v>Bh</v>
          </cell>
          <cell r="J722" t="str">
            <v>Pasang kait angin</v>
          </cell>
          <cell r="K722" t="str">
            <v>@</v>
          </cell>
          <cell r="L722" t="str">
            <v>Rp.</v>
          </cell>
          <cell r="M722">
            <v>5175</v>
          </cell>
          <cell r="N722">
            <v>93150</v>
          </cell>
        </row>
        <row r="723">
          <cell r="G723">
            <v>9</v>
          </cell>
          <cell r="H723" t="str">
            <v>Bh</v>
          </cell>
          <cell r="J723" t="str">
            <v>Pasang gerendel jendela/Boven</v>
          </cell>
          <cell r="K723" t="str">
            <v>@</v>
          </cell>
          <cell r="L723" t="str">
            <v>Rp.</v>
          </cell>
          <cell r="M723">
            <v>4025</v>
          </cell>
          <cell r="N723">
            <v>36225</v>
          </cell>
        </row>
        <row r="724">
          <cell r="G724">
            <v>0</v>
          </cell>
          <cell r="H724" t="str">
            <v>Bh</v>
          </cell>
          <cell r="J724" t="str">
            <v>Pasang Espanolet</v>
          </cell>
          <cell r="K724" t="str">
            <v>@</v>
          </cell>
          <cell r="L724" t="str">
            <v>Rp.</v>
          </cell>
          <cell r="M724">
            <v>0</v>
          </cell>
          <cell r="N724">
            <v>0</v>
          </cell>
        </row>
        <row r="725">
          <cell r="G725">
            <v>0</v>
          </cell>
          <cell r="H725" t="str">
            <v>Bh</v>
          </cell>
          <cell r="J725" t="str">
            <v>Fisher f 8 mm</v>
          </cell>
          <cell r="K725" t="str">
            <v>@</v>
          </cell>
          <cell r="L725" t="str">
            <v>Rp.</v>
          </cell>
          <cell r="M725">
            <v>10000</v>
          </cell>
          <cell r="N725">
            <v>0</v>
          </cell>
        </row>
        <row r="726">
          <cell r="J726" t="str">
            <v>Jumlah</v>
          </cell>
          <cell r="M726" t="str">
            <v>Rp.</v>
          </cell>
          <cell r="N726">
            <v>18125162.260000002</v>
          </cell>
        </row>
        <row r="727">
          <cell r="G727" t="str">
            <v>Tipe PT2</v>
          </cell>
          <cell r="R727">
            <v>9599193.7399999984</v>
          </cell>
        </row>
        <row r="728">
          <cell r="G728">
            <v>0.54520000000000002</v>
          </cell>
          <cell r="H728" t="str">
            <v>M3</v>
          </cell>
          <cell r="J728" t="str">
            <v>Pekerjaan kusen pintu, jendela dan Boven kayu klas I (Bayam)</v>
          </cell>
          <cell r="K728" t="str">
            <v>@</v>
          </cell>
          <cell r="L728" t="str">
            <v>Rp.</v>
          </cell>
          <cell r="M728">
            <v>7087500</v>
          </cell>
          <cell r="N728">
            <v>3864105</v>
          </cell>
        </row>
        <row r="729">
          <cell r="G729">
            <v>30.478400000000001</v>
          </cell>
          <cell r="H729" t="str">
            <v>M2</v>
          </cell>
          <cell r="J729" t="str">
            <v>Pekerjaan Menie Kayu</v>
          </cell>
          <cell r="K729" t="str">
            <v>@</v>
          </cell>
          <cell r="L729" t="str">
            <v>Rp.</v>
          </cell>
          <cell r="M729">
            <v>4987</v>
          </cell>
          <cell r="N729">
            <v>151995.78</v>
          </cell>
        </row>
        <row r="730">
          <cell r="G730">
            <v>30.478400000000001</v>
          </cell>
          <cell r="H730" t="str">
            <v>M2</v>
          </cell>
          <cell r="J730" t="str">
            <v>Pekerjaan cat Kayu</v>
          </cell>
          <cell r="K730" t="str">
            <v>@</v>
          </cell>
          <cell r="L730" t="str">
            <v>Rp.</v>
          </cell>
          <cell r="M730">
            <v>15708.75</v>
          </cell>
          <cell r="N730">
            <v>478777.57</v>
          </cell>
        </row>
        <row r="731">
          <cell r="G731">
            <v>41.061799999999998</v>
          </cell>
          <cell r="H731" t="str">
            <v>M2</v>
          </cell>
          <cell r="J731" t="str">
            <v>Pasang Partisi Gypsum 9 mm</v>
          </cell>
          <cell r="K731" t="str">
            <v>@</v>
          </cell>
          <cell r="L731" t="str">
            <v>Rp.</v>
          </cell>
          <cell r="M731">
            <v>80715</v>
          </cell>
          <cell r="N731">
            <v>3314303.19</v>
          </cell>
        </row>
        <row r="732">
          <cell r="G732">
            <v>1.98</v>
          </cell>
          <cell r="H732" t="str">
            <v>M2</v>
          </cell>
          <cell r="J732" t="str">
            <v>Pekerjaan daun pintu panil  Papan Klas I (Bayam)</v>
          </cell>
          <cell r="K732" t="str">
            <v>@</v>
          </cell>
          <cell r="L732" t="str">
            <v>Rp.</v>
          </cell>
          <cell r="M732">
            <v>281500</v>
          </cell>
          <cell r="N732">
            <v>557370</v>
          </cell>
        </row>
        <row r="733">
          <cell r="G733">
            <v>0.72</v>
          </cell>
          <cell r="H733" t="str">
            <v>M2</v>
          </cell>
          <cell r="J733" t="str">
            <v>Pasang daun pintu / jendela panil kaca polos 5 mm</v>
          </cell>
          <cell r="K733" t="str">
            <v>@</v>
          </cell>
          <cell r="L733" t="str">
            <v>Rp.</v>
          </cell>
          <cell r="M733">
            <v>236000</v>
          </cell>
          <cell r="N733">
            <v>169920</v>
          </cell>
        </row>
        <row r="734">
          <cell r="G734">
            <v>0</v>
          </cell>
          <cell r="H734" t="str">
            <v>M2</v>
          </cell>
          <cell r="J734" t="str">
            <v>Pasang kaca mati polos kaca polos 5 mm</v>
          </cell>
          <cell r="K734" t="str">
            <v>@</v>
          </cell>
          <cell r="L734" t="str">
            <v>Rp.</v>
          </cell>
          <cell r="M734">
            <v>0</v>
          </cell>
          <cell r="N734">
            <v>0</v>
          </cell>
        </row>
        <row r="735">
          <cell r="G735">
            <v>0</v>
          </cell>
          <cell r="H735" t="str">
            <v>M1</v>
          </cell>
          <cell r="J735" t="str">
            <v>List Daun Pintu 3/5 cm</v>
          </cell>
          <cell r="K735" t="str">
            <v>@</v>
          </cell>
          <cell r="L735" t="str">
            <v>Rp.</v>
          </cell>
          <cell r="M735">
            <v>0</v>
          </cell>
          <cell r="N735">
            <v>0</v>
          </cell>
        </row>
        <row r="736">
          <cell r="G736">
            <v>220.76</v>
          </cell>
          <cell r="H736" t="str">
            <v>M1</v>
          </cell>
          <cell r="J736" t="str">
            <v>List Kayu 1,5/3 cm</v>
          </cell>
          <cell r="K736" t="str">
            <v>@</v>
          </cell>
          <cell r="L736" t="str">
            <v>Rp.</v>
          </cell>
          <cell r="M736">
            <v>3220</v>
          </cell>
          <cell r="N736">
            <v>710847.2</v>
          </cell>
        </row>
        <row r="737">
          <cell r="G737">
            <v>1</v>
          </cell>
          <cell r="H737" t="str">
            <v>Bh</v>
          </cell>
          <cell r="J737" t="str">
            <v>Pasang kunci tanam double slaag</v>
          </cell>
          <cell r="K737" t="str">
            <v>@</v>
          </cell>
          <cell r="L737" t="str">
            <v>Rp.</v>
          </cell>
          <cell r="M737">
            <v>112500</v>
          </cell>
          <cell r="N737">
            <v>112500</v>
          </cell>
        </row>
        <row r="738">
          <cell r="G738">
            <v>3</v>
          </cell>
          <cell r="H738" t="str">
            <v>Bh</v>
          </cell>
          <cell r="J738" t="str">
            <v>Pasang engsel pintu</v>
          </cell>
          <cell r="K738" t="str">
            <v>@</v>
          </cell>
          <cell r="L738" t="str">
            <v>Rp.</v>
          </cell>
          <cell r="M738">
            <v>18750</v>
          </cell>
          <cell r="N738">
            <v>56250</v>
          </cell>
        </row>
        <row r="739">
          <cell r="G739">
            <v>2</v>
          </cell>
          <cell r="H739" t="str">
            <v>Bh</v>
          </cell>
          <cell r="J739" t="str">
            <v>Pasang engsel jendela/Boven</v>
          </cell>
          <cell r="K739" t="str">
            <v>@</v>
          </cell>
          <cell r="L739" t="str">
            <v>Rp.</v>
          </cell>
          <cell r="M739">
            <v>9375</v>
          </cell>
          <cell r="N739">
            <v>18750</v>
          </cell>
        </row>
        <row r="740">
          <cell r="G740">
            <v>2</v>
          </cell>
          <cell r="H740" t="str">
            <v>Bh</v>
          </cell>
          <cell r="J740" t="str">
            <v>Pasang kait angin</v>
          </cell>
          <cell r="K740" t="str">
            <v>@</v>
          </cell>
          <cell r="L740" t="str">
            <v>Rp.</v>
          </cell>
          <cell r="M740">
            <v>5175</v>
          </cell>
          <cell r="N740">
            <v>10350</v>
          </cell>
        </row>
        <row r="741">
          <cell r="G741">
            <v>1</v>
          </cell>
          <cell r="H741" t="str">
            <v>Bh</v>
          </cell>
          <cell r="J741" t="str">
            <v>Pasang gerendel jendela/Boven</v>
          </cell>
          <cell r="K741" t="str">
            <v>@</v>
          </cell>
          <cell r="L741" t="str">
            <v>Rp.</v>
          </cell>
          <cell r="M741">
            <v>4025</v>
          </cell>
          <cell r="N741">
            <v>4025</v>
          </cell>
        </row>
        <row r="742">
          <cell r="G742">
            <v>0</v>
          </cell>
          <cell r="H742" t="str">
            <v>Bh</v>
          </cell>
          <cell r="J742" t="str">
            <v>Pasang Espanolet</v>
          </cell>
          <cell r="K742" t="str">
            <v>@</v>
          </cell>
          <cell r="L742" t="str">
            <v>Rp.</v>
          </cell>
          <cell r="M742">
            <v>0</v>
          </cell>
          <cell r="N742">
            <v>0</v>
          </cell>
        </row>
        <row r="743">
          <cell r="G743">
            <v>15</v>
          </cell>
          <cell r="H743" t="str">
            <v>Bh</v>
          </cell>
          <cell r="J743" t="str">
            <v>Fisher f 8 mm</v>
          </cell>
          <cell r="K743" t="str">
            <v>@</v>
          </cell>
          <cell r="L743" t="str">
            <v>Rp.</v>
          </cell>
          <cell r="M743">
            <v>10000</v>
          </cell>
          <cell r="N743">
            <v>150000</v>
          </cell>
        </row>
        <row r="744">
          <cell r="J744" t="str">
            <v>Jumlah</v>
          </cell>
          <cell r="M744" t="str">
            <v>Rp.</v>
          </cell>
          <cell r="N744">
            <v>9599193.7399999984</v>
          </cell>
        </row>
        <row r="745">
          <cell r="G745" t="str">
            <v>Tipe PT3</v>
          </cell>
          <cell r="R745">
            <v>6191370.0099999998</v>
          </cell>
        </row>
        <row r="746">
          <cell r="G746">
            <v>0.33460000000000001</v>
          </cell>
          <cell r="H746" t="str">
            <v>M3</v>
          </cell>
          <cell r="J746" t="str">
            <v>Pekerjaan kusen pintu, jendela dan Boven kayu klas I (Bayam)</v>
          </cell>
          <cell r="K746" t="str">
            <v>@</v>
          </cell>
          <cell r="L746" t="str">
            <v>Rp.</v>
          </cell>
          <cell r="M746">
            <v>7087500</v>
          </cell>
          <cell r="N746">
            <v>2371477.5</v>
          </cell>
        </row>
        <row r="747">
          <cell r="G747">
            <v>19.047999999999998</v>
          </cell>
          <cell r="H747" t="str">
            <v>M2</v>
          </cell>
          <cell r="J747" t="str">
            <v>Pekerjaan Menie Kayu</v>
          </cell>
          <cell r="K747" t="str">
            <v>@</v>
          </cell>
          <cell r="L747" t="str">
            <v>Rp.</v>
          </cell>
          <cell r="M747">
            <v>4987</v>
          </cell>
          <cell r="N747">
            <v>94992.38</v>
          </cell>
        </row>
        <row r="748">
          <cell r="G748">
            <v>19.047999999999998</v>
          </cell>
          <cell r="H748" t="str">
            <v>M2</v>
          </cell>
          <cell r="J748" t="str">
            <v>Pekerjaan cat Kayu</v>
          </cell>
          <cell r="K748" t="str">
            <v>@</v>
          </cell>
          <cell r="L748" t="str">
            <v>Rp.</v>
          </cell>
          <cell r="M748">
            <v>15708.75</v>
          </cell>
          <cell r="N748">
            <v>299220.27</v>
          </cell>
        </row>
        <row r="749">
          <cell r="G749">
            <v>24.9696</v>
          </cell>
          <cell r="H749" t="str">
            <v>M2</v>
          </cell>
          <cell r="J749" t="str">
            <v>Pasang Partisi Gypsum 9 mm</v>
          </cell>
          <cell r="K749" t="str">
            <v>@</v>
          </cell>
          <cell r="L749" t="str">
            <v>Rp.</v>
          </cell>
          <cell r="M749">
            <v>80715</v>
          </cell>
          <cell r="N749">
            <v>2015421.26</v>
          </cell>
        </row>
        <row r="750">
          <cell r="G750">
            <v>1.98</v>
          </cell>
          <cell r="H750" t="str">
            <v>M2</v>
          </cell>
          <cell r="J750" t="str">
            <v>Pekerjaan daun pintu panil  Papan Klas I (Bayam)</v>
          </cell>
          <cell r="K750" t="str">
            <v>@</v>
          </cell>
          <cell r="L750" t="str">
            <v>Rp.</v>
          </cell>
          <cell r="M750">
            <v>281500</v>
          </cell>
          <cell r="N750">
            <v>557370</v>
          </cell>
        </row>
        <row r="751">
          <cell r="G751">
            <v>0.72</v>
          </cell>
          <cell r="H751" t="str">
            <v>M2</v>
          </cell>
          <cell r="J751" t="str">
            <v>Pasang daun pintu / jendela panil kaca polos 5 mm</v>
          </cell>
          <cell r="K751" t="str">
            <v>@</v>
          </cell>
          <cell r="L751" t="str">
            <v>Rp.</v>
          </cell>
          <cell r="M751">
            <v>236000</v>
          </cell>
          <cell r="N751">
            <v>169920</v>
          </cell>
        </row>
        <row r="752">
          <cell r="G752">
            <v>0</v>
          </cell>
          <cell r="H752" t="str">
            <v>M2</v>
          </cell>
          <cell r="J752" t="str">
            <v>Pasang kaca mati polos kaca polos 5 mm</v>
          </cell>
          <cell r="K752" t="str">
            <v>@</v>
          </cell>
          <cell r="L752" t="str">
            <v>Rp.</v>
          </cell>
          <cell r="M752">
            <v>0</v>
          </cell>
          <cell r="N752">
            <v>0</v>
          </cell>
        </row>
        <row r="753">
          <cell r="G753">
            <v>0</v>
          </cell>
          <cell r="H753" t="str">
            <v>M1</v>
          </cell>
          <cell r="J753" t="str">
            <v>List Daun Pintu 3/5 cm</v>
          </cell>
          <cell r="K753" t="str">
            <v>@</v>
          </cell>
          <cell r="L753" t="str">
            <v>Rp.</v>
          </cell>
          <cell r="M753">
            <v>0</v>
          </cell>
          <cell r="N753">
            <v>0</v>
          </cell>
        </row>
        <row r="754">
          <cell r="G754">
            <v>133.88</v>
          </cell>
          <cell r="H754" t="str">
            <v>M1</v>
          </cell>
          <cell r="J754" t="str">
            <v>List Kayu 1,5/3 cm</v>
          </cell>
          <cell r="K754" t="str">
            <v>@</v>
          </cell>
          <cell r="L754" t="str">
            <v>Rp.</v>
          </cell>
          <cell r="M754">
            <v>3220</v>
          </cell>
          <cell r="N754">
            <v>431093.6</v>
          </cell>
        </row>
        <row r="755">
          <cell r="G755">
            <v>1</v>
          </cell>
          <cell r="H755" t="str">
            <v>Bh</v>
          </cell>
          <cell r="J755" t="str">
            <v>Pasang kunci tanam double slaag</v>
          </cell>
          <cell r="K755" t="str">
            <v>@</v>
          </cell>
          <cell r="L755" t="str">
            <v>Rp.</v>
          </cell>
          <cell r="M755">
            <v>112500</v>
          </cell>
          <cell r="N755">
            <v>112500</v>
          </cell>
        </row>
        <row r="756">
          <cell r="G756">
            <v>3</v>
          </cell>
          <cell r="H756" t="str">
            <v>Bh</v>
          </cell>
          <cell r="J756" t="str">
            <v>Pasang engsel pintu</v>
          </cell>
          <cell r="K756" t="str">
            <v>@</v>
          </cell>
          <cell r="L756" t="str">
            <v>Rp.</v>
          </cell>
          <cell r="M756">
            <v>18750</v>
          </cell>
          <cell r="N756">
            <v>56250</v>
          </cell>
        </row>
        <row r="757">
          <cell r="G757">
            <v>2</v>
          </cell>
          <cell r="H757" t="str">
            <v>Bh</v>
          </cell>
          <cell r="J757" t="str">
            <v>Pasang engsel jendela/Boven</v>
          </cell>
          <cell r="K757" t="str">
            <v>@</v>
          </cell>
          <cell r="L757" t="str">
            <v>Rp.</v>
          </cell>
          <cell r="M757">
            <v>9375</v>
          </cell>
          <cell r="N757">
            <v>18750</v>
          </cell>
        </row>
        <row r="758">
          <cell r="G758">
            <v>2</v>
          </cell>
          <cell r="H758" t="str">
            <v>Bh</v>
          </cell>
          <cell r="J758" t="str">
            <v>Pasang kait angin</v>
          </cell>
          <cell r="K758" t="str">
            <v>@</v>
          </cell>
          <cell r="L758" t="str">
            <v>Rp.</v>
          </cell>
          <cell r="M758">
            <v>5175</v>
          </cell>
          <cell r="N758">
            <v>10350</v>
          </cell>
        </row>
        <row r="759">
          <cell r="G759">
            <v>1</v>
          </cell>
          <cell r="H759" t="str">
            <v>Bh</v>
          </cell>
          <cell r="J759" t="str">
            <v>Pasang gerendel jendela/Boven</v>
          </cell>
          <cell r="K759" t="str">
            <v>@</v>
          </cell>
          <cell r="L759" t="str">
            <v>Rp.</v>
          </cell>
          <cell r="M759">
            <v>4025</v>
          </cell>
          <cell r="N759">
            <v>4025</v>
          </cell>
        </row>
        <row r="760">
          <cell r="G760">
            <v>0</v>
          </cell>
          <cell r="H760" t="str">
            <v>Bh</v>
          </cell>
          <cell r="J760" t="str">
            <v>Pasang Espanolet</v>
          </cell>
          <cell r="K760" t="str">
            <v>@</v>
          </cell>
          <cell r="L760" t="str">
            <v>Rp.</v>
          </cell>
          <cell r="M760">
            <v>0</v>
          </cell>
          <cell r="N760">
            <v>0</v>
          </cell>
        </row>
        <row r="761">
          <cell r="G761">
            <v>5</v>
          </cell>
          <cell r="H761" t="str">
            <v>Bh</v>
          </cell>
          <cell r="J761" t="str">
            <v>Fisher f 8 mm</v>
          </cell>
          <cell r="K761" t="str">
            <v>@</v>
          </cell>
          <cell r="L761" t="str">
            <v>Rp.</v>
          </cell>
          <cell r="M761">
            <v>10000</v>
          </cell>
          <cell r="N761">
            <v>50000</v>
          </cell>
        </row>
        <row r="762">
          <cell r="J762" t="str">
            <v>Jumlah</v>
          </cell>
          <cell r="M762" t="str">
            <v>Rp.</v>
          </cell>
          <cell r="N762">
            <v>6191370.0099999998</v>
          </cell>
        </row>
        <row r="763">
          <cell r="G763" t="str">
            <v>Tipe PT4</v>
          </cell>
          <cell r="R763">
            <v>7981415.0200000005</v>
          </cell>
        </row>
        <row r="764">
          <cell r="G764">
            <v>0.4269</v>
          </cell>
          <cell r="H764" t="str">
            <v>M3</v>
          </cell>
          <cell r="J764" t="str">
            <v>Pekerjaan kusen pintu, jendela dan Boven kayu klas I (Bayam)</v>
          </cell>
          <cell r="K764" t="str">
            <v>@</v>
          </cell>
          <cell r="L764" t="str">
            <v>Rp.</v>
          </cell>
          <cell r="M764">
            <v>7087500</v>
          </cell>
          <cell r="N764">
            <v>3025653.75</v>
          </cell>
        </row>
        <row r="765">
          <cell r="G765">
            <v>24.060199999999998</v>
          </cell>
          <cell r="H765" t="str">
            <v>M2</v>
          </cell>
          <cell r="J765" t="str">
            <v>Pekerjaan Menie Kayu</v>
          </cell>
          <cell r="K765" t="str">
            <v>@</v>
          </cell>
          <cell r="L765" t="str">
            <v>Rp.</v>
          </cell>
          <cell r="M765">
            <v>4987</v>
          </cell>
          <cell r="N765">
            <v>119988.22</v>
          </cell>
        </row>
        <row r="766">
          <cell r="G766">
            <v>24.060199999999998</v>
          </cell>
          <cell r="H766" t="str">
            <v>M2</v>
          </cell>
          <cell r="J766" t="str">
            <v>Pekerjaan cat Kayu</v>
          </cell>
          <cell r="K766" t="str">
            <v>@</v>
          </cell>
          <cell r="L766" t="str">
            <v>Rp.</v>
          </cell>
          <cell r="M766">
            <v>15708.75</v>
          </cell>
          <cell r="N766">
            <v>377955.67</v>
          </cell>
        </row>
        <row r="767">
          <cell r="G767">
            <v>36.046399999999998</v>
          </cell>
          <cell r="H767" t="str">
            <v>M2</v>
          </cell>
          <cell r="J767" t="str">
            <v>Pasang Partisi Gypsum 9 mm</v>
          </cell>
          <cell r="K767" t="str">
            <v>@</v>
          </cell>
          <cell r="L767" t="str">
            <v>Rp.</v>
          </cell>
          <cell r="M767">
            <v>80715</v>
          </cell>
          <cell r="N767">
            <v>2909485.18</v>
          </cell>
        </row>
        <row r="768">
          <cell r="G768">
            <v>1.98</v>
          </cell>
          <cell r="H768" t="str">
            <v>M2</v>
          </cell>
          <cell r="J768" t="str">
            <v>Pekerjaan daun pintu panil  Papan Klas I (Bayam)</v>
          </cell>
          <cell r="K768" t="str">
            <v>@</v>
          </cell>
          <cell r="L768" t="str">
            <v>Rp.</v>
          </cell>
          <cell r="M768">
            <v>281500</v>
          </cell>
          <cell r="N768">
            <v>557370</v>
          </cell>
        </row>
        <row r="769">
          <cell r="G769">
            <v>0.72</v>
          </cell>
          <cell r="H769" t="str">
            <v>M2</v>
          </cell>
          <cell r="J769" t="str">
            <v>Pasang daun pintu / jendela panil kaca polos 5 mm</v>
          </cell>
          <cell r="K769" t="str">
            <v>@</v>
          </cell>
          <cell r="L769" t="str">
            <v>Rp.</v>
          </cell>
          <cell r="M769">
            <v>236000</v>
          </cell>
          <cell r="N769">
            <v>169920</v>
          </cell>
        </row>
        <row r="770">
          <cell r="G770">
            <v>0</v>
          </cell>
          <cell r="H770" t="str">
            <v>M2</v>
          </cell>
          <cell r="J770" t="str">
            <v>Pasang kaca mati polos kaca polos 5 mm</v>
          </cell>
          <cell r="K770" t="str">
            <v>@</v>
          </cell>
          <cell r="L770" t="str">
            <v>Rp.</v>
          </cell>
          <cell r="M770">
            <v>0</v>
          </cell>
          <cell r="N770">
            <v>0</v>
          </cell>
        </row>
        <row r="771">
          <cell r="G771">
            <v>0</v>
          </cell>
          <cell r="H771" t="str">
            <v>M1</v>
          </cell>
          <cell r="J771" t="str">
            <v>List Daun Pintu 3/5 cm</v>
          </cell>
          <cell r="K771" t="str">
            <v>@</v>
          </cell>
          <cell r="L771" t="str">
            <v>Rp.</v>
          </cell>
          <cell r="M771">
            <v>0</v>
          </cell>
          <cell r="N771">
            <v>0</v>
          </cell>
        </row>
        <row r="772">
          <cell r="G772">
            <v>176.76</v>
          </cell>
          <cell r="H772" t="str">
            <v>M1</v>
          </cell>
          <cell r="J772" t="str">
            <v>List Kayu 1,5/3 cm</v>
          </cell>
          <cell r="K772" t="str">
            <v>@</v>
          </cell>
          <cell r="L772" t="str">
            <v>Rp.</v>
          </cell>
          <cell r="M772">
            <v>3220</v>
          </cell>
          <cell r="N772">
            <v>569167.19999999995</v>
          </cell>
        </row>
        <row r="773">
          <cell r="G773">
            <v>1</v>
          </cell>
          <cell r="H773" t="str">
            <v>Bh</v>
          </cell>
          <cell r="J773" t="str">
            <v>Pasang kunci tanam double slaag</v>
          </cell>
          <cell r="K773" t="str">
            <v>@</v>
          </cell>
          <cell r="L773" t="str">
            <v>Rp.</v>
          </cell>
          <cell r="M773">
            <v>112500</v>
          </cell>
          <cell r="N773">
            <v>112500</v>
          </cell>
        </row>
        <row r="774">
          <cell r="G774">
            <v>3</v>
          </cell>
          <cell r="H774" t="str">
            <v>Bh</v>
          </cell>
          <cell r="J774" t="str">
            <v>Pasang engsel pintu</v>
          </cell>
          <cell r="K774" t="str">
            <v>@</v>
          </cell>
          <cell r="L774" t="str">
            <v>Rp.</v>
          </cell>
          <cell r="M774">
            <v>18750</v>
          </cell>
          <cell r="N774">
            <v>56250</v>
          </cell>
        </row>
        <row r="775">
          <cell r="G775">
            <v>2</v>
          </cell>
          <cell r="H775" t="str">
            <v>Bh</v>
          </cell>
          <cell r="J775" t="str">
            <v>Pasang engsel jendela/Boven</v>
          </cell>
          <cell r="K775" t="str">
            <v>@</v>
          </cell>
          <cell r="L775" t="str">
            <v>Rp.</v>
          </cell>
          <cell r="M775">
            <v>9375</v>
          </cell>
          <cell r="N775">
            <v>18750</v>
          </cell>
        </row>
        <row r="776">
          <cell r="G776">
            <v>2</v>
          </cell>
          <cell r="H776" t="str">
            <v>Bh</v>
          </cell>
          <cell r="J776" t="str">
            <v>Pasang kait angin</v>
          </cell>
          <cell r="K776" t="str">
            <v>@</v>
          </cell>
          <cell r="L776" t="str">
            <v>Rp.</v>
          </cell>
          <cell r="M776">
            <v>5175</v>
          </cell>
          <cell r="N776">
            <v>10350</v>
          </cell>
        </row>
        <row r="777">
          <cell r="G777">
            <v>1</v>
          </cell>
          <cell r="H777" t="str">
            <v>Bh</v>
          </cell>
          <cell r="J777" t="str">
            <v>Pasang gerendel jendela/Boven</v>
          </cell>
          <cell r="K777" t="str">
            <v>@</v>
          </cell>
          <cell r="L777" t="str">
            <v>Rp.</v>
          </cell>
          <cell r="M777">
            <v>4025</v>
          </cell>
          <cell r="N777">
            <v>4025</v>
          </cell>
        </row>
        <row r="778">
          <cell r="G778">
            <v>0</v>
          </cell>
          <cell r="H778" t="str">
            <v>Bh</v>
          </cell>
          <cell r="J778" t="str">
            <v>Pasang Espanolet</v>
          </cell>
          <cell r="K778" t="str">
            <v>@</v>
          </cell>
          <cell r="L778" t="str">
            <v>Rp.</v>
          </cell>
          <cell r="M778">
            <v>0</v>
          </cell>
          <cell r="N778">
            <v>0</v>
          </cell>
        </row>
        <row r="779">
          <cell r="G779">
            <v>5</v>
          </cell>
          <cell r="H779" t="str">
            <v>Bh</v>
          </cell>
          <cell r="J779" t="str">
            <v>Fisher f 8 mm</v>
          </cell>
          <cell r="K779" t="str">
            <v>@</v>
          </cell>
          <cell r="L779" t="str">
            <v>Rp.</v>
          </cell>
          <cell r="M779">
            <v>10000</v>
          </cell>
          <cell r="N779">
            <v>50000</v>
          </cell>
        </row>
        <row r="780">
          <cell r="J780" t="str">
            <v>Jumlah</v>
          </cell>
          <cell r="M780" t="str">
            <v>Rp.</v>
          </cell>
          <cell r="N780">
            <v>7981415.0200000005</v>
          </cell>
        </row>
        <row r="781">
          <cell r="G781" t="str">
            <v>Tipe PT5</v>
          </cell>
          <cell r="R781">
            <v>11368336.82</v>
          </cell>
        </row>
        <row r="782">
          <cell r="G782">
            <v>0.65759999999999996</v>
          </cell>
          <cell r="H782" t="str">
            <v>M3</v>
          </cell>
          <cell r="J782" t="str">
            <v>Pekerjaan kusen pintu, jendela dan Boven kayu klas I (Bayam)</v>
          </cell>
          <cell r="K782" t="str">
            <v>@</v>
          </cell>
          <cell r="L782" t="str">
            <v>Rp.</v>
          </cell>
          <cell r="M782">
            <v>7087500</v>
          </cell>
          <cell r="N782">
            <v>4660740</v>
          </cell>
        </row>
        <row r="783">
          <cell r="G783">
            <v>39.025199999999998</v>
          </cell>
          <cell r="H783" t="str">
            <v>M2</v>
          </cell>
          <cell r="J783" t="str">
            <v>Pekerjaan Menie Kayu</v>
          </cell>
          <cell r="K783" t="str">
            <v>@</v>
          </cell>
          <cell r="L783" t="str">
            <v>Rp.</v>
          </cell>
          <cell r="M783">
            <v>4987</v>
          </cell>
          <cell r="N783">
            <v>194618.67</v>
          </cell>
        </row>
        <row r="784">
          <cell r="G784">
            <v>39.025199999999998</v>
          </cell>
          <cell r="H784" t="str">
            <v>M2</v>
          </cell>
          <cell r="J784" t="str">
            <v>Pekerjaan cat Kayu</v>
          </cell>
          <cell r="K784" t="str">
            <v>@</v>
          </cell>
          <cell r="L784" t="str">
            <v>Rp.</v>
          </cell>
          <cell r="M784">
            <v>15708.75</v>
          </cell>
          <cell r="N784">
            <v>613037.11</v>
          </cell>
        </row>
        <row r="785">
          <cell r="G785">
            <v>47.701599999999999</v>
          </cell>
          <cell r="H785" t="str">
            <v>M2</v>
          </cell>
          <cell r="J785" t="str">
            <v>Pasang Partisi Gypsum 9 mm</v>
          </cell>
          <cell r="K785" t="str">
            <v>@</v>
          </cell>
          <cell r="L785" t="str">
            <v>Rp.</v>
          </cell>
          <cell r="M785">
            <v>80715</v>
          </cell>
          <cell r="N785">
            <v>3850234.64</v>
          </cell>
        </row>
        <row r="786">
          <cell r="G786">
            <v>0</v>
          </cell>
          <cell r="H786" t="str">
            <v>M2</v>
          </cell>
          <cell r="J786" t="str">
            <v>Pekerjaan daun pintu panil  Papan Klas I (Bayam)</v>
          </cell>
          <cell r="K786" t="str">
            <v>@</v>
          </cell>
          <cell r="L786" t="str">
            <v>Rp.</v>
          </cell>
          <cell r="M786">
            <v>0</v>
          </cell>
          <cell r="N786">
            <v>0</v>
          </cell>
        </row>
        <row r="787">
          <cell r="G787">
            <v>2.56</v>
          </cell>
          <cell r="H787" t="str">
            <v>M2</v>
          </cell>
          <cell r="J787" t="str">
            <v>Pasang daun pintu / jendela panil kaca polos 5 mm</v>
          </cell>
          <cell r="K787" t="str">
            <v>@</v>
          </cell>
          <cell r="L787" t="str">
            <v>Rp.</v>
          </cell>
          <cell r="M787">
            <v>236000</v>
          </cell>
          <cell r="N787">
            <v>604160</v>
          </cell>
        </row>
        <row r="788">
          <cell r="G788">
            <v>4.32</v>
          </cell>
          <cell r="H788" t="str">
            <v>M2</v>
          </cell>
          <cell r="J788" t="str">
            <v>Pasang kaca mati polos kaca polos 5 mm</v>
          </cell>
          <cell r="K788" t="str">
            <v>@</v>
          </cell>
          <cell r="L788" t="str">
            <v>Rp.</v>
          </cell>
          <cell r="M788">
            <v>110740</v>
          </cell>
          <cell r="N788">
            <v>478396.8</v>
          </cell>
        </row>
        <row r="789">
          <cell r="G789">
            <v>0</v>
          </cell>
          <cell r="H789" t="str">
            <v>M1</v>
          </cell>
          <cell r="J789" t="str">
            <v>List Daun Pintu 3/5 cm</v>
          </cell>
          <cell r="K789" t="str">
            <v>@</v>
          </cell>
          <cell r="L789" t="str">
            <v>Rp.</v>
          </cell>
          <cell r="M789">
            <v>0</v>
          </cell>
          <cell r="N789">
            <v>0</v>
          </cell>
        </row>
        <row r="790">
          <cell r="G790">
            <v>243.68</v>
          </cell>
          <cell r="H790" t="str">
            <v>M1</v>
          </cell>
          <cell r="J790" t="str">
            <v>List Kayu 1,5/3 cm</v>
          </cell>
          <cell r="K790" t="str">
            <v>@</v>
          </cell>
          <cell r="L790" t="str">
            <v>Rp.</v>
          </cell>
          <cell r="M790">
            <v>3220</v>
          </cell>
          <cell r="N790">
            <v>784649.6</v>
          </cell>
        </row>
        <row r="791">
          <cell r="G791">
            <v>0</v>
          </cell>
          <cell r="H791" t="str">
            <v>Bh</v>
          </cell>
          <cell r="J791" t="str">
            <v>Pasang kunci tanam double slaag</v>
          </cell>
          <cell r="K791" t="str">
            <v>@</v>
          </cell>
          <cell r="L791" t="str">
            <v>Rp.</v>
          </cell>
          <cell r="M791">
            <v>0</v>
          </cell>
          <cell r="N791">
            <v>0</v>
          </cell>
        </row>
        <row r="792">
          <cell r="G792">
            <v>0</v>
          </cell>
          <cell r="H792" t="str">
            <v>Bh</v>
          </cell>
          <cell r="J792" t="str">
            <v>Pasang engsel pintu</v>
          </cell>
          <cell r="K792" t="str">
            <v>@</v>
          </cell>
          <cell r="L792" t="str">
            <v>Rp.</v>
          </cell>
          <cell r="M792">
            <v>0</v>
          </cell>
          <cell r="N792">
            <v>0</v>
          </cell>
        </row>
        <row r="793">
          <cell r="G793">
            <v>8</v>
          </cell>
          <cell r="H793" t="str">
            <v>Bh</v>
          </cell>
          <cell r="J793" t="str">
            <v>Pasang engsel jendela/Boven</v>
          </cell>
          <cell r="K793" t="str">
            <v>@</v>
          </cell>
          <cell r="L793" t="str">
            <v>Rp.</v>
          </cell>
          <cell r="M793">
            <v>9375</v>
          </cell>
          <cell r="N793">
            <v>75000</v>
          </cell>
        </row>
        <row r="794">
          <cell r="G794">
            <v>8</v>
          </cell>
          <cell r="H794" t="str">
            <v>Bh</v>
          </cell>
          <cell r="J794" t="str">
            <v>Pasang kait angin</v>
          </cell>
          <cell r="K794" t="str">
            <v>@</v>
          </cell>
          <cell r="L794" t="str">
            <v>Rp.</v>
          </cell>
          <cell r="M794">
            <v>5175</v>
          </cell>
          <cell r="N794">
            <v>41400</v>
          </cell>
        </row>
        <row r="795">
          <cell r="G795">
            <v>4</v>
          </cell>
          <cell r="H795" t="str">
            <v>Bh</v>
          </cell>
          <cell r="J795" t="str">
            <v>Pasang gerendel jendela/Boven</v>
          </cell>
          <cell r="K795" t="str">
            <v>@</v>
          </cell>
          <cell r="L795" t="str">
            <v>Rp.</v>
          </cell>
          <cell r="M795">
            <v>4025</v>
          </cell>
          <cell r="N795">
            <v>16100</v>
          </cell>
        </row>
        <row r="796">
          <cell r="G796">
            <v>0</v>
          </cell>
          <cell r="H796" t="str">
            <v>Bh</v>
          </cell>
          <cell r="J796" t="str">
            <v>Pasang Espanolet</v>
          </cell>
          <cell r="K796" t="str">
            <v>@</v>
          </cell>
          <cell r="L796" t="str">
            <v>Rp.</v>
          </cell>
          <cell r="M796">
            <v>0</v>
          </cell>
          <cell r="N796">
            <v>0</v>
          </cell>
        </row>
        <row r="797">
          <cell r="G797">
            <v>5</v>
          </cell>
          <cell r="H797" t="str">
            <v>Bh</v>
          </cell>
          <cell r="J797" t="str">
            <v>Fisher f 8 mm</v>
          </cell>
          <cell r="K797" t="str">
            <v>@</v>
          </cell>
          <cell r="L797" t="str">
            <v>Rp.</v>
          </cell>
          <cell r="M797">
            <v>10000</v>
          </cell>
          <cell r="N797">
            <v>50000</v>
          </cell>
        </row>
        <row r="798">
          <cell r="J798" t="str">
            <v>Jumlah</v>
          </cell>
          <cell r="M798" t="str">
            <v>Rp.</v>
          </cell>
          <cell r="N798">
            <v>11368336.82</v>
          </cell>
        </row>
        <row r="799">
          <cell r="G799" t="str">
            <v>Tipe PT6</v>
          </cell>
          <cell r="R799">
            <v>11368336.82</v>
          </cell>
        </row>
        <row r="800">
          <cell r="G800">
            <v>0.65759999999999996</v>
          </cell>
          <cell r="H800" t="str">
            <v>M3</v>
          </cell>
          <cell r="J800" t="str">
            <v>Pekerjaan kusen pintu, jendela dan Boven kayu klas I (Bayam)</v>
          </cell>
          <cell r="K800" t="str">
            <v>@</v>
          </cell>
          <cell r="L800" t="str">
            <v>Rp.</v>
          </cell>
          <cell r="M800">
            <v>7087500</v>
          </cell>
          <cell r="N800">
            <v>4660740</v>
          </cell>
        </row>
        <row r="801">
          <cell r="G801">
            <v>39.025199999999998</v>
          </cell>
          <cell r="H801" t="str">
            <v>M2</v>
          </cell>
          <cell r="J801" t="str">
            <v>Pekerjaan Menie Kayu</v>
          </cell>
          <cell r="K801" t="str">
            <v>@</v>
          </cell>
          <cell r="L801" t="str">
            <v>Rp.</v>
          </cell>
          <cell r="M801">
            <v>4987</v>
          </cell>
          <cell r="N801">
            <v>194618.67</v>
          </cell>
        </row>
        <row r="802">
          <cell r="G802">
            <v>39.025199999999998</v>
          </cell>
          <cell r="H802" t="str">
            <v>M2</v>
          </cell>
          <cell r="J802" t="str">
            <v>Pekerjaan cat Kayu</v>
          </cell>
          <cell r="K802" t="str">
            <v>@</v>
          </cell>
          <cell r="L802" t="str">
            <v>Rp.</v>
          </cell>
          <cell r="M802">
            <v>15708.75</v>
          </cell>
          <cell r="N802">
            <v>613037.11</v>
          </cell>
        </row>
        <row r="803">
          <cell r="G803">
            <v>47.701599999999999</v>
          </cell>
          <cell r="H803" t="str">
            <v>M2</v>
          </cell>
          <cell r="J803" t="str">
            <v>Pasang Partisi Gypsum 9 mm</v>
          </cell>
          <cell r="K803" t="str">
            <v>@</v>
          </cell>
          <cell r="L803" t="str">
            <v>Rp.</v>
          </cell>
          <cell r="M803">
            <v>80715</v>
          </cell>
          <cell r="N803">
            <v>3850234.64</v>
          </cell>
        </row>
        <row r="804">
          <cell r="G804">
            <v>0</v>
          </cell>
          <cell r="H804" t="str">
            <v>M2</v>
          </cell>
          <cell r="J804" t="str">
            <v>Pekerjaan daun pintu panil  Papan Klas I (Bayam)</v>
          </cell>
          <cell r="K804" t="str">
            <v>@</v>
          </cell>
          <cell r="L804" t="str">
            <v>Rp.</v>
          </cell>
          <cell r="M804">
            <v>0</v>
          </cell>
          <cell r="N804">
            <v>0</v>
          </cell>
        </row>
        <row r="805">
          <cell r="G805">
            <v>2.56</v>
          </cell>
          <cell r="H805" t="str">
            <v>M2</v>
          </cell>
          <cell r="J805" t="str">
            <v>Pasang daun pintu / jendela panil kaca polos 5 mm</v>
          </cell>
          <cell r="K805" t="str">
            <v>@</v>
          </cell>
          <cell r="L805" t="str">
            <v>Rp.</v>
          </cell>
          <cell r="M805">
            <v>236000</v>
          </cell>
          <cell r="N805">
            <v>604160</v>
          </cell>
        </row>
        <row r="806">
          <cell r="G806">
            <v>4.32</v>
          </cell>
          <cell r="H806" t="str">
            <v>M2</v>
          </cell>
          <cell r="J806" t="str">
            <v>Pasang kaca mati polos kaca polos 5 mm</v>
          </cell>
          <cell r="K806" t="str">
            <v>@</v>
          </cell>
          <cell r="L806" t="str">
            <v>Rp.</v>
          </cell>
          <cell r="M806">
            <v>110740</v>
          </cell>
          <cell r="N806">
            <v>478396.8</v>
          </cell>
        </row>
        <row r="807">
          <cell r="G807">
            <v>0</v>
          </cell>
          <cell r="H807" t="str">
            <v>M1</v>
          </cell>
          <cell r="J807" t="str">
            <v>List Daun Pintu 3/5 cm</v>
          </cell>
          <cell r="K807" t="str">
            <v>@</v>
          </cell>
          <cell r="L807" t="str">
            <v>Rp.</v>
          </cell>
          <cell r="M807">
            <v>0</v>
          </cell>
          <cell r="N807">
            <v>0</v>
          </cell>
        </row>
        <row r="808">
          <cell r="G808">
            <v>243.68</v>
          </cell>
          <cell r="H808" t="str">
            <v>M1</v>
          </cell>
          <cell r="J808" t="str">
            <v>List Kayu 1,5/3 cm</v>
          </cell>
          <cell r="K808" t="str">
            <v>@</v>
          </cell>
          <cell r="L808" t="str">
            <v>Rp.</v>
          </cell>
          <cell r="M808">
            <v>3220</v>
          </cell>
          <cell r="N808">
            <v>784649.6</v>
          </cell>
        </row>
        <row r="809">
          <cell r="G809">
            <v>0</v>
          </cell>
          <cell r="H809" t="str">
            <v>Bh</v>
          </cell>
          <cell r="J809" t="str">
            <v>Pasang kunci tanam double slaag</v>
          </cell>
          <cell r="K809" t="str">
            <v>@</v>
          </cell>
          <cell r="L809" t="str">
            <v>Rp.</v>
          </cell>
          <cell r="M809">
            <v>0</v>
          </cell>
          <cell r="N809">
            <v>0</v>
          </cell>
        </row>
        <row r="810">
          <cell r="G810">
            <v>0</v>
          </cell>
          <cell r="H810" t="str">
            <v>Bh</v>
          </cell>
          <cell r="J810" t="str">
            <v>Pasang engsel pintu</v>
          </cell>
          <cell r="K810" t="str">
            <v>@</v>
          </cell>
          <cell r="L810" t="str">
            <v>Rp.</v>
          </cell>
          <cell r="M810">
            <v>0</v>
          </cell>
          <cell r="N810">
            <v>0</v>
          </cell>
        </row>
        <row r="811">
          <cell r="G811">
            <v>8</v>
          </cell>
          <cell r="H811" t="str">
            <v>Bh</v>
          </cell>
          <cell r="J811" t="str">
            <v>Pasang engsel jendela/Boven</v>
          </cell>
          <cell r="K811" t="str">
            <v>@</v>
          </cell>
          <cell r="L811" t="str">
            <v>Rp.</v>
          </cell>
          <cell r="M811">
            <v>9375</v>
          </cell>
          <cell r="N811">
            <v>75000</v>
          </cell>
        </row>
        <row r="812">
          <cell r="G812">
            <v>8</v>
          </cell>
          <cell r="H812" t="str">
            <v>Bh</v>
          </cell>
          <cell r="J812" t="str">
            <v>Pasang kait angin</v>
          </cell>
          <cell r="K812" t="str">
            <v>@</v>
          </cell>
          <cell r="L812" t="str">
            <v>Rp.</v>
          </cell>
          <cell r="M812">
            <v>5175</v>
          </cell>
          <cell r="N812">
            <v>41400</v>
          </cell>
        </row>
        <row r="813">
          <cell r="G813">
            <v>4</v>
          </cell>
          <cell r="H813" t="str">
            <v>Bh</v>
          </cell>
          <cell r="J813" t="str">
            <v>Pasang gerendel jendela/Boven</v>
          </cell>
          <cell r="K813" t="str">
            <v>@</v>
          </cell>
          <cell r="L813" t="str">
            <v>Rp.</v>
          </cell>
          <cell r="M813">
            <v>4025</v>
          </cell>
          <cell r="N813">
            <v>16100</v>
          </cell>
        </row>
        <row r="814">
          <cell r="G814">
            <v>0</v>
          </cell>
          <cell r="H814" t="str">
            <v>Bh</v>
          </cell>
          <cell r="J814" t="str">
            <v>Pasang Espanolet</v>
          </cell>
          <cell r="K814" t="str">
            <v>@</v>
          </cell>
          <cell r="L814" t="str">
            <v>Rp.</v>
          </cell>
          <cell r="M814">
            <v>0</v>
          </cell>
          <cell r="N814">
            <v>0</v>
          </cell>
        </row>
        <row r="815">
          <cell r="G815">
            <v>5</v>
          </cell>
          <cell r="H815" t="str">
            <v>Bh</v>
          </cell>
          <cell r="J815" t="str">
            <v>Fisher f 8 mm</v>
          </cell>
          <cell r="K815" t="str">
            <v>@</v>
          </cell>
          <cell r="L815" t="str">
            <v>Rp.</v>
          </cell>
          <cell r="M815">
            <v>10000</v>
          </cell>
          <cell r="N815">
            <v>50000</v>
          </cell>
        </row>
        <row r="816">
          <cell r="J816" t="str">
            <v>Jumlah</v>
          </cell>
          <cell r="M816" t="str">
            <v>Rp.</v>
          </cell>
          <cell r="N816">
            <v>11368336.82</v>
          </cell>
        </row>
        <row r="817">
          <cell r="G817" t="str">
            <v>Tipe PT7</v>
          </cell>
          <cell r="R817">
            <v>8391839.5300000012</v>
          </cell>
        </row>
        <row r="818">
          <cell r="G818">
            <v>0.43509999999999999</v>
          </cell>
          <cell r="H818" t="str">
            <v>M3</v>
          </cell>
          <cell r="J818" t="str">
            <v>Pekerjaan kusen pintu, jendela dan Boven kayu klas I (Bayam)</v>
          </cell>
          <cell r="K818" t="str">
            <v>@</v>
          </cell>
          <cell r="L818" t="str">
            <v>Rp.</v>
          </cell>
          <cell r="M818">
            <v>7087500</v>
          </cell>
          <cell r="N818">
            <v>3083771.25</v>
          </cell>
        </row>
        <row r="819">
          <cell r="G819">
            <v>27.052800000000001</v>
          </cell>
          <cell r="H819" t="str">
            <v>M2</v>
          </cell>
          <cell r="J819" t="str">
            <v>Pekerjaan Menie Kayu</v>
          </cell>
          <cell r="K819" t="str">
            <v>@</v>
          </cell>
          <cell r="L819" t="str">
            <v>Rp.</v>
          </cell>
          <cell r="M819">
            <v>4987</v>
          </cell>
          <cell r="N819">
            <v>134912.31</v>
          </cell>
        </row>
        <row r="820">
          <cell r="G820">
            <v>27.052800000000001</v>
          </cell>
          <cell r="H820" t="str">
            <v>M2</v>
          </cell>
          <cell r="J820" t="str">
            <v>Pekerjaan cat Kayu</v>
          </cell>
          <cell r="K820" t="str">
            <v>@</v>
          </cell>
          <cell r="L820" t="str">
            <v>Rp.</v>
          </cell>
          <cell r="M820">
            <v>15708.75</v>
          </cell>
          <cell r="N820">
            <v>424965.67</v>
          </cell>
        </row>
        <row r="821">
          <cell r="G821">
            <v>22.177199999999999</v>
          </cell>
          <cell r="H821" t="str">
            <v>M2</v>
          </cell>
          <cell r="J821" t="str">
            <v>Pasang Partisi Gypsum 9 mm</v>
          </cell>
          <cell r="K821" t="str">
            <v>@</v>
          </cell>
          <cell r="L821" t="str">
            <v>Rp.</v>
          </cell>
          <cell r="M821">
            <v>80715</v>
          </cell>
          <cell r="N821">
            <v>1790032.7</v>
          </cell>
        </row>
        <row r="822">
          <cell r="G822">
            <v>3.96</v>
          </cell>
          <cell r="H822" t="str">
            <v>M2</v>
          </cell>
          <cell r="J822" t="str">
            <v>Pekerjaan daun pintu panil  Papan Klas I (Bayam)</v>
          </cell>
          <cell r="K822" t="str">
            <v>@</v>
          </cell>
          <cell r="L822" t="str">
            <v>Rp.</v>
          </cell>
          <cell r="M822">
            <v>281500</v>
          </cell>
          <cell r="N822">
            <v>1114740</v>
          </cell>
        </row>
        <row r="823">
          <cell r="G823">
            <v>2.72</v>
          </cell>
          <cell r="H823" t="str">
            <v>M2</v>
          </cell>
          <cell r="J823" t="str">
            <v>Pasang daun pintu / jendela panil kaca polos 5 mm</v>
          </cell>
          <cell r="K823" t="str">
            <v>@</v>
          </cell>
          <cell r="L823" t="str">
            <v>Rp.</v>
          </cell>
          <cell r="M823">
            <v>236000</v>
          </cell>
          <cell r="N823">
            <v>641920</v>
          </cell>
        </row>
        <row r="824">
          <cell r="G824">
            <v>2.16</v>
          </cell>
          <cell r="H824" t="str">
            <v>M2</v>
          </cell>
          <cell r="J824" t="str">
            <v>Pasang kaca mati polos kaca polos 5 mm</v>
          </cell>
          <cell r="K824" t="str">
            <v>@</v>
          </cell>
          <cell r="L824" t="str">
            <v>Rp.</v>
          </cell>
          <cell r="M824">
            <v>110740</v>
          </cell>
          <cell r="N824">
            <v>239198.4</v>
          </cell>
        </row>
        <row r="825">
          <cell r="G825">
            <v>0</v>
          </cell>
          <cell r="H825" t="str">
            <v>M1</v>
          </cell>
          <cell r="J825" t="str">
            <v>List Daun Pintu 3/5 cm</v>
          </cell>
          <cell r="K825" t="str">
            <v>@</v>
          </cell>
          <cell r="L825" t="str">
            <v>Rp.</v>
          </cell>
          <cell r="M825">
            <v>0</v>
          </cell>
          <cell r="N825">
            <v>0</v>
          </cell>
        </row>
        <row r="826">
          <cell r="G826">
            <v>137.36000000000001</v>
          </cell>
          <cell r="H826" t="str">
            <v>M1</v>
          </cell>
          <cell r="J826" t="str">
            <v>List Kayu 1,5/3 cm</v>
          </cell>
          <cell r="K826" t="str">
            <v>@</v>
          </cell>
          <cell r="L826" t="str">
            <v>Rp.</v>
          </cell>
          <cell r="M826">
            <v>3220</v>
          </cell>
          <cell r="N826">
            <v>442299.2</v>
          </cell>
        </row>
        <row r="827">
          <cell r="G827">
            <v>2</v>
          </cell>
          <cell r="H827" t="str">
            <v>Bh</v>
          </cell>
          <cell r="J827" t="str">
            <v>Pasang kunci tanam double slaag</v>
          </cell>
          <cell r="K827" t="str">
            <v>@</v>
          </cell>
          <cell r="L827" t="str">
            <v>Rp.</v>
          </cell>
          <cell r="M827">
            <v>112500</v>
          </cell>
          <cell r="N827">
            <v>225000</v>
          </cell>
        </row>
        <row r="828">
          <cell r="G828">
            <v>6</v>
          </cell>
          <cell r="H828" t="str">
            <v>Bh</v>
          </cell>
          <cell r="J828" t="str">
            <v>Pasang engsel pintu</v>
          </cell>
          <cell r="K828" t="str">
            <v>@</v>
          </cell>
          <cell r="L828" t="str">
            <v>Rp.</v>
          </cell>
          <cell r="M828">
            <v>18750</v>
          </cell>
          <cell r="N828">
            <v>112500</v>
          </cell>
        </row>
        <row r="829">
          <cell r="G829">
            <v>8</v>
          </cell>
          <cell r="H829" t="str">
            <v>Bh</v>
          </cell>
          <cell r="J829" t="str">
            <v>Pasang engsel jendela/Boven</v>
          </cell>
          <cell r="K829" t="str">
            <v>@</v>
          </cell>
          <cell r="L829" t="str">
            <v>Rp.</v>
          </cell>
          <cell r="M829">
            <v>9375</v>
          </cell>
          <cell r="N829">
            <v>75000</v>
          </cell>
        </row>
        <row r="830">
          <cell r="G830">
            <v>8</v>
          </cell>
          <cell r="H830" t="str">
            <v>Bh</v>
          </cell>
          <cell r="J830" t="str">
            <v>Pasang kait angin</v>
          </cell>
          <cell r="K830" t="str">
            <v>@</v>
          </cell>
          <cell r="L830" t="str">
            <v>Rp.</v>
          </cell>
          <cell r="M830">
            <v>5175</v>
          </cell>
          <cell r="N830">
            <v>41400</v>
          </cell>
        </row>
        <row r="831">
          <cell r="G831">
            <v>4</v>
          </cell>
          <cell r="H831" t="str">
            <v>Bh</v>
          </cell>
          <cell r="J831" t="str">
            <v>Pasang gerendel jendela/Boven</v>
          </cell>
          <cell r="K831" t="str">
            <v>@</v>
          </cell>
          <cell r="L831" t="str">
            <v>Rp.</v>
          </cell>
          <cell r="M831">
            <v>4025</v>
          </cell>
          <cell r="N831">
            <v>16100</v>
          </cell>
        </row>
        <row r="832">
          <cell r="G832">
            <v>0</v>
          </cell>
          <cell r="H832" t="str">
            <v>Bh</v>
          </cell>
          <cell r="J832" t="str">
            <v>Pasang Espanolet</v>
          </cell>
          <cell r="K832" t="str">
            <v>@</v>
          </cell>
          <cell r="L832" t="str">
            <v>Rp.</v>
          </cell>
          <cell r="M832">
            <v>0</v>
          </cell>
          <cell r="N832">
            <v>0</v>
          </cell>
        </row>
        <row r="833">
          <cell r="G833">
            <v>5</v>
          </cell>
          <cell r="H833" t="str">
            <v>Bh</v>
          </cell>
          <cell r="J833" t="str">
            <v>Fisher f 8 mm</v>
          </cell>
          <cell r="K833" t="str">
            <v>@</v>
          </cell>
          <cell r="L833" t="str">
            <v>Rp.</v>
          </cell>
          <cell r="M833">
            <v>10000</v>
          </cell>
          <cell r="N833">
            <v>50000</v>
          </cell>
        </row>
        <row r="834">
          <cell r="J834" t="str">
            <v>Jumlah</v>
          </cell>
          <cell r="M834" t="str">
            <v>Rp.</v>
          </cell>
          <cell r="N834">
            <v>8391839.5300000012</v>
          </cell>
        </row>
        <row r="835">
          <cell r="G835" t="str">
            <v>Tipe PT8</v>
          </cell>
          <cell r="R835">
            <v>6242044.6699999999</v>
          </cell>
        </row>
        <row r="836">
          <cell r="G836">
            <v>0.36880000000000002</v>
          </cell>
          <cell r="H836" t="str">
            <v>M3</v>
          </cell>
          <cell r="J836" t="str">
            <v>Pekerjaan kusen pintu, jendela dan Boven kayu klas I (Bayam)</v>
          </cell>
          <cell r="K836" t="str">
            <v>@</v>
          </cell>
          <cell r="L836" t="str">
            <v>Rp.</v>
          </cell>
          <cell r="M836">
            <v>7087500</v>
          </cell>
          <cell r="N836">
            <v>2613870</v>
          </cell>
        </row>
        <row r="837">
          <cell r="G837">
            <v>20.0184</v>
          </cell>
          <cell r="H837" t="str">
            <v>M2</v>
          </cell>
          <cell r="J837" t="str">
            <v>Pekerjaan Menie Kayu</v>
          </cell>
          <cell r="K837" t="str">
            <v>@</v>
          </cell>
          <cell r="L837" t="str">
            <v>Rp.</v>
          </cell>
          <cell r="M837">
            <v>4987</v>
          </cell>
          <cell r="N837">
            <v>99831.76</v>
          </cell>
        </row>
        <row r="838">
          <cell r="G838">
            <v>20.0184</v>
          </cell>
          <cell r="H838" t="str">
            <v>M2</v>
          </cell>
          <cell r="J838" t="str">
            <v>Pekerjaan cat Kayu</v>
          </cell>
          <cell r="K838" t="str">
            <v>@</v>
          </cell>
          <cell r="L838" t="str">
            <v>Rp.</v>
          </cell>
          <cell r="M838">
            <v>15708.75</v>
          </cell>
          <cell r="N838">
            <v>314464.03999999998</v>
          </cell>
        </row>
        <row r="839">
          <cell r="G839">
            <v>32.815199999999997</v>
          </cell>
          <cell r="H839" t="str">
            <v>M2</v>
          </cell>
          <cell r="J839" t="str">
            <v>Pasang Partisi Gypsum 9 mm</v>
          </cell>
          <cell r="K839" t="str">
            <v>@</v>
          </cell>
          <cell r="L839" t="str">
            <v>Rp.</v>
          </cell>
          <cell r="M839">
            <v>80715</v>
          </cell>
          <cell r="N839">
            <v>2648678.87</v>
          </cell>
        </row>
        <row r="840">
          <cell r="G840">
            <v>0</v>
          </cell>
          <cell r="H840" t="str">
            <v>M2</v>
          </cell>
          <cell r="J840" t="str">
            <v>Pekerjaan daun pintu panil  Papan Klas I (Bayam)</v>
          </cell>
          <cell r="K840" t="str">
            <v>@</v>
          </cell>
          <cell r="L840" t="str">
            <v>Rp.</v>
          </cell>
          <cell r="M840">
            <v>0</v>
          </cell>
          <cell r="N840">
            <v>0</v>
          </cell>
        </row>
        <row r="841">
          <cell r="G841">
            <v>0</v>
          </cell>
          <cell r="H841" t="str">
            <v>M2</v>
          </cell>
          <cell r="J841" t="str">
            <v>Pasang daun pintu / jendela panil kaca polos 5 mm</v>
          </cell>
          <cell r="K841" t="str">
            <v>@</v>
          </cell>
          <cell r="L841" t="str">
            <v>Rp.</v>
          </cell>
          <cell r="M841">
            <v>0</v>
          </cell>
          <cell r="N841">
            <v>0</v>
          </cell>
        </row>
        <row r="842">
          <cell r="G842">
            <v>0</v>
          </cell>
          <cell r="H842" t="str">
            <v>M2</v>
          </cell>
          <cell r="J842" t="str">
            <v>Pasang kaca mati polos kaca polos 5 mm</v>
          </cell>
          <cell r="K842" t="str">
            <v>@</v>
          </cell>
          <cell r="L842" t="str">
            <v>Rp.</v>
          </cell>
          <cell r="M842">
            <v>0</v>
          </cell>
          <cell r="N842">
            <v>0</v>
          </cell>
        </row>
        <row r="843">
          <cell r="G843">
            <v>0</v>
          </cell>
          <cell r="H843" t="str">
            <v>M1</v>
          </cell>
          <cell r="J843" t="str">
            <v>List Daun Pintu 3/5 cm</v>
          </cell>
          <cell r="K843" t="str">
            <v>@</v>
          </cell>
          <cell r="L843" t="str">
            <v>Rp.</v>
          </cell>
          <cell r="M843">
            <v>0</v>
          </cell>
          <cell r="N843">
            <v>0</v>
          </cell>
        </row>
        <row r="844">
          <cell r="G844">
            <v>160</v>
          </cell>
          <cell r="H844" t="str">
            <v>M1</v>
          </cell>
          <cell r="J844" t="str">
            <v>List Kayu 1,5/3 cm</v>
          </cell>
          <cell r="K844" t="str">
            <v>@</v>
          </cell>
          <cell r="L844" t="str">
            <v>Rp.</v>
          </cell>
          <cell r="M844">
            <v>3220</v>
          </cell>
          <cell r="N844">
            <v>515200</v>
          </cell>
        </row>
        <row r="845">
          <cell r="G845">
            <v>0</v>
          </cell>
          <cell r="H845" t="str">
            <v>Bh</v>
          </cell>
          <cell r="J845" t="str">
            <v>Pasang kunci tanam double slaag</v>
          </cell>
          <cell r="K845" t="str">
            <v>@</v>
          </cell>
          <cell r="L845" t="str">
            <v>Rp.</v>
          </cell>
          <cell r="M845">
            <v>0</v>
          </cell>
          <cell r="N845">
            <v>0</v>
          </cell>
        </row>
        <row r="846">
          <cell r="G846">
            <v>0</v>
          </cell>
          <cell r="H846" t="str">
            <v>Bh</v>
          </cell>
          <cell r="J846" t="str">
            <v>Pasang engsel pintu</v>
          </cell>
          <cell r="K846" t="str">
            <v>@</v>
          </cell>
          <cell r="L846" t="str">
            <v>Rp.</v>
          </cell>
          <cell r="M846">
            <v>0</v>
          </cell>
          <cell r="N846">
            <v>0</v>
          </cell>
        </row>
        <row r="847">
          <cell r="G847">
            <v>0</v>
          </cell>
          <cell r="H847" t="str">
            <v>Bh</v>
          </cell>
          <cell r="J847" t="str">
            <v>Pasang engsel jendela/Boven</v>
          </cell>
          <cell r="K847" t="str">
            <v>@</v>
          </cell>
          <cell r="L847" t="str">
            <v>Rp.</v>
          </cell>
          <cell r="M847">
            <v>0</v>
          </cell>
          <cell r="N847">
            <v>0</v>
          </cell>
        </row>
        <row r="848">
          <cell r="G848">
            <v>0</v>
          </cell>
          <cell r="H848" t="str">
            <v>Bh</v>
          </cell>
          <cell r="J848" t="str">
            <v>Pasang kait angin</v>
          </cell>
          <cell r="K848" t="str">
            <v>@</v>
          </cell>
          <cell r="L848" t="str">
            <v>Rp.</v>
          </cell>
          <cell r="M848">
            <v>0</v>
          </cell>
          <cell r="N848">
            <v>0</v>
          </cell>
        </row>
        <row r="849">
          <cell r="G849">
            <v>0</v>
          </cell>
          <cell r="H849" t="str">
            <v>Bh</v>
          </cell>
          <cell r="J849" t="str">
            <v>Pasang gerendel jendela/Boven</v>
          </cell>
          <cell r="K849" t="str">
            <v>@</v>
          </cell>
          <cell r="L849" t="str">
            <v>Rp.</v>
          </cell>
          <cell r="M849">
            <v>0</v>
          </cell>
          <cell r="N849">
            <v>0</v>
          </cell>
        </row>
        <row r="850">
          <cell r="G850">
            <v>0</v>
          </cell>
          <cell r="H850" t="str">
            <v>Bh</v>
          </cell>
          <cell r="J850" t="str">
            <v>Pasang Espanolet</v>
          </cell>
          <cell r="K850" t="str">
            <v>@</v>
          </cell>
          <cell r="L850" t="str">
            <v>Rp.</v>
          </cell>
          <cell r="M850">
            <v>0</v>
          </cell>
          <cell r="N850">
            <v>0</v>
          </cell>
        </row>
        <row r="851">
          <cell r="G851">
            <v>5</v>
          </cell>
          <cell r="H851" t="str">
            <v>Bh</v>
          </cell>
          <cell r="J851" t="str">
            <v>Fisher f 8 mm</v>
          </cell>
          <cell r="K851" t="str">
            <v>@</v>
          </cell>
          <cell r="L851" t="str">
            <v>Rp.</v>
          </cell>
          <cell r="M851">
            <v>10000</v>
          </cell>
          <cell r="N851">
            <v>50000</v>
          </cell>
        </row>
        <row r="852">
          <cell r="J852" t="str">
            <v>Jumlah</v>
          </cell>
          <cell r="M852" t="str">
            <v>Rp.</v>
          </cell>
          <cell r="N852">
            <v>6242044.6699999999</v>
          </cell>
        </row>
        <row r="853">
          <cell r="G853" t="str">
            <v>Tipe PT9</v>
          </cell>
          <cell r="R853">
            <v>18713793.629999999</v>
          </cell>
        </row>
        <row r="854">
          <cell r="G854">
            <v>1.0427</v>
          </cell>
          <cell r="H854" t="str">
            <v>M3</v>
          </cell>
          <cell r="J854" t="str">
            <v>Pekerjaan kusen pintu, jendela dan Boven kayu klas I (Bayam)</v>
          </cell>
          <cell r="K854" t="str">
            <v>@</v>
          </cell>
          <cell r="L854" t="str">
            <v>Rp.</v>
          </cell>
          <cell r="M854">
            <v>7087500</v>
          </cell>
          <cell r="N854">
            <v>7390136.25</v>
          </cell>
        </row>
        <row r="855">
          <cell r="G855">
            <v>65.025000000000006</v>
          </cell>
          <cell r="H855" t="str">
            <v>M2</v>
          </cell>
          <cell r="J855" t="str">
            <v>Pekerjaan Menie Kayu</v>
          </cell>
          <cell r="K855" t="str">
            <v>@</v>
          </cell>
          <cell r="L855" t="str">
            <v>Rp.</v>
          </cell>
          <cell r="M855">
            <v>4987</v>
          </cell>
          <cell r="N855">
            <v>324279.67999999999</v>
          </cell>
        </row>
        <row r="856">
          <cell r="G856">
            <v>65.025000000000006</v>
          </cell>
          <cell r="H856" t="str">
            <v>M2</v>
          </cell>
          <cell r="J856" t="str">
            <v>Pekerjaan cat Kayu</v>
          </cell>
          <cell r="K856" t="str">
            <v>@</v>
          </cell>
          <cell r="L856" t="str">
            <v>Rp.</v>
          </cell>
          <cell r="M856">
            <v>15708.75</v>
          </cell>
          <cell r="N856">
            <v>1021461.47</v>
          </cell>
        </row>
        <row r="857">
          <cell r="G857">
            <v>57.359200000000001</v>
          </cell>
          <cell r="H857" t="str">
            <v>M2</v>
          </cell>
          <cell r="J857" t="str">
            <v>Pasang Partisi Gypsum 9 mm</v>
          </cell>
          <cell r="K857" t="str">
            <v>@</v>
          </cell>
          <cell r="L857" t="str">
            <v>Rp.</v>
          </cell>
          <cell r="M857">
            <v>80715</v>
          </cell>
          <cell r="N857">
            <v>4629747.83</v>
          </cell>
        </row>
        <row r="858">
          <cell r="G858">
            <v>3.08</v>
          </cell>
          <cell r="H858" t="str">
            <v>M2</v>
          </cell>
          <cell r="J858" t="str">
            <v>Pekerjaan daun pintu panil  Papan Klas I (Bayam)</v>
          </cell>
          <cell r="K858" t="str">
            <v>@</v>
          </cell>
          <cell r="L858" t="str">
            <v>Rp.</v>
          </cell>
          <cell r="M858">
            <v>281500</v>
          </cell>
          <cell r="N858">
            <v>867020</v>
          </cell>
        </row>
        <row r="859">
          <cell r="G859">
            <v>6.56</v>
          </cell>
          <cell r="H859" t="str">
            <v>M2</v>
          </cell>
          <cell r="J859" t="str">
            <v>Pasang daun pintu / jendela panil kaca polos 5 mm</v>
          </cell>
          <cell r="K859" t="str">
            <v>@</v>
          </cell>
          <cell r="L859" t="str">
            <v>Rp.</v>
          </cell>
          <cell r="M859">
            <v>236000</v>
          </cell>
          <cell r="N859">
            <v>1548160</v>
          </cell>
        </row>
        <row r="860">
          <cell r="G860">
            <v>8.64</v>
          </cell>
          <cell r="H860" t="str">
            <v>M2</v>
          </cell>
          <cell r="J860" t="str">
            <v>Pasang kaca mati polos kaca polos 5 mm</v>
          </cell>
          <cell r="K860" t="str">
            <v>@</v>
          </cell>
          <cell r="L860" t="str">
            <v>Rp.</v>
          </cell>
          <cell r="M860">
            <v>110740</v>
          </cell>
          <cell r="N860">
            <v>956793.6</v>
          </cell>
        </row>
        <row r="861">
          <cell r="G861">
            <v>2.2000000000000002</v>
          </cell>
          <cell r="H861" t="str">
            <v>M1</v>
          </cell>
          <cell r="J861" t="str">
            <v>List Daun Pintu 3/5 cm</v>
          </cell>
          <cell r="K861" t="str">
            <v>@</v>
          </cell>
          <cell r="L861" t="str">
            <v>Rp.</v>
          </cell>
          <cell r="M861">
            <v>7820</v>
          </cell>
          <cell r="N861">
            <v>17204</v>
          </cell>
        </row>
        <row r="862">
          <cell r="G862">
            <v>369.64</v>
          </cell>
          <cell r="H862" t="str">
            <v>M1</v>
          </cell>
          <cell r="J862" t="str">
            <v>List Kayu 1,5/3 cm</v>
          </cell>
          <cell r="K862" t="str">
            <v>@</v>
          </cell>
          <cell r="L862" t="str">
            <v>Rp.</v>
          </cell>
          <cell r="M862">
            <v>3220</v>
          </cell>
          <cell r="N862">
            <v>1190240.8</v>
          </cell>
        </row>
        <row r="863">
          <cell r="G863">
            <v>1</v>
          </cell>
          <cell r="H863" t="str">
            <v>Bh</v>
          </cell>
          <cell r="J863" t="str">
            <v>Pasang kunci tanam double slaag</v>
          </cell>
          <cell r="K863" t="str">
            <v>@</v>
          </cell>
          <cell r="L863" t="str">
            <v>Rp.</v>
          </cell>
          <cell r="M863">
            <v>112500</v>
          </cell>
          <cell r="N863">
            <v>112500</v>
          </cell>
        </row>
        <row r="864">
          <cell r="G864">
            <v>6</v>
          </cell>
          <cell r="H864" t="str">
            <v>Bh</v>
          </cell>
          <cell r="J864" t="str">
            <v>Pasang engsel pintu</v>
          </cell>
          <cell r="K864" t="str">
            <v>@</v>
          </cell>
          <cell r="L864" t="str">
            <v>Rp.</v>
          </cell>
          <cell r="M864">
            <v>18750</v>
          </cell>
          <cell r="N864">
            <v>112500</v>
          </cell>
        </row>
        <row r="865">
          <cell r="G865">
            <v>20</v>
          </cell>
          <cell r="H865" t="str">
            <v>Bh</v>
          </cell>
          <cell r="J865" t="str">
            <v>Pasang engsel jendela/Boven</v>
          </cell>
          <cell r="K865" t="str">
            <v>@</v>
          </cell>
          <cell r="L865" t="str">
            <v>Rp.</v>
          </cell>
          <cell r="M865">
            <v>9375</v>
          </cell>
          <cell r="N865">
            <v>187500</v>
          </cell>
        </row>
        <row r="866">
          <cell r="G866">
            <v>20</v>
          </cell>
          <cell r="H866" t="str">
            <v>Bh</v>
          </cell>
          <cell r="J866" t="str">
            <v>Pasang kait angin</v>
          </cell>
          <cell r="K866" t="str">
            <v>@</v>
          </cell>
          <cell r="L866" t="str">
            <v>Rp.</v>
          </cell>
          <cell r="M866">
            <v>5175</v>
          </cell>
          <cell r="N866">
            <v>103500</v>
          </cell>
        </row>
        <row r="867">
          <cell r="G867">
            <v>10</v>
          </cell>
          <cell r="H867" t="str">
            <v>Bh</v>
          </cell>
          <cell r="J867" t="str">
            <v>Pasang gerendel jendela/Boven</v>
          </cell>
          <cell r="K867" t="str">
            <v>@</v>
          </cell>
          <cell r="L867" t="str">
            <v>Rp.</v>
          </cell>
          <cell r="M867">
            <v>4025</v>
          </cell>
          <cell r="N867">
            <v>40250</v>
          </cell>
        </row>
        <row r="868">
          <cell r="G868">
            <v>2</v>
          </cell>
          <cell r="H868" t="str">
            <v>Bh</v>
          </cell>
          <cell r="J868" t="str">
            <v>Pasang Espanolet</v>
          </cell>
          <cell r="K868" t="str">
            <v>@</v>
          </cell>
          <cell r="L868" t="str">
            <v>Rp.</v>
          </cell>
          <cell r="M868">
            <v>56250</v>
          </cell>
          <cell r="N868">
            <v>112500</v>
          </cell>
        </row>
        <row r="869">
          <cell r="G869">
            <v>10</v>
          </cell>
          <cell r="H869" t="str">
            <v>Bh</v>
          </cell>
          <cell r="J869" t="str">
            <v>Fisher f 8 mm</v>
          </cell>
          <cell r="K869" t="str">
            <v>@</v>
          </cell>
          <cell r="L869" t="str">
            <v>Rp.</v>
          </cell>
          <cell r="M869">
            <v>10000</v>
          </cell>
          <cell r="N869">
            <v>100000</v>
          </cell>
        </row>
        <row r="870">
          <cell r="J870" t="str">
            <v>Jumlah</v>
          </cell>
          <cell r="M870" t="str">
            <v>Rp.</v>
          </cell>
          <cell r="N870">
            <v>18713793.629999999</v>
          </cell>
        </row>
        <row r="871">
          <cell r="G871" t="str">
            <v>Tipe PT10</v>
          </cell>
          <cell r="R871">
            <v>7728991.4100000001</v>
          </cell>
        </row>
        <row r="872">
          <cell r="G872">
            <v>0.39850000000000002</v>
          </cell>
          <cell r="H872" t="str">
            <v>M3</v>
          </cell>
          <cell r="J872" t="str">
            <v>Pekerjaan kusen pintu, jendela dan Boven kayu klas I (Bayam)</v>
          </cell>
          <cell r="K872" t="str">
            <v>@</v>
          </cell>
          <cell r="L872" t="str">
            <v>Rp.</v>
          </cell>
          <cell r="M872">
            <v>7087500</v>
          </cell>
          <cell r="N872">
            <v>2824368.75</v>
          </cell>
        </row>
        <row r="873">
          <cell r="G873">
            <v>23.349399999999999</v>
          </cell>
          <cell r="H873" t="str">
            <v>M2</v>
          </cell>
          <cell r="J873" t="str">
            <v>Pekerjaan Menie Kayu</v>
          </cell>
          <cell r="K873" t="str">
            <v>@</v>
          </cell>
          <cell r="L873" t="str">
            <v>Rp.</v>
          </cell>
          <cell r="M873">
            <v>4987</v>
          </cell>
          <cell r="N873">
            <v>116443.46</v>
          </cell>
        </row>
        <row r="874">
          <cell r="G874">
            <v>23.349399999999999</v>
          </cell>
          <cell r="H874" t="str">
            <v>M2</v>
          </cell>
          <cell r="J874" t="str">
            <v>Pekerjaan cat Kayu</v>
          </cell>
          <cell r="K874" t="str">
            <v>@</v>
          </cell>
          <cell r="L874" t="str">
            <v>Rp.</v>
          </cell>
          <cell r="M874">
            <v>15708.75</v>
          </cell>
          <cell r="N874">
            <v>366789.89</v>
          </cell>
        </row>
        <row r="875">
          <cell r="G875">
            <v>32.829799999999999</v>
          </cell>
          <cell r="H875" t="str">
            <v>M2</v>
          </cell>
          <cell r="J875" t="str">
            <v>Pasang Partisi Gypsum 9 mm</v>
          </cell>
          <cell r="K875" t="str">
            <v>@</v>
          </cell>
          <cell r="L875" t="str">
            <v>Rp.</v>
          </cell>
          <cell r="M875">
            <v>80715</v>
          </cell>
          <cell r="N875">
            <v>2649857.31</v>
          </cell>
        </row>
        <row r="876">
          <cell r="G876">
            <v>1.98</v>
          </cell>
          <cell r="H876" t="str">
            <v>M2</v>
          </cell>
          <cell r="J876" t="str">
            <v>Pekerjaan daun pintu panil  Papan Klas I (Bayam)</v>
          </cell>
          <cell r="K876" t="str">
            <v>@</v>
          </cell>
          <cell r="L876" t="str">
            <v>Rp.</v>
          </cell>
          <cell r="M876">
            <v>281500</v>
          </cell>
          <cell r="N876">
            <v>557370</v>
          </cell>
        </row>
        <row r="877">
          <cell r="G877">
            <v>1.36</v>
          </cell>
          <cell r="H877" t="str">
            <v>M2</v>
          </cell>
          <cell r="J877" t="str">
            <v>Pasang daun pintu / jendela panil kaca polos 5 mm</v>
          </cell>
          <cell r="K877" t="str">
            <v>@</v>
          </cell>
          <cell r="L877" t="str">
            <v>Rp.</v>
          </cell>
          <cell r="M877">
            <v>236000</v>
          </cell>
          <cell r="N877">
            <v>320960</v>
          </cell>
        </row>
        <row r="878">
          <cell r="G878">
            <v>1.08</v>
          </cell>
          <cell r="H878" t="str">
            <v>M2</v>
          </cell>
          <cell r="J878" t="str">
            <v>Pasang kaca mati polos kaca polos 5 mm</v>
          </cell>
          <cell r="K878" t="str">
            <v>@</v>
          </cell>
          <cell r="L878" t="str">
            <v>Rp.</v>
          </cell>
          <cell r="M878">
            <v>110740</v>
          </cell>
          <cell r="N878">
            <v>119599.2</v>
          </cell>
        </row>
        <row r="879">
          <cell r="G879">
            <v>0</v>
          </cell>
          <cell r="H879" t="str">
            <v>M1</v>
          </cell>
          <cell r="J879" t="str">
            <v>List Daun Pintu 3/5 cm</v>
          </cell>
          <cell r="K879" t="str">
            <v>@</v>
          </cell>
          <cell r="L879" t="str">
            <v>Rp.</v>
          </cell>
          <cell r="M879">
            <v>0</v>
          </cell>
          <cell r="N879">
            <v>0</v>
          </cell>
        </row>
        <row r="880">
          <cell r="G880">
            <v>151.74</v>
          </cell>
          <cell r="H880" t="str">
            <v>M1</v>
          </cell>
          <cell r="J880" t="str">
            <v>List Kayu 1,5/3 cm</v>
          </cell>
          <cell r="K880" t="str">
            <v>@</v>
          </cell>
          <cell r="L880" t="str">
            <v>Rp.</v>
          </cell>
          <cell r="M880">
            <v>3220</v>
          </cell>
          <cell r="N880">
            <v>488602.8</v>
          </cell>
        </row>
        <row r="881">
          <cell r="G881">
            <v>1</v>
          </cell>
          <cell r="H881" t="str">
            <v>Bh</v>
          </cell>
          <cell r="J881" t="str">
            <v>Pasang kunci tanam double slaag</v>
          </cell>
          <cell r="K881" t="str">
            <v>@</v>
          </cell>
          <cell r="L881" t="str">
            <v>Rp.</v>
          </cell>
          <cell r="M881">
            <v>112500</v>
          </cell>
          <cell r="N881">
            <v>112500</v>
          </cell>
        </row>
        <row r="882">
          <cell r="G882">
            <v>3</v>
          </cell>
          <cell r="H882" t="str">
            <v>Bh</v>
          </cell>
          <cell r="J882" t="str">
            <v>Pasang engsel pintu</v>
          </cell>
          <cell r="K882" t="str">
            <v>@</v>
          </cell>
          <cell r="L882" t="str">
            <v>Rp.</v>
          </cell>
          <cell r="M882">
            <v>18750</v>
          </cell>
          <cell r="N882">
            <v>56250</v>
          </cell>
        </row>
        <row r="883">
          <cell r="G883">
            <v>4</v>
          </cell>
          <cell r="H883" t="str">
            <v>Bh</v>
          </cell>
          <cell r="J883" t="str">
            <v>Pasang engsel jendela/Boven</v>
          </cell>
          <cell r="K883" t="str">
            <v>@</v>
          </cell>
          <cell r="L883" t="str">
            <v>Rp.</v>
          </cell>
          <cell r="M883">
            <v>9375</v>
          </cell>
          <cell r="N883">
            <v>37500</v>
          </cell>
        </row>
        <row r="884">
          <cell r="G884">
            <v>4</v>
          </cell>
          <cell r="H884" t="str">
            <v>Bh</v>
          </cell>
          <cell r="J884" t="str">
            <v>Pasang kait angin</v>
          </cell>
          <cell r="K884" t="str">
            <v>@</v>
          </cell>
          <cell r="L884" t="str">
            <v>Rp.</v>
          </cell>
          <cell r="M884">
            <v>5175</v>
          </cell>
          <cell r="N884">
            <v>20700</v>
          </cell>
        </row>
        <row r="885">
          <cell r="G885">
            <v>2</v>
          </cell>
          <cell r="H885" t="str">
            <v>Bh</v>
          </cell>
          <cell r="J885" t="str">
            <v>Pasang gerendel jendela/Boven</v>
          </cell>
          <cell r="K885" t="str">
            <v>@</v>
          </cell>
          <cell r="L885" t="str">
            <v>Rp.</v>
          </cell>
          <cell r="M885">
            <v>4025</v>
          </cell>
          <cell r="N885">
            <v>8050</v>
          </cell>
        </row>
        <row r="886">
          <cell r="G886">
            <v>0</v>
          </cell>
          <cell r="H886" t="str">
            <v>Bh</v>
          </cell>
          <cell r="J886" t="str">
            <v>Pasang Espanolet</v>
          </cell>
          <cell r="K886" t="str">
            <v>@</v>
          </cell>
          <cell r="L886" t="str">
            <v>Rp.</v>
          </cell>
          <cell r="M886">
            <v>0</v>
          </cell>
          <cell r="N886">
            <v>0</v>
          </cell>
        </row>
        <row r="887">
          <cell r="G887">
            <v>5</v>
          </cell>
          <cell r="H887" t="str">
            <v>Bh</v>
          </cell>
          <cell r="J887" t="str">
            <v>Fisher f 8 mm</v>
          </cell>
          <cell r="K887" t="str">
            <v>@</v>
          </cell>
          <cell r="L887" t="str">
            <v>Rp.</v>
          </cell>
          <cell r="M887">
            <v>10000</v>
          </cell>
          <cell r="N887">
            <v>50000</v>
          </cell>
        </row>
        <row r="888">
          <cell r="J888" t="str">
            <v>Jumlah</v>
          </cell>
          <cell r="M888" t="str">
            <v>Rp.</v>
          </cell>
          <cell r="N888">
            <v>7728991.4100000001</v>
          </cell>
        </row>
        <row r="889">
          <cell r="G889" t="str">
            <v>Tipe PT11</v>
          </cell>
          <cell r="R889">
            <v>6026999.7700000005</v>
          </cell>
        </row>
        <row r="890">
          <cell r="G890">
            <v>0.31109999999999999</v>
          </cell>
          <cell r="H890" t="str">
            <v>M3</v>
          </cell>
          <cell r="J890" t="str">
            <v>Pekerjaan kusen pintu, jendela dan Boven kayu klas I (Bayam)</v>
          </cell>
          <cell r="K890" t="str">
            <v>@</v>
          </cell>
          <cell r="L890" t="str">
            <v>Rp.</v>
          </cell>
          <cell r="M890">
            <v>7087500</v>
          </cell>
          <cell r="N890">
            <v>2204921.25</v>
          </cell>
        </row>
        <row r="891">
          <cell r="G891">
            <v>18.7956</v>
          </cell>
          <cell r="H891" t="str">
            <v>M2</v>
          </cell>
          <cell r="J891" t="str">
            <v>Pekerjaan Menie Kayu</v>
          </cell>
          <cell r="K891" t="str">
            <v>@</v>
          </cell>
          <cell r="L891" t="str">
            <v>Rp.</v>
          </cell>
          <cell r="M891">
            <v>4987</v>
          </cell>
          <cell r="N891">
            <v>93733.66</v>
          </cell>
        </row>
        <row r="892">
          <cell r="G892">
            <v>18.7956</v>
          </cell>
          <cell r="H892" t="str">
            <v>M2</v>
          </cell>
          <cell r="J892" t="str">
            <v>Pekerjaan cat Kayu</v>
          </cell>
          <cell r="K892" t="str">
            <v>@</v>
          </cell>
          <cell r="L892" t="str">
            <v>Rp.</v>
          </cell>
          <cell r="M892">
            <v>15708.75</v>
          </cell>
          <cell r="N892">
            <v>295255.38</v>
          </cell>
        </row>
        <row r="893">
          <cell r="G893">
            <v>21.586400000000001</v>
          </cell>
          <cell r="H893" t="str">
            <v>M2</v>
          </cell>
          <cell r="J893" t="str">
            <v>Pasang Partisi Gypsum 9 mm</v>
          </cell>
          <cell r="K893" t="str">
            <v>@</v>
          </cell>
          <cell r="L893" t="str">
            <v>Rp.</v>
          </cell>
          <cell r="M893">
            <v>80715</v>
          </cell>
          <cell r="N893">
            <v>1742346.28</v>
          </cell>
        </row>
        <row r="894">
          <cell r="G894">
            <v>1.98</v>
          </cell>
          <cell r="H894" t="str">
            <v>M2</v>
          </cell>
          <cell r="J894" t="str">
            <v>Pekerjaan daun pintu panil  Papan Klas I (Bayam)</v>
          </cell>
          <cell r="K894" t="str">
            <v>@</v>
          </cell>
          <cell r="L894" t="str">
            <v>Rp.</v>
          </cell>
          <cell r="M894">
            <v>281500</v>
          </cell>
          <cell r="N894">
            <v>557370</v>
          </cell>
        </row>
        <row r="895">
          <cell r="G895">
            <v>1.6745000000000001</v>
          </cell>
          <cell r="H895" t="str">
            <v>M2</v>
          </cell>
          <cell r="J895" t="str">
            <v>Pasang daun pintu / jendela panil kaca polos 5 mm</v>
          </cell>
          <cell r="K895" t="str">
            <v>@</v>
          </cell>
          <cell r="L895" t="str">
            <v>Rp.</v>
          </cell>
          <cell r="M895">
            <v>236000</v>
          </cell>
          <cell r="N895">
            <v>395182</v>
          </cell>
        </row>
        <row r="896">
          <cell r="G896">
            <v>1.08</v>
          </cell>
          <cell r="H896" t="str">
            <v>M2</v>
          </cell>
          <cell r="J896" t="str">
            <v>Pasang kaca mati polos kaca polos 5 mm</v>
          </cell>
          <cell r="K896" t="str">
            <v>@</v>
          </cell>
          <cell r="L896" t="str">
            <v>Rp.</v>
          </cell>
          <cell r="M896">
            <v>110740</v>
          </cell>
          <cell r="N896">
            <v>119599.2</v>
          </cell>
        </row>
        <row r="897">
          <cell r="G897">
            <v>0</v>
          </cell>
          <cell r="H897" t="str">
            <v>M1</v>
          </cell>
          <cell r="J897" t="str">
            <v>List Daun Pintu 3/5 cm</v>
          </cell>
          <cell r="K897" t="str">
            <v>@</v>
          </cell>
          <cell r="L897" t="str">
            <v>Rp.</v>
          </cell>
          <cell r="M897">
            <v>0</v>
          </cell>
          <cell r="N897">
            <v>0</v>
          </cell>
        </row>
        <row r="898">
          <cell r="G898">
            <v>103.6</v>
          </cell>
          <cell r="H898" t="str">
            <v>M1</v>
          </cell>
          <cell r="J898" t="str">
            <v>List Kayu 1,5/3 cm</v>
          </cell>
          <cell r="K898" t="str">
            <v>@</v>
          </cell>
          <cell r="L898" t="str">
            <v>Rp.</v>
          </cell>
          <cell r="M898">
            <v>3220</v>
          </cell>
          <cell r="N898">
            <v>333592</v>
          </cell>
        </row>
        <row r="899">
          <cell r="G899">
            <v>1</v>
          </cell>
          <cell r="H899" t="str">
            <v>Bh</v>
          </cell>
          <cell r="J899" t="str">
            <v>Pasang kunci tanam double slaag</v>
          </cell>
          <cell r="K899" t="str">
            <v>@</v>
          </cell>
          <cell r="L899" t="str">
            <v>Rp.</v>
          </cell>
          <cell r="M899">
            <v>112500</v>
          </cell>
          <cell r="N899">
            <v>112500</v>
          </cell>
        </row>
        <row r="900">
          <cell r="G900">
            <v>3</v>
          </cell>
          <cell r="H900" t="str">
            <v>Bh</v>
          </cell>
          <cell r="J900" t="str">
            <v>Pasang engsel pintu</v>
          </cell>
          <cell r="K900" t="str">
            <v>@</v>
          </cell>
          <cell r="L900" t="str">
            <v>Rp.</v>
          </cell>
          <cell r="M900">
            <v>18750</v>
          </cell>
          <cell r="N900">
            <v>56250</v>
          </cell>
        </row>
        <row r="901">
          <cell r="G901">
            <v>4</v>
          </cell>
          <cell r="H901" t="str">
            <v>Bh</v>
          </cell>
          <cell r="J901" t="str">
            <v>Pasang engsel jendela/Boven</v>
          </cell>
          <cell r="K901" t="str">
            <v>@</v>
          </cell>
          <cell r="L901" t="str">
            <v>Rp.</v>
          </cell>
          <cell r="M901">
            <v>9375</v>
          </cell>
          <cell r="N901">
            <v>37500</v>
          </cell>
        </row>
        <row r="902">
          <cell r="G902">
            <v>4</v>
          </cell>
          <cell r="H902" t="str">
            <v>Bh</v>
          </cell>
          <cell r="J902" t="str">
            <v>Pasang kait angin</v>
          </cell>
          <cell r="K902" t="str">
            <v>@</v>
          </cell>
          <cell r="L902" t="str">
            <v>Rp.</v>
          </cell>
          <cell r="M902">
            <v>5175</v>
          </cell>
          <cell r="N902">
            <v>20700</v>
          </cell>
        </row>
        <row r="903">
          <cell r="G903">
            <v>2</v>
          </cell>
          <cell r="H903" t="str">
            <v>Bh</v>
          </cell>
          <cell r="J903" t="str">
            <v>Pasang gerendel jendela/Boven</v>
          </cell>
          <cell r="K903" t="str">
            <v>@</v>
          </cell>
          <cell r="L903" t="str">
            <v>Rp.</v>
          </cell>
          <cell r="M903">
            <v>4025</v>
          </cell>
          <cell r="N903">
            <v>8050</v>
          </cell>
        </row>
        <row r="904">
          <cell r="G904">
            <v>0</v>
          </cell>
          <cell r="H904" t="str">
            <v>Bh</v>
          </cell>
          <cell r="J904" t="str">
            <v>Pasang Espanolet</v>
          </cell>
          <cell r="K904" t="str">
            <v>@</v>
          </cell>
          <cell r="L904" t="str">
            <v>Rp.</v>
          </cell>
          <cell r="M904">
            <v>0</v>
          </cell>
          <cell r="N904">
            <v>0</v>
          </cell>
        </row>
        <row r="905">
          <cell r="G905">
            <v>5</v>
          </cell>
          <cell r="H905" t="str">
            <v>Bh</v>
          </cell>
          <cell r="J905" t="str">
            <v>Fisher f 8 mm</v>
          </cell>
          <cell r="K905" t="str">
            <v>@</v>
          </cell>
          <cell r="L905" t="str">
            <v>Rp.</v>
          </cell>
          <cell r="M905">
            <v>10000</v>
          </cell>
          <cell r="N905">
            <v>50000</v>
          </cell>
        </row>
        <row r="906">
          <cell r="J906" t="str">
            <v>Jumlah</v>
          </cell>
          <cell r="M906" t="str">
            <v>Rp.</v>
          </cell>
          <cell r="N906">
            <v>6026999.7700000005</v>
          </cell>
        </row>
        <row r="907">
          <cell r="G907" t="str">
            <v>Tipe PT12</v>
          </cell>
          <cell r="R907">
            <v>4358672.12</v>
          </cell>
        </row>
        <row r="908">
          <cell r="G908">
            <v>0.2601</v>
          </cell>
          <cell r="H908" t="str">
            <v>M3</v>
          </cell>
          <cell r="J908" t="str">
            <v>Pekerjaan kusen pintu, jendela dan Boven kayu klas I (Bayam)</v>
          </cell>
          <cell r="K908" t="str">
            <v>@</v>
          </cell>
          <cell r="L908" t="str">
            <v>Rp.</v>
          </cell>
          <cell r="M908">
            <v>7087500</v>
          </cell>
          <cell r="N908">
            <v>1843458.75</v>
          </cell>
        </row>
        <row r="909">
          <cell r="G909">
            <v>14.120799999999999</v>
          </cell>
          <cell r="H909" t="str">
            <v>M2</v>
          </cell>
          <cell r="J909" t="str">
            <v>Pekerjaan Menie Kayu</v>
          </cell>
          <cell r="K909" t="str">
            <v>@</v>
          </cell>
          <cell r="L909" t="str">
            <v>Rp.</v>
          </cell>
          <cell r="M909">
            <v>4987</v>
          </cell>
          <cell r="N909">
            <v>70420.429999999993</v>
          </cell>
        </row>
        <row r="910">
          <cell r="G910">
            <v>14.120799999999999</v>
          </cell>
          <cell r="H910" t="str">
            <v>M2</v>
          </cell>
          <cell r="J910" t="str">
            <v>Pekerjaan cat Kayu</v>
          </cell>
          <cell r="K910" t="str">
            <v>@</v>
          </cell>
          <cell r="L910" t="str">
            <v>Rp.</v>
          </cell>
          <cell r="M910">
            <v>15708.75</v>
          </cell>
          <cell r="N910">
            <v>221820.12</v>
          </cell>
        </row>
        <row r="911">
          <cell r="G911">
            <v>22.783799999999999</v>
          </cell>
          <cell r="H911" t="str">
            <v>M2</v>
          </cell>
          <cell r="J911" t="str">
            <v>Pasang Partisi Gypsum 9 mm</v>
          </cell>
          <cell r="K911" t="str">
            <v>@</v>
          </cell>
          <cell r="L911" t="str">
            <v>Rp.</v>
          </cell>
          <cell r="M911">
            <v>80715</v>
          </cell>
          <cell r="N911">
            <v>1838994.42</v>
          </cell>
        </row>
        <row r="912">
          <cell r="G912">
            <v>0</v>
          </cell>
          <cell r="H912" t="str">
            <v>M2</v>
          </cell>
          <cell r="J912" t="str">
            <v>Pekerjaan daun pintu panil  Papan Klas I (Bayam)</v>
          </cell>
          <cell r="K912" t="str">
            <v>@</v>
          </cell>
          <cell r="L912" t="str">
            <v>Rp.</v>
          </cell>
          <cell r="M912">
            <v>0</v>
          </cell>
          <cell r="N912">
            <v>0</v>
          </cell>
        </row>
        <row r="913">
          <cell r="G913">
            <v>0</v>
          </cell>
          <cell r="H913" t="str">
            <v>M2</v>
          </cell>
          <cell r="J913" t="str">
            <v>Pasang daun pintu / jendela panil kaca polos 5 mm</v>
          </cell>
          <cell r="K913" t="str">
            <v>@</v>
          </cell>
          <cell r="L913" t="str">
            <v>Rp.</v>
          </cell>
          <cell r="M913">
            <v>0</v>
          </cell>
          <cell r="N913">
            <v>0</v>
          </cell>
        </row>
        <row r="914">
          <cell r="G914">
            <v>0</v>
          </cell>
          <cell r="H914" t="str">
            <v>M2</v>
          </cell>
          <cell r="J914" t="str">
            <v>Pasang kaca mati polos kaca polos 5 mm</v>
          </cell>
          <cell r="K914" t="str">
            <v>@</v>
          </cell>
          <cell r="L914" t="str">
            <v>Rp.</v>
          </cell>
          <cell r="M914">
            <v>0</v>
          </cell>
          <cell r="N914">
            <v>0</v>
          </cell>
        </row>
        <row r="915">
          <cell r="G915">
            <v>0</v>
          </cell>
          <cell r="H915" t="str">
            <v>M1</v>
          </cell>
          <cell r="J915" t="str">
            <v>List Daun Pintu 3/5 cm</v>
          </cell>
          <cell r="K915" t="str">
            <v>@</v>
          </cell>
          <cell r="L915" t="str">
            <v>Rp.</v>
          </cell>
          <cell r="M915">
            <v>0</v>
          </cell>
          <cell r="N915">
            <v>0</v>
          </cell>
        </row>
        <row r="916">
          <cell r="G916">
            <v>103.72</v>
          </cell>
          <cell r="H916" t="str">
            <v>M1</v>
          </cell>
          <cell r="J916" t="str">
            <v>List Kayu 1,5/3 cm</v>
          </cell>
          <cell r="K916" t="str">
            <v>@</v>
          </cell>
          <cell r="L916" t="str">
            <v>Rp.</v>
          </cell>
          <cell r="M916">
            <v>3220</v>
          </cell>
          <cell r="N916">
            <v>333978.40000000002</v>
          </cell>
        </row>
        <row r="917">
          <cell r="G917">
            <v>0</v>
          </cell>
          <cell r="H917" t="str">
            <v>Bh</v>
          </cell>
          <cell r="J917" t="str">
            <v>Pasang kunci tanam double slaag</v>
          </cell>
          <cell r="K917" t="str">
            <v>@</v>
          </cell>
          <cell r="L917" t="str">
            <v>Rp.</v>
          </cell>
          <cell r="M917">
            <v>0</v>
          </cell>
          <cell r="N917">
            <v>0</v>
          </cell>
        </row>
        <row r="918">
          <cell r="G918">
            <v>0</v>
          </cell>
          <cell r="H918" t="str">
            <v>Bh</v>
          </cell>
          <cell r="J918" t="str">
            <v>Pasang engsel pintu</v>
          </cell>
          <cell r="K918" t="str">
            <v>@</v>
          </cell>
          <cell r="L918" t="str">
            <v>Rp.</v>
          </cell>
          <cell r="M918">
            <v>0</v>
          </cell>
          <cell r="N918">
            <v>0</v>
          </cell>
        </row>
        <row r="919">
          <cell r="G919">
            <v>0</v>
          </cell>
          <cell r="H919" t="str">
            <v>Bh</v>
          </cell>
          <cell r="J919" t="str">
            <v>Pasang engsel jendela/Boven</v>
          </cell>
          <cell r="K919" t="str">
            <v>@</v>
          </cell>
          <cell r="L919" t="str">
            <v>Rp.</v>
          </cell>
          <cell r="M919">
            <v>0</v>
          </cell>
          <cell r="N919">
            <v>0</v>
          </cell>
        </row>
        <row r="920">
          <cell r="G920">
            <v>0</v>
          </cell>
          <cell r="H920" t="str">
            <v>Bh</v>
          </cell>
          <cell r="J920" t="str">
            <v>Pasang kait angin</v>
          </cell>
          <cell r="K920" t="str">
            <v>@</v>
          </cell>
          <cell r="L920" t="str">
            <v>Rp.</v>
          </cell>
          <cell r="M920">
            <v>0</v>
          </cell>
          <cell r="N920">
            <v>0</v>
          </cell>
        </row>
        <row r="921">
          <cell r="G921">
            <v>0</v>
          </cell>
          <cell r="H921" t="str">
            <v>Bh</v>
          </cell>
          <cell r="J921" t="str">
            <v>Pasang gerendel jendela/Boven</v>
          </cell>
          <cell r="K921" t="str">
            <v>@</v>
          </cell>
          <cell r="L921" t="str">
            <v>Rp.</v>
          </cell>
          <cell r="M921">
            <v>0</v>
          </cell>
          <cell r="N921">
            <v>0</v>
          </cell>
        </row>
        <row r="922">
          <cell r="G922">
            <v>0</v>
          </cell>
          <cell r="H922" t="str">
            <v>Bh</v>
          </cell>
          <cell r="J922" t="str">
            <v>Pasang Espanolet</v>
          </cell>
          <cell r="K922" t="str">
            <v>@</v>
          </cell>
          <cell r="L922" t="str">
            <v>Rp.</v>
          </cell>
          <cell r="M922">
            <v>0</v>
          </cell>
          <cell r="N922">
            <v>0</v>
          </cell>
        </row>
        <row r="923">
          <cell r="G923">
            <v>5</v>
          </cell>
          <cell r="H923" t="str">
            <v>Bh</v>
          </cell>
          <cell r="J923" t="str">
            <v>Fisher f 8 mm</v>
          </cell>
          <cell r="K923" t="str">
            <v>@</v>
          </cell>
          <cell r="L923" t="str">
            <v>Rp.</v>
          </cell>
          <cell r="M923">
            <v>10000</v>
          </cell>
          <cell r="N923">
            <v>50000</v>
          </cell>
        </row>
        <row r="924">
          <cell r="J924" t="str">
            <v>Jumlah</v>
          </cell>
          <cell r="M924" t="str">
            <v>Rp.</v>
          </cell>
          <cell r="N924">
            <v>4358672.12</v>
          </cell>
        </row>
        <row r="925">
          <cell r="G925" t="str">
            <v>Tipe PT13</v>
          </cell>
          <cell r="R925">
            <v>6107449.8799999999</v>
          </cell>
        </row>
        <row r="926">
          <cell r="G926">
            <v>0.39240000000000003</v>
          </cell>
          <cell r="H926" t="str">
            <v>M3</v>
          </cell>
          <cell r="J926" t="str">
            <v>Pekerjaan kusen pintu, jendela dan Boven kayu klas I (Bayam)</v>
          </cell>
          <cell r="K926" t="str">
            <v>@</v>
          </cell>
          <cell r="L926" t="str">
            <v>Rp.</v>
          </cell>
          <cell r="M926">
            <v>7087500</v>
          </cell>
          <cell r="N926">
            <v>2781135</v>
          </cell>
        </row>
        <row r="927">
          <cell r="G927">
            <v>21.298999999999999</v>
          </cell>
          <cell r="H927" t="str">
            <v>M2</v>
          </cell>
          <cell r="J927" t="str">
            <v>Pekerjaan Menie Kayu</v>
          </cell>
          <cell r="K927" t="str">
            <v>@</v>
          </cell>
          <cell r="L927" t="str">
            <v>Rp.</v>
          </cell>
          <cell r="M927">
            <v>4987</v>
          </cell>
          <cell r="N927">
            <v>106218.11</v>
          </cell>
        </row>
        <row r="928">
          <cell r="G928">
            <v>21.298999999999999</v>
          </cell>
          <cell r="H928" t="str">
            <v>M2</v>
          </cell>
          <cell r="J928" t="str">
            <v>Pekerjaan cat Kayu</v>
          </cell>
          <cell r="K928" t="str">
            <v>@</v>
          </cell>
          <cell r="L928" t="str">
            <v>Rp.</v>
          </cell>
          <cell r="M928">
            <v>15708.75</v>
          </cell>
          <cell r="N928">
            <v>334580.67</v>
          </cell>
        </row>
        <row r="929">
          <cell r="G929">
            <v>27.257200000000001</v>
          </cell>
          <cell r="H929" t="str">
            <v>M2</v>
          </cell>
          <cell r="J929" t="str">
            <v>Pasang Partisi Gypsum 9 mm</v>
          </cell>
          <cell r="K929" t="str">
            <v>@</v>
          </cell>
          <cell r="L929" t="str">
            <v>Rp.</v>
          </cell>
          <cell r="M929">
            <v>80715</v>
          </cell>
          <cell r="N929">
            <v>2200064.9</v>
          </cell>
        </row>
        <row r="930">
          <cell r="G930">
            <v>0</v>
          </cell>
          <cell r="H930" t="str">
            <v>M2</v>
          </cell>
          <cell r="J930" t="str">
            <v>Pekerjaan daun pintu panil  Papan Klas I (Bayam)</v>
          </cell>
          <cell r="K930" t="str">
            <v>@</v>
          </cell>
          <cell r="L930" t="str">
            <v>Rp.</v>
          </cell>
          <cell r="M930">
            <v>0</v>
          </cell>
          <cell r="N930">
            <v>0</v>
          </cell>
        </row>
        <row r="931">
          <cell r="G931">
            <v>0</v>
          </cell>
          <cell r="H931" t="str">
            <v>M2</v>
          </cell>
          <cell r="J931" t="str">
            <v>Pasang daun pintu / jendela panil kaca polos 5 mm</v>
          </cell>
          <cell r="K931" t="str">
            <v>@</v>
          </cell>
          <cell r="L931" t="str">
            <v>Rp.</v>
          </cell>
          <cell r="M931">
            <v>0</v>
          </cell>
          <cell r="N931">
            <v>0</v>
          </cell>
        </row>
        <row r="932">
          <cell r="G932">
            <v>0</v>
          </cell>
          <cell r="H932" t="str">
            <v>M2</v>
          </cell>
          <cell r="J932" t="str">
            <v>Pasang kaca mati polos kaca polos 5 mm</v>
          </cell>
          <cell r="K932" t="str">
            <v>@</v>
          </cell>
          <cell r="L932" t="str">
            <v>Rp.</v>
          </cell>
          <cell r="M932">
            <v>0</v>
          </cell>
          <cell r="N932">
            <v>0</v>
          </cell>
        </row>
        <row r="933">
          <cell r="G933">
            <v>0.96</v>
          </cell>
          <cell r="H933" t="str">
            <v>M2</v>
          </cell>
          <cell r="J933" t="str">
            <v>Papan Klas I t = 1,5 cm</v>
          </cell>
          <cell r="K933" t="str">
            <v>@</v>
          </cell>
          <cell r="L933" t="str">
            <v>Rp.</v>
          </cell>
          <cell r="M933">
            <v>269625</v>
          </cell>
          <cell r="N933">
            <v>258840</v>
          </cell>
        </row>
        <row r="934">
          <cell r="G934">
            <v>116.96</v>
          </cell>
          <cell r="H934" t="str">
            <v>M1</v>
          </cell>
          <cell r="J934" t="str">
            <v>List Kayu 1,5/3 cm</v>
          </cell>
          <cell r="K934" t="str">
            <v>@</v>
          </cell>
          <cell r="L934" t="str">
            <v>Rp.</v>
          </cell>
          <cell r="M934">
            <v>3220</v>
          </cell>
          <cell r="N934">
            <v>376611.2</v>
          </cell>
        </row>
        <row r="935">
          <cell r="G935">
            <v>0</v>
          </cell>
          <cell r="H935" t="str">
            <v>Bh</v>
          </cell>
          <cell r="J935" t="str">
            <v>Pasang kunci tanam double slaag</v>
          </cell>
          <cell r="K935" t="str">
            <v>@</v>
          </cell>
          <cell r="L935" t="str">
            <v>Rp.</v>
          </cell>
          <cell r="M935">
            <v>0</v>
          </cell>
          <cell r="N935">
            <v>0</v>
          </cell>
        </row>
        <row r="936">
          <cell r="G936">
            <v>0</v>
          </cell>
          <cell r="H936" t="str">
            <v>Bh</v>
          </cell>
          <cell r="J936" t="str">
            <v>Pasang engsel pintu</v>
          </cell>
          <cell r="K936" t="str">
            <v>@</v>
          </cell>
          <cell r="L936" t="str">
            <v>Rp.</v>
          </cell>
          <cell r="M936">
            <v>0</v>
          </cell>
          <cell r="N936">
            <v>0</v>
          </cell>
        </row>
        <row r="937">
          <cell r="G937">
            <v>0</v>
          </cell>
          <cell r="H937" t="str">
            <v>Bh</v>
          </cell>
          <cell r="J937" t="str">
            <v>Pasang engsel jendela/Boven</v>
          </cell>
          <cell r="K937" t="str">
            <v>@</v>
          </cell>
          <cell r="L937" t="str">
            <v>Rp.</v>
          </cell>
          <cell r="M937">
            <v>0</v>
          </cell>
          <cell r="N937">
            <v>0</v>
          </cell>
        </row>
        <row r="938">
          <cell r="G938">
            <v>0</v>
          </cell>
          <cell r="H938" t="str">
            <v>Bh</v>
          </cell>
          <cell r="J938" t="str">
            <v>Pasang kait angin</v>
          </cell>
          <cell r="K938" t="str">
            <v>@</v>
          </cell>
          <cell r="L938" t="str">
            <v>Rp.</v>
          </cell>
          <cell r="M938">
            <v>0</v>
          </cell>
          <cell r="N938">
            <v>0</v>
          </cell>
        </row>
        <row r="939">
          <cell r="G939">
            <v>0</v>
          </cell>
          <cell r="H939" t="str">
            <v>Bh</v>
          </cell>
          <cell r="J939" t="str">
            <v>Pasang gerendel jendela/Boven</v>
          </cell>
          <cell r="K939" t="str">
            <v>@</v>
          </cell>
          <cell r="L939" t="str">
            <v>Rp.</v>
          </cell>
          <cell r="M939">
            <v>0</v>
          </cell>
          <cell r="N939">
            <v>0</v>
          </cell>
        </row>
        <row r="940">
          <cell r="G940">
            <v>0</v>
          </cell>
          <cell r="H940" t="str">
            <v>Bh</v>
          </cell>
          <cell r="J940" t="str">
            <v>Pasang Espanolet</v>
          </cell>
          <cell r="K940" t="str">
            <v>@</v>
          </cell>
          <cell r="L940" t="str">
            <v>Rp.</v>
          </cell>
          <cell r="M940">
            <v>0</v>
          </cell>
          <cell r="N940">
            <v>0</v>
          </cell>
        </row>
        <row r="941">
          <cell r="G941">
            <v>5</v>
          </cell>
          <cell r="H941" t="str">
            <v>Bh</v>
          </cell>
          <cell r="J941" t="str">
            <v>Fisher f 8 mm</v>
          </cell>
          <cell r="K941" t="str">
            <v>@</v>
          </cell>
          <cell r="L941" t="str">
            <v>Rp.</v>
          </cell>
          <cell r="M941">
            <v>10000</v>
          </cell>
          <cell r="N941">
            <v>50000</v>
          </cell>
        </row>
        <row r="942">
          <cell r="J942" t="str">
            <v>Jumlah</v>
          </cell>
          <cell r="M942" t="str">
            <v>Rp.</v>
          </cell>
          <cell r="N942">
            <v>6107449.8799999999</v>
          </cell>
        </row>
        <row r="943">
          <cell r="G943" t="str">
            <v>Tipe PT14</v>
          </cell>
          <cell r="R943">
            <v>1443994.3900000001</v>
          </cell>
        </row>
        <row r="944">
          <cell r="G944">
            <v>0.115</v>
          </cell>
          <cell r="H944" t="str">
            <v>M3</v>
          </cell>
          <cell r="J944" t="str">
            <v>Pekerjaan kusen pintu, jendela dan Boven kayu klas I (Bayam)</v>
          </cell>
          <cell r="K944" t="str">
            <v>@</v>
          </cell>
          <cell r="L944" t="str">
            <v>Rp.</v>
          </cell>
          <cell r="M944">
            <v>7087500</v>
          </cell>
          <cell r="N944">
            <v>815062.5</v>
          </cell>
        </row>
        <row r="945">
          <cell r="G945">
            <v>6.2453000000000003</v>
          </cell>
          <cell r="H945" t="str">
            <v>M2</v>
          </cell>
          <cell r="J945" t="str">
            <v>Pekerjaan Menie Kayu</v>
          </cell>
          <cell r="K945" t="str">
            <v>@</v>
          </cell>
          <cell r="L945" t="str">
            <v>Rp.</v>
          </cell>
          <cell r="M945">
            <v>4987</v>
          </cell>
          <cell r="N945">
            <v>31145.31</v>
          </cell>
        </row>
        <row r="946">
          <cell r="G946">
            <v>6.2453000000000003</v>
          </cell>
          <cell r="H946" t="str">
            <v>M2</v>
          </cell>
          <cell r="J946" t="str">
            <v>Pekerjaan cat Kayu</v>
          </cell>
          <cell r="K946" t="str">
            <v>@</v>
          </cell>
          <cell r="L946" t="str">
            <v>Rp.</v>
          </cell>
          <cell r="M946">
            <v>15708.75</v>
          </cell>
          <cell r="N946">
            <v>98105.86</v>
          </cell>
        </row>
        <row r="947">
          <cell r="G947">
            <v>4.3901000000000003</v>
          </cell>
          <cell r="H947" t="str">
            <v>M2</v>
          </cell>
          <cell r="J947" t="str">
            <v>Pasang Partisi Gypsum 9 mm</v>
          </cell>
          <cell r="K947" t="str">
            <v>@</v>
          </cell>
          <cell r="L947" t="str">
            <v>Rp.</v>
          </cell>
          <cell r="M947">
            <v>80715</v>
          </cell>
          <cell r="N947">
            <v>354346.92</v>
          </cell>
        </row>
        <row r="948">
          <cell r="G948">
            <v>0</v>
          </cell>
          <cell r="H948" t="str">
            <v>M2</v>
          </cell>
          <cell r="J948" t="str">
            <v>Pekerjaan daun pintu panil  Papan Klas I (Bayam)</v>
          </cell>
          <cell r="K948" t="str">
            <v>@</v>
          </cell>
          <cell r="L948" t="str">
            <v>Rp.</v>
          </cell>
          <cell r="M948">
            <v>0</v>
          </cell>
          <cell r="N948">
            <v>0</v>
          </cell>
        </row>
        <row r="949">
          <cell r="G949">
            <v>0</v>
          </cell>
          <cell r="H949" t="str">
            <v>M2</v>
          </cell>
          <cell r="J949" t="str">
            <v>Pasang daun pintu / jendela panil kaca polos 5 mm</v>
          </cell>
          <cell r="K949" t="str">
            <v>@</v>
          </cell>
          <cell r="L949" t="str">
            <v>Rp.</v>
          </cell>
          <cell r="M949">
            <v>0</v>
          </cell>
          <cell r="N949">
            <v>0</v>
          </cell>
        </row>
        <row r="950">
          <cell r="G950">
            <v>0</v>
          </cell>
          <cell r="H950" t="str">
            <v>M2</v>
          </cell>
          <cell r="J950" t="str">
            <v>Pasang kaca mati polos kaca polos 5 mm</v>
          </cell>
          <cell r="K950" t="str">
            <v>@</v>
          </cell>
          <cell r="L950" t="str">
            <v>Rp.</v>
          </cell>
          <cell r="M950">
            <v>0</v>
          </cell>
          <cell r="N950">
            <v>0</v>
          </cell>
        </row>
        <row r="951">
          <cell r="G951">
            <v>0</v>
          </cell>
          <cell r="H951" t="str">
            <v>M1</v>
          </cell>
          <cell r="J951" t="str">
            <v>List Daun Pintu 3/5 cm</v>
          </cell>
          <cell r="K951" t="str">
            <v>@</v>
          </cell>
          <cell r="L951" t="str">
            <v>Rp.</v>
          </cell>
          <cell r="M951">
            <v>0</v>
          </cell>
          <cell r="N951">
            <v>0</v>
          </cell>
        </row>
        <row r="952">
          <cell r="G952">
            <v>20.29</v>
          </cell>
          <cell r="H952" t="str">
            <v>M1</v>
          </cell>
          <cell r="J952" t="str">
            <v>List Kayu 1,5/3 cm</v>
          </cell>
          <cell r="K952" t="str">
            <v>@</v>
          </cell>
          <cell r="L952" t="str">
            <v>Rp.</v>
          </cell>
          <cell r="M952">
            <v>3220</v>
          </cell>
          <cell r="N952">
            <v>65333.8</v>
          </cell>
        </row>
        <row r="953">
          <cell r="G953">
            <v>0</v>
          </cell>
          <cell r="H953" t="str">
            <v>Bh</v>
          </cell>
          <cell r="J953" t="str">
            <v>Pasang kunci tanam double slaag</v>
          </cell>
          <cell r="K953" t="str">
            <v>@</v>
          </cell>
          <cell r="L953" t="str">
            <v>Rp.</v>
          </cell>
          <cell r="M953">
            <v>0</v>
          </cell>
          <cell r="N953">
            <v>0</v>
          </cell>
        </row>
        <row r="954">
          <cell r="G954">
            <v>0</v>
          </cell>
          <cell r="H954" t="str">
            <v>Bh</v>
          </cell>
          <cell r="J954" t="str">
            <v>Pasang engsel pintu</v>
          </cell>
          <cell r="K954" t="str">
            <v>@</v>
          </cell>
          <cell r="L954" t="str">
            <v>Rp.</v>
          </cell>
          <cell r="M954">
            <v>0</v>
          </cell>
          <cell r="N954">
            <v>0</v>
          </cell>
        </row>
        <row r="955">
          <cell r="G955">
            <v>0</v>
          </cell>
          <cell r="H955" t="str">
            <v>Bh</v>
          </cell>
          <cell r="J955" t="str">
            <v>Pasang engsel jendela/Boven</v>
          </cell>
          <cell r="K955" t="str">
            <v>@</v>
          </cell>
          <cell r="L955" t="str">
            <v>Rp.</v>
          </cell>
          <cell r="M955">
            <v>0</v>
          </cell>
          <cell r="N955">
            <v>0</v>
          </cell>
        </row>
        <row r="956">
          <cell r="G956">
            <v>0</v>
          </cell>
          <cell r="H956" t="str">
            <v>Bh</v>
          </cell>
          <cell r="J956" t="str">
            <v>Pasang kait angin</v>
          </cell>
          <cell r="K956" t="str">
            <v>@</v>
          </cell>
          <cell r="L956" t="str">
            <v>Rp.</v>
          </cell>
          <cell r="M956">
            <v>0</v>
          </cell>
          <cell r="N956">
            <v>0</v>
          </cell>
        </row>
        <row r="957">
          <cell r="G957">
            <v>0</v>
          </cell>
          <cell r="H957" t="str">
            <v>Bh</v>
          </cell>
          <cell r="J957" t="str">
            <v>Pasang gerendel jendela/Boven</v>
          </cell>
          <cell r="K957" t="str">
            <v>@</v>
          </cell>
          <cell r="L957" t="str">
            <v>Rp.</v>
          </cell>
          <cell r="M957">
            <v>0</v>
          </cell>
          <cell r="N957">
            <v>0</v>
          </cell>
        </row>
        <row r="958">
          <cell r="G958">
            <v>0</v>
          </cell>
          <cell r="H958" t="str">
            <v>Bh</v>
          </cell>
          <cell r="J958" t="str">
            <v>Pasang Espanolet</v>
          </cell>
          <cell r="K958" t="str">
            <v>@</v>
          </cell>
          <cell r="L958" t="str">
            <v>Rp.</v>
          </cell>
          <cell r="M958">
            <v>0</v>
          </cell>
          <cell r="N958">
            <v>0</v>
          </cell>
        </row>
        <row r="959">
          <cell r="G959">
            <v>8</v>
          </cell>
          <cell r="H959" t="str">
            <v>Bh</v>
          </cell>
          <cell r="J959" t="str">
            <v>Fisher f 8 mm</v>
          </cell>
          <cell r="K959" t="str">
            <v>@</v>
          </cell>
          <cell r="L959" t="str">
            <v>Rp.</v>
          </cell>
          <cell r="M959">
            <v>10000</v>
          </cell>
          <cell r="N959">
            <v>80000</v>
          </cell>
        </row>
        <row r="960">
          <cell r="J960" t="str">
            <v>Jumlah</v>
          </cell>
          <cell r="M960" t="str">
            <v>Rp.</v>
          </cell>
          <cell r="N960">
            <v>1443994.3900000001</v>
          </cell>
        </row>
        <row r="961">
          <cell r="G961" t="str">
            <v>Tipe PT15</v>
          </cell>
          <cell r="R961">
            <v>2608169</v>
          </cell>
        </row>
        <row r="962">
          <cell r="G962">
            <v>0.2072</v>
          </cell>
          <cell r="H962" t="str">
            <v>M3</v>
          </cell>
          <cell r="J962" t="str">
            <v>Pekerjaan kusen pintu, jendela dan Boven kayu klas I (Bayam)</v>
          </cell>
          <cell r="K962" t="str">
            <v>@</v>
          </cell>
          <cell r="L962" t="str">
            <v>Rp.</v>
          </cell>
          <cell r="M962">
            <v>7087500</v>
          </cell>
          <cell r="N962">
            <v>1468530</v>
          </cell>
        </row>
        <row r="963">
          <cell r="G963">
            <v>11.247999999999999</v>
          </cell>
          <cell r="H963" t="str">
            <v>M2</v>
          </cell>
          <cell r="J963" t="str">
            <v>Pekerjaan Menie Kayu</v>
          </cell>
          <cell r="K963" t="str">
            <v>@</v>
          </cell>
          <cell r="L963" t="str">
            <v>Rp.</v>
          </cell>
          <cell r="M963">
            <v>4987</v>
          </cell>
          <cell r="N963">
            <v>56093.78</v>
          </cell>
        </row>
        <row r="964">
          <cell r="G964">
            <v>11.247999999999999</v>
          </cell>
          <cell r="H964" t="str">
            <v>M2</v>
          </cell>
          <cell r="J964" t="str">
            <v>Pekerjaan cat Kayu</v>
          </cell>
          <cell r="K964" t="str">
            <v>@</v>
          </cell>
          <cell r="L964" t="str">
            <v>Rp.</v>
          </cell>
          <cell r="M964">
            <v>15708.75</v>
          </cell>
          <cell r="N964">
            <v>176692.02</v>
          </cell>
        </row>
        <row r="965">
          <cell r="G965">
            <v>8.6372</v>
          </cell>
          <cell r="H965" t="str">
            <v>M2</v>
          </cell>
          <cell r="J965" t="str">
            <v>Pasang Partisi Gypsum 9 mm</v>
          </cell>
          <cell r="K965" t="str">
            <v>@</v>
          </cell>
          <cell r="L965" t="str">
            <v>Rp.</v>
          </cell>
          <cell r="M965">
            <v>80715</v>
          </cell>
          <cell r="N965">
            <v>697151.6</v>
          </cell>
        </row>
        <row r="966">
          <cell r="G966">
            <v>0</v>
          </cell>
          <cell r="H966" t="str">
            <v>M2</v>
          </cell>
          <cell r="J966" t="str">
            <v>Pekerjaan daun pintu panil  Papan Klas I (Bayam)</v>
          </cell>
          <cell r="K966" t="str">
            <v>@</v>
          </cell>
          <cell r="L966" t="str">
            <v>Rp.</v>
          </cell>
          <cell r="M966">
            <v>0</v>
          </cell>
          <cell r="N966">
            <v>0</v>
          </cell>
        </row>
        <row r="967">
          <cell r="G967">
            <v>0</v>
          </cell>
          <cell r="H967" t="str">
            <v>M2</v>
          </cell>
          <cell r="J967" t="str">
            <v>Pasang daun pintu / jendela panil kaca polos 5 mm</v>
          </cell>
          <cell r="K967" t="str">
            <v>@</v>
          </cell>
          <cell r="L967" t="str">
            <v>Rp.</v>
          </cell>
          <cell r="M967">
            <v>0</v>
          </cell>
          <cell r="N967">
            <v>0</v>
          </cell>
        </row>
        <row r="968">
          <cell r="G968">
            <v>0</v>
          </cell>
          <cell r="H968" t="str">
            <v>M2</v>
          </cell>
          <cell r="J968" t="str">
            <v>Pasang kaca mati polos kaca polos 5 mm</v>
          </cell>
          <cell r="K968" t="str">
            <v>@</v>
          </cell>
          <cell r="L968" t="str">
            <v>Rp.</v>
          </cell>
          <cell r="M968">
            <v>0</v>
          </cell>
          <cell r="N968">
            <v>0</v>
          </cell>
        </row>
        <row r="969">
          <cell r="G969">
            <v>0</v>
          </cell>
          <cell r="H969" t="str">
            <v>M1</v>
          </cell>
          <cell r="J969" t="str">
            <v>List Daun Pintu 3/5 cm</v>
          </cell>
          <cell r="K969" t="str">
            <v>@</v>
          </cell>
          <cell r="L969" t="str">
            <v>Rp.</v>
          </cell>
          <cell r="M969">
            <v>0</v>
          </cell>
          <cell r="N969">
            <v>0</v>
          </cell>
        </row>
        <row r="970">
          <cell r="G970">
            <v>40.28</v>
          </cell>
          <cell r="H970" t="str">
            <v>M1</v>
          </cell>
          <cell r="J970" t="str">
            <v>List Kayu 1,5/3 cm</v>
          </cell>
          <cell r="K970" t="str">
            <v>@</v>
          </cell>
          <cell r="L970" t="str">
            <v>Rp.</v>
          </cell>
          <cell r="M970">
            <v>3220</v>
          </cell>
          <cell r="N970">
            <v>129701.6</v>
          </cell>
        </row>
        <row r="971">
          <cell r="G971">
            <v>0</v>
          </cell>
          <cell r="H971" t="str">
            <v>Bh</v>
          </cell>
          <cell r="J971" t="str">
            <v>Pasang kunci tanam double slaag</v>
          </cell>
          <cell r="K971" t="str">
            <v>@</v>
          </cell>
          <cell r="L971" t="str">
            <v>Rp.</v>
          </cell>
          <cell r="M971">
            <v>0</v>
          </cell>
          <cell r="N971">
            <v>0</v>
          </cell>
        </row>
        <row r="972">
          <cell r="G972">
            <v>0</v>
          </cell>
          <cell r="H972" t="str">
            <v>Bh</v>
          </cell>
          <cell r="J972" t="str">
            <v>Pasang engsel pintu</v>
          </cell>
          <cell r="K972" t="str">
            <v>@</v>
          </cell>
          <cell r="L972" t="str">
            <v>Rp.</v>
          </cell>
          <cell r="M972">
            <v>0</v>
          </cell>
          <cell r="N972">
            <v>0</v>
          </cell>
        </row>
        <row r="973">
          <cell r="G973">
            <v>0</v>
          </cell>
          <cell r="H973" t="str">
            <v>Bh</v>
          </cell>
          <cell r="J973" t="str">
            <v>Pasang engsel jendela/Boven</v>
          </cell>
          <cell r="K973" t="str">
            <v>@</v>
          </cell>
          <cell r="L973" t="str">
            <v>Rp.</v>
          </cell>
          <cell r="M973">
            <v>0</v>
          </cell>
          <cell r="N973">
            <v>0</v>
          </cell>
        </row>
        <row r="974">
          <cell r="G974">
            <v>0</v>
          </cell>
          <cell r="H974" t="str">
            <v>Bh</v>
          </cell>
          <cell r="J974" t="str">
            <v>Pasang kait angin</v>
          </cell>
          <cell r="K974" t="str">
            <v>@</v>
          </cell>
          <cell r="L974" t="str">
            <v>Rp.</v>
          </cell>
          <cell r="M974">
            <v>0</v>
          </cell>
          <cell r="N974">
            <v>0</v>
          </cell>
        </row>
        <row r="975">
          <cell r="G975">
            <v>0</v>
          </cell>
          <cell r="H975" t="str">
            <v>Bh</v>
          </cell>
          <cell r="J975" t="str">
            <v>Pasang gerendel jendela/Boven</v>
          </cell>
          <cell r="K975" t="str">
            <v>@</v>
          </cell>
          <cell r="L975" t="str">
            <v>Rp.</v>
          </cell>
          <cell r="M975">
            <v>0</v>
          </cell>
          <cell r="N975">
            <v>0</v>
          </cell>
        </row>
        <row r="976">
          <cell r="G976">
            <v>0</v>
          </cell>
          <cell r="H976" t="str">
            <v>Bh</v>
          </cell>
          <cell r="J976" t="str">
            <v>Pasang Espanolet</v>
          </cell>
          <cell r="K976" t="str">
            <v>@</v>
          </cell>
          <cell r="L976" t="str">
            <v>Rp.</v>
          </cell>
          <cell r="M976">
            <v>0</v>
          </cell>
          <cell r="N976">
            <v>0</v>
          </cell>
        </row>
        <row r="977">
          <cell r="G977">
            <v>8</v>
          </cell>
          <cell r="H977" t="str">
            <v>Bh</v>
          </cell>
          <cell r="J977" t="str">
            <v>Fisher f 8 mm</v>
          </cell>
          <cell r="K977" t="str">
            <v>@</v>
          </cell>
          <cell r="L977" t="str">
            <v>Rp.</v>
          </cell>
          <cell r="M977">
            <v>10000</v>
          </cell>
          <cell r="N977">
            <v>80000</v>
          </cell>
        </row>
        <row r="978">
          <cell r="J978" t="str">
            <v>Jumlah</v>
          </cell>
          <cell r="M978" t="str">
            <v>Rp.</v>
          </cell>
          <cell r="N978">
            <v>2608169</v>
          </cell>
        </row>
        <row r="979">
          <cell r="G979" t="str">
            <v>Tipe PT16</v>
          </cell>
          <cell r="R979">
            <v>1505836.03</v>
          </cell>
        </row>
        <row r="980">
          <cell r="G980">
            <v>0.1192</v>
          </cell>
          <cell r="H980" t="str">
            <v>M3</v>
          </cell>
          <cell r="J980" t="str">
            <v>Pekerjaan kusen pintu, jendela dan Boven kayu klas I (Bayam)</v>
          </cell>
          <cell r="K980" t="str">
            <v>@</v>
          </cell>
          <cell r="L980" t="str">
            <v>Rp.</v>
          </cell>
          <cell r="M980">
            <v>7087500</v>
          </cell>
          <cell r="N980">
            <v>844830</v>
          </cell>
        </row>
        <row r="981">
          <cell r="G981">
            <v>6.4733000000000001</v>
          </cell>
          <cell r="H981" t="str">
            <v>M2</v>
          </cell>
          <cell r="J981" t="str">
            <v>Pekerjaan Menie Kayu</v>
          </cell>
          <cell r="K981" t="str">
            <v>@</v>
          </cell>
          <cell r="L981" t="str">
            <v>Rp.</v>
          </cell>
          <cell r="M981">
            <v>4987</v>
          </cell>
          <cell r="N981">
            <v>32282.35</v>
          </cell>
        </row>
        <row r="982">
          <cell r="G982">
            <v>6.4733000000000001</v>
          </cell>
          <cell r="H982" t="str">
            <v>M2</v>
          </cell>
          <cell r="J982" t="str">
            <v>Pekerjaan cat Kayu</v>
          </cell>
          <cell r="K982" t="str">
            <v>@</v>
          </cell>
          <cell r="L982" t="str">
            <v>Rp.</v>
          </cell>
          <cell r="M982">
            <v>15708.75</v>
          </cell>
          <cell r="N982">
            <v>101687.45</v>
          </cell>
        </row>
        <row r="983">
          <cell r="G983">
            <v>4.6970999999999998</v>
          </cell>
          <cell r="H983" t="str">
            <v>M2</v>
          </cell>
          <cell r="J983" t="str">
            <v>Pasang Partisi Gypsum 9 mm</v>
          </cell>
          <cell r="K983" t="str">
            <v>@</v>
          </cell>
          <cell r="L983" t="str">
            <v>Rp.</v>
          </cell>
          <cell r="M983">
            <v>80715</v>
          </cell>
          <cell r="N983">
            <v>379126.43</v>
          </cell>
        </row>
        <row r="984">
          <cell r="G984">
            <v>0</v>
          </cell>
          <cell r="H984" t="str">
            <v>M2</v>
          </cell>
          <cell r="J984" t="str">
            <v>Pekerjaan daun pintu panil  Papan Klas I (Bayam)</v>
          </cell>
          <cell r="K984" t="str">
            <v>@</v>
          </cell>
          <cell r="L984" t="str">
            <v>Rp.</v>
          </cell>
          <cell r="M984">
            <v>0</v>
          </cell>
          <cell r="N984">
            <v>0</v>
          </cell>
        </row>
        <row r="985">
          <cell r="G985">
            <v>0</v>
          </cell>
          <cell r="H985" t="str">
            <v>M2</v>
          </cell>
          <cell r="J985" t="str">
            <v>Pasang daun pintu / jendela panil kaca polos 5 mm</v>
          </cell>
          <cell r="K985" t="str">
            <v>@</v>
          </cell>
          <cell r="L985" t="str">
            <v>Rp.</v>
          </cell>
          <cell r="M985">
            <v>0</v>
          </cell>
          <cell r="N985">
            <v>0</v>
          </cell>
        </row>
        <row r="986">
          <cell r="G986">
            <v>0</v>
          </cell>
          <cell r="H986" t="str">
            <v>M2</v>
          </cell>
          <cell r="J986" t="str">
            <v>Pasang kaca mati polos kaca polos 5 mm</v>
          </cell>
          <cell r="K986" t="str">
            <v>@</v>
          </cell>
          <cell r="L986" t="str">
            <v>Rp.</v>
          </cell>
          <cell r="M986">
            <v>0</v>
          </cell>
          <cell r="N986">
            <v>0</v>
          </cell>
        </row>
        <row r="987">
          <cell r="G987">
            <v>0</v>
          </cell>
          <cell r="H987" t="str">
            <v>M1</v>
          </cell>
          <cell r="J987" t="str">
            <v>List Daun Pintu 3/5 cm</v>
          </cell>
          <cell r="K987" t="str">
            <v>@</v>
          </cell>
          <cell r="L987" t="str">
            <v>Rp.</v>
          </cell>
          <cell r="M987">
            <v>0</v>
          </cell>
          <cell r="N987">
            <v>0</v>
          </cell>
        </row>
        <row r="988">
          <cell r="G988">
            <v>21.09</v>
          </cell>
          <cell r="H988" t="str">
            <v>M1</v>
          </cell>
          <cell r="J988" t="str">
            <v>List Kayu 1,5/3 cm</v>
          </cell>
          <cell r="K988" t="str">
            <v>@</v>
          </cell>
          <cell r="L988" t="str">
            <v>Rp.</v>
          </cell>
          <cell r="M988">
            <v>3220</v>
          </cell>
          <cell r="N988">
            <v>67909.8</v>
          </cell>
        </row>
        <row r="989">
          <cell r="G989">
            <v>0</v>
          </cell>
          <cell r="H989" t="str">
            <v>Bh</v>
          </cell>
          <cell r="J989" t="str">
            <v>Pasang kunci tanam double slaag</v>
          </cell>
          <cell r="K989" t="str">
            <v>@</v>
          </cell>
          <cell r="L989" t="str">
            <v>Rp.</v>
          </cell>
          <cell r="M989">
            <v>0</v>
          </cell>
          <cell r="N989">
            <v>0</v>
          </cell>
        </row>
        <row r="990">
          <cell r="G990">
            <v>0</v>
          </cell>
          <cell r="H990" t="str">
            <v>Bh</v>
          </cell>
          <cell r="J990" t="str">
            <v>Pasang engsel pintu</v>
          </cell>
          <cell r="K990" t="str">
            <v>@</v>
          </cell>
          <cell r="L990" t="str">
            <v>Rp.</v>
          </cell>
          <cell r="M990">
            <v>0</v>
          </cell>
          <cell r="N990">
            <v>0</v>
          </cell>
        </row>
        <row r="991">
          <cell r="G991">
            <v>0</v>
          </cell>
          <cell r="H991" t="str">
            <v>Bh</v>
          </cell>
          <cell r="J991" t="str">
            <v>Pasang engsel jendela/Boven</v>
          </cell>
          <cell r="K991" t="str">
            <v>@</v>
          </cell>
          <cell r="L991" t="str">
            <v>Rp.</v>
          </cell>
          <cell r="M991">
            <v>0</v>
          </cell>
          <cell r="N991">
            <v>0</v>
          </cell>
        </row>
        <row r="992">
          <cell r="G992">
            <v>0</v>
          </cell>
          <cell r="H992" t="str">
            <v>Bh</v>
          </cell>
          <cell r="J992" t="str">
            <v>Pasang kait angin</v>
          </cell>
          <cell r="K992" t="str">
            <v>@</v>
          </cell>
          <cell r="L992" t="str">
            <v>Rp.</v>
          </cell>
          <cell r="M992">
            <v>0</v>
          </cell>
          <cell r="N992">
            <v>0</v>
          </cell>
        </row>
        <row r="993">
          <cell r="G993">
            <v>0</v>
          </cell>
          <cell r="H993" t="str">
            <v>Bh</v>
          </cell>
          <cell r="J993" t="str">
            <v>Pasang gerendel jendela/Boven</v>
          </cell>
          <cell r="K993" t="str">
            <v>@</v>
          </cell>
          <cell r="L993" t="str">
            <v>Rp.</v>
          </cell>
          <cell r="M993">
            <v>0</v>
          </cell>
          <cell r="N993">
            <v>0</v>
          </cell>
        </row>
        <row r="994">
          <cell r="G994">
            <v>0</v>
          </cell>
          <cell r="H994" t="str">
            <v>Bh</v>
          </cell>
          <cell r="J994" t="str">
            <v>Pasang Espanolet</v>
          </cell>
          <cell r="K994" t="str">
            <v>@</v>
          </cell>
          <cell r="L994" t="str">
            <v>Rp.</v>
          </cell>
          <cell r="M994">
            <v>0</v>
          </cell>
          <cell r="N994">
            <v>0</v>
          </cell>
        </row>
        <row r="995">
          <cell r="G995">
            <v>8</v>
          </cell>
          <cell r="H995" t="str">
            <v>Bh</v>
          </cell>
          <cell r="J995" t="str">
            <v>Fisher f 8 mm</v>
          </cell>
          <cell r="K995" t="str">
            <v>@</v>
          </cell>
          <cell r="L995" t="str">
            <v>Rp.</v>
          </cell>
          <cell r="M995">
            <v>10000</v>
          </cell>
          <cell r="N995">
            <v>80000</v>
          </cell>
        </row>
        <row r="996">
          <cell r="J996" t="str">
            <v>Jumlah</v>
          </cell>
          <cell r="M996" t="str">
            <v>Rp.</v>
          </cell>
          <cell r="N996">
            <v>1505836.03</v>
          </cell>
        </row>
        <row r="997">
          <cell r="G997" t="str">
            <v>Tipe PT17</v>
          </cell>
          <cell r="R997">
            <v>2719549.7500000005</v>
          </cell>
        </row>
        <row r="998">
          <cell r="G998">
            <v>0.2142</v>
          </cell>
          <cell r="H998" t="str">
            <v>M3</v>
          </cell>
          <cell r="J998" t="str">
            <v>Pekerjaan kusen pintu, jendela dan Boven kayu klas I (Bayam)</v>
          </cell>
          <cell r="K998" t="str">
            <v>@</v>
          </cell>
          <cell r="L998" t="str">
            <v>Rp.</v>
          </cell>
          <cell r="M998">
            <v>7087500</v>
          </cell>
          <cell r="N998">
            <v>1518142.5</v>
          </cell>
        </row>
        <row r="999">
          <cell r="G999">
            <v>11.628</v>
          </cell>
          <cell r="H999" t="str">
            <v>M2</v>
          </cell>
          <cell r="J999" t="str">
            <v>Pekerjaan Menie Kayu</v>
          </cell>
          <cell r="K999" t="str">
            <v>@</v>
          </cell>
          <cell r="L999" t="str">
            <v>Rp.</v>
          </cell>
          <cell r="M999">
            <v>4987</v>
          </cell>
          <cell r="N999">
            <v>57988.84</v>
          </cell>
        </row>
        <row r="1000">
          <cell r="G1000">
            <v>11.628</v>
          </cell>
          <cell r="H1000" t="str">
            <v>M2</v>
          </cell>
          <cell r="J1000" t="str">
            <v>Pekerjaan cat Kayu</v>
          </cell>
          <cell r="K1000" t="str">
            <v>@</v>
          </cell>
          <cell r="L1000" t="str">
            <v>Rp.</v>
          </cell>
          <cell r="M1000">
            <v>15708.75</v>
          </cell>
          <cell r="N1000">
            <v>182661.35</v>
          </cell>
        </row>
        <row r="1001">
          <cell r="G1001">
            <v>9.2411999999999992</v>
          </cell>
          <cell r="H1001" t="str">
            <v>M2</v>
          </cell>
          <cell r="J1001" t="str">
            <v>Pasang Partisi Gypsum 9 mm</v>
          </cell>
          <cell r="K1001" t="str">
            <v>@</v>
          </cell>
          <cell r="L1001" t="str">
            <v>Rp.</v>
          </cell>
          <cell r="M1001">
            <v>80715</v>
          </cell>
          <cell r="N1001">
            <v>745903.46</v>
          </cell>
        </row>
        <row r="1002">
          <cell r="G1002">
            <v>0</v>
          </cell>
          <cell r="H1002" t="str">
            <v>M2</v>
          </cell>
          <cell r="J1002" t="str">
            <v>Pekerjaan daun pintu panil  Papan Klas I (Bayam)</v>
          </cell>
          <cell r="K1002" t="str">
            <v>@</v>
          </cell>
          <cell r="L1002" t="str">
            <v>Rp.</v>
          </cell>
          <cell r="M1002">
            <v>0</v>
          </cell>
          <cell r="N1002">
            <v>0</v>
          </cell>
        </row>
        <row r="1003">
          <cell r="G1003">
            <v>0</v>
          </cell>
          <cell r="H1003" t="str">
            <v>M2</v>
          </cell>
          <cell r="J1003" t="str">
            <v>Pasang daun pintu / jendela panil kaca polos 5 mm</v>
          </cell>
          <cell r="K1003" t="str">
            <v>@</v>
          </cell>
          <cell r="L1003" t="str">
            <v>Rp.</v>
          </cell>
          <cell r="M1003">
            <v>0</v>
          </cell>
          <cell r="N1003">
            <v>0</v>
          </cell>
        </row>
        <row r="1004">
          <cell r="G1004">
            <v>0</v>
          </cell>
          <cell r="H1004" t="str">
            <v>M2</v>
          </cell>
          <cell r="J1004" t="str">
            <v>Pasang kaca mati polos kaca polos 5 mm</v>
          </cell>
          <cell r="K1004" t="str">
            <v>@</v>
          </cell>
          <cell r="L1004" t="str">
            <v>Rp.</v>
          </cell>
          <cell r="M1004">
            <v>0</v>
          </cell>
          <cell r="N1004">
            <v>0</v>
          </cell>
        </row>
        <row r="1005">
          <cell r="G1005">
            <v>0</v>
          </cell>
          <cell r="H1005" t="str">
            <v>M1</v>
          </cell>
          <cell r="J1005" t="str">
            <v>List Daun Pintu 3/5 cm</v>
          </cell>
          <cell r="K1005" t="str">
            <v>@</v>
          </cell>
          <cell r="L1005" t="str">
            <v>Rp.</v>
          </cell>
          <cell r="M1005">
            <v>0</v>
          </cell>
          <cell r="N1005">
            <v>0</v>
          </cell>
        </row>
        <row r="1006">
          <cell r="G1006">
            <v>41.88</v>
          </cell>
          <cell r="H1006" t="str">
            <v>M1</v>
          </cell>
          <cell r="J1006" t="str">
            <v>List Kayu 1,5/3 cm</v>
          </cell>
          <cell r="K1006" t="str">
            <v>@</v>
          </cell>
          <cell r="L1006" t="str">
            <v>Rp.</v>
          </cell>
          <cell r="M1006">
            <v>3220</v>
          </cell>
          <cell r="N1006">
            <v>134853.6</v>
          </cell>
        </row>
        <row r="1007">
          <cell r="G1007">
            <v>0</v>
          </cell>
          <cell r="H1007" t="str">
            <v>Bh</v>
          </cell>
          <cell r="J1007" t="str">
            <v>Pasang kunci tanam double slaag</v>
          </cell>
          <cell r="K1007" t="str">
            <v>@</v>
          </cell>
          <cell r="L1007" t="str">
            <v>Rp.</v>
          </cell>
          <cell r="M1007">
            <v>0</v>
          </cell>
          <cell r="N1007">
            <v>0</v>
          </cell>
        </row>
        <row r="1008">
          <cell r="G1008">
            <v>0</v>
          </cell>
          <cell r="H1008" t="str">
            <v>Bh</v>
          </cell>
          <cell r="J1008" t="str">
            <v>Pasang engsel pintu</v>
          </cell>
          <cell r="K1008" t="str">
            <v>@</v>
          </cell>
          <cell r="L1008" t="str">
            <v>Rp.</v>
          </cell>
          <cell r="M1008">
            <v>0</v>
          </cell>
          <cell r="N1008">
            <v>0</v>
          </cell>
        </row>
        <row r="1009">
          <cell r="G1009">
            <v>0</v>
          </cell>
          <cell r="H1009" t="str">
            <v>Bh</v>
          </cell>
          <cell r="J1009" t="str">
            <v>Pasang engsel jendela/Boven</v>
          </cell>
          <cell r="K1009" t="str">
            <v>@</v>
          </cell>
          <cell r="L1009" t="str">
            <v>Rp.</v>
          </cell>
          <cell r="M1009">
            <v>0</v>
          </cell>
          <cell r="N1009">
            <v>0</v>
          </cell>
        </row>
        <row r="1010">
          <cell r="G1010">
            <v>0</v>
          </cell>
          <cell r="H1010" t="str">
            <v>Bh</v>
          </cell>
          <cell r="J1010" t="str">
            <v>Pasang kait angin</v>
          </cell>
          <cell r="K1010" t="str">
            <v>@</v>
          </cell>
          <cell r="L1010" t="str">
            <v>Rp.</v>
          </cell>
          <cell r="M1010">
            <v>0</v>
          </cell>
          <cell r="N1010">
            <v>0</v>
          </cell>
        </row>
        <row r="1011">
          <cell r="G1011">
            <v>0</v>
          </cell>
          <cell r="H1011" t="str">
            <v>Bh</v>
          </cell>
          <cell r="J1011" t="str">
            <v>Pasang gerendel jendela/Boven</v>
          </cell>
          <cell r="K1011" t="str">
            <v>@</v>
          </cell>
          <cell r="L1011" t="str">
            <v>Rp.</v>
          </cell>
          <cell r="M1011">
            <v>0</v>
          </cell>
          <cell r="N1011">
            <v>0</v>
          </cell>
        </row>
        <row r="1012">
          <cell r="G1012">
            <v>0</v>
          </cell>
          <cell r="H1012" t="str">
            <v>Bh</v>
          </cell>
          <cell r="J1012" t="str">
            <v>Pasang Espanolet</v>
          </cell>
          <cell r="K1012" t="str">
            <v>@</v>
          </cell>
          <cell r="L1012" t="str">
            <v>Rp.</v>
          </cell>
          <cell r="M1012">
            <v>0</v>
          </cell>
          <cell r="N1012">
            <v>0</v>
          </cell>
        </row>
        <row r="1013">
          <cell r="G1013">
            <v>8</v>
          </cell>
          <cell r="H1013" t="str">
            <v>Bh</v>
          </cell>
          <cell r="J1013" t="str">
            <v>Fisher f 8 mm</v>
          </cell>
          <cell r="K1013" t="str">
            <v>@</v>
          </cell>
          <cell r="L1013" t="str">
            <v>Rp.</v>
          </cell>
          <cell r="M1013">
            <v>10000</v>
          </cell>
          <cell r="N1013">
            <v>80000</v>
          </cell>
        </row>
        <row r="1014">
          <cell r="J1014" t="str">
            <v>Jumlah</v>
          </cell>
          <cell r="M1014" t="str">
            <v>Rp.</v>
          </cell>
          <cell r="N1014">
            <v>2719549.7500000005</v>
          </cell>
        </row>
        <row r="1015">
          <cell r="G1015" t="str">
            <v>Pas. Septictank + Peresapan Tipe 1</v>
          </cell>
          <cell r="R1015">
            <v>9875042.8599999994</v>
          </cell>
        </row>
        <row r="1016">
          <cell r="G1016" t="str">
            <v>A</v>
          </cell>
          <cell r="H1016" t="str">
            <v>Septick Tank</v>
          </cell>
        </row>
        <row r="1017">
          <cell r="G1017">
            <v>8.9280000000000008</v>
          </cell>
          <cell r="H1017" t="str">
            <v>M3</v>
          </cell>
          <cell r="J1017" t="str">
            <v>Galian tanah biasa</v>
          </cell>
          <cell r="K1017" t="str">
            <v>@</v>
          </cell>
          <cell r="L1017" t="str">
            <v>Rp.</v>
          </cell>
          <cell r="M1017">
            <v>17500</v>
          </cell>
          <cell r="N1017">
            <v>156240</v>
          </cell>
        </row>
        <row r="1018">
          <cell r="G1018">
            <v>0.73199999999999998</v>
          </cell>
          <cell r="H1018" t="str">
            <v>M3</v>
          </cell>
          <cell r="J1018" t="str">
            <v>Urugan pasir</v>
          </cell>
          <cell r="K1018" t="str">
            <v>@</v>
          </cell>
          <cell r="L1018" t="str">
            <v>Rp.</v>
          </cell>
          <cell r="M1018">
            <v>92000</v>
          </cell>
          <cell r="N1018">
            <v>67344</v>
          </cell>
        </row>
        <row r="1019">
          <cell r="G1019">
            <v>1.962</v>
          </cell>
          <cell r="H1019" t="str">
            <v>M3</v>
          </cell>
          <cell r="J1019" t="str">
            <v>Urugan tanah bekas galian</v>
          </cell>
          <cell r="K1019" t="str">
            <v>@</v>
          </cell>
          <cell r="L1019" t="str">
            <v>Rp.</v>
          </cell>
          <cell r="M1019">
            <v>5775</v>
          </cell>
          <cell r="N1019">
            <v>11330.55</v>
          </cell>
        </row>
        <row r="1020">
          <cell r="G1020">
            <v>0.36599999999999999</v>
          </cell>
          <cell r="H1020" t="str">
            <v>M3</v>
          </cell>
          <cell r="J1020" t="str">
            <v xml:space="preserve">Pekerjaan Beton  rabat 1 pc : 3 psr : 5 krl </v>
          </cell>
          <cell r="K1020" t="str">
            <v>@</v>
          </cell>
          <cell r="L1020" t="str">
            <v>Rp.</v>
          </cell>
          <cell r="M1020">
            <v>618125</v>
          </cell>
          <cell r="N1020">
            <v>226233.75</v>
          </cell>
        </row>
        <row r="1021">
          <cell r="G1021">
            <v>3.4514999999999998</v>
          </cell>
          <cell r="H1021" t="str">
            <v>M3</v>
          </cell>
          <cell r="J1021" t="str">
            <v>Beton bertulang K-175</v>
          </cell>
          <cell r="K1021" t="str">
            <v>@</v>
          </cell>
          <cell r="L1021" t="str">
            <v>Rp.</v>
          </cell>
          <cell r="M1021">
            <v>2406756.5</v>
          </cell>
          <cell r="N1021">
            <v>8306920.0599999996</v>
          </cell>
        </row>
        <row r="1022">
          <cell r="G1022">
            <v>1</v>
          </cell>
          <cell r="H1022" t="str">
            <v>Unit</v>
          </cell>
          <cell r="J1022" t="str">
            <v>Pipa Hawa f 1"</v>
          </cell>
          <cell r="K1022" t="str">
            <v>@</v>
          </cell>
          <cell r="L1022" t="str">
            <v>Rp.</v>
          </cell>
          <cell r="M1022">
            <v>75000</v>
          </cell>
          <cell r="N1022">
            <v>75000</v>
          </cell>
        </row>
        <row r="1023">
          <cell r="G1023">
            <v>12.3</v>
          </cell>
          <cell r="H1023" t="str">
            <v>M1</v>
          </cell>
          <cell r="J1023" t="str">
            <v>Pipa PVC 2"</v>
          </cell>
          <cell r="K1023" t="str">
            <v>@</v>
          </cell>
          <cell r="L1023" t="str">
            <v>Rp.</v>
          </cell>
          <cell r="M1023">
            <v>45000</v>
          </cell>
          <cell r="N1023">
            <v>553500</v>
          </cell>
        </row>
        <row r="1024">
          <cell r="G1024" t="str">
            <v>B</v>
          </cell>
          <cell r="H1024" t="str">
            <v>Peresapan</v>
          </cell>
        </row>
        <row r="1025">
          <cell r="G1025">
            <v>7.2</v>
          </cell>
          <cell r="H1025" t="str">
            <v>M3</v>
          </cell>
          <cell r="J1025" t="str">
            <v>Galian tanah biasa</v>
          </cell>
          <cell r="K1025" t="str">
            <v>@</v>
          </cell>
          <cell r="L1025" t="str">
            <v>Rp.</v>
          </cell>
          <cell r="M1025">
            <v>17500</v>
          </cell>
          <cell r="N1025">
            <v>126000</v>
          </cell>
        </row>
        <row r="1026">
          <cell r="G1026">
            <v>1.6379999999999999</v>
          </cell>
          <cell r="H1026" t="str">
            <v>M3</v>
          </cell>
          <cell r="J1026" t="str">
            <v>Urugan pasir</v>
          </cell>
          <cell r="K1026" t="str">
            <v>@</v>
          </cell>
          <cell r="L1026" t="str">
            <v>Rp.</v>
          </cell>
          <cell r="M1026">
            <v>92000</v>
          </cell>
          <cell r="N1026">
            <v>150696</v>
          </cell>
        </row>
        <row r="1027">
          <cell r="G1027">
            <v>1.0920000000000001</v>
          </cell>
          <cell r="H1027" t="str">
            <v>M3</v>
          </cell>
          <cell r="J1027" t="str">
            <v>Urugan kerikil</v>
          </cell>
          <cell r="K1027" t="str">
            <v>@</v>
          </cell>
          <cell r="L1027" t="str">
            <v>Rp.</v>
          </cell>
          <cell r="M1027">
            <v>71875</v>
          </cell>
          <cell r="N1027">
            <v>78487.5</v>
          </cell>
        </row>
        <row r="1028">
          <cell r="G1028">
            <v>2.1840000000000002</v>
          </cell>
          <cell r="H1028" t="str">
            <v>M3</v>
          </cell>
          <cell r="J1028" t="str">
            <v>Pasangan batu kosong</v>
          </cell>
          <cell r="K1028" t="str">
            <v>@</v>
          </cell>
          <cell r="L1028" t="str">
            <v>Rp.</v>
          </cell>
          <cell r="M1028">
            <v>35875</v>
          </cell>
          <cell r="N1028">
            <v>78351</v>
          </cell>
        </row>
        <row r="1029">
          <cell r="G1029">
            <v>1.2</v>
          </cell>
          <cell r="H1029" t="str">
            <v>M3</v>
          </cell>
          <cell r="J1029" t="str">
            <v>Urugan tanah bekas galian</v>
          </cell>
          <cell r="K1029" t="str">
            <v>@</v>
          </cell>
          <cell r="L1029" t="str">
            <v>Rp.</v>
          </cell>
          <cell r="M1029">
            <v>5775</v>
          </cell>
          <cell r="N1029">
            <v>6930</v>
          </cell>
        </row>
        <row r="1030">
          <cell r="G1030">
            <v>1.0860000000000001</v>
          </cell>
          <cell r="H1030" t="str">
            <v>M3</v>
          </cell>
          <cell r="J1030" t="str">
            <v>Ijuk</v>
          </cell>
          <cell r="K1030" t="str">
            <v>@</v>
          </cell>
          <cell r="L1030" t="str">
            <v>Rp.</v>
          </cell>
          <cell r="M1030">
            <v>35000</v>
          </cell>
          <cell r="N1030">
            <v>38010</v>
          </cell>
        </row>
        <row r="1031">
          <cell r="J1031" t="str">
            <v>Jumlah</v>
          </cell>
          <cell r="M1031" t="str">
            <v>Rp.</v>
          </cell>
          <cell r="N1031">
            <v>9875042.8599999994</v>
          </cell>
        </row>
        <row r="1032">
          <cell r="G1032" t="str">
            <v>Pas. Septictank + Peresapan Tipe 2</v>
          </cell>
          <cell r="R1032">
            <v>7540887.2000000002</v>
          </cell>
        </row>
        <row r="1033">
          <cell r="G1033" t="str">
            <v>A</v>
          </cell>
          <cell r="H1033" t="str">
            <v>Septick Tank</v>
          </cell>
        </row>
        <row r="1034">
          <cell r="G1034">
            <v>6.1219999999999999</v>
          </cell>
          <cell r="H1034" t="str">
            <v>M3</v>
          </cell>
          <cell r="J1034" t="str">
            <v>Galian tanah biasa</v>
          </cell>
          <cell r="K1034" t="str">
            <v>@</v>
          </cell>
          <cell r="L1034" t="str">
            <v>Rp.</v>
          </cell>
          <cell r="M1034">
            <v>17500</v>
          </cell>
          <cell r="N1034">
            <v>107135</v>
          </cell>
        </row>
        <row r="1035">
          <cell r="G1035">
            <v>0.51900000000000002</v>
          </cell>
          <cell r="H1035" t="str">
            <v>M3</v>
          </cell>
          <cell r="J1035" t="str">
            <v>Urugan pasir</v>
          </cell>
          <cell r="K1035" t="str">
            <v>@</v>
          </cell>
          <cell r="L1035" t="str">
            <v>Rp.</v>
          </cell>
          <cell r="M1035">
            <v>92000</v>
          </cell>
          <cell r="N1035">
            <v>47748</v>
          </cell>
        </row>
        <row r="1036">
          <cell r="G1036">
            <v>1.0575000000000001</v>
          </cell>
          <cell r="H1036" t="str">
            <v>M3</v>
          </cell>
          <cell r="J1036" t="str">
            <v>Urugan tanah bekas galian</v>
          </cell>
          <cell r="K1036" t="str">
            <v>@</v>
          </cell>
          <cell r="L1036" t="str">
            <v>Rp.</v>
          </cell>
          <cell r="M1036">
            <v>5775</v>
          </cell>
          <cell r="N1036">
            <v>6107.06</v>
          </cell>
        </row>
        <row r="1037">
          <cell r="G1037">
            <v>0.25950000000000001</v>
          </cell>
          <cell r="H1037" t="str">
            <v>M3</v>
          </cell>
          <cell r="J1037" t="str">
            <v xml:space="preserve">Pekerjaan Beton  rabat 1 pc : 3 psr : 5 krl </v>
          </cell>
          <cell r="K1037" t="str">
            <v>@</v>
          </cell>
          <cell r="L1037" t="str">
            <v>Rp.</v>
          </cell>
          <cell r="M1037">
            <v>618125</v>
          </cell>
          <cell r="N1037">
            <v>160403.44</v>
          </cell>
        </row>
        <row r="1038">
          <cell r="G1038">
            <v>2.4929999999999999</v>
          </cell>
          <cell r="H1038" t="str">
            <v>M3</v>
          </cell>
          <cell r="J1038" t="str">
            <v>Beton bertulang K-175</v>
          </cell>
          <cell r="K1038" t="str">
            <v>@</v>
          </cell>
          <cell r="L1038" t="str">
            <v>Rp.</v>
          </cell>
          <cell r="M1038">
            <v>2406756.5</v>
          </cell>
          <cell r="N1038">
            <v>6000043.9500000002</v>
          </cell>
        </row>
        <row r="1039">
          <cell r="G1039">
            <v>1</v>
          </cell>
          <cell r="H1039" t="str">
            <v>Unit</v>
          </cell>
          <cell r="J1039" t="str">
            <v>Pipa Hawa f 1"</v>
          </cell>
          <cell r="K1039" t="str">
            <v>@</v>
          </cell>
          <cell r="L1039" t="str">
            <v>Rp.</v>
          </cell>
          <cell r="M1039">
            <v>75000</v>
          </cell>
          <cell r="N1039">
            <v>75000</v>
          </cell>
        </row>
        <row r="1040">
          <cell r="G1040">
            <v>19.100000000000001</v>
          </cell>
          <cell r="H1040" t="str">
            <v>M1</v>
          </cell>
          <cell r="J1040" t="str">
            <v>Pipa PVC 2"</v>
          </cell>
          <cell r="K1040" t="str">
            <v>@</v>
          </cell>
          <cell r="L1040" t="str">
            <v>Rp.</v>
          </cell>
          <cell r="M1040">
            <v>45000</v>
          </cell>
          <cell r="N1040">
            <v>859500</v>
          </cell>
        </row>
        <row r="1041">
          <cell r="G1041" t="str">
            <v>B</v>
          </cell>
          <cell r="H1041" t="str">
            <v>Peresapan</v>
          </cell>
        </row>
        <row r="1042">
          <cell r="G1042">
            <v>4.32</v>
          </cell>
          <cell r="H1042" t="str">
            <v>M3</v>
          </cell>
          <cell r="J1042" t="str">
            <v>Galian tanah biasa</v>
          </cell>
          <cell r="K1042" t="str">
            <v>@</v>
          </cell>
          <cell r="L1042" t="str">
            <v>Rp.</v>
          </cell>
          <cell r="M1042">
            <v>17500</v>
          </cell>
          <cell r="N1042">
            <v>75600</v>
          </cell>
        </row>
        <row r="1043">
          <cell r="G1043">
            <v>0.95699999999999996</v>
          </cell>
          <cell r="H1043" t="str">
            <v>M3</v>
          </cell>
          <cell r="J1043" t="str">
            <v>Urugan pasir</v>
          </cell>
          <cell r="K1043" t="str">
            <v>@</v>
          </cell>
          <cell r="L1043" t="str">
            <v>Rp.</v>
          </cell>
          <cell r="M1043">
            <v>92000</v>
          </cell>
          <cell r="N1043">
            <v>88044</v>
          </cell>
        </row>
        <row r="1044">
          <cell r="G1044">
            <v>0.63800000000000001</v>
          </cell>
          <cell r="H1044" t="str">
            <v>M3</v>
          </cell>
          <cell r="J1044" t="str">
            <v>Urugan kerikil</v>
          </cell>
          <cell r="K1044" t="str">
            <v>@</v>
          </cell>
          <cell r="L1044" t="str">
            <v>Rp.</v>
          </cell>
          <cell r="M1044">
            <v>71875</v>
          </cell>
          <cell r="N1044">
            <v>45856.25</v>
          </cell>
        </row>
        <row r="1045">
          <cell r="G1045">
            <v>1.276</v>
          </cell>
          <cell r="H1045" t="str">
            <v>M3</v>
          </cell>
          <cell r="J1045" t="str">
            <v>Pasangan batu kosong</v>
          </cell>
          <cell r="K1045" t="str">
            <v>@</v>
          </cell>
          <cell r="L1045" t="str">
            <v>Rp.</v>
          </cell>
          <cell r="M1045">
            <v>35875</v>
          </cell>
          <cell r="N1045">
            <v>45776.5</v>
          </cell>
        </row>
        <row r="1046">
          <cell r="G1046">
            <v>0.72</v>
          </cell>
          <cell r="H1046" t="str">
            <v>M3</v>
          </cell>
          <cell r="J1046" t="str">
            <v>Urugan tanah bekas galian</v>
          </cell>
          <cell r="K1046" t="str">
            <v>@</v>
          </cell>
          <cell r="L1046" t="str">
            <v>Rp.</v>
          </cell>
          <cell r="M1046">
            <v>5775</v>
          </cell>
          <cell r="N1046">
            <v>4158</v>
          </cell>
        </row>
        <row r="1047">
          <cell r="G1047">
            <v>0.72899999999999998</v>
          </cell>
          <cell r="H1047" t="str">
            <v>M3</v>
          </cell>
          <cell r="J1047" t="str">
            <v>Ijuk</v>
          </cell>
          <cell r="K1047" t="str">
            <v>@</v>
          </cell>
          <cell r="L1047" t="str">
            <v>Rp.</v>
          </cell>
          <cell r="M1047">
            <v>35000</v>
          </cell>
          <cell r="N1047">
            <v>25515</v>
          </cell>
        </row>
        <row r="1048">
          <cell r="J1048" t="str">
            <v>Jumlah</v>
          </cell>
          <cell r="M1048" t="str">
            <v>Rp.</v>
          </cell>
          <cell r="N1048">
            <v>7540887.2000000002</v>
          </cell>
        </row>
      </sheetData>
      <sheetData sheetId="13"/>
      <sheetData sheetId="14"/>
      <sheetData sheetId="15">
        <row r="8">
          <cell r="F8" t="str">
            <v>Galian tanah biasa</v>
          </cell>
          <cell r="Q8">
            <v>17500</v>
          </cell>
        </row>
        <row r="9">
          <cell r="F9">
            <v>0.75</v>
          </cell>
          <cell r="G9" t="str">
            <v>org</v>
          </cell>
          <cell r="I9" t="str">
            <v>Pekerja</v>
          </cell>
          <cell r="J9" t="str">
            <v>@</v>
          </cell>
          <cell r="K9" t="str">
            <v>Rp.</v>
          </cell>
          <cell r="L9">
            <v>22500</v>
          </cell>
          <cell r="M9">
            <v>16875</v>
          </cell>
        </row>
        <row r="10">
          <cell r="F10">
            <v>2.5000000000000001E-2</v>
          </cell>
          <cell r="G10" t="str">
            <v>org</v>
          </cell>
          <cell r="I10" t="str">
            <v>Mandor</v>
          </cell>
          <cell r="J10" t="str">
            <v>@</v>
          </cell>
          <cell r="K10" t="str">
            <v>Rp.</v>
          </cell>
          <cell r="L10">
            <v>25000</v>
          </cell>
          <cell r="M10">
            <v>625</v>
          </cell>
        </row>
        <row r="11">
          <cell r="I11" t="str">
            <v>Jumlah</v>
          </cell>
          <cell r="L11" t="str">
            <v>Rp.</v>
          </cell>
          <cell r="M11">
            <v>17500</v>
          </cell>
        </row>
        <row r="12">
          <cell r="F12" t="str">
            <v>Pemasangan Bowplank</v>
          </cell>
          <cell r="Q12">
            <v>104710</v>
          </cell>
        </row>
        <row r="13">
          <cell r="F13">
            <v>0.16</v>
          </cell>
          <cell r="G13" t="str">
            <v>org</v>
          </cell>
          <cell r="I13" t="str">
            <v>Pekerja</v>
          </cell>
          <cell r="J13" t="str">
            <v>@</v>
          </cell>
          <cell r="K13" t="str">
            <v>Rp.</v>
          </cell>
          <cell r="L13">
            <v>22500</v>
          </cell>
          <cell r="M13">
            <v>3600</v>
          </cell>
        </row>
        <row r="14">
          <cell r="F14">
            <v>0.04</v>
          </cell>
          <cell r="G14" t="str">
            <v>org</v>
          </cell>
          <cell r="I14" t="str">
            <v>Mandor</v>
          </cell>
          <cell r="J14" t="str">
            <v>@</v>
          </cell>
          <cell r="K14" t="str">
            <v>Rp.</v>
          </cell>
          <cell r="L14">
            <v>25000</v>
          </cell>
          <cell r="M14">
            <v>1000</v>
          </cell>
        </row>
        <row r="15">
          <cell r="F15">
            <v>0.04</v>
          </cell>
          <cell r="G15" t="str">
            <v>org</v>
          </cell>
          <cell r="I15" t="str">
            <v>Tukang Kayu</v>
          </cell>
          <cell r="J15" t="str">
            <v>@</v>
          </cell>
          <cell r="K15" t="str">
            <v>Rp.</v>
          </cell>
          <cell r="L15">
            <v>25000</v>
          </cell>
          <cell r="M15">
            <v>1000</v>
          </cell>
        </row>
        <row r="16">
          <cell r="F16">
            <v>4.0000000000000001E-3</v>
          </cell>
          <cell r="G16" t="str">
            <v>org</v>
          </cell>
          <cell r="I16" t="str">
            <v>Kepala Tukang</v>
          </cell>
          <cell r="J16" t="str">
            <v>@</v>
          </cell>
          <cell r="K16" t="str">
            <v>Rp.</v>
          </cell>
          <cell r="L16">
            <v>27500</v>
          </cell>
          <cell r="M16">
            <v>110</v>
          </cell>
        </row>
        <row r="17">
          <cell r="F17">
            <v>6.0000000000000001E-3</v>
          </cell>
          <cell r="G17" t="str">
            <v>M3</v>
          </cell>
          <cell r="I17" t="str">
            <v xml:space="preserve"> Papan Klas II</v>
          </cell>
          <cell r="J17" t="str">
            <v>@</v>
          </cell>
          <cell r="K17" t="str">
            <v>Rp.</v>
          </cell>
          <cell r="L17">
            <v>3500000</v>
          </cell>
          <cell r="M17">
            <v>21000</v>
          </cell>
        </row>
        <row r="18">
          <cell r="F18">
            <v>2.1999999999999999E-2</v>
          </cell>
          <cell r="G18" t="str">
            <v>M3</v>
          </cell>
          <cell r="I18" t="str">
            <v xml:space="preserve"> Usuk 5/7 Klas II</v>
          </cell>
          <cell r="J18" t="str">
            <v>@</v>
          </cell>
          <cell r="K18" t="str">
            <v>Rp.</v>
          </cell>
          <cell r="L18">
            <v>3500000</v>
          </cell>
          <cell r="M18">
            <v>77000</v>
          </cell>
        </row>
        <row r="19">
          <cell r="F19">
            <v>0.08</v>
          </cell>
          <cell r="G19" t="str">
            <v>Kg</v>
          </cell>
          <cell r="I19" t="str">
            <v>Paku &gt; 5 cm</v>
          </cell>
          <cell r="J19" t="str">
            <v>@</v>
          </cell>
          <cell r="K19" t="str">
            <v>Rp.</v>
          </cell>
          <cell r="L19">
            <v>12500</v>
          </cell>
          <cell r="M19">
            <v>1000</v>
          </cell>
        </row>
        <row r="20">
          <cell r="I20" t="str">
            <v>Jumlah</v>
          </cell>
          <cell r="L20" t="str">
            <v>Rp.</v>
          </cell>
          <cell r="M20">
            <v>104710</v>
          </cell>
        </row>
        <row r="21">
          <cell r="F21" t="str">
            <v>Penggusuran, Pengupasan Tanah Secara Mekanis d = 40cm</v>
          </cell>
          <cell r="Q21">
            <v>39726</v>
          </cell>
        </row>
        <row r="22">
          <cell r="F22">
            <v>0.5</v>
          </cell>
          <cell r="G22" t="str">
            <v>org</v>
          </cell>
          <cell r="I22" t="str">
            <v>Pekerja</v>
          </cell>
          <cell r="J22" t="str">
            <v>@</v>
          </cell>
          <cell r="K22" t="str">
            <v>Rp.</v>
          </cell>
          <cell r="L22">
            <v>22500</v>
          </cell>
          <cell r="M22">
            <v>11250</v>
          </cell>
        </row>
        <row r="23">
          <cell r="F23">
            <v>2.5000000000000001E-2</v>
          </cell>
          <cell r="G23" t="str">
            <v>org</v>
          </cell>
          <cell r="I23" t="str">
            <v>Mandor</v>
          </cell>
          <cell r="J23" t="str">
            <v>@</v>
          </cell>
          <cell r="K23" t="str">
            <v>Rp.</v>
          </cell>
          <cell r="L23">
            <v>25000</v>
          </cell>
          <cell r="M23">
            <v>625</v>
          </cell>
        </row>
        <row r="24">
          <cell r="F24">
            <v>7.1999999999999995E-2</v>
          </cell>
          <cell r="G24" t="str">
            <v>Jam</v>
          </cell>
          <cell r="I24" t="str">
            <v>Dump Truck</v>
          </cell>
          <cell r="J24" t="str">
            <v>@</v>
          </cell>
          <cell r="K24" t="str">
            <v>Rp.</v>
          </cell>
          <cell r="L24">
            <v>145000</v>
          </cell>
          <cell r="M24">
            <v>10440</v>
          </cell>
        </row>
        <row r="25">
          <cell r="F25">
            <v>1.78E-2</v>
          </cell>
          <cell r="G25" t="str">
            <v>Jam</v>
          </cell>
          <cell r="I25" t="str">
            <v>Wheel  Loader</v>
          </cell>
          <cell r="J25" t="str">
            <v>@</v>
          </cell>
          <cell r="K25" t="str">
            <v>Rp.</v>
          </cell>
          <cell r="L25">
            <v>245000</v>
          </cell>
          <cell r="M25">
            <v>4361</v>
          </cell>
        </row>
        <row r="26">
          <cell r="F26">
            <v>4.4999999999999998E-2</v>
          </cell>
          <cell r="G26" t="str">
            <v>Jam</v>
          </cell>
          <cell r="I26" t="str">
            <v>Bulldozer</v>
          </cell>
          <cell r="J26" t="str">
            <v>@</v>
          </cell>
          <cell r="K26" t="str">
            <v>Rp.</v>
          </cell>
          <cell r="L26">
            <v>290000</v>
          </cell>
          <cell r="M26">
            <v>13050</v>
          </cell>
        </row>
        <row r="27">
          <cell r="I27" t="str">
            <v>Jumlah</v>
          </cell>
          <cell r="L27" t="str">
            <v>Rp.</v>
          </cell>
          <cell r="M27">
            <v>39726</v>
          </cell>
        </row>
        <row r="28">
          <cell r="F28" t="str">
            <v>Urugan secara mekanis utk perbaikan tanah &amp; leveling area t = 110cm</v>
          </cell>
          <cell r="Q28">
            <v>92910.5</v>
          </cell>
        </row>
        <row r="29">
          <cell r="F29">
            <v>1</v>
          </cell>
          <cell r="G29" t="str">
            <v>org</v>
          </cell>
          <cell r="I29" t="str">
            <v>Pekerja</v>
          </cell>
          <cell r="J29" t="str">
            <v>@</v>
          </cell>
          <cell r="K29" t="str">
            <v>Rp.</v>
          </cell>
          <cell r="L29">
            <v>22500</v>
          </cell>
          <cell r="M29">
            <v>22500</v>
          </cell>
        </row>
        <row r="30">
          <cell r="F30">
            <v>0.05</v>
          </cell>
          <cell r="G30" t="str">
            <v>org</v>
          </cell>
          <cell r="I30" t="str">
            <v>Mandor</v>
          </cell>
          <cell r="J30" t="str">
            <v>@</v>
          </cell>
          <cell r="K30" t="str">
            <v>Rp.</v>
          </cell>
          <cell r="L30">
            <v>25000</v>
          </cell>
          <cell r="M30">
            <v>1250</v>
          </cell>
        </row>
        <row r="31">
          <cell r="F31">
            <v>1.2</v>
          </cell>
          <cell r="G31" t="str">
            <v>M3</v>
          </cell>
          <cell r="I31" t="str">
            <v xml:space="preserve"> Sirtu Urug</v>
          </cell>
          <cell r="J31" t="str">
            <v>@</v>
          </cell>
          <cell r="K31" t="str">
            <v>Rp.</v>
          </cell>
          <cell r="L31">
            <v>45000</v>
          </cell>
          <cell r="M31">
            <v>54000</v>
          </cell>
        </row>
        <row r="32">
          <cell r="F32">
            <v>1.8499999999999999E-2</v>
          </cell>
          <cell r="G32" t="str">
            <v>Jam</v>
          </cell>
          <cell r="I32" t="str">
            <v>Wheel  Loader</v>
          </cell>
          <cell r="J32" t="str">
            <v>@</v>
          </cell>
          <cell r="K32" t="str">
            <v>Rp.</v>
          </cell>
          <cell r="L32">
            <v>245000</v>
          </cell>
          <cell r="M32">
            <v>4532.5</v>
          </cell>
        </row>
        <row r="33">
          <cell r="F33">
            <v>2.9700000000000001E-2</v>
          </cell>
          <cell r="G33" t="str">
            <v>Jam</v>
          </cell>
          <cell r="I33" t="str">
            <v>Dump Truck</v>
          </cell>
          <cell r="J33" t="str">
            <v>@</v>
          </cell>
          <cell r="K33" t="str">
            <v>Rp.</v>
          </cell>
          <cell r="L33">
            <v>145000</v>
          </cell>
          <cell r="M33">
            <v>4306.5</v>
          </cell>
        </row>
        <row r="34">
          <cell r="F34">
            <v>7.0000000000000001E-3</v>
          </cell>
          <cell r="G34" t="str">
            <v>Jam</v>
          </cell>
          <cell r="I34" t="str">
            <v>Motor Grader</v>
          </cell>
          <cell r="J34" t="str">
            <v>@</v>
          </cell>
          <cell r="K34" t="str">
            <v>Rp.</v>
          </cell>
          <cell r="L34">
            <v>350000</v>
          </cell>
          <cell r="M34">
            <v>2450</v>
          </cell>
        </row>
        <row r="35">
          <cell r="F35">
            <v>1.11E-2</v>
          </cell>
          <cell r="G35" t="str">
            <v>Jam</v>
          </cell>
          <cell r="I35" t="str">
            <v>Vibro Roller</v>
          </cell>
          <cell r="J35" t="str">
            <v>@</v>
          </cell>
          <cell r="K35" t="str">
            <v>Rp.</v>
          </cell>
          <cell r="L35">
            <v>145000</v>
          </cell>
          <cell r="M35">
            <v>1609.5</v>
          </cell>
        </row>
        <row r="36">
          <cell r="F36">
            <v>1.5599999999999999E-2</v>
          </cell>
          <cell r="G36" t="str">
            <v>Jam</v>
          </cell>
          <cell r="I36" t="str">
            <v>Water Tanker</v>
          </cell>
          <cell r="J36" t="str">
            <v>@</v>
          </cell>
          <cell r="K36" t="str">
            <v>Rp.</v>
          </cell>
          <cell r="L36">
            <v>145000</v>
          </cell>
          <cell r="M36">
            <v>2262</v>
          </cell>
        </row>
        <row r="37">
          <cell r="I37" t="str">
            <v>Jumlah</v>
          </cell>
          <cell r="L37" t="str">
            <v>Rp.</v>
          </cell>
          <cell r="M37">
            <v>92910.5</v>
          </cell>
        </row>
        <row r="38">
          <cell r="F38" t="str">
            <v>Urugan peninggian lantai (secara mekanis)</v>
          </cell>
          <cell r="Q38">
            <v>79500</v>
          </cell>
        </row>
        <row r="39">
          <cell r="F39">
            <v>1</v>
          </cell>
          <cell r="G39" t="str">
            <v>org</v>
          </cell>
          <cell r="I39" t="str">
            <v>Pekerja</v>
          </cell>
          <cell r="J39" t="str">
            <v>@</v>
          </cell>
          <cell r="K39" t="str">
            <v>Rp.</v>
          </cell>
          <cell r="L39">
            <v>22500</v>
          </cell>
          <cell r="M39">
            <v>22500</v>
          </cell>
        </row>
        <row r="40">
          <cell r="F40">
            <v>0.05</v>
          </cell>
          <cell r="G40" t="str">
            <v>org</v>
          </cell>
          <cell r="I40" t="str">
            <v>Mandor</v>
          </cell>
          <cell r="J40" t="str">
            <v>@</v>
          </cell>
          <cell r="K40" t="str">
            <v>Rp.</v>
          </cell>
          <cell r="L40">
            <v>25000</v>
          </cell>
          <cell r="M40">
            <v>1250</v>
          </cell>
        </row>
        <row r="41">
          <cell r="F41">
            <v>1.1000000000000001</v>
          </cell>
          <cell r="G41" t="str">
            <v>M3</v>
          </cell>
          <cell r="I41" t="str">
            <v xml:space="preserve"> Sirtu Urug</v>
          </cell>
          <cell r="J41" t="str">
            <v>@</v>
          </cell>
          <cell r="K41" t="str">
            <v>Rp.</v>
          </cell>
          <cell r="L41">
            <v>45000</v>
          </cell>
          <cell r="M41">
            <v>49500</v>
          </cell>
        </row>
        <row r="42">
          <cell r="F42">
            <v>0.25</v>
          </cell>
          <cell r="G42" t="str">
            <v>Jam</v>
          </cell>
          <cell r="I42" t="str">
            <v>Tamper</v>
          </cell>
          <cell r="J42" t="str">
            <v>@</v>
          </cell>
          <cell r="K42" t="str">
            <v>Rp.</v>
          </cell>
          <cell r="L42">
            <v>25000</v>
          </cell>
          <cell r="M42">
            <v>6250</v>
          </cell>
        </row>
        <row r="43">
          <cell r="I43" t="str">
            <v>Jumlah</v>
          </cell>
          <cell r="L43" t="str">
            <v>Rp.</v>
          </cell>
          <cell r="M43">
            <v>79500</v>
          </cell>
        </row>
        <row r="44">
          <cell r="F44" t="str">
            <v>Urugan tanah bekas galian</v>
          </cell>
          <cell r="Q44">
            <v>5775</v>
          </cell>
        </row>
        <row r="45">
          <cell r="F45">
            <v>0.33</v>
          </cell>
          <cell r="G45" t="str">
            <v>x  upah galian</v>
          </cell>
          <cell r="L45">
            <v>17500</v>
          </cell>
          <cell r="M45">
            <v>5775</v>
          </cell>
        </row>
        <row r="46">
          <cell r="I46" t="str">
            <v>Jumlah</v>
          </cell>
          <cell r="L46" t="str">
            <v>Rp.</v>
          </cell>
          <cell r="M46">
            <v>5775</v>
          </cell>
        </row>
        <row r="47">
          <cell r="F47" t="str">
            <v>Urugan pasir</v>
          </cell>
          <cell r="Q47">
            <v>92000</v>
          </cell>
        </row>
        <row r="48">
          <cell r="F48">
            <v>0.4</v>
          </cell>
          <cell r="G48" t="str">
            <v>org</v>
          </cell>
          <cell r="I48" t="str">
            <v>Pekerja</v>
          </cell>
          <cell r="J48" t="str">
            <v>@</v>
          </cell>
          <cell r="K48" t="str">
            <v>Rp.</v>
          </cell>
          <cell r="L48">
            <v>22500</v>
          </cell>
          <cell r="M48">
            <v>9000</v>
          </cell>
        </row>
        <row r="49">
          <cell r="F49">
            <v>0.02</v>
          </cell>
          <cell r="G49" t="str">
            <v>org</v>
          </cell>
          <cell r="I49" t="str">
            <v>Mandor</v>
          </cell>
          <cell r="J49" t="str">
            <v>@</v>
          </cell>
          <cell r="K49" t="str">
            <v>Rp.</v>
          </cell>
          <cell r="L49">
            <v>25000</v>
          </cell>
          <cell r="M49">
            <v>500</v>
          </cell>
        </row>
        <row r="50">
          <cell r="F50">
            <v>1.1000000000000001</v>
          </cell>
          <cell r="G50" t="str">
            <v>M3</v>
          </cell>
          <cell r="I50" t="str">
            <v xml:space="preserve"> Pasir Urug</v>
          </cell>
          <cell r="J50" t="str">
            <v>@</v>
          </cell>
          <cell r="K50" t="str">
            <v>Rp.</v>
          </cell>
          <cell r="L50">
            <v>75000</v>
          </cell>
          <cell r="M50">
            <v>82500</v>
          </cell>
        </row>
        <row r="51">
          <cell r="I51" t="str">
            <v>Jumlah</v>
          </cell>
          <cell r="L51" t="str">
            <v>Rp.</v>
          </cell>
          <cell r="M51">
            <v>92000</v>
          </cell>
        </row>
        <row r="52">
          <cell r="F52" t="str">
            <v>Timbunan  tanah humus</v>
          </cell>
          <cell r="Q52">
            <v>39000</v>
          </cell>
        </row>
        <row r="53">
          <cell r="F53">
            <v>0.5</v>
          </cell>
          <cell r="G53" t="str">
            <v>org</v>
          </cell>
          <cell r="I53" t="str">
            <v>Pekerja</v>
          </cell>
          <cell r="J53" t="str">
            <v>@</v>
          </cell>
          <cell r="K53" t="str">
            <v>Rp.</v>
          </cell>
          <cell r="L53">
            <v>22500</v>
          </cell>
          <cell r="M53">
            <v>11250</v>
          </cell>
        </row>
        <row r="54">
          <cell r="F54">
            <v>0.01</v>
          </cell>
          <cell r="G54" t="str">
            <v>org</v>
          </cell>
          <cell r="I54" t="str">
            <v>Mandor</v>
          </cell>
          <cell r="J54" t="str">
            <v>@</v>
          </cell>
          <cell r="K54" t="str">
            <v>Rp.</v>
          </cell>
          <cell r="L54">
            <v>25000</v>
          </cell>
          <cell r="M54">
            <v>250</v>
          </cell>
        </row>
        <row r="55">
          <cell r="F55">
            <v>1.1000000000000001</v>
          </cell>
          <cell r="G55" t="str">
            <v>M3</v>
          </cell>
          <cell r="I55" t="str">
            <v xml:space="preserve"> Tanah Timbunan ( Humus )</v>
          </cell>
          <cell r="J55" t="str">
            <v>@</v>
          </cell>
          <cell r="K55" t="str">
            <v>Rp.</v>
          </cell>
          <cell r="L55">
            <v>25000</v>
          </cell>
          <cell r="M55">
            <v>27500</v>
          </cell>
        </row>
        <row r="56">
          <cell r="I56" t="str">
            <v>Jumlah</v>
          </cell>
          <cell r="L56" t="str">
            <v>Rp.</v>
          </cell>
          <cell r="M56">
            <v>39000</v>
          </cell>
        </row>
        <row r="57">
          <cell r="F57" t="str">
            <v>Urugan sirtu peninggian lantai</v>
          </cell>
          <cell r="Q57">
            <v>59000</v>
          </cell>
        </row>
        <row r="58">
          <cell r="F58">
            <v>0.4</v>
          </cell>
          <cell r="G58" t="str">
            <v>org</v>
          </cell>
          <cell r="I58" t="str">
            <v>Pekerja</v>
          </cell>
          <cell r="J58" t="str">
            <v>@</v>
          </cell>
          <cell r="K58" t="str">
            <v>Rp.</v>
          </cell>
          <cell r="L58">
            <v>22500</v>
          </cell>
          <cell r="M58">
            <v>9000</v>
          </cell>
        </row>
        <row r="59">
          <cell r="F59">
            <v>0.02</v>
          </cell>
          <cell r="G59" t="str">
            <v>org</v>
          </cell>
          <cell r="I59" t="str">
            <v>Mandor</v>
          </cell>
          <cell r="J59" t="str">
            <v>@</v>
          </cell>
          <cell r="K59" t="str">
            <v>Rp.</v>
          </cell>
          <cell r="L59">
            <v>25000</v>
          </cell>
          <cell r="M59">
            <v>500</v>
          </cell>
        </row>
        <row r="60">
          <cell r="F60">
            <v>1.1000000000000001</v>
          </cell>
          <cell r="G60" t="str">
            <v>M3</v>
          </cell>
          <cell r="I60" t="str">
            <v xml:space="preserve"> Sirtu Urug</v>
          </cell>
          <cell r="J60" t="str">
            <v>@</v>
          </cell>
          <cell r="K60" t="str">
            <v>Rp.</v>
          </cell>
          <cell r="L60">
            <v>45000</v>
          </cell>
          <cell r="M60">
            <v>49500</v>
          </cell>
        </row>
        <row r="61">
          <cell r="I61" t="str">
            <v>Jumlah</v>
          </cell>
          <cell r="L61" t="str">
            <v>Rp.</v>
          </cell>
          <cell r="M61">
            <v>59000</v>
          </cell>
        </row>
        <row r="62">
          <cell r="F62" t="str">
            <v>Urugan kerikil</v>
          </cell>
          <cell r="Q62">
            <v>71875</v>
          </cell>
        </row>
        <row r="63">
          <cell r="F63">
            <v>0.5</v>
          </cell>
          <cell r="G63" t="str">
            <v>org</v>
          </cell>
          <cell r="I63" t="str">
            <v>Pekerja</v>
          </cell>
          <cell r="J63" t="str">
            <v>@</v>
          </cell>
          <cell r="K63" t="str">
            <v>Rp.</v>
          </cell>
          <cell r="L63">
            <v>22500</v>
          </cell>
          <cell r="M63">
            <v>11250</v>
          </cell>
        </row>
        <row r="64">
          <cell r="F64">
            <v>2.5000000000000001E-2</v>
          </cell>
          <cell r="G64" t="str">
            <v>org</v>
          </cell>
          <cell r="I64" t="str">
            <v>Mandor</v>
          </cell>
          <cell r="J64" t="str">
            <v>@</v>
          </cell>
          <cell r="K64" t="str">
            <v>Rp.</v>
          </cell>
          <cell r="L64">
            <v>25000</v>
          </cell>
          <cell r="M64">
            <v>625</v>
          </cell>
        </row>
        <row r="65">
          <cell r="F65">
            <v>1.2</v>
          </cell>
          <cell r="G65" t="str">
            <v>M3</v>
          </cell>
          <cell r="I65" t="str">
            <v xml:space="preserve"> Kerikil Bulat</v>
          </cell>
          <cell r="J65" t="str">
            <v>@</v>
          </cell>
          <cell r="K65" t="str">
            <v>Rp.</v>
          </cell>
          <cell r="L65">
            <v>50000</v>
          </cell>
          <cell r="M65">
            <v>60000</v>
          </cell>
        </row>
        <row r="66">
          <cell r="I66" t="str">
            <v>Jumlah</v>
          </cell>
          <cell r="L66" t="str">
            <v>Rp.</v>
          </cell>
          <cell r="M66">
            <v>71875</v>
          </cell>
        </row>
        <row r="67">
          <cell r="F67" t="str">
            <v>Pasangan batu kosong</v>
          </cell>
          <cell r="Q67">
            <v>35875</v>
          </cell>
        </row>
        <row r="68">
          <cell r="F68">
            <v>0.5</v>
          </cell>
          <cell r="G68" t="str">
            <v>org</v>
          </cell>
          <cell r="I68" t="str">
            <v>Pekerja</v>
          </cell>
          <cell r="J68" t="str">
            <v>@</v>
          </cell>
          <cell r="K68" t="str">
            <v>Rp.</v>
          </cell>
          <cell r="L68">
            <v>22500</v>
          </cell>
          <cell r="M68">
            <v>11250</v>
          </cell>
        </row>
        <row r="69">
          <cell r="F69">
            <v>2.5000000000000001E-2</v>
          </cell>
          <cell r="G69" t="str">
            <v>org</v>
          </cell>
          <cell r="I69" t="str">
            <v>Mandor</v>
          </cell>
          <cell r="J69" t="str">
            <v>@</v>
          </cell>
          <cell r="K69" t="str">
            <v>Rp.</v>
          </cell>
          <cell r="L69">
            <v>25000</v>
          </cell>
          <cell r="M69">
            <v>625</v>
          </cell>
        </row>
        <row r="70">
          <cell r="F70">
            <v>1.2</v>
          </cell>
          <cell r="G70" t="str">
            <v>M3</v>
          </cell>
          <cell r="I70" t="str">
            <v xml:space="preserve"> Batu Karang</v>
          </cell>
          <cell r="J70" t="str">
            <v>@</v>
          </cell>
          <cell r="K70" t="str">
            <v>Rp.</v>
          </cell>
          <cell r="L70">
            <v>20000</v>
          </cell>
          <cell r="M70">
            <v>24000</v>
          </cell>
        </row>
        <row r="71">
          <cell r="I71" t="str">
            <v>Jumlah</v>
          </cell>
          <cell r="L71" t="str">
            <v>batu karang</v>
          </cell>
          <cell r="M71">
            <v>35875</v>
          </cell>
        </row>
        <row r="72">
          <cell r="F72" t="str">
            <v>Pas. pondasi batu karang 1 PC : 4 Psr</v>
          </cell>
          <cell r="Q72">
            <v>299362.5</v>
          </cell>
        </row>
        <row r="73">
          <cell r="F73">
            <v>2</v>
          </cell>
          <cell r="G73" t="str">
            <v>org</v>
          </cell>
          <cell r="I73" t="str">
            <v>Pekerja</v>
          </cell>
          <cell r="J73" t="str">
            <v>@</v>
          </cell>
          <cell r="K73" t="str">
            <v>Rp.</v>
          </cell>
          <cell r="L73">
            <v>22500</v>
          </cell>
          <cell r="M73">
            <v>45000</v>
          </cell>
        </row>
        <row r="74">
          <cell r="F74">
            <v>0.2</v>
          </cell>
          <cell r="G74" t="str">
            <v>org</v>
          </cell>
          <cell r="I74" t="str">
            <v>Mandor</v>
          </cell>
          <cell r="J74" t="str">
            <v>@</v>
          </cell>
          <cell r="K74" t="str">
            <v>Rp.</v>
          </cell>
          <cell r="L74">
            <v>25000</v>
          </cell>
          <cell r="M74">
            <v>5000</v>
          </cell>
        </row>
        <row r="75">
          <cell r="F75">
            <v>1</v>
          </cell>
          <cell r="G75" t="str">
            <v>org</v>
          </cell>
          <cell r="I75" t="str">
            <v>Tukang Batu</v>
          </cell>
          <cell r="J75" t="str">
            <v>@</v>
          </cell>
          <cell r="K75" t="str">
            <v>Rp.</v>
          </cell>
          <cell r="L75">
            <v>25000</v>
          </cell>
          <cell r="M75">
            <v>25000</v>
          </cell>
        </row>
        <row r="76">
          <cell r="F76">
            <v>0.1</v>
          </cell>
          <cell r="G76" t="str">
            <v>org</v>
          </cell>
          <cell r="I76" t="str">
            <v>Kepala Tukang</v>
          </cell>
          <cell r="J76" t="str">
            <v>@</v>
          </cell>
          <cell r="K76" t="str">
            <v>Rp.</v>
          </cell>
          <cell r="L76">
            <v>27500</v>
          </cell>
          <cell r="M76">
            <v>2750</v>
          </cell>
        </row>
        <row r="77">
          <cell r="F77">
            <v>0.52</v>
          </cell>
          <cell r="G77" t="str">
            <v>M3</v>
          </cell>
          <cell r="I77" t="str">
            <v xml:space="preserve"> Pasir Pasang</v>
          </cell>
          <cell r="J77" t="str">
            <v>@</v>
          </cell>
          <cell r="K77" t="str">
            <v>Rp.</v>
          </cell>
          <cell r="L77">
            <v>90000</v>
          </cell>
          <cell r="M77">
            <v>46800</v>
          </cell>
        </row>
        <row r="78">
          <cell r="F78">
            <v>1.1000000000000001</v>
          </cell>
          <cell r="G78" t="str">
            <v>M3</v>
          </cell>
          <cell r="I78" t="str">
            <v xml:space="preserve"> Batu Karang</v>
          </cell>
          <cell r="J78" t="str">
            <v>@</v>
          </cell>
          <cell r="K78" t="str">
            <v>Rp.</v>
          </cell>
          <cell r="L78">
            <v>20000</v>
          </cell>
          <cell r="M78">
            <v>22000</v>
          </cell>
        </row>
        <row r="79">
          <cell r="F79">
            <v>4.0750000000000002</v>
          </cell>
          <cell r="G79" t="str">
            <v>zak</v>
          </cell>
          <cell r="I79" t="str">
            <v xml:space="preserve"> Semen portland</v>
          </cell>
          <cell r="J79" t="str">
            <v>@</v>
          </cell>
          <cell r="K79" t="str">
            <v>Rp.</v>
          </cell>
          <cell r="L79">
            <v>37500</v>
          </cell>
          <cell r="M79">
            <v>152812.5</v>
          </cell>
        </row>
        <row r="80">
          <cell r="I80" t="str">
            <v>Jumlah</v>
          </cell>
          <cell r="L80" t="str">
            <v>Rp.</v>
          </cell>
          <cell r="M80">
            <v>299362.5</v>
          </cell>
        </row>
        <row r="81">
          <cell r="F81" t="str">
            <v>Pasangan batu roster</v>
          </cell>
          <cell r="Q81">
            <v>266500</v>
          </cell>
        </row>
        <row r="82">
          <cell r="F82">
            <v>1</v>
          </cell>
          <cell r="G82" t="str">
            <v>org</v>
          </cell>
          <cell r="I82" t="str">
            <v>Pekerja</v>
          </cell>
          <cell r="J82" t="str">
            <v>@</v>
          </cell>
          <cell r="K82" t="str">
            <v>Rp.</v>
          </cell>
          <cell r="L82">
            <v>22500</v>
          </cell>
          <cell r="M82">
            <v>22500</v>
          </cell>
          <cell r="O82">
            <v>4.0000000000000008E-2</v>
          </cell>
        </row>
        <row r="83">
          <cell r="F83">
            <v>0.1</v>
          </cell>
          <cell r="G83" t="str">
            <v>org</v>
          </cell>
          <cell r="I83" t="str">
            <v>Mandor</v>
          </cell>
          <cell r="J83" t="str">
            <v>@</v>
          </cell>
          <cell r="K83" t="str">
            <v>Rp.</v>
          </cell>
          <cell r="L83">
            <v>25000</v>
          </cell>
          <cell r="M83">
            <v>2500</v>
          </cell>
          <cell r="O83">
            <v>24.999999999999996</v>
          </cell>
        </row>
        <row r="84">
          <cell r="F84">
            <v>1</v>
          </cell>
          <cell r="G84" t="str">
            <v>org</v>
          </cell>
          <cell r="I84" t="str">
            <v>Tukang Batu</v>
          </cell>
          <cell r="J84" t="str">
            <v>@</v>
          </cell>
          <cell r="K84" t="str">
            <v>Rp.</v>
          </cell>
          <cell r="L84">
            <v>25000</v>
          </cell>
          <cell r="M84">
            <v>25000</v>
          </cell>
        </row>
        <row r="85">
          <cell r="F85">
            <v>0.1</v>
          </cell>
          <cell r="G85" t="str">
            <v>org</v>
          </cell>
          <cell r="I85" t="str">
            <v>Kepala Tukang</v>
          </cell>
          <cell r="J85" t="str">
            <v>@</v>
          </cell>
          <cell r="K85" t="str">
            <v>Rp.</v>
          </cell>
          <cell r="L85">
            <v>27500</v>
          </cell>
          <cell r="M85">
            <v>2750</v>
          </cell>
        </row>
        <row r="86">
          <cell r="F86">
            <v>7.4999999999999997E-2</v>
          </cell>
          <cell r="G86" t="str">
            <v>M3</v>
          </cell>
          <cell r="I86" t="str">
            <v xml:space="preserve"> Pasir Pasang</v>
          </cell>
          <cell r="J86" t="str">
            <v>@</v>
          </cell>
          <cell r="K86" t="str">
            <v>Rp.</v>
          </cell>
          <cell r="L86">
            <v>90000</v>
          </cell>
          <cell r="M86">
            <v>6750</v>
          </cell>
        </row>
        <row r="87">
          <cell r="F87">
            <v>25</v>
          </cell>
          <cell r="G87" t="str">
            <v>buah</v>
          </cell>
          <cell r="I87" t="str">
            <v xml:space="preserve"> Batu Roster</v>
          </cell>
          <cell r="J87" t="str">
            <v>@</v>
          </cell>
          <cell r="K87" t="str">
            <v>Rp.</v>
          </cell>
          <cell r="L87">
            <v>7500</v>
          </cell>
          <cell r="M87">
            <v>187500</v>
          </cell>
        </row>
        <row r="88">
          <cell r="F88">
            <v>0.52</v>
          </cell>
          <cell r="G88" t="str">
            <v>zak</v>
          </cell>
          <cell r="I88" t="str">
            <v xml:space="preserve"> Semen portland</v>
          </cell>
          <cell r="J88" t="str">
            <v>@</v>
          </cell>
          <cell r="K88" t="str">
            <v>Rp.</v>
          </cell>
          <cell r="L88">
            <v>37500</v>
          </cell>
          <cell r="M88">
            <v>19500</v>
          </cell>
        </row>
        <row r="89">
          <cell r="I89" t="str">
            <v>Jumlah</v>
          </cell>
          <cell r="L89" t="str">
            <v>Rp.</v>
          </cell>
          <cell r="M89">
            <v>266500</v>
          </cell>
        </row>
        <row r="90">
          <cell r="F90" t="str">
            <v>Pasangan tembok trasram  camp. 1 pc : 3 psr</v>
          </cell>
          <cell r="Q90">
            <v>574937.5</v>
          </cell>
        </row>
        <row r="91">
          <cell r="F91">
            <v>2</v>
          </cell>
          <cell r="G91" t="str">
            <v>org</v>
          </cell>
          <cell r="I91" t="str">
            <v>Pekerja</v>
          </cell>
          <cell r="J91" t="str">
            <v>@</v>
          </cell>
          <cell r="K91" t="str">
            <v>Rp.</v>
          </cell>
          <cell r="L91">
            <v>22500</v>
          </cell>
          <cell r="M91">
            <v>45000</v>
          </cell>
        </row>
        <row r="92">
          <cell r="F92">
            <v>0.2</v>
          </cell>
          <cell r="G92" t="str">
            <v>org</v>
          </cell>
          <cell r="I92" t="str">
            <v>Mandor</v>
          </cell>
          <cell r="J92" t="str">
            <v>@</v>
          </cell>
          <cell r="K92" t="str">
            <v>Rp.</v>
          </cell>
          <cell r="L92">
            <v>25000</v>
          </cell>
          <cell r="M92">
            <v>5000</v>
          </cell>
        </row>
        <row r="93">
          <cell r="F93">
            <v>1</v>
          </cell>
          <cell r="G93" t="str">
            <v>org</v>
          </cell>
          <cell r="I93" t="str">
            <v>Tukang Batu</v>
          </cell>
          <cell r="J93" t="str">
            <v>@</v>
          </cell>
          <cell r="K93" t="str">
            <v>Rp.</v>
          </cell>
          <cell r="L93">
            <v>25000</v>
          </cell>
          <cell r="M93">
            <v>25000</v>
          </cell>
        </row>
        <row r="94">
          <cell r="F94">
            <v>0.1</v>
          </cell>
          <cell r="G94" t="str">
            <v>org</v>
          </cell>
          <cell r="I94" t="str">
            <v>Kepala Tukang</v>
          </cell>
          <cell r="J94" t="str">
            <v>@</v>
          </cell>
          <cell r="K94" t="str">
            <v>Rp.</v>
          </cell>
          <cell r="L94">
            <v>27500</v>
          </cell>
          <cell r="M94">
            <v>2750</v>
          </cell>
        </row>
        <row r="95">
          <cell r="F95">
            <v>0.375</v>
          </cell>
          <cell r="G95" t="str">
            <v>M3</v>
          </cell>
          <cell r="I95" t="str">
            <v xml:space="preserve"> Pasir Pasang</v>
          </cell>
          <cell r="J95" t="str">
            <v>@</v>
          </cell>
          <cell r="K95" t="str">
            <v>Rp.</v>
          </cell>
          <cell r="L95">
            <v>90000</v>
          </cell>
          <cell r="M95">
            <v>33750</v>
          </cell>
        </row>
        <row r="96">
          <cell r="F96">
            <v>125</v>
          </cell>
          <cell r="G96" t="str">
            <v>buah</v>
          </cell>
          <cell r="I96" t="str">
            <v xml:space="preserve"> Batu Batako</v>
          </cell>
          <cell r="J96" t="str">
            <v>@</v>
          </cell>
          <cell r="K96" t="str">
            <v>Rp.</v>
          </cell>
          <cell r="L96">
            <v>2650</v>
          </cell>
          <cell r="M96">
            <v>331250</v>
          </cell>
        </row>
        <row r="97">
          <cell r="F97">
            <v>3.5249999999999999</v>
          </cell>
          <cell r="G97" t="str">
            <v>zak</v>
          </cell>
          <cell r="I97" t="str">
            <v xml:space="preserve"> Semen portland</v>
          </cell>
          <cell r="J97" t="str">
            <v>@</v>
          </cell>
          <cell r="K97" t="str">
            <v>Rp.</v>
          </cell>
          <cell r="L97">
            <v>37500</v>
          </cell>
          <cell r="M97">
            <v>132187.5</v>
          </cell>
        </row>
        <row r="98">
          <cell r="I98" t="str">
            <v>Jumlah</v>
          </cell>
          <cell r="L98" t="str">
            <v>Rp.</v>
          </cell>
          <cell r="M98">
            <v>574937.5</v>
          </cell>
        </row>
        <row r="99">
          <cell r="F99" t="str">
            <v>Pas. dinding tembok 1/2 batu bata 1 PC : 3 Psr</v>
          </cell>
          <cell r="Q99">
            <v>568032.5</v>
          </cell>
        </row>
        <row r="100">
          <cell r="F100">
            <v>2</v>
          </cell>
          <cell r="G100" t="str">
            <v>org</v>
          </cell>
          <cell r="I100" t="str">
            <v>Pekerja</v>
          </cell>
          <cell r="J100" t="str">
            <v>@</v>
          </cell>
          <cell r="K100" t="str">
            <v>Rp.</v>
          </cell>
          <cell r="L100">
            <v>22500</v>
          </cell>
          <cell r="M100">
            <v>45000</v>
          </cell>
        </row>
        <row r="101">
          <cell r="F101">
            <v>0.2</v>
          </cell>
          <cell r="G101" t="str">
            <v>org</v>
          </cell>
          <cell r="I101" t="str">
            <v>Mandor</v>
          </cell>
          <cell r="J101" t="str">
            <v>@</v>
          </cell>
          <cell r="K101" t="str">
            <v>Rp.</v>
          </cell>
          <cell r="L101">
            <v>25000</v>
          </cell>
          <cell r="M101">
            <v>5000</v>
          </cell>
        </row>
        <row r="102">
          <cell r="F102">
            <v>1</v>
          </cell>
          <cell r="G102" t="str">
            <v>org</v>
          </cell>
          <cell r="I102" t="str">
            <v>Tukang Batu</v>
          </cell>
          <cell r="J102" t="str">
            <v>@</v>
          </cell>
          <cell r="K102" t="str">
            <v>Rp.</v>
          </cell>
          <cell r="L102">
            <v>25000</v>
          </cell>
          <cell r="M102">
            <v>25000</v>
          </cell>
        </row>
        <row r="103">
          <cell r="F103">
            <v>0.1</v>
          </cell>
          <cell r="G103" t="str">
            <v>org</v>
          </cell>
          <cell r="I103" t="str">
            <v>Kepala Tukang</v>
          </cell>
          <cell r="J103" t="str">
            <v>@</v>
          </cell>
          <cell r="K103" t="str">
            <v>Rp.</v>
          </cell>
          <cell r="L103">
            <v>27500</v>
          </cell>
          <cell r="M103">
            <v>2750</v>
          </cell>
        </row>
        <row r="104">
          <cell r="F104">
            <v>0.378</v>
          </cell>
          <cell r="G104" t="str">
            <v>M3</v>
          </cell>
          <cell r="I104" t="str">
            <v xml:space="preserve"> Pasir Pasang</v>
          </cell>
          <cell r="J104" t="str">
            <v>@</v>
          </cell>
          <cell r="K104" t="str">
            <v>Rp.</v>
          </cell>
          <cell r="L104">
            <v>90000</v>
          </cell>
          <cell r="M104">
            <v>34020</v>
          </cell>
        </row>
        <row r="105">
          <cell r="F105">
            <v>600</v>
          </cell>
          <cell r="G105" t="str">
            <v>buah</v>
          </cell>
          <cell r="I105" t="str">
            <v xml:space="preserve"> Batu Bata </v>
          </cell>
          <cell r="J105" t="str">
            <v>@</v>
          </cell>
          <cell r="K105" t="str">
            <v>Rp.</v>
          </cell>
          <cell r="L105">
            <v>500</v>
          </cell>
          <cell r="M105">
            <v>300000</v>
          </cell>
        </row>
        <row r="106">
          <cell r="F106">
            <v>4.1669999999999998</v>
          </cell>
          <cell r="G106" t="str">
            <v>zak</v>
          </cell>
          <cell r="I106" t="str">
            <v xml:space="preserve"> Semen portland</v>
          </cell>
          <cell r="J106" t="str">
            <v>@</v>
          </cell>
          <cell r="K106" t="str">
            <v>Rp.</v>
          </cell>
          <cell r="L106">
            <v>37500</v>
          </cell>
          <cell r="M106">
            <v>156262.5</v>
          </cell>
        </row>
        <row r="107">
          <cell r="I107" t="str">
            <v>Jumlah</v>
          </cell>
          <cell r="L107" t="str">
            <v>Rp.</v>
          </cell>
          <cell r="M107">
            <v>568032.5</v>
          </cell>
        </row>
        <row r="108">
          <cell r="F108" t="str">
            <v>Pas. dinding tembok 1/2 batu bata 1 PC : 4 Psr</v>
          </cell>
          <cell r="Q108">
            <v>552755</v>
          </cell>
        </row>
        <row r="109">
          <cell r="F109">
            <v>2</v>
          </cell>
          <cell r="G109" t="str">
            <v>org</v>
          </cell>
          <cell r="I109" t="str">
            <v>Pekerja</v>
          </cell>
          <cell r="J109" t="str">
            <v>@</v>
          </cell>
          <cell r="K109" t="str">
            <v>Rp.</v>
          </cell>
          <cell r="L109">
            <v>22500</v>
          </cell>
          <cell r="M109">
            <v>45000</v>
          </cell>
        </row>
        <row r="110">
          <cell r="F110">
            <v>0.2</v>
          </cell>
          <cell r="G110" t="str">
            <v>org</v>
          </cell>
          <cell r="I110" t="str">
            <v>Mandor</v>
          </cell>
          <cell r="J110" t="str">
            <v>@</v>
          </cell>
          <cell r="K110" t="str">
            <v>Rp.</v>
          </cell>
          <cell r="L110">
            <v>25000</v>
          </cell>
          <cell r="M110">
            <v>5000</v>
          </cell>
        </row>
        <row r="111">
          <cell r="F111">
            <v>1</v>
          </cell>
          <cell r="G111" t="str">
            <v>org</v>
          </cell>
          <cell r="I111" t="str">
            <v>Tukang Batu</v>
          </cell>
          <cell r="J111" t="str">
            <v>@</v>
          </cell>
          <cell r="K111" t="str">
            <v>Rp.</v>
          </cell>
          <cell r="L111">
            <v>25000</v>
          </cell>
          <cell r="M111">
            <v>25000</v>
          </cell>
        </row>
        <row r="112">
          <cell r="F112">
            <v>0.1</v>
          </cell>
          <cell r="G112" t="str">
            <v>org</v>
          </cell>
          <cell r="I112" t="str">
            <v>Kepala Tukang</v>
          </cell>
          <cell r="J112" t="str">
            <v>@</v>
          </cell>
          <cell r="K112" t="str">
            <v>Rp.</v>
          </cell>
          <cell r="L112">
            <v>27500</v>
          </cell>
          <cell r="M112">
            <v>2750</v>
          </cell>
        </row>
        <row r="113">
          <cell r="F113">
            <v>0.38200000000000001</v>
          </cell>
          <cell r="G113" t="str">
            <v>M3</v>
          </cell>
          <cell r="I113" t="str">
            <v xml:space="preserve"> Pasir Pasang</v>
          </cell>
          <cell r="J113" t="str">
            <v>@</v>
          </cell>
          <cell r="K113" t="str">
            <v>Rp.</v>
          </cell>
          <cell r="L113">
            <v>90000</v>
          </cell>
          <cell r="M113">
            <v>34380</v>
          </cell>
        </row>
        <row r="114">
          <cell r="F114">
            <v>600</v>
          </cell>
          <cell r="G114" t="str">
            <v>buah</v>
          </cell>
          <cell r="I114" t="str">
            <v xml:space="preserve"> Batu Bata </v>
          </cell>
          <cell r="J114" t="str">
            <v>@</v>
          </cell>
          <cell r="K114" t="str">
            <v>Rp.</v>
          </cell>
          <cell r="L114">
            <v>500</v>
          </cell>
          <cell r="M114">
            <v>300000</v>
          </cell>
        </row>
        <row r="115">
          <cell r="F115">
            <v>3.75</v>
          </cell>
          <cell r="G115" t="str">
            <v>zak</v>
          </cell>
          <cell r="I115" t="str">
            <v xml:space="preserve"> Semen portland</v>
          </cell>
          <cell r="J115" t="str">
            <v>@</v>
          </cell>
          <cell r="K115" t="str">
            <v>Rp.</v>
          </cell>
          <cell r="L115">
            <v>37500</v>
          </cell>
          <cell r="M115">
            <v>140625</v>
          </cell>
        </row>
        <row r="116">
          <cell r="I116" t="str">
            <v>Jumlah</v>
          </cell>
          <cell r="L116" t="str">
            <v>Rp.</v>
          </cell>
          <cell r="M116">
            <v>552755</v>
          </cell>
        </row>
        <row r="117">
          <cell r="F117" t="str">
            <v>Pasangan tembok biasa  camp. 1 pc : 5 psr</v>
          </cell>
          <cell r="Q117">
            <v>538465</v>
          </cell>
        </row>
        <row r="118">
          <cell r="F118">
            <v>2</v>
          </cell>
          <cell r="G118" t="str">
            <v>org</v>
          </cell>
          <cell r="I118" t="str">
            <v>Pekerja</v>
          </cell>
          <cell r="J118" t="str">
            <v>@</v>
          </cell>
          <cell r="K118" t="str">
            <v>Rp.</v>
          </cell>
          <cell r="L118">
            <v>22500</v>
          </cell>
          <cell r="M118">
            <v>45000</v>
          </cell>
        </row>
        <row r="119">
          <cell r="F119">
            <v>0.2</v>
          </cell>
          <cell r="G119" t="str">
            <v>org</v>
          </cell>
          <cell r="I119" t="str">
            <v>Mandor</v>
          </cell>
          <cell r="J119" t="str">
            <v>@</v>
          </cell>
          <cell r="K119" t="str">
            <v>Rp.</v>
          </cell>
          <cell r="L119">
            <v>25000</v>
          </cell>
          <cell r="M119">
            <v>5000</v>
          </cell>
        </row>
        <row r="120">
          <cell r="F120">
            <v>1</v>
          </cell>
          <cell r="G120" t="str">
            <v>org</v>
          </cell>
          <cell r="I120" t="str">
            <v>Tukang Batu</v>
          </cell>
          <cell r="J120" t="str">
            <v>@</v>
          </cell>
          <cell r="K120" t="str">
            <v>Rp.</v>
          </cell>
          <cell r="L120">
            <v>25000</v>
          </cell>
          <cell r="M120">
            <v>25000</v>
          </cell>
        </row>
        <row r="121">
          <cell r="F121">
            <v>0.1</v>
          </cell>
          <cell r="G121" t="str">
            <v>org</v>
          </cell>
          <cell r="I121" t="str">
            <v>Kepala Tukang</v>
          </cell>
          <cell r="J121" t="str">
            <v>@</v>
          </cell>
          <cell r="K121" t="str">
            <v>Rp.</v>
          </cell>
          <cell r="L121">
            <v>27500</v>
          </cell>
          <cell r="M121">
            <v>2750</v>
          </cell>
        </row>
        <row r="122">
          <cell r="F122">
            <v>0.376</v>
          </cell>
          <cell r="G122" t="str">
            <v>M3</v>
          </cell>
          <cell r="I122" t="str">
            <v xml:space="preserve"> Pasir Pasang</v>
          </cell>
          <cell r="J122" t="str">
            <v>@</v>
          </cell>
          <cell r="K122" t="str">
            <v>Rp.</v>
          </cell>
          <cell r="L122">
            <v>90000</v>
          </cell>
          <cell r="M122">
            <v>33840</v>
          </cell>
        </row>
        <row r="123">
          <cell r="F123">
            <v>125</v>
          </cell>
          <cell r="G123" t="str">
            <v>buah</v>
          </cell>
          <cell r="I123" t="str">
            <v xml:space="preserve"> Batu Batako</v>
          </cell>
          <cell r="J123" t="str">
            <v>@</v>
          </cell>
          <cell r="K123" t="str">
            <v>Rp.</v>
          </cell>
          <cell r="L123">
            <v>2650</v>
          </cell>
          <cell r="M123">
            <v>331250</v>
          </cell>
        </row>
        <row r="124">
          <cell r="F124">
            <v>2.5499999999999998</v>
          </cell>
          <cell r="G124" t="str">
            <v>zak</v>
          </cell>
          <cell r="I124" t="str">
            <v xml:space="preserve"> Semen portland</v>
          </cell>
          <cell r="J124" t="str">
            <v>@</v>
          </cell>
          <cell r="K124" t="str">
            <v>Rp.</v>
          </cell>
          <cell r="L124">
            <v>37500</v>
          </cell>
          <cell r="M124">
            <v>95625</v>
          </cell>
        </row>
        <row r="125">
          <cell r="I125" t="str">
            <v>Jumlah</v>
          </cell>
          <cell r="L125" t="str">
            <v>Rp.</v>
          </cell>
          <cell r="M125">
            <v>538465</v>
          </cell>
        </row>
        <row r="126">
          <cell r="F126" t="str">
            <v xml:space="preserve">Pekerjaan Beton  rabat 1 pc : 3 psr : 5 krl </v>
          </cell>
          <cell r="Q126">
            <v>618125</v>
          </cell>
        </row>
        <row r="127">
          <cell r="F127">
            <v>5</v>
          </cell>
          <cell r="G127" t="str">
            <v>org</v>
          </cell>
          <cell r="I127" t="str">
            <v>Pekerja</v>
          </cell>
          <cell r="J127" t="str">
            <v>@</v>
          </cell>
          <cell r="K127" t="str">
            <v>Rp.</v>
          </cell>
          <cell r="L127">
            <v>22500</v>
          </cell>
          <cell r="M127">
            <v>112500</v>
          </cell>
        </row>
        <row r="128">
          <cell r="F128">
            <v>0.5</v>
          </cell>
          <cell r="G128" t="str">
            <v>org</v>
          </cell>
          <cell r="I128" t="str">
            <v>Mandor</v>
          </cell>
          <cell r="J128" t="str">
            <v>@</v>
          </cell>
          <cell r="K128" t="str">
            <v>Rp.</v>
          </cell>
          <cell r="L128">
            <v>25000</v>
          </cell>
          <cell r="M128">
            <v>12500</v>
          </cell>
        </row>
        <row r="129">
          <cell r="F129">
            <v>1</v>
          </cell>
          <cell r="G129" t="str">
            <v>org</v>
          </cell>
          <cell r="I129" t="str">
            <v>Tukang Batu</v>
          </cell>
          <cell r="J129" t="str">
            <v>@</v>
          </cell>
          <cell r="K129" t="str">
            <v>Rp.</v>
          </cell>
          <cell r="L129">
            <v>25000</v>
          </cell>
          <cell r="M129">
            <v>25000</v>
          </cell>
        </row>
        <row r="130">
          <cell r="F130">
            <v>0.1</v>
          </cell>
          <cell r="G130" t="str">
            <v>org</v>
          </cell>
          <cell r="I130" t="str">
            <v>Kepala Tukang</v>
          </cell>
          <cell r="J130" t="str">
            <v>@</v>
          </cell>
          <cell r="K130" t="str">
            <v>Rp.</v>
          </cell>
          <cell r="L130">
            <v>27500</v>
          </cell>
          <cell r="M130">
            <v>2750</v>
          </cell>
        </row>
        <row r="131">
          <cell r="F131">
            <v>0.65</v>
          </cell>
          <cell r="G131" t="str">
            <v>M3</v>
          </cell>
          <cell r="I131" t="str">
            <v xml:space="preserve"> Pasir Pasang</v>
          </cell>
          <cell r="J131" t="str">
            <v>@</v>
          </cell>
          <cell r="K131" t="str">
            <v>Rp.</v>
          </cell>
          <cell r="L131">
            <v>90000</v>
          </cell>
          <cell r="M131">
            <v>58500</v>
          </cell>
        </row>
        <row r="132">
          <cell r="F132">
            <v>0.875</v>
          </cell>
          <cell r="G132" t="str">
            <v>M3</v>
          </cell>
          <cell r="I132" t="str">
            <v xml:space="preserve"> Batu Pecah 2/3</v>
          </cell>
          <cell r="J132" t="str">
            <v>@</v>
          </cell>
          <cell r="K132" t="str">
            <v>Rp.</v>
          </cell>
          <cell r="L132">
            <v>240000</v>
          </cell>
          <cell r="M132">
            <v>210000</v>
          </cell>
        </row>
        <row r="133">
          <cell r="F133">
            <v>5.25</v>
          </cell>
          <cell r="G133" t="str">
            <v>zak</v>
          </cell>
          <cell r="I133" t="str">
            <v xml:space="preserve"> Semen portland</v>
          </cell>
          <cell r="J133" t="str">
            <v>@</v>
          </cell>
          <cell r="K133" t="str">
            <v>Rp.</v>
          </cell>
          <cell r="L133">
            <v>37500</v>
          </cell>
          <cell r="M133">
            <v>196875</v>
          </cell>
        </row>
        <row r="134">
          <cell r="I134" t="str">
            <v>Jumlah</v>
          </cell>
          <cell r="L134" t="str">
            <v>Rp.</v>
          </cell>
          <cell r="M134">
            <v>618125</v>
          </cell>
        </row>
        <row r="135">
          <cell r="F135" t="str">
            <v>Beton Siklop K-175</v>
          </cell>
          <cell r="Q135">
            <v>691756.5</v>
          </cell>
        </row>
        <row r="136">
          <cell r="F136" t="str">
            <v>Pekerjaan cor :</v>
          </cell>
        </row>
        <row r="137">
          <cell r="F137">
            <v>5</v>
          </cell>
          <cell r="G137" t="str">
            <v>org</v>
          </cell>
          <cell r="I137" t="str">
            <v>Pekerja</v>
          </cell>
          <cell r="J137" t="str">
            <v>@</v>
          </cell>
          <cell r="K137" t="str">
            <v>Rp.</v>
          </cell>
          <cell r="L137">
            <v>22500</v>
          </cell>
          <cell r="M137">
            <v>112500</v>
          </cell>
        </row>
        <row r="138">
          <cell r="F138">
            <v>0.5</v>
          </cell>
          <cell r="G138" t="str">
            <v>org</v>
          </cell>
          <cell r="I138" t="str">
            <v>Mandor</v>
          </cell>
          <cell r="J138" t="str">
            <v>@</v>
          </cell>
          <cell r="K138" t="str">
            <v>Rp.</v>
          </cell>
          <cell r="L138">
            <v>25000</v>
          </cell>
          <cell r="M138">
            <v>12500</v>
          </cell>
        </row>
        <row r="139">
          <cell r="F139">
            <v>1</v>
          </cell>
          <cell r="G139" t="str">
            <v>org</v>
          </cell>
          <cell r="I139" t="str">
            <v>Tukang Batu</v>
          </cell>
          <cell r="J139" t="str">
            <v>@</v>
          </cell>
          <cell r="K139" t="str">
            <v>Rp.</v>
          </cell>
          <cell r="L139">
            <v>25000</v>
          </cell>
          <cell r="M139">
            <v>25000</v>
          </cell>
        </row>
        <row r="140">
          <cell r="F140">
            <v>0.1</v>
          </cell>
          <cell r="G140" t="str">
            <v>org</v>
          </cell>
          <cell r="I140" t="str">
            <v>Kepala Tukang</v>
          </cell>
          <cell r="J140" t="str">
            <v>@</v>
          </cell>
          <cell r="K140" t="str">
            <v>Rp.</v>
          </cell>
          <cell r="L140">
            <v>27500</v>
          </cell>
          <cell r="M140">
            <v>2750</v>
          </cell>
        </row>
        <row r="141">
          <cell r="F141">
            <v>0.39760000000000001</v>
          </cell>
          <cell r="G141" t="str">
            <v>M3</v>
          </cell>
          <cell r="I141" t="str">
            <v xml:space="preserve"> Pasir Pasang</v>
          </cell>
          <cell r="J141" t="str">
            <v>@</v>
          </cell>
          <cell r="K141" t="str">
            <v>Rp.</v>
          </cell>
          <cell r="L141">
            <v>90000</v>
          </cell>
          <cell r="M141">
            <v>35784</v>
          </cell>
        </row>
        <row r="142">
          <cell r="F142">
            <v>0.70689999999999997</v>
          </cell>
          <cell r="G142" t="str">
            <v>M3</v>
          </cell>
          <cell r="I142" t="str">
            <v xml:space="preserve"> Batu Pecah 2/3</v>
          </cell>
          <cell r="J142" t="str">
            <v>@</v>
          </cell>
          <cell r="K142" t="str">
            <v>Rp.</v>
          </cell>
          <cell r="L142">
            <v>240000</v>
          </cell>
          <cell r="M142">
            <v>169656</v>
          </cell>
        </row>
        <row r="143">
          <cell r="F143">
            <v>7.9526000000000003</v>
          </cell>
          <cell r="G143" t="str">
            <v>zak</v>
          </cell>
          <cell r="I143" t="str">
            <v xml:space="preserve"> Semen portland</v>
          </cell>
          <cell r="J143" t="str">
            <v>@</v>
          </cell>
          <cell r="K143" t="str">
            <v>Rp.</v>
          </cell>
          <cell r="L143">
            <v>37500</v>
          </cell>
          <cell r="M143">
            <v>298222.5</v>
          </cell>
        </row>
        <row r="144">
          <cell r="F144">
            <v>0.44180000000000003</v>
          </cell>
          <cell r="G144" t="str">
            <v>Jam</v>
          </cell>
          <cell r="I144" t="str">
            <v>Concrete Mixer</v>
          </cell>
          <cell r="J144" t="str">
            <v>@</v>
          </cell>
          <cell r="K144" t="str">
            <v>Rp.</v>
          </cell>
          <cell r="L144">
            <v>45000</v>
          </cell>
          <cell r="M144">
            <v>19881</v>
          </cell>
        </row>
        <row r="145">
          <cell r="F145">
            <v>0.44180000000000003</v>
          </cell>
          <cell r="G145" t="str">
            <v>Jam</v>
          </cell>
          <cell r="I145" t="str">
            <v>Concrete Vibrator</v>
          </cell>
          <cell r="J145" t="str">
            <v>@</v>
          </cell>
          <cell r="K145" t="str">
            <v>Rp.</v>
          </cell>
          <cell r="L145">
            <v>35000</v>
          </cell>
          <cell r="M145">
            <v>15463</v>
          </cell>
        </row>
        <row r="146">
          <cell r="I146" t="str">
            <v>Jumlah</v>
          </cell>
          <cell r="L146" t="str">
            <v>Rp.</v>
          </cell>
          <cell r="M146">
            <v>691756.5</v>
          </cell>
        </row>
        <row r="147">
          <cell r="F147" t="str">
            <v>Beton bertulang K-175</v>
          </cell>
          <cell r="Q147">
            <v>2406756.5</v>
          </cell>
        </row>
        <row r="148">
          <cell r="F148" t="str">
            <v>Pekerjaan cor :</v>
          </cell>
        </row>
        <row r="149">
          <cell r="F149">
            <v>5</v>
          </cell>
          <cell r="G149" t="str">
            <v>org</v>
          </cell>
          <cell r="I149" t="str">
            <v>Pekerja</v>
          </cell>
          <cell r="J149" t="str">
            <v>@</v>
          </cell>
          <cell r="K149" t="str">
            <v>Rp.</v>
          </cell>
          <cell r="L149">
            <v>22500</v>
          </cell>
          <cell r="M149">
            <v>112500</v>
          </cell>
        </row>
        <row r="150">
          <cell r="F150">
            <v>0.5</v>
          </cell>
          <cell r="G150" t="str">
            <v>org</v>
          </cell>
          <cell r="I150" t="str">
            <v>Mandor</v>
          </cell>
          <cell r="J150" t="str">
            <v>@</v>
          </cell>
          <cell r="K150" t="str">
            <v>Rp.</v>
          </cell>
          <cell r="L150">
            <v>25000</v>
          </cell>
          <cell r="M150">
            <v>12500</v>
          </cell>
        </row>
        <row r="151">
          <cell r="F151">
            <v>1</v>
          </cell>
          <cell r="G151" t="str">
            <v>org</v>
          </cell>
          <cell r="I151" t="str">
            <v>Tukang Batu</v>
          </cell>
          <cell r="J151" t="str">
            <v>@</v>
          </cell>
          <cell r="K151" t="str">
            <v>Rp.</v>
          </cell>
          <cell r="L151">
            <v>25000</v>
          </cell>
          <cell r="M151">
            <v>25000</v>
          </cell>
        </row>
        <row r="152">
          <cell r="F152">
            <v>0.1</v>
          </cell>
          <cell r="G152" t="str">
            <v>org</v>
          </cell>
          <cell r="I152" t="str">
            <v>Kepala Tukang</v>
          </cell>
          <cell r="J152" t="str">
            <v>@</v>
          </cell>
          <cell r="K152" t="str">
            <v>Rp.</v>
          </cell>
          <cell r="L152">
            <v>27500</v>
          </cell>
          <cell r="M152">
            <v>2750</v>
          </cell>
        </row>
        <row r="153">
          <cell r="F153">
            <v>0.39760000000000001</v>
          </cell>
          <cell r="G153" t="str">
            <v>M3</v>
          </cell>
          <cell r="I153" t="str">
            <v xml:space="preserve"> Pasir Pasang</v>
          </cell>
          <cell r="J153" t="str">
            <v>@</v>
          </cell>
          <cell r="K153" t="str">
            <v>Rp.</v>
          </cell>
          <cell r="L153">
            <v>90000</v>
          </cell>
          <cell r="M153">
            <v>35784</v>
          </cell>
        </row>
        <row r="154">
          <cell r="F154">
            <v>0.70689999999999997</v>
          </cell>
          <cell r="G154" t="str">
            <v>M3</v>
          </cell>
          <cell r="I154" t="str">
            <v xml:space="preserve"> Batu Pecah 2/3</v>
          </cell>
          <cell r="J154" t="str">
            <v>@</v>
          </cell>
          <cell r="K154" t="str">
            <v>Rp.</v>
          </cell>
          <cell r="L154">
            <v>240000</v>
          </cell>
          <cell r="M154">
            <v>169656</v>
          </cell>
        </row>
        <row r="155">
          <cell r="F155">
            <v>7.9526000000000003</v>
          </cell>
          <cell r="G155" t="str">
            <v>zak</v>
          </cell>
          <cell r="I155" t="str">
            <v xml:space="preserve"> Semen portland</v>
          </cell>
          <cell r="J155" t="str">
            <v>@</v>
          </cell>
          <cell r="K155" t="str">
            <v>Rp.</v>
          </cell>
          <cell r="L155">
            <v>37500</v>
          </cell>
          <cell r="M155">
            <v>298222.5</v>
          </cell>
        </row>
        <row r="156">
          <cell r="F156">
            <v>0.44180000000000003</v>
          </cell>
          <cell r="G156" t="str">
            <v>Jam</v>
          </cell>
          <cell r="I156" t="str">
            <v>Concrete Mixer</v>
          </cell>
          <cell r="J156" t="str">
            <v>@</v>
          </cell>
          <cell r="K156" t="str">
            <v>Rp.</v>
          </cell>
          <cell r="L156">
            <v>45000</v>
          </cell>
          <cell r="M156">
            <v>19881</v>
          </cell>
        </row>
        <row r="157">
          <cell r="F157">
            <v>0.44180000000000003</v>
          </cell>
          <cell r="G157" t="str">
            <v>Jam</v>
          </cell>
          <cell r="I157" t="str">
            <v>Concrete Vibrator</v>
          </cell>
          <cell r="J157" t="str">
            <v>@</v>
          </cell>
          <cell r="K157" t="str">
            <v>Rp.</v>
          </cell>
          <cell r="L157">
            <v>35000</v>
          </cell>
          <cell r="M157">
            <v>15463</v>
          </cell>
        </row>
        <row r="158">
          <cell r="M158">
            <v>691756.5</v>
          </cell>
        </row>
        <row r="159">
          <cell r="F159" t="str">
            <v>Pekerjaan Pembesian :</v>
          </cell>
        </row>
        <row r="160">
          <cell r="F160">
            <v>3</v>
          </cell>
          <cell r="G160" t="str">
            <v>org</v>
          </cell>
          <cell r="I160" t="str">
            <v>Tukang Besi</v>
          </cell>
          <cell r="J160" t="str">
            <v>@</v>
          </cell>
          <cell r="K160" t="str">
            <v>Rp.</v>
          </cell>
          <cell r="L160">
            <v>25000</v>
          </cell>
          <cell r="M160">
            <v>75000</v>
          </cell>
        </row>
        <row r="161">
          <cell r="F161">
            <v>6</v>
          </cell>
          <cell r="G161" t="str">
            <v>org</v>
          </cell>
          <cell r="I161" t="str">
            <v>Pekerja</v>
          </cell>
          <cell r="J161" t="str">
            <v>@</v>
          </cell>
          <cell r="K161" t="str">
            <v>Rp.</v>
          </cell>
          <cell r="L161">
            <v>22500</v>
          </cell>
          <cell r="M161">
            <v>135000</v>
          </cell>
        </row>
        <row r="162">
          <cell r="F162">
            <v>110</v>
          </cell>
          <cell r="G162" t="str">
            <v>kg</v>
          </cell>
          <cell r="I162" t="str">
            <v xml:space="preserve"> Besi Beton </v>
          </cell>
          <cell r="J162" t="str">
            <v>@</v>
          </cell>
          <cell r="K162" t="str">
            <v>Rp.</v>
          </cell>
          <cell r="L162">
            <v>8500</v>
          </cell>
          <cell r="M162">
            <v>935000</v>
          </cell>
        </row>
        <row r="163">
          <cell r="F163">
            <v>2.5</v>
          </cell>
          <cell r="G163" t="str">
            <v>kg</v>
          </cell>
          <cell r="I163" t="str">
            <v xml:space="preserve"> Kawat Ikat</v>
          </cell>
          <cell r="J163" t="str">
            <v>@</v>
          </cell>
          <cell r="K163" t="str">
            <v>Rp.</v>
          </cell>
          <cell r="L163">
            <v>15000</v>
          </cell>
          <cell r="M163">
            <v>37500</v>
          </cell>
        </row>
        <row r="164">
          <cell r="M164">
            <v>1182500</v>
          </cell>
        </row>
        <row r="165">
          <cell r="F165" t="str">
            <v>Pekerjaan Begisting dan Bongkaran :</v>
          </cell>
        </row>
        <row r="166">
          <cell r="F166">
            <v>4</v>
          </cell>
          <cell r="G166" t="str">
            <v>org</v>
          </cell>
          <cell r="I166" t="str">
            <v>Tukang Batu</v>
          </cell>
          <cell r="J166" t="str">
            <v>@</v>
          </cell>
          <cell r="K166" t="str">
            <v>Rp.</v>
          </cell>
          <cell r="L166">
            <v>25000</v>
          </cell>
          <cell r="M166">
            <v>100000</v>
          </cell>
        </row>
        <row r="167">
          <cell r="F167">
            <v>0.4</v>
          </cell>
          <cell r="G167" t="str">
            <v>org</v>
          </cell>
          <cell r="I167" t="str">
            <v>Kepala Tukang</v>
          </cell>
          <cell r="J167" t="str">
            <v>@</v>
          </cell>
          <cell r="K167" t="str">
            <v>Rp.</v>
          </cell>
          <cell r="L167">
            <v>27500</v>
          </cell>
          <cell r="M167">
            <v>11000</v>
          </cell>
        </row>
        <row r="168">
          <cell r="F168">
            <v>2</v>
          </cell>
          <cell r="G168" t="str">
            <v>org</v>
          </cell>
          <cell r="I168" t="str">
            <v>Pekerja</v>
          </cell>
          <cell r="J168" t="str">
            <v>@</v>
          </cell>
          <cell r="K168" t="str">
            <v>Rp.</v>
          </cell>
          <cell r="L168">
            <v>22500</v>
          </cell>
          <cell r="M168">
            <v>45000</v>
          </cell>
        </row>
        <row r="169">
          <cell r="F169">
            <v>0.1</v>
          </cell>
          <cell r="G169" t="str">
            <v>org</v>
          </cell>
          <cell r="I169" t="str">
            <v>Mandor</v>
          </cell>
          <cell r="J169" t="str">
            <v>@</v>
          </cell>
          <cell r="K169" t="str">
            <v>Rp.</v>
          </cell>
          <cell r="L169">
            <v>25000</v>
          </cell>
          <cell r="M169">
            <v>2500</v>
          </cell>
        </row>
        <row r="170">
          <cell r="F170">
            <v>4</v>
          </cell>
          <cell r="G170" t="str">
            <v>kg</v>
          </cell>
          <cell r="I170" t="str">
            <v>paku &gt; 5 cm</v>
          </cell>
          <cell r="J170" t="str">
            <v>@</v>
          </cell>
          <cell r="K170" t="str">
            <v>Rp.</v>
          </cell>
          <cell r="L170">
            <v>12500</v>
          </cell>
          <cell r="M170">
            <v>50000</v>
          </cell>
        </row>
        <row r="171">
          <cell r="F171">
            <v>0.3</v>
          </cell>
          <cell r="G171" t="str">
            <v>M3</v>
          </cell>
          <cell r="I171" t="str">
            <v xml:space="preserve"> Kayu begisting</v>
          </cell>
          <cell r="J171" t="str">
            <v>@</v>
          </cell>
          <cell r="K171" t="str">
            <v>Rp.</v>
          </cell>
          <cell r="L171">
            <v>900000</v>
          </cell>
          <cell r="M171">
            <v>270000</v>
          </cell>
        </row>
        <row r="172">
          <cell r="F172">
            <v>2.4</v>
          </cell>
          <cell r="G172" t="str">
            <v>org</v>
          </cell>
          <cell r="I172" t="str">
            <v>Pekerja</v>
          </cell>
          <cell r="J172" t="str">
            <v>@</v>
          </cell>
          <cell r="K172" t="str">
            <v>Rp.</v>
          </cell>
          <cell r="L172">
            <v>22500</v>
          </cell>
          <cell r="M172">
            <v>54000</v>
          </cell>
        </row>
        <row r="173">
          <cell r="I173" t="str">
            <v>Jumlah</v>
          </cell>
          <cell r="L173" t="str">
            <v>Rp.</v>
          </cell>
          <cell r="M173">
            <v>532500</v>
          </cell>
        </row>
        <row r="174">
          <cell r="I174" t="str">
            <v xml:space="preserve">Total biaya untuk 1 kg besi    =  </v>
          </cell>
          <cell r="L174" t="str">
            <v>Rp.</v>
          </cell>
          <cell r="M174">
            <v>11825</v>
          </cell>
        </row>
        <row r="175">
          <cell r="F175" t="str">
            <v>Beton K-250</v>
          </cell>
          <cell r="Q175">
            <v>714385.5</v>
          </cell>
        </row>
        <row r="176">
          <cell r="F176">
            <v>5</v>
          </cell>
          <cell r="G176" t="str">
            <v>org</v>
          </cell>
          <cell r="I176" t="str">
            <v>Pekerja</v>
          </cell>
          <cell r="J176" t="str">
            <v>@</v>
          </cell>
          <cell r="K176" t="str">
            <v>Rp.</v>
          </cell>
          <cell r="L176">
            <v>22500</v>
          </cell>
          <cell r="M176">
            <v>112500</v>
          </cell>
        </row>
        <row r="177">
          <cell r="F177">
            <v>0.5</v>
          </cell>
          <cell r="G177" t="str">
            <v>org</v>
          </cell>
          <cell r="I177" t="str">
            <v>Mandor</v>
          </cell>
          <cell r="J177" t="str">
            <v>@</v>
          </cell>
          <cell r="K177" t="str">
            <v>Rp.</v>
          </cell>
          <cell r="L177">
            <v>25000</v>
          </cell>
          <cell r="M177">
            <v>12500</v>
          </cell>
        </row>
        <row r="178">
          <cell r="F178">
            <v>1</v>
          </cell>
          <cell r="G178" t="str">
            <v>org</v>
          </cell>
          <cell r="I178" t="str">
            <v>Tukang Batu</v>
          </cell>
          <cell r="J178" t="str">
            <v>@</v>
          </cell>
          <cell r="K178" t="str">
            <v>Rp.</v>
          </cell>
          <cell r="L178">
            <v>25000</v>
          </cell>
          <cell r="M178">
            <v>25000</v>
          </cell>
        </row>
        <row r="179">
          <cell r="F179">
            <v>0.1</v>
          </cell>
          <cell r="G179" t="str">
            <v>org</v>
          </cell>
          <cell r="I179" t="str">
            <v>Kepala Tukang</v>
          </cell>
          <cell r="J179" t="str">
            <v>@</v>
          </cell>
          <cell r="K179" t="str">
            <v>Rp.</v>
          </cell>
          <cell r="L179">
            <v>27500</v>
          </cell>
          <cell r="M179">
            <v>2750</v>
          </cell>
        </row>
        <row r="180">
          <cell r="F180">
            <v>0.44350000000000001</v>
          </cell>
          <cell r="G180" t="str">
            <v>M3</v>
          </cell>
          <cell r="I180" t="str">
            <v xml:space="preserve"> Pasir Pasang</v>
          </cell>
          <cell r="J180" t="str">
            <v>@</v>
          </cell>
          <cell r="K180" t="str">
            <v>Rp.</v>
          </cell>
          <cell r="L180">
            <v>90000</v>
          </cell>
          <cell r="M180">
            <v>39915</v>
          </cell>
        </row>
        <row r="181">
          <cell r="F181">
            <v>0.64059999999999995</v>
          </cell>
          <cell r="G181" t="str">
            <v>M3</v>
          </cell>
          <cell r="I181" t="str">
            <v xml:space="preserve"> Batu Pecah 2/3</v>
          </cell>
          <cell r="J181" t="str">
            <v>@</v>
          </cell>
          <cell r="K181" t="str">
            <v>Rp.</v>
          </cell>
          <cell r="L181">
            <v>240000</v>
          </cell>
          <cell r="M181">
            <v>153744</v>
          </cell>
        </row>
        <row r="182">
          <cell r="F182">
            <v>8.8702000000000005</v>
          </cell>
          <cell r="G182" t="str">
            <v>zak</v>
          </cell>
          <cell r="I182" t="str">
            <v xml:space="preserve"> Semen portland</v>
          </cell>
          <cell r="J182" t="str">
            <v>@</v>
          </cell>
          <cell r="K182" t="str">
            <v>Rp.</v>
          </cell>
          <cell r="L182">
            <v>37500</v>
          </cell>
          <cell r="M182">
            <v>332632.5</v>
          </cell>
        </row>
        <row r="183">
          <cell r="F183">
            <v>0.44180000000000003</v>
          </cell>
          <cell r="G183" t="str">
            <v>Jam</v>
          </cell>
          <cell r="I183" t="str">
            <v>Concrete Mixer</v>
          </cell>
          <cell r="J183" t="str">
            <v>@</v>
          </cell>
          <cell r="K183" t="str">
            <v>Rp.</v>
          </cell>
          <cell r="L183">
            <v>45000</v>
          </cell>
          <cell r="M183">
            <v>19881</v>
          </cell>
        </row>
        <row r="184">
          <cell r="F184">
            <v>0.44180000000000003</v>
          </cell>
          <cell r="G184" t="str">
            <v>Jam</v>
          </cell>
          <cell r="I184" t="str">
            <v>Concrete Vibrator</v>
          </cell>
          <cell r="J184" t="str">
            <v>@</v>
          </cell>
          <cell r="K184" t="str">
            <v>Rp.</v>
          </cell>
          <cell r="L184">
            <v>35000</v>
          </cell>
          <cell r="M184">
            <v>15463</v>
          </cell>
        </row>
        <row r="185">
          <cell r="M185">
            <v>714385.5</v>
          </cell>
        </row>
        <row r="186">
          <cell r="F186" t="str">
            <v>Beton K-450</v>
          </cell>
          <cell r="Q186">
            <v>787352.63</v>
          </cell>
        </row>
        <row r="187">
          <cell r="F187">
            <v>5</v>
          </cell>
          <cell r="G187" t="str">
            <v>org</v>
          </cell>
          <cell r="I187" t="str">
            <v>Pekerja</v>
          </cell>
          <cell r="J187" t="str">
            <v>@</v>
          </cell>
          <cell r="K187" t="str">
            <v>Rp.</v>
          </cell>
          <cell r="L187">
            <v>22500</v>
          </cell>
          <cell r="M187">
            <v>112500</v>
          </cell>
        </row>
        <row r="188">
          <cell r="F188">
            <v>0.5</v>
          </cell>
          <cell r="G188" t="str">
            <v>org</v>
          </cell>
          <cell r="I188" t="str">
            <v>Mandor</v>
          </cell>
          <cell r="J188" t="str">
            <v>@</v>
          </cell>
          <cell r="K188" t="str">
            <v>Rp.</v>
          </cell>
          <cell r="L188">
            <v>25000</v>
          </cell>
          <cell r="M188">
            <v>12500</v>
          </cell>
        </row>
        <row r="189">
          <cell r="F189">
            <v>1</v>
          </cell>
          <cell r="G189" t="str">
            <v>org</v>
          </cell>
          <cell r="I189" t="str">
            <v>Tukang Batu</v>
          </cell>
          <cell r="J189" t="str">
            <v>@</v>
          </cell>
          <cell r="K189" t="str">
            <v>Rp.</v>
          </cell>
          <cell r="L189">
            <v>25000</v>
          </cell>
          <cell r="M189">
            <v>25000</v>
          </cell>
        </row>
        <row r="190">
          <cell r="F190">
            <v>0.1</v>
          </cell>
          <cell r="G190" t="str">
            <v>org</v>
          </cell>
          <cell r="I190" t="str">
            <v>Kepala Tukang</v>
          </cell>
          <cell r="J190" t="str">
            <v>@</v>
          </cell>
          <cell r="K190" t="str">
            <v>Rp.</v>
          </cell>
          <cell r="L190">
            <v>27500</v>
          </cell>
          <cell r="M190">
            <v>2750</v>
          </cell>
        </row>
        <row r="191">
          <cell r="F191">
            <v>0.41034999999999999</v>
          </cell>
          <cell r="G191" t="str">
            <v>M3</v>
          </cell>
          <cell r="I191" t="str">
            <v xml:space="preserve"> Pasir Pasang</v>
          </cell>
          <cell r="J191" t="str">
            <v>@</v>
          </cell>
          <cell r="K191" t="str">
            <v>Rp.</v>
          </cell>
          <cell r="L191">
            <v>90000</v>
          </cell>
          <cell r="M191">
            <v>36931.5</v>
          </cell>
        </row>
        <row r="192">
          <cell r="F192">
            <v>0.62685000000000002</v>
          </cell>
          <cell r="G192" t="str">
            <v>M3</v>
          </cell>
          <cell r="I192" t="str">
            <v xml:space="preserve"> Batu Pecah 2/3</v>
          </cell>
          <cell r="J192" t="str">
            <v>@</v>
          </cell>
          <cell r="K192" t="str">
            <v>Rp.</v>
          </cell>
          <cell r="L192">
            <v>240000</v>
          </cell>
          <cell r="M192">
            <v>150444</v>
          </cell>
        </row>
        <row r="193">
          <cell r="F193">
            <v>10.983550000000001</v>
          </cell>
          <cell r="G193" t="str">
            <v>zak</v>
          </cell>
          <cell r="I193" t="str">
            <v xml:space="preserve"> Semen portland</v>
          </cell>
          <cell r="J193" t="str">
            <v>@</v>
          </cell>
          <cell r="K193" t="str">
            <v>Rp.</v>
          </cell>
          <cell r="L193">
            <v>37500</v>
          </cell>
          <cell r="M193">
            <v>411883.13</v>
          </cell>
        </row>
        <row r="194">
          <cell r="F194">
            <v>0.44180000000000003</v>
          </cell>
          <cell r="G194" t="str">
            <v>Jam</v>
          </cell>
          <cell r="I194" t="str">
            <v>Concrete Mixer</v>
          </cell>
          <cell r="J194" t="str">
            <v>@</v>
          </cell>
          <cell r="K194" t="str">
            <v>Rp.</v>
          </cell>
          <cell r="L194">
            <v>45000</v>
          </cell>
          <cell r="M194">
            <v>19881</v>
          </cell>
        </row>
        <row r="195">
          <cell r="F195">
            <v>0.44180000000000003</v>
          </cell>
          <cell r="G195" t="str">
            <v>Jam</v>
          </cell>
          <cell r="I195" t="str">
            <v>Concrete Vibrator</v>
          </cell>
          <cell r="J195" t="str">
            <v>@</v>
          </cell>
          <cell r="K195" t="str">
            <v>Rp.</v>
          </cell>
          <cell r="L195">
            <v>35000</v>
          </cell>
          <cell r="M195">
            <v>15463</v>
          </cell>
        </row>
        <row r="196">
          <cell r="M196">
            <v>787352.63</v>
          </cell>
        </row>
        <row r="197">
          <cell r="F197" t="str">
            <v>Pekerjaan Pembesian</v>
          </cell>
          <cell r="Q197">
            <v>11825</v>
          </cell>
        </row>
        <row r="198">
          <cell r="F198">
            <v>0.03</v>
          </cell>
          <cell r="G198" t="str">
            <v>org</v>
          </cell>
          <cell r="I198" t="str">
            <v>Tukang Besi</v>
          </cell>
          <cell r="J198" t="str">
            <v>@</v>
          </cell>
          <cell r="K198" t="str">
            <v>Rp.</v>
          </cell>
          <cell r="L198">
            <v>25000</v>
          </cell>
          <cell r="M198">
            <v>750</v>
          </cell>
        </row>
        <row r="199">
          <cell r="F199">
            <v>0.06</v>
          </cell>
          <cell r="G199" t="str">
            <v>org</v>
          </cell>
          <cell r="I199" t="str">
            <v>Pekerja</v>
          </cell>
          <cell r="J199" t="str">
            <v>@</v>
          </cell>
          <cell r="K199" t="str">
            <v>Rp.</v>
          </cell>
          <cell r="L199">
            <v>22500</v>
          </cell>
          <cell r="M199">
            <v>1350</v>
          </cell>
        </row>
        <row r="200">
          <cell r="F200">
            <v>1.1000000000000001</v>
          </cell>
          <cell r="G200" t="str">
            <v>kg</v>
          </cell>
          <cell r="I200" t="str">
            <v xml:space="preserve"> Besi Beton </v>
          </cell>
          <cell r="J200" t="str">
            <v>@</v>
          </cell>
          <cell r="K200" t="str">
            <v>Rp.</v>
          </cell>
          <cell r="L200">
            <v>8500</v>
          </cell>
          <cell r="M200">
            <v>9350</v>
          </cell>
        </row>
        <row r="201">
          <cell r="F201">
            <v>2.5000000000000001E-2</v>
          </cell>
          <cell r="G201" t="str">
            <v>kg</v>
          </cell>
          <cell r="I201" t="str">
            <v xml:space="preserve"> Kawat Ikat</v>
          </cell>
          <cell r="J201" t="str">
            <v>@</v>
          </cell>
          <cell r="K201" t="str">
            <v>Rp.</v>
          </cell>
          <cell r="L201">
            <v>15000</v>
          </cell>
          <cell r="M201">
            <v>375</v>
          </cell>
        </row>
        <row r="202">
          <cell r="M202">
            <v>11825</v>
          </cell>
        </row>
        <row r="203">
          <cell r="F203" t="str">
            <v>Pekerjaan Begisting dan Bongkaran</v>
          </cell>
          <cell r="Q203">
            <v>985250</v>
          </cell>
        </row>
        <row r="204">
          <cell r="F204">
            <v>1</v>
          </cell>
          <cell r="G204" t="str">
            <v>org</v>
          </cell>
          <cell r="I204" t="str">
            <v>Tukang Batu</v>
          </cell>
          <cell r="J204" t="str">
            <v>@</v>
          </cell>
          <cell r="K204" t="str">
            <v>Rp.</v>
          </cell>
          <cell r="L204">
            <v>25000</v>
          </cell>
          <cell r="M204">
            <v>25000</v>
          </cell>
        </row>
        <row r="205">
          <cell r="F205">
            <v>0.1</v>
          </cell>
          <cell r="G205" t="str">
            <v>org</v>
          </cell>
          <cell r="I205" t="str">
            <v>Kepala Tukang</v>
          </cell>
          <cell r="J205" t="str">
            <v>@</v>
          </cell>
          <cell r="K205" t="str">
            <v>Rp.</v>
          </cell>
          <cell r="L205">
            <v>27500</v>
          </cell>
          <cell r="M205">
            <v>2750</v>
          </cell>
        </row>
        <row r="206">
          <cell r="F206">
            <v>2</v>
          </cell>
          <cell r="G206" t="str">
            <v>org</v>
          </cell>
          <cell r="I206" t="str">
            <v>Pekerja</v>
          </cell>
          <cell r="J206" t="str">
            <v>@</v>
          </cell>
          <cell r="K206" t="str">
            <v>Rp.</v>
          </cell>
          <cell r="L206">
            <v>22500</v>
          </cell>
          <cell r="M206">
            <v>45000</v>
          </cell>
        </row>
        <row r="207">
          <cell r="F207">
            <v>0.1</v>
          </cell>
          <cell r="G207" t="str">
            <v>org</v>
          </cell>
          <cell r="I207" t="str">
            <v>Mandor</v>
          </cell>
          <cell r="J207" t="str">
            <v>@</v>
          </cell>
          <cell r="K207" t="str">
            <v>Rp.</v>
          </cell>
          <cell r="L207">
            <v>25000</v>
          </cell>
          <cell r="M207">
            <v>2500</v>
          </cell>
        </row>
        <row r="208">
          <cell r="F208">
            <v>2</v>
          </cell>
          <cell r="G208" t="str">
            <v>kg</v>
          </cell>
          <cell r="I208" t="str">
            <v>paku &gt; 5 cm</v>
          </cell>
          <cell r="J208" t="str">
            <v>@</v>
          </cell>
          <cell r="K208" t="str">
            <v>Rp.</v>
          </cell>
          <cell r="L208">
            <v>12500</v>
          </cell>
          <cell r="M208">
            <v>25000</v>
          </cell>
        </row>
        <row r="209">
          <cell r="F209">
            <v>0.15</v>
          </cell>
          <cell r="G209" t="str">
            <v>M3</v>
          </cell>
          <cell r="I209" t="str">
            <v xml:space="preserve"> Kayu perancah</v>
          </cell>
          <cell r="J209" t="str">
            <v>@</v>
          </cell>
          <cell r="K209" t="str">
            <v>Rp.</v>
          </cell>
          <cell r="L209">
            <v>900000</v>
          </cell>
          <cell r="M209">
            <v>135000</v>
          </cell>
        </row>
        <row r="210">
          <cell r="F210">
            <v>1</v>
          </cell>
          <cell r="G210" t="str">
            <v>Unit</v>
          </cell>
          <cell r="I210" t="str">
            <v>Begisting Plat Pabrikan</v>
          </cell>
          <cell r="J210" t="str">
            <v>@</v>
          </cell>
          <cell r="K210" t="str">
            <v>Rp.</v>
          </cell>
          <cell r="L210">
            <v>750000</v>
          </cell>
          <cell r="M210">
            <v>750000</v>
          </cell>
        </row>
        <row r="211">
          <cell r="I211" t="str">
            <v>Jumlah</v>
          </cell>
          <cell r="L211" t="str">
            <v>Rp.</v>
          </cell>
          <cell r="M211">
            <v>985250</v>
          </cell>
        </row>
        <row r="212">
          <cell r="F212" t="str">
            <v>Beton Bertulang untuk Sloof &amp; Ring Balk 15/20</v>
          </cell>
          <cell r="Q212">
            <v>3293631.5</v>
          </cell>
        </row>
        <row r="213">
          <cell r="F213">
            <v>1</v>
          </cell>
          <cell r="G213" t="str">
            <v>M3</v>
          </cell>
          <cell r="I213" t="str">
            <v xml:space="preserve">Beton </v>
          </cell>
          <cell r="J213" t="str">
            <v>@</v>
          </cell>
          <cell r="K213" t="str">
            <v>Rp.</v>
          </cell>
          <cell r="L213">
            <v>691756.5</v>
          </cell>
          <cell r="M213">
            <v>691756.5</v>
          </cell>
        </row>
        <row r="214">
          <cell r="F214">
            <v>1.75</v>
          </cell>
          <cell r="G214" t="str">
            <v>Unit</v>
          </cell>
          <cell r="I214" t="str">
            <v>Pekerjaan Pembesian</v>
          </cell>
          <cell r="J214" t="str">
            <v>@</v>
          </cell>
          <cell r="K214" t="str">
            <v>Rp.</v>
          </cell>
          <cell r="L214">
            <v>1182500</v>
          </cell>
          <cell r="M214">
            <v>2069375</v>
          </cell>
        </row>
        <row r="215">
          <cell r="F215">
            <v>1</v>
          </cell>
          <cell r="G215" t="str">
            <v>Unit</v>
          </cell>
          <cell r="I215" t="str">
            <v>Pekerjaan begisting dan bongkaran</v>
          </cell>
          <cell r="J215" t="str">
            <v>@</v>
          </cell>
          <cell r="K215" t="str">
            <v>Rp.</v>
          </cell>
          <cell r="L215">
            <v>532500</v>
          </cell>
          <cell r="M215">
            <v>532500</v>
          </cell>
        </row>
        <row r="216">
          <cell r="I216" t="str">
            <v>Jumlah</v>
          </cell>
          <cell r="L216" t="str">
            <v>Rp.</v>
          </cell>
          <cell r="M216">
            <v>3293631.5</v>
          </cell>
        </row>
        <row r="217">
          <cell r="F217" t="str">
            <v>Beton Bertulang untuk Kolom Struktur 25/25</v>
          </cell>
          <cell r="Q217">
            <v>3116256.5</v>
          </cell>
        </row>
        <row r="218">
          <cell r="F218">
            <v>1</v>
          </cell>
          <cell r="G218" t="str">
            <v>M3</v>
          </cell>
          <cell r="I218" t="str">
            <v xml:space="preserve">Beton </v>
          </cell>
          <cell r="J218" t="str">
            <v>@</v>
          </cell>
          <cell r="K218" t="str">
            <v>Rp.</v>
          </cell>
          <cell r="L218">
            <v>691756.5</v>
          </cell>
          <cell r="M218">
            <v>691756.5</v>
          </cell>
        </row>
        <row r="219">
          <cell r="F219">
            <v>1.6</v>
          </cell>
          <cell r="G219" t="str">
            <v>Unit</v>
          </cell>
          <cell r="I219" t="str">
            <v>Pekerjaan Pembesian</v>
          </cell>
          <cell r="J219" t="str">
            <v>@</v>
          </cell>
          <cell r="K219" t="str">
            <v>Rp.</v>
          </cell>
          <cell r="L219">
            <v>1182500</v>
          </cell>
          <cell r="M219">
            <v>1892000</v>
          </cell>
        </row>
        <row r="220">
          <cell r="F220">
            <v>1</v>
          </cell>
          <cell r="G220" t="str">
            <v>Unit</v>
          </cell>
          <cell r="I220" t="str">
            <v>Pekerjaan begisting dan bongkaran</v>
          </cell>
          <cell r="J220" t="str">
            <v>@</v>
          </cell>
          <cell r="K220" t="str">
            <v>Rp.</v>
          </cell>
          <cell r="L220">
            <v>532500</v>
          </cell>
          <cell r="M220">
            <v>532500</v>
          </cell>
        </row>
        <row r="221">
          <cell r="I221" t="str">
            <v>Jumlah</v>
          </cell>
          <cell r="L221" t="str">
            <v>Rp.</v>
          </cell>
          <cell r="M221">
            <v>3116256.5</v>
          </cell>
        </row>
        <row r="222">
          <cell r="F222" t="str">
            <v>Beton Bertulang untuk Kolom Teras 25/25</v>
          </cell>
          <cell r="Q222">
            <v>2643256.5</v>
          </cell>
        </row>
        <row r="223">
          <cell r="F223">
            <v>1</v>
          </cell>
          <cell r="G223" t="str">
            <v>M3</v>
          </cell>
          <cell r="I223" t="str">
            <v xml:space="preserve">Beton </v>
          </cell>
          <cell r="J223" t="str">
            <v>@</v>
          </cell>
          <cell r="K223" t="str">
            <v>Rp.</v>
          </cell>
          <cell r="L223">
            <v>691756.5</v>
          </cell>
          <cell r="M223">
            <v>691756.5</v>
          </cell>
        </row>
        <row r="224">
          <cell r="F224">
            <v>1.2</v>
          </cell>
          <cell r="G224" t="str">
            <v>Unit</v>
          </cell>
          <cell r="I224" t="str">
            <v>Pekerjaan Pembesian</v>
          </cell>
          <cell r="J224" t="str">
            <v>@</v>
          </cell>
          <cell r="K224" t="str">
            <v>Rp.</v>
          </cell>
          <cell r="L224">
            <v>1182500</v>
          </cell>
          <cell r="M224">
            <v>1419000</v>
          </cell>
        </row>
        <row r="225">
          <cell r="F225">
            <v>1</v>
          </cell>
          <cell r="G225" t="str">
            <v>Unit</v>
          </cell>
          <cell r="I225" t="str">
            <v>Pekerjaan begisting dan bongkaran</v>
          </cell>
          <cell r="J225" t="str">
            <v>@</v>
          </cell>
          <cell r="K225" t="str">
            <v>Rp.</v>
          </cell>
          <cell r="L225">
            <v>532500</v>
          </cell>
          <cell r="M225">
            <v>532500</v>
          </cell>
        </row>
        <row r="226">
          <cell r="I226" t="str">
            <v>Jumlah</v>
          </cell>
          <cell r="L226" t="str">
            <v>Rp.</v>
          </cell>
          <cell r="M226">
            <v>2643256.5</v>
          </cell>
        </row>
        <row r="227">
          <cell r="F227" t="str">
            <v>Beton Bertulang untuk Kolom Praktis 15/15</v>
          </cell>
          <cell r="Q227">
            <v>3471006.5</v>
          </cell>
        </row>
        <row r="228">
          <cell r="F228">
            <v>1</v>
          </cell>
          <cell r="G228" t="str">
            <v>M3</v>
          </cell>
          <cell r="I228" t="str">
            <v xml:space="preserve">Beton </v>
          </cell>
          <cell r="J228" t="str">
            <v>@</v>
          </cell>
          <cell r="K228" t="str">
            <v>Rp.</v>
          </cell>
          <cell r="L228">
            <v>691756.5</v>
          </cell>
          <cell r="M228">
            <v>691756.5</v>
          </cell>
        </row>
        <row r="229">
          <cell r="F229">
            <v>1.9000000000000001</v>
          </cell>
          <cell r="G229" t="str">
            <v>Unit</v>
          </cell>
          <cell r="I229" t="str">
            <v>Pekerjaan Pembesian</v>
          </cell>
          <cell r="J229" t="str">
            <v>@</v>
          </cell>
          <cell r="K229" t="str">
            <v>Rp.</v>
          </cell>
          <cell r="L229">
            <v>1182500</v>
          </cell>
          <cell r="M229">
            <v>2246750</v>
          </cell>
        </row>
        <row r="230">
          <cell r="F230">
            <v>1</v>
          </cell>
          <cell r="G230" t="str">
            <v>Unit</v>
          </cell>
          <cell r="I230" t="str">
            <v>Pekerjaan begisting dan bongkaran</v>
          </cell>
          <cell r="J230" t="str">
            <v>@</v>
          </cell>
          <cell r="K230" t="str">
            <v>Rp.</v>
          </cell>
          <cell r="L230">
            <v>532500</v>
          </cell>
          <cell r="M230">
            <v>532500</v>
          </cell>
        </row>
        <row r="231">
          <cell r="I231" t="str">
            <v>Jumlah</v>
          </cell>
          <cell r="L231" t="str">
            <v>Rp.</v>
          </cell>
          <cell r="M231">
            <v>3471006.5</v>
          </cell>
        </row>
        <row r="232">
          <cell r="F232" t="str">
            <v>Beton Bertulang untuk Balok Latai 10/15</v>
          </cell>
          <cell r="Q232">
            <v>3589256.5</v>
          </cell>
        </row>
        <row r="233">
          <cell r="F233">
            <v>1</v>
          </cell>
          <cell r="G233" t="str">
            <v>M3</v>
          </cell>
          <cell r="I233" t="str">
            <v xml:space="preserve">Beton </v>
          </cell>
          <cell r="J233" t="str">
            <v>@</v>
          </cell>
          <cell r="K233" t="str">
            <v>Rp.</v>
          </cell>
          <cell r="L233">
            <v>691756.5</v>
          </cell>
          <cell r="M233">
            <v>691756.5</v>
          </cell>
        </row>
        <row r="234">
          <cell r="F234">
            <v>2</v>
          </cell>
          <cell r="G234" t="str">
            <v>Unit</v>
          </cell>
          <cell r="I234" t="str">
            <v>Pekerjaan Pembesian</v>
          </cell>
          <cell r="J234" t="str">
            <v>@</v>
          </cell>
          <cell r="K234" t="str">
            <v>Rp.</v>
          </cell>
          <cell r="L234">
            <v>1182500</v>
          </cell>
          <cell r="M234">
            <v>2365000</v>
          </cell>
        </row>
        <row r="235">
          <cell r="F235">
            <v>1</v>
          </cell>
          <cell r="G235" t="str">
            <v>Unit</v>
          </cell>
          <cell r="I235" t="str">
            <v>Pekerjaan begisting dan bongkaran</v>
          </cell>
          <cell r="J235" t="str">
            <v>@</v>
          </cell>
          <cell r="K235" t="str">
            <v>Rp.</v>
          </cell>
          <cell r="L235">
            <v>532500</v>
          </cell>
          <cell r="M235">
            <v>532500</v>
          </cell>
        </row>
        <row r="236">
          <cell r="I236" t="str">
            <v>Jumlah</v>
          </cell>
          <cell r="L236" t="str">
            <v>Rp.</v>
          </cell>
          <cell r="M236">
            <v>3589256.5</v>
          </cell>
        </row>
        <row r="237">
          <cell r="F237" t="str">
            <v>Beton Bertulang untuk Balok Induk 40/60</v>
          </cell>
          <cell r="Q237">
            <v>2525006.5</v>
          </cell>
        </row>
        <row r="238">
          <cell r="F238">
            <v>1</v>
          </cell>
          <cell r="G238" t="str">
            <v>M3</v>
          </cell>
          <cell r="I238" t="str">
            <v xml:space="preserve">Beton </v>
          </cell>
          <cell r="J238" t="str">
            <v>@</v>
          </cell>
          <cell r="K238" t="str">
            <v>Rp.</v>
          </cell>
          <cell r="L238">
            <v>691756.5</v>
          </cell>
          <cell r="M238">
            <v>691756.5</v>
          </cell>
        </row>
        <row r="239">
          <cell r="F239">
            <v>1.1000000000000001</v>
          </cell>
          <cell r="G239" t="str">
            <v>Unit</v>
          </cell>
          <cell r="I239" t="str">
            <v>Pekerjaan Pembesian</v>
          </cell>
          <cell r="J239" t="str">
            <v>@</v>
          </cell>
          <cell r="K239" t="str">
            <v>Rp.</v>
          </cell>
          <cell r="L239">
            <v>1182500</v>
          </cell>
          <cell r="M239">
            <v>1300750</v>
          </cell>
        </row>
        <row r="240">
          <cell r="F240">
            <v>1</v>
          </cell>
          <cell r="G240" t="str">
            <v>Unit</v>
          </cell>
          <cell r="I240" t="str">
            <v>Pekerjaan begisting dan bongkaran</v>
          </cell>
          <cell r="J240" t="str">
            <v>@</v>
          </cell>
          <cell r="K240" t="str">
            <v>Rp.</v>
          </cell>
          <cell r="L240">
            <v>532500</v>
          </cell>
          <cell r="M240">
            <v>532500</v>
          </cell>
        </row>
        <row r="241">
          <cell r="I241" t="str">
            <v>Jumlah</v>
          </cell>
          <cell r="L241" t="str">
            <v>Rp.</v>
          </cell>
          <cell r="M241">
            <v>2525006.5</v>
          </cell>
        </row>
        <row r="242">
          <cell r="F242" t="str">
            <v>Beton Bertulang untuk Kolom  Dia. 50</v>
          </cell>
          <cell r="Q242">
            <v>2761506.5</v>
          </cell>
        </row>
        <row r="243">
          <cell r="F243">
            <v>1</v>
          </cell>
          <cell r="G243" t="str">
            <v>M3</v>
          </cell>
          <cell r="I243" t="str">
            <v xml:space="preserve">Beton </v>
          </cell>
          <cell r="J243" t="str">
            <v>@</v>
          </cell>
          <cell r="K243" t="str">
            <v>Rp.</v>
          </cell>
          <cell r="L243">
            <v>691756.5</v>
          </cell>
          <cell r="M243">
            <v>691756.5</v>
          </cell>
        </row>
        <row r="244">
          <cell r="F244">
            <v>1.3</v>
          </cell>
          <cell r="G244" t="str">
            <v>Unit</v>
          </cell>
          <cell r="I244" t="str">
            <v>Pekerjaan Pembesian</v>
          </cell>
          <cell r="J244" t="str">
            <v>@</v>
          </cell>
          <cell r="K244" t="str">
            <v>Rp.</v>
          </cell>
          <cell r="L244">
            <v>1182500</v>
          </cell>
          <cell r="M244">
            <v>1537250</v>
          </cell>
        </row>
        <row r="245">
          <cell r="F245">
            <v>1</v>
          </cell>
          <cell r="G245" t="str">
            <v>Unit</v>
          </cell>
          <cell r="I245" t="str">
            <v>Pekerjaan begisting dan bongkaran</v>
          </cell>
          <cell r="J245" t="str">
            <v>@</v>
          </cell>
          <cell r="K245" t="str">
            <v>Rp.</v>
          </cell>
          <cell r="L245">
            <v>532500</v>
          </cell>
          <cell r="M245">
            <v>532500</v>
          </cell>
        </row>
        <row r="246">
          <cell r="I246" t="str">
            <v>Jumlah</v>
          </cell>
          <cell r="L246" t="str">
            <v>Rp.</v>
          </cell>
          <cell r="M246">
            <v>2761506.5</v>
          </cell>
        </row>
        <row r="247">
          <cell r="F247" t="str">
            <v>Beton Bertulang untuk Kolom  Dia. 30</v>
          </cell>
          <cell r="Q247">
            <v>3352756.5</v>
          </cell>
        </row>
        <row r="248">
          <cell r="F248">
            <v>1</v>
          </cell>
          <cell r="G248" t="str">
            <v>M3</v>
          </cell>
          <cell r="I248" t="str">
            <v xml:space="preserve">Beton </v>
          </cell>
          <cell r="J248" t="str">
            <v>@</v>
          </cell>
          <cell r="K248" t="str">
            <v>Rp.</v>
          </cell>
          <cell r="L248">
            <v>691756.5</v>
          </cell>
          <cell r="M248">
            <v>691756.5</v>
          </cell>
        </row>
        <row r="249">
          <cell r="F249">
            <v>1.8</v>
          </cell>
          <cell r="G249" t="str">
            <v>Unit</v>
          </cell>
          <cell r="I249" t="str">
            <v>Pekerjaan Pembesian</v>
          </cell>
          <cell r="J249" t="str">
            <v>@</v>
          </cell>
          <cell r="K249" t="str">
            <v>Rp.</v>
          </cell>
          <cell r="L249">
            <v>1182500</v>
          </cell>
          <cell r="M249">
            <v>2128500</v>
          </cell>
        </row>
        <row r="250">
          <cell r="F250">
            <v>1</v>
          </cell>
          <cell r="G250" t="str">
            <v>Unit</v>
          </cell>
          <cell r="I250" t="str">
            <v>Pekerjaan begisting dan bongkaran</v>
          </cell>
          <cell r="J250" t="str">
            <v>@</v>
          </cell>
          <cell r="K250" t="str">
            <v>Rp.</v>
          </cell>
          <cell r="L250">
            <v>532500</v>
          </cell>
          <cell r="M250">
            <v>532500</v>
          </cell>
        </row>
        <row r="251">
          <cell r="I251" t="str">
            <v>Jumlah</v>
          </cell>
          <cell r="L251" t="str">
            <v>Rp.</v>
          </cell>
          <cell r="M251">
            <v>3352756.5</v>
          </cell>
        </row>
        <row r="252">
          <cell r="F252" t="str">
            <v>Beton Bertulang untuk Balok 10/15</v>
          </cell>
          <cell r="Q252">
            <v>2761506.5</v>
          </cell>
        </row>
        <row r="253">
          <cell r="F253">
            <v>1</v>
          </cell>
          <cell r="G253" t="str">
            <v>M3</v>
          </cell>
          <cell r="I253" t="str">
            <v xml:space="preserve">Beton </v>
          </cell>
          <cell r="J253" t="str">
            <v>@</v>
          </cell>
          <cell r="K253" t="str">
            <v>Rp.</v>
          </cell>
          <cell r="L253">
            <v>691756.5</v>
          </cell>
          <cell r="M253">
            <v>691756.5</v>
          </cell>
        </row>
        <row r="254">
          <cell r="F254">
            <v>1.2999999999999998</v>
          </cell>
          <cell r="G254" t="str">
            <v>Unit</v>
          </cell>
          <cell r="I254" t="str">
            <v>Pekerjaan Pembesian</v>
          </cell>
          <cell r="J254" t="str">
            <v>@</v>
          </cell>
          <cell r="K254" t="str">
            <v>Rp.</v>
          </cell>
          <cell r="L254">
            <v>1182500</v>
          </cell>
          <cell r="M254">
            <v>1537250</v>
          </cell>
        </row>
        <row r="255">
          <cell r="F255">
            <v>1</v>
          </cell>
          <cell r="G255" t="str">
            <v>Unit</v>
          </cell>
          <cell r="I255" t="str">
            <v>Pekerjaan begisting dan bongkaran</v>
          </cell>
          <cell r="J255" t="str">
            <v>@</v>
          </cell>
          <cell r="K255" t="str">
            <v>Rp.</v>
          </cell>
          <cell r="L255">
            <v>532500</v>
          </cell>
          <cell r="M255">
            <v>532500</v>
          </cell>
        </row>
        <row r="256">
          <cell r="I256" t="str">
            <v>Jumlah</v>
          </cell>
          <cell r="L256" t="str">
            <v>Rp.</v>
          </cell>
          <cell r="M256">
            <v>2761506.5</v>
          </cell>
        </row>
        <row r="257">
          <cell r="F257" t="str">
            <v>Beton Bertulang untuk Kolom Praktis 10/10</v>
          </cell>
          <cell r="Q257">
            <v>3116256.5</v>
          </cell>
        </row>
        <row r="258">
          <cell r="F258">
            <v>1</v>
          </cell>
          <cell r="G258" t="str">
            <v>M3</v>
          </cell>
          <cell r="I258" t="str">
            <v xml:space="preserve">Beton </v>
          </cell>
          <cell r="J258" t="str">
            <v>@</v>
          </cell>
          <cell r="K258" t="str">
            <v>Rp.</v>
          </cell>
          <cell r="L258">
            <v>691756.5</v>
          </cell>
          <cell r="M258">
            <v>691756.5</v>
          </cell>
        </row>
        <row r="259">
          <cell r="F259">
            <v>1.6</v>
          </cell>
          <cell r="G259" t="str">
            <v>Unit</v>
          </cell>
          <cell r="I259" t="str">
            <v>Pekerjaan Pembesian</v>
          </cell>
          <cell r="J259" t="str">
            <v>@</v>
          </cell>
          <cell r="K259" t="str">
            <v>Rp.</v>
          </cell>
          <cell r="L259">
            <v>1182500</v>
          </cell>
          <cell r="M259">
            <v>1892000</v>
          </cell>
        </row>
        <row r="260">
          <cell r="F260">
            <v>1</v>
          </cell>
          <cell r="G260" t="str">
            <v>Unit</v>
          </cell>
          <cell r="I260" t="str">
            <v>Pekerjaan begisting dan bongkaran</v>
          </cell>
          <cell r="J260" t="str">
            <v>@</v>
          </cell>
          <cell r="K260" t="str">
            <v>Rp.</v>
          </cell>
          <cell r="L260">
            <v>532500</v>
          </cell>
          <cell r="M260">
            <v>532500</v>
          </cell>
        </row>
        <row r="261">
          <cell r="I261" t="str">
            <v>Jumlah</v>
          </cell>
          <cell r="L261" t="str">
            <v>Rp.</v>
          </cell>
          <cell r="M261">
            <v>3116256.5</v>
          </cell>
        </row>
        <row r="262">
          <cell r="F262" t="str">
            <v>Beton Bertulang untuk Kolom Praktis 15/15</v>
          </cell>
          <cell r="Q262">
            <v>3471006.5</v>
          </cell>
        </row>
        <row r="263">
          <cell r="F263">
            <v>1</v>
          </cell>
          <cell r="G263" t="str">
            <v>M3</v>
          </cell>
          <cell r="I263" t="str">
            <v xml:space="preserve">Beton </v>
          </cell>
          <cell r="J263" t="str">
            <v>@</v>
          </cell>
          <cell r="K263" t="str">
            <v>Rp.</v>
          </cell>
          <cell r="L263">
            <v>691756.5</v>
          </cell>
          <cell r="M263">
            <v>691756.5</v>
          </cell>
        </row>
        <row r="264">
          <cell r="F264">
            <v>1.9000000000000001</v>
          </cell>
          <cell r="G264" t="str">
            <v>Unit</v>
          </cell>
          <cell r="I264" t="str">
            <v>Pekerjaan Pembesian</v>
          </cell>
          <cell r="J264" t="str">
            <v>@</v>
          </cell>
          <cell r="K264" t="str">
            <v>Rp.</v>
          </cell>
          <cell r="L264">
            <v>1182500</v>
          </cell>
          <cell r="M264">
            <v>2246750</v>
          </cell>
        </row>
        <row r="265">
          <cell r="F265">
            <v>1</v>
          </cell>
          <cell r="G265" t="str">
            <v>Unit</v>
          </cell>
          <cell r="I265" t="str">
            <v>Pekerjaan begisting dan bongkaran</v>
          </cell>
          <cell r="J265" t="str">
            <v>@</v>
          </cell>
          <cell r="K265" t="str">
            <v>Rp.</v>
          </cell>
          <cell r="L265">
            <v>532500</v>
          </cell>
          <cell r="M265">
            <v>532500</v>
          </cell>
        </row>
        <row r="266">
          <cell r="I266" t="str">
            <v>Jumlah</v>
          </cell>
          <cell r="L266" t="str">
            <v>Rp.</v>
          </cell>
          <cell r="M266">
            <v>3471006.5</v>
          </cell>
        </row>
        <row r="267">
          <cell r="F267" t="str">
            <v>Beton Bertulang untuk Plat Beton Tul. Rangkap</v>
          </cell>
          <cell r="Q267">
            <v>3485881.5</v>
          </cell>
        </row>
        <row r="268">
          <cell r="F268">
            <v>1</v>
          </cell>
          <cell r="G268" t="str">
            <v>M3</v>
          </cell>
          <cell r="I268" t="str">
            <v xml:space="preserve">Beton </v>
          </cell>
          <cell r="J268" t="str">
            <v>@</v>
          </cell>
          <cell r="K268" t="str">
            <v>Rp.</v>
          </cell>
          <cell r="L268">
            <v>691756.5</v>
          </cell>
          <cell r="M268">
            <v>691756.5</v>
          </cell>
        </row>
        <row r="269">
          <cell r="F269">
            <v>1.8</v>
          </cell>
          <cell r="G269" t="str">
            <v>Unit</v>
          </cell>
          <cell r="I269" t="str">
            <v>Pekerjaan Pembesian</v>
          </cell>
          <cell r="J269" t="str">
            <v>@</v>
          </cell>
          <cell r="K269" t="str">
            <v>Rp.</v>
          </cell>
          <cell r="L269">
            <v>1182500</v>
          </cell>
          <cell r="M269">
            <v>2128500</v>
          </cell>
        </row>
        <row r="270">
          <cell r="F270">
            <v>1.25</v>
          </cell>
          <cell r="G270" t="str">
            <v>Unit</v>
          </cell>
          <cell r="I270" t="str">
            <v>Pekerjaan begisting dan bongkaran</v>
          </cell>
          <cell r="J270" t="str">
            <v>@</v>
          </cell>
          <cell r="K270" t="str">
            <v>Rp.</v>
          </cell>
          <cell r="L270">
            <v>532500</v>
          </cell>
          <cell r="M270">
            <v>665625</v>
          </cell>
        </row>
        <row r="271">
          <cell r="I271" t="str">
            <v>Jumlah</v>
          </cell>
          <cell r="L271" t="str">
            <v>Rp.</v>
          </cell>
          <cell r="M271">
            <v>3485881.5</v>
          </cell>
        </row>
        <row r="272">
          <cell r="F272" t="str">
            <v>Beton Bertulang untuk Meja Beton</v>
          </cell>
          <cell r="Q272">
            <v>2525006.5</v>
          </cell>
        </row>
        <row r="273">
          <cell r="F273">
            <v>1</v>
          </cell>
          <cell r="G273" t="str">
            <v>M3</v>
          </cell>
          <cell r="I273" t="str">
            <v xml:space="preserve">Beton </v>
          </cell>
          <cell r="J273" t="str">
            <v>@</v>
          </cell>
          <cell r="K273" t="str">
            <v>Rp.</v>
          </cell>
          <cell r="L273">
            <v>691756.5</v>
          </cell>
          <cell r="M273">
            <v>691756.5</v>
          </cell>
        </row>
        <row r="274">
          <cell r="F274">
            <v>1.1000000000000001</v>
          </cell>
          <cell r="G274" t="str">
            <v>Unit</v>
          </cell>
          <cell r="I274" t="str">
            <v>Pekerjaan Pembesian</v>
          </cell>
          <cell r="J274" t="str">
            <v>@</v>
          </cell>
          <cell r="K274" t="str">
            <v>Rp.</v>
          </cell>
          <cell r="L274">
            <v>1182500</v>
          </cell>
          <cell r="M274">
            <v>1300750</v>
          </cell>
        </row>
        <row r="275">
          <cell r="F275">
            <v>1</v>
          </cell>
          <cell r="G275" t="str">
            <v>Unit</v>
          </cell>
          <cell r="I275" t="str">
            <v>Pekerjaan begisting dan bongkaran</v>
          </cell>
          <cell r="J275" t="str">
            <v>@</v>
          </cell>
          <cell r="K275" t="str">
            <v>Rp.</v>
          </cell>
          <cell r="L275">
            <v>532500</v>
          </cell>
          <cell r="M275">
            <v>532500</v>
          </cell>
        </row>
        <row r="276">
          <cell r="I276" t="str">
            <v>Jumlah</v>
          </cell>
          <cell r="L276" t="str">
            <v>Rp.</v>
          </cell>
          <cell r="M276">
            <v>2525006.5</v>
          </cell>
        </row>
        <row r="277">
          <cell r="F277" t="str">
            <v>Beton Bertulang untuk Pondasi Foot Plat</v>
          </cell>
          <cell r="Q277">
            <v>1511204.97</v>
          </cell>
        </row>
        <row r="278">
          <cell r="F278">
            <v>0.39689999999999998</v>
          </cell>
          <cell r="G278" t="str">
            <v>M3</v>
          </cell>
          <cell r="I278" t="str">
            <v xml:space="preserve">Beton </v>
          </cell>
          <cell r="J278" t="str">
            <v>@</v>
          </cell>
          <cell r="K278" t="str">
            <v>Rp.</v>
          </cell>
          <cell r="L278">
            <v>691756.5</v>
          </cell>
          <cell r="M278">
            <v>274558.15000000002</v>
          </cell>
        </row>
        <row r="279">
          <cell r="F279">
            <v>59.5473</v>
          </cell>
          <cell r="G279" t="str">
            <v>Kg</v>
          </cell>
          <cell r="I279" t="str">
            <v>Pekerjaan Pembesian</v>
          </cell>
          <cell r="J279" t="str">
            <v>@</v>
          </cell>
          <cell r="K279" t="str">
            <v>Rp.</v>
          </cell>
          <cell r="L279">
            <v>11825</v>
          </cell>
          <cell r="M279">
            <v>704146.82</v>
          </cell>
        </row>
        <row r="280">
          <cell r="F280">
            <v>1</v>
          </cell>
          <cell r="G280" t="str">
            <v>Unit</v>
          </cell>
          <cell r="I280" t="str">
            <v>Pekerjaan begisting dan bongkaran</v>
          </cell>
          <cell r="J280" t="str">
            <v>@</v>
          </cell>
          <cell r="K280" t="str">
            <v>Rp.</v>
          </cell>
          <cell r="L280">
            <v>532500</v>
          </cell>
          <cell r="M280">
            <v>532500</v>
          </cell>
        </row>
        <row r="281">
          <cell r="I281" t="str">
            <v>Jumlah</v>
          </cell>
          <cell r="L281" t="str">
            <v>Rp.</v>
          </cell>
          <cell r="M281">
            <v>1511204.97</v>
          </cell>
        </row>
        <row r="282">
          <cell r="F282" t="str">
            <v>Pondasi Foot Plat Type 02</v>
          </cell>
          <cell r="Q282">
            <v>1551110.63</v>
          </cell>
        </row>
        <row r="283">
          <cell r="F283">
            <v>0.42570000000000002</v>
          </cell>
          <cell r="G283" t="str">
            <v>M3</v>
          </cell>
          <cell r="I283" t="str">
            <v xml:space="preserve">Beton </v>
          </cell>
          <cell r="J283" t="str">
            <v>@</v>
          </cell>
          <cell r="K283" t="str">
            <v>Rp.</v>
          </cell>
          <cell r="L283">
            <v>691756.5</v>
          </cell>
          <cell r="M283">
            <v>294480.74</v>
          </cell>
        </row>
        <row r="284">
          <cell r="F284">
            <v>61.237200000000001</v>
          </cell>
          <cell r="G284" t="str">
            <v>Kg</v>
          </cell>
          <cell r="I284" t="str">
            <v>Pekerjaan Pembesian</v>
          </cell>
          <cell r="J284" t="str">
            <v>@</v>
          </cell>
          <cell r="K284" t="str">
            <v>Rp.</v>
          </cell>
          <cell r="L284">
            <v>11825</v>
          </cell>
          <cell r="M284">
            <v>724129.89</v>
          </cell>
        </row>
        <row r="285">
          <cell r="F285">
            <v>1</v>
          </cell>
          <cell r="G285" t="str">
            <v>Unit</v>
          </cell>
          <cell r="I285" t="str">
            <v>Pekerjaan begisting dan bongkaran</v>
          </cell>
          <cell r="J285" t="str">
            <v>@</v>
          </cell>
          <cell r="K285" t="str">
            <v>Rp.</v>
          </cell>
          <cell r="L285">
            <v>532500</v>
          </cell>
          <cell r="M285">
            <v>532500</v>
          </cell>
        </row>
        <row r="286">
          <cell r="I286" t="str">
            <v>Jumlah</v>
          </cell>
          <cell r="L286" t="str">
            <v>Rp.</v>
          </cell>
          <cell r="M286">
            <v>1551110.63</v>
          </cell>
        </row>
        <row r="287">
          <cell r="F287" t="str">
            <v>Pondasi Foot Plat Type 03</v>
          </cell>
          <cell r="Q287">
            <v>2162713.66</v>
          </cell>
        </row>
        <row r="288">
          <cell r="F288">
            <v>0.74780000000000002</v>
          </cell>
          <cell r="G288" t="str">
            <v>M3</v>
          </cell>
          <cell r="I288" t="str">
            <v xml:space="preserve">Beton </v>
          </cell>
          <cell r="J288" t="str">
            <v>@</v>
          </cell>
          <cell r="K288" t="str">
            <v>Rp.</v>
          </cell>
          <cell r="L288">
            <v>691756.5</v>
          </cell>
          <cell r="M288">
            <v>517295.51</v>
          </cell>
        </row>
        <row r="289">
          <cell r="F289">
            <v>94.115700000000004</v>
          </cell>
          <cell r="G289" t="str">
            <v>Kg</v>
          </cell>
          <cell r="I289" t="str">
            <v>Pekerjaan Pembesian</v>
          </cell>
          <cell r="J289" t="str">
            <v>@</v>
          </cell>
          <cell r="K289" t="str">
            <v>Rp.</v>
          </cell>
          <cell r="L289">
            <v>11825</v>
          </cell>
          <cell r="M289">
            <v>1112918.1499999999</v>
          </cell>
        </row>
        <row r="290">
          <cell r="F290">
            <v>1</v>
          </cell>
          <cell r="G290" t="str">
            <v>Unit</v>
          </cell>
          <cell r="I290" t="str">
            <v>Pekerjaan begisting dan bongkaran</v>
          </cell>
          <cell r="J290" t="str">
            <v>@</v>
          </cell>
          <cell r="K290" t="str">
            <v>Rp.</v>
          </cell>
          <cell r="L290">
            <v>532500</v>
          </cell>
          <cell r="M290">
            <v>532500</v>
          </cell>
        </row>
        <row r="291">
          <cell r="I291" t="str">
            <v>Jumlah</v>
          </cell>
          <cell r="L291" t="str">
            <v>Rp.</v>
          </cell>
          <cell r="M291">
            <v>2162713.66</v>
          </cell>
        </row>
        <row r="292">
          <cell r="F292" t="str">
            <v>Plesteran Trasram Camp. 1 pc : 2 psr</v>
          </cell>
          <cell r="Q292">
            <v>25323.375</v>
          </cell>
        </row>
        <row r="293">
          <cell r="F293">
            <v>0.2</v>
          </cell>
          <cell r="G293" t="str">
            <v>org</v>
          </cell>
          <cell r="I293" t="str">
            <v>Pekerja</v>
          </cell>
          <cell r="J293" t="str">
            <v>@</v>
          </cell>
          <cell r="K293" t="str">
            <v>Rp.</v>
          </cell>
          <cell r="L293">
            <v>22500</v>
          </cell>
          <cell r="M293">
            <v>4500</v>
          </cell>
        </row>
        <row r="294">
          <cell r="F294">
            <v>0.02</v>
          </cell>
          <cell r="G294" t="str">
            <v>org</v>
          </cell>
          <cell r="I294" t="str">
            <v>Mandor</v>
          </cell>
          <cell r="J294" t="str">
            <v>@</v>
          </cell>
          <cell r="K294" t="str">
            <v>Rp.</v>
          </cell>
          <cell r="L294">
            <v>25000</v>
          </cell>
          <cell r="M294">
            <v>500</v>
          </cell>
        </row>
        <row r="295">
          <cell r="F295">
            <v>0.15</v>
          </cell>
          <cell r="G295" t="str">
            <v>org</v>
          </cell>
          <cell r="I295" t="str">
            <v>Tukang Batu</v>
          </cell>
          <cell r="J295" t="str">
            <v>@</v>
          </cell>
          <cell r="K295" t="str">
            <v>Rp.</v>
          </cell>
          <cell r="L295">
            <v>25000</v>
          </cell>
          <cell r="M295">
            <v>3750</v>
          </cell>
        </row>
        <row r="296">
          <cell r="F296">
            <v>1.4999999999999999E-2</v>
          </cell>
          <cell r="G296" t="str">
            <v>org</v>
          </cell>
          <cell r="I296" t="str">
            <v>Kepala Tukang</v>
          </cell>
          <cell r="J296" t="str">
            <v>@</v>
          </cell>
          <cell r="K296" t="str">
            <v>Rp.</v>
          </cell>
          <cell r="L296">
            <v>27500</v>
          </cell>
          <cell r="M296">
            <v>412.5</v>
          </cell>
        </row>
        <row r="297">
          <cell r="F297">
            <v>1.14E-2</v>
          </cell>
          <cell r="G297" t="str">
            <v>M3</v>
          </cell>
          <cell r="I297" t="str">
            <v xml:space="preserve"> Pasir Pasang</v>
          </cell>
          <cell r="J297" t="str">
            <v>@</v>
          </cell>
          <cell r="K297" t="str">
            <v>Rp.</v>
          </cell>
          <cell r="L297">
            <v>90000</v>
          </cell>
          <cell r="M297">
            <v>1026</v>
          </cell>
        </row>
        <row r="298">
          <cell r="F298">
            <v>0.17849999999999999</v>
          </cell>
          <cell r="G298" t="str">
            <v>zak</v>
          </cell>
          <cell r="I298" t="str">
            <v xml:space="preserve"> Semen portland</v>
          </cell>
          <cell r="J298" t="str">
            <v>@</v>
          </cell>
          <cell r="K298" t="str">
            <v>Rp.</v>
          </cell>
          <cell r="L298">
            <v>37500</v>
          </cell>
          <cell r="M298">
            <v>6693.75</v>
          </cell>
        </row>
        <row r="299">
          <cell r="I299" t="str">
            <v>Jumlah</v>
          </cell>
          <cell r="L299" t="str">
            <v>Rp.</v>
          </cell>
          <cell r="M299">
            <v>16882.25</v>
          </cell>
        </row>
        <row r="300">
          <cell r="I300" t="str">
            <v>Untuk tebal 1.5 cm  +  jasa  =  1.5  x</v>
          </cell>
          <cell r="M300">
            <v>25323.375</v>
          </cell>
        </row>
        <row r="301">
          <cell r="F301" t="str">
            <v>Plesteran Trasram Camp. 1 pc : 3 psr</v>
          </cell>
          <cell r="Q301">
            <v>18780</v>
          </cell>
        </row>
        <row r="302">
          <cell r="F302">
            <v>0.1</v>
          </cell>
          <cell r="G302" t="str">
            <v>org</v>
          </cell>
          <cell r="I302" t="str">
            <v>Pekerja</v>
          </cell>
          <cell r="J302" t="str">
            <v>@</v>
          </cell>
          <cell r="K302" t="str">
            <v>Rp.</v>
          </cell>
          <cell r="L302">
            <v>22500</v>
          </cell>
          <cell r="M302">
            <v>2250</v>
          </cell>
        </row>
        <row r="303">
          <cell r="F303">
            <v>0.01</v>
          </cell>
          <cell r="G303" t="str">
            <v>org</v>
          </cell>
          <cell r="I303" t="str">
            <v>Mandor</v>
          </cell>
          <cell r="J303" t="str">
            <v>@</v>
          </cell>
          <cell r="K303" t="str">
            <v>Rp.</v>
          </cell>
          <cell r="L303">
            <v>25000</v>
          </cell>
          <cell r="M303">
            <v>250</v>
          </cell>
        </row>
        <row r="304">
          <cell r="F304">
            <v>0.15</v>
          </cell>
          <cell r="G304" t="str">
            <v>org</v>
          </cell>
          <cell r="I304" t="str">
            <v>Tukang Batu</v>
          </cell>
          <cell r="J304" t="str">
            <v>@</v>
          </cell>
          <cell r="K304" t="str">
            <v>Rp.</v>
          </cell>
          <cell r="L304">
            <v>25000</v>
          </cell>
          <cell r="M304">
            <v>3750</v>
          </cell>
        </row>
        <row r="305">
          <cell r="F305">
            <v>1.4999999999999999E-2</v>
          </cell>
          <cell r="G305" t="str">
            <v>org</v>
          </cell>
          <cell r="I305" t="str">
            <v>Kepala Tukang</v>
          </cell>
          <cell r="J305" t="str">
            <v>@</v>
          </cell>
          <cell r="K305" t="str">
            <v>Rp.</v>
          </cell>
          <cell r="L305">
            <v>27500</v>
          </cell>
          <cell r="M305">
            <v>412.5</v>
          </cell>
        </row>
        <row r="306">
          <cell r="F306">
            <v>1.2999999999999999E-2</v>
          </cell>
          <cell r="G306" t="str">
            <v>M3</v>
          </cell>
          <cell r="I306" t="str">
            <v xml:space="preserve"> Pasir Pasang</v>
          </cell>
          <cell r="J306" t="str">
            <v>@</v>
          </cell>
          <cell r="K306" t="str">
            <v>Rp.</v>
          </cell>
          <cell r="L306">
            <v>90000</v>
          </cell>
          <cell r="M306">
            <v>1170</v>
          </cell>
        </row>
        <row r="307">
          <cell r="F307">
            <v>0.125</v>
          </cell>
          <cell r="G307" t="str">
            <v>zak</v>
          </cell>
          <cell r="I307" t="str">
            <v xml:space="preserve"> Semen portland</v>
          </cell>
          <cell r="J307" t="str">
            <v>@</v>
          </cell>
          <cell r="K307" t="str">
            <v>Rp.</v>
          </cell>
          <cell r="L307">
            <v>37500</v>
          </cell>
          <cell r="M307">
            <v>4687.5</v>
          </cell>
        </row>
        <row r="308">
          <cell r="I308" t="str">
            <v>Jumlah</v>
          </cell>
          <cell r="L308" t="str">
            <v>Rp.</v>
          </cell>
          <cell r="M308">
            <v>12520</v>
          </cell>
        </row>
        <row r="309">
          <cell r="I309" t="str">
            <v>Untuk tebal 1.5 cm  +  jasa  =  1.5  x</v>
          </cell>
          <cell r="M309">
            <v>18780</v>
          </cell>
        </row>
        <row r="310">
          <cell r="I310" t="str">
            <v>Untuk tebal 3.0 cm  +  jasa  =  3  x</v>
          </cell>
          <cell r="M310">
            <v>37560</v>
          </cell>
        </row>
        <row r="311">
          <cell r="F311" t="str">
            <v>Plesteran biasa Camp. 1 pc : 4 psr</v>
          </cell>
          <cell r="Q311">
            <v>11808.375</v>
          </cell>
        </row>
        <row r="312">
          <cell r="F312">
            <v>0.1</v>
          </cell>
          <cell r="G312" t="str">
            <v>org</v>
          </cell>
          <cell r="I312" t="str">
            <v>Pekerja</v>
          </cell>
          <cell r="J312" t="str">
            <v>@</v>
          </cell>
          <cell r="K312" t="str">
            <v>Rp.</v>
          </cell>
          <cell r="L312">
            <v>22500</v>
          </cell>
          <cell r="M312">
            <v>2250</v>
          </cell>
        </row>
        <row r="313">
          <cell r="F313">
            <v>0.01</v>
          </cell>
          <cell r="G313" t="str">
            <v>org</v>
          </cell>
          <cell r="I313" t="str">
            <v>Mandor</v>
          </cell>
          <cell r="J313" t="str">
            <v>@</v>
          </cell>
          <cell r="K313" t="str">
            <v>Rp.</v>
          </cell>
          <cell r="L313">
            <v>25000</v>
          </cell>
          <cell r="M313">
            <v>250</v>
          </cell>
        </row>
        <row r="314">
          <cell r="F314">
            <v>0.01</v>
          </cell>
          <cell r="G314" t="str">
            <v>org</v>
          </cell>
          <cell r="I314" t="str">
            <v>Tukang Batu</v>
          </cell>
          <cell r="J314" t="str">
            <v>@</v>
          </cell>
          <cell r="K314" t="str">
            <v>Rp.</v>
          </cell>
          <cell r="L314">
            <v>25000</v>
          </cell>
          <cell r="M314">
            <v>250</v>
          </cell>
        </row>
        <row r="315">
          <cell r="F315">
            <v>0.01</v>
          </cell>
          <cell r="G315" t="str">
            <v>org</v>
          </cell>
          <cell r="I315" t="str">
            <v>Kepala Tukang</v>
          </cell>
          <cell r="J315" t="str">
            <v>@</v>
          </cell>
          <cell r="K315" t="str">
            <v>Rp.</v>
          </cell>
          <cell r="L315">
            <v>27500</v>
          </cell>
          <cell r="M315">
            <v>275</v>
          </cell>
        </row>
        <row r="316">
          <cell r="F316">
            <v>1.7399999999999999E-2</v>
          </cell>
          <cell r="G316" t="str">
            <v>M3</v>
          </cell>
          <cell r="I316" t="str">
            <v xml:space="preserve"> Pasir Pasang</v>
          </cell>
          <cell r="J316" t="str">
            <v>@</v>
          </cell>
          <cell r="K316" t="str">
            <v>Rp.</v>
          </cell>
          <cell r="L316">
            <v>90000</v>
          </cell>
          <cell r="M316">
            <v>1566</v>
          </cell>
        </row>
        <row r="317">
          <cell r="F317">
            <v>8.7499999999999994E-2</v>
          </cell>
          <cell r="G317" t="str">
            <v>zak</v>
          </cell>
          <cell r="I317" t="str">
            <v xml:space="preserve"> Semen portland</v>
          </cell>
          <cell r="J317" t="str">
            <v>@</v>
          </cell>
          <cell r="K317" t="str">
            <v>Rp.</v>
          </cell>
          <cell r="L317">
            <v>37500</v>
          </cell>
          <cell r="M317">
            <v>3281.25</v>
          </cell>
        </row>
        <row r="318">
          <cell r="I318" t="str">
            <v>Jumlah</v>
          </cell>
          <cell r="L318" t="str">
            <v>Rp.</v>
          </cell>
          <cell r="M318">
            <v>7872.25</v>
          </cell>
        </row>
        <row r="319">
          <cell r="I319" t="str">
            <v>Untuk tebal 1.5 cm  +  jasa  =  1.5  x</v>
          </cell>
          <cell r="M319">
            <v>11808.375</v>
          </cell>
        </row>
        <row r="320">
          <cell r="F320" t="str">
            <v xml:space="preserve">Acian tembok </v>
          </cell>
          <cell r="Q320">
            <v>6066.25</v>
          </cell>
        </row>
        <row r="321">
          <cell r="F321">
            <v>0.04</v>
          </cell>
          <cell r="G321" t="str">
            <v>org</v>
          </cell>
          <cell r="I321" t="str">
            <v>Pekerja</v>
          </cell>
          <cell r="J321" t="str">
            <v>@</v>
          </cell>
          <cell r="K321" t="str">
            <v>Rp.</v>
          </cell>
          <cell r="L321">
            <v>22500</v>
          </cell>
          <cell r="M321">
            <v>900</v>
          </cell>
        </row>
        <row r="322">
          <cell r="F322">
            <v>4.0000000000000001E-3</v>
          </cell>
          <cell r="G322" t="str">
            <v>org</v>
          </cell>
          <cell r="I322" t="str">
            <v>Mandor</v>
          </cell>
          <cell r="J322" t="str">
            <v>@</v>
          </cell>
          <cell r="K322" t="str">
            <v>Rp.</v>
          </cell>
          <cell r="L322">
            <v>25000</v>
          </cell>
          <cell r="M322">
            <v>100</v>
          </cell>
        </row>
        <row r="323">
          <cell r="F323">
            <v>0.04</v>
          </cell>
          <cell r="G323" t="str">
            <v>org</v>
          </cell>
          <cell r="I323" t="str">
            <v>Tukang Batu</v>
          </cell>
          <cell r="J323" t="str">
            <v>@</v>
          </cell>
          <cell r="K323" t="str">
            <v>Rp.</v>
          </cell>
          <cell r="L323">
            <v>25000</v>
          </cell>
          <cell r="M323">
            <v>1000</v>
          </cell>
        </row>
        <row r="324">
          <cell r="F324">
            <v>4.0000000000000001E-3</v>
          </cell>
          <cell r="G324" t="str">
            <v>org</v>
          </cell>
          <cell r="I324" t="str">
            <v>Kepala Tukang</v>
          </cell>
          <cell r="J324" t="str">
            <v>@</v>
          </cell>
          <cell r="K324" t="str">
            <v>Rp.</v>
          </cell>
          <cell r="L324">
            <v>27500</v>
          </cell>
          <cell r="M324">
            <v>110</v>
          </cell>
        </row>
        <row r="325">
          <cell r="F325">
            <v>0.1055</v>
          </cell>
          <cell r="G325" t="str">
            <v>zak</v>
          </cell>
          <cell r="I325" t="str">
            <v xml:space="preserve"> Semen portland</v>
          </cell>
          <cell r="J325" t="str">
            <v>@</v>
          </cell>
          <cell r="K325" t="str">
            <v>Rp.</v>
          </cell>
          <cell r="L325">
            <v>37500</v>
          </cell>
          <cell r="M325">
            <v>3956.25</v>
          </cell>
        </row>
        <row r="326">
          <cell r="I326" t="str">
            <v>Jumlah</v>
          </cell>
          <cell r="L326" t="str">
            <v>Rp.</v>
          </cell>
          <cell r="M326">
            <v>6066.25</v>
          </cell>
        </row>
        <row r="327">
          <cell r="F327" t="str">
            <v>Pekerjaan lantai spesi + acian</v>
          </cell>
          <cell r="Q327">
            <v>15767.5</v>
          </cell>
        </row>
        <row r="328">
          <cell r="F328">
            <v>0.1</v>
          </cell>
          <cell r="G328" t="str">
            <v>org</v>
          </cell>
          <cell r="I328" t="str">
            <v>Pekerja</v>
          </cell>
          <cell r="J328" t="str">
            <v>@</v>
          </cell>
          <cell r="K328" t="str">
            <v>Rp.</v>
          </cell>
          <cell r="L328">
            <v>22500</v>
          </cell>
          <cell r="M328">
            <v>2250</v>
          </cell>
        </row>
        <row r="329">
          <cell r="F329">
            <v>0.01</v>
          </cell>
          <cell r="G329" t="str">
            <v>org</v>
          </cell>
          <cell r="I329" t="str">
            <v>Mandor</v>
          </cell>
          <cell r="J329" t="str">
            <v>@</v>
          </cell>
          <cell r="K329" t="str">
            <v>Rp.</v>
          </cell>
          <cell r="L329">
            <v>25000</v>
          </cell>
          <cell r="M329">
            <v>250</v>
          </cell>
        </row>
        <row r="330">
          <cell r="F330">
            <v>0.01</v>
          </cell>
          <cell r="G330" t="str">
            <v>org</v>
          </cell>
          <cell r="I330" t="str">
            <v>Tukang Batu</v>
          </cell>
          <cell r="J330" t="str">
            <v>@</v>
          </cell>
          <cell r="K330" t="str">
            <v>Rp.</v>
          </cell>
          <cell r="L330">
            <v>25000</v>
          </cell>
          <cell r="M330">
            <v>250</v>
          </cell>
        </row>
        <row r="331">
          <cell r="F331">
            <v>0.01</v>
          </cell>
          <cell r="G331" t="str">
            <v>org</v>
          </cell>
          <cell r="I331" t="str">
            <v>Kepala Tukang</v>
          </cell>
          <cell r="J331" t="str">
            <v>@</v>
          </cell>
          <cell r="K331" t="str">
            <v>Rp.</v>
          </cell>
          <cell r="L331">
            <v>27500</v>
          </cell>
          <cell r="M331">
            <v>275</v>
          </cell>
        </row>
        <row r="332">
          <cell r="F332">
            <v>0.29299999999999998</v>
          </cell>
          <cell r="G332" t="str">
            <v>zak</v>
          </cell>
          <cell r="I332" t="str">
            <v xml:space="preserve"> Semen portland</v>
          </cell>
          <cell r="J332" t="str">
            <v>@</v>
          </cell>
          <cell r="K332" t="str">
            <v>Rp.</v>
          </cell>
          <cell r="L332">
            <v>37500</v>
          </cell>
          <cell r="M332">
            <v>10987.5</v>
          </cell>
        </row>
        <row r="333">
          <cell r="F333">
            <v>1.95E-2</v>
          </cell>
          <cell r="G333" t="str">
            <v>M3</v>
          </cell>
          <cell r="I333" t="str">
            <v xml:space="preserve"> Pasir Pasang</v>
          </cell>
          <cell r="J333" t="str">
            <v>@</v>
          </cell>
          <cell r="K333" t="str">
            <v>Rp.</v>
          </cell>
          <cell r="L333">
            <v>90000</v>
          </cell>
          <cell r="M333">
            <v>1755</v>
          </cell>
        </row>
        <row r="334">
          <cell r="I334" t="str">
            <v>Jumlah</v>
          </cell>
          <cell r="L334" t="str">
            <v>Rp.</v>
          </cell>
          <cell r="M334">
            <v>15767.5</v>
          </cell>
        </row>
        <row r="335">
          <cell r="F335" t="str">
            <v>Pasang tegel porselin 11 x 11  camp. 1 pc : 3 psr</v>
          </cell>
          <cell r="Q335">
            <v>93975</v>
          </cell>
        </row>
        <row r="336">
          <cell r="F336">
            <v>0.25</v>
          </cell>
          <cell r="G336" t="str">
            <v>org</v>
          </cell>
          <cell r="I336" t="str">
            <v>Pekerja</v>
          </cell>
          <cell r="J336" t="str">
            <v>@</v>
          </cell>
          <cell r="K336" t="str">
            <v>Rp.</v>
          </cell>
          <cell r="L336">
            <v>22500</v>
          </cell>
          <cell r="M336">
            <v>5625</v>
          </cell>
        </row>
        <row r="337">
          <cell r="F337">
            <v>2.5000000000000001E-2</v>
          </cell>
          <cell r="G337" t="str">
            <v>org</v>
          </cell>
          <cell r="I337" t="str">
            <v>Mandor</v>
          </cell>
          <cell r="J337" t="str">
            <v>@</v>
          </cell>
          <cell r="K337" t="str">
            <v>Rp.</v>
          </cell>
          <cell r="L337">
            <v>25000</v>
          </cell>
          <cell r="M337">
            <v>625</v>
          </cell>
        </row>
        <row r="338">
          <cell r="F338">
            <v>0.3</v>
          </cell>
          <cell r="G338" t="str">
            <v>org</v>
          </cell>
          <cell r="I338" t="str">
            <v>Tukang Batu</v>
          </cell>
          <cell r="J338" t="str">
            <v>@</v>
          </cell>
          <cell r="K338" t="str">
            <v>Rp.</v>
          </cell>
          <cell r="L338">
            <v>25000</v>
          </cell>
          <cell r="M338">
            <v>7500</v>
          </cell>
        </row>
        <row r="339">
          <cell r="F339">
            <v>0.03</v>
          </cell>
          <cell r="G339" t="str">
            <v>org</v>
          </cell>
          <cell r="I339" t="str">
            <v>Kepala Tukang</v>
          </cell>
          <cell r="J339" t="str">
            <v>@</v>
          </cell>
          <cell r="K339" t="str">
            <v>Rp.</v>
          </cell>
          <cell r="L339">
            <v>27500</v>
          </cell>
          <cell r="M339">
            <v>825</v>
          </cell>
        </row>
        <row r="340">
          <cell r="F340">
            <v>2.5000000000000001E-2</v>
          </cell>
          <cell r="G340" t="str">
            <v>M3</v>
          </cell>
          <cell r="I340" t="str">
            <v xml:space="preserve"> Pasir Pasang</v>
          </cell>
          <cell r="J340" t="str">
            <v>@</v>
          </cell>
          <cell r="K340" t="str">
            <v>Rp.</v>
          </cell>
          <cell r="L340">
            <v>90000</v>
          </cell>
          <cell r="M340">
            <v>2250</v>
          </cell>
        </row>
        <row r="341">
          <cell r="F341">
            <v>1</v>
          </cell>
          <cell r="G341" t="str">
            <v>M2</v>
          </cell>
          <cell r="I341" t="str">
            <v xml:space="preserve"> Tegel Plint 11 x 11 cm</v>
          </cell>
          <cell r="J341" t="str">
            <v>@</v>
          </cell>
          <cell r="K341" t="str">
            <v>Rp.</v>
          </cell>
          <cell r="L341">
            <v>70000</v>
          </cell>
          <cell r="M341">
            <v>70000</v>
          </cell>
        </row>
        <row r="342">
          <cell r="F342">
            <v>0.188</v>
          </cell>
          <cell r="G342" t="str">
            <v>zak</v>
          </cell>
          <cell r="I342" t="str">
            <v xml:space="preserve"> Semen portland</v>
          </cell>
          <cell r="J342" t="str">
            <v>@</v>
          </cell>
          <cell r="K342" t="str">
            <v>Rp.</v>
          </cell>
          <cell r="L342">
            <v>37500</v>
          </cell>
          <cell r="M342">
            <v>7050</v>
          </cell>
        </row>
        <row r="343">
          <cell r="F343">
            <v>0.02</v>
          </cell>
          <cell r="G343" t="str">
            <v>kg</v>
          </cell>
          <cell r="I343" t="str">
            <v xml:space="preserve"> Semen Putih</v>
          </cell>
          <cell r="J343" t="str">
            <v>@</v>
          </cell>
          <cell r="K343" t="str">
            <v>Rp.</v>
          </cell>
          <cell r="L343">
            <v>5000</v>
          </cell>
          <cell r="M343">
            <v>100</v>
          </cell>
        </row>
        <row r="344">
          <cell r="I344" t="str">
            <v>Jumlah</v>
          </cell>
          <cell r="L344" t="str">
            <v>Rp.</v>
          </cell>
          <cell r="M344">
            <v>93975</v>
          </cell>
        </row>
        <row r="345">
          <cell r="F345" t="str">
            <v>Pasang tegel porselin 20 x 25  camp. 1 pc : 2 psr</v>
          </cell>
          <cell r="Q345">
            <v>86375</v>
          </cell>
        </row>
        <row r="346">
          <cell r="F346">
            <v>0.15</v>
          </cell>
          <cell r="G346" t="str">
            <v>org</v>
          </cell>
          <cell r="I346" t="str">
            <v>Pekerja</v>
          </cell>
          <cell r="J346" t="str">
            <v>@</v>
          </cell>
          <cell r="K346" t="str">
            <v>Rp.</v>
          </cell>
          <cell r="L346">
            <v>22500</v>
          </cell>
          <cell r="M346">
            <v>3375</v>
          </cell>
        </row>
        <row r="347">
          <cell r="F347">
            <v>2.5000000000000001E-2</v>
          </cell>
          <cell r="G347" t="str">
            <v>org</v>
          </cell>
          <cell r="I347" t="str">
            <v>Mandor</v>
          </cell>
          <cell r="J347" t="str">
            <v>@</v>
          </cell>
          <cell r="K347" t="str">
            <v>Rp.</v>
          </cell>
          <cell r="L347">
            <v>25000</v>
          </cell>
          <cell r="M347">
            <v>625</v>
          </cell>
        </row>
        <row r="348">
          <cell r="F348">
            <v>0.3</v>
          </cell>
          <cell r="G348" t="str">
            <v>org</v>
          </cell>
          <cell r="I348" t="str">
            <v>Tukang Batu</v>
          </cell>
          <cell r="J348" t="str">
            <v>@</v>
          </cell>
          <cell r="K348" t="str">
            <v>Rp.</v>
          </cell>
          <cell r="L348">
            <v>25000</v>
          </cell>
          <cell r="M348">
            <v>7500</v>
          </cell>
        </row>
        <row r="349">
          <cell r="F349">
            <v>0.03</v>
          </cell>
          <cell r="G349" t="str">
            <v>org</v>
          </cell>
          <cell r="I349" t="str">
            <v>Kepala Tukang</v>
          </cell>
          <cell r="J349" t="str">
            <v>@</v>
          </cell>
          <cell r="K349" t="str">
            <v>Rp.</v>
          </cell>
          <cell r="L349">
            <v>27500</v>
          </cell>
          <cell r="M349">
            <v>825</v>
          </cell>
        </row>
        <row r="350">
          <cell r="F350">
            <v>2.5000000000000001E-2</v>
          </cell>
          <cell r="G350" t="str">
            <v>M3</v>
          </cell>
          <cell r="I350" t="str">
            <v xml:space="preserve"> Pasir Pasang</v>
          </cell>
          <cell r="J350" t="str">
            <v>@</v>
          </cell>
          <cell r="K350" t="str">
            <v>Rp.</v>
          </cell>
          <cell r="L350">
            <v>90000</v>
          </cell>
          <cell r="M350">
            <v>2250</v>
          </cell>
        </row>
        <row r="351">
          <cell r="F351">
            <v>1</v>
          </cell>
          <cell r="G351" t="str">
            <v>M2</v>
          </cell>
          <cell r="I351" t="str">
            <v xml:space="preserve"> Keramik 20 x 25 cm</v>
          </cell>
          <cell r="J351" t="str">
            <v>@</v>
          </cell>
          <cell r="K351" t="str">
            <v>Rp.</v>
          </cell>
          <cell r="L351">
            <v>65000</v>
          </cell>
          <cell r="M351">
            <v>65000</v>
          </cell>
        </row>
        <row r="352">
          <cell r="F352">
            <v>0.18</v>
          </cell>
          <cell r="G352" t="str">
            <v>zak</v>
          </cell>
          <cell r="I352" t="str">
            <v xml:space="preserve"> Semen portland</v>
          </cell>
          <cell r="J352" t="str">
            <v>@</v>
          </cell>
          <cell r="K352" t="str">
            <v>Rp.</v>
          </cell>
          <cell r="L352">
            <v>37500</v>
          </cell>
          <cell r="M352">
            <v>6750</v>
          </cell>
        </row>
        <row r="353">
          <cell r="F353">
            <v>0.01</v>
          </cell>
          <cell r="G353" t="str">
            <v>kg</v>
          </cell>
          <cell r="I353" t="str">
            <v xml:space="preserve"> Semen Putih</v>
          </cell>
          <cell r="J353" t="str">
            <v>@</v>
          </cell>
          <cell r="K353" t="str">
            <v>Rp.</v>
          </cell>
          <cell r="L353">
            <v>5000</v>
          </cell>
          <cell r="M353">
            <v>50</v>
          </cell>
        </row>
        <row r="354">
          <cell r="I354" t="str">
            <v>Jumlah</v>
          </cell>
          <cell r="L354" t="str">
            <v>Rp.</v>
          </cell>
          <cell r="M354">
            <v>86375</v>
          </cell>
        </row>
        <row r="355">
          <cell r="F355" t="str">
            <v>Pas. Lantai Keramik 20 x 20 cm</v>
          </cell>
          <cell r="Q355">
            <v>86375</v>
          </cell>
        </row>
        <row r="356">
          <cell r="F356">
            <v>0.15</v>
          </cell>
          <cell r="G356" t="str">
            <v>org</v>
          </cell>
          <cell r="I356" t="str">
            <v>Pekerja</v>
          </cell>
          <cell r="J356" t="str">
            <v>@</v>
          </cell>
          <cell r="K356" t="str">
            <v>Rp.</v>
          </cell>
          <cell r="L356">
            <v>22500</v>
          </cell>
          <cell r="M356">
            <v>3375</v>
          </cell>
        </row>
        <row r="357">
          <cell r="F357">
            <v>2.5000000000000001E-2</v>
          </cell>
          <cell r="G357" t="str">
            <v>org</v>
          </cell>
          <cell r="I357" t="str">
            <v>Mandor</v>
          </cell>
          <cell r="J357" t="str">
            <v>@</v>
          </cell>
          <cell r="K357" t="str">
            <v>Rp.</v>
          </cell>
          <cell r="L357">
            <v>25000</v>
          </cell>
          <cell r="M357">
            <v>625</v>
          </cell>
        </row>
        <row r="358">
          <cell r="F358">
            <v>0.3</v>
          </cell>
          <cell r="G358" t="str">
            <v>org</v>
          </cell>
          <cell r="I358" t="str">
            <v>Tukang Batu</v>
          </cell>
          <cell r="J358" t="str">
            <v>@</v>
          </cell>
          <cell r="K358" t="str">
            <v>Rp.</v>
          </cell>
          <cell r="L358">
            <v>25000</v>
          </cell>
          <cell r="M358">
            <v>7500</v>
          </cell>
        </row>
        <row r="359">
          <cell r="F359">
            <v>0.03</v>
          </cell>
          <cell r="G359" t="str">
            <v>org</v>
          </cell>
          <cell r="I359" t="str">
            <v>Kepala Tukang</v>
          </cell>
          <cell r="J359" t="str">
            <v>@</v>
          </cell>
          <cell r="K359" t="str">
            <v>Rp.</v>
          </cell>
          <cell r="L359">
            <v>27500</v>
          </cell>
          <cell r="M359">
            <v>825</v>
          </cell>
        </row>
        <row r="360">
          <cell r="F360">
            <v>2.5000000000000001E-2</v>
          </cell>
          <cell r="G360" t="str">
            <v>M3</v>
          </cell>
          <cell r="I360" t="str">
            <v xml:space="preserve"> Pasir Pasang</v>
          </cell>
          <cell r="J360" t="str">
            <v>@</v>
          </cell>
          <cell r="K360" t="str">
            <v>Rp.</v>
          </cell>
          <cell r="L360">
            <v>90000</v>
          </cell>
          <cell r="M360">
            <v>2250</v>
          </cell>
        </row>
        <row r="361">
          <cell r="F361">
            <v>1</v>
          </cell>
          <cell r="G361" t="str">
            <v>M2</v>
          </cell>
          <cell r="I361" t="str">
            <v xml:space="preserve"> Keramik 20 x 20 cm</v>
          </cell>
          <cell r="J361" t="str">
            <v>@</v>
          </cell>
          <cell r="K361" t="str">
            <v>Rp.</v>
          </cell>
          <cell r="L361">
            <v>65000</v>
          </cell>
          <cell r="M361">
            <v>65000</v>
          </cell>
        </row>
        <row r="362">
          <cell r="F362">
            <v>0.18</v>
          </cell>
          <cell r="G362" t="str">
            <v>zak</v>
          </cell>
          <cell r="I362" t="str">
            <v xml:space="preserve"> Semen portland</v>
          </cell>
          <cell r="J362" t="str">
            <v>@</v>
          </cell>
          <cell r="K362" t="str">
            <v>Rp.</v>
          </cell>
          <cell r="L362">
            <v>37500</v>
          </cell>
          <cell r="M362">
            <v>6750</v>
          </cell>
        </row>
        <row r="363">
          <cell r="F363">
            <v>0.01</v>
          </cell>
          <cell r="G363" t="str">
            <v>kg</v>
          </cell>
          <cell r="I363" t="str">
            <v xml:space="preserve"> Semen Putih</v>
          </cell>
          <cell r="J363" t="str">
            <v>@</v>
          </cell>
          <cell r="K363" t="str">
            <v>Rp.</v>
          </cell>
          <cell r="L363">
            <v>5000</v>
          </cell>
          <cell r="M363">
            <v>50</v>
          </cell>
        </row>
        <row r="364">
          <cell r="I364" t="str">
            <v>Jumlah</v>
          </cell>
          <cell r="L364" t="str">
            <v>Rp.</v>
          </cell>
          <cell r="M364">
            <v>86375</v>
          </cell>
        </row>
        <row r="365">
          <cell r="F365" t="str">
            <v>Pasang tegel keramik  30 x 30  camp. 1 pc : 3 psr</v>
          </cell>
          <cell r="Q365">
            <v>81425</v>
          </cell>
        </row>
        <row r="366">
          <cell r="F366">
            <v>0.25</v>
          </cell>
          <cell r="G366" t="str">
            <v>org</v>
          </cell>
          <cell r="I366" t="str">
            <v>Pekerja</v>
          </cell>
          <cell r="J366" t="str">
            <v>@</v>
          </cell>
          <cell r="K366" t="str">
            <v>Rp.</v>
          </cell>
          <cell r="L366">
            <v>22500</v>
          </cell>
          <cell r="M366">
            <v>5625</v>
          </cell>
        </row>
        <row r="367">
          <cell r="F367">
            <v>2.5000000000000001E-2</v>
          </cell>
          <cell r="G367" t="str">
            <v>org</v>
          </cell>
          <cell r="I367" t="str">
            <v>Mandor</v>
          </cell>
          <cell r="J367" t="str">
            <v>@</v>
          </cell>
          <cell r="K367" t="str">
            <v>Rp.</v>
          </cell>
          <cell r="L367">
            <v>25000</v>
          </cell>
          <cell r="M367">
            <v>625</v>
          </cell>
        </row>
        <row r="368">
          <cell r="F368">
            <v>0.3</v>
          </cell>
          <cell r="G368" t="str">
            <v>org</v>
          </cell>
          <cell r="I368" t="str">
            <v>Tukang Batu</v>
          </cell>
          <cell r="J368" t="str">
            <v>@</v>
          </cell>
          <cell r="K368" t="str">
            <v>Rp.</v>
          </cell>
          <cell r="L368">
            <v>25000</v>
          </cell>
          <cell r="M368">
            <v>7500</v>
          </cell>
        </row>
        <row r="369">
          <cell r="F369">
            <v>0.03</v>
          </cell>
          <cell r="G369" t="str">
            <v>org</v>
          </cell>
          <cell r="I369" t="str">
            <v>Kepala Tukang</v>
          </cell>
          <cell r="J369" t="str">
            <v>@</v>
          </cell>
          <cell r="K369" t="str">
            <v>Rp.</v>
          </cell>
          <cell r="L369">
            <v>27500</v>
          </cell>
          <cell r="M369">
            <v>825</v>
          </cell>
        </row>
        <row r="370">
          <cell r="F370">
            <v>2.5000000000000001E-2</v>
          </cell>
          <cell r="G370" t="str">
            <v>M3</v>
          </cell>
          <cell r="I370" t="str">
            <v xml:space="preserve"> Pasir Pasang</v>
          </cell>
          <cell r="J370" t="str">
            <v>@</v>
          </cell>
          <cell r="K370" t="str">
            <v>Rp.</v>
          </cell>
          <cell r="L370">
            <v>90000</v>
          </cell>
          <cell r="M370">
            <v>2250</v>
          </cell>
        </row>
        <row r="371">
          <cell r="F371">
            <v>1</v>
          </cell>
          <cell r="G371" t="str">
            <v>M2</v>
          </cell>
          <cell r="I371" t="str">
            <v xml:space="preserve"> Keramik 30 x 30 cm  </v>
          </cell>
          <cell r="J371" t="str">
            <v>@</v>
          </cell>
          <cell r="K371" t="str">
            <v>Rp.</v>
          </cell>
          <cell r="L371">
            <v>57500</v>
          </cell>
          <cell r="M371">
            <v>57500</v>
          </cell>
        </row>
        <row r="372">
          <cell r="F372">
            <v>0.188</v>
          </cell>
          <cell r="G372" t="str">
            <v>zak</v>
          </cell>
          <cell r="I372" t="str">
            <v xml:space="preserve"> Semen portland</v>
          </cell>
          <cell r="J372" t="str">
            <v>@</v>
          </cell>
          <cell r="K372" t="str">
            <v>Rp.</v>
          </cell>
          <cell r="L372">
            <v>37500</v>
          </cell>
          <cell r="M372">
            <v>7050</v>
          </cell>
        </row>
        <row r="373">
          <cell r="F373">
            <v>0.01</v>
          </cell>
          <cell r="G373" t="str">
            <v>kg</v>
          </cell>
          <cell r="I373" t="str">
            <v xml:space="preserve"> Semen Putih</v>
          </cell>
          <cell r="J373" t="str">
            <v>@</v>
          </cell>
          <cell r="K373" t="str">
            <v>Rp.</v>
          </cell>
          <cell r="L373">
            <v>5000</v>
          </cell>
          <cell r="M373">
            <v>50</v>
          </cell>
        </row>
        <row r="374">
          <cell r="I374" t="str">
            <v>Jumlah</v>
          </cell>
          <cell r="L374" t="str">
            <v>Rp.</v>
          </cell>
          <cell r="M374">
            <v>81425</v>
          </cell>
        </row>
        <row r="375">
          <cell r="F375" t="str">
            <v>Pas. Lantai Keramik 40 x 40 cm</v>
          </cell>
          <cell r="Q375">
            <v>78925</v>
          </cell>
        </row>
        <row r="376">
          <cell r="F376">
            <v>0.25</v>
          </cell>
          <cell r="G376" t="str">
            <v>org</v>
          </cell>
          <cell r="I376" t="str">
            <v>Pekerja</v>
          </cell>
          <cell r="J376" t="str">
            <v>@</v>
          </cell>
          <cell r="K376" t="str">
            <v>Rp.</v>
          </cell>
          <cell r="L376">
            <v>22500</v>
          </cell>
          <cell r="M376">
            <v>5625</v>
          </cell>
        </row>
        <row r="377">
          <cell r="F377">
            <v>2.5000000000000001E-2</v>
          </cell>
          <cell r="G377" t="str">
            <v>org</v>
          </cell>
          <cell r="I377" t="str">
            <v>Mandor</v>
          </cell>
          <cell r="J377" t="str">
            <v>@</v>
          </cell>
          <cell r="K377" t="str">
            <v>Rp.</v>
          </cell>
          <cell r="L377">
            <v>25000</v>
          </cell>
          <cell r="M377">
            <v>625</v>
          </cell>
        </row>
        <row r="378">
          <cell r="F378">
            <v>0.3</v>
          </cell>
          <cell r="G378" t="str">
            <v>org</v>
          </cell>
          <cell r="I378" t="str">
            <v>Tukang Batu</v>
          </cell>
          <cell r="J378" t="str">
            <v>@</v>
          </cell>
          <cell r="K378" t="str">
            <v>Rp.</v>
          </cell>
          <cell r="L378">
            <v>25000</v>
          </cell>
          <cell r="M378">
            <v>7500</v>
          </cell>
        </row>
        <row r="379">
          <cell r="F379">
            <v>0.03</v>
          </cell>
          <cell r="G379" t="str">
            <v>org</v>
          </cell>
          <cell r="I379" t="str">
            <v>Kepala Tukang</v>
          </cell>
          <cell r="J379" t="str">
            <v>@</v>
          </cell>
          <cell r="K379" t="str">
            <v>Rp.</v>
          </cell>
          <cell r="L379">
            <v>27500</v>
          </cell>
          <cell r="M379">
            <v>825</v>
          </cell>
        </row>
        <row r="380">
          <cell r="F380">
            <v>2.5000000000000001E-2</v>
          </cell>
          <cell r="G380" t="str">
            <v>M3</v>
          </cell>
          <cell r="I380" t="str">
            <v xml:space="preserve"> Pasir Pasang</v>
          </cell>
          <cell r="J380" t="str">
            <v>@</v>
          </cell>
          <cell r="K380" t="str">
            <v>Rp.</v>
          </cell>
          <cell r="L380">
            <v>90000</v>
          </cell>
          <cell r="M380">
            <v>2250</v>
          </cell>
        </row>
        <row r="381">
          <cell r="F381">
            <v>1</v>
          </cell>
          <cell r="G381" t="str">
            <v>M2</v>
          </cell>
          <cell r="I381" t="str">
            <v xml:space="preserve"> Keramik 40 x 40 cm</v>
          </cell>
          <cell r="J381" t="str">
            <v>@</v>
          </cell>
          <cell r="K381" t="str">
            <v>Rp.</v>
          </cell>
          <cell r="L381">
            <v>55000</v>
          </cell>
          <cell r="M381">
            <v>55000</v>
          </cell>
        </row>
        <row r="382">
          <cell r="F382">
            <v>0.188</v>
          </cell>
          <cell r="G382" t="str">
            <v>zak</v>
          </cell>
          <cell r="I382" t="str">
            <v xml:space="preserve"> Semen portland</v>
          </cell>
          <cell r="J382" t="str">
            <v>@</v>
          </cell>
          <cell r="K382" t="str">
            <v>Rp.</v>
          </cell>
          <cell r="L382">
            <v>37500</v>
          </cell>
          <cell r="M382">
            <v>7050</v>
          </cell>
        </row>
        <row r="383">
          <cell r="F383">
            <v>0.01</v>
          </cell>
          <cell r="G383" t="str">
            <v>kg</v>
          </cell>
          <cell r="I383" t="str">
            <v xml:space="preserve"> Semen Putih</v>
          </cell>
          <cell r="J383" t="str">
            <v>@</v>
          </cell>
          <cell r="K383" t="str">
            <v>Rp.</v>
          </cell>
          <cell r="L383">
            <v>5000</v>
          </cell>
          <cell r="M383">
            <v>50</v>
          </cell>
        </row>
        <row r="384">
          <cell r="I384" t="str">
            <v>Jumlah</v>
          </cell>
          <cell r="L384" t="str">
            <v>Rp.</v>
          </cell>
          <cell r="M384">
            <v>78925</v>
          </cell>
        </row>
        <row r="385">
          <cell r="F385" t="str">
            <v>Pasang plint keramik  10 x 40  camp. 1 pc : 3 psr</v>
          </cell>
          <cell r="Q385">
            <v>7892.5</v>
          </cell>
        </row>
        <row r="386">
          <cell r="F386">
            <v>2.5000000000000001E-2</v>
          </cell>
          <cell r="G386" t="str">
            <v>org</v>
          </cell>
          <cell r="I386" t="str">
            <v>Pekerja</v>
          </cell>
          <cell r="J386" t="str">
            <v>@</v>
          </cell>
          <cell r="K386" t="str">
            <v>Rp.</v>
          </cell>
          <cell r="L386">
            <v>22500</v>
          </cell>
          <cell r="M386">
            <v>562.5</v>
          </cell>
        </row>
        <row r="387">
          <cell r="F387">
            <v>2.5000000000000001E-3</v>
          </cell>
          <cell r="G387" t="str">
            <v>org</v>
          </cell>
          <cell r="I387" t="str">
            <v>Mandor</v>
          </cell>
          <cell r="J387" t="str">
            <v>@</v>
          </cell>
          <cell r="K387" t="str">
            <v>Rp.</v>
          </cell>
          <cell r="L387">
            <v>25000</v>
          </cell>
          <cell r="M387">
            <v>62.5</v>
          </cell>
        </row>
        <row r="388">
          <cell r="F388">
            <v>0.03</v>
          </cell>
          <cell r="G388" t="str">
            <v>org</v>
          </cell>
          <cell r="I388" t="str">
            <v>Tukang Batu</v>
          </cell>
          <cell r="J388" t="str">
            <v>@</v>
          </cell>
          <cell r="K388" t="str">
            <v>Rp.</v>
          </cell>
          <cell r="L388">
            <v>25000</v>
          </cell>
          <cell r="M388">
            <v>750</v>
          </cell>
        </row>
        <row r="389">
          <cell r="F389">
            <v>3.0000000000000001E-3</v>
          </cell>
          <cell r="G389" t="str">
            <v>org</v>
          </cell>
          <cell r="I389" t="str">
            <v>Kepala Tukang</v>
          </cell>
          <cell r="J389" t="str">
            <v>@</v>
          </cell>
          <cell r="K389" t="str">
            <v>Rp.</v>
          </cell>
          <cell r="L389">
            <v>27500</v>
          </cell>
          <cell r="M389">
            <v>82.5</v>
          </cell>
        </row>
        <row r="390">
          <cell r="F390">
            <v>2.5000000000000001E-3</v>
          </cell>
          <cell r="G390" t="str">
            <v>M3</v>
          </cell>
          <cell r="I390" t="str">
            <v xml:space="preserve"> Pasir Pasang</v>
          </cell>
          <cell r="J390" t="str">
            <v>@</v>
          </cell>
          <cell r="K390" t="str">
            <v>Rp.</v>
          </cell>
          <cell r="L390">
            <v>90000</v>
          </cell>
          <cell r="M390">
            <v>225</v>
          </cell>
        </row>
        <row r="391">
          <cell r="F391">
            <v>0.1</v>
          </cell>
          <cell r="G391" t="str">
            <v>M2</v>
          </cell>
          <cell r="I391" t="str">
            <v xml:space="preserve"> Tegel Plint 10 x 40 cm</v>
          </cell>
          <cell r="J391" t="str">
            <v>@</v>
          </cell>
          <cell r="K391" t="str">
            <v>Rp.</v>
          </cell>
          <cell r="L391">
            <v>55000</v>
          </cell>
          <cell r="M391">
            <v>5500</v>
          </cell>
        </row>
        <row r="392">
          <cell r="F392">
            <v>1.8800000000000001E-2</v>
          </cell>
          <cell r="G392" t="str">
            <v>zak</v>
          </cell>
          <cell r="I392" t="str">
            <v xml:space="preserve"> Semen portland</v>
          </cell>
          <cell r="J392" t="str">
            <v>@</v>
          </cell>
          <cell r="K392" t="str">
            <v>Rp.</v>
          </cell>
          <cell r="L392">
            <v>37500</v>
          </cell>
          <cell r="M392">
            <v>705</v>
          </cell>
        </row>
        <row r="393">
          <cell r="F393">
            <v>1E-3</v>
          </cell>
          <cell r="G393" t="str">
            <v>kg</v>
          </cell>
          <cell r="I393" t="str">
            <v xml:space="preserve"> Semen Putih</v>
          </cell>
          <cell r="J393" t="str">
            <v>@</v>
          </cell>
          <cell r="K393" t="str">
            <v>Rp.</v>
          </cell>
          <cell r="L393">
            <v>5000</v>
          </cell>
          <cell r="M393">
            <v>5</v>
          </cell>
        </row>
        <row r="394">
          <cell r="I394" t="str">
            <v>Jumlah</v>
          </cell>
          <cell r="L394" t="str">
            <v>Rp.</v>
          </cell>
          <cell r="M394">
            <v>7892.5</v>
          </cell>
        </row>
        <row r="395">
          <cell r="F395" t="str">
            <v>Pekerjaan kusen pintu, jendela dan Boven kayu klas I (Bayam)</v>
          </cell>
          <cell r="Q395">
            <v>7087500</v>
          </cell>
        </row>
        <row r="396">
          <cell r="F396" t="str">
            <v>Pekerjaan kusen pintu, jendela dan Boven kayu klas II</v>
          </cell>
          <cell r="Q396">
            <v>4687500</v>
          </cell>
        </row>
        <row r="397">
          <cell r="F397">
            <v>10</v>
          </cell>
          <cell r="G397" t="str">
            <v>org</v>
          </cell>
          <cell r="I397" t="str">
            <v>Pekerja</v>
          </cell>
          <cell r="J397" t="str">
            <v>@</v>
          </cell>
          <cell r="K397" t="str">
            <v>Rp.</v>
          </cell>
          <cell r="L397">
            <v>22500</v>
          </cell>
          <cell r="M397">
            <v>225000</v>
          </cell>
        </row>
        <row r="398">
          <cell r="F398">
            <v>1</v>
          </cell>
          <cell r="G398" t="str">
            <v>org</v>
          </cell>
          <cell r="I398" t="str">
            <v>Mandor</v>
          </cell>
          <cell r="J398" t="str">
            <v>@</v>
          </cell>
          <cell r="K398" t="str">
            <v>Rp.</v>
          </cell>
          <cell r="L398">
            <v>25000</v>
          </cell>
          <cell r="M398">
            <v>25000</v>
          </cell>
        </row>
        <row r="399">
          <cell r="F399">
            <v>30</v>
          </cell>
          <cell r="G399" t="str">
            <v>org</v>
          </cell>
          <cell r="I399" t="str">
            <v>Tukang Kayu</v>
          </cell>
          <cell r="J399" t="str">
            <v>@</v>
          </cell>
          <cell r="K399" t="str">
            <v>Rp.</v>
          </cell>
          <cell r="L399">
            <v>25000</v>
          </cell>
          <cell r="M399">
            <v>750000</v>
          </cell>
        </row>
        <row r="400">
          <cell r="F400">
            <v>3</v>
          </cell>
          <cell r="G400" t="str">
            <v>org</v>
          </cell>
          <cell r="I400" t="str">
            <v>Kepala Tukang</v>
          </cell>
          <cell r="J400" t="str">
            <v>@</v>
          </cell>
          <cell r="K400" t="str">
            <v>Rp.</v>
          </cell>
          <cell r="L400">
            <v>27500</v>
          </cell>
          <cell r="M400">
            <v>82500</v>
          </cell>
        </row>
        <row r="401">
          <cell r="F401">
            <v>1.2</v>
          </cell>
          <cell r="G401" t="str">
            <v>M3</v>
          </cell>
          <cell r="I401" t="str">
            <v xml:space="preserve"> Kayu 6/12 Klas I (Bayam)</v>
          </cell>
          <cell r="J401" t="str">
            <v>@</v>
          </cell>
          <cell r="K401" t="str">
            <v>Rp.</v>
          </cell>
          <cell r="L401">
            <v>5000000</v>
          </cell>
          <cell r="M401">
            <v>6000000</v>
          </cell>
        </row>
        <row r="402">
          <cell r="F402">
            <v>1.2</v>
          </cell>
          <cell r="G402" t="str">
            <v>M3</v>
          </cell>
          <cell r="I402" t="str">
            <v xml:space="preserve"> Kayu 6/12 Klas II</v>
          </cell>
          <cell r="J402" t="str">
            <v>@</v>
          </cell>
          <cell r="K402" t="str">
            <v>Rp.</v>
          </cell>
          <cell r="L402">
            <v>3000000</v>
          </cell>
          <cell r="M402">
            <v>3600000</v>
          </cell>
        </row>
        <row r="403">
          <cell r="F403">
            <v>0.4</v>
          </cell>
          <cell r="G403" t="str">
            <v>kg</v>
          </cell>
          <cell r="I403" t="str">
            <v>paku &gt; 5 cm</v>
          </cell>
          <cell r="J403" t="str">
            <v>@</v>
          </cell>
          <cell r="K403" t="str">
            <v>Rp.</v>
          </cell>
          <cell r="L403">
            <v>12500</v>
          </cell>
          <cell r="M403">
            <v>5000</v>
          </cell>
        </row>
        <row r="404">
          <cell r="I404" t="str">
            <v>Jumlah :</v>
          </cell>
          <cell r="J404" t="str">
            <v>untuk</v>
          </cell>
          <cell r="L404" t="str">
            <v>kayu klas I (Bayam)</v>
          </cell>
          <cell r="M404">
            <v>7087500</v>
          </cell>
        </row>
        <row r="405">
          <cell r="J405" t="str">
            <v>untuk</v>
          </cell>
          <cell r="L405" t="str">
            <v>kayu klas II</v>
          </cell>
          <cell r="M405">
            <v>4687500</v>
          </cell>
        </row>
        <row r="406">
          <cell r="F406" t="str">
            <v>Pekerjaan kusen pintu besi Tipe PT</v>
          </cell>
          <cell r="Q406">
            <v>4316121.25</v>
          </cell>
        </row>
        <row r="407">
          <cell r="F407">
            <v>7.59</v>
          </cell>
          <cell r="G407" t="str">
            <v>M1</v>
          </cell>
          <cell r="I407" t="str">
            <v>Baja Profil Kanal U 100 x 50 x 5</v>
          </cell>
          <cell r="J407" t="str">
            <v>@</v>
          </cell>
          <cell r="K407" t="str">
            <v>Rp.</v>
          </cell>
          <cell r="L407">
            <v>46500</v>
          </cell>
          <cell r="M407">
            <v>352935</v>
          </cell>
        </row>
        <row r="408">
          <cell r="F408">
            <v>6.38</v>
          </cell>
          <cell r="G408" t="str">
            <v>M1</v>
          </cell>
          <cell r="I408" t="str">
            <v>Baja Profil L 40 x 40 x 4</v>
          </cell>
          <cell r="J408" t="str">
            <v>@</v>
          </cell>
          <cell r="K408" t="str">
            <v>Rp.</v>
          </cell>
          <cell r="L408">
            <v>27500</v>
          </cell>
          <cell r="M408">
            <v>175450</v>
          </cell>
        </row>
        <row r="409">
          <cell r="F409">
            <v>5.28</v>
          </cell>
          <cell r="G409" t="str">
            <v>M1</v>
          </cell>
          <cell r="I409" t="str">
            <v>Besi Strip 50 x 5 mm</v>
          </cell>
          <cell r="J409" t="str">
            <v>@</v>
          </cell>
          <cell r="K409" t="str">
            <v>Rp.</v>
          </cell>
          <cell r="L409">
            <v>22500</v>
          </cell>
          <cell r="M409">
            <v>118800</v>
          </cell>
        </row>
        <row r="410">
          <cell r="F410">
            <v>19.64</v>
          </cell>
          <cell r="G410" t="str">
            <v>M1</v>
          </cell>
          <cell r="I410" t="str">
            <v>Besi Beton dia. 19 mm</v>
          </cell>
          <cell r="J410" t="str">
            <v>@</v>
          </cell>
          <cell r="K410" t="str">
            <v>Rp.</v>
          </cell>
          <cell r="L410">
            <v>125800</v>
          </cell>
          <cell r="M410">
            <v>2470712</v>
          </cell>
        </row>
        <row r="411">
          <cell r="F411">
            <v>1</v>
          </cell>
          <cell r="G411" t="str">
            <v>Bh</v>
          </cell>
          <cell r="I411" t="str">
            <v>Gembok Besar</v>
          </cell>
          <cell r="J411" t="str">
            <v>@</v>
          </cell>
          <cell r="K411" t="str">
            <v>Rp.</v>
          </cell>
          <cell r="L411">
            <v>65000</v>
          </cell>
          <cell r="M411">
            <v>65000</v>
          </cell>
        </row>
        <row r="412">
          <cell r="F412">
            <v>1</v>
          </cell>
          <cell r="G412" t="str">
            <v>Bh</v>
          </cell>
          <cell r="I412" t="str">
            <v>Gerendel Besar</v>
          </cell>
          <cell r="J412" t="str">
            <v>@</v>
          </cell>
          <cell r="K412" t="str">
            <v>Rp.</v>
          </cell>
          <cell r="L412">
            <v>22500</v>
          </cell>
          <cell r="M412">
            <v>22500</v>
          </cell>
        </row>
        <row r="413">
          <cell r="F413">
            <v>3</v>
          </cell>
          <cell r="G413" t="str">
            <v>Bh</v>
          </cell>
          <cell r="I413" t="str">
            <v>Engsel Besar</v>
          </cell>
          <cell r="J413" t="str">
            <v>@</v>
          </cell>
          <cell r="K413" t="str">
            <v>Rp.</v>
          </cell>
          <cell r="L413">
            <v>32500</v>
          </cell>
          <cell r="M413">
            <v>97500</v>
          </cell>
        </row>
        <row r="414">
          <cell r="F414">
            <v>0</v>
          </cell>
          <cell r="G414" t="str">
            <v>M2</v>
          </cell>
          <cell r="I414" t="str">
            <v>Meni Besi</v>
          </cell>
          <cell r="J414" t="str">
            <v>@</v>
          </cell>
          <cell r="K414" t="str">
            <v>Rp.</v>
          </cell>
          <cell r="L414">
            <v>5362</v>
          </cell>
          <cell r="M414">
            <v>0</v>
          </cell>
        </row>
        <row r="415">
          <cell r="F415">
            <v>0</v>
          </cell>
          <cell r="G415" t="str">
            <v>M2</v>
          </cell>
          <cell r="I415" t="str">
            <v>Cat Besi</v>
          </cell>
          <cell r="J415" t="str">
            <v>@</v>
          </cell>
          <cell r="K415" t="str">
            <v>Rp.</v>
          </cell>
          <cell r="L415">
            <v>15708.75</v>
          </cell>
          <cell r="M415">
            <v>0</v>
          </cell>
        </row>
        <row r="416">
          <cell r="F416">
            <v>1</v>
          </cell>
          <cell r="G416" t="str">
            <v>Ls</v>
          </cell>
          <cell r="I416" t="str">
            <v>Biaya Pengelasan</v>
          </cell>
          <cell r="J416" t="str">
            <v>@</v>
          </cell>
          <cell r="K416" t="str">
            <v>Rp.</v>
          </cell>
          <cell r="L416">
            <v>150000</v>
          </cell>
          <cell r="M416">
            <v>150000</v>
          </cell>
        </row>
        <row r="417">
          <cell r="I417" t="str">
            <v xml:space="preserve">Upah Kerja </v>
          </cell>
          <cell r="M417">
            <v>863224.25</v>
          </cell>
        </row>
        <row r="418">
          <cell r="I418" t="str">
            <v>Jumlah :</v>
          </cell>
          <cell r="L418" t="str">
            <v>Rp.</v>
          </cell>
          <cell r="M418">
            <v>4316121.25</v>
          </cell>
        </row>
        <row r="419">
          <cell r="F419" t="str">
            <v>Pekerjaan kusen pintu besi Tipe PJT 1</v>
          </cell>
          <cell r="Q419">
            <v>7407352.5</v>
          </cell>
        </row>
        <row r="420">
          <cell r="F420">
            <v>12.6</v>
          </cell>
          <cell r="G420" t="str">
            <v>M1</v>
          </cell>
          <cell r="I420" t="str">
            <v>Baja Profil Kanal U 100 x 50 x 5</v>
          </cell>
          <cell r="J420" t="str">
            <v>@</v>
          </cell>
          <cell r="K420" t="str">
            <v>Rp.</v>
          </cell>
          <cell r="L420">
            <v>46500</v>
          </cell>
          <cell r="M420">
            <v>585900</v>
          </cell>
        </row>
        <row r="421">
          <cell r="F421">
            <v>6.38</v>
          </cell>
          <cell r="G421" t="str">
            <v>M1</v>
          </cell>
          <cell r="I421" t="str">
            <v>Baja Profil L 40 x 40 x 4</v>
          </cell>
          <cell r="J421" t="str">
            <v>@</v>
          </cell>
          <cell r="K421" t="str">
            <v>Rp.</v>
          </cell>
          <cell r="L421">
            <v>27500</v>
          </cell>
          <cell r="M421">
            <v>175450</v>
          </cell>
        </row>
        <row r="422">
          <cell r="F422">
            <v>15.4</v>
          </cell>
          <cell r="G422" t="str">
            <v>M1</v>
          </cell>
          <cell r="I422" t="str">
            <v>Besi Strip 50 x 5 mm</v>
          </cell>
          <cell r="J422" t="str">
            <v>@</v>
          </cell>
          <cell r="K422" t="str">
            <v>Rp.</v>
          </cell>
          <cell r="L422">
            <v>22500</v>
          </cell>
          <cell r="M422">
            <v>346500</v>
          </cell>
        </row>
        <row r="423">
          <cell r="F423">
            <v>35.04</v>
          </cell>
          <cell r="G423" t="str">
            <v>M1</v>
          </cell>
          <cell r="I423" t="str">
            <v>Besi Beton dia. 19 mm</v>
          </cell>
          <cell r="J423" t="str">
            <v>@</v>
          </cell>
          <cell r="K423" t="str">
            <v>Rp.</v>
          </cell>
          <cell r="L423">
            <v>125800</v>
          </cell>
          <cell r="M423">
            <v>4408032</v>
          </cell>
        </row>
        <row r="424">
          <cell r="F424">
            <v>1</v>
          </cell>
          <cell r="G424" t="str">
            <v>Bh</v>
          </cell>
          <cell r="I424" t="str">
            <v>Gembok Besar</v>
          </cell>
          <cell r="J424" t="str">
            <v>@</v>
          </cell>
          <cell r="K424" t="str">
            <v>Rp.</v>
          </cell>
          <cell r="L424">
            <v>65000</v>
          </cell>
          <cell r="M424">
            <v>65000</v>
          </cell>
        </row>
        <row r="425">
          <cell r="F425">
            <v>1</v>
          </cell>
          <cell r="G425" t="str">
            <v>Bh</v>
          </cell>
          <cell r="I425" t="str">
            <v>Gerendel Besar</v>
          </cell>
          <cell r="J425" t="str">
            <v>@</v>
          </cell>
          <cell r="K425" t="str">
            <v>Rp.</v>
          </cell>
          <cell r="L425">
            <v>22500</v>
          </cell>
          <cell r="M425">
            <v>22500</v>
          </cell>
        </row>
        <row r="426">
          <cell r="F426">
            <v>3</v>
          </cell>
          <cell r="G426" t="str">
            <v>Bh</v>
          </cell>
          <cell r="I426" t="str">
            <v>Engsel Besar</v>
          </cell>
          <cell r="J426" t="str">
            <v>@</v>
          </cell>
          <cell r="K426" t="str">
            <v>Rp.</v>
          </cell>
          <cell r="L426">
            <v>32500</v>
          </cell>
          <cell r="M426">
            <v>97500</v>
          </cell>
        </row>
        <row r="427">
          <cell r="F427">
            <v>0</v>
          </cell>
          <cell r="G427" t="str">
            <v>M2</v>
          </cell>
          <cell r="I427" t="str">
            <v>Meni Besi</v>
          </cell>
          <cell r="J427" t="str">
            <v>@</v>
          </cell>
          <cell r="K427" t="str">
            <v>Rp.</v>
          </cell>
          <cell r="L427">
            <v>5362</v>
          </cell>
          <cell r="M427">
            <v>0</v>
          </cell>
        </row>
        <row r="428">
          <cell r="F428">
            <v>0</v>
          </cell>
          <cell r="G428" t="str">
            <v>M2</v>
          </cell>
          <cell r="I428" t="str">
            <v>Cat Besi</v>
          </cell>
          <cell r="J428" t="str">
            <v>@</v>
          </cell>
          <cell r="K428" t="str">
            <v>Rp.</v>
          </cell>
          <cell r="L428">
            <v>15708.75</v>
          </cell>
          <cell r="M428">
            <v>0</v>
          </cell>
        </row>
        <row r="429">
          <cell r="F429">
            <v>1</v>
          </cell>
          <cell r="G429" t="str">
            <v>Ls</v>
          </cell>
          <cell r="I429" t="str">
            <v>Biaya Pengelasan</v>
          </cell>
          <cell r="J429" t="str">
            <v>@</v>
          </cell>
          <cell r="K429" t="str">
            <v>Rp.</v>
          </cell>
          <cell r="L429">
            <v>225000</v>
          </cell>
          <cell r="M429">
            <v>225000</v>
          </cell>
        </row>
        <row r="430">
          <cell r="I430" t="str">
            <v xml:space="preserve">Upah Kerja </v>
          </cell>
          <cell r="M430">
            <v>1481470.5</v>
          </cell>
        </row>
        <row r="431">
          <cell r="I431" t="str">
            <v>Jumlah :</v>
          </cell>
          <cell r="L431" t="str">
            <v>Rp.</v>
          </cell>
          <cell r="M431">
            <v>7407352.5</v>
          </cell>
        </row>
        <row r="432">
          <cell r="F432" t="str">
            <v>Pekerjaan kusen pintu besi Tipe PJT 2</v>
          </cell>
          <cell r="Q432">
            <v>10429321.25</v>
          </cell>
        </row>
        <row r="433">
          <cell r="F433">
            <v>17.27</v>
          </cell>
          <cell r="G433" t="str">
            <v>M1</v>
          </cell>
          <cell r="I433" t="str">
            <v>Baja Profil Kanal U 100 x 50 x 5</v>
          </cell>
          <cell r="J433" t="str">
            <v>@</v>
          </cell>
          <cell r="K433" t="str">
            <v>Rp.</v>
          </cell>
          <cell r="L433">
            <v>46500</v>
          </cell>
          <cell r="M433">
            <v>803055</v>
          </cell>
        </row>
        <row r="434">
          <cell r="F434">
            <v>6.38</v>
          </cell>
          <cell r="G434" t="str">
            <v>M1</v>
          </cell>
          <cell r="I434" t="str">
            <v>Baja Profil L 40 x 40 x 4</v>
          </cell>
          <cell r="J434" t="str">
            <v>@</v>
          </cell>
          <cell r="K434" t="str">
            <v>Rp.</v>
          </cell>
          <cell r="L434">
            <v>27500</v>
          </cell>
          <cell r="M434">
            <v>175450</v>
          </cell>
        </row>
        <row r="435">
          <cell r="F435">
            <v>23.76</v>
          </cell>
          <cell r="G435" t="str">
            <v>M1</v>
          </cell>
          <cell r="I435" t="str">
            <v>Besi Strip 50 x 5 mm</v>
          </cell>
          <cell r="J435" t="str">
            <v>@</v>
          </cell>
          <cell r="K435" t="str">
            <v>Rp.</v>
          </cell>
          <cell r="L435">
            <v>22500</v>
          </cell>
          <cell r="M435">
            <v>534600</v>
          </cell>
        </row>
        <row r="436">
          <cell r="F436">
            <v>50.44</v>
          </cell>
          <cell r="G436" t="str">
            <v>M1</v>
          </cell>
          <cell r="I436" t="str">
            <v>Besi Beton dia. 19 mm</v>
          </cell>
          <cell r="J436" t="str">
            <v>@</v>
          </cell>
          <cell r="K436" t="str">
            <v>Rp.</v>
          </cell>
          <cell r="L436">
            <v>125800</v>
          </cell>
          <cell r="M436">
            <v>6345352</v>
          </cell>
        </row>
        <row r="437">
          <cell r="F437">
            <v>1</v>
          </cell>
          <cell r="G437" t="str">
            <v>Bh</v>
          </cell>
          <cell r="I437" t="str">
            <v>Gembok Besar</v>
          </cell>
          <cell r="J437" t="str">
            <v>@</v>
          </cell>
          <cell r="K437" t="str">
            <v>Rp.</v>
          </cell>
          <cell r="L437">
            <v>65000</v>
          </cell>
          <cell r="M437">
            <v>65000</v>
          </cell>
        </row>
        <row r="438">
          <cell r="F438">
            <v>1</v>
          </cell>
          <cell r="G438" t="str">
            <v>Bh</v>
          </cell>
          <cell r="I438" t="str">
            <v>Gerendel Besar</v>
          </cell>
          <cell r="J438" t="str">
            <v>@</v>
          </cell>
          <cell r="K438" t="str">
            <v>Rp.</v>
          </cell>
          <cell r="L438">
            <v>22500</v>
          </cell>
          <cell r="M438">
            <v>22500</v>
          </cell>
        </row>
        <row r="439">
          <cell r="F439">
            <v>3</v>
          </cell>
          <cell r="G439" t="str">
            <v>Bh</v>
          </cell>
          <cell r="I439" t="str">
            <v>Engsel Besar</v>
          </cell>
          <cell r="J439" t="str">
            <v>@</v>
          </cell>
          <cell r="K439" t="str">
            <v>Rp.</v>
          </cell>
          <cell r="L439">
            <v>32500</v>
          </cell>
          <cell r="M439">
            <v>97500</v>
          </cell>
        </row>
        <row r="440">
          <cell r="F440">
            <v>0</v>
          </cell>
          <cell r="G440" t="str">
            <v>M2</v>
          </cell>
          <cell r="I440" t="str">
            <v>Meni Besi</v>
          </cell>
          <cell r="J440" t="str">
            <v>@</v>
          </cell>
          <cell r="K440" t="str">
            <v>Rp.</v>
          </cell>
          <cell r="L440">
            <v>5362</v>
          </cell>
          <cell r="M440">
            <v>0</v>
          </cell>
        </row>
        <row r="441">
          <cell r="F441">
            <v>0</v>
          </cell>
          <cell r="G441" t="str">
            <v>M2</v>
          </cell>
          <cell r="I441" t="str">
            <v>Cat Besi</v>
          </cell>
          <cell r="J441" t="str">
            <v>@</v>
          </cell>
          <cell r="K441" t="str">
            <v>Rp.</v>
          </cell>
          <cell r="L441">
            <v>15708.75</v>
          </cell>
          <cell r="M441">
            <v>0</v>
          </cell>
        </row>
        <row r="442">
          <cell r="F442">
            <v>1</v>
          </cell>
          <cell r="G442" t="str">
            <v>Ls</v>
          </cell>
          <cell r="I442" t="str">
            <v>Biaya Pengelasan</v>
          </cell>
          <cell r="J442" t="str">
            <v>@</v>
          </cell>
          <cell r="K442" t="str">
            <v>Rp.</v>
          </cell>
          <cell r="L442">
            <v>300000</v>
          </cell>
          <cell r="M442">
            <v>300000</v>
          </cell>
        </row>
        <row r="443">
          <cell r="I443" t="str">
            <v xml:space="preserve">Upah Kerja </v>
          </cell>
          <cell r="M443">
            <v>2085864.25</v>
          </cell>
        </row>
        <row r="444">
          <cell r="I444" t="str">
            <v>Jumlah :</v>
          </cell>
          <cell r="L444" t="str">
            <v>Rp.</v>
          </cell>
          <cell r="M444">
            <v>10429321.25</v>
          </cell>
        </row>
        <row r="445">
          <cell r="F445" t="str">
            <v>Pekerjaan kusen Jendela besi Tipe JT 3</v>
          </cell>
          <cell r="Q445">
            <v>6885642.5</v>
          </cell>
        </row>
        <row r="446">
          <cell r="F446">
            <v>14.63</v>
          </cell>
          <cell r="G446" t="str">
            <v>M1</v>
          </cell>
          <cell r="I446" t="str">
            <v>Baja Profil Kanal U 100 x 50 x 5</v>
          </cell>
          <cell r="J446" t="str">
            <v>@</v>
          </cell>
          <cell r="K446" t="str">
            <v>Rp.</v>
          </cell>
          <cell r="L446">
            <v>46500</v>
          </cell>
          <cell r="M446">
            <v>680295</v>
          </cell>
        </row>
        <row r="447">
          <cell r="F447">
            <v>22.99</v>
          </cell>
          <cell r="G447" t="str">
            <v>M1</v>
          </cell>
          <cell r="I447" t="str">
            <v>Besi Strip 50 x 5 mm</v>
          </cell>
          <cell r="J447" t="str">
            <v>@</v>
          </cell>
          <cell r="K447" t="str">
            <v>Rp.</v>
          </cell>
          <cell r="L447">
            <v>22500</v>
          </cell>
          <cell r="M447">
            <v>517275</v>
          </cell>
        </row>
        <row r="448">
          <cell r="F448">
            <v>31.68</v>
          </cell>
          <cell r="G448" t="str">
            <v>M1</v>
          </cell>
          <cell r="I448" t="str">
            <v>Besi Beton dia. 19 mm</v>
          </cell>
          <cell r="J448" t="str">
            <v>@</v>
          </cell>
          <cell r="K448" t="str">
            <v>Rp.</v>
          </cell>
          <cell r="L448">
            <v>125800</v>
          </cell>
          <cell r="M448">
            <v>3985344</v>
          </cell>
        </row>
        <row r="449">
          <cell r="F449">
            <v>3.36</v>
          </cell>
          <cell r="G449" t="str">
            <v>M2</v>
          </cell>
          <cell r="I449" t="str">
            <v>Kawat Ayam</v>
          </cell>
          <cell r="J449" t="str">
            <v>@</v>
          </cell>
          <cell r="K449" t="str">
            <v>Rp.</v>
          </cell>
          <cell r="L449">
            <v>22500</v>
          </cell>
          <cell r="M449">
            <v>75600</v>
          </cell>
        </row>
        <row r="450">
          <cell r="F450">
            <v>0</v>
          </cell>
          <cell r="G450" t="str">
            <v>M2</v>
          </cell>
          <cell r="I450" t="str">
            <v>Meni Besi</v>
          </cell>
          <cell r="J450" t="str">
            <v>@</v>
          </cell>
          <cell r="K450" t="str">
            <v>Rp.</v>
          </cell>
          <cell r="L450">
            <v>5362</v>
          </cell>
          <cell r="M450">
            <v>0</v>
          </cell>
        </row>
        <row r="451">
          <cell r="F451">
            <v>0</v>
          </cell>
          <cell r="G451" t="str">
            <v>M2</v>
          </cell>
          <cell r="I451" t="str">
            <v>Cat Besi</v>
          </cell>
          <cell r="J451" t="str">
            <v>@</v>
          </cell>
          <cell r="K451" t="str">
            <v>Rp.</v>
          </cell>
          <cell r="L451">
            <v>15708.75</v>
          </cell>
          <cell r="M451">
            <v>0</v>
          </cell>
        </row>
        <row r="452">
          <cell r="F452">
            <v>1</v>
          </cell>
          <cell r="G452" t="str">
            <v>Ls</v>
          </cell>
          <cell r="I452" t="str">
            <v>Biaya Pengelasan</v>
          </cell>
          <cell r="J452" t="str">
            <v>@</v>
          </cell>
          <cell r="K452" t="str">
            <v>Rp.</v>
          </cell>
          <cell r="L452">
            <v>250000</v>
          </cell>
          <cell r="M452">
            <v>250000</v>
          </cell>
        </row>
        <row r="453">
          <cell r="I453" t="str">
            <v xml:space="preserve">Upah Kerja </v>
          </cell>
          <cell r="M453">
            <v>1377128.5</v>
          </cell>
        </row>
        <row r="454">
          <cell r="I454" t="str">
            <v>Jumlah :</v>
          </cell>
          <cell r="L454" t="str">
            <v>Rp.</v>
          </cell>
          <cell r="M454">
            <v>6885642.5</v>
          </cell>
        </row>
        <row r="455">
          <cell r="F455" t="str">
            <v>Pekerjaan kusen Boven besi Tipe BT 1</v>
          </cell>
          <cell r="Q455">
            <v>1296368.75</v>
          </cell>
        </row>
        <row r="456">
          <cell r="F456">
            <v>2.97</v>
          </cell>
          <cell r="G456" t="str">
            <v>M1</v>
          </cell>
          <cell r="I456" t="str">
            <v>Baja Profil Kanal U 100 x 50 x 5</v>
          </cell>
          <cell r="J456" t="str">
            <v>@</v>
          </cell>
          <cell r="K456" t="str">
            <v>Rp.</v>
          </cell>
          <cell r="L456">
            <v>46500</v>
          </cell>
          <cell r="M456">
            <v>138105</v>
          </cell>
        </row>
        <row r="457">
          <cell r="F457">
            <v>6.55</v>
          </cell>
          <cell r="G457" t="str">
            <v>M1</v>
          </cell>
          <cell r="I457" t="str">
            <v>Besi Beton dia. 19 mm</v>
          </cell>
          <cell r="J457" t="str">
            <v>@</v>
          </cell>
          <cell r="K457" t="str">
            <v>Rp.</v>
          </cell>
          <cell r="L457">
            <v>125800</v>
          </cell>
          <cell r="M457">
            <v>823990</v>
          </cell>
        </row>
        <row r="458">
          <cell r="F458">
            <v>0</v>
          </cell>
          <cell r="G458" t="str">
            <v>M2</v>
          </cell>
          <cell r="I458" t="str">
            <v>Meni Besi</v>
          </cell>
          <cell r="J458" t="str">
            <v>@</v>
          </cell>
          <cell r="K458" t="str">
            <v>Rp.</v>
          </cell>
          <cell r="L458">
            <v>5362</v>
          </cell>
          <cell r="M458">
            <v>0</v>
          </cell>
        </row>
        <row r="459">
          <cell r="F459">
            <v>0</v>
          </cell>
          <cell r="G459" t="str">
            <v>M2</v>
          </cell>
          <cell r="I459" t="str">
            <v>Cat Besi</v>
          </cell>
          <cell r="J459" t="str">
            <v>@</v>
          </cell>
          <cell r="K459" t="str">
            <v>Rp.</v>
          </cell>
          <cell r="L459">
            <v>15708.75</v>
          </cell>
          <cell r="M459">
            <v>0</v>
          </cell>
        </row>
        <row r="460">
          <cell r="F460">
            <v>1</v>
          </cell>
          <cell r="G460" t="str">
            <v>Ls</v>
          </cell>
          <cell r="I460" t="str">
            <v>Biaya Pengelasan</v>
          </cell>
          <cell r="J460" t="str">
            <v>@</v>
          </cell>
          <cell r="K460" t="str">
            <v>Rp.</v>
          </cell>
          <cell r="L460">
            <v>75000</v>
          </cell>
          <cell r="M460">
            <v>75000</v>
          </cell>
        </row>
        <row r="461">
          <cell r="I461" t="str">
            <v xml:space="preserve">Upah Kerja </v>
          </cell>
          <cell r="M461">
            <v>259273.75</v>
          </cell>
        </row>
        <row r="462">
          <cell r="I462" t="str">
            <v>Jumlah :</v>
          </cell>
          <cell r="L462" t="str">
            <v>Rp.</v>
          </cell>
          <cell r="M462">
            <v>1296368.75</v>
          </cell>
        </row>
        <row r="463">
          <cell r="F463" t="str">
            <v>Pekerjaan kusen Boven besi Tipe BT 2</v>
          </cell>
          <cell r="Q463">
            <v>2508558.75</v>
          </cell>
        </row>
        <row r="464">
          <cell r="F464">
            <v>4.9000000000000004</v>
          </cell>
          <cell r="G464" t="str">
            <v>M1</v>
          </cell>
          <cell r="I464" t="str">
            <v>Baja Profil Kanal U 100 x 50 x 5</v>
          </cell>
          <cell r="J464" t="str">
            <v>@</v>
          </cell>
          <cell r="K464" t="str">
            <v>Rp.</v>
          </cell>
          <cell r="L464">
            <v>46500</v>
          </cell>
          <cell r="M464">
            <v>227850</v>
          </cell>
        </row>
        <row r="465">
          <cell r="F465">
            <v>0.99</v>
          </cell>
          <cell r="G465" t="str">
            <v>M1</v>
          </cell>
          <cell r="I465" t="str">
            <v>Besi Strip 50 x 5 mm</v>
          </cell>
          <cell r="J465" t="str">
            <v>@</v>
          </cell>
          <cell r="K465" t="str">
            <v>Rp.</v>
          </cell>
          <cell r="L465">
            <v>22500</v>
          </cell>
          <cell r="M465">
            <v>22275</v>
          </cell>
        </row>
        <row r="466">
          <cell r="F466">
            <v>13.09</v>
          </cell>
          <cell r="G466" t="str">
            <v>M1</v>
          </cell>
          <cell r="I466" t="str">
            <v>Besi Beton dia. 19 mm</v>
          </cell>
          <cell r="J466" t="str">
            <v>@</v>
          </cell>
          <cell r="K466" t="str">
            <v>Rp.</v>
          </cell>
          <cell r="L466">
            <v>125800</v>
          </cell>
          <cell r="M466">
            <v>1646722</v>
          </cell>
        </row>
        <row r="467">
          <cell r="F467">
            <v>0</v>
          </cell>
          <cell r="G467" t="str">
            <v>M2</v>
          </cell>
          <cell r="I467" t="str">
            <v>Meni Besi</v>
          </cell>
          <cell r="J467" t="str">
            <v>@</v>
          </cell>
          <cell r="K467" t="str">
            <v>Rp.</v>
          </cell>
          <cell r="L467">
            <v>5362</v>
          </cell>
          <cell r="M467">
            <v>0</v>
          </cell>
        </row>
        <row r="468">
          <cell r="F468">
            <v>0</v>
          </cell>
          <cell r="G468" t="str">
            <v>M2</v>
          </cell>
          <cell r="I468" t="str">
            <v>Cat Besi</v>
          </cell>
          <cell r="J468" t="str">
            <v>@</v>
          </cell>
          <cell r="K468" t="str">
            <v>Rp.</v>
          </cell>
          <cell r="L468">
            <v>15708.75</v>
          </cell>
          <cell r="M468">
            <v>0</v>
          </cell>
        </row>
        <row r="469">
          <cell r="F469">
            <v>1</v>
          </cell>
          <cell r="G469" t="str">
            <v>Ls</v>
          </cell>
          <cell r="I469" t="str">
            <v>Biaya Pengelasan</v>
          </cell>
          <cell r="J469" t="str">
            <v>@</v>
          </cell>
          <cell r="K469" t="str">
            <v>Rp.</v>
          </cell>
          <cell r="L469">
            <v>110000</v>
          </cell>
          <cell r="M469">
            <v>110000</v>
          </cell>
        </row>
        <row r="470">
          <cell r="I470" t="str">
            <v xml:space="preserve">Upah Kerja </v>
          </cell>
          <cell r="M470">
            <v>501711.75</v>
          </cell>
        </row>
        <row r="471">
          <cell r="I471" t="str">
            <v>Jumlah :</v>
          </cell>
          <cell r="L471" t="str">
            <v>Rp.</v>
          </cell>
          <cell r="M471">
            <v>2508558.75</v>
          </cell>
        </row>
        <row r="472">
          <cell r="F472" t="str">
            <v>Pekerjaan kusen Boven besi Tipe BT 3</v>
          </cell>
          <cell r="Q472">
            <v>3734527.5</v>
          </cell>
        </row>
        <row r="473">
          <cell r="F473">
            <v>7.04</v>
          </cell>
          <cell r="G473" t="str">
            <v>M1</v>
          </cell>
          <cell r="I473" t="str">
            <v>Baja Profil Kanal U 100 x 50 x 5</v>
          </cell>
          <cell r="J473" t="str">
            <v>@</v>
          </cell>
          <cell r="K473" t="str">
            <v>Rp.</v>
          </cell>
          <cell r="L473">
            <v>46500</v>
          </cell>
          <cell r="M473">
            <v>327360</v>
          </cell>
        </row>
        <row r="474">
          <cell r="F474">
            <v>1.98</v>
          </cell>
          <cell r="G474" t="str">
            <v>M1</v>
          </cell>
          <cell r="I474" t="str">
            <v>Besi Strip 50 x 5 mm</v>
          </cell>
          <cell r="J474" t="str">
            <v>@</v>
          </cell>
          <cell r="K474" t="str">
            <v>Rp.</v>
          </cell>
          <cell r="L474">
            <v>22500</v>
          </cell>
          <cell r="M474">
            <v>44550</v>
          </cell>
        </row>
        <row r="475">
          <cell r="F475">
            <v>19.64</v>
          </cell>
          <cell r="G475" t="str">
            <v>M1</v>
          </cell>
          <cell r="I475" t="str">
            <v>Besi Beton dia. 19 mm</v>
          </cell>
          <cell r="J475" t="str">
            <v>@</v>
          </cell>
          <cell r="K475" t="str">
            <v>Rp.</v>
          </cell>
          <cell r="L475">
            <v>125800</v>
          </cell>
          <cell r="M475">
            <v>2470712</v>
          </cell>
        </row>
        <row r="476">
          <cell r="F476">
            <v>0</v>
          </cell>
          <cell r="G476" t="str">
            <v>M2</v>
          </cell>
          <cell r="I476" t="str">
            <v>Meni Besi</v>
          </cell>
          <cell r="J476" t="str">
            <v>@</v>
          </cell>
          <cell r="K476" t="str">
            <v>Rp.</v>
          </cell>
          <cell r="L476">
            <v>5362</v>
          </cell>
          <cell r="M476">
            <v>0</v>
          </cell>
        </row>
        <row r="477">
          <cell r="F477">
            <v>0</v>
          </cell>
          <cell r="G477" t="str">
            <v>M2</v>
          </cell>
          <cell r="I477" t="str">
            <v>Cat Besi</v>
          </cell>
          <cell r="J477" t="str">
            <v>@</v>
          </cell>
          <cell r="K477" t="str">
            <v>Rp.</v>
          </cell>
          <cell r="L477">
            <v>15708.75</v>
          </cell>
          <cell r="M477">
            <v>0</v>
          </cell>
        </row>
        <row r="478">
          <cell r="F478">
            <v>1</v>
          </cell>
          <cell r="G478" t="str">
            <v>Ls</v>
          </cell>
          <cell r="I478" t="str">
            <v>Biaya Pengelasan</v>
          </cell>
          <cell r="J478" t="str">
            <v>@</v>
          </cell>
          <cell r="K478" t="str">
            <v>Rp.</v>
          </cell>
          <cell r="L478">
            <v>145000</v>
          </cell>
          <cell r="M478">
            <v>145000</v>
          </cell>
        </row>
        <row r="479">
          <cell r="I479" t="str">
            <v xml:space="preserve">Upah Kerja </v>
          </cell>
          <cell r="M479">
            <v>746905.5</v>
          </cell>
        </row>
        <row r="480">
          <cell r="I480" t="str">
            <v>Jumlah :</v>
          </cell>
          <cell r="L480" t="str">
            <v>Rp.</v>
          </cell>
          <cell r="M480">
            <v>3734527.5</v>
          </cell>
        </row>
        <row r="481">
          <cell r="F481" t="str">
            <v>Pekerjaan Terali Besi untuk Jendela</v>
          </cell>
          <cell r="Q481">
            <v>1386825</v>
          </cell>
        </row>
        <row r="482">
          <cell r="F482">
            <v>5.72</v>
          </cell>
          <cell r="G482" t="str">
            <v>M1</v>
          </cell>
          <cell r="I482" t="str">
            <v>Besi Strip 50 x 5 mm</v>
          </cell>
          <cell r="J482" t="str">
            <v>@</v>
          </cell>
          <cell r="K482" t="str">
            <v>Rp.</v>
          </cell>
          <cell r="L482">
            <v>22500</v>
          </cell>
          <cell r="M482">
            <v>128700</v>
          </cell>
        </row>
        <row r="483">
          <cell r="F483">
            <v>7.2</v>
          </cell>
          <cell r="G483" t="str">
            <v>M1</v>
          </cell>
          <cell r="I483" t="str">
            <v>Besi Beton dia. 19 mm</v>
          </cell>
          <cell r="J483" t="str">
            <v>@</v>
          </cell>
          <cell r="K483" t="str">
            <v>Rp.</v>
          </cell>
          <cell r="L483">
            <v>125800</v>
          </cell>
          <cell r="M483">
            <v>905760</v>
          </cell>
        </row>
        <row r="484">
          <cell r="F484">
            <v>0</v>
          </cell>
          <cell r="G484" t="str">
            <v>M2</v>
          </cell>
          <cell r="I484" t="str">
            <v>Meni Besi</v>
          </cell>
          <cell r="J484" t="str">
            <v>@</v>
          </cell>
          <cell r="K484" t="str">
            <v>Rp.</v>
          </cell>
          <cell r="L484">
            <v>5362</v>
          </cell>
          <cell r="M484">
            <v>0</v>
          </cell>
        </row>
        <row r="485">
          <cell r="F485">
            <v>0</v>
          </cell>
          <cell r="G485" t="str">
            <v>M2</v>
          </cell>
          <cell r="I485" t="str">
            <v>Cat Besi</v>
          </cell>
          <cell r="J485" t="str">
            <v>@</v>
          </cell>
          <cell r="K485" t="str">
            <v>Rp.</v>
          </cell>
          <cell r="L485">
            <v>15708.75</v>
          </cell>
          <cell r="M485">
            <v>0</v>
          </cell>
        </row>
        <row r="486">
          <cell r="F486">
            <v>1</v>
          </cell>
          <cell r="G486" t="str">
            <v>Ls</v>
          </cell>
          <cell r="I486" t="str">
            <v>Biaya Pengelasan</v>
          </cell>
          <cell r="J486" t="str">
            <v>@</v>
          </cell>
          <cell r="K486" t="str">
            <v>Rp.</v>
          </cell>
          <cell r="L486">
            <v>75000</v>
          </cell>
          <cell r="M486">
            <v>75000</v>
          </cell>
        </row>
        <row r="487">
          <cell r="I487" t="str">
            <v xml:space="preserve">Upah Kerja </v>
          </cell>
          <cell r="M487">
            <v>277365</v>
          </cell>
        </row>
        <row r="488">
          <cell r="I488" t="str">
            <v>Jumlah :</v>
          </cell>
          <cell r="L488" t="str">
            <v>Rp.</v>
          </cell>
          <cell r="M488">
            <v>1386825</v>
          </cell>
        </row>
        <row r="489">
          <cell r="F489" t="str">
            <v>Pekerjaan Plafond Jeruji Besi dia. 19 mm</v>
          </cell>
          <cell r="Q489">
            <v>2169450</v>
          </cell>
        </row>
        <row r="490">
          <cell r="F490">
            <v>13.200000000000001</v>
          </cell>
          <cell r="G490" t="str">
            <v>M1</v>
          </cell>
          <cell r="I490" t="str">
            <v>Besi Beton dia. 19 mm</v>
          </cell>
          <cell r="J490" t="str">
            <v>@</v>
          </cell>
          <cell r="K490" t="str">
            <v>Rp.</v>
          </cell>
          <cell r="L490">
            <v>125800</v>
          </cell>
          <cell r="M490">
            <v>1660560</v>
          </cell>
        </row>
        <row r="491">
          <cell r="F491">
            <v>0</v>
          </cell>
          <cell r="G491" t="str">
            <v>M2</v>
          </cell>
          <cell r="I491" t="str">
            <v>Meni Besi</v>
          </cell>
          <cell r="J491" t="str">
            <v>@</v>
          </cell>
          <cell r="K491" t="str">
            <v>Rp.</v>
          </cell>
          <cell r="L491">
            <v>5362</v>
          </cell>
          <cell r="M491">
            <v>0</v>
          </cell>
        </row>
        <row r="492">
          <cell r="F492">
            <v>0</v>
          </cell>
          <cell r="G492" t="str">
            <v>M2</v>
          </cell>
          <cell r="I492" t="str">
            <v>Cat Besi</v>
          </cell>
          <cell r="J492" t="str">
            <v>@</v>
          </cell>
          <cell r="K492" t="str">
            <v>Rp.</v>
          </cell>
          <cell r="L492">
            <v>15708.75</v>
          </cell>
          <cell r="M492">
            <v>0</v>
          </cell>
        </row>
        <row r="493">
          <cell r="F493">
            <v>1</v>
          </cell>
          <cell r="G493" t="str">
            <v>Ls</v>
          </cell>
          <cell r="I493" t="str">
            <v>Biaya Pengelasan</v>
          </cell>
          <cell r="J493" t="str">
            <v>@</v>
          </cell>
          <cell r="K493" t="str">
            <v>Rp.</v>
          </cell>
          <cell r="L493">
            <v>75000</v>
          </cell>
          <cell r="M493">
            <v>75000</v>
          </cell>
        </row>
        <row r="494">
          <cell r="I494" t="str">
            <v xml:space="preserve">Upah Kerja </v>
          </cell>
          <cell r="M494">
            <v>433890</v>
          </cell>
        </row>
        <row r="495">
          <cell r="I495" t="str">
            <v>Jumlah :</v>
          </cell>
          <cell r="L495" t="str">
            <v>Rp.</v>
          </cell>
          <cell r="M495">
            <v>2169450</v>
          </cell>
        </row>
        <row r="496">
          <cell r="F496" t="str">
            <v>Pekerjaan Tempat Tidur Tahanan</v>
          </cell>
          <cell r="Q496">
            <v>114457.54000000001</v>
          </cell>
        </row>
        <row r="497">
          <cell r="F497">
            <v>2.8080000000000001E-2</v>
          </cell>
          <cell r="G497" t="str">
            <v>M3</v>
          </cell>
          <cell r="I497" t="str">
            <v>Pas. Batako 1 Pc : 5 Psr</v>
          </cell>
          <cell r="J497" t="str">
            <v>@</v>
          </cell>
          <cell r="K497" t="str">
            <v>Rp.</v>
          </cell>
          <cell r="L497">
            <v>538465</v>
          </cell>
          <cell r="M497">
            <v>15120.1</v>
          </cell>
        </row>
        <row r="498">
          <cell r="F498">
            <v>0.28079999999999999</v>
          </cell>
          <cell r="G498" t="str">
            <v>M2</v>
          </cell>
          <cell r="I498" t="str">
            <v>Plesteran 1 Pc : 3 Psr</v>
          </cell>
          <cell r="J498" t="str">
            <v>@</v>
          </cell>
          <cell r="K498" t="str">
            <v>Rp.</v>
          </cell>
          <cell r="L498">
            <v>18780</v>
          </cell>
          <cell r="M498">
            <v>5273.42</v>
          </cell>
        </row>
        <row r="499">
          <cell r="F499">
            <v>0.16416</v>
          </cell>
          <cell r="G499" t="str">
            <v>M2</v>
          </cell>
          <cell r="I499" t="str">
            <v>Tanah Urug</v>
          </cell>
          <cell r="J499" t="str">
            <v>@</v>
          </cell>
          <cell r="K499" t="str">
            <v>Rp.</v>
          </cell>
          <cell r="L499">
            <v>5775</v>
          </cell>
          <cell r="M499">
            <v>948.02</v>
          </cell>
        </row>
        <row r="500">
          <cell r="F500">
            <v>4.2750000000000003E-2</v>
          </cell>
          <cell r="G500" t="str">
            <v>M2</v>
          </cell>
          <cell r="I500" t="str">
            <v>Pasir Urug</v>
          </cell>
          <cell r="J500" t="str">
            <v>@</v>
          </cell>
          <cell r="K500" t="str">
            <v>Rp.</v>
          </cell>
          <cell r="L500">
            <v>92000</v>
          </cell>
          <cell r="M500">
            <v>3933</v>
          </cell>
        </row>
        <row r="501">
          <cell r="F501">
            <v>0.33260000000000001</v>
          </cell>
          <cell r="G501" t="str">
            <v>Lbr</v>
          </cell>
          <cell r="I501" t="str">
            <v>Multipleks 18 mm</v>
          </cell>
          <cell r="J501" t="str">
            <v>@</v>
          </cell>
          <cell r="K501" t="str">
            <v>Rp.</v>
          </cell>
          <cell r="L501">
            <v>205000</v>
          </cell>
          <cell r="M501">
            <v>68183</v>
          </cell>
        </row>
        <row r="502">
          <cell r="F502">
            <v>6</v>
          </cell>
          <cell r="G502" t="str">
            <v>Bh</v>
          </cell>
          <cell r="I502" t="str">
            <v>Baut + mur + ring  dia. 14 mm</v>
          </cell>
          <cell r="J502" t="str">
            <v>@</v>
          </cell>
          <cell r="K502" t="str">
            <v>Rp.</v>
          </cell>
          <cell r="L502">
            <v>3500</v>
          </cell>
          <cell r="M502">
            <v>21000</v>
          </cell>
        </row>
        <row r="503">
          <cell r="I503" t="str">
            <v>Jumlah :</v>
          </cell>
          <cell r="L503" t="str">
            <v>Rp.</v>
          </cell>
          <cell r="M503">
            <v>114457.54000000001</v>
          </cell>
        </row>
        <row r="504">
          <cell r="F504" t="str">
            <v>Pekerjaan daun pintu panil  Papan Klas I (Bayam)</v>
          </cell>
          <cell r="Q504">
            <v>281500</v>
          </cell>
        </row>
        <row r="505">
          <cell r="F505" t="str">
            <v>Pekerjaan daun pintu panil   Papan Klas II</v>
          </cell>
          <cell r="Q505">
            <v>244000</v>
          </cell>
        </row>
        <row r="506">
          <cell r="F506">
            <v>2</v>
          </cell>
          <cell r="G506" t="str">
            <v>org</v>
          </cell>
          <cell r="I506" t="str">
            <v>Pekerja</v>
          </cell>
          <cell r="J506" t="str">
            <v>@</v>
          </cell>
          <cell r="K506" t="str">
            <v>Rp.</v>
          </cell>
          <cell r="L506">
            <v>22500</v>
          </cell>
          <cell r="M506">
            <v>45000</v>
          </cell>
        </row>
        <row r="507">
          <cell r="F507">
            <v>0.2</v>
          </cell>
          <cell r="G507" t="str">
            <v>org</v>
          </cell>
          <cell r="I507" t="str">
            <v>Mandor</v>
          </cell>
          <cell r="J507" t="str">
            <v>@</v>
          </cell>
          <cell r="K507" t="str">
            <v>Rp.</v>
          </cell>
          <cell r="L507">
            <v>25000</v>
          </cell>
          <cell r="M507">
            <v>5000</v>
          </cell>
        </row>
        <row r="508">
          <cell r="F508">
            <v>5</v>
          </cell>
          <cell r="G508" t="str">
            <v>org</v>
          </cell>
          <cell r="I508" t="str">
            <v>Tukang Kayu</v>
          </cell>
          <cell r="J508" t="str">
            <v>@</v>
          </cell>
          <cell r="K508" t="str">
            <v>Rp.</v>
          </cell>
          <cell r="L508">
            <v>25000</v>
          </cell>
          <cell r="M508">
            <v>125000</v>
          </cell>
        </row>
        <row r="509">
          <cell r="F509">
            <v>0.6</v>
          </cell>
          <cell r="G509" t="str">
            <v>org</v>
          </cell>
          <cell r="I509" t="str">
            <v>Kepala Tukang</v>
          </cell>
          <cell r="J509" t="str">
            <v>@</v>
          </cell>
          <cell r="K509" t="str">
            <v>Rp.</v>
          </cell>
          <cell r="L509">
            <v>27500</v>
          </cell>
          <cell r="M509">
            <v>16500</v>
          </cell>
        </row>
        <row r="510">
          <cell r="F510">
            <v>1.4999999999999999E-2</v>
          </cell>
          <cell r="G510" t="str">
            <v>M3</v>
          </cell>
          <cell r="I510" t="str">
            <v xml:space="preserve"> Papan Klas I (Bayam)</v>
          </cell>
          <cell r="J510" t="str">
            <v>@</v>
          </cell>
          <cell r="K510" t="str">
            <v>Rp.</v>
          </cell>
          <cell r="L510">
            <v>6000000</v>
          </cell>
          <cell r="M510">
            <v>90000</v>
          </cell>
        </row>
        <row r="511">
          <cell r="F511">
            <v>1.4999999999999999E-2</v>
          </cell>
          <cell r="G511" t="str">
            <v>M3</v>
          </cell>
          <cell r="I511" t="str">
            <v xml:space="preserve"> Papan Klas II</v>
          </cell>
          <cell r="J511" t="str">
            <v>@</v>
          </cell>
          <cell r="K511" t="str">
            <v>Rp.</v>
          </cell>
          <cell r="L511">
            <v>3500000</v>
          </cell>
          <cell r="M511">
            <v>52500</v>
          </cell>
        </row>
        <row r="512">
          <cell r="I512" t="str">
            <v>Jumlah</v>
          </cell>
          <cell r="J512" t="str">
            <v>untuk</v>
          </cell>
          <cell r="L512" t="str">
            <v>Papan Klas I (Bayam)</v>
          </cell>
          <cell r="M512">
            <v>281500</v>
          </cell>
        </row>
        <row r="513">
          <cell r="J513" t="str">
            <v>untuk</v>
          </cell>
          <cell r="L513" t="str">
            <v xml:space="preserve"> Papan Klas II</v>
          </cell>
          <cell r="M513">
            <v>244000</v>
          </cell>
        </row>
        <row r="514">
          <cell r="F514" t="str">
            <v>Pasang daun pintu / jendela panil kaca polos 5 mm</v>
          </cell>
          <cell r="Q514">
            <v>236000</v>
          </cell>
        </row>
        <row r="515">
          <cell r="F515" t="str">
            <v>Pasang daun pintu / jendela panil kaca rayban 5 mm</v>
          </cell>
          <cell r="Q515">
            <v>268000</v>
          </cell>
        </row>
        <row r="516">
          <cell r="F516">
            <v>1</v>
          </cell>
          <cell r="G516" t="str">
            <v>org</v>
          </cell>
          <cell r="I516" t="str">
            <v>Pekerja</v>
          </cell>
          <cell r="J516" t="str">
            <v>@</v>
          </cell>
          <cell r="K516" t="str">
            <v>Rp.</v>
          </cell>
          <cell r="L516">
            <v>22500</v>
          </cell>
          <cell r="M516">
            <v>22500</v>
          </cell>
        </row>
        <row r="517">
          <cell r="F517">
            <v>0.1</v>
          </cell>
          <cell r="G517" t="str">
            <v>org</v>
          </cell>
          <cell r="I517" t="str">
            <v>Mandor</v>
          </cell>
          <cell r="J517" t="str">
            <v>@</v>
          </cell>
          <cell r="K517" t="str">
            <v>Rp.</v>
          </cell>
          <cell r="L517">
            <v>25000</v>
          </cell>
          <cell r="M517">
            <v>2500</v>
          </cell>
        </row>
        <row r="518">
          <cell r="F518">
            <v>2</v>
          </cell>
          <cell r="G518" t="str">
            <v>org</v>
          </cell>
          <cell r="I518" t="str">
            <v>Tukang Kayu</v>
          </cell>
          <cell r="J518" t="str">
            <v>@</v>
          </cell>
          <cell r="K518" t="str">
            <v>Rp.</v>
          </cell>
          <cell r="L518">
            <v>25000</v>
          </cell>
          <cell r="M518">
            <v>50000</v>
          </cell>
        </row>
        <row r="519">
          <cell r="F519">
            <v>0.4</v>
          </cell>
          <cell r="G519" t="str">
            <v>org</v>
          </cell>
          <cell r="I519" t="str">
            <v>Kepala Tukang</v>
          </cell>
          <cell r="J519" t="str">
            <v>@</v>
          </cell>
          <cell r="K519" t="str">
            <v>Rp.</v>
          </cell>
          <cell r="L519">
            <v>27500</v>
          </cell>
          <cell r="M519">
            <v>11000</v>
          </cell>
        </row>
        <row r="520">
          <cell r="F520">
            <v>0.8</v>
          </cell>
          <cell r="G520" t="str">
            <v>M2</v>
          </cell>
          <cell r="I520" t="str">
            <v xml:space="preserve"> Kaca Polos 5 mm (bening)</v>
          </cell>
          <cell r="J520" t="str">
            <v>@</v>
          </cell>
          <cell r="K520" t="str">
            <v>Rp.</v>
          </cell>
          <cell r="L520">
            <v>75000</v>
          </cell>
          <cell r="M520">
            <v>60000</v>
          </cell>
        </row>
        <row r="521">
          <cell r="F521">
            <v>0.8</v>
          </cell>
          <cell r="G521" t="str">
            <v>M2</v>
          </cell>
          <cell r="I521" t="str">
            <v xml:space="preserve"> Kaca Rayband  5 mm</v>
          </cell>
          <cell r="J521" t="str">
            <v>@</v>
          </cell>
          <cell r="K521" t="str">
            <v>Rp.</v>
          </cell>
          <cell r="L521">
            <v>115000</v>
          </cell>
          <cell r="M521">
            <v>92000</v>
          </cell>
        </row>
        <row r="522">
          <cell r="F522">
            <v>1.4999999999999999E-2</v>
          </cell>
          <cell r="G522" t="str">
            <v>M3</v>
          </cell>
          <cell r="I522" t="str">
            <v xml:space="preserve"> Papan Klas I (Bayam)</v>
          </cell>
          <cell r="J522" t="str">
            <v>@</v>
          </cell>
          <cell r="K522" t="str">
            <v>Rp.</v>
          </cell>
          <cell r="L522">
            <v>6000000</v>
          </cell>
          <cell r="M522">
            <v>90000</v>
          </cell>
        </row>
        <row r="523">
          <cell r="I523" t="str">
            <v>Jumlah :</v>
          </cell>
          <cell r="J523" t="str">
            <v>untuk</v>
          </cell>
          <cell r="L523" t="str">
            <v>kaca polos 5 mm</v>
          </cell>
          <cell r="M523">
            <v>236000</v>
          </cell>
        </row>
        <row r="524">
          <cell r="J524" t="str">
            <v>untuk</v>
          </cell>
          <cell r="L524" t="str">
            <v>kaca rayban 5 mm</v>
          </cell>
          <cell r="M524">
            <v>268000</v>
          </cell>
        </row>
        <row r="525">
          <cell r="F525" t="str">
            <v>Pasang daun pintu double teakwood 3.8 mm + rangka</v>
          </cell>
          <cell r="Q525">
            <v>210134</v>
          </cell>
        </row>
        <row r="526">
          <cell r="F526">
            <v>1</v>
          </cell>
          <cell r="G526" t="str">
            <v>org</v>
          </cell>
          <cell r="I526" t="str">
            <v>Pekerja</v>
          </cell>
          <cell r="J526" t="str">
            <v>@</v>
          </cell>
          <cell r="K526" t="str">
            <v>Rp.</v>
          </cell>
          <cell r="L526">
            <v>22500</v>
          </cell>
          <cell r="M526">
            <v>22500</v>
          </cell>
        </row>
        <row r="527">
          <cell r="F527">
            <v>0.1</v>
          </cell>
          <cell r="G527" t="str">
            <v>org</v>
          </cell>
          <cell r="I527" t="str">
            <v>Mandor</v>
          </cell>
          <cell r="J527" t="str">
            <v>@</v>
          </cell>
          <cell r="K527" t="str">
            <v>Rp.</v>
          </cell>
          <cell r="L527">
            <v>25000</v>
          </cell>
          <cell r="M527">
            <v>2500</v>
          </cell>
        </row>
        <row r="528">
          <cell r="F528">
            <v>2</v>
          </cell>
          <cell r="G528" t="str">
            <v>org</v>
          </cell>
          <cell r="I528" t="str">
            <v>Tukang Kayu</v>
          </cell>
          <cell r="J528" t="str">
            <v>@</v>
          </cell>
          <cell r="K528" t="str">
            <v>Rp.</v>
          </cell>
          <cell r="L528">
            <v>25000</v>
          </cell>
          <cell r="M528">
            <v>50000</v>
          </cell>
        </row>
        <row r="529">
          <cell r="F529">
            <v>0.2</v>
          </cell>
          <cell r="G529" t="str">
            <v>org</v>
          </cell>
          <cell r="I529" t="str">
            <v>Kepala Tukang</v>
          </cell>
          <cell r="J529" t="str">
            <v>@</v>
          </cell>
          <cell r="K529" t="str">
            <v>Rp.</v>
          </cell>
          <cell r="L529">
            <v>27500</v>
          </cell>
          <cell r="M529">
            <v>5500</v>
          </cell>
        </row>
        <row r="530">
          <cell r="F530">
            <v>0.69440000000000002</v>
          </cell>
          <cell r="G530" t="str">
            <v>lbr</v>
          </cell>
          <cell r="I530" t="str">
            <v xml:space="preserve"> Teakwood 3.8 mm</v>
          </cell>
          <cell r="J530" t="str">
            <v>@</v>
          </cell>
          <cell r="K530" t="str">
            <v>Rp.</v>
          </cell>
          <cell r="L530">
            <v>110000</v>
          </cell>
          <cell r="M530">
            <v>76384</v>
          </cell>
        </row>
        <row r="531">
          <cell r="F531">
            <v>0.05</v>
          </cell>
          <cell r="G531" t="str">
            <v>kg</v>
          </cell>
          <cell r="I531" t="str">
            <v>paku &lt; 5 cm</v>
          </cell>
          <cell r="J531" t="str">
            <v>@</v>
          </cell>
          <cell r="K531" t="str">
            <v>Rp.</v>
          </cell>
          <cell r="L531">
            <v>15000</v>
          </cell>
          <cell r="M531">
            <v>750</v>
          </cell>
        </row>
        <row r="532">
          <cell r="F532">
            <v>1.4999999999999999E-2</v>
          </cell>
          <cell r="G532" t="str">
            <v>M3</v>
          </cell>
          <cell r="I532" t="str">
            <v xml:space="preserve"> Papan Klas II</v>
          </cell>
          <cell r="J532" t="str">
            <v>@</v>
          </cell>
          <cell r="K532" t="str">
            <v>Rp.</v>
          </cell>
          <cell r="L532">
            <v>3500000</v>
          </cell>
          <cell r="M532">
            <v>52500</v>
          </cell>
        </row>
        <row r="533">
          <cell r="I533" t="str">
            <v>Jumlah</v>
          </cell>
          <cell r="L533" t="str">
            <v>Rp.</v>
          </cell>
          <cell r="M533">
            <v>210134</v>
          </cell>
        </row>
        <row r="534">
          <cell r="F534" t="str">
            <v>Pasang daun pintu double tripleks 3.8 mm + rangka</v>
          </cell>
          <cell r="Q534">
            <v>192774</v>
          </cell>
        </row>
        <row r="535">
          <cell r="F535" t="str">
            <v>Pasang daun pintu double tripleks 2.8 mm + rangka</v>
          </cell>
          <cell r="Q535">
            <v>180622</v>
          </cell>
        </row>
        <row r="536">
          <cell r="F536">
            <v>1</v>
          </cell>
          <cell r="G536" t="str">
            <v>org</v>
          </cell>
          <cell r="I536" t="str">
            <v>Pekerja</v>
          </cell>
          <cell r="J536" t="str">
            <v>@</v>
          </cell>
          <cell r="K536" t="str">
            <v>Rp.</v>
          </cell>
          <cell r="L536">
            <v>22500</v>
          </cell>
          <cell r="M536">
            <v>22500</v>
          </cell>
        </row>
        <row r="537">
          <cell r="F537">
            <v>0.1</v>
          </cell>
          <cell r="G537" t="str">
            <v>org</v>
          </cell>
          <cell r="I537" t="str">
            <v>Mandor</v>
          </cell>
          <cell r="J537" t="str">
            <v>@</v>
          </cell>
          <cell r="K537" t="str">
            <v>Rp.</v>
          </cell>
          <cell r="L537">
            <v>25000</v>
          </cell>
          <cell r="M537">
            <v>2500</v>
          </cell>
        </row>
        <row r="538">
          <cell r="F538">
            <v>2</v>
          </cell>
          <cell r="G538" t="str">
            <v>org</v>
          </cell>
          <cell r="I538" t="str">
            <v>Tukang Kayu</v>
          </cell>
          <cell r="J538" t="str">
            <v>@</v>
          </cell>
          <cell r="K538" t="str">
            <v>Rp.</v>
          </cell>
          <cell r="L538">
            <v>25000</v>
          </cell>
          <cell r="M538">
            <v>50000</v>
          </cell>
        </row>
        <row r="539">
          <cell r="F539">
            <v>0.2</v>
          </cell>
          <cell r="G539" t="str">
            <v>org</v>
          </cell>
          <cell r="I539" t="str">
            <v>Kepala Tukang</v>
          </cell>
          <cell r="J539" t="str">
            <v>@</v>
          </cell>
          <cell r="K539" t="str">
            <v>Rp.</v>
          </cell>
          <cell r="L539">
            <v>27500</v>
          </cell>
          <cell r="M539">
            <v>5500</v>
          </cell>
        </row>
        <row r="540">
          <cell r="F540">
            <v>0.69440000000000002</v>
          </cell>
          <cell r="G540" t="str">
            <v>lbr</v>
          </cell>
          <cell r="I540" t="str">
            <v xml:space="preserve"> Tripleks 3.8 mm</v>
          </cell>
          <cell r="J540" t="str">
            <v>@</v>
          </cell>
          <cell r="K540" t="str">
            <v>Rp.</v>
          </cell>
          <cell r="L540">
            <v>85000</v>
          </cell>
          <cell r="M540">
            <v>59024</v>
          </cell>
        </row>
        <row r="541">
          <cell r="F541">
            <v>0.69440000000000002</v>
          </cell>
          <cell r="G541" t="str">
            <v>lbr</v>
          </cell>
          <cell r="I541" t="str">
            <v xml:space="preserve"> Tripleks 2.8 mm</v>
          </cell>
          <cell r="J541" t="str">
            <v>@</v>
          </cell>
          <cell r="K541" t="str">
            <v>Rp.</v>
          </cell>
          <cell r="L541">
            <v>67500</v>
          </cell>
          <cell r="M541">
            <v>46872</v>
          </cell>
        </row>
        <row r="542">
          <cell r="F542">
            <v>0.05</v>
          </cell>
          <cell r="G542" t="str">
            <v>kg</v>
          </cell>
          <cell r="I542" t="str">
            <v>paku &lt; 5 cm</v>
          </cell>
          <cell r="J542" t="str">
            <v>@</v>
          </cell>
          <cell r="K542" t="str">
            <v>Rp.</v>
          </cell>
          <cell r="L542">
            <v>15000</v>
          </cell>
          <cell r="M542">
            <v>750</v>
          </cell>
        </row>
        <row r="543">
          <cell r="F543">
            <v>1.4999999999999999E-2</v>
          </cell>
          <cell r="G543" t="str">
            <v>M3</v>
          </cell>
          <cell r="I543" t="str">
            <v xml:space="preserve"> Papan Klas II</v>
          </cell>
          <cell r="J543" t="str">
            <v>@</v>
          </cell>
          <cell r="K543" t="str">
            <v>Rp.</v>
          </cell>
          <cell r="L543">
            <v>3500000</v>
          </cell>
          <cell r="M543">
            <v>52500</v>
          </cell>
        </row>
        <row r="544">
          <cell r="I544" t="str">
            <v>Jumlah :</v>
          </cell>
          <cell r="J544" t="str">
            <v>untuk</v>
          </cell>
          <cell r="L544" t="str">
            <v>tripleks 3.8 mm</v>
          </cell>
          <cell r="M544">
            <v>192774</v>
          </cell>
        </row>
        <row r="545">
          <cell r="J545" t="str">
            <v>untuk</v>
          </cell>
          <cell r="L545" t="str">
            <v>tripleks 2.8 mm</v>
          </cell>
          <cell r="M545">
            <v>180622</v>
          </cell>
        </row>
        <row r="546">
          <cell r="F546" t="str">
            <v>Pasang kaca mati polos kaca polos 5 mm</v>
          </cell>
          <cell r="Q546">
            <v>110740</v>
          </cell>
        </row>
        <row r="547">
          <cell r="F547" t="str">
            <v>Pasang kaca mati polos kaca rayban 5 mm</v>
          </cell>
          <cell r="Q547">
            <v>150740</v>
          </cell>
        </row>
        <row r="548">
          <cell r="F548">
            <v>0.32</v>
          </cell>
          <cell r="G548" t="str">
            <v>org</v>
          </cell>
          <cell r="I548" t="str">
            <v>Pekerja</v>
          </cell>
          <cell r="J548" t="str">
            <v>@</v>
          </cell>
          <cell r="K548" t="str">
            <v>Rp.</v>
          </cell>
          <cell r="L548">
            <v>22500</v>
          </cell>
          <cell r="M548">
            <v>7200</v>
          </cell>
        </row>
        <row r="549">
          <cell r="F549">
            <v>1.6E-2</v>
          </cell>
          <cell r="G549" t="str">
            <v>org</v>
          </cell>
          <cell r="I549" t="str">
            <v>Mandor</v>
          </cell>
          <cell r="J549" t="str">
            <v>@</v>
          </cell>
          <cell r="K549" t="str">
            <v>Rp.</v>
          </cell>
          <cell r="L549">
            <v>25000</v>
          </cell>
          <cell r="M549">
            <v>400</v>
          </cell>
        </row>
        <row r="550">
          <cell r="F550">
            <v>0.96</v>
          </cell>
          <cell r="G550" t="str">
            <v>org</v>
          </cell>
          <cell r="I550" t="str">
            <v>Tukang Kayu</v>
          </cell>
          <cell r="J550" t="str">
            <v>@</v>
          </cell>
          <cell r="K550" t="str">
            <v>Rp.</v>
          </cell>
          <cell r="L550">
            <v>25000</v>
          </cell>
          <cell r="M550">
            <v>24000</v>
          </cell>
        </row>
        <row r="551">
          <cell r="F551">
            <v>9.6000000000000002E-2</v>
          </cell>
          <cell r="G551" t="str">
            <v>org</v>
          </cell>
          <cell r="I551" t="str">
            <v>Kepala Tukang</v>
          </cell>
          <cell r="J551" t="str">
            <v>@</v>
          </cell>
          <cell r="K551" t="str">
            <v>Rp.</v>
          </cell>
          <cell r="L551">
            <v>27500</v>
          </cell>
          <cell r="M551">
            <v>2640</v>
          </cell>
        </row>
        <row r="552">
          <cell r="F552">
            <v>1</v>
          </cell>
          <cell r="G552" t="str">
            <v>M2</v>
          </cell>
          <cell r="I552" t="str">
            <v xml:space="preserve"> Kaca Polos 5 mm (bening)</v>
          </cell>
          <cell r="J552" t="str">
            <v>@</v>
          </cell>
          <cell r="K552" t="str">
            <v>Rp.</v>
          </cell>
          <cell r="L552">
            <v>75000</v>
          </cell>
          <cell r="M552">
            <v>75000</v>
          </cell>
        </row>
        <row r="553">
          <cell r="F553">
            <v>1</v>
          </cell>
          <cell r="G553" t="str">
            <v>M2</v>
          </cell>
          <cell r="I553" t="str">
            <v xml:space="preserve"> Kaca Rayband  5 mm</v>
          </cell>
          <cell r="J553" t="str">
            <v>@</v>
          </cell>
          <cell r="K553" t="str">
            <v>Rp.</v>
          </cell>
          <cell r="L553">
            <v>115000</v>
          </cell>
          <cell r="M553">
            <v>115000</v>
          </cell>
        </row>
        <row r="554">
          <cell r="F554">
            <v>0.05</v>
          </cell>
          <cell r="G554" t="str">
            <v>kg</v>
          </cell>
          <cell r="I554" t="str">
            <v>paku &lt; 5 cm</v>
          </cell>
          <cell r="J554" t="str">
            <v>@</v>
          </cell>
          <cell r="K554" t="str">
            <v>Rp.</v>
          </cell>
          <cell r="L554">
            <v>15000</v>
          </cell>
          <cell r="M554">
            <v>750</v>
          </cell>
        </row>
        <row r="555">
          <cell r="F555">
            <v>0.05</v>
          </cell>
          <cell r="G555" t="str">
            <v>kg</v>
          </cell>
          <cell r="I555" t="str">
            <v xml:space="preserve"> Dumpul</v>
          </cell>
          <cell r="J555" t="str">
            <v>@</v>
          </cell>
          <cell r="K555" t="str">
            <v>Rp.</v>
          </cell>
          <cell r="L555">
            <v>15000</v>
          </cell>
          <cell r="M555">
            <v>750</v>
          </cell>
        </row>
        <row r="556">
          <cell r="I556" t="str">
            <v>Jumlah :</v>
          </cell>
          <cell r="J556" t="str">
            <v>untuk</v>
          </cell>
          <cell r="L556" t="str">
            <v>kaca polos 5 mm</v>
          </cell>
          <cell r="M556">
            <v>110740</v>
          </cell>
        </row>
        <row r="557">
          <cell r="J557" t="str">
            <v>untuk</v>
          </cell>
          <cell r="L557" t="str">
            <v>kaca rayban 5 mm</v>
          </cell>
          <cell r="M557">
            <v>150740</v>
          </cell>
        </row>
        <row r="558">
          <cell r="F558" t="str">
            <v>Pasang kaca nako kaca 5 mm</v>
          </cell>
          <cell r="Q558">
            <v>166750</v>
          </cell>
        </row>
        <row r="559">
          <cell r="F559">
            <v>0.84</v>
          </cell>
          <cell r="G559" t="str">
            <v>M2</v>
          </cell>
          <cell r="I559" t="str">
            <v xml:space="preserve"> Kaca Polos 5 mm (bening)</v>
          </cell>
          <cell r="J559" t="str">
            <v>@</v>
          </cell>
          <cell r="K559" t="str">
            <v>Rp.</v>
          </cell>
          <cell r="L559">
            <v>75000</v>
          </cell>
          <cell r="M559">
            <v>63000</v>
          </cell>
        </row>
        <row r="560">
          <cell r="F560">
            <v>1</v>
          </cell>
          <cell r="G560" t="str">
            <v>Unit</v>
          </cell>
          <cell r="I560" t="str">
            <v xml:space="preserve"> Bingkai Nako</v>
          </cell>
          <cell r="J560" t="str">
            <v>@</v>
          </cell>
          <cell r="K560" t="str">
            <v>Rp.</v>
          </cell>
          <cell r="L560">
            <v>90000</v>
          </cell>
          <cell r="M560">
            <v>90000</v>
          </cell>
        </row>
        <row r="561">
          <cell r="F561">
            <v>0.05</v>
          </cell>
          <cell r="G561" t="str">
            <v>kg</v>
          </cell>
          <cell r="I561" t="str">
            <v>paku &lt; 5 cm</v>
          </cell>
          <cell r="J561" t="str">
            <v>@</v>
          </cell>
          <cell r="K561" t="str">
            <v>Rp.</v>
          </cell>
          <cell r="L561">
            <v>15000</v>
          </cell>
          <cell r="M561">
            <v>750</v>
          </cell>
        </row>
        <row r="562">
          <cell r="F562">
            <v>0.4</v>
          </cell>
          <cell r="G562" t="str">
            <v>org</v>
          </cell>
          <cell r="I562" t="str">
            <v>Tukang kayu</v>
          </cell>
          <cell r="J562" t="str">
            <v>@</v>
          </cell>
          <cell r="K562" t="str">
            <v>Rp.</v>
          </cell>
          <cell r="L562">
            <v>25000</v>
          </cell>
          <cell r="M562">
            <v>10000</v>
          </cell>
        </row>
        <row r="563">
          <cell r="F563">
            <v>0.1</v>
          </cell>
          <cell r="G563" t="str">
            <v>org</v>
          </cell>
          <cell r="I563" t="str">
            <v>Kepala Tukang</v>
          </cell>
          <cell r="J563" t="str">
            <v>@</v>
          </cell>
          <cell r="K563" t="str">
            <v>Rp.</v>
          </cell>
          <cell r="L563">
            <v>27500</v>
          </cell>
          <cell r="M563">
            <v>2750</v>
          </cell>
        </row>
        <row r="564">
          <cell r="F564">
            <v>0.01</v>
          </cell>
          <cell r="G564" t="str">
            <v>org</v>
          </cell>
          <cell r="I564" t="str">
            <v>Mandor</v>
          </cell>
          <cell r="J564" t="str">
            <v>@</v>
          </cell>
          <cell r="K564" t="str">
            <v>Rp.</v>
          </cell>
          <cell r="L564">
            <v>25000</v>
          </cell>
          <cell r="M564">
            <v>250</v>
          </cell>
        </row>
        <row r="565">
          <cell r="I565" t="str">
            <v xml:space="preserve">Jumlah </v>
          </cell>
          <cell r="L565" t="str">
            <v>Rp.</v>
          </cell>
          <cell r="M565">
            <v>166750</v>
          </cell>
        </row>
        <row r="566">
          <cell r="F566" t="str">
            <v>Pasang daun pintu double teakwood lapis aluminium</v>
          </cell>
          <cell r="Q566">
            <v>251877</v>
          </cell>
        </row>
        <row r="567">
          <cell r="F567">
            <v>1.3</v>
          </cell>
          <cell r="G567" t="str">
            <v>org</v>
          </cell>
          <cell r="I567" t="str">
            <v>Pekerja</v>
          </cell>
          <cell r="J567" t="str">
            <v>@</v>
          </cell>
          <cell r="K567" t="str">
            <v>Rp.</v>
          </cell>
          <cell r="L567">
            <v>22500</v>
          </cell>
          <cell r="M567">
            <v>29250</v>
          </cell>
        </row>
        <row r="568">
          <cell r="F568">
            <v>0.06</v>
          </cell>
          <cell r="G568" t="str">
            <v>org</v>
          </cell>
          <cell r="I568" t="str">
            <v>Mandor</v>
          </cell>
          <cell r="J568" t="str">
            <v>@</v>
          </cell>
          <cell r="K568" t="str">
            <v>Rp.</v>
          </cell>
          <cell r="L568">
            <v>25000</v>
          </cell>
          <cell r="M568">
            <v>1500</v>
          </cell>
        </row>
        <row r="569">
          <cell r="F569">
            <v>2</v>
          </cell>
          <cell r="G569" t="str">
            <v>org</v>
          </cell>
          <cell r="I569" t="str">
            <v>Tukang kayu</v>
          </cell>
          <cell r="J569" t="str">
            <v>@</v>
          </cell>
          <cell r="K569" t="str">
            <v>Rp.</v>
          </cell>
          <cell r="L569">
            <v>25000</v>
          </cell>
          <cell r="M569">
            <v>50000</v>
          </cell>
        </row>
        <row r="570">
          <cell r="F570">
            <v>0.3</v>
          </cell>
          <cell r="G570" t="str">
            <v>org</v>
          </cell>
          <cell r="I570" t="str">
            <v>Kepala Tukang</v>
          </cell>
          <cell r="J570" t="str">
            <v>@</v>
          </cell>
          <cell r="K570" t="str">
            <v>Rp.</v>
          </cell>
          <cell r="L570">
            <v>27500</v>
          </cell>
          <cell r="M570">
            <v>8250</v>
          </cell>
        </row>
        <row r="571">
          <cell r="F571">
            <v>0.34720000000000001</v>
          </cell>
          <cell r="G571" t="str">
            <v>lbr</v>
          </cell>
          <cell r="I571" t="str">
            <v xml:space="preserve"> Teakwood 3.8 mm</v>
          </cell>
          <cell r="J571" t="str">
            <v>@</v>
          </cell>
          <cell r="K571" t="str">
            <v>Rp.</v>
          </cell>
          <cell r="L571">
            <v>110000</v>
          </cell>
          <cell r="M571">
            <v>38192</v>
          </cell>
        </row>
        <row r="572">
          <cell r="F572">
            <v>0.61699999999999999</v>
          </cell>
          <cell r="G572" t="str">
            <v>lbr</v>
          </cell>
          <cell r="I572" t="str">
            <v xml:space="preserve"> Seng  Aluminium</v>
          </cell>
          <cell r="J572" t="str">
            <v>@</v>
          </cell>
          <cell r="K572" t="str">
            <v>Rp.</v>
          </cell>
          <cell r="L572">
            <v>55000</v>
          </cell>
          <cell r="M572">
            <v>33935</v>
          </cell>
        </row>
        <row r="573">
          <cell r="F573">
            <v>0.05</v>
          </cell>
          <cell r="G573" t="str">
            <v>kg</v>
          </cell>
          <cell r="I573" t="str">
            <v>paku &lt; 5 cm</v>
          </cell>
          <cell r="J573" t="str">
            <v>@</v>
          </cell>
          <cell r="K573" t="str">
            <v>Rp.</v>
          </cell>
          <cell r="L573">
            <v>15000</v>
          </cell>
          <cell r="M573">
            <v>750</v>
          </cell>
        </row>
        <row r="574">
          <cell r="F574">
            <v>1.4999999999999999E-2</v>
          </cell>
          <cell r="G574" t="str">
            <v>M3</v>
          </cell>
          <cell r="I574" t="str">
            <v xml:space="preserve"> Papan Klas I (Bayam)</v>
          </cell>
          <cell r="J574" t="str">
            <v>@</v>
          </cell>
          <cell r="K574" t="str">
            <v>Rp.</v>
          </cell>
          <cell r="L574">
            <v>6000000</v>
          </cell>
          <cell r="M574">
            <v>90000</v>
          </cell>
        </row>
        <row r="575">
          <cell r="I575" t="str">
            <v>Jumlah</v>
          </cell>
          <cell r="L575" t="str">
            <v>Rp.</v>
          </cell>
          <cell r="M575">
            <v>251877</v>
          </cell>
        </row>
        <row r="576">
          <cell r="F576" t="str">
            <v>Pekerjaan jelusi kayu  Papan Klas I (Bayam)</v>
          </cell>
          <cell r="Q576">
            <v>269625</v>
          </cell>
        </row>
        <row r="577">
          <cell r="F577" t="str">
            <v>Pekerjaan jelusi kayu papan  klas II</v>
          </cell>
          <cell r="Q577">
            <v>207125</v>
          </cell>
        </row>
        <row r="578">
          <cell r="F578">
            <v>2</v>
          </cell>
          <cell r="G578" t="str">
            <v>org</v>
          </cell>
          <cell r="I578" t="str">
            <v>Pekerja</v>
          </cell>
          <cell r="J578" t="str">
            <v>@</v>
          </cell>
          <cell r="K578" t="str">
            <v>Rp.</v>
          </cell>
          <cell r="L578">
            <v>22500</v>
          </cell>
          <cell r="M578">
            <v>45000</v>
          </cell>
        </row>
        <row r="579">
          <cell r="F579">
            <v>0.2</v>
          </cell>
          <cell r="G579" t="str">
            <v>org</v>
          </cell>
          <cell r="I579" t="str">
            <v>Mandor</v>
          </cell>
          <cell r="J579" t="str">
            <v>@</v>
          </cell>
          <cell r="K579" t="str">
            <v>Rp.</v>
          </cell>
          <cell r="L579">
            <v>25000</v>
          </cell>
          <cell r="M579">
            <v>5000</v>
          </cell>
        </row>
        <row r="580">
          <cell r="F580">
            <v>2.5</v>
          </cell>
          <cell r="G580" t="str">
            <v>org</v>
          </cell>
          <cell r="I580" t="str">
            <v>Tukang kayu</v>
          </cell>
          <cell r="J580" t="str">
            <v>@</v>
          </cell>
          <cell r="K580" t="str">
            <v>Rp.</v>
          </cell>
          <cell r="L580">
            <v>25000</v>
          </cell>
          <cell r="M580">
            <v>62500</v>
          </cell>
        </row>
        <row r="581">
          <cell r="F581">
            <v>0.25</v>
          </cell>
          <cell r="G581" t="str">
            <v>org</v>
          </cell>
          <cell r="I581" t="str">
            <v>Kepala Tukang</v>
          </cell>
          <cell r="J581" t="str">
            <v>@</v>
          </cell>
          <cell r="K581" t="str">
            <v>Rp.</v>
          </cell>
          <cell r="L581">
            <v>27500</v>
          </cell>
          <cell r="M581">
            <v>6875</v>
          </cell>
        </row>
        <row r="582">
          <cell r="F582">
            <v>2.5000000000000001E-2</v>
          </cell>
          <cell r="G582" t="str">
            <v>M3</v>
          </cell>
          <cell r="I582" t="str">
            <v xml:space="preserve"> Papan Klas I (Bayam)</v>
          </cell>
          <cell r="J582" t="str">
            <v>@</v>
          </cell>
          <cell r="K582" t="str">
            <v>Rp.</v>
          </cell>
          <cell r="L582">
            <v>6000000</v>
          </cell>
          <cell r="M582">
            <v>150000</v>
          </cell>
        </row>
        <row r="583">
          <cell r="F583">
            <v>2.5000000000000001E-2</v>
          </cell>
          <cell r="G583" t="str">
            <v>M3</v>
          </cell>
          <cell r="I583" t="str">
            <v xml:space="preserve"> Papan Klas II</v>
          </cell>
          <cell r="J583" t="str">
            <v>@</v>
          </cell>
          <cell r="K583" t="str">
            <v>Rp.</v>
          </cell>
          <cell r="L583">
            <v>3500000</v>
          </cell>
          <cell r="M583">
            <v>87500</v>
          </cell>
        </row>
        <row r="584">
          <cell r="F584">
            <v>0.02</v>
          </cell>
          <cell r="G584" t="str">
            <v>kg</v>
          </cell>
          <cell r="I584" t="str">
            <v>paku &gt; 5 cm</v>
          </cell>
          <cell r="J584" t="str">
            <v>@</v>
          </cell>
          <cell r="K584" t="str">
            <v>Rp.</v>
          </cell>
          <cell r="L584">
            <v>12500</v>
          </cell>
          <cell r="M584">
            <v>250</v>
          </cell>
        </row>
        <row r="585">
          <cell r="I585" t="str">
            <v>Jumlah :</v>
          </cell>
          <cell r="J585" t="str">
            <v>untuk</v>
          </cell>
          <cell r="L585" t="str">
            <v xml:space="preserve"> Papan Klas I (Bayam)</v>
          </cell>
          <cell r="M585">
            <v>269625</v>
          </cell>
        </row>
        <row r="586">
          <cell r="J586" t="str">
            <v>untuk</v>
          </cell>
          <cell r="L586" t="str">
            <v>papan  klas II</v>
          </cell>
          <cell r="M586">
            <v>207125</v>
          </cell>
        </row>
        <row r="587">
          <cell r="F587" t="str">
            <v>Pasang plafon tripleks 2.8 mm + rangka</v>
          </cell>
          <cell r="Q587">
            <v>92711</v>
          </cell>
        </row>
        <row r="588">
          <cell r="F588" t="str">
            <v>Pasang plafon tripleks 3.8 mm + rangka</v>
          </cell>
          <cell r="Q588">
            <v>98787</v>
          </cell>
        </row>
        <row r="589">
          <cell r="F589">
            <v>0.2</v>
          </cell>
          <cell r="G589" t="str">
            <v>org</v>
          </cell>
          <cell r="I589" t="str">
            <v>Pekerja</v>
          </cell>
          <cell r="J589" t="str">
            <v>@</v>
          </cell>
          <cell r="K589" t="str">
            <v>Rp.</v>
          </cell>
          <cell r="L589">
            <v>22500</v>
          </cell>
          <cell r="M589">
            <v>4500</v>
          </cell>
        </row>
        <row r="590">
          <cell r="F590">
            <v>0.02</v>
          </cell>
          <cell r="G590" t="str">
            <v>org</v>
          </cell>
          <cell r="I590" t="str">
            <v>Mandor</v>
          </cell>
          <cell r="J590" t="str">
            <v>@</v>
          </cell>
          <cell r="K590" t="str">
            <v>Rp.</v>
          </cell>
          <cell r="L590">
            <v>25000</v>
          </cell>
          <cell r="M590">
            <v>500</v>
          </cell>
        </row>
        <row r="591">
          <cell r="F591">
            <v>0.4</v>
          </cell>
          <cell r="G591" t="str">
            <v>org</v>
          </cell>
          <cell r="I591" t="str">
            <v>Tukang kayu</v>
          </cell>
          <cell r="J591" t="str">
            <v>@</v>
          </cell>
          <cell r="K591" t="str">
            <v>Rp.</v>
          </cell>
          <cell r="L591">
            <v>25000</v>
          </cell>
          <cell r="M591">
            <v>10000</v>
          </cell>
        </row>
        <row r="592">
          <cell r="F592">
            <v>0.04</v>
          </cell>
          <cell r="G592" t="str">
            <v>org</v>
          </cell>
          <cell r="I592" t="str">
            <v>Kepala Tukang</v>
          </cell>
          <cell r="J592" t="str">
            <v>@</v>
          </cell>
          <cell r="K592" t="str">
            <v>Rp.</v>
          </cell>
          <cell r="L592">
            <v>27500</v>
          </cell>
          <cell r="M592">
            <v>1100</v>
          </cell>
        </row>
        <row r="593">
          <cell r="F593">
            <v>1.4999999999999999E-2</v>
          </cell>
          <cell r="G593" t="str">
            <v>M3</v>
          </cell>
          <cell r="I593" t="str">
            <v xml:space="preserve"> Usuk 5/7 Klas II</v>
          </cell>
          <cell r="J593" t="str">
            <v>@</v>
          </cell>
          <cell r="K593" t="str">
            <v>Rp.</v>
          </cell>
          <cell r="L593">
            <v>3500000</v>
          </cell>
          <cell r="M593">
            <v>52500</v>
          </cell>
        </row>
        <row r="594">
          <cell r="F594">
            <v>0.34720000000000001</v>
          </cell>
          <cell r="G594" t="str">
            <v>Lbr</v>
          </cell>
          <cell r="I594" t="str">
            <v xml:space="preserve"> Tripleks 2.8 mm</v>
          </cell>
          <cell r="J594" t="str">
            <v>@</v>
          </cell>
          <cell r="K594" t="str">
            <v>Rp.</v>
          </cell>
          <cell r="L594">
            <v>67500</v>
          </cell>
          <cell r="M594">
            <v>23436</v>
          </cell>
        </row>
        <row r="595">
          <cell r="F595">
            <v>0.34720000000000001</v>
          </cell>
          <cell r="G595" t="str">
            <v>Lbr</v>
          </cell>
          <cell r="I595" t="str">
            <v xml:space="preserve"> Tripleks 3.8 mm</v>
          </cell>
          <cell r="J595" t="str">
            <v>@</v>
          </cell>
          <cell r="K595" t="str">
            <v>Rp.</v>
          </cell>
          <cell r="L595">
            <v>85000</v>
          </cell>
          <cell r="M595">
            <v>29512</v>
          </cell>
        </row>
        <row r="596">
          <cell r="F596">
            <v>0.03</v>
          </cell>
          <cell r="G596" t="str">
            <v>kg</v>
          </cell>
          <cell r="I596" t="str">
            <v>paku &gt; 5 cm</v>
          </cell>
          <cell r="J596" t="str">
            <v>@</v>
          </cell>
          <cell r="K596" t="str">
            <v>Rp.</v>
          </cell>
          <cell r="L596">
            <v>12500</v>
          </cell>
          <cell r="M596">
            <v>375</v>
          </cell>
        </row>
        <row r="597">
          <cell r="F597">
            <v>0.02</v>
          </cell>
          <cell r="G597" t="str">
            <v>kg</v>
          </cell>
          <cell r="I597" t="str">
            <v>paku &lt; 5 cm</v>
          </cell>
          <cell r="J597" t="str">
            <v>@</v>
          </cell>
          <cell r="K597" t="str">
            <v>Rp.</v>
          </cell>
          <cell r="L597">
            <v>15000</v>
          </cell>
          <cell r="M597">
            <v>300</v>
          </cell>
        </row>
        <row r="598">
          <cell r="I598" t="str">
            <v>Jumlah :</v>
          </cell>
          <cell r="J598" t="str">
            <v>untuk</v>
          </cell>
          <cell r="L598" t="str">
            <v>tripleks 2.8 mm</v>
          </cell>
          <cell r="M598">
            <v>92711</v>
          </cell>
        </row>
        <row r="599">
          <cell r="J599" t="str">
            <v>untuk</v>
          </cell>
          <cell r="L599" t="str">
            <v>tripleks 3.8 mm</v>
          </cell>
          <cell r="M599">
            <v>98787</v>
          </cell>
        </row>
        <row r="600">
          <cell r="F600" t="str">
            <v>Pas. Plafond Gypsum 9 mm + Rangka</v>
          </cell>
          <cell r="Q600">
            <v>138865</v>
          </cell>
        </row>
        <row r="601">
          <cell r="F601">
            <v>0.2</v>
          </cell>
          <cell r="G601" t="str">
            <v>org</v>
          </cell>
          <cell r="I601" t="str">
            <v>Pekerja</v>
          </cell>
          <cell r="J601" t="str">
            <v>@</v>
          </cell>
          <cell r="K601" t="str">
            <v>Rp.</v>
          </cell>
          <cell r="L601">
            <v>22500</v>
          </cell>
          <cell r="M601">
            <v>4500</v>
          </cell>
        </row>
        <row r="602">
          <cell r="F602">
            <v>0.02</v>
          </cell>
          <cell r="G602" t="str">
            <v>org</v>
          </cell>
          <cell r="I602" t="str">
            <v>Mandor</v>
          </cell>
          <cell r="J602" t="str">
            <v>@</v>
          </cell>
          <cell r="K602" t="str">
            <v>Rp.</v>
          </cell>
          <cell r="L602">
            <v>25000</v>
          </cell>
          <cell r="M602">
            <v>500</v>
          </cell>
        </row>
        <row r="603">
          <cell r="F603">
            <v>0.4</v>
          </cell>
          <cell r="G603" t="str">
            <v>org</v>
          </cell>
          <cell r="I603" t="str">
            <v>Tukang kayu</v>
          </cell>
          <cell r="J603" t="str">
            <v>@</v>
          </cell>
          <cell r="K603" t="str">
            <v>Rp.</v>
          </cell>
          <cell r="L603">
            <v>25000</v>
          </cell>
          <cell r="M603">
            <v>10000</v>
          </cell>
        </row>
        <row r="604">
          <cell r="F604">
            <v>0.04</v>
          </cell>
          <cell r="G604" t="str">
            <v>org</v>
          </cell>
          <cell r="I604" t="str">
            <v>Kepala Tukang</v>
          </cell>
          <cell r="J604" t="str">
            <v>@</v>
          </cell>
          <cell r="K604" t="str">
            <v>Rp.</v>
          </cell>
          <cell r="L604">
            <v>27500</v>
          </cell>
          <cell r="M604">
            <v>1100</v>
          </cell>
        </row>
        <row r="605">
          <cell r="F605">
            <v>1.4999999999999999E-2</v>
          </cell>
          <cell r="G605" t="str">
            <v>M3</v>
          </cell>
          <cell r="I605" t="str">
            <v xml:space="preserve"> Usuk 5/7 Klas II</v>
          </cell>
          <cell r="J605" t="str">
            <v>@</v>
          </cell>
          <cell r="K605" t="str">
            <v>Rp.</v>
          </cell>
          <cell r="L605">
            <v>3500000</v>
          </cell>
          <cell r="M605">
            <v>52500</v>
          </cell>
        </row>
        <row r="606">
          <cell r="F606">
            <v>0.34720000000000001</v>
          </cell>
          <cell r="G606" t="str">
            <v>Lbr</v>
          </cell>
          <cell r="I606" t="str">
            <v>Gypsumboard 9 mm</v>
          </cell>
          <cell r="J606" t="str">
            <v>@</v>
          </cell>
          <cell r="K606" t="str">
            <v>Rp.</v>
          </cell>
          <cell r="L606">
            <v>200000</v>
          </cell>
          <cell r="M606">
            <v>69440</v>
          </cell>
        </row>
        <row r="607">
          <cell r="F607">
            <v>0.03</v>
          </cell>
          <cell r="G607" t="str">
            <v>kg</v>
          </cell>
          <cell r="I607" t="str">
            <v>paku &gt; 5 cm</v>
          </cell>
          <cell r="J607" t="str">
            <v>@</v>
          </cell>
          <cell r="K607" t="str">
            <v>Rp.</v>
          </cell>
          <cell r="L607">
            <v>12500</v>
          </cell>
          <cell r="M607">
            <v>375</v>
          </cell>
        </row>
        <row r="608">
          <cell r="F608">
            <v>0.02</v>
          </cell>
          <cell r="G608" t="str">
            <v>kg</v>
          </cell>
          <cell r="I608" t="str">
            <v>Paku gypsum</v>
          </cell>
          <cell r="J608" t="str">
            <v>@</v>
          </cell>
          <cell r="K608" t="str">
            <v>Rp.</v>
          </cell>
          <cell r="L608">
            <v>22500</v>
          </cell>
          <cell r="M608">
            <v>450</v>
          </cell>
        </row>
        <row r="609">
          <cell r="I609" t="str">
            <v>Jumlah :</v>
          </cell>
          <cell r="J609" t="str">
            <v>untuk</v>
          </cell>
          <cell r="L609" t="str">
            <v>Gypsumboard 9 mm</v>
          </cell>
          <cell r="M609">
            <v>138865</v>
          </cell>
        </row>
        <row r="610">
          <cell r="F610" t="str">
            <v>Pasang Partisi Gypsum 9 mm</v>
          </cell>
          <cell r="Q610">
            <v>80715</v>
          </cell>
        </row>
        <row r="611">
          <cell r="F611">
            <v>0.1</v>
          </cell>
          <cell r="G611" t="str">
            <v>org</v>
          </cell>
          <cell r="I611" t="str">
            <v>Pekerja</v>
          </cell>
          <cell r="J611" t="str">
            <v>@</v>
          </cell>
          <cell r="K611" t="str">
            <v>Rp.</v>
          </cell>
          <cell r="L611">
            <v>22500</v>
          </cell>
          <cell r="M611">
            <v>2250</v>
          </cell>
        </row>
        <row r="612">
          <cell r="F612">
            <v>0.01</v>
          </cell>
          <cell r="G612" t="str">
            <v>org</v>
          </cell>
          <cell r="I612" t="str">
            <v>Mandor</v>
          </cell>
          <cell r="J612" t="str">
            <v>@</v>
          </cell>
          <cell r="K612" t="str">
            <v>Rp.</v>
          </cell>
          <cell r="L612">
            <v>25000</v>
          </cell>
          <cell r="M612">
            <v>250</v>
          </cell>
        </row>
        <row r="613">
          <cell r="F613">
            <v>0.3</v>
          </cell>
          <cell r="G613" t="str">
            <v>org</v>
          </cell>
          <cell r="I613" t="str">
            <v>Tukang kayu</v>
          </cell>
          <cell r="J613" t="str">
            <v>@</v>
          </cell>
          <cell r="K613" t="str">
            <v>Rp.</v>
          </cell>
          <cell r="L613">
            <v>25000</v>
          </cell>
          <cell r="M613">
            <v>7500</v>
          </cell>
        </row>
        <row r="614">
          <cell r="F614">
            <v>0.03</v>
          </cell>
          <cell r="G614" t="str">
            <v>org</v>
          </cell>
          <cell r="I614" t="str">
            <v>Kepala Tukang</v>
          </cell>
          <cell r="J614" t="str">
            <v>@</v>
          </cell>
          <cell r="K614" t="str">
            <v>Rp.</v>
          </cell>
          <cell r="L614">
            <v>27500</v>
          </cell>
          <cell r="M614">
            <v>825</v>
          </cell>
        </row>
        <row r="615">
          <cell r="F615">
            <v>0.34720000000000001</v>
          </cell>
          <cell r="G615" t="str">
            <v>Lbr</v>
          </cell>
          <cell r="I615" t="str">
            <v>Gypsumboard 9 mm</v>
          </cell>
          <cell r="J615" t="str">
            <v>@</v>
          </cell>
          <cell r="K615" t="str">
            <v>Rp.</v>
          </cell>
          <cell r="L615">
            <v>200000</v>
          </cell>
          <cell r="M615">
            <v>69440</v>
          </cell>
        </row>
        <row r="616">
          <cell r="F616">
            <v>0.02</v>
          </cell>
          <cell r="G616" t="str">
            <v>kg</v>
          </cell>
          <cell r="I616" t="str">
            <v>Paku gypsum</v>
          </cell>
          <cell r="J616" t="str">
            <v>@</v>
          </cell>
          <cell r="K616" t="str">
            <v>Rp.</v>
          </cell>
          <cell r="L616">
            <v>22500</v>
          </cell>
          <cell r="M616">
            <v>450</v>
          </cell>
        </row>
        <row r="617">
          <cell r="I617" t="str">
            <v>Jumlah :</v>
          </cell>
          <cell r="M617">
            <v>80715</v>
          </cell>
        </row>
        <row r="618">
          <cell r="F618" t="str">
            <v xml:space="preserve"> Pasang List Plafon Profil</v>
          </cell>
          <cell r="Q618">
            <v>6095</v>
          </cell>
        </row>
        <row r="619">
          <cell r="F619">
            <v>1</v>
          </cell>
          <cell r="G619" t="str">
            <v>M1</v>
          </cell>
          <cell r="I619" t="str">
            <v xml:space="preserve"> List Plafon Profil</v>
          </cell>
          <cell r="J619" t="str">
            <v>@</v>
          </cell>
          <cell r="K619" t="str">
            <v>Rp.</v>
          </cell>
          <cell r="L619">
            <v>5000</v>
          </cell>
          <cell r="M619">
            <v>5000</v>
          </cell>
        </row>
        <row r="620">
          <cell r="F620">
            <v>0.02</v>
          </cell>
          <cell r="G620" t="str">
            <v>Kg</v>
          </cell>
          <cell r="I620" t="str">
            <v>paku &lt; 5 cm</v>
          </cell>
          <cell r="J620" t="str">
            <v>@</v>
          </cell>
          <cell r="K620" t="str">
            <v>Rp.</v>
          </cell>
          <cell r="L620">
            <v>15000</v>
          </cell>
          <cell r="M620">
            <v>300</v>
          </cell>
        </row>
        <row r="621">
          <cell r="I621" t="str">
            <v xml:space="preserve">upah </v>
          </cell>
          <cell r="M621">
            <v>795</v>
          </cell>
        </row>
        <row r="622">
          <cell r="I622" t="str">
            <v>Jumlah</v>
          </cell>
          <cell r="L622" t="str">
            <v>Rp.</v>
          </cell>
          <cell r="M622">
            <v>6095</v>
          </cell>
        </row>
        <row r="623">
          <cell r="F623" t="str">
            <v>Pas. List Plafond (Gypsum)</v>
          </cell>
          <cell r="Q623">
            <v>14547.5</v>
          </cell>
        </row>
        <row r="624">
          <cell r="F624">
            <v>1</v>
          </cell>
          <cell r="G624" t="str">
            <v>M1</v>
          </cell>
          <cell r="I624" t="str">
            <v>List Plafond Gypsum</v>
          </cell>
          <cell r="J624" t="str">
            <v>@</v>
          </cell>
          <cell r="K624" t="str">
            <v>Rp.</v>
          </cell>
          <cell r="L624">
            <v>12500</v>
          </cell>
          <cell r="M624">
            <v>12500</v>
          </cell>
        </row>
        <row r="625">
          <cell r="F625">
            <v>0.02</v>
          </cell>
          <cell r="G625" t="str">
            <v>Kg</v>
          </cell>
          <cell r="I625" t="str">
            <v>Lem gypsum</v>
          </cell>
          <cell r="J625" t="str">
            <v>@</v>
          </cell>
          <cell r="K625" t="str">
            <v>Rp.</v>
          </cell>
          <cell r="L625">
            <v>7500</v>
          </cell>
          <cell r="M625">
            <v>150</v>
          </cell>
        </row>
        <row r="626">
          <cell r="I626" t="str">
            <v xml:space="preserve">upah </v>
          </cell>
          <cell r="M626">
            <v>1897.5</v>
          </cell>
        </row>
        <row r="627">
          <cell r="I627" t="str">
            <v>Jumlah</v>
          </cell>
          <cell r="L627" t="str">
            <v>Rp.</v>
          </cell>
          <cell r="M627">
            <v>14547.5</v>
          </cell>
        </row>
        <row r="628">
          <cell r="F628" t="str">
            <v>List Daun Pintu 3/5 cm</v>
          </cell>
          <cell r="Q628">
            <v>7820</v>
          </cell>
        </row>
        <row r="629">
          <cell r="F629">
            <v>1</v>
          </cell>
          <cell r="G629" t="str">
            <v>M1</v>
          </cell>
          <cell r="I629" t="str">
            <v>List Daun Pintu 3/5 cm</v>
          </cell>
          <cell r="J629" t="str">
            <v>@</v>
          </cell>
          <cell r="K629" t="str">
            <v>Rp.</v>
          </cell>
          <cell r="L629">
            <v>6500</v>
          </cell>
          <cell r="M629">
            <v>6500</v>
          </cell>
        </row>
        <row r="630">
          <cell r="F630">
            <v>0.02</v>
          </cell>
          <cell r="G630" t="str">
            <v>Kg</v>
          </cell>
          <cell r="I630" t="str">
            <v>paku &lt; 5 cm</v>
          </cell>
          <cell r="J630" t="str">
            <v>@</v>
          </cell>
          <cell r="K630" t="str">
            <v>Rp.</v>
          </cell>
          <cell r="L630">
            <v>15000</v>
          </cell>
          <cell r="M630">
            <v>300</v>
          </cell>
        </row>
        <row r="631">
          <cell r="I631" t="str">
            <v xml:space="preserve">upah </v>
          </cell>
          <cell r="M631">
            <v>1020</v>
          </cell>
        </row>
        <row r="632">
          <cell r="I632" t="str">
            <v>Jumlah</v>
          </cell>
          <cell r="L632" t="str">
            <v>Rp.</v>
          </cell>
          <cell r="M632">
            <v>7820</v>
          </cell>
        </row>
        <row r="633">
          <cell r="F633" t="str">
            <v>List Kayu 1,5/3 cm</v>
          </cell>
          <cell r="Q633">
            <v>3220</v>
          </cell>
        </row>
        <row r="634">
          <cell r="F634">
            <v>1</v>
          </cell>
          <cell r="G634" t="str">
            <v>M1</v>
          </cell>
          <cell r="I634" t="str">
            <v>List Kayu 1,5/3 cm</v>
          </cell>
          <cell r="J634" t="str">
            <v>@</v>
          </cell>
          <cell r="K634" t="str">
            <v>Rp.</v>
          </cell>
          <cell r="L634">
            <v>2500</v>
          </cell>
          <cell r="M634">
            <v>2500</v>
          </cell>
        </row>
        <row r="635">
          <cell r="F635">
            <v>0.02</v>
          </cell>
          <cell r="G635" t="str">
            <v>Kg</v>
          </cell>
          <cell r="I635" t="str">
            <v>paku &lt; 5 cm</v>
          </cell>
          <cell r="J635" t="str">
            <v>@</v>
          </cell>
          <cell r="K635" t="str">
            <v>Rp.</v>
          </cell>
          <cell r="L635">
            <v>15000</v>
          </cell>
          <cell r="M635">
            <v>300</v>
          </cell>
        </row>
        <row r="636">
          <cell r="I636" t="str">
            <v xml:space="preserve">upah </v>
          </cell>
          <cell r="M636">
            <v>420</v>
          </cell>
        </row>
        <row r="637">
          <cell r="I637" t="str">
            <v>Jumlah</v>
          </cell>
          <cell r="L637" t="str">
            <v>Rp.</v>
          </cell>
          <cell r="M637">
            <v>3220</v>
          </cell>
        </row>
        <row r="638">
          <cell r="F638" t="str">
            <v>Pasang Dinding Papan Kayu Klas II 2/20</v>
          </cell>
          <cell r="Q638">
            <v>112362.5</v>
          </cell>
        </row>
        <row r="639">
          <cell r="F639">
            <v>0.03</v>
          </cell>
          <cell r="G639" t="str">
            <v>M3</v>
          </cell>
          <cell r="I639" t="str">
            <v xml:space="preserve"> Papan Klas II</v>
          </cell>
          <cell r="J639" t="str">
            <v>@</v>
          </cell>
          <cell r="K639" t="str">
            <v>Rp.</v>
          </cell>
          <cell r="L639">
            <v>3500000</v>
          </cell>
          <cell r="M639">
            <v>105000</v>
          </cell>
        </row>
        <row r="640">
          <cell r="F640">
            <v>6.6000000000000003E-2</v>
          </cell>
          <cell r="G640" t="str">
            <v>Kg</v>
          </cell>
          <cell r="I640" t="str">
            <v>paku &gt; 5 cm</v>
          </cell>
          <cell r="J640" t="str">
            <v>@</v>
          </cell>
          <cell r="K640" t="str">
            <v>Rp.</v>
          </cell>
          <cell r="L640">
            <v>12500</v>
          </cell>
          <cell r="M640">
            <v>825</v>
          </cell>
        </row>
        <row r="641">
          <cell r="F641">
            <v>0.05</v>
          </cell>
          <cell r="G641" t="str">
            <v>Org</v>
          </cell>
          <cell r="I641" t="str">
            <v>Pekerja</v>
          </cell>
          <cell r="J641" t="str">
            <v>@</v>
          </cell>
          <cell r="K641" t="str">
            <v>Rp.</v>
          </cell>
          <cell r="L641">
            <v>22500</v>
          </cell>
          <cell r="M641">
            <v>1125</v>
          </cell>
        </row>
        <row r="642">
          <cell r="F642">
            <v>0.05</v>
          </cell>
          <cell r="G642" t="str">
            <v>Org</v>
          </cell>
          <cell r="I642" t="str">
            <v>Mandor</v>
          </cell>
          <cell r="J642" t="str">
            <v>@</v>
          </cell>
          <cell r="K642" t="str">
            <v>Rp.</v>
          </cell>
          <cell r="L642">
            <v>25000</v>
          </cell>
          <cell r="M642">
            <v>1250</v>
          </cell>
        </row>
        <row r="643">
          <cell r="F643">
            <v>0.15</v>
          </cell>
          <cell r="G643" t="str">
            <v>Org</v>
          </cell>
          <cell r="I643" t="str">
            <v>Tukang kayu</v>
          </cell>
          <cell r="J643" t="str">
            <v>@</v>
          </cell>
          <cell r="K643" t="str">
            <v>Rp.</v>
          </cell>
          <cell r="L643">
            <v>25000</v>
          </cell>
          <cell r="M643">
            <v>3750</v>
          </cell>
        </row>
        <row r="644">
          <cell r="F644">
            <v>1.4999999999999999E-2</v>
          </cell>
          <cell r="G644" t="str">
            <v>Org</v>
          </cell>
          <cell r="I644" t="str">
            <v>Kepala Tukang</v>
          </cell>
          <cell r="J644" t="str">
            <v>@</v>
          </cell>
          <cell r="K644" t="str">
            <v>Rp.</v>
          </cell>
          <cell r="L644">
            <v>27500</v>
          </cell>
          <cell r="M644">
            <v>412.5</v>
          </cell>
        </row>
        <row r="645">
          <cell r="I645" t="str">
            <v>Jumlah :</v>
          </cell>
          <cell r="L645" t="str">
            <v>Rp.</v>
          </cell>
          <cell r="M645">
            <v>112362.5</v>
          </cell>
        </row>
        <row r="646">
          <cell r="F646" t="str">
            <v>Pasang Dinding Gedek</v>
          </cell>
          <cell r="Q646">
            <v>13150</v>
          </cell>
        </row>
        <row r="647">
          <cell r="F647">
            <v>0.25</v>
          </cell>
          <cell r="G647" t="str">
            <v>Lbr</v>
          </cell>
          <cell r="I647" t="str">
            <v>Dinding Gedek</v>
          </cell>
          <cell r="J647" t="str">
            <v>@</v>
          </cell>
          <cell r="K647" t="str">
            <v>Rp.</v>
          </cell>
          <cell r="L647">
            <v>22500</v>
          </cell>
          <cell r="M647">
            <v>5625</v>
          </cell>
        </row>
        <row r="648">
          <cell r="F648">
            <v>2</v>
          </cell>
          <cell r="G648" t="str">
            <v>M1</v>
          </cell>
          <cell r="I648" t="str">
            <v>Lis Bambu</v>
          </cell>
          <cell r="J648" t="str">
            <v>@</v>
          </cell>
          <cell r="K648" t="str">
            <v>Rp.</v>
          </cell>
          <cell r="L648">
            <v>1500</v>
          </cell>
          <cell r="M648">
            <v>3000</v>
          </cell>
        </row>
        <row r="649">
          <cell r="F649">
            <v>0.05</v>
          </cell>
          <cell r="G649" t="str">
            <v>Kg</v>
          </cell>
          <cell r="I649" t="str">
            <v>paku &lt; 5 cm</v>
          </cell>
          <cell r="J649" t="str">
            <v>@</v>
          </cell>
          <cell r="K649" t="str">
            <v>Rp.</v>
          </cell>
          <cell r="L649">
            <v>15000</v>
          </cell>
          <cell r="M649">
            <v>750</v>
          </cell>
        </row>
        <row r="650">
          <cell r="F650">
            <v>0.04</v>
          </cell>
          <cell r="G650" t="str">
            <v>Org</v>
          </cell>
          <cell r="I650" t="str">
            <v>Pekerja</v>
          </cell>
          <cell r="J650" t="str">
            <v>@</v>
          </cell>
          <cell r="K650" t="str">
            <v>Rp.</v>
          </cell>
          <cell r="L650">
            <v>22500</v>
          </cell>
          <cell r="M650">
            <v>900</v>
          </cell>
        </row>
        <row r="651">
          <cell r="F651">
            <v>4.0000000000000001E-3</v>
          </cell>
          <cell r="G651" t="str">
            <v>Org</v>
          </cell>
          <cell r="I651" t="str">
            <v>Mandor</v>
          </cell>
          <cell r="J651" t="str">
            <v>@</v>
          </cell>
          <cell r="K651" t="str">
            <v>Rp.</v>
          </cell>
          <cell r="L651">
            <v>25000</v>
          </cell>
          <cell r="M651">
            <v>100</v>
          </cell>
        </row>
        <row r="652">
          <cell r="F652">
            <v>0.1</v>
          </cell>
          <cell r="G652" t="str">
            <v>Org</v>
          </cell>
          <cell r="I652" t="str">
            <v>Tukang kayu</v>
          </cell>
          <cell r="J652" t="str">
            <v>@</v>
          </cell>
          <cell r="K652" t="str">
            <v>Rp.</v>
          </cell>
          <cell r="L652">
            <v>25000</v>
          </cell>
          <cell r="M652">
            <v>2500</v>
          </cell>
        </row>
        <row r="653">
          <cell r="F653">
            <v>0.01</v>
          </cell>
          <cell r="G653" t="str">
            <v>Org</v>
          </cell>
          <cell r="I653" t="str">
            <v>Kepala Tukang</v>
          </cell>
          <cell r="J653" t="str">
            <v>@</v>
          </cell>
          <cell r="K653" t="str">
            <v>Rp.</v>
          </cell>
          <cell r="L653">
            <v>27500</v>
          </cell>
          <cell r="M653">
            <v>275</v>
          </cell>
        </row>
        <row r="654">
          <cell r="I654" t="str">
            <v>Jumlah :</v>
          </cell>
          <cell r="L654" t="str">
            <v>Rp.</v>
          </cell>
          <cell r="M654">
            <v>13150</v>
          </cell>
        </row>
        <row r="655">
          <cell r="F655" t="str">
            <v>Pasang Sekat Tripleks 2,8 mm</v>
          </cell>
          <cell r="Q655">
            <v>40211</v>
          </cell>
        </row>
        <row r="656">
          <cell r="F656">
            <v>0.34720000000000001</v>
          </cell>
          <cell r="G656" t="str">
            <v>Lbr</v>
          </cell>
          <cell r="I656" t="str">
            <v xml:space="preserve"> Tripleks 2.8 mm</v>
          </cell>
          <cell r="J656" t="str">
            <v>@</v>
          </cell>
          <cell r="K656" t="str">
            <v>Rp.</v>
          </cell>
          <cell r="L656">
            <v>67500</v>
          </cell>
          <cell r="M656">
            <v>23436</v>
          </cell>
        </row>
        <row r="657">
          <cell r="F657">
            <v>3.5000000000000005E-3</v>
          </cell>
          <cell r="G657" t="str">
            <v>M3</v>
          </cell>
          <cell r="I657" t="str">
            <v xml:space="preserve"> Usuk 5/7 Klas II</v>
          </cell>
          <cell r="J657" t="str">
            <v>@</v>
          </cell>
          <cell r="K657" t="str">
            <v>Rp.</v>
          </cell>
          <cell r="L657">
            <v>3500000</v>
          </cell>
          <cell r="M657">
            <v>12250</v>
          </cell>
        </row>
        <row r="658">
          <cell r="F658">
            <v>0.05</v>
          </cell>
          <cell r="G658" t="str">
            <v>Kg</v>
          </cell>
          <cell r="I658" t="str">
            <v>paku &lt; 5 cm</v>
          </cell>
          <cell r="J658" t="str">
            <v>@</v>
          </cell>
          <cell r="K658" t="str">
            <v>Rp.</v>
          </cell>
          <cell r="L658">
            <v>15000</v>
          </cell>
          <cell r="M658">
            <v>750</v>
          </cell>
        </row>
        <row r="659">
          <cell r="F659">
            <v>0.04</v>
          </cell>
          <cell r="G659" t="str">
            <v>Org</v>
          </cell>
          <cell r="I659" t="str">
            <v>Pekerja</v>
          </cell>
          <cell r="J659" t="str">
            <v>@</v>
          </cell>
          <cell r="K659" t="str">
            <v>Rp.</v>
          </cell>
          <cell r="L659">
            <v>22500</v>
          </cell>
          <cell r="M659">
            <v>900</v>
          </cell>
        </row>
        <row r="660">
          <cell r="F660">
            <v>4.0000000000000001E-3</v>
          </cell>
          <cell r="G660" t="str">
            <v>Org</v>
          </cell>
          <cell r="I660" t="str">
            <v>Mandor</v>
          </cell>
          <cell r="J660" t="str">
            <v>@</v>
          </cell>
          <cell r="K660" t="str">
            <v>Rp.</v>
          </cell>
          <cell r="L660">
            <v>25000</v>
          </cell>
          <cell r="M660">
            <v>100</v>
          </cell>
        </row>
        <row r="661">
          <cell r="F661">
            <v>0.1</v>
          </cell>
          <cell r="G661" t="str">
            <v>Org</v>
          </cell>
          <cell r="I661" t="str">
            <v>Tukang kayu</v>
          </cell>
          <cell r="J661" t="str">
            <v>@</v>
          </cell>
          <cell r="K661" t="str">
            <v>Rp.</v>
          </cell>
          <cell r="L661">
            <v>25000</v>
          </cell>
          <cell r="M661">
            <v>2500</v>
          </cell>
        </row>
        <row r="662">
          <cell r="F662">
            <v>0.01</v>
          </cell>
          <cell r="G662" t="str">
            <v>Org</v>
          </cell>
          <cell r="I662" t="str">
            <v>Kepala Tukang</v>
          </cell>
          <cell r="J662" t="str">
            <v>@</v>
          </cell>
          <cell r="K662" t="str">
            <v>Rp.</v>
          </cell>
          <cell r="L662">
            <v>27500</v>
          </cell>
          <cell r="M662">
            <v>275</v>
          </cell>
        </row>
        <row r="663">
          <cell r="I663" t="str">
            <v>Jumlah :</v>
          </cell>
          <cell r="L663" t="str">
            <v>Rp.</v>
          </cell>
          <cell r="M663">
            <v>40211</v>
          </cell>
        </row>
        <row r="664">
          <cell r="F664" t="str">
            <v>Pasang Kawat Kasa</v>
          </cell>
          <cell r="Q664">
            <v>28969.25</v>
          </cell>
        </row>
        <row r="665">
          <cell r="F665">
            <v>1.1111</v>
          </cell>
          <cell r="G665" t="str">
            <v>M1</v>
          </cell>
          <cell r="I665" t="str">
            <v>Kawat Kasa</v>
          </cell>
          <cell r="J665" t="str">
            <v>@</v>
          </cell>
          <cell r="K665" t="str">
            <v>Rp.</v>
          </cell>
          <cell r="L665">
            <v>17500</v>
          </cell>
          <cell r="M665">
            <v>19444.25</v>
          </cell>
        </row>
        <row r="666">
          <cell r="F666">
            <v>2</v>
          </cell>
          <cell r="G666" t="str">
            <v>M1</v>
          </cell>
          <cell r="I666" t="str">
            <v>Lis Kayu</v>
          </cell>
          <cell r="J666" t="str">
            <v>@</v>
          </cell>
          <cell r="K666" t="str">
            <v>Rp.</v>
          </cell>
          <cell r="L666">
            <v>2500</v>
          </cell>
          <cell r="M666">
            <v>5000</v>
          </cell>
        </row>
        <row r="667">
          <cell r="F667">
            <v>0.05</v>
          </cell>
          <cell r="G667" t="str">
            <v>Kg</v>
          </cell>
          <cell r="I667" t="str">
            <v>paku &lt; 5 cm</v>
          </cell>
          <cell r="J667" t="str">
            <v>@</v>
          </cell>
          <cell r="K667" t="str">
            <v>Rp.</v>
          </cell>
          <cell r="L667">
            <v>15000</v>
          </cell>
          <cell r="M667">
            <v>750</v>
          </cell>
        </row>
        <row r="668">
          <cell r="F668">
            <v>0.04</v>
          </cell>
          <cell r="G668" t="str">
            <v>Org</v>
          </cell>
          <cell r="I668" t="str">
            <v>Pekerja</v>
          </cell>
          <cell r="J668" t="str">
            <v>@</v>
          </cell>
          <cell r="K668" t="str">
            <v>Rp.</v>
          </cell>
          <cell r="L668">
            <v>22500</v>
          </cell>
          <cell r="M668">
            <v>900</v>
          </cell>
        </row>
        <row r="669">
          <cell r="F669">
            <v>4.0000000000000001E-3</v>
          </cell>
          <cell r="G669" t="str">
            <v>Org</v>
          </cell>
          <cell r="I669" t="str">
            <v>Mandor</v>
          </cell>
          <cell r="J669" t="str">
            <v>@</v>
          </cell>
          <cell r="K669" t="str">
            <v>Rp.</v>
          </cell>
          <cell r="L669">
            <v>25000</v>
          </cell>
          <cell r="M669">
            <v>100</v>
          </cell>
        </row>
        <row r="670">
          <cell r="F670">
            <v>0.1</v>
          </cell>
          <cell r="G670" t="str">
            <v>Org</v>
          </cell>
          <cell r="I670" t="str">
            <v>Tukang kayu</v>
          </cell>
          <cell r="J670" t="str">
            <v>@</v>
          </cell>
          <cell r="K670" t="str">
            <v>Rp.</v>
          </cell>
          <cell r="L670">
            <v>25000</v>
          </cell>
          <cell r="M670">
            <v>2500</v>
          </cell>
        </row>
        <row r="671">
          <cell r="F671">
            <v>0.01</v>
          </cell>
          <cell r="G671" t="str">
            <v>Org</v>
          </cell>
          <cell r="I671" t="str">
            <v>Kepala Tukang</v>
          </cell>
          <cell r="J671" t="str">
            <v>@</v>
          </cell>
          <cell r="K671" t="str">
            <v>Rp.</v>
          </cell>
          <cell r="L671">
            <v>27500</v>
          </cell>
          <cell r="M671">
            <v>275</v>
          </cell>
        </row>
        <row r="672">
          <cell r="I672" t="str">
            <v>Jumlah :</v>
          </cell>
          <cell r="L672" t="str">
            <v>Rp.</v>
          </cell>
          <cell r="M672">
            <v>28969.25</v>
          </cell>
        </row>
        <row r="673">
          <cell r="F673" t="str">
            <v>Pekerjaan Kolom Kayu 8/12</v>
          </cell>
          <cell r="Q673">
            <v>3998000</v>
          </cell>
        </row>
        <row r="674">
          <cell r="F674">
            <v>1.2</v>
          </cell>
          <cell r="G674" t="str">
            <v>M3</v>
          </cell>
          <cell r="I674" t="str">
            <v xml:space="preserve"> Kayu 8/12 Klas II</v>
          </cell>
          <cell r="J674" t="str">
            <v>@</v>
          </cell>
          <cell r="K674" t="str">
            <v>Rp.</v>
          </cell>
          <cell r="L674">
            <v>3000000</v>
          </cell>
          <cell r="M674">
            <v>3600000</v>
          </cell>
        </row>
        <row r="675">
          <cell r="F675">
            <v>0.2</v>
          </cell>
          <cell r="G675" t="str">
            <v>Kg</v>
          </cell>
          <cell r="I675" t="str">
            <v>Paku &gt; 5 cm</v>
          </cell>
          <cell r="J675" t="str">
            <v>@</v>
          </cell>
          <cell r="K675" t="str">
            <v>Rp.</v>
          </cell>
          <cell r="L675">
            <v>12500</v>
          </cell>
          <cell r="M675">
            <v>2500</v>
          </cell>
        </row>
        <row r="676">
          <cell r="F676">
            <v>8</v>
          </cell>
          <cell r="G676" t="str">
            <v>Org</v>
          </cell>
          <cell r="I676" t="str">
            <v>Pekerja</v>
          </cell>
          <cell r="J676" t="str">
            <v>@</v>
          </cell>
          <cell r="K676" t="str">
            <v>Rp.</v>
          </cell>
          <cell r="L676">
            <v>22500</v>
          </cell>
          <cell r="M676">
            <v>180000</v>
          </cell>
        </row>
        <row r="677">
          <cell r="F677">
            <v>0.4</v>
          </cell>
          <cell r="G677" t="str">
            <v>Org</v>
          </cell>
          <cell r="I677" t="str">
            <v>Mandor</v>
          </cell>
          <cell r="J677" t="str">
            <v>@</v>
          </cell>
          <cell r="K677" t="str">
            <v>Rp.</v>
          </cell>
          <cell r="L677">
            <v>25000</v>
          </cell>
          <cell r="M677">
            <v>10000</v>
          </cell>
        </row>
        <row r="678">
          <cell r="F678">
            <v>8</v>
          </cell>
          <cell r="G678" t="str">
            <v>Org</v>
          </cell>
          <cell r="I678" t="str">
            <v>Tukang kayu</v>
          </cell>
          <cell r="J678" t="str">
            <v>@</v>
          </cell>
          <cell r="K678" t="str">
            <v>Rp.</v>
          </cell>
          <cell r="L678">
            <v>25000</v>
          </cell>
          <cell r="M678">
            <v>200000</v>
          </cell>
        </row>
        <row r="679">
          <cell r="F679">
            <v>0.2</v>
          </cell>
          <cell r="G679" t="str">
            <v>Org</v>
          </cell>
          <cell r="I679" t="str">
            <v>Kepala Tukang</v>
          </cell>
          <cell r="J679" t="str">
            <v>@</v>
          </cell>
          <cell r="K679" t="str">
            <v>Rp.</v>
          </cell>
          <cell r="L679">
            <v>27500</v>
          </cell>
          <cell r="M679">
            <v>5500</v>
          </cell>
        </row>
        <row r="680">
          <cell r="I680" t="str">
            <v>Jumlah :</v>
          </cell>
          <cell r="L680" t="str">
            <v>Rp.</v>
          </cell>
          <cell r="M680">
            <v>3998000</v>
          </cell>
        </row>
        <row r="681">
          <cell r="F681" t="str">
            <v>Pekerjaan Regel Kayu 5/11</v>
          </cell>
          <cell r="Q681">
            <v>3998000</v>
          </cell>
        </row>
        <row r="682">
          <cell r="F682">
            <v>1.2</v>
          </cell>
          <cell r="G682" t="str">
            <v>M3</v>
          </cell>
          <cell r="I682" t="str">
            <v xml:space="preserve"> Kayu 6/12 Klas II</v>
          </cell>
          <cell r="J682" t="str">
            <v>@</v>
          </cell>
          <cell r="K682" t="str">
            <v>Rp.</v>
          </cell>
          <cell r="L682">
            <v>3000000</v>
          </cell>
          <cell r="M682">
            <v>3600000</v>
          </cell>
        </row>
        <row r="683">
          <cell r="F683">
            <v>0.2</v>
          </cell>
          <cell r="G683" t="str">
            <v>Kg</v>
          </cell>
          <cell r="I683" t="str">
            <v>Paku &gt; 5 cm</v>
          </cell>
          <cell r="J683" t="str">
            <v>@</v>
          </cell>
          <cell r="K683" t="str">
            <v>Rp.</v>
          </cell>
          <cell r="L683">
            <v>12500</v>
          </cell>
          <cell r="M683">
            <v>2500</v>
          </cell>
        </row>
        <row r="684">
          <cell r="F684">
            <v>8</v>
          </cell>
          <cell r="G684" t="str">
            <v>Org</v>
          </cell>
          <cell r="I684" t="str">
            <v>Pekerja</v>
          </cell>
          <cell r="J684" t="str">
            <v>@</v>
          </cell>
          <cell r="K684" t="str">
            <v>Rp.</v>
          </cell>
          <cell r="L684">
            <v>22500</v>
          </cell>
          <cell r="M684">
            <v>180000</v>
          </cell>
        </row>
        <row r="685">
          <cell r="F685">
            <v>0.4</v>
          </cell>
          <cell r="G685" t="str">
            <v>Org</v>
          </cell>
          <cell r="I685" t="str">
            <v>Mandor</v>
          </cell>
          <cell r="J685" t="str">
            <v>@</v>
          </cell>
          <cell r="K685" t="str">
            <v>Rp.</v>
          </cell>
          <cell r="L685">
            <v>25000</v>
          </cell>
          <cell r="M685">
            <v>10000</v>
          </cell>
        </row>
        <row r="686">
          <cell r="F686">
            <v>8</v>
          </cell>
          <cell r="G686" t="str">
            <v>Org</v>
          </cell>
          <cell r="I686" t="str">
            <v>Tukang kayu</v>
          </cell>
          <cell r="J686" t="str">
            <v>@</v>
          </cell>
          <cell r="K686" t="str">
            <v>Rp.</v>
          </cell>
          <cell r="L686">
            <v>25000</v>
          </cell>
          <cell r="M686">
            <v>200000</v>
          </cell>
        </row>
        <row r="687">
          <cell r="F687">
            <v>0.2</v>
          </cell>
          <cell r="G687" t="str">
            <v>Org</v>
          </cell>
          <cell r="I687" t="str">
            <v>Kepala Tukang</v>
          </cell>
          <cell r="J687" t="str">
            <v>@</v>
          </cell>
          <cell r="K687" t="str">
            <v>Rp.</v>
          </cell>
          <cell r="L687">
            <v>27500</v>
          </cell>
          <cell r="M687">
            <v>5500</v>
          </cell>
        </row>
        <row r="688">
          <cell r="I688" t="str">
            <v>Jumlah :</v>
          </cell>
          <cell r="L688" t="str">
            <v>Rp.</v>
          </cell>
          <cell r="M688">
            <v>3998000</v>
          </cell>
        </row>
        <row r="689">
          <cell r="F689" t="str">
            <v>Pekerjaan kuda - kuda  Kayu 6/12 Klas II</v>
          </cell>
          <cell r="Q689">
            <v>4255000</v>
          </cell>
        </row>
        <row r="690">
          <cell r="F690">
            <v>4</v>
          </cell>
          <cell r="G690" t="str">
            <v>org</v>
          </cell>
          <cell r="I690" t="str">
            <v>Pekerja</v>
          </cell>
          <cell r="J690" t="str">
            <v>@</v>
          </cell>
          <cell r="K690" t="str">
            <v>Rp.</v>
          </cell>
          <cell r="L690">
            <v>22500</v>
          </cell>
          <cell r="M690">
            <v>90000</v>
          </cell>
        </row>
        <row r="691">
          <cell r="F691">
            <v>0.4</v>
          </cell>
          <cell r="G691" t="str">
            <v>org</v>
          </cell>
          <cell r="I691" t="str">
            <v>Mandor</v>
          </cell>
          <cell r="J691" t="str">
            <v>@</v>
          </cell>
          <cell r="K691" t="str">
            <v>Rp.</v>
          </cell>
          <cell r="L691">
            <v>25000</v>
          </cell>
          <cell r="M691">
            <v>10000</v>
          </cell>
        </row>
        <row r="692">
          <cell r="F692">
            <v>18</v>
          </cell>
          <cell r="G692" t="str">
            <v>org</v>
          </cell>
          <cell r="I692" t="str">
            <v>Tukang kayu</v>
          </cell>
          <cell r="J692" t="str">
            <v>@</v>
          </cell>
          <cell r="K692" t="str">
            <v>Rp.</v>
          </cell>
          <cell r="L692">
            <v>25000</v>
          </cell>
          <cell r="M692">
            <v>450000</v>
          </cell>
        </row>
        <row r="693">
          <cell r="F693">
            <v>2</v>
          </cell>
          <cell r="G693" t="str">
            <v>org</v>
          </cell>
          <cell r="I693" t="str">
            <v>Kepala Tukang</v>
          </cell>
          <cell r="J693" t="str">
            <v>@</v>
          </cell>
          <cell r="K693" t="str">
            <v>Rp.</v>
          </cell>
          <cell r="L693">
            <v>27500</v>
          </cell>
          <cell r="M693">
            <v>55000</v>
          </cell>
        </row>
        <row r="694">
          <cell r="F694">
            <v>1.2</v>
          </cell>
          <cell r="G694" t="str">
            <v>M3</v>
          </cell>
          <cell r="I694" t="str">
            <v xml:space="preserve"> Kayu 6/12 Klas II</v>
          </cell>
          <cell r="J694" t="str">
            <v>@</v>
          </cell>
          <cell r="K694" t="str">
            <v>Rp.</v>
          </cell>
          <cell r="L694">
            <v>3000000</v>
          </cell>
          <cell r="M694">
            <v>3600000</v>
          </cell>
        </row>
        <row r="695">
          <cell r="F695">
            <v>4</v>
          </cell>
          <cell r="G695" t="str">
            <v>kg</v>
          </cell>
          <cell r="I695" t="str">
            <v>paku &gt; 5 cm</v>
          </cell>
          <cell r="J695" t="str">
            <v>@</v>
          </cell>
          <cell r="K695" t="str">
            <v>Rp.</v>
          </cell>
          <cell r="L695">
            <v>12500</v>
          </cell>
          <cell r="M695">
            <v>50000</v>
          </cell>
        </row>
        <row r="696">
          <cell r="I696" t="str">
            <v>Jumlah :</v>
          </cell>
          <cell r="J696" t="str">
            <v>untuk</v>
          </cell>
          <cell r="L696" t="str">
            <v xml:space="preserve"> Kayu 6/12 Klas II</v>
          </cell>
          <cell r="M696">
            <v>4255000</v>
          </cell>
        </row>
        <row r="697">
          <cell r="F697" t="str">
            <v>Pas. Baja Profil WF, Plat Tumpuan &amp; Sambungan &amp; Stiffner</v>
          </cell>
          <cell r="Q697">
            <v>22750</v>
          </cell>
        </row>
        <row r="698">
          <cell r="F698">
            <v>0.04</v>
          </cell>
          <cell r="G698" t="str">
            <v>org</v>
          </cell>
          <cell r="I698" t="str">
            <v>Pekerja</v>
          </cell>
          <cell r="J698" t="str">
            <v>@</v>
          </cell>
          <cell r="K698" t="str">
            <v>Rp.</v>
          </cell>
          <cell r="L698">
            <v>22500</v>
          </cell>
          <cell r="M698">
            <v>900</v>
          </cell>
        </row>
        <row r="699">
          <cell r="F699">
            <v>4.0000000000000001E-3</v>
          </cell>
          <cell r="G699" t="str">
            <v>org</v>
          </cell>
          <cell r="I699" t="str">
            <v>Mandor</v>
          </cell>
          <cell r="J699" t="str">
            <v>@</v>
          </cell>
          <cell r="K699" t="str">
            <v>Rp.</v>
          </cell>
          <cell r="L699">
            <v>25000</v>
          </cell>
          <cell r="M699">
            <v>100</v>
          </cell>
        </row>
        <row r="700">
          <cell r="F700">
            <v>0.09</v>
          </cell>
          <cell r="G700" t="str">
            <v>org</v>
          </cell>
          <cell r="I700" t="str">
            <v>Tukang Besi</v>
          </cell>
          <cell r="J700" t="str">
            <v>@</v>
          </cell>
          <cell r="K700" t="str">
            <v>Rp.</v>
          </cell>
          <cell r="L700">
            <v>25000</v>
          </cell>
          <cell r="M700">
            <v>2250</v>
          </cell>
        </row>
        <row r="701">
          <cell r="F701">
            <v>0.02</v>
          </cell>
          <cell r="G701" t="str">
            <v>org</v>
          </cell>
          <cell r="I701" t="str">
            <v>Kepala Tukang</v>
          </cell>
          <cell r="J701" t="str">
            <v>@</v>
          </cell>
          <cell r="K701" t="str">
            <v>Rp.</v>
          </cell>
          <cell r="L701">
            <v>27500</v>
          </cell>
          <cell r="M701">
            <v>550</v>
          </cell>
        </row>
        <row r="702">
          <cell r="F702">
            <v>1</v>
          </cell>
          <cell r="G702" t="str">
            <v>kg</v>
          </cell>
          <cell r="I702" t="str">
            <v>Baja Profil WF</v>
          </cell>
          <cell r="J702" t="str">
            <v>@</v>
          </cell>
          <cell r="K702" t="str">
            <v>Rp.</v>
          </cell>
          <cell r="L702">
            <v>17500</v>
          </cell>
          <cell r="M702">
            <v>17500</v>
          </cell>
        </row>
        <row r="703">
          <cell r="F703">
            <v>0.1</v>
          </cell>
          <cell r="G703" t="str">
            <v>kg</v>
          </cell>
          <cell r="I703" t="str">
            <v>Plat Tumpuan &amp; Sambungan &amp; Stiffner</v>
          </cell>
          <cell r="J703" t="str">
            <v>@</v>
          </cell>
          <cell r="K703" t="str">
            <v>Rp.</v>
          </cell>
          <cell r="L703">
            <v>14500</v>
          </cell>
          <cell r="M703">
            <v>1450</v>
          </cell>
        </row>
        <row r="704">
          <cell r="I704" t="str">
            <v>Jumlah :</v>
          </cell>
          <cell r="J704" t="str">
            <v>untuk</v>
          </cell>
          <cell r="L704" t="str">
            <v>Baja Profil WF</v>
          </cell>
          <cell r="M704">
            <v>22750</v>
          </cell>
        </row>
        <row r="705">
          <cell r="F705" t="str">
            <v>Pas. Gording Baja Canal C150 x 75 x 20 x 4.5 + Plat Penahan</v>
          </cell>
          <cell r="Q705">
            <v>21550</v>
          </cell>
        </row>
        <row r="706">
          <cell r="F706">
            <v>0.04</v>
          </cell>
          <cell r="G706" t="str">
            <v>org</v>
          </cell>
          <cell r="I706" t="str">
            <v>Pekerja</v>
          </cell>
          <cell r="J706" t="str">
            <v>@</v>
          </cell>
          <cell r="K706" t="str">
            <v>Rp.</v>
          </cell>
          <cell r="L706">
            <v>22500</v>
          </cell>
          <cell r="M706">
            <v>900</v>
          </cell>
        </row>
        <row r="707">
          <cell r="F707">
            <v>4.0000000000000001E-3</v>
          </cell>
          <cell r="G707" t="str">
            <v>org</v>
          </cell>
          <cell r="I707" t="str">
            <v>Mandor</v>
          </cell>
          <cell r="J707" t="str">
            <v>@</v>
          </cell>
          <cell r="K707" t="str">
            <v>Rp.</v>
          </cell>
          <cell r="L707">
            <v>25000</v>
          </cell>
          <cell r="M707">
            <v>100</v>
          </cell>
        </row>
        <row r="708">
          <cell r="F708">
            <v>0.09</v>
          </cell>
          <cell r="G708" t="str">
            <v>org</v>
          </cell>
          <cell r="I708" t="str">
            <v>Tukang Besi</v>
          </cell>
          <cell r="J708" t="str">
            <v>@</v>
          </cell>
          <cell r="K708" t="str">
            <v>Rp.</v>
          </cell>
          <cell r="L708">
            <v>25000</v>
          </cell>
          <cell r="M708">
            <v>2250</v>
          </cell>
        </row>
        <row r="709">
          <cell r="F709">
            <v>0.02</v>
          </cell>
          <cell r="G709" t="str">
            <v>org</v>
          </cell>
          <cell r="I709" t="str">
            <v>Kepala Tukang</v>
          </cell>
          <cell r="J709" t="str">
            <v>@</v>
          </cell>
          <cell r="K709" t="str">
            <v>Rp.</v>
          </cell>
          <cell r="L709">
            <v>27500</v>
          </cell>
          <cell r="M709">
            <v>550</v>
          </cell>
        </row>
        <row r="710">
          <cell r="F710">
            <v>1</v>
          </cell>
          <cell r="G710" t="str">
            <v>kg</v>
          </cell>
          <cell r="I710" t="str">
            <v>Baja Canal C150 x 75 x 20 x 4.5</v>
          </cell>
          <cell r="J710" t="str">
            <v>@</v>
          </cell>
          <cell r="K710" t="str">
            <v>Rp.</v>
          </cell>
          <cell r="L710">
            <v>16500</v>
          </cell>
          <cell r="M710">
            <v>16500</v>
          </cell>
        </row>
        <row r="711">
          <cell r="F711">
            <v>0.1</v>
          </cell>
          <cell r="G711" t="str">
            <v>kg</v>
          </cell>
          <cell r="I711" t="str">
            <v>Plat Penahan</v>
          </cell>
          <cell r="J711" t="str">
            <v>@</v>
          </cell>
          <cell r="K711" t="str">
            <v>Rp.</v>
          </cell>
          <cell r="L711">
            <v>12500</v>
          </cell>
          <cell r="M711">
            <v>1250</v>
          </cell>
        </row>
        <row r="712">
          <cell r="I712" t="str">
            <v>Jumlah :</v>
          </cell>
          <cell r="J712" t="str">
            <v>untuk</v>
          </cell>
          <cell r="L712" t="str">
            <v>Baja Canal C150 x 75 x 20 x 4.5</v>
          </cell>
          <cell r="M712">
            <v>21550</v>
          </cell>
        </row>
        <row r="713">
          <cell r="F713" t="str">
            <v>Pekerjaan gording  Papan Klas I (Bayam)</v>
          </cell>
          <cell r="Q713">
            <v>7621250</v>
          </cell>
        </row>
        <row r="714">
          <cell r="F714" t="str">
            <v>Pekerjaan gording  Kayu 6/12 Klas II</v>
          </cell>
          <cell r="Q714">
            <v>4021250</v>
          </cell>
        </row>
        <row r="715">
          <cell r="F715">
            <v>4</v>
          </cell>
          <cell r="G715" t="str">
            <v>org</v>
          </cell>
          <cell r="I715" t="str">
            <v>Pekerja</v>
          </cell>
          <cell r="J715" t="str">
            <v>@</v>
          </cell>
          <cell r="K715" t="str">
            <v>Rp.</v>
          </cell>
          <cell r="L715">
            <v>22500</v>
          </cell>
          <cell r="M715">
            <v>90000</v>
          </cell>
        </row>
        <row r="716">
          <cell r="F716">
            <v>0.4</v>
          </cell>
          <cell r="G716" t="str">
            <v>org</v>
          </cell>
          <cell r="I716" t="str">
            <v>Mandor</v>
          </cell>
          <cell r="J716" t="str">
            <v>@</v>
          </cell>
          <cell r="K716" t="str">
            <v>Rp.</v>
          </cell>
          <cell r="L716">
            <v>25000</v>
          </cell>
          <cell r="M716">
            <v>10000</v>
          </cell>
        </row>
        <row r="717">
          <cell r="F717">
            <v>10</v>
          </cell>
          <cell r="G717" t="str">
            <v>org</v>
          </cell>
          <cell r="I717" t="str">
            <v>Tukang kayu</v>
          </cell>
          <cell r="J717" t="str">
            <v>@</v>
          </cell>
          <cell r="K717" t="str">
            <v>Rp.</v>
          </cell>
          <cell r="L717">
            <v>25000</v>
          </cell>
          <cell r="M717">
            <v>250000</v>
          </cell>
        </row>
        <row r="718">
          <cell r="F718">
            <v>1</v>
          </cell>
          <cell r="G718" t="str">
            <v>org</v>
          </cell>
          <cell r="I718" t="str">
            <v>Kepala Tukang</v>
          </cell>
          <cell r="J718" t="str">
            <v>@</v>
          </cell>
          <cell r="K718" t="str">
            <v>Rp.</v>
          </cell>
          <cell r="L718">
            <v>27500</v>
          </cell>
          <cell r="M718">
            <v>27500</v>
          </cell>
        </row>
        <row r="719">
          <cell r="F719">
            <v>1.2</v>
          </cell>
          <cell r="G719" t="str">
            <v>M3</v>
          </cell>
          <cell r="I719" t="str">
            <v xml:space="preserve"> Kayu 6/12 Klas II</v>
          </cell>
          <cell r="J719" t="str">
            <v>@</v>
          </cell>
          <cell r="K719" t="str">
            <v>Rp.</v>
          </cell>
          <cell r="L719">
            <v>3000000</v>
          </cell>
          <cell r="M719">
            <v>3600000</v>
          </cell>
        </row>
        <row r="720">
          <cell r="F720">
            <v>1.2</v>
          </cell>
          <cell r="G720" t="str">
            <v>M3</v>
          </cell>
          <cell r="I720" t="str">
            <v xml:space="preserve"> Papan Klas I (Bayam)</v>
          </cell>
          <cell r="J720" t="str">
            <v>@</v>
          </cell>
          <cell r="K720" t="str">
            <v>Rp.</v>
          </cell>
          <cell r="L720">
            <v>6000000</v>
          </cell>
          <cell r="M720">
            <v>7200000</v>
          </cell>
        </row>
        <row r="721">
          <cell r="F721">
            <v>3.5</v>
          </cell>
          <cell r="G721" t="str">
            <v>kg</v>
          </cell>
          <cell r="I721" t="str">
            <v>paku &gt; 5 cm</v>
          </cell>
          <cell r="J721" t="str">
            <v>@</v>
          </cell>
          <cell r="K721" t="str">
            <v>Rp.</v>
          </cell>
          <cell r="L721">
            <v>12500</v>
          </cell>
          <cell r="M721">
            <v>43750</v>
          </cell>
        </row>
        <row r="722">
          <cell r="I722" t="str">
            <v>Jumlah :</v>
          </cell>
          <cell r="J722" t="str">
            <v>untuk</v>
          </cell>
          <cell r="L722" t="str">
            <v xml:space="preserve"> Papan Klas I (Bayam)</v>
          </cell>
          <cell r="M722">
            <v>7621250</v>
          </cell>
        </row>
        <row r="723">
          <cell r="J723" t="str">
            <v>untuk</v>
          </cell>
          <cell r="L723" t="str">
            <v xml:space="preserve"> Kayu 6/12 Klas II</v>
          </cell>
          <cell r="M723">
            <v>4021250</v>
          </cell>
        </row>
        <row r="724">
          <cell r="F724" t="str">
            <v>Pekerjaan papan apit</v>
          </cell>
          <cell r="Q724">
            <v>3758250</v>
          </cell>
        </row>
        <row r="725">
          <cell r="F725">
            <v>3</v>
          </cell>
          <cell r="G725" t="str">
            <v>org</v>
          </cell>
          <cell r="I725" t="str">
            <v>Pekerja</v>
          </cell>
          <cell r="J725" t="str">
            <v>@</v>
          </cell>
          <cell r="K725" t="str">
            <v>Rp.</v>
          </cell>
          <cell r="L725">
            <v>22500</v>
          </cell>
          <cell r="M725">
            <v>67500</v>
          </cell>
        </row>
        <row r="726">
          <cell r="F726">
            <v>0.3</v>
          </cell>
          <cell r="G726" t="str">
            <v>org</v>
          </cell>
          <cell r="I726" t="str">
            <v>Mandor</v>
          </cell>
          <cell r="J726" t="str">
            <v>@</v>
          </cell>
          <cell r="K726" t="str">
            <v>Rp.</v>
          </cell>
          <cell r="L726">
            <v>25000</v>
          </cell>
          <cell r="M726">
            <v>7500</v>
          </cell>
        </row>
        <row r="727">
          <cell r="F727">
            <v>8</v>
          </cell>
          <cell r="G727" t="str">
            <v>org</v>
          </cell>
          <cell r="I727" t="str">
            <v>Tukang kayu</v>
          </cell>
          <cell r="J727" t="str">
            <v>@</v>
          </cell>
          <cell r="K727" t="str">
            <v>Rp.</v>
          </cell>
          <cell r="L727">
            <v>25000</v>
          </cell>
          <cell r="M727">
            <v>200000</v>
          </cell>
        </row>
        <row r="728">
          <cell r="F728">
            <v>0.8</v>
          </cell>
          <cell r="G728" t="str">
            <v>org</v>
          </cell>
          <cell r="I728" t="str">
            <v>Kepala Tukang</v>
          </cell>
          <cell r="J728" t="str">
            <v>@</v>
          </cell>
          <cell r="K728" t="str">
            <v>Rp.</v>
          </cell>
          <cell r="L728">
            <v>27500</v>
          </cell>
          <cell r="M728">
            <v>22000</v>
          </cell>
        </row>
        <row r="729">
          <cell r="F729">
            <v>1.2</v>
          </cell>
          <cell r="G729" t="str">
            <v>M3</v>
          </cell>
          <cell r="I729" t="str">
            <v xml:space="preserve"> Papan 4/12 Klas II</v>
          </cell>
          <cell r="J729" t="str">
            <v>@</v>
          </cell>
          <cell r="K729" t="str">
            <v>Rp.</v>
          </cell>
          <cell r="L729">
            <v>2850000</v>
          </cell>
          <cell r="M729">
            <v>3420000</v>
          </cell>
        </row>
        <row r="730">
          <cell r="F730">
            <v>3.3</v>
          </cell>
          <cell r="G730" t="str">
            <v>kg</v>
          </cell>
          <cell r="I730" t="str">
            <v>paku &gt; 5 cm</v>
          </cell>
          <cell r="J730" t="str">
            <v>@</v>
          </cell>
          <cell r="K730" t="str">
            <v>Rp.</v>
          </cell>
          <cell r="L730">
            <v>12500</v>
          </cell>
          <cell r="M730">
            <v>41250</v>
          </cell>
        </row>
        <row r="731">
          <cell r="I731" t="str">
            <v>Jumlah :</v>
          </cell>
          <cell r="J731" t="str">
            <v>untuk</v>
          </cell>
          <cell r="L731" t="str">
            <v>papan  klas II</v>
          </cell>
          <cell r="M731">
            <v>3758250</v>
          </cell>
        </row>
        <row r="732">
          <cell r="F732" t="str">
            <v>Pekerjaan papan listplank  2 x  2/20 papan  klas I</v>
          </cell>
          <cell r="Q732">
            <v>7314162.5</v>
          </cell>
        </row>
        <row r="733">
          <cell r="F733" t="str">
            <v>Pekerjaan papan listplank  2 x  2/20 papan  klas II</v>
          </cell>
          <cell r="Q733">
            <v>4314162.5</v>
          </cell>
        </row>
        <row r="734">
          <cell r="F734">
            <v>3</v>
          </cell>
          <cell r="G734" t="str">
            <v>org</v>
          </cell>
          <cell r="I734" t="str">
            <v>Pekerja</v>
          </cell>
          <cell r="J734" t="str">
            <v>@</v>
          </cell>
          <cell r="K734" t="str">
            <v>Rp.</v>
          </cell>
          <cell r="L734">
            <v>22500</v>
          </cell>
          <cell r="M734">
            <v>67500</v>
          </cell>
        </row>
        <row r="735">
          <cell r="F735">
            <v>0.3</v>
          </cell>
          <cell r="G735" t="str">
            <v>org</v>
          </cell>
          <cell r="I735" t="str">
            <v>Mandor</v>
          </cell>
          <cell r="J735" t="str">
            <v>@</v>
          </cell>
          <cell r="K735" t="str">
            <v>Rp.</v>
          </cell>
          <cell r="L735">
            <v>25000</v>
          </cell>
          <cell r="M735">
            <v>7500</v>
          </cell>
        </row>
        <row r="736">
          <cell r="F736">
            <v>0.3</v>
          </cell>
          <cell r="G736" t="str">
            <v>org</v>
          </cell>
          <cell r="I736" t="str">
            <v>Tukang kayu</v>
          </cell>
          <cell r="J736" t="str">
            <v>@</v>
          </cell>
          <cell r="K736" t="str">
            <v>Rp.</v>
          </cell>
          <cell r="L736">
            <v>25000</v>
          </cell>
          <cell r="M736">
            <v>7500</v>
          </cell>
        </row>
        <row r="737">
          <cell r="F737">
            <v>1.4999999999999999E-2</v>
          </cell>
          <cell r="G737" t="str">
            <v>org</v>
          </cell>
          <cell r="I737" t="str">
            <v>Kepala Tukang</v>
          </cell>
          <cell r="J737" t="str">
            <v>@</v>
          </cell>
          <cell r="K737" t="str">
            <v>Rp.</v>
          </cell>
          <cell r="L737">
            <v>27500</v>
          </cell>
          <cell r="M737">
            <v>412.5</v>
          </cell>
        </row>
        <row r="738">
          <cell r="F738">
            <v>1.2</v>
          </cell>
          <cell r="G738" t="str">
            <v>M3</v>
          </cell>
          <cell r="I738" t="str">
            <v xml:space="preserve"> Papan Klas I (Bayam)</v>
          </cell>
          <cell r="J738" t="str">
            <v>@</v>
          </cell>
          <cell r="K738" t="str">
            <v>Rp.</v>
          </cell>
          <cell r="L738">
            <v>6000000</v>
          </cell>
          <cell r="M738">
            <v>7200000</v>
          </cell>
        </row>
        <row r="739">
          <cell r="F739">
            <v>1.2</v>
          </cell>
          <cell r="G739" t="str">
            <v>M3</v>
          </cell>
          <cell r="I739" t="str">
            <v xml:space="preserve"> Papan Klas II</v>
          </cell>
          <cell r="J739" t="str">
            <v>@</v>
          </cell>
          <cell r="K739" t="str">
            <v>Rp.</v>
          </cell>
          <cell r="L739">
            <v>3500000</v>
          </cell>
          <cell r="M739">
            <v>4200000</v>
          </cell>
        </row>
        <row r="740">
          <cell r="F740">
            <v>2.5</v>
          </cell>
          <cell r="G740" t="str">
            <v>kg</v>
          </cell>
          <cell r="I740" t="str">
            <v>paku &gt; 5 cm</v>
          </cell>
          <cell r="J740" t="str">
            <v>@</v>
          </cell>
          <cell r="K740" t="str">
            <v>Rp.</v>
          </cell>
          <cell r="L740">
            <v>12500</v>
          </cell>
          <cell r="M740">
            <v>31250</v>
          </cell>
        </row>
        <row r="741">
          <cell r="I741" t="str">
            <v>Jumlah :</v>
          </cell>
          <cell r="J741" t="str">
            <v>untuk</v>
          </cell>
          <cell r="L741" t="str">
            <v>papan  klas I</v>
          </cell>
          <cell r="M741">
            <v>7314162.5</v>
          </cell>
        </row>
        <row r="742">
          <cell r="J742" t="str">
            <v>untuk</v>
          </cell>
          <cell r="L742" t="str">
            <v>papan  klas II</v>
          </cell>
          <cell r="M742">
            <v>4314162.5</v>
          </cell>
        </row>
        <row r="743">
          <cell r="F743" t="str">
            <v>Pekerjaan papan listplank  3 x  2,5/20  Papan Klas I (Bayam)</v>
          </cell>
          <cell r="Q743">
            <v>131350</v>
          </cell>
        </row>
        <row r="744">
          <cell r="F744">
            <v>0.28000000000000003</v>
          </cell>
          <cell r="G744" t="str">
            <v>org</v>
          </cell>
          <cell r="I744" t="str">
            <v>Pekerja</v>
          </cell>
          <cell r="J744" t="str">
            <v>@</v>
          </cell>
          <cell r="K744" t="str">
            <v>Rp.</v>
          </cell>
          <cell r="L744">
            <v>22500</v>
          </cell>
          <cell r="M744">
            <v>6300</v>
          </cell>
        </row>
        <row r="745">
          <cell r="F745">
            <v>1.4E-2</v>
          </cell>
          <cell r="G745" t="str">
            <v>org</v>
          </cell>
          <cell r="I745" t="str">
            <v>Mandor</v>
          </cell>
          <cell r="J745" t="str">
            <v>@</v>
          </cell>
          <cell r="K745" t="str">
            <v>Rp.</v>
          </cell>
          <cell r="L745">
            <v>25000</v>
          </cell>
          <cell r="M745">
            <v>350</v>
          </cell>
        </row>
        <row r="746">
          <cell r="F746">
            <v>0.8</v>
          </cell>
          <cell r="G746" t="str">
            <v>org</v>
          </cell>
          <cell r="I746" t="str">
            <v>Tukang kayu</v>
          </cell>
          <cell r="J746" t="str">
            <v>@</v>
          </cell>
          <cell r="K746" t="str">
            <v>Rp.</v>
          </cell>
          <cell r="L746">
            <v>25000</v>
          </cell>
          <cell r="M746">
            <v>20000</v>
          </cell>
        </row>
        <row r="747">
          <cell r="F747">
            <v>0.08</v>
          </cell>
          <cell r="G747" t="str">
            <v>org</v>
          </cell>
          <cell r="I747" t="str">
            <v>Kepala Tukang</v>
          </cell>
          <cell r="J747" t="str">
            <v>@</v>
          </cell>
          <cell r="K747" t="str">
            <v>Rp.</v>
          </cell>
          <cell r="L747">
            <v>27500</v>
          </cell>
          <cell r="M747">
            <v>2200</v>
          </cell>
        </row>
        <row r="748">
          <cell r="F748">
            <v>1.4999999999999999E-2</v>
          </cell>
          <cell r="G748" t="str">
            <v>M3</v>
          </cell>
          <cell r="I748" t="str">
            <v xml:space="preserve"> Papan Klas I (Bayam)</v>
          </cell>
          <cell r="J748" t="str">
            <v>@</v>
          </cell>
          <cell r="K748" t="str">
            <v>Rp.</v>
          </cell>
          <cell r="L748">
            <v>6000000</v>
          </cell>
          <cell r="M748">
            <v>90000</v>
          </cell>
        </row>
        <row r="749">
          <cell r="F749">
            <v>4</v>
          </cell>
          <cell r="G749" t="str">
            <v>Psng</v>
          </cell>
          <cell r="I749" t="str">
            <v>Baut + Mur</v>
          </cell>
          <cell r="J749" t="str">
            <v>@</v>
          </cell>
          <cell r="K749" t="str">
            <v>Rp.</v>
          </cell>
          <cell r="L749">
            <v>2500</v>
          </cell>
          <cell r="M749">
            <v>10000</v>
          </cell>
        </row>
        <row r="750">
          <cell r="F750">
            <v>0.2</v>
          </cell>
          <cell r="G750" t="str">
            <v>kg</v>
          </cell>
          <cell r="I750" t="str">
            <v>paku &gt; 5 cm</v>
          </cell>
          <cell r="J750" t="str">
            <v>@</v>
          </cell>
          <cell r="K750" t="str">
            <v>Rp.</v>
          </cell>
          <cell r="L750">
            <v>12500</v>
          </cell>
          <cell r="M750">
            <v>2500</v>
          </cell>
        </row>
        <row r="751">
          <cell r="I751" t="str">
            <v>Jumlah :</v>
          </cell>
          <cell r="J751" t="str">
            <v>untuk</v>
          </cell>
          <cell r="L751" t="str">
            <v xml:space="preserve"> Papan Klas I (Bayam)</v>
          </cell>
          <cell r="M751">
            <v>131350</v>
          </cell>
        </row>
        <row r="752">
          <cell r="F752" t="str">
            <v>Pas. Listplank Papan 3 x 2,5/20 (sampai pengecatan)</v>
          </cell>
          <cell r="Q752">
            <v>147401.72</v>
          </cell>
        </row>
        <row r="753">
          <cell r="F753">
            <v>1</v>
          </cell>
          <cell r="G753" t="str">
            <v>M1</v>
          </cell>
          <cell r="I753" t="str">
            <v>Pek. papan listplank  3 x  2,5/20</v>
          </cell>
          <cell r="J753" t="str">
            <v>@</v>
          </cell>
          <cell r="K753" t="str">
            <v>Rp.</v>
          </cell>
          <cell r="L753">
            <v>131350</v>
          </cell>
          <cell r="M753">
            <v>131350</v>
          </cell>
        </row>
        <row r="754">
          <cell r="F754">
            <v>1.2500000000000002</v>
          </cell>
          <cell r="G754" t="str">
            <v>M2</v>
          </cell>
          <cell r="I754" t="str">
            <v>Pekerjaan Menie Kayu</v>
          </cell>
          <cell r="J754" t="str">
            <v>@</v>
          </cell>
          <cell r="K754" t="str">
            <v>Rp.</v>
          </cell>
          <cell r="L754">
            <v>4987</v>
          </cell>
          <cell r="M754">
            <v>6233.75</v>
          </cell>
        </row>
        <row r="755">
          <cell r="F755">
            <v>0.62500000000000011</v>
          </cell>
          <cell r="G755" t="str">
            <v>M2</v>
          </cell>
          <cell r="I755" t="str">
            <v>Pekerjaan cat Kayu</v>
          </cell>
          <cell r="J755" t="str">
            <v>@</v>
          </cell>
          <cell r="K755" t="str">
            <v>Rp.</v>
          </cell>
          <cell r="L755">
            <v>15708.75</v>
          </cell>
          <cell r="M755">
            <v>9817.9699999999993</v>
          </cell>
        </row>
        <row r="756">
          <cell r="I756" t="str">
            <v>Jumlah :</v>
          </cell>
          <cell r="J756" t="str">
            <v>untuk</v>
          </cell>
          <cell r="L756" t="str">
            <v>papan  klas I</v>
          </cell>
          <cell r="M756">
            <v>147401.72</v>
          </cell>
        </row>
        <row r="757">
          <cell r="F757" t="str">
            <v>Pasang atap seng BJLS 0,30 mm</v>
          </cell>
          <cell r="Q757">
            <v>82413.5</v>
          </cell>
        </row>
        <row r="758">
          <cell r="F758" t="str">
            <v>Pasang atap seng BJLS 0,20 mm</v>
          </cell>
          <cell r="Q758">
            <v>61425.5</v>
          </cell>
        </row>
        <row r="759">
          <cell r="F759">
            <v>0.15</v>
          </cell>
          <cell r="G759" t="str">
            <v>org</v>
          </cell>
          <cell r="I759" t="str">
            <v>Pekerja</v>
          </cell>
          <cell r="J759" t="str">
            <v>@</v>
          </cell>
          <cell r="K759" t="str">
            <v>Rp.</v>
          </cell>
          <cell r="L759">
            <v>22500</v>
          </cell>
          <cell r="M759">
            <v>3375</v>
          </cell>
        </row>
        <row r="760">
          <cell r="F760">
            <v>1.4999999999999999E-2</v>
          </cell>
          <cell r="G760" t="str">
            <v>org</v>
          </cell>
          <cell r="I760" t="str">
            <v>Mandor</v>
          </cell>
          <cell r="J760" t="str">
            <v>@</v>
          </cell>
          <cell r="K760" t="str">
            <v>Rp.</v>
          </cell>
          <cell r="L760">
            <v>25000</v>
          </cell>
          <cell r="M760">
            <v>375</v>
          </cell>
        </row>
        <row r="761">
          <cell r="F761">
            <v>0.1</v>
          </cell>
          <cell r="G761" t="str">
            <v>org</v>
          </cell>
          <cell r="I761" t="str">
            <v>Tukang kayu</v>
          </cell>
          <cell r="J761" t="str">
            <v>@</v>
          </cell>
          <cell r="K761" t="str">
            <v>Rp.</v>
          </cell>
          <cell r="L761">
            <v>25000</v>
          </cell>
          <cell r="M761">
            <v>2500</v>
          </cell>
        </row>
        <row r="762">
          <cell r="F762">
            <v>1E-3</v>
          </cell>
          <cell r="G762" t="str">
            <v>org</v>
          </cell>
          <cell r="I762" t="str">
            <v>Kepala Tukang</v>
          </cell>
          <cell r="J762" t="str">
            <v>@</v>
          </cell>
          <cell r="K762" t="str">
            <v>Rp.</v>
          </cell>
          <cell r="L762">
            <v>27500</v>
          </cell>
          <cell r="M762">
            <v>27.5</v>
          </cell>
        </row>
        <row r="763">
          <cell r="F763">
            <v>0.93279999999999996</v>
          </cell>
          <cell r="G763" t="str">
            <v>lbr</v>
          </cell>
          <cell r="I763" t="str">
            <v xml:space="preserve"> Seng BJLS 0,30 mm</v>
          </cell>
          <cell r="J763" t="str">
            <v>@</v>
          </cell>
          <cell r="K763" t="str">
            <v>Rp.</v>
          </cell>
          <cell r="L763">
            <v>57500</v>
          </cell>
          <cell r="M763">
            <v>53636</v>
          </cell>
        </row>
        <row r="764">
          <cell r="F764">
            <v>0.93279999999999996</v>
          </cell>
          <cell r="G764" t="str">
            <v>lbr</v>
          </cell>
          <cell r="I764" t="str">
            <v xml:space="preserve"> Seng BJLS 0,20 mm</v>
          </cell>
          <cell r="J764" t="str">
            <v>@</v>
          </cell>
          <cell r="K764" t="str">
            <v>Rp.</v>
          </cell>
          <cell r="L764">
            <v>35000</v>
          </cell>
          <cell r="M764">
            <v>32648</v>
          </cell>
        </row>
        <row r="765">
          <cell r="F765">
            <v>9</v>
          </cell>
          <cell r="G765" t="str">
            <v>Psng</v>
          </cell>
          <cell r="I765" t="str">
            <v>Baut + Mur</v>
          </cell>
          <cell r="J765" t="str">
            <v>@</v>
          </cell>
          <cell r="K765" t="str">
            <v>Rp.</v>
          </cell>
          <cell r="L765">
            <v>2500</v>
          </cell>
          <cell r="M765">
            <v>22500</v>
          </cell>
        </row>
        <row r="766">
          <cell r="I766" t="str">
            <v>Jumlah :</v>
          </cell>
          <cell r="J766" t="str">
            <v>untuk</v>
          </cell>
          <cell r="L766" t="str">
            <v>BJLS 0,30 mm</v>
          </cell>
          <cell r="M766">
            <v>82413.5</v>
          </cell>
        </row>
        <row r="767">
          <cell r="J767" t="str">
            <v>untuk</v>
          </cell>
          <cell r="L767" t="str">
            <v>BJLS 0,20 mm</v>
          </cell>
          <cell r="M767">
            <v>61425.5</v>
          </cell>
        </row>
        <row r="768">
          <cell r="F768" t="str">
            <v>Pasang bubungan Seng Licin 0,30 mm</v>
          </cell>
          <cell r="Q768">
            <v>54200</v>
          </cell>
        </row>
        <row r="769">
          <cell r="F769" t="str">
            <v>Pasang bubungan Seng Licin 0,20 mm</v>
          </cell>
          <cell r="Q769">
            <v>49200</v>
          </cell>
        </row>
        <row r="770">
          <cell r="F770">
            <v>0.04</v>
          </cell>
          <cell r="G770" t="str">
            <v>org</v>
          </cell>
          <cell r="I770" t="str">
            <v>Pekerja</v>
          </cell>
          <cell r="J770" t="str">
            <v>@</v>
          </cell>
          <cell r="K770" t="str">
            <v>Rp.</v>
          </cell>
          <cell r="L770">
            <v>22500</v>
          </cell>
          <cell r="M770">
            <v>900</v>
          </cell>
        </row>
        <row r="771">
          <cell r="F771">
            <v>0.01</v>
          </cell>
          <cell r="G771" t="str">
            <v>org</v>
          </cell>
          <cell r="I771" t="str">
            <v>Mandor</v>
          </cell>
          <cell r="J771" t="str">
            <v>@</v>
          </cell>
          <cell r="K771" t="str">
            <v>Rp.</v>
          </cell>
          <cell r="L771">
            <v>25000</v>
          </cell>
          <cell r="M771">
            <v>250</v>
          </cell>
        </row>
        <row r="772">
          <cell r="F772">
            <v>0.2</v>
          </cell>
          <cell r="G772" t="str">
            <v>org</v>
          </cell>
          <cell r="I772" t="str">
            <v>Tukang kayu</v>
          </cell>
          <cell r="J772" t="str">
            <v>@</v>
          </cell>
          <cell r="K772" t="str">
            <v>Rp.</v>
          </cell>
          <cell r="L772">
            <v>25000</v>
          </cell>
          <cell r="M772">
            <v>5000</v>
          </cell>
        </row>
        <row r="773">
          <cell r="F773">
            <v>0.02</v>
          </cell>
          <cell r="G773" t="str">
            <v>org</v>
          </cell>
          <cell r="I773" t="str">
            <v>Kepala Tukang</v>
          </cell>
          <cell r="J773" t="str">
            <v>@</v>
          </cell>
          <cell r="K773" t="str">
            <v>Rp.</v>
          </cell>
          <cell r="L773">
            <v>27500</v>
          </cell>
          <cell r="M773">
            <v>550</v>
          </cell>
        </row>
        <row r="774">
          <cell r="F774">
            <v>1</v>
          </cell>
          <cell r="G774" t="str">
            <v>M'</v>
          </cell>
          <cell r="I774" t="str">
            <v>Seng Licin 0,30 mm</v>
          </cell>
          <cell r="J774" t="str">
            <v>@</v>
          </cell>
          <cell r="K774" t="str">
            <v>Rp.</v>
          </cell>
          <cell r="L774">
            <v>22500</v>
          </cell>
          <cell r="M774">
            <v>22500</v>
          </cell>
        </row>
        <row r="775">
          <cell r="F775">
            <v>1</v>
          </cell>
          <cell r="G775" t="str">
            <v>M'</v>
          </cell>
          <cell r="I775" t="str">
            <v>Seng Licin 0,20 mm</v>
          </cell>
          <cell r="J775" t="str">
            <v>@</v>
          </cell>
          <cell r="K775" t="str">
            <v>Rp.</v>
          </cell>
          <cell r="L775">
            <v>17500</v>
          </cell>
          <cell r="M775">
            <v>17500</v>
          </cell>
        </row>
        <row r="776">
          <cell r="F776">
            <v>10</v>
          </cell>
          <cell r="G776" t="str">
            <v>Psng</v>
          </cell>
          <cell r="I776" t="str">
            <v>Baut + Mur</v>
          </cell>
          <cell r="J776" t="str">
            <v>@</v>
          </cell>
          <cell r="K776" t="str">
            <v>Rp.</v>
          </cell>
          <cell r="L776">
            <v>2500</v>
          </cell>
          <cell r="M776">
            <v>25000</v>
          </cell>
        </row>
        <row r="777">
          <cell r="I777" t="str">
            <v>Jumlah :</v>
          </cell>
          <cell r="J777" t="str">
            <v>untuk</v>
          </cell>
          <cell r="L777" t="str">
            <v>Seng Licin 0,30 mm</v>
          </cell>
          <cell r="M777">
            <v>54200</v>
          </cell>
        </row>
        <row r="778">
          <cell r="J778" t="str">
            <v>untuk</v>
          </cell>
          <cell r="L778" t="str">
            <v>Seng Licin 0,20 mm</v>
          </cell>
          <cell r="M778">
            <v>49200</v>
          </cell>
        </row>
        <row r="779">
          <cell r="F779" t="str">
            <v>Pas. Usuk dan Reng</v>
          </cell>
          <cell r="Q779">
            <v>85159.5</v>
          </cell>
        </row>
        <row r="780">
          <cell r="F780">
            <v>0.1</v>
          </cell>
          <cell r="G780" t="str">
            <v>org</v>
          </cell>
          <cell r="I780" t="str">
            <v>Pekerja</v>
          </cell>
          <cell r="J780" t="str">
            <v>@</v>
          </cell>
          <cell r="K780" t="str">
            <v>Rp.</v>
          </cell>
          <cell r="L780">
            <v>22500</v>
          </cell>
          <cell r="M780">
            <v>2250</v>
          </cell>
        </row>
        <row r="781">
          <cell r="F781">
            <v>2.5000000000000001E-3</v>
          </cell>
          <cell r="G781" t="str">
            <v>org</v>
          </cell>
          <cell r="I781" t="str">
            <v>Mandor</v>
          </cell>
          <cell r="J781" t="str">
            <v>@</v>
          </cell>
          <cell r="K781" t="str">
            <v>Rp.</v>
          </cell>
          <cell r="L781">
            <v>25000</v>
          </cell>
          <cell r="M781">
            <v>62.5</v>
          </cell>
        </row>
        <row r="782">
          <cell r="F782">
            <v>0.1</v>
          </cell>
          <cell r="G782" t="str">
            <v>org</v>
          </cell>
          <cell r="I782" t="str">
            <v>Tukang kayu</v>
          </cell>
          <cell r="J782" t="str">
            <v>@</v>
          </cell>
          <cell r="K782" t="str">
            <v>Rp.</v>
          </cell>
          <cell r="L782">
            <v>25000</v>
          </cell>
          <cell r="M782">
            <v>2500</v>
          </cell>
        </row>
        <row r="783">
          <cell r="F783">
            <v>0.01</v>
          </cell>
          <cell r="G783" t="str">
            <v>org</v>
          </cell>
          <cell r="I783" t="str">
            <v>Kepala Tukang</v>
          </cell>
          <cell r="J783" t="str">
            <v>@</v>
          </cell>
          <cell r="K783" t="str">
            <v>Rp.</v>
          </cell>
          <cell r="L783">
            <v>27500</v>
          </cell>
          <cell r="M783">
            <v>275</v>
          </cell>
        </row>
        <row r="784">
          <cell r="F784">
            <v>1.4E-2</v>
          </cell>
          <cell r="G784" t="str">
            <v>M3</v>
          </cell>
          <cell r="I784" t="str">
            <v>Kayu Kls I (Bayam)</v>
          </cell>
          <cell r="J784" t="str">
            <v>@</v>
          </cell>
          <cell r="K784" t="str">
            <v>Rp.</v>
          </cell>
          <cell r="L784">
            <v>5000000</v>
          </cell>
          <cell r="M784">
            <v>70000</v>
          </cell>
        </row>
        <row r="785">
          <cell r="F785">
            <v>4.7999999999999996E-3</v>
          </cell>
          <cell r="G785" t="str">
            <v>kg</v>
          </cell>
          <cell r="I785" t="str">
            <v>Paku &lt; 5 cm</v>
          </cell>
          <cell r="J785" t="str">
            <v>@</v>
          </cell>
          <cell r="K785" t="str">
            <v>Rp.</v>
          </cell>
          <cell r="L785">
            <v>15000</v>
          </cell>
          <cell r="M785">
            <v>72</v>
          </cell>
        </row>
        <row r="786">
          <cell r="F786">
            <v>4</v>
          </cell>
          <cell r="G786" t="str">
            <v>Psng</v>
          </cell>
          <cell r="I786" t="str">
            <v>Baut + Mur</v>
          </cell>
          <cell r="J786" t="str">
            <v>@</v>
          </cell>
          <cell r="K786" t="str">
            <v>Rp.</v>
          </cell>
          <cell r="L786">
            <v>2500</v>
          </cell>
          <cell r="M786">
            <v>10000</v>
          </cell>
        </row>
        <row r="787">
          <cell r="I787" t="str">
            <v>Jumlah :</v>
          </cell>
          <cell r="J787" t="str">
            <v>untuk</v>
          </cell>
          <cell r="L787" t="str">
            <v>Genteng Metal 0,35</v>
          </cell>
          <cell r="M787">
            <v>85159.5</v>
          </cell>
        </row>
        <row r="788">
          <cell r="F788" t="str">
            <v>Pas. Genteng Metal 0,35 + Usuk dan Reng</v>
          </cell>
          <cell r="Q788">
            <v>190437</v>
          </cell>
        </row>
        <row r="789">
          <cell r="F789">
            <v>0.15</v>
          </cell>
          <cell r="G789" t="str">
            <v>org</v>
          </cell>
          <cell r="I789" t="str">
            <v>Pekerja</v>
          </cell>
          <cell r="J789" t="str">
            <v>@</v>
          </cell>
          <cell r="K789" t="str">
            <v>Rp.</v>
          </cell>
          <cell r="L789">
            <v>22500</v>
          </cell>
          <cell r="M789">
            <v>3375</v>
          </cell>
        </row>
        <row r="790">
          <cell r="F790">
            <v>1.4999999999999999E-2</v>
          </cell>
          <cell r="G790" t="str">
            <v>org</v>
          </cell>
          <cell r="I790" t="str">
            <v>Mandor</v>
          </cell>
          <cell r="J790" t="str">
            <v>@</v>
          </cell>
          <cell r="K790" t="str">
            <v>Rp.</v>
          </cell>
          <cell r="L790">
            <v>25000</v>
          </cell>
          <cell r="M790">
            <v>375</v>
          </cell>
        </row>
        <row r="791">
          <cell r="F791">
            <v>0.1</v>
          </cell>
          <cell r="G791" t="str">
            <v>org</v>
          </cell>
          <cell r="I791" t="str">
            <v>Tukang kayu</v>
          </cell>
          <cell r="J791" t="str">
            <v>@</v>
          </cell>
          <cell r="K791" t="str">
            <v>Rp.</v>
          </cell>
          <cell r="L791">
            <v>25000</v>
          </cell>
          <cell r="M791">
            <v>2500</v>
          </cell>
        </row>
        <row r="792">
          <cell r="F792">
            <v>1E-3</v>
          </cell>
          <cell r="G792" t="str">
            <v>org</v>
          </cell>
          <cell r="I792" t="str">
            <v>Kepala Tukang</v>
          </cell>
          <cell r="J792" t="str">
            <v>@</v>
          </cell>
          <cell r="K792" t="str">
            <v>Rp.</v>
          </cell>
          <cell r="L792">
            <v>27500</v>
          </cell>
          <cell r="M792">
            <v>27.5</v>
          </cell>
        </row>
        <row r="793">
          <cell r="F793">
            <v>1.02</v>
          </cell>
          <cell r="G793" t="str">
            <v>lbr</v>
          </cell>
          <cell r="I793" t="str">
            <v>Genteng Metal 0,35</v>
          </cell>
          <cell r="J793" t="str">
            <v>@</v>
          </cell>
          <cell r="K793" t="str">
            <v>Rp.</v>
          </cell>
          <cell r="L793">
            <v>75000</v>
          </cell>
          <cell r="M793">
            <v>76500</v>
          </cell>
        </row>
        <row r="794">
          <cell r="F794">
            <v>1</v>
          </cell>
          <cell r="G794" t="str">
            <v>M2</v>
          </cell>
          <cell r="I794" t="str">
            <v>Pas. Usuk dan Reng</v>
          </cell>
          <cell r="J794" t="str">
            <v>@</v>
          </cell>
          <cell r="K794" t="str">
            <v>Rp.</v>
          </cell>
          <cell r="L794">
            <v>85159.5</v>
          </cell>
          <cell r="M794">
            <v>85159.5</v>
          </cell>
        </row>
        <row r="795">
          <cell r="F795">
            <v>9</v>
          </cell>
          <cell r="G795" t="str">
            <v>Psng</v>
          </cell>
          <cell r="I795" t="str">
            <v>Baut + Mur</v>
          </cell>
          <cell r="J795" t="str">
            <v>@</v>
          </cell>
          <cell r="K795" t="str">
            <v>Rp.</v>
          </cell>
          <cell r="L795">
            <v>2500</v>
          </cell>
          <cell r="M795">
            <v>22500</v>
          </cell>
        </row>
        <row r="796">
          <cell r="I796" t="str">
            <v>Jumlah :</v>
          </cell>
          <cell r="J796" t="str">
            <v>untuk</v>
          </cell>
          <cell r="L796" t="str">
            <v>Genteng Metal 0,35</v>
          </cell>
          <cell r="M796">
            <v>190437</v>
          </cell>
        </row>
        <row r="797">
          <cell r="F797" t="str">
            <v>Pas. Bubungan Genteng Metal &amp; Jurai Luar</v>
          </cell>
          <cell r="Q797">
            <v>69200</v>
          </cell>
        </row>
        <row r="798">
          <cell r="F798">
            <v>0.04</v>
          </cell>
          <cell r="G798" t="str">
            <v>org</v>
          </cell>
          <cell r="I798" t="str">
            <v>Pekerja</v>
          </cell>
          <cell r="J798" t="str">
            <v>@</v>
          </cell>
          <cell r="K798" t="str">
            <v>Rp.</v>
          </cell>
          <cell r="L798">
            <v>22500</v>
          </cell>
          <cell r="M798">
            <v>900</v>
          </cell>
        </row>
        <row r="799">
          <cell r="F799">
            <v>0.01</v>
          </cell>
          <cell r="G799" t="str">
            <v>org</v>
          </cell>
          <cell r="I799" t="str">
            <v>Mandor</v>
          </cell>
          <cell r="J799" t="str">
            <v>@</v>
          </cell>
          <cell r="K799" t="str">
            <v>Rp.</v>
          </cell>
          <cell r="L799">
            <v>25000</v>
          </cell>
          <cell r="M799">
            <v>250</v>
          </cell>
        </row>
        <row r="800">
          <cell r="F800">
            <v>0.2</v>
          </cell>
          <cell r="G800" t="str">
            <v>org</v>
          </cell>
          <cell r="I800" t="str">
            <v>Tukang kayu</v>
          </cell>
          <cell r="J800" t="str">
            <v>@</v>
          </cell>
          <cell r="K800" t="str">
            <v>Rp.</v>
          </cell>
          <cell r="L800">
            <v>25000</v>
          </cell>
          <cell r="M800">
            <v>5000</v>
          </cell>
        </row>
        <row r="801">
          <cell r="F801">
            <v>0.02</v>
          </cell>
          <cell r="G801" t="str">
            <v>org</v>
          </cell>
          <cell r="I801" t="str">
            <v>Kepala Tukang</v>
          </cell>
          <cell r="J801" t="str">
            <v>@</v>
          </cell>
          <cell r="K801" t="str">
            <v>Rp.</v>
          </cell>
          <cell r="L801">
            <v>27500</v>
          </cell>
          <cell r="M801">
            <v>550</v>
          </cell>
        </row>
        <row r="802">
          <cell r="F802">
            <v>1</v>
          </cell>
          <cell r="G802" t="str">
            <v>M'</v>
          </cell>
          <cell r="I802" t="str">
            <v>Bubungan Genteng Metal</v>
          </cell>
          <cell r="J802" t="str">
            <v>@</v>
          </cell>
          <cell r="K802" t="str">
            <v>Rp.</v>
          </cell>
          <cell r="L802">
            <v>40000</v>
          </cell>
          <cell r="M802">
            <v>40000</v>
          </cell>
        </row>
        <row r="803">
          <cell r="F803">
            <v>9</v>
          </cell>
          <cell r="G803" t="str">
            <v>Psng</v>
          </cell>
          <cell r="I803" t="str">
            <v>Baut + Mur</v>
          </cell>
          <cell r="J803" t="str">
            <v>@</v>
          </cell>
          <cell r="K803" t="str">
            <v>Rp.</v>
          </cell>
          <cell r="L803">
            <v>2500</v>
          </cell>
          <cell r="M803">
            <v>22500</v>
          </cell>
        </row>
        <row r="804">
          <cell r="I804" t="str">
            <v>Jumlah :</v>
          </cell>
          <cell r="J804" t="str">
            <v>untuk</v>
          </cell>
          <cell r="L804" t="str">
            <v>Bubungan Genteng Metal</v>
          </cell>
          <cell r="M804">
            <v>69200</v>
          </cell>
        </row>
        <row r="805">
          <cell r="F805" t="str">
            <v>Pasang talang / jurai Seng Licin 0,30 mm</v>
          </cell>
          <cell r="Q805">
            <v>84647.5</v>
          </cell>
        </row>
        <row r="806">
          <cell r="F806" t="str">
            <v>Pasang talang / jurai Seng Licin 0,20 mm</v>
          </cell>
          <cell r="Q806">
            <v>82022.5</v>
          </cell>
        </row>
        <row r="807">
          <cell r="F807">
            <v>0.52500000000000002</v>
          </cell>
          <cell r="G807" t="str">
            <v>Lbr</v>
          </cell>
          <cell r="I807" t="str">
            <v>Seng Licin 0,30 mm</v>
          </cell>
          <cell r="J807" t="str">
            <v>@</v>
          </cell>
          <cell r="K807" t="str">
            <v>Rp.</v>
          </cell>
          <cell r="L807">
            <v>22500</v>
          </cell>
          <cell r="M807">
            <v>11812.5</v>
          </cell>
        </row>
        <row r="808">
          <cell r="F808">
            <v>0.52500000000000002</v>
          </cell>
          <cell r="G808" t="str">
            <v>Lbr</v>
          </cell>
          <cell r="I808" t="str">
            <v>Seng Licin 0,20 mm</v>
          </cell>
          <cell r="J808" t="str">
            <v>@</v>
          </cell>
          <cell r="K808" t="str">
            <v>Rp.</v>
          </cell>
          <cell r="L808">
            <v>17500</v>
          </cell>
          <cell r="M808">
            <v>9187.5</v>
          </cell>
        </row>
        <row r="809">
          <cell r="F809">
            <v>9</v>
          </cell>
          <cell r="G809" t="str">
            <v>Psng</v>
          </cell>
          <cell r="I809" t="str">
            <v>Baut + Mur</v>
          </cell>
          <cell r="J809" t="str">
            <v>@</v>
          </cell>
          <cell r="K809" t="str">
            <v>Rp.</v>
          </cell>
          <cell r="L809">
            <v>2500</v>
          </cell>
          <cell r="M809">
            <v>22500</v>
          </cell>
        </row>
        <row r="810">
          <cell r="F810">
            <v>8.0000000000000002E-3</v>
          </cell>
          <cell r="G810" t="str">
            <v>M3</v>
          </cell>
          <cell r="I810" t="str">
            <v xml:space="preserve"> Papan Klas I (Bayam)</v>
          </cell>
          <cell r="J810" t="str">
            <v>@</v>
          </cell>
          <cell r="K810" t="str">
            <v>Rp.</v>
          </cell>
          <cell r="L810">
            <v>6000000</v>
          </cell>
          <cell r="M810">
            <v>48000</v>
          </cell>
        </row>
        <row r="811">
          <cell r="F811">
            <v>0.05</v>
          </cell>
          <cell r="G811" t="str">
            <v>org</v>
          </cell>
          <cell r="I811" t="str">
            <v>Tukang kayu</v>
          </cell>
          <cell r="J811" t="str">
            <v>@</v>
          </cell>
          <cell r="K811" t="str">
            <v>Rp.</v>
          </cell>
          <cell r="L811">
            <v>25000</v>
          </cell>
          <cell r="M811">
            <v>1250</v>
          </cell>
        </row>
        <row r="812">
          <cell r="F812">
            <v>4.0000000000000001E-3</v>
          </cell>
          <cell r="G812" t="str">
            <v>org</v>
          </cell>
          <cell r="I812" t="str">
            <v>Kepala Tukang</v>
          </cell>
          <cell r="J812" t="str">
            <v>@</v>
          </cell>
          <cell r="K812" t="str">
            <v>Rp.</v>
          </cell>
          <cell r="L812">
            <v>27500</v>
          </cell>
          <cell r="M812">
            <v>110</v>
          </cell>
        </row>
        <row r="813">
          <cell r="F813">
            <v>0.04</v>
          </cell>
          <cell r="G813" t="str">
            <v>org</v>
          </cell>
          <cell r="I813" t="str">
            <v>Pekerja</v>
          </cell>
          <cell r="J813" t="str">
            <v>@</v>
          </cell>
          <cell r="K813" t="str">
            <v>Rp.</v>
          </cell>
          <cell r="L813">
            <v>22500</v>
          </cell>
          <cell r="M813">
            <v>900</v>
          </cell>
        </row>
        <row r="814">
          <cell r="F814">
            <v>3.0000000000000001E-3</v>
          </cell>
          <cell r="G814" t="str">
            <v>org</v>
          </cell>
          <cell r="I814" t="str">
            <v>Mandor</v>
          </cell>
          <cell r="J814" t="str">
            <v>@</v>
          </cell>
          <cell r="K814" t="str">
            <v>Rp.</v>
          </cell>
          <cell r="L814">
            <v>25000</v>
          </cell>
          <cell r="M814">
            <v>75</v>
          </cell>
        </row>
        <row r="815">
          <cell r="I815" t="str">
            <v>Jumlah :</v>
          </cell>
          <cell r="J815" t="str">
            <v>untuk</v>
          </cell>
          <cell r="L815" t="str">
            <v>Seng Licin 0,30 mm</v>
          </cell>
          <cell r="M815">
            <v>84647.5</v>
          </cell>
        </row>
        <row r="816">
          <cell r="J816" t="str">
            <v>untuk</v>
          </cell>
          <cell r="L816" t="str">
            <v>Seng Licin 0,20 mm</v>
          </cell>
          <cell r="M816">
            <v>82022.5</v>
          </cell>
        </row>
        <row r="817">
          <cell r="F817" t="str">
            <v>Pekerjaan Menie Kayu</v>
          </cell>
          <cell r="Q817">
            <v>4987</v>
          </cell>
        </row>
        <row r="818">
          <cell r="F818" t="str">
            <v>Pekerjaan  Menie Besi</v>
          </cell>
          <cell r="Q818">
            <v>5362</v>
          </cell>
        </row>
        <row r="819">
          <cell r="F819">
            <v>1.7000000000000001E-2</v>
          </cell>
          <cell r="G819" t="str">
            <v>org</v>
          </cell>
          <cell r="I819" t="str">
            <v>Pekerja</v>
          </cell>
          <cell r="J819" t="str">
            <v>@</v>
          </cell>
          <cell r="K819" t="str">
            <v>Rp.</v>
          </cell>
          <cell r="L819">
            <v>22500</v>
          </cell>
          <cell r="M819">
            <v>382.5</v>
          </cell>
        </row>
        <row r="820">
          <cell r="F820">
            <v>2E-3</v>
          </cell>
          <cell r="G820" t="str">
            <v>org</v>
          </cell>
          <cell r="I820" t="str">
            <v>Mandor</v>
          </cell>
          <cell r="J820" t="str">
            <v>@</v>
          </cell>
          <cell r="K820" t="str">
            <v>Rp.</v>
          </cell>
          <cell r="L820">
            <v>25000</v>
          </cell>
          <cell r="M820">
            <v>50</v>
          </cell>
        </row>
        <row r="821">
          <cell r="F821">
            <v>3.7999999999999999E-2</v>
          </cell>
          <cell r="G821" t="str">
            <v>org</v>
          </cell>
          <cell r="I821" t="str">
            <v>Tukang kayu</v>
          </cell>
          <cell r="J821" t="str">
            <v>@</v>
          </cell>
          <cell r="K821" t="str">
            <v>Rp.</v>
          </cell>
          <cell r="L821">
            <v>25000</v>
          </cell>
          <cell r="M821">
            <v>950</v>
          </cell>
        </row>
        <row r="822">
          <cell r="F822">
            <v>3.8E-3</v>
          </cell>
          <cell r="G822" t="str">
            <v>org</v>
          </cell>
          <cell r="I822" t="str">
            <v>Kepala Tukang</v>
          </cell>
          <cell r="J822" t="str">
            <v>@</v>
          </cell>
          <cell r="K822" t="str">
            <v>Rp.</v>
          </cell>
          <cell r="L822">
            <v>27500</v>
          </cell>
          <cell r="M822">
            <v>104.5</v>
          </cell>
        </row>
        <row r="823">
          <cell r="F823">
            <v>0.15</v>
          </cell>
          <cell r="G823" t="str">
            <v>kg</v>
          </cell>
          <cell r="I823" t="str">
            <v>Menie Kayu</v>
          </cell>
          <cell r="J823" t="str">
            <v>@</v>
          </cell>
          <cell r="K823" t="str">
            <v>Rp.</v>
          </cell>
          <cell r="L823">
            <v>15000</v>
          </cell>
          <cell r="M823">
            <v>2250</v>
          </cell>
        </row>
        <row r="824">
          <cell r="F824">
            <v>0.15</v>
          </cell>
          <cell r="G824" t="str">
            <v>kg</v>
          </cell>
          <cell r="I824" t="str">
            <v xml:space="preserve"> Menie Besi</v>
          </cell>
          <cell r="J824" t="str">
            <v>@</v>
          </cell>
          <cell r="K824" t="str">
            <v>Rp.</v>
          </cell>
          <cell r="L824">
            <v>17500</v>
          </cell>
          <cell r="M824">
            <v>2625</v>
          </cell>
        </row>
        <row r="825">
          <cell r="F825">
            <v>0.05</v>
          </cell>
          <cell r="G825" t="str">
            <v>ltr</v>
          </cell>
          <cell r="I825" t="str">
            <v xml:space="preserve"> Thiner A</v>
          </cell>
          <cell r="J825" t="str">
            <v>@</v>
          </cell>
          <cell r="K825" t="str">
            <v>Rp.</v>
          </cell>
          <cell r="L825">
            <v>25000</v>
          </cell>
          <cell r="M825">
            <v>1250</v>
          </cell>
        </row>
        <row r="826">
          <cell r="I826" t="str">
            <v xml:space="preserve">Jumlah </v>
          </cell>
          <cell r="J826" t="str">
            <v>untuk</v>
          </cell>
          <cell r="L826" t="str">
            <v>Menie Kayu</v>
          </cell>
          <cell r="M826">
            <v>4987</v>
          </cell>
        </row>
        <row r="827">
          <cell r="J827" t="str">
            <v>untuk</v>
          </cell>
          <cell r="L827" t="str">
            <v xml:space="preserve"> Menie Besi</v>
          </cell>
          <cell r="M827">
            <v>5362</v>
          </cell>
        </row>
        <row r="828">
          <cell r="F828" t="str">
            <v>Pekerjaan cat Kayu</v>
          </cell>
          <cell r="Q828">
            <v>15708.75</v>
          </cell>
        </row>
        <row r="829">
          <cell r="F829">
            <v>0.15</v>
          </cell>
          <cell r="G829" t="str">
            <v>org</v>
          </cell>
          <cell r="I829" t="str">
            <v>Pekerja</v>
          </cell>
          <cell r="J829" t="str">
            <v>@</v>
          </cell>
          <cell r="K829" t="str">
            <v>Rp.</v>
          </cell>
          <cell r="L829">
            <v>22500</v>
          </cell>
          <cell r="M829">
            <v>3375</v>
          </cell>
        </row>
        <row r="830">
          <cell r="F830">
            <v>1.4999999999999999E-2</v>
          </cell>
          <cell r="G830" t="str">
            <v>org</v>
          </cell>
          <cell r="I830" t="str">
            <v>Mandor</v>
          </cell>
          <cell r="J830" t="str">
            <v>@</v>
          </cell>
          <cell r="K830" t="str">
            <v>Rp.</v>
          </cell>
          <cell r="L830">
            <v>25000</v>
          </cell>
          <cell r="M830">
            <v>375</v>
          </cell>
        </row>
        <row r="831">
          <cell r="F831">
            <v>7.4999999999999997E-2</v>
          </cell>
          <cell r="G831" t="str">
            <v>org</v>
          </cell>
          <cell r="I831" t="str">
            <v>Tukang kayu</v>
          </cell>
          <cell r="J831" t="str">
            <v>@</v>
          </cell>
          <cell r="K831" t="str">
            <v>Rp.</v>
          </cell>
          <cell r="L831">
            <v>25000</v>
          </cell>
          <cell r="M831">
            <v>1875</v>
          </cell>
        </row>
        <row r="832">
          <cell r="F832">
            <v>7.4999999999999997E-3</v>
          </cell>
          <cell r="G832" t="str">
            <v>org</v>
          </cell>
          <cell r="I832" t="str">
            <v>Kepala Tukang</v>
          </cell>
          <cell r="J832" t="str">
            <v>@</v>
          </cell>
          <cell r="K832" t="str">
            <v>Rp.</v>
          </cell>
          <cell r="L832">
            <v>27500</v>
          </cell>
          <cell r="M832">
            <v>206.25</v>
          </cell>
        </row>
        <row r="833">
          <cell r="F833">
            <v>0.2</v>
          </cell>
          <cell r="G833" t="str">
            <v>kg</v>
          </cell>
          <cell r="I833" t="str">
            <v xml:space="preserve"> Cat Emco</v>
          </cell>
          <cell r="J833" t="str">
            <v>@</v>
          </cell>
          <cell r="K833" t="str">
            <v>Rp.</v>
          </cell>
          <cell r="L833">
            <v>30000</v>
          </cell>
          <cell r="M833">
            <v>6000</v>
          </cell>
        </row>
        <row r="834">
          <cell r="F834">
            <v>0.1</v>
          </cell>
          <cell r="G834" t="str">
            <v>ltr</v>
          </cell>
          <cell r="I834" t="str">
            <v xml:space="preserve"> Thiner A</v>
          </cell>
          <cell r="J834" t="str">
            <v>@</v>
          </cell>
          <cell r="K834" t="str">
            <v>Rp.</v>
          </cell>
          <cell r="L834">
            <v>25000</v>
          </cell>
          <cell r="M834">
            <v>2500</v>
          </cell>
        </row>
        <row r="835">
          <cell r="F835">
            <v>0.05</v>
          </cell>
          <cell r="G835" t="str">
            <v>kg</v>
          </cell>
          <cell r="I835" t="str">
            <v xml:space="preserve"> Dumpul</v>
          </cell>
          <cell r="J835" t="str">
            <v>@</v>
          </cell>
          <cell r="K835" t="str">
            <v>Rp.</v>
          </cell>
          <cell r="L835">
            <v>15000</v>
          </cell>
          <cell r="M835">
            <v>750</v>
          </cell>
        </row>
        <row r="836">
          <cell r="F836">
            <v>7.4999999999999997E-2</v>
          </cell>
          <cell r="G836" t="str">
            <v>bh</v>
          </cell>
          <cell r="I836" t="str">
            <v xml:space="preserve"> Kuas 4 "</v>
          </cell>
          <cell r="J836" t="str">
            <v>@</v>
          </cell>
          <cell r="K836" t="str">
            <v>Rp.</v>
          </cell>
          <cell r="L836">
            <v>6500</v>
          </cell>
          <cell r="M836">
            <v>487.5</v>
          </cell>
        </row>
        <row r="837">
          <cell r="F837">
            <v>0.04</v>
          </cell>
          <cell r="G837" t="str">
            <v>lbr</v>
          </cell>
          <cell r="I837" t="str">
            <v xml:space="preserve"> Amplas</v>
          </cell>
          <cell r="J837" t="str">
            <v>@</v>
          </cell>
          <cell r="K837" t="str">
            <v>Rp.</v>
          </cell>
          <cell r="L837">
            <v>3500</v>
          </cell>
          <cell r="M837">
            <v>140</v>
          </cell>
        </row>
        <row r="838">
          <cell r="I838" t="str">
            <v xml:space="preserve">Jumlah </v>
          </cell>
          <cell r="L838" t="str">
            <v>Rp.</v>
          </cell>
          <cell r="M838">
            <v>15708.75</v>
          </cell>
        </row>
        <row r="839">
          <cell r="F839" t="str">
            <v>Pekerjaan cat Atap</v>
          </cell>
          <cell r="Q839">
            <v>15160</v>
          </cell>
        </row>
        <row r="840">
          <cell r="F840">
            <v>0.2</v>
          </cell>
          <cell r="G840" t="str">
            <v>org</v>
          </cell>
          <cell r="I840" t="str">
            <v>Pekerja</v>
          </cell>
          <cell r="J840" t="str">
            <v>@</v>
          </cell>
          <cell r="K840" t="str">
            <v>Rp.</v>
          </cell>
          <cell r="L840">
            <v>22500</v>
          </cell>
          <cell r="M840">
            <v>4500</v>
          </cell>
        </row>
        <row r="841">
          <cell r="F841">
            <v>0.02</v>
          </cell>
          <cell r="G841" t="str">
            <v>org</v>
          </cell>
          <cell r="I841" t="str">
            <v>Mandor</v>
          </cell>
          <cell r="J841" t="str">
            <v>@</v>
          </cell>
          <cell r="K841" t="str">
            <v>Rp.</v>
          </cell>
          <cell r="L841">
            <v>25000</v>
          </cell>
          <cell r="M841">
            <v>500</v>
          </cell>
        </row>
        <row r="842">
          <cell r="F842">
            <v>0.08</v>
          </cell>
          <cell r="G842" t="str">
            <v>org</v>
          </cell>
          <cell r="I842" t="str">
            <v>Tukang kayu</v>
          </cell>
          <cell r="J842" t="str">
            <v>@</v>
          </cell>
          <cell r="K842" t="str">
            <v>Rp.</v>
          </cell>
          <cell r="L842">
            <v>25000</v>
          </cell>
          <cell r="M842">
            <v>2000</v>
          </cell>
        </row>
        <row r="843">
          <cell r="F843">
            <v>8.0000000000000002E-3</v>
          </cell>
          <cell r="G843" t="str">
            <v>org</v>
          </cell>
          <cell r="I843" t="str">
            <v>Kepala Tukang</v>
          </cell>
          <cell r="J843" t="str">
            <v>@</v>
          </cell>
          <cell r="K843" t="str">
            <v>Rp.</v>
          </cell>
          <cell r="L843">
            <v>27500</v>
          </cell>
          <cell r="M843">
            <v>220</v>
          </cell>
        </row>
        <row r="844">
          <cell r="F844">
            <v>0.22</v>
          </cell>
          <cell r="G844" t="str">
            <v>kg</v>
          </cell>
          <cell r="I844" t="str">
            <v xml:space="preserve"> Cat Mowilex</v>
          </cell>
          <cell r="J844" t="str">
            <v>@</v>
          </cell>
          <cell r="K844" t="str">
            <v>Rp.</v>
          </cell>
          <cell r="L844">
            <v>32500</v>
          </cell>
          <cell r="M844">
            <v>7150</v>
          </cell>
        </row>
        <row r="845">
          <cell r="F845">
            <v>0.1</v>
          </cell>
          <cell r="G845" t="str">
            <v>bh</v>
          </cell>
          <cell r="I845" t="str">
            <v xml:space="preserve"> Kuas 4 "</v>
          </cell>
          <cell r="J845" t="str">
            <v>@</v>
          </cell>
          <cell r="K845" t="str">
            <v>Rp.</v>
          </cell>
          <cell r="L845">
            <v>6500</v>
          </cell>
          <cell r="M845">
            <v>650</v>
          </cell>
        </row>
        <row r="846">
          <cell r="F846">
            <v>0.04</v>
          </cell>
          <cell r="G846" t="str">
            <v>lbr</v>
          </cell>
          <cell r="I846" t="str">
            <v xml:space="preserve"> Amplas</v>
          </cell>
          <cell r="J846" t="str">
            <v>@</v>
          </cell>
          <cell r="K846" t="str">
            <v>Rp.</v>
          </cell>
          <cell r="L846">
            <v>3500</v>
          </cell>
          <cell r="M846">
            <v>140</v>
          </cell>
        </row>
        <row r="847">
          <cell r="I847" t="str">
            <v xml:space="preserve">Jumlah </v>
          </cell>
          <cell r="L847" t="str">
            <v>Rp.</v>
          </cell>
          <cell r="M847">
            <v>15160</v>
          </cell>
        </row>
        <row r="848">
          <cell r="F848" t="str">
            <v>Pekerjaan cat tembok</v>
          </cell>
          <cell r="J848" t="str">
            <v>@</v>
          </cell>
          <cell r="K848" t="str">
            <v>Rp.</v>
          </cell>
          <cell r="Q848">
            <v>8490.25</v>
          </cell>
        </row>
        <row r="849">
          <cell r="F849" t="str">
            <v>Pekerjaan cat Plafond</v>
          </cell>
          <cell r="Q849">
            <v>8490.25</v>
          </cell>
        </row>
        <row r="850">
          <cell r="F850">
            <v>7.4999999999999997E-2</v>
          </cell>
          <cell r="G850" t="str">
            <v>org</v>
          </cell>
          <cell r="I850" t="str">
            <v>Pekerja</v>
          </cell>
          <cell r="J850" t="str">
            <v>@</v>
          </cell>
          <cell r="K850" t="str">
            <v>Rp.</v>
          </cell>
          <cell r="L850">
            <v>22500</v>
          </cell>
          <cell r="M850">
            <v>1687.5</v>
          </cell>
        </row>
        <row r="851">
          <cell r="F851">
            <v>0.01</v>
          </cell>
          <cell r="G851" t="str">
            <v>org</v>
          </cell>
          <cell r="I851" t="str">
            <v>Mandor</v>
          </cell>
          <cell r="J851" t="str">
            <v>@</v>
          </cell>
          <cell r="K851" t="str">
            <v>Rp.</v>
          </cell>
          <cell r="L851">
            <v>25000</v>
          </cell>
          <cell r="M851">
            <v>250</v>
          </cell>
        </row>
        <row r="852">
          <cell r="F852">
            <v>1E-3</v>
          </cell>
          <cell r="G852" t="str">
            <v>org</v>
          </cell>
          <cell r="I852" t="str">
            <v>Tukang kayu</v>
          </cell>
          <cell r="J852" t="str">
            <v>@</v>
          </cell>
          <cell r="K852" t="str">
            <v>Rp.</v>
          </cell>
          <cell r="L852">
            <v>25000</v>
          </cell>
          <cell r="M852">
            <v>25</v>
          </cell>
        </row>
        <row r="853">
          <cell r="F853">
            <v>1E-4</v>
          </cell>
          <cell r="G853" t="str">
            <v>org</v>
          </cell>
          <cell r="I853" t="str">
            <v>Kepala Tukang</v>
          </cell>
          <cell r="J853" t="str">
            <v>@</v>
          </cell>
          <cell r="K853" t="str">
            <v>Rp.</v>
          </cell>
          <cell r="L853">
            <v>27500</v>
          </cell>
          <cell r="M853">
            <v>2.75</v>
          </cell>
        </row>
        <row r="854">
          <cell r="F854">
            <v>0.2</v>
          </cell>
          <cell r="G854" t="str">
            <v>kg</v>
          </cell>
          <cell r="I854" t="str">
            <v xml:space="preserve"> Cat Matex</v>
          </cell>
          <cell r="J854" t="str">
            <v>@</v>
          </cell>
          <cell r="K854" t="str">
            <v>Rp.</v>
          </cell>
          <cell r="L854">
            <v>25000</v>
          </cell>
          <cell r="M854">
            <v>5000</v>
          </cell>
        </row>
        <row r="855">
          <cell r="F855">
            <v>7.4999999999999997E-2</v>
          </cell>
          <cell r="G855" t="str">
            <v>kg</v>
          </cell>
          <cell r="I855" t="str">
            <v xml:space="preserve"> Dumpul</v>
          </cell>
          <cell r="J855" t="str">
            <v>@</v>
          </cell>
          <cell r="K855" t="str">
            <v>Rp.</v>
          </cell>
          <cell r="L855">
            <v>15000</v>
          </cell>
          <cell r="M855">
            <v>1125</v>
          </cell>
        </row>
        <row r="856">
          <cell r="F856">
            <v>4.0000000000000001E-3</v>
          </cell>
          <cell r="G856" t="str">
            <v>bh</v>
          </cell>
          <cell r="I856" t="str">
            <v xml:space="preserve"> Kuas roll</v>
          </cell>
          <cell r="J856" t="str">
            <v>@</v>
          </cell>
          <cell r="K856" t="str">
            <v>Rp.</v>
          </cell>
          <cell r="L856">
            <v>12500</v>
          </cell>
          <cell r="M856">
            <v>50</v>
          </cell>
        </row>
        <row r="857">
          <cell r="F857">
            <v>0.1</v>
          </cell>
          <cell r="G857" t="str">
            <v>lbr</v>
          </cell>
          <cell r="I857" t="str">
            <v xml:space="preserve"> Amplas</v>
          </cell>
          <cell r="J857" t="str">
            <v>@</v>
          </cell>
          <cell r="K857" t="str">
            <v>Rp.</v>
          </cell>
          <cell r="L857">
            <v>3500</v>
          </cell>
          <cell r="M857">
            <v>350</v>
          </cell>
        </row>
        <row r="858">
          <cell r="I858" t="str">
            <v xml:space="preserve">Jumlah </v>
          </cell>
          <cell r="L858" t="str">
            <v>Rp.</v>
          </cell>
          <cell r="M858">
            <v>8490.25</v>
          </cell>
        </row>
        <row r="859">
          <cell r="F859" t="str">
            <v>Pekerjaan pengecatan dengan teacoil</v>
          </cell>
          <cell r="Q859">
            <v>25762.5</v>
          </cell>
        </row>
        <row r="860">
          <cell r="F860">
            <v>0.2</v>
          </cell>
          <cell r="G860" t="str">
            <v>org</v>
          </cell>
          <cell r="I860" t="str">
            <v>Pekerja</v>
          </cell>
          <cell r="J860" t="str">
            <v>@</v>
          </cell>
          <cell r="K860" t="str">
            <v>Rp.</v>
          </cell>
          <cell r="L860">
            <v>22500</v>
          </cell>
          <cell r="M860">
            <v>4500</v>
          </cell>
        </row>
        <row r="861">
          <cell r="F861">
            <v>0.02</v>
          </cell>
          <cell r="G861" t="str">
            <v>org</v>
          </cell>
          <cell r="I861" t="str">
            <v>Mandor</v>
          </cell>
          <cell r="J861" t="str">
            <v>@</v>
          </cell>
          <cell r="K861" t="str">
            <v>Rp.</v>
          </cell>
          <cell r="L861">
            <v>25000</v>
          </cell>
          <cell r="M861">
            <v>500</v>
          </cell>
        </row>
        <row r="862">
          <cell r="F862">
            <v>0.15</v>
          </cell>
          <cell r="G862" t="str">
            <v>org</v>
          </cell>
          <cell r="I862" t="str">
            <v>Tukang kayu</v>
          </cell>
          <cell r="J862" t="str">
            <v>@</v>
          </cell>
          <cell r="K862" t="str">
            <v>Rp.</v>
          </cell>
          <cell r="L862">
            <v>25000</v>
          </cell>
          <cell r="M862">
            <v>3750</v>
          </cell>
        </row>
        <row r="863">
          <cell r="F863">
            <v>1.4999999999999999E-2</v>
          </cell>
          <cell r="G863" t="str">
            <v>org</v>
          </cell>
          <cell r="I863" t="str">
            <v>Kepala Tukang</v>
          </cell>
          <cell r="J863" t="str">
            <v>@</v>
          </cell>
          <cell r="K863" t="str">
            <v>Rp.</v>
          </cell>
          <cell r="L863">
            <v>27500</v>
          </cell>
          <cell r="M863">
            <v>412.5</v>
          </cell>
        </row>
        <row r="864">
          <cell r="F864">
            <v>0.35</v>
          </cell>
          <cell r="G864" t="str">
            <v>ltr</v>
          </cell>
          <cell r="I864" t="str">
            <v xml:space="preserve"> Vernis</v>
          </cell>
          <cell r="J864" t="str">
            <v>@</v>
          </cell>
          <cell r="K864" t="str">
            <v>Rp.</v>
          </cell>
          <cell r="L864">
            <v>45000</v>
          </cell>
          <cell r="M864">
            <v>15750</v>
          </cell>
        </row>
        <row r="865">
          <cell r="F865">
            <v>0.05</v>
          </cell>
          <cell r="G865" t="str">
            <v>bh</v>
          </cell>
          <cell r="I865" t="str">
            <v xml:space="preserve"> Kuas 4 "</v>
          </cell>
          <cell r="J865" t="str">
            <v>@</v>
          </cell>
          <cell r="K865" t="str">
            <v>Rp.</v>
          </cell>
          <cell r="L865">
            <v>6500</v>
          </cell>
          <cell r="M865">
            <v>325</v>
          </cell>
        </row>
        <row r="866">
          <cell r="F866">
            <v>0.15</v>
          </cell>
          <cell r="G866" t="str">
            <v>lbr</v>
          </cell>
          <cell r="I866" t="str">
            <v xml:space="preserve"> Amplas</v>
          </cell>
          <cell r="J866" t="str">
            <v>@</v>
          </cell>
          <cell r="K866" t="str">
            <v>Rp.</v>
          </cell>
          <cell r="L866">
            <v>3500</v>
          </cell>
          <cell r="M866">
            <v>525</v>
          </cell>
        </row>
        <row r="867">
          <cell r="I867" t="str">
            <v xml:space="preserve">Jumlah </v>
          </cell>
          <cell r="L867" t="str">
            <v>Rp.</v>
          </cell>
          <cell r="M867">
            <v>25762.5</v>
          </cell>
        </row>
        <row r="868">
          <cell r="F868" t="str">
            <v>Pas. Water Proofing (Membrane) t = 5 mm</v>
          </cell>
          <cell r="Q868">
            <v>72756.25</v>
          </cell>
        </row>
        <row r="869">
          <cell r="F869">
            <v>0.15</v>
          </cell>
          <cell r="G869" t="str">
            <v>org</v>
          </cell>
          <cell r="I869" t="str">
            <v>Pekerja</v>
          </cell>
          <cell r="J869" t="str">
            <v>@</v>
          </cell>
          <cell r="K869" t="str">
            <v>Rp.</v>
          </cell>
          <cell r="L869">
            <v>22500</v>
          </cell>
          <cell r="M869">
            <v>3375</v>
          </cell>
        </row>
        <row r="870">
          <cell r="F870">
            <v>7.4999999999999997E-3</v>
          </cell>
          <cell r="G870" t="str">
            <v>org</v>
          </cell>
          <cell r="I870" t="str">
            <v>Mandor</v>
          </cell>
          <cell r="J870" t="str">
            <v>@</v>
          </cell>
          <cell r="K870" t="str">
            <v>Rp.</v>
          </cell>
          <cell r="L870">
            <v>25000</v>
          </cell>
          <cell r="M870">
            <v>187.5</v>
          </cell>
        </row>
        <row r="871">
          <cell r="F871">
            <v>0.125</v>
          </cell>
          <cell r="G871" t="str">
            <v>org</v>
          </cell>
          <cell r="I871" t="str">
            <v>Tukang kayu</v>
          </cell>
          <cell r="J871" t="str">
            <v>@</v>
          </cell>
          <cell r="K871" t="str">
            <v>Rp.</v>
          </cell>
          <cell r="L871">
            <v>25000</v>
          </cell>
          <cell r="M871">
            <v>3125</v>
          </cell>
        </row>
        <row r="872">
          <cell r="F872">
            <v>2.5000000000000001E-3</v>
          </cell>
          <cell r="G872" t="str">
            <v>org</v>
          </cell>
          <cell r="I872" t="str">
            <v>Kepala Tukang</v>
          </cell>
          <cell r="J872" t="str">
            <v>@</v>
          </cell>
          <cell r="K872" t="str">
            <v>Rp.</v>
          </cell>
          <cell r="L872">
            <v>27500</v>
          </cell>
          <cell r="M872">
            <v>68.75</v>
          </cell>
        </row>
        <row r="873">
          <cell r="F873">
            <v>1.1000000000000001</v>
          </cell>
          <cell r="G873" t="str">
            <v>M2</v>
          </cell>
          <cell r="I873" t="str">
            <v>Water Proofing (Membrane)</v>
          </cell>
          <cell r="J873" t="str">
            <v>@</v>
          </cell>
          <cell r="K873" t="str">
            <v>Rp.</v>
          </cell>
          <cell r="L873">
            <v>60000</v>
          </cell>
          <cell r="M873">
            <v>66000</v>
          </cell>
        </row>
        <row r="874">
          <cell r="I874" t="str">
            <v xml:space="preserve">Jumlah </v>
          </cell>
          <cell r="L874" t="str">
            <v>Rp.</v>
          </cell>
          <cell r="M874">
            <v>72756.25</v>
          </cell>
        </row>
        <row r="875">
          <cell r="F875" t="str">
            <v>Pas. Water Proofing (emulsion) diatas Lantai KM/WC LT.2 t = 5mm</v>
          </cell>
          <cell r="Q875">
            <v>20756.25</v>
          </cell>
        </row>
        <row r="876">
          <cell r="F876">
            <v>0.15</v>
          </cell>
          <cell r="G876" t="str">
            <v>org</v>
          </cell>
          <cell r="I876" t="str">
            <v>Pekerja</v>
          </cell>
          <cell r="J876" t="str">
            <v>@</v>
          </cell>
          <cell r="K876" t="str">
            <v>Rp.</v>
          </cell>
          <cell r="L876">
            <v>22500</v>
          </cell>
          <cell r="M876">
            <v>3375</v>
          </cell>
        </row>
        <row r="877">
          <cell r="F877">
            <v>7.4999999999999997E-3</v>
          </cell>
          <cell r="G877" t="str">
            <v>org</v>
          </cell>
          <cell r="I877" t="str">
            <v>Mandor</v>
          </cell>
          <cell r="J877" t="str">
            <v>@</v>
          </cell>
          <cell r="K877" t="str">
            <v>Rp.</v>
          </cell>
          <cell r="L877">
            <v>25000</v>
          </cell>
          <cell r="M877">
            <v>187.5</v>
          </cell>
        </row>
        <row r="878">
          <cell r="F878">
            <v>0.125</v>
          </cell>
          <cell r="G878" t="str">
            <v>org</v>
          </cell>
          <cell r="I878" t="str">
            <v>Tukang kayu</v>
          </cell>
          <cell r="J878" t="str">
            <v>@</v>
          </cell>
          <cell r="K878" t="str">
            <v>Rp.</v>
          </cell>
          <cell r="L878">
            <v>25000</v>
          </cell>
          <cell r="M878">
            <v>3125</v>
          </cell>
        </row>
        <row r="879">
          <cell r="F879">
            <v>2.5000000000000001E-3</v>
          </cell>
          <cell r="G879" t="str">
            <v>org</v>
          </cell>
          <cell r="I879" t="str">
            <v>Kepala Tukang</v>
          </cell>
          <cell r="J879" t="str">
            <v>@</v>
          </cell>
          <cell r="K879" t="str">
            <v>Rp.</v>
          </cell>
          <cell r="L879">
            <v>27500</v>
          </cell>
          <cell r="M879">
            <v>68.75</v>
          </cell>
        </row>
        <row r="880">
          <cell r="F880">
            <v>0.28000000000000003</v>
          </cell>
          <cell r="G880" t="str">
            <v>Kg</v>
          </cell>
          <cell r="I880" t="str">
            <v>Water Proofing (emulsion)</v>
          </cell>
          <cell r="J880" t="str">
            <v>@</v>
          </cell>
          <cell r="K880" t="str">
            <v>Rp.</v>
          </cell>
          <cell r="L880">
            <v>50000</v>
          </cell>
          <cell r="M880">
            <v>14000</v>
          </cell>
        </row>
        <row r="881">
          <cell r="I881" t="str">
            <v xml:space="preserve">Jumlah </v>
          </cell>
          <cell r="L881" t="str">
            <v>Rp.</v>
          </cell>
          <cell r="M881">
            <v>20756.25</v>
          </cell>
        </row>
        <row r="882">
          <cell r="F882" t="str">
            <v>Pas. Lapisan Penutup Membrane 1 PC : 2 Psr + Acian +</v>
          </cell>
        </row>
        <row r="883">
          <cell r="F883" t="str">
            <v xml:space="preserve">Kawat Kasa t = 3 cm </v>
          </cell>
          <cell r="Q883">
            <v>71395.88</v>
          </cell>
        </row>
        <row r="884">
          <cell r="F884">
            <v>1</v>
          </cell>
          <cell r="G884" t="str">
            <v>M2</v>
          </cell>
          <cell r="I884" t="str">
            <v>Pas. Water Proofing (emulsion)</v>
          </cell>
          <cell r="J884" t="str">
            <v>@</v>
          </cell>
          <cell r="K884" t="str">
            <v>Rp.</v>
          </cell>
          <cell r="L884">
            <v>20756.25</v>
          </cell>
          <cell r="M884">
            <v>20756.25</v>
          </cell>
        </row>
        <row r="885">
          <cell r="F885">
            <v>1</v>
          </cell>
          <cell r="G885" t="str">
            <v>M2</v>
          </cell>
          <cell r="I885" t="str">
            <v>Plesteran Trasram Camp. 1 pc : 2 psr</v>
          </cell>
          <cell r="J885" t="str">
            <v>@</v>
          </cell>
          <cell r="K885" t="str">
            <v>Rp.</v>
          </cell>
          <cell r="L885">
            <v>25323.375</v>
          </cell>
          <cell r="M885">
            <v>25323.38</v>
          </cell>
        </row>
        <row r="886">
          <cell r="F886">
            <v>1</v>
          </cell>
          <cell r="G886" t="str">
            <v>M2</v>
          </cell>
          <cell r="I886" t="str">
            <v>Acian</v>
          </cell>
          <cell r="J886" t="str">
            <v>@</v>
          </cell>
          <cell r="K886" t="str">
            <v>Rp.</v>
          </cell>
          <cell r="L886">
            <v>6066.25</v>
          </cell>
          <cell r="M886">
            <v>6066.25</v>
          </cell>
        </row>
        <row r="887">
          <cell r="F887">
            <v>1.1000000000000001</v>
          </cell>
          <cell r="G887" t="str">
            <v>M2</v>
          </cell>
          <cell r="I887" t="str">
            <v>Kawat Kasa</v>
          </cell>
          <cell r="J887" t="str">
            <v>@</v>
          </cell>
          <cell r="K887" t="str">
            <v>Rp.</v>
          </cell>
          <cell r="L887">
            <v>17500</v>
          </cell>
          <cell r="M887">
            <v>19250</v>
          </cell>
        </row>
        <row r="888">
          <cell r="I888" t="str">
            <v xml:space="preserve">Jumlah </v>
          </cell>
          <cell r="L888" t="str">
            <v>Rp.</v>
          </cell>
          <cell r="M888">
            <v>71395.88</v>
          </cell>
        </row>
        <row r="889">
          <cell r="F889" t="str">
            <v>Pasang engsel pintu</v>
          </cell>
          <cell r="Q889">
            <v>18750</v>
          </cell>
        </row>
        <row r="890">
          <cell r="F890">
            <v>1</v>
          </cell>
          <cell r="G890" t="str">
            <v>bh</v>
          </cell>
          <cell r="I890" t="str">
            <v xml:space="preserve"> Engsel Pintu</v>
          </cell>
          <cell r="J890" t="str">
            <v>@</v>
          </cell>
          <cell r="K890" t="str">
            <v>Rp.</v>
          </cell>
          <cell r="L890">
            <v>15000</v>
          </cell>
          <cell r="M890">
            <v>15000</v>
          </cell>
        </row>
        <row r="891">
          <cell r="I891" t="str">
            <v xml:space="preserve">upah </v>
          </cell>
          <cell r="M891">
            <v>3750</v>
          </cell>
        </row>
        <row r="892">
          <cell r="I892" t="str">
            <v>Jumlah</v>
          </cell>
          <cell r="L892" t="str">
            <v>Rp.</v>
          </cell>
          <cell r="M892">
            <v>18750</v>
          </cell>
        </row>
        <row r="893">
          <cell r="F893" t="str">
            <v>Pasang engsel jendela/Boven</v>
          </cell>
          <cell r="Q893">
            <v>9375</v>
          </cell>
        </row>
        <row r="894">
          <cell r="F894">
            <v>1</v>
          </cell>
          <cell r="G894" t="str">
            <v>bh</v>
          </cell>
          <cell r="I894" t="str">
            <v xml:space="preserve"> Engsel Jendela</v>
          </cell>
          <cell r="J894" t="str">
            <v>@</v>
          </cell>
          <cell r="K894" t="str">
            <v>Rp.</v>
          </cell>
          <cell r="L894">
            <v>7500</v>
          </cell>
          <cell r="M894">
            <v>7500</v>
          </cell>
        </row>
        <row r="895">
          <cell r="I895" t="str">
            <v xml:space="preserve">upah </v>
          </cell>
          <cell r="M895">
            <v>1875</v>
          </cell>
        </row>
        <row r="896">
          <cell r="I896" t="str">
            <v>Jumlah</v>
          </cell>
          <cell r="L896" t="str">
            <v>Rp.</v>
          </cell>
          <cell r="M896">
            <v>9375</v>
          </cell>
        </row>
        <row r="897">
          <cell r="F897" t="str">
            <v>Pasang gerendel pintu</v>
          </cell>
          <cell r="Q897">
            <v>14375</v>
          </cell>
        </row>
        <row r="898">
          <cell r="F898">
            <v>1</v>
          </cell>
          <cell r="G898" t="str">
            <v>bh</v>
          </cell>
          <cell r="I898" t="str">
            <v xml:space="preserve"> Gerendel Pintu</v>
          </cell>
          <cell r="J898" t="str">
            <v>@</v>
          </cell>
          <cell r="K898" t="str">
            <v>Rp.</v>
          </cell>
          <cell r="L898">
            <v>12500</v>
          </cell>
          <cell r="M898">
            <v>12500</v>
          </cell>
        </row>
        <row r="899">
          <cell r="I899" t="str">
            <v xml:space="preserve">upah </v>
          </cell>
          <cell r="M899">
            <v>1875</v>
          </cell>
        </row>
        <row r="900">
          <cell r="I900" t="str">
            <v>Jumlah</v>
          </cell>
          <cell r="L900" t="str">
            <v>Rp.</v>
          </cell>
          <cell r="M900">
            <v>14375</v>
          </cell>
        </row>
        <row r="901">
          <cell r="F901" t="str">
            <v>Pasang gerendel jendela/Boven</v>
          </cell>
          <cell r="Q901">
            <v>4025</v>
          </cell>
        </row>
        <row r="902">
          <cell r="F902">
            <v>1</v>
          </cell>
          <cell r="G902" t="str">
            <v>bh</v>
          </cell>
          <cell r="I902" t="str">
            <v xml:space="preserve"> Gerendel Jendela</v>
          </cell>
          <cell r="J902" t="str">
            <v>@</v>
          </cell>
          <cell r="K902" t="str">
            <v>Rp.</v>
          </cell>
          <cell r="L902">
            <v>3500</v>
          </cell>
          <cell r="M902">
            <v>3500</v>
          </cell>
        </row>
        <row r="903">
          <cell r="I903" t="str">
            <v xml:space="preserve">upah </v>
          </cell>
          <cell r="M903">
            <v>525</v>
          </cell>
        </row>
        <row r="904">
          <cell r="I904" t="str">
            <v>Jumlah</v>
          </cell>
          <cell r="L904" t="str">
            <v>Rp.</v>
          </cell>
          <cell r="M904">
            <v>4025</v>
          </cell>
        </row>
        <row r="905">
          <cell r="F905" t="str">
            <v>Pasang kait angin</v>
          </cell>
          <cell r="Q905">
            <v>5175</v>
          </cell>
        </row>
        <row r="906">
          <cell r="F906">
            <v>1</v>
          </cell>
          <cell r="G906" t="str">
            <v>bh</v>
          </cell>
          <cell r="I906" t="str">
            <v xml:space="preserve"> Kait Angin</v>
          </cell>
          <cell r="J906" t="str">
            <v>@</v>
          </cell>
          <cell r="K906" t="str">
            <v>Rp.</v>
          </cell>
          <cell r="L906">
            <v>4500</v>
          </cell>
          <cell r="M906">
            <v>4500</v>
          </cell>
        </row>
        <row r="907">
          <cell r="I907" t="str">
            <v xml:space="preserve">upah </v>
          </cell>
          <cell r="M907">
            <v>675</v>
          </cell>
        </row>
        <row r="908">
          <cell r="I908" t="str">
            <v>Jumlah</v>
          </cell>
          <cell r="L908" t="str">
            <v>Rp.</v>
          </cell>
          <cell r="M908">
            <v>5175</v>
          </cell>
        </row>
        <row r="909">
          <cell r="F909" t="str">
            <v>Pasang kunci tanam double slaag</v>
          </cell>
          <cell r="Q909">
            <v>112500</v>
          </cell>
        </row>
        <row r="910">
          <cell r="F910">
            <v>1</v>
          </cell>
          <cell r="G910" t="str">
            <v>bh</v>
          </cell>
          <cell r="I910" t="str">
            <v xml:space="preserve"> Kunci Tanam 2 x Putar</v>
          </cell>
          <cell r="J910" t="str">
            <v>@</v>
          </cell>
          <cell r="K910" t="str">
            <v>Rp.</v>
          </cell>
          <cell r="L910">
            <v>90000</v>
          </cell>
          <cell r="M910">
            <v>90000</v>
          </cell>
        </row>
        <row r="911">
          <cell r="I911" t="str">
            <v xml:space="preserve">upah </v>
          </cell>
          <cell r="M911">
            <v>22500</v>
          </cell>
        </row>
        <row r="912">
          <cell r="I912" t="str">
            <v>Jumlah</v>
          </cell>
          <cell r="L912" t="str">
            <v>Rp.</v>
          </cell>
          <cell r="M912">
            <v>112500</v>
          </cell>
        </row>
        <row r="913">
          <cell r="F913" t="str">
            <v>Pasang Espanolet</v>
          </cell>
          <cell r="Q913">
            <v>56250</v>
          </cell>
        </row>
        <row r="914">
          <cell r="F914">
            <v>1</v>
          </cell>
          <cell r="G914" t="str">
            <v>bh</v>
          </cell>
          <cell r="I914" t="str">
            <v xml:space="preserve"> Espanolet</v>
          </cell>
          <cell r="J914" t="str">
            <v>@</v>
          </cell>
          <cell r="K914" t="str">
            <v>Rp.</v>
          </cell>
          <cell r="L914">
            <v>45000</v>
          </cell>
          <cell r="M914">
            <v>45000</v>
          </cell>
        </row>
        <row r="915">
          <cell r="I915" t="str">
            <v xml:space="preserve">upah </v>
          </cell>
          <cell r="M915">
            <v>11250</v>
          </cell>
        </row>
        <row r="916">
          <cell r="I916" t="str">
            <v>Jumlah</v>
          </cell>
          <cell r="L916" t="str">
            <v>Rp.</v>
          </cell>
          <cell r="M916">
            <v>56250</v>
          </cell>
        </row>
        <row r="917">
          <cell r="F917" t="str">
            <v>Pasang Gagang Pintu Utama</v>
          </cell>
          <cell r="Q917">
            <v>250000</v>
          </cell>
        </row>
        <row r="918">
          <cell r="F918">
            <v>1</v>
          </cell>
          <cell r="G918" t="str">
            <v>bh</v>
          </cell>
          <cell r="I918" t="str">
            <v xml:space="preserve"> Gagang Pintu Utama</v>
          </cell>
          <cell r="J918" t="str">
            <v>@</v>
          </cell>
          <cell r="K918" t="str">
            <v>Rp.</v>
          </cell>
          <cell r="L918">
            <v>200000</v>
          </cell>
          <cell r="M918">
            <v>200000</v>
          </cell>
        </row>
        <row r="919">
          <cell r="I919" t="str">
            <v xml:space="preserve">upah </v>
          </cell>
          <cell r="M919">
            <v>50000</v>
          </cell>
        </row>
        <row r="920">
          <cell r="I920" t="str">
            <v>Jumlah</v>
          </cell>
          <cell r="L920" t="str">
            <v>Rp.</v>
          </cell>
          <cell r="M920">
            <v>250000</v>
          </cell>
        </row>
        <row r="921">
          <cell r="F921" t="str">
            <v>Anker Kosen</v>
          </cell>
          <cell r="Q921">
            <v>1650</v>
          </cell>
        </row>
        <row r="922">
          <cell r="F922">
            <v>1</v>
          </cell>
          <cell r="G922" t="str">
            <v>bh</v>
          </cell>
          <cell r="I922" t="str">
            <v xml:space="preserve"> Anker Kosen</v>
          </cell>
          <cell r="J922" t="str">
            <v>@</v>
          </cell>
          <cell r="K922" t="str">
            <v>Rp.</v>
          </cell>
          <cell r="L922">
            <v>1500</v>
          </cell>
          <cell r="M922">
            <v>1500</v>
          </cell>
        </row>
        <row r="923">
          <cell r="I923" t="str">
            <v xml:space="preserve">upah </v>
          </cell>
          <cell r="M923">
            <v>150</v>
          </cell>
        </row>
        <row r="924">
          <cell r="I924" t="str">
            <v>Jumlah</v>
          </cell>
          <cell r="L924" t="str">
            <v>Rp.</v>
          </cell>
          <cell r="M924">
            <v>1650</v>
          </cell>
        </row>
        <row r="925">
          <cell r="F925" t="str">
            <v>Neut Beton</v>
          </cell>
          <cell r="Q925">
            <v>2750</v>
          </cell>
        </row>
        <row r="926">
          <cell r="F926">
            <v>1</v>
          </cell>
          <cell r="G926" t="str">
            <v>bh</v>
          </cell>
          <cell r="I926" t="str">
            <v xml:space="preserve"> Neut Beton</v>
          </cell>
          <cell r="J926" t="str">
            <v>@</v>
          </cell>
          <cell r="K926" t="str">
            <v>Rp.</v>
          </cell>
          <cell r="L926">
            <v>2500</v>
          </cell>
          <cell r="M926">
            <v>2500</v>
          </cell>
        </row>
        <row r="927">
          <cell r="I927" t="str">
            <v xml:space="preserve">upah </v>
          </cell>
          <cell r="M927">
            <v>250</v>
          </cell>
        </row>
        <row r="928">
          <cell r="I928" t="str">
            <v>Jumlah</v>
          </cell>
          <cell r="L928" t="str">
            <v>Rp.</v>
          </cell>
          <cell r="M928">
            <v>2750</v>
          </cell>
        </row>
        <row r="929">
          <cell r="F929" t="str">
            <v xml:space="preserve"> Pasang titik sambungan instalasi</v>
          </cell>
          <cell r="Q929">
            <v>170702.5</v>
          </cell>
        </row>
        <row r="930">
          <cell r="F930">
            <v>10</v>
          </cell>
          <cell r="G930" t="str">
            <v>M'</v>
          </cell>
          <cell r="I930" t="str">
            <v xml:space="preserve"> Kabel NYM 2 x 2.5 mm</v>
          </cell>
          <cell r="J930" t="str">
            <v>@</v>
          </cell>
          <cell r="K930" t="str">
            <v>Rp.</v>
          </cell>
          <cell r="L930">
            <v>12500</v>
          </cell>
          <cell r="M930">
            <v>125000</v>
          </cell>
        </row>
        <row r="931">
          <cell r="F931">
            <v>0.5</v>
          </cell>
          <cell r="G931" t="str">
            <v>Btg</v>
          </cell>
          <cell r="I931" t="str">
            <v xml:space="preserve"> Pipa Paralon utk Ins. Listrik</v>
          </cell>
          <cell r="J931" t="str">
            <v>@</v>
          </cell>
          <cell r="K931" t="str">
            <v>Rp.</v>
          </cell>
          <cell r="L931">
            <v>7500</v>
          </cell>
          <cell r="M931">
            <v>3750</v>
          </cell>
        </row>
        <row r="932">
          <cell r="F932">
            <v>2</v>
          </cell>
          <cell r="G932" t="str">
            <v>bh</v>
          </cell>
          <cell r="I932" t="str">
            <v xml:space="preserve"> T Dos</v>
          </cell>
          <cell r="J932" t="str">
            <v>@</v>
          </cell>
          <cell r="K932" t="str">
            <v>Rp.</v>
          </cell>
          <cell r="L932">
            <v>3000</v>
          </cell>
          <cell r="M932">
            <v>6000</v>
          </cell>
        </row>
        <row r="933">
          <cell r="F933">
            <v>0.3</v>
          </cell>
          <cell r="G933" t="str">
            <v>bh</v>
          </cell>
          <cell r="I933" t="str">
            <v xml:space="preserve"> Isolasi</v>
          </cell>
          <cell r="J933" t="str">
            <v>@</v>
          </cell>
          <cell r="K933" t="str">
            <v>Rp.</v>
          </cell>
          <cell r="L933">
            <v>7500</v>
          </cell>
          <cell r="M933">
            <v>2250</v>
          </cell>
        </row>
        <row r="934">
          <cell r="F934">
            <v>0.8</v>
          </cell>
          <cell r="G934" t="str">
            <v>M'</v>
          </cell>
          <cell r="I934" t="str">
            <v xml:space="preserve"> Benang isolasi</v>
          </cell>
          <cell r="J934" t="str">
            <v>@</v>
          </cell>
          <cell r="K934" t="str">
            <v>Rp.</v>
          </cell>
          <cell r="L934">
            <v>300</v>
          </cell>
          <cell r="M934">
            <v>240</v>
          </cell>
        </row>
        <row r="935">
          <cell r="F935">
            <v>6</v>
          </cell>
          <cell r="G935" t="str">
            <v>bh</v>
          </cell>
          <cell r="I935" t="str">
            <v xml:space="preserve"> Isolator Cap </v>
          </cell>
          <cell r="J935" t="str">
            <v>@</v>
          </cell>
          <cell r="K935" t="str">
            <v>Rp.</v>
          </cell>
          <cell r="L935">
            <v>1500</v>
          </cell>
          <cell r="M935">
            <v>9000</v>
          </cell>
        </row>
        <row r="936">
          <cell r="F936">
            <v>4</v>
          </cell>
          <cell r="G936" t="str">
            <v>bh</v>
          </cell>
          <cell r="I936" t="str">
            <v xml:space="preserve"> Isolator kecil</v>
          </cell>
          <cell r="J936" t="str">
            <v>@</v>
          </cell>
          <cell r="K936" t="str">
            <v>Rp.</v>
          </cell>
          <cell r="L936">
            <v>2500</v>
          </cell>
          <cell r="M936">
            <v>10000</v>
          </cell>
        </row>
        <row r="937">
          <cell r="F937">
            <v>0.5</v>
          </cell>
          <cell r="G937" t="str">
            <v>org</v>
          </cell>
          <cell r="I937" t="str">
            <v>Tukang listrik</v>
          </cell>
          <cell r="J937" t="str">
            <v>@</v>
          </cell>
          <cell r="K937" t="str">
            <v>Rp.</v>
          </cell>
          <cell r="L937">
            <v>25000</v>
          </cell>
          <cell r="M937">
            <v>12500</v>
          </cell>
        </row>
        <row r="938">
          <cell r="F938">
            <v>7.4999999999999997E-2</v>
          </cell>
          <cell r="G938" t="str">
            <v>org</v>
          </cell>
          <cell r="I938" t="str">
            <v>Pekerja</v>
          </cell>
          <cell r="J938" t="str">
            <v>@</v>
          </cell>
          <cell r="K938" t="str">
            <v>Rp.</v>
          </cell>
          <cell r="L938">
            <v>22500</v>
          </cell>
          <cell r="M938">
            <v>1687.5</v>
          </cell>
        </row>
        <row r="939">
          <cell r="F939">
            <v>0.01</v>
          </cell>
          <cell r="G939" t="str">
            <v>org</v>
          </cell>
          <cell r="I939" t="str">
            <v>Senior instalatur</v>
          </cell>
          <cell r="J939" t="str">
            <v>@</v>
          </cell>
          <cell r="K939" t="str">
            <v>Rp.</v>
          </cell>
          <cell r="L939">
            <v>27500</v>
          </cell>
          <cell r="M939">
            <v>275</v>
          </cell>
        </row>
        <row r="940">
          <cell r="I940" t="str">
            <v>Jumlah</v>
          </cell>
          <cell r="L940" t="str">
            <v>Rp.</v>
          </cell>
          <cell r="M940">
            <v>170702.5</v>
          </cell>
        </row>
        <row r="941">
          <cell r="F941" t="str">
            <v>Pasang box sekring</v>
          </cell>
          <cell r="Q941">
            <v>134050</v>
          </cell>
        </row>
        <row r="942">
          <cell r="F942">
            <v>1</v>
          </cell>
          <cell r="G942" t="str">
            <v>unit</v>
          </cell>
          <cell r="I942" t="str">
            <v xml:space="preserve"> Box Sekring</v>
          </cell>
          <cell r="J942" t="str">
            <v>@</v>
          </cell>
          <cell r="K942" t="str">
            <v>Rp.</v>
          </cell>
          <cell r="L942">
            <v>125000</v>
          </cell>
          <cell r="M942">
            <v>125000</v>
          </cell>
        </row>
        <row r="943">
          <cell r="F943">
            <v>0.25</v>
          </cell>
          <cell r="G943" t="str">
            <v>org</v>
          </cell>
          <cell r="I943" t="str">
            <v>Tukang listrik</v>
          </cell>
          <cell r="J943" t="str">
            <v>@</v>
          </cell>
          <cell r="K943" t="str">
            <v>Rp.</v>
          </cell>
          <cell r="L943">
            <v>25000</v>
          </cell>
          <cell r="M943">
            <v>6250</v>
          </cell>
        </row>
        <row r="944">
          <cell r="F944">
            <v>0.1</v>
          </cell>
          <cell r="G944" t="str">
            <v>org</v>
          </cell>
          <cell r="I944" t="str">
            <v>Pekerja</v>
          </cell>
          <cell r="J944" t="str">
            <v>@</v>
          </cell>
          <cell r="K944" t="str">
            <v>Rp.</v>
          </cell>
          <cell r="L944">
            <v>22500</v>
          </cell>
          <cell r="M944">
            <v>2250</v>
          </cell>
        </row>
        <row r="945">
          <cell r="F945">
            <v>0.02</v>
          </cell>
          <cell r="G945" t="str">
            <v>org</v>
          </cell>
          <cell r="I945" t="str">
            <v>Senior instalatur</v>
          </cell>
          <cell r="J945" t="str">
            <v>@</v>
          </cell>
          <cell r="K945" t="str">
            <v>Rp.</v>
          </cell>
          <cell r="L945">
            <v>27500</v>
          </cell>
          <cell r="M945">
            <v>550</v>
          </cell>
        </row>
        <row r="946">
          <cell r="I946" t="str">
            <v>Jumlah</v>
          </cell>
          <cell r="L946" t="str">
            <v>Rp.</v>
          </cell>
          <cell r="M946">
            <v>134050</v>
          </cell>
        </row>
        <row r="947">
          <cell r="F947" t="str">
            <v>Pas. Panel Distribusi dan Panel MCB 2 x 6 Group Lengkap</v>
          </cell>
          <cell r="Q947">
            <v>439050</v>
          </cell>
        </row>
        <row r="948">
          <cell r="F948">
            <v>1</v>
          </cell>
          <cell r="G948" t="str">
            <v>unit</v>
          </cell>
          <cell r="I948" t="str">
            <v>Panel Distribusi</v>
          </cell>
          <cell r="J948" t="str">
            <v>@</v>
          </cell>
          <cell r="K948" t="str">
            <v>Rp.</v>
          </cell>
          <cell r="L948">
            <v>250000</v>
          </cell>
          <cell r="M948">
            <v>250000</v>
          </cell>
        </row>
        <row r="949">
          <cell r="F949">
            <v>1</v>
          </cell>
          <cell r="G949" t="str">
            <v>unit</v>
          </cell>
          <cell r="I949" t="str">
            <v>Panel MCB 2 x 6 Group Lengkap</v>
          </cell>
          <cell r="J949" t="str">
            <v>@</v>
          </cell>
          <cell r="K949" t="str">
            <v>Rp.</v>
          </cell>
          <cell r="L949">
            <v>180000</v>
          </cell>
          <cell r="M949">
            <v>180000</v>
          </cell>
        </row>
        <row r="950">
          <cell r="F950">
            <v>0.25</v>
          </cell>
          <cell r="G950" t="str">
            <v>org</v>
          </cell>
          <cell r="I950" t="str">
            <v>Tukang listrik</v>
          </cell>
          <cell r="J950" t="str">
            <v>@</v>
          </cell>
          <cell r="K950" t="str">
            <v>Rp.</v>
          </cell>
          <cell r="L950">
            <v>25000</v>
          </cell>
          <cell r="M950">
            <v>6250</v>
          </cell>
        </row>
        <row r="951">
          <cell r="F951">
            <v>0.1</v>
          </cell>
          <cell r="G951" t="str">
            <v>org</v>
          </cell>
          <cell r="I951" t="str">
            <v>Pekerja</v>
          </cell>
          <cell r="J951" t="str">
            <v>@</v>
          </cell>
          <cell r="K951" t="str">
            <v>Rp.</v>
          </cell>
          <cell r="L951">
            <v>22500</v>
          </cell>
          <cell r="M951">
            <v>2250</v>
          </cell>
        </row>
        <row r="952">
          <cell r="F952">
            <v>0.02</v>
          </cell>
          <cell r="G952" t="str">
            <v>org</v>
          </cell>
          <cell r="I952" t="str">
            <v>Senior instalatur</v>
          </cell>
          <cell r="J952" t="str">
            <v>@</v>
          </cell>
          <cell r="K952" t="str">
            <v>Rp.</v>
          </cell>
          <cell r="L952">
            <v>27500</v>
          </cell>
          <cell r="M952">
            <v>550</v>
          </cell>
        </row>
        <row r="953">
          <cell r="I953" t="str">
            <v>Jumlah</v>
          </cell>
          <cell r="L953" t="str">
            <v>Rp.</v>
          </cell>
          <cell r="M953">
            <v>439050</v>
          </cell>
        </row>
        <row r="954">
          <cell r="F954" t="str">
            <v>Pasang Sakelar tunggal</v>
          </cell>
          <cell r="Q954">
            <v>15000</v>
          </cell>
        </row>
        <row r="955">
          <cell r="F955" t="str">
            <v>Pasang Sakelar ganda</v>
          </cell>
          <cell r="Q955">
            <v>17500</v>
          </cell>
        </row>
        <row r="956">
          <cell r="F956" t="str">
            <v>Pasang Sakelar Tripel</v>
          </cell>
          <cell r="Q956">
            <v>20000</v>
          </cell>
        </row>
        <row r="957">
          <cell r="F957" t="str">
            <v>Pasang Stop kontak</v>
          </cell>
          <cell r="Q957">
            <v>17500</v>
          </cell>
        </row>
        <row r="958">
          <cell r="F958">
            <v>1</v>
          </cell>
          <cell r="G958" t="str">
            <v>bh</v>
          </cell>
          <cell r="I958" t="str">
            <v xml:space="preserve"> Sakelar Tunggal</v>
          </cell>
          <cell r="J958" t="str">
            <v>@</v>
          </cell>
          <cell r="K958" t="str">
            <v>Rp.</v>
          </cell>
          <cell r="L958">
            <v>12500</v>
          </cell>
          <cell r="M958">
            <v>12500</v>
          </cell>
        </row>
        <row r="959">
          <cell r="F959">
            <v>1</v>
          </cell>
          <cell r="G959" t="str">
            <v>bh</v>
          </cell>
          <cell r="I959" t="str">
            <v xml:space="preserve"> Sakelar Ganda</v>
          </cell>
          <cell r="J959" t="str">
            <v>@</v>
          </cell>
          <cell r="K959" t="str">
            <v>Rp.</v>
          </cell>
          <cell r="L959">
            <v>15000</v>
          </cell>
          <cell r="M959">
            <v>15000</v>
          </cell>
        </row>
        <row r="960">
          <cell r="F960">
            <v>1</v>
          </cell>
          <cell r="G960" t="str">
            <v>bh</v>
          </cell>
          <cell r="I960" t="str">
            <v xml:space="preserve"> Sakelar Tripel</v>
          </cell>
          <cell r="J960" t="str">
            <v>@</v>
          </cell>
          <cell r="K960" t="str">
            <v>Rp.</v>
          </cell>
          <cell r="L960">
            <v>17500</v>
          </cell>
          <cell r="M960">
            <v>17500</v>
          </cell>
        </row>
        <row r="961">
          <cell r="F961">
            <v>1</v>
          </cell>
          <cell r="G961" t="str">
            <v>bh</v>
          </cell>
          <cell r="I961" t="str">
            <v xml:space="preserve"> Stop Kontak</v>
          </cell>
          <cell r="J961" t="str">
            <v>@</v>
          </cell>
          <cell r="K961" t="str">
            <v>Rp.</v>
          </cell>
          <cell r="L961">
            <v>15000</v>
          </cell>
          <cell r="M961">
            <v>15000</v>
          </cell>
        </row>
        <row r="962">
          <cell r="F962">
            <v>0.1</v>
          </cell>
          <cell r="G962" t="str">
            <v>org</v>
          </cell>
          <cell r="I962" t="str">
            <v>Tukang listrik</v>
          </cell>
          <cell r="J962" t="str">
            <v>@</v>
          </cell>
          <cell r="K962" t="str">
            <v>Rp.</v>
          </cell>
          <cell r="L962">
            <v>25000</v>
          </cell>
          <cell r="M962">
            <v>2500</v>
          </cell>
        </row>
        <row r="963">
          <cell r="I963" t="str">
            <v>Jumlah :</v>
          </cell>
          <cell r="K963" t="str">
            <v>Sakelar tunggal</v>
          </cell>
          <cell r="M963">
            <v>15000</v>
          </cell>
        </row>
        <row r="964">
          <cell r="K964" t="str">
            <v>Sakelar ganda</v>
          </cell>
          <cell r="M964">
            <v>17500</v>
          </cell>
        </row>
        <row r="965">
          <cell r="K965" t="str">
            <v>Sakelar Tripel</v>
          </cell>
          <cell r="M965">
            <v>20000</v>
          </cell>
        </row>
        <row r="966">
          <cell r="K966" t="str">
            <v>Stop kontak</v>
          </cell>
          <cell r="M966">
            <v>17500</v>
          </cell>
        </row>
        <row r="967">
          <cell r="F967" t="str">
            <v>Pasang  Lampu TL Spiral Philips 20 Watt</v>
          </cell>
          <cell r="Q967">
            <v>48750</v>
          </cell>
        </row>
        <row r="968">
          <cell r="F968" t="str">
            <v>Pasang  Lampu TL Spiral Philips 10 Watt</v>
          </cell>
          <cell r="Q968">
            <v>28750</v>
          </cell>
        </row>
        <row r="969">
          <cell r="F969" t="str">
            <v>Pasang  Lampu TL 2 x 40 Watt + Assesories</v>
          </cell>
          <cell r="Q969">
            <v>163750</v>
          </cell>
        </row>
        <row r="970">
          <cell r="F970" t="str">
            <v>Pasang  Lampu XL 18 Watt + Tabung</v>
          </cell>
          <cell r="Q970">
            <v>123750</v>
          </cell>
        </row>
        <row r="971">
          <cell r="F971" t="str">
            <v>Pasang  Lampu Bulat</v>
          </cell>
          <cell r="Q971">
            <v>83750</v>
          </cell>
        </row>
        <row r="972">
          <cell r="F972">
            <v>1</v>
          </cell>
          <cell r="G972" t="str">
            <v>bh</v>
          </cell>
          <cell r="I972" t="str">
            <v xml:space="preserve"> Lampu Spiral Philips  20 watt</v>
          </cell>
          <cell r="J972" t="str">
            <v>@</v>
          </cell>
          <cell r="K972" t="str">
            <v>Rp.</v>
          </cell>
          <cell r="L972">
            <v>45000</v>
          </cell>
          <cell r="M972">
            <v>45000</v>
          </cell>
        </row>
        <row r="973">
          <cell r="F973">
            <v>1</v>
          </cell>
          <cell r="G973" t="str">
            <v>bh</v>
          </cell>
          <cell r="I973" t="str">
            <v xml:space="preserve"> Lampu Spiral Philips  10 watt</v>
          </cell>
          <cell r="J973" t="str">
            <v>@</v>
          </cell>
          <cell r="K973" t="str">
            <v>Rp.</v>
          </cell>
          <cell r="L973">
            <v>25000</v>
          </cell>
          <cell r="M973">
            <v>25000</v>
          </cell>
        </row>
        <row r="974">
          <cell r="F974">
            <v>1</v>
          </cell>
          <cell r="G974" t="str">
            <v>bh</v>
          </cell>
          <cell r="I974" t="str">
            <v>Lampu TL 2 x 40 Watt + Assesories</v>
          </cell>
          <cell r="J974" t="str">
            <v>@</v>
          </cell>
          <cell r="K974" t="str">
            <v>Rp.</v>
          </cell>
          <cell r="L974">
            <v>160000</v>
          </cell>
          <cell r="M974">
            <v>160000</v>
          </cell>
        </row>
        <row r="975">
          <cell r="F975">
            <v>1</v>
          </cell>
          <cell r="G975" t="str">
            <v>bh</v>
          </cell>
          <cell r="I975" t="str">
            <v>Lampu XL 18 Watt + Tabung</v>
          </cell>
          <cell r="J975" t="str">
            <v>@</v>
          </cell>
          <cell r="K975" t="str">
            <v>Rp.</v>
          </cell>
          <cell r="L975">
            <v>120000</v>
          </cell>
          <cell r="M975">
            <v>120000</v>
          </cell>
        </row>
        <row r="976">
          <cell r="F976">
            <v>1</v>
          </cell>
          <cell r="G976" t="str">
            <v>bh</v>
          </cell>
          <cell r="I976" t="str">
            <v>Lampu Bulat</v>
          </cell>
          <cell r="J976" t="str">
            <v>@</v>
          </cell>
          <cell r="K976" t="str">
            <v>Rp.</v>
          </cell>
          <cell r="L976">
            <v>80000</v>
          </cell>
          <cell r="M976">
            <v>80000</v>
          </cell>
        </row>
        <row r="977">
          <cell r="F977">
            <v>0.15</v>
          </cell>
          <cell r="G977" t="str">
            <v>org</v>
          </cell>
          <cell r="I977" t="str">
            <v>Tukang listrik</v>
          </cell>
          <cell r="J977" t="str">
            <v>@</v>
          </cell>
          <cell r="K977" t="str">
            <v>Rp.</v>
          </cell>
          <cell r="L977">
            <v>25000</v>
          </cell>
          <cell r="M977">
            <v>3750</v>
          </cell>
        </row>
        <row r="978">
          <cell r="I978" t="str">
            <v>Jumlah :</v>
          </cell>
          <cell r="K978" t="str">
            <v>Lampu TL Spiral Philips 20 Watt</v>
          </cell>
          <cell r="M978">
            <v>48750</v>
          </cell>
        </row>
        <row r="979">
          <cell r="K979" t="str">
            <v>Lampu TL Spiral Philips 10 Watt</v>
          </cell>
          <cell r="M979">
            <v>28750</v>
          </cell>
        </row>
        <row r="980">
          <cell r="K980" t="str">
            <v>Lampu TL 2 x 40 Watt + Assesories</v>
          </cell>
          <cell r="M980">
            <v>163750</v>
          </cell>
        </row>
        <row r="981">
          <cell r="K981" t="str">
            <v>Lampu XL 18 Watt + Tabung</v>
          </cell>
          <cell r="M981">
            <v>123750</v>
          </cell>
        </row>
        <row r="982">
          <cell r="K982" t="str">
            <v>Lampu Bulat</v>
          </cell>
          <cell r="M982">
            <v>83750</v>
          </cell>
        </row>
        <row r="983">
          <cell r="F983" t="str">
            <v>Pasang ground / arde</v>
          </cell>
          <cell r="Q983">
            <v>325000</v>
          </cell>
        </row>
        <row r="984">
          <cell r="F984">
            <v>15</v>
          </cell>
          <cell r="G984" t="str">
            <v>M'</v>
          </cell>
          <cell r="I984" t="str">
            <v xml:space="preserve"> Kabel Ground 2x5mm</v>
          </cell>
          <cell r="J984" t="str">
            <v>@</v>
          </cell>
          <cell r="K984" t="str">
            <v>Rp.</v>
          </cell>
          <cell r="L984">
            <v>15000</v>
          </cell>
          <cell r="M984">
            <v>225000</v>
          </cell>
        </row>
        <row r="985">
          <cell r="F985">
            <v>1</v>
          </cell>
          <cell r="G985" t="str">
            <v>bh</v>
          </cell>
          <cell r="I985" t="str">
            <v xml:space="preserve"> Grounding dari Tembaga</v>
          </cell>
          <cell r="J985" t="str">
            <v>@</v>
          </cell>
          <cell r="K985" t="str">
            <v>Rp.</v>
          </cell>
          <cell r="L985">
            <v>30000</v>
          </cell>
          <cell r="M985">
            <v>30000</v>
          </cell>
        </row>
        <row r="986">
          <cell r="F986">
            <v>1</v>
          </cell>
          <cell r="G986" t="str">
            <v>org</v>
          </cell>
          <cell r="I986" t="str">
            <v>Tukang listrik</v>
          </cell>
          <cell r="J986" t="str">
            <v>@</v>
          </cell>
          <cell r="K986" t="str">
            <v>Rp.</v>
          </cell>
          <cell r="L986">
            <v>25000</v>
          </cell>
          <cell r="M986">
            <v>25000</v>
          </cell>
        </row>
        <row r="987">
          <cell r="F987">
            <v>2</v>
          </cell>
          <cell r="G987" t="str">
            <v>org</v>
          </cell>
          <cell r="I987" t="str">
            <v>Pekerja</v>
          </cell>
          <cell r="J987" t="str">
            <v>@</v>
          </cell>
          <cell r="K987" t="str">
            <v>Rp.</v>
          </cell>
          <cell r="L987">
            <v>22500</v>
          </cell>
          <cell r="M987">
            <v>45000</v>
          </cell>
        </row>
        <row r="988">
          <cell r="I988" t="str">
            <v>Jumlah</v>
          </cell>
          <cell r="L988" t="str">
            <v>Rp.</v>
          </cell>
          <cell r="M988">
            <v>325000</v>
          </cell>
        </row>
        <row r="989">
          <cell r="F989" t="str">
            <v>Pas. Kran Air Stailess Steel</v>
          </cell>
          <cell r="Q989">
            <v>82750</v>
          </cell>
        </row>
        <row r="990">
          <cell r="F990">
            <v>1</v>
          </cell>
          <cell r="G990" t="str">
            <v>bh</v>
          </cell>
          <cell r="I990" t="str">
            <v>Kran Air Stailess Steel</v>
          </cell>
          <cell r="J990" t="str">
            <v>@</v>
          </cell>
          <cell r="K990" t="str">
            <v>Rp.</v>
          </cell>
          <cell r="L990">
            <v>80000</v>
          </cell>
          <cell r="M990">
            <v>80000</v>
          </cell>
        </row>
        <row r="991">
          <cell r="F991">
            <v>0.1</v>
          </cell>
          <cell r="G991" t="str">
            <v>org</v>
          </cell>
          <cell r="I991" t="str">
            <v>Tukang Pipa</v>
          </cell>
          <cell r="J991" t="str">
            <v>@</v>
          </cell>
          <cell r="K991" t="str">
            <v>Rp.</v>
          </cell>
          <cell r="L991">
            <v>25000</v>
          </cell>
          <cell r="M991">
            <v>2500</v>
          </cell>
        </row>
        <row r="992">
          <cell r="F992">
            <v>0.01</v>
          </cell>
          <cell r="G992" t="str">
            <v>org</v>
          </cell>
          <cell r="I992" t="str">
            <v>Mandor</v>
          </cell>
          <cell r="J992" t="str">
            <v>@</v>
          </cell>
          <cell r="K992" t="str">
            <v>Rp.</v>
          </cell>
          <cell r="L992">
            <v>25000</v>
          </cell>
          <cell r="M992">
            <v>250</v>
          </cell>
        </row>
        <row r="993">
          <cell r="I993" t="str">
            <v>Jumlah</v>
          </cell>
          <cell r="L993" t="str">
            <v>Rp.</v>
          </cell>
          <cell r="M993">
            <v>82750</v>
          </cell>
        </row>
        <row r="994">
          <cell r="F994" t="str">
            <v>Pas. Wastafel Lengkap Kran</v>
          </cell>
          <cell r="Q994">
            <v>377500</v>
          </cell>
        </row>
        <row r="995">
          <cell r="F995">
            <v>1</v>
          </cell>
          <cell r="G995" t="str">
            <v>bh</v>
          </cell>
          <cell r="I995" t="str">
            <v>Wastafel + Kran</v>
          </cell>
          <cell r="J995" t="str">
            <v>@</v>
          </cell>
          <cell r="K995" t="str">
            <v>Rp.</v>
          </cell>
          <cell r="L995">
            <v>350000</v>
          </cell>
          <cell r="M995">
            <v>350000</v>
          </cell>
        </row>
        <row r="996">
          <cell r="F996">
            <v>1</v>
          </cell>
          <cell r="G996" t="str">
            <v>org</v>
          </cell>
          <cell r="I996" t="str">
            <v>Tukang Batu</v>
          </cell>
          <cell r="J996" t="str">
            <v>@</v>
          </cell>
          <cell r="K996" t="str">
            <v>Rp.</v>
          </cell>
          <cell r="L996">
            <v>25000</v>
          </cell>
          <cell r="M996">
            <v>25000</v>
          </cell>
        </row>
        <row r="997">
          <cell r="F997">
            <v>0.1</v>
          </cell>
          <cell r="G997" t="str">
            <v>org</v>
          </cell>
          <cell r="I997" t="str">
            <v>Mandor</v>
          </cell>
          <cell r="J997" t="str">
            <v>@</v>
          </cell>
          <cell r="K997" t="str">
            <v>Rp.</v>
          </cell>
          <cell r="L997">
            <v>25000</v>
          </cell>
          <cell r="M997">
            <v>2500</v>
          </cell>
        </row>
        <row r="998">
          <cell r="I998" t="str">
            <v>Jumlah</v>
          </cell>
          <cell r="L998" t="str">
            <v>Rp.</v>
          </cell>
          <cell r="M998">
            <v>377500</v>
          </cell>
        </row>
        <row r="999">
          <cell r="F999" t="str">
            <v>Pas. Closet Jongkok</v>
          </cell>
          <cell r="Q999">
            <v>152250</v>
          </cell>
        </row>
        <row r="1000">
          <cell r="F1000">
            <v>1</v>
          </cell>
          <cell r="G1000" t="str">
            <v>bh</v>
          </cell>
          <cell r="I1000" t="str">
            <v xml:space="preserve"> Closed Jongkok </v>
          </cell>
          <cell r="J1000" t="str">
            <v>@</v>
          </cell>
          <cell r="K1000" t="str">
            <v>Rp.</v>
          </cell>
          <cell r="L1000">
            <v>125000</v>
          </cell>
          <cell r="M1000">
            <v>125000</v>
          </cell>
        </row>
        <row r="1001">
          <cell r="F1001">
            <v>0.1</v>
          </cell>
          <cell r="G1001" t="str">
            <v>zak</v>
          </cell>
          <cell r="I1001" t="str">
            <v xml:space="preserve"> Semen Portland</v>
          </cell>
          <cell r="J1001" t="str">
            <v>@</v>
          </cell>
          <cell r="K1001" t="str">
            <v>Rp.</v>
          </cell>
          <cell r="L1001">
            <v>37500</v>
          </cell>
          <cell r="M1001">
            <v>3750</v>
          </cell>
        </row>
        <row r="1002">
          <cell r="F1002">
            <v>0.3</v>
          </cell>
          <cell r="G1002" t="str">
            <v>org</v>
          </cell>
          <cell r="I1002" t="str">
            <v>Tukang Batu</v>
          </cell>
          <cell r="J1002" t="str">
            <v>@</v>
          </cell>
          <cell r="K1002" t="str">
            <v>Rp.</v>
          </cell>
          <cell r="L1002">
            <v>25000</v>
          </cell>
          <cell r="M1002">
            <v>7500</v>
          </cell>
        </row>
        <row r="1003">
          <cell r="F1003">
            <v>0.7</v>
          </cell>
          <cell r="G1003" t="str">
            <v>org</v>
          </cell>
          <cell r="I1003" t="str">
            <v>Pekerja</v>
          </cell>
          <cell r="J1003" t="str">
            <v>@</v>
          </cell>
          <cell r="K1003" t="str">
            <v>Rp.</v>
          </cell>
          <cell r="L1003">
            <v>22500</v>
          </cell>
          <cell r="M1003">
            <v>15750</v>
          </cell>
        </row>
        <row r="1004">
          <cell r="F1004">
            <v>0.01</v>
          </cell>
          <cell r="G1004" t="str">
            <v>org</v>
          </cell>
          <cell r="I1004" t="str">
            <v>Mandor</v>
          </cell>
          <cell r="J1004" t="str">
            <v>@</v>
          </cell>
          <cell r="K1004" t="str">
            <v>Rp.</v>
          </cell>
          <cell r="L1004">
            <v>25000</v>
          </cell>
          <cell r="M1004">
            <v>250</v>
          </cell>
        </row>
        <row r="1005">
          <cell r="I1005" t="str">
            <v>Jumlah</v>
          </cell>
          <cell r="L1005" t="str">
            <v>Rp.</v>
          </cell>
          <cell r="M1005">
            <v>152250</v>
          </cell>
        </row>
        <row r="1006">
          <cell r="F1006" t="str">
            <v>Pas. Closet Duduk</v>
          </cell>
          <cell r="Q1006">
            <v>1002250</v>
          </cell>
        </row>
        <row r="1007">
          <cell r="F1007">
            <v>1</v>
          </cell>
          <cell r="G1007" t="str">
            <v>bh</v>
          </cell>
          <cell r="I1007" t="str">
            <v xml:space="preserve"> Closed Duduk </v>
          </cell>
          <cell r="J1007" t="str">
            <v>@</v>
          </cell>
          <cell r="K1007" t="str">
            <v>Rp.</v>
          </cell>
          <cell r="L1007">
            <v>975000</v>
          </cell>
          <cell r="M1007">
            <v>975000</v>
          </cell>
        </row>
        <row r="1008">
          <cell r="F1008">
            <v>0.1</v>
          </cell>
          <cell r="G1008" t="str">
            <v>zak</v>
          </cell>
          <cell r="I1008" t="str">
            <v xml:space="preserve"> Semen Portland</v>
          </cell>
          <cell r="J1008" t="str">
            <v>@</v>
          </cell>
          <cell r="K1008" t="str">
            <v>Rp.</v>
          </cell>
          <cell r="L1008">
            <v>37500</v>
          </cell>
          <cell r="M1008">
            <v>3750</v>
          </cell>
        </row>
        <row r="1009">
          <cell r="F1009">
            <v>0.3</v>
          </cell>
          <cell r="G1009" t="str">
            <v>org</v>
          </cell>
          <cell r="I1009" t="str">
            <v>Tukang Batu</v>
          </cell>
          <cell r="J1009" t="str">
            <v>@</v>
          </cell>
          <cell r="K1009" t="str">
            <v>Rp.</v>
          </cell>
          <cell r="L1009">
            <v>25000</v>
          </cell>
          <cell r="M1009">
            <v>7500</v>
          </cell>
        </row>
        <row r="1010">
          <cell r="F1010">
            <v>0.7</v>
          </cell>
          <cell r="G1010" t="str">
            <v>org</v>
          </cell>
          <cell r="I1010" t="str">
            <v>Pekerja</v>
          </cell>
          <cell r="J1010" t="str">
            <v>@</v>
          </cell>
          <cell r="K1010" t="str">
            <v>Rp.</v>
          </cell>
          <cell r="L1010">
            <v>22500</v>
          </cell>
          <cell r="M1010">
            <v>15750</v>
          </cell>
        </row>
        <row r="1011">
          <cell r="F1011">
            <v>0.01</v>
          </cell>
          <cell r="G1011" t="str">
            <v>org</v>
          </cell>
          <cell r="I1011" t="str">
            <v>Mandor</v>
          </cell>
          <cell r="J1011" t="str">
            <v>@</v>
          </cell>
          <cell r="K1011" t="str">
            <v>Rp.</v>
          </cell>
          <cell r="L1011">
            <v>25000</v>
          </cell>
          <cell r="M1011">
            <v>250</v>
          </cell>
        </row>
        <row r="1012">
          <cell r="I1012" t="str">
            <v>Jumlah</v>
          </cell>
          <cell r="L1012" t="str">
            <v>Rp.</v>
          </cell>
          <cell r="M1012">
            <v>1002250</v>
          </cell>
        </row>
        <row r="1013">
          <cell r="F1013" t="str">
            <v>Floor Drain Stailess Steel</v>
          </cell>
          <cell r="Q1013">
            <v>72525</v>
          </cell>
        </row>
        <row r="1014">
          <cell r="F1014">
            <v>1</v>
          </cell>
          <cell r="G1014" t="str">
            <v>bh</v>
          </cell>
          <cell r="I1014" t="str">
            <v>Floor Drain Stailess Steel</v>
          </cell>
          <cell r="J1014" t="str">
            <v>@</v>
          </cell>
          <cell r="K1014" t="str">
            <v>Rp.</v>
          </cell>
          <cell r="L1014">
            <v>70000</v>
          </cell>
          <cell r="M1014">
            <v>70000</v>
          </cell>
        </row>
        <row r="1015">
          <cell r="F1015">
            <v>0.1</v>
          </cell>
          <cell r="G1015" t="str">
            <v>org</v>
          </cell>
          <cell r="I1015" t="str">
            <v>Tukang Pipa</v>
          </cell>
          <cell r="J1015" t="str">
            <v>@</v>
          </cell>
          <cell r="K1015" t="str">
            <v>Rp.</v>
          </cell>
          <cell r="L1015">
            <v>25000</v>
          </cell>
          <cell r="M1015">
            <v>2500</v>
          </cell>
        </row>
        <row r="1016">
          <cell r="F1016">
            <v>1E-3</v>
          </cell>
          <cell r="G1016" t="str">
            <v>org</v>
          </cell>
          <cell r="I1016" t="str">
            <v>Mandor</v>
          </cell>
          <cell r="J1016" t="str">
            <v>@</v>
          </cell>
          <cell r="K1016" t="str">
            <v>Rp.</v>
          </cell>
          <cell r="L1016">
            <v>25000</v>
          </cell>
          <cell r="M1016">
            <v>25</v>
          </cell>
        </row>
        <row r="1017">
          <cell r="I1017" t="str">
            <v>Jumlah</v>
          </cell>
          <cell r="L1017" t="str">
            <v>Rp.</v>
          </cell>
          <cell r="M1017">
            <v>72525</v>
          </cell>
        </row>
        <row r="1018">
          <cell r="F1018" t="str">
            <v>Pas. Urinoir</v>
          </cell>
          <cell r="Q1018">
            <v>202525</v>
          </cell>
        </row>
        <row r="1019">
          <cell r="F1019">
            <v>1</v>
          </cell>
          <cell r="G1019" t="str">
            <v>bh</v>
          </cell>
          <cell r="I1019" t="str">
            <v>Urinoir</v>
          </cell>
          <cell r="J1019" t="str">
            <v>@</v>
          </cell>
          <cell r="K1019" t="str">
            <v>Rp.</v>
          </cell>
          <cell r="L1019">
            <v>200000</v>
          </cell>
          <cell r="M1019">
            <v>200000</v>
          </cell>
        </row>
        <row r="1020">
          <cell r="F1020">
            <v>0.1</v>
          </cell>
          <cell r="G1020" t="str">
            <v>org</v>
          </cell>
          <cell r="I1020" t="str">
            <v>Tukang Batu</v>
          </cell>
          <cell r="J1020" t="str">
            <v>@</v>
          </cell>
          <cell r="K1020" t="str">
            <v>Rp.</v>
          </cell>
          <cell r="L1020">
            <v>25000</v>
          </cell>
          <cell r="M1020">
            <v>2500</v>
          </cell>
        </row>
        <row r="1021">
          <cell r="F1021">
            <v>1E-3</v>
          </cell>
          <cell r="G1021" t="str">
            <v>org</v>
          </cell>
          <cell r="I1021" t="str">
            <v>Mandor</v>
          </cell>
          <cell r="J1021" t="str">
            <v>@</v>
          </cell>
          <cell r="K1021" t="str">
            <v>Rp.</v>
          </cell>
          <cell r="L1021">
            <v>25000</v>
          </cell>
          <cell r="M1021">
            <v>25</v>
          </cell>
        </row>
        <row r="1022">
          <cell r="I1022" t="str">
            <v>Jumlah</v>
          </cell>
          <cell r="L1022" t="str">
            <v>Rp.</v>
          </cell>
          <cell r="M1022">
            <v>202525</v>
          </cell>
        </row>
        <row r="1023">
          <cell r="F1023" t="str">
            <v>Pas. Pipa (PVC) Pembuangan Air Hujan (Langkap Saringan + Assesories)</v>
          </cell>
          <cell r="Q1023">
            <v>751995.2</v>
          </cell>
        </row>
        <row r="1024">
          <cell r="F1024">
            <v>0.14325000000000002</v>
          </cell>
          <cell r="G1024" t="str">
            <v>org</v>
          </cell>
          <cell r="I1024" t="str">
            <v>Pekerja</v>
          </cell>
          <cell r="J1024" t="str">
            <v>@</v>
          </cell>
          <cell r="K1024" t="str">
            <v>Rp.</v>
          </cell>
          <cell r="L1024">
            <v>22500</v>
          </cell>
          <cell r="M1024">
            <v>3223.13</v>
          </cell>
        </row>
        <row r="1025">
          <cell r="F1025">
            <v>1.4325000000000001E-2</v>
          </cell>
          <cell r="G1025" t="str">
            <v>org</v>
          </cell>
          <cell r="I1025" t="str">
            <v>Mandor</v>
          </cell>
          <cell r="J1025" t="str">
            <v>@</v>
          </cell>
          <cell r="K1025" t="str">
            <v>Rp.</v>
          </cell>
          <cell r="L1025">
            <v>25000</v>
          </cell>
          <cell r="M1025">
            <v>358.13</v>
          </cell>
        </row>
        <row r="1026">
          <cell r="F1026">
            <v>1.0982500000000002</v>
          </cell>
          <cell r="G1026" t="str">
            <v>org</v>
          </cell>
          <cell r="I1026" t="str">
            <v>Tukang kayu</v>
          </cell>
          <cell r="J1026" t="str">
            <v>@</v>
          </cell>
          <cell r="K1026" t="str">
            <v>Rp.</v>
          </cell>
          <cell r="L1026">
            <v>25000</v>
          </cell>
          <cell r="M1026">
            <v>27456.25</v>
          </cell>
        </row>
        <row r="1027">
          <cell r="F1027">
            <v>0.10982500000000001</v>
          </cell>
          <cell r="G1027" t="str">
            <v>org</v>
          </cell>
          <cell r="I1027" t="str">
            <v>Kepala Tukang</v>
          </cell>
          <cell r="J1027" t="str">
            <v>@</v>
          </cell>
          <cell r="K1027" t="str">
            <v>Rp.</v>
          </cell>
          <cell r="L1027">
            <v>27500</v>
          </cell>
          <cell r="M1027">
            <v>3020.19</v>
          </cell>
        </row>
        <row r="1028">
          <cell r="F1028">
            <v>9.5500000000000007</v>
          </cell>
          <cell r="G1028" t="str">
            <v>M1</v>
          </cell>
          <cell r="I1028" t="str">
            <v>Pipa PVC 4"</v>
          </cell>
          <cell r="J1028" t="str">
            <v>@</v>
          </cell>
          <cell r="K1028" t="str">
            <v>Rp.</v>
          </cell>
          <cell r="L1028">
            <v>21250</v>
          </cell>
          <cell r="M1028">
            <v>202937.5</v>
          </cell>
        </row>
        <row r="1029">
          <cell r="F1029">
            <v>3</v>
          </cell>
          <cell r="G1029" t="str">
            <v>bh</v>
          </cell>
          <cell r="I1029" t="str">
            <v>Soket PVC 4 "</v>
          </cell>
          <cell r="J1029" t="str">
            <v>@</v>
          </cell>
          <cell r="K1029" t="str">
            <v>Rp.</v>
          </cell>
          <cell r="L1029">
            <v>5000</v>
          </cell>
          <cell r="M1029">
            <v>15000</v>
          </cell>
        </row>
        <row r="1030">
          <cell r="F1030">
            <v>10</v>
          </cell>
          <cell r="G1030" t="str">
            <v>bh</v>
          </cell>
          <cell r="I1030" t="str">
            <v>Klem</v>
          </cell>
          <cell r="J1030" t="str">
            <v>@</v>
          </cell>
          <cell r="K1030" t="str">
            <v>Rp.</v>
          </cell>
          <cell r="L1030">
            <v>45000</v>
          </cell>
          <cell r="M1030">
            <v>450000</v>
          </cell>
        </row>
        <row r="1031">
          <cell r="F1031">
            <v>1</v>
          </cell>
          <cell r="G1031" t="str">
            <v>bh</v>
          </cell>
          <cell r="I1031" t="str">
            <v>Saringan</v>
          </cell>
          <cell r="J1031" t="str">
            <v>@</v>
          </cell>
          <cell r="K1031" t="str">
            <v>Rp.</v>
          </cell>
          <cell r="L1031">
            <v>50000</v>
          </cell>
          <cell r="M1031">
            <v>50000</v>
          </cell>
        </row>
        <row r="1032">
          <cell r="I1032" t="str">
            <v>Jumlah :</v>
          </cell>
          <cell r="J1032" t="str">
            <v>untuk</v>
          </cell>
          <cell r="L1032" t="str">
            <v>Pipa PVC 4"</v>
          </cell>
          <cell r="M1032">
            <v>751995.2</v>
          </cell>
        </row>
        <row r="1033">
          <cell r="F1033" t="str">
            <v>Pas. Pipa (Galv) Pembuangan Air Hujan di Canopy (Lengkap Saringan +</v>
          </cell>
        </row>
        <row r="1034">
          <cell r="F1034" t="str">
            <v>assesories)</v>
          </cell>
          <cell r="Q1034">
            <v>495761.38</v>
          </cell>
        </row>
        <row r="1035">
          <cell r="F1035">
            <v>7.0499999999999993E-2</v>
          </cell>
          <cell r="G1035" t="str">
            <v>org</v>
          </cell>
          <cell r="I1035" t="str">
            <v>Pekerja</v>
          </cell>
          <cell r="J1035" t="str">
            <v>@</v>
          </cell>
          <cell r="K1035" t="str">
            <v>Rp.</v>
          </cell>
          <cell r="L1035">
            <v>22500</v>
          </cell>
          <cell r="M1035">
            <v>1586.25</v>
          </cell>
        </row>
        <row r="1036">
          <cell r="F1036">
            <v>7.0500000000000007E-3</v>
          </cell>
          <cell r="G1036" t="str">
            <v>org</v>
          </cell>
          <cell r="I1036" t="str">
            <v>Mandor</v>
          </cell>
          <cell r="J1036" t="str">
            <v>@</v>
          </cell>
          <cell r="K1036" t="str">
            <v>Rp.</v>
          </cell>
          <cell r="L1036">
            <v>25000</v>
          </cell>
          <cell r="M1036">
            <v>176.25</v>
          </cell>
        </row>
        <row r="1037">
          <cell r="F1037">
            <v>0.54050000000000009</v>
          </cell>
          <cell r="G1037" t="str">
            <v>org</v>
          </cell>
          <cell r="I1037" t="str">
            <v>Tukang kayu</v>
          </cell>
          <cell r="J1037" t="str">
            <v>@</v>
          </cell>
          <cell r="K1037" t="str">
            <v>Rp.</v>
          </cell>
          <cell r="L1037">
            <v>25000</v>
          </cell>
          <cell r="M1037">
            <v>13512.5</v>
          </cell>
        </row>
        <row r="1038">
          <cell r="F1038">
            <v>5.4050000000000001E-2</v>
          </cell>
          <cell r="G1038" t="str">
            <v>org</v>
          </cell>
          <cell r="I1038" t="str">
            <v>Kepala Tukang</v>
          </cell>
          <cell r="J1038" t="str">
            <v>@</v>
          </cell>
          <cell r="K1038" t="str">
            <v>Rp.</v>
          </cell>
          <cell r="L1038">
            <v>27500</v>
          </cell>
          <cell r="M1038">
            <v>1486.38</v>
          </cell>
        </row>
        <row r="1039">
          <cell r="F1039">
            <v>4.7</v>
          </cell>
          <cell r="G1039" t="str">
            <v>M1</v>
          </cell>
          <cell r="I1039" t="str">
            <v xml:space="preserve"> Pipa GIP 2 Dim</v>
          </cell>
          <cell r="J1039" t="str">
            <v>@</v>
          </cell>
          <cell r="K1039" t="str">
            <v>Rp.</v>
          </cell>
          <cell r="L1039">
            <v>40000</v>
          </cell>
          <cell r="M1039">
            <v>188000</v>
          </cell>
        </row>
        <row r="1040">
          <cell r="F1040">
            <v>2</v>
          </cell>
          <cell r="G1040" t="str">
            <v>bh</v>
          </cell>
          <cell r="I1040" t="str">
            <v>Soket GIP 2 Dim</v>
          </cell>
          <cell r="J1040" t="str">
            <v>@</v>
          </cell>
          <cell r="K1040" t="str">
            <v>Rp.</v>
          </cell>
          <cell r="L1040">
            <v>8000</v>
          </cell>
          <cell r="M1040">
            <v>16000</v>
          </cell>
        </row>
        <row r="1041">
          <cell r="F1041">
            <v>5</v>
          </cell>
          <cell r="G1041" t="str">
            <v>bh</v>
          </cell>
          <cell r="I1041" t="str">
            <v>Klem</v>
          </cell>
          <cell r="J1041" t="str">
            <v>@</v>
          </cell>
          <cell r="K1041" t="str">
            <v>Rp.</v>
          </cell>
          <cell r="L1041">
            <v>45000</v>
          </cell>
          <cell r="M1041">
            <v>225000</v>
          </cell>
        </row>
        <row r="1042">
          <cell r="F1042">
            <v>1</v>
          </cell>
          <cell r="G1042" t="str">
            <v>bh</v>
          </cell>
          <cell r="I1042" t="str">
            <v>Saringan</v>
          </cell>
          <cell r="J1042" t="str">
            <v>@</v>
          </cell>
          <cell r="K1042" t="str">
            <v>Rp.</v>
          </cell>
          <cell r="L1042">
            <v>50000</v>
          </cell>
          <cell r="M1042">
            <v>50000</v>
          </cell>
        </row>
        <row r="1043">
          <cell r="I1043" t="str">
            <v>Jumlah :</v>
          </cell>
          <cell r="J1043" t="str">
            <v>untuk</v>
          </cell>
          <cell r="L1043" t="str">
            <v xml:space="preserve"> Pipa GIP 2 Dim</v>
          </cell>
          <cell r="M1043">
            <v>495761.38</v>
          </cell>
        </row>
        <row r="1044">
          <cell r="F1044" t="str">
            <v>Pas. Pipa Penguras Bak (kuningan)</v>
          </cell>
          <cell r="Q1044">
            <v>77000</v>
          </cell>
        </row>
        <row r="1045">
          <cell r="F1045">
            <v>1</v>
          </cell>
          <cell r="G1045" t="str">
            <v>bh</v>
          </cell>
          <cell r="I1045" t="str">
            <v>Pipa Penguras Bak (kuningan)</v>
          </cell>
          <cell r="J1045" t="str">
            <v>@</v>
          </cell>
          <cell r="K1045" t="str">
            <v>Rp.</v>
          </cell>
          <cell r="L1045">
            <v>70000</v>
          </cell>
          <cell r="M1045">
            <v>70000</v>
          </cell>
        </row>
        <row r="1046">
          <cell r="I1046" t="str">
            <v>Upah</v>
          </cell>
          <cell r="M1046">
            <v>7000</v>
          </cell>
        </row>
        <row r="1047">
          <cell r="I1047" t="str">
            <v>Jumlah</v>
          </cell>
          <cell r="L1047" t="str">
            <v>Rp.</v>
          </cell>
          <cell r="M1047">
            <v>77000</v>
          </cell>
        </row>
        <row r="1048">
          <cell r="F1048" t="str">
            <v>Pas. Kaca Cermin + Bingkai</v>
          </cell>
          <cell r="Q1048">
            <v>143000</v>
          </cell>
        </row>
        <row r="1049">
          <cell r="F1049">
            <v>1</v>
          </cell>
          <cell r="G1049" t="str">
            <v>bh</v>
          </cell>
          <cell r="I1049" t="str">
            <v>Kaca Cermin + Bingkai</v>
          </cell>
          <cell r="J1049" t="str">
            <v>@</v>
          </cell>
          <cell r="K1049" t="str">
            <v>Rp.</v>
          </cell>
          <cell r="L1049">
            <v>130000</v>
          </cell>
          <cell r="M1049">
            <v>130000</v>
          </cell>
        </row>
        <row r="1050">
          <cell r="I1050" t="str">
            <v>Upah</v>
          </cell>
          <cell r="M1050">
            <v>13000</v>
          </cell>
        </row>
        <row r="1051">
          <cell r="I1051" t="str">
            <v>Jumlah</v>
          </cell>
          <cell r="L1051" t="str">
            <v>Rp.</v>
          </cell>
          <cell r="M1051">
            <v>143000</v>
          </cell>
        </row>
        <row r="1052">
          <cell r="F1052" t="str">
            <v>Pas. Ralling Pipa f 2" Stailless Steel utk Tangga 1/2 Lingkaran</v>
          </cell>
          <cell r="Q1052">
            <v>2654460.8199999998</v>
          </cell>
        </row>
        <row r="1053">
          <cell r="F1053">
            <v>19.148499999999999</v>
          </cell>
          <cell r="G1053" t="str">
            <v>M'</v>
          </cell>
          <cell r="I1053" t="str">
            <v>Pipa f 2" Stailless Steel</v>
          </cell>
          <cell r="J1053" t="str">
            <v>@</v>
          </cell>
          <cell r="K1053" t="str">
            <v>Rp.</v>
          </cell>
          <cell r="L1053">
            <v>100000</v>
          </cell>
          <cell r="M1053">
            <v>1914850</v>
          </cell>
        </row>
        <row r="1054">
          <cell r="F1054">
            <v>1</v>
          </cell>
          <cell r="G1054" t="str">
            <v>Ls</v>
          </cell>
          <cell r="I1054" t="str">
            <v>Biaya Las</v>
          </cell>
          <cell r="J1054" t="str">
            <v>@</v>
          </cell>
          <cell r="K1054" t="str">
            <v>Rp.</v>
          </cell>
          <cell r="L1054">
            <v>574455</v>
          </cell>
          <cell r="M1054">
            <v>574455</v>
          </cell>
        </row>
        <row r="1055">
          <cell r="F1055">
            <v>0.38296999999999998</v>
          </cell>
          <cell r="G1055" t="str">
            <v>org</v>
          </cell>
          <cell r="I1055" t="str">
            <v>Tukang Besi</v>
          </cell>
          <cell r="J1055" t="str">
            <v>@</v>
          </cell>
          <cell r="K1055" t="str">
            <v>Rp.</v>
          </cell>
          <cell r="L1055">
            <v>25000</v>
          </cell>
          <cell r="M1055">
            <v>9574.25</v>
          </cell>
        </row>
        <row r="1056">
          <cell r="F1056">
            <v>6.7019749999999991</v>
          </cell>
          <cell r="G1056" t="str">
            <v>org</v>
          </cell>
          <cell r="I1056" t="str">
            <v>Pekerja</v>
          </cell>
          <cell r="J1056" t="str">
            <v>@</v>
          </cell>
          <cell r="K1056" t="str">
            <v>Rp.</v>
          </cell>
          <cell r="L1056">
            <v>22500</v>
          </cell>
          <cell r="M1056">
            <v>150794.44</v>
          </cell>
        </row>
        <row r="1057">
          <cell r="F1057">
            <v>0.19148499999999999</v>
          </cell>
          <cell r="G1057" t="str">
            <v>org</v>
          </cell>
          <cell r="I1057" t="str">
            <v>Mandor</v>
          </cell>
          <cell r="J1057" t="str">
            <v>@</v>
          </cell>
          <cell r="K1057" t="str">
            <v>Rp.</v>
          </cell>
          <cell r="L1057">
            <v>25000</v>
          </cell>
          <cell r="M1057">
            <v>4787.13</v>
          </cell>
        </row>
        <row r="1058">
          <cell r="I1058" t="str">
            <v>Jumlah</v>
          </cell>
          <cell r="L1058" t="str">
            <v>Rp.</v>
          </cell>
          <cell r="M1058">
            <v>2654460.8199999998</v>
          </cell>
        </row>
        <row r="1059">
          <cell r="F1059" t="str">
            <v>Pas. Ralling Pipa f 2" Stailless Steel utk Tangga Tengah</v>
          </cell>
          <cell r="Q1059">
            <v>2254042.5</v>
          </cell>
        </row>
        <row r="1060">
          <cell r="F1060">
            <v>16.260000000000002</v>
          </cell>
          <cell r="G1060" t="str">
            <v>M'</v>
          </cell>
          <cell r="I1060" t="str">
            <v>Pipa f 2" Stailless Steel</v>
          </cell>
          <cell r="J1060" t="str">
            <v>@</v>
          </cell>
          <cell r="K1060" t="str">
            <v>Rp.</v>
          </cell>
          <cell r="L1060">
            <v>100000</v>
          </cell>
          <cell r="M1060">
            <v>1626000</v>
          </cell>
        </row>
        <row r="1061">
          <cell r="F1061">
            <v>1</v>
          </cell>
          <cell r="G1061" t="str">
            <v>Ls</v>
          </cell>
          <cell r="I1061" t="str">
            <v>Biaya Las</v>
          </cell>
          <cell r="J1061" t="str">
            <v>@</v>
          </cell>
          <cell r="K1061" t="str">
            <v>Rp.</v>
          </cell>
          <cell r="L1061">
            <v>487800</v>
          </cell>
          <cell r="M1061">
            <v>487800</v>
          </cell>
        </row>
        <row r="1062">
          <cell r="F1062">
            <v>0.32520000000000004</v>
          </cell>
          <cell r="G1062" t="str">
            <v>org</v>
          </cell>
          <cell r="I1062" t="str">
            <v>Tukang Besi</v>
          </cell>
          <cell r="J1062" t="str">
            <v>@</v>
          </cell>
          <cell r="K1062" t="str">
            <v>Rp.</v>
          </cell>
          <cell r="L1062">
            <v>25000</v>
          </cell>
          <cell r="M1062">
            <v>8130</v>
          </cell>
        </row>
        <row r="1063">
          <cell r="F1063">
            <v>5.6909999999999998</v>
          </cell>
          <cell r="G1063" t="str">
            <v>org</v>
          </cell>
          <cell r="I1063" t="str">
            <v>Pekerja</v>
          </cell>
          <cell r="J1063" t="str">
            <v>@</v>
          </cell>
          <cell r="K1063" t="str">
            <v>Rp.</v>
          </cell>
          <cell r="L1063">
            <v>22500</v>
          </cell>
          <cell r="M1063">
            <v>128047.5</v>
          </cell>
        </row>
        <row r="1064">
          <cell r="F1064">
            <v>0.16260000000000002</v>
          </cell>
          <cell r="G1064" t="str">
            <v>org</v>
          </cell>
          <cell r="I1064" t="str">
            <v>Mandor</v>
          </cell>
          <cell r="J1064" t="str">
            <v>@</v>
          </cell>
          <cell r="K1064" t="str">
            <v>Rp.</v>
          </cell>
          <cell r="L1064">
            <v>25000</v>
          </cell>
          <cell r="M1064">
            <v>4065</v>
          </cell>
        </row>
        <row r="1065">
          <cell r="I1065" t="str">
            <v>Jumlah</v>
          </cell>
          <cell r="L1065" t="str">
            <v>Rp.</v>
          </cell>
          <cell r="M1065">
            <v>2254042.5</v>
          </cell>
        </row>
        <row r="1066">
          <cell r="F1066" t="str">
            <v>Pas. Ralling Pipa f 2" Stailless Steel utk R. Staf</v>
          </cell>
          <cell r="Q1066">
            <v>332700</v>
          </cell>
        </row>
        <row r="1067">
          <cell r="F1067">
            <v>2.4</v>
          </cell>
          <cell r="G1067" t="str">
            <v>M'</v>
          </cell>
          <cell r="I1067" t="str">
            <v>Pipa f 2" Stailless Steel</v>
          </cell>
          <cell r="J1067" t="str">
            <v>@</v>
          </cell>
          <cell r="K1067" t="str">
            <v>Rp.</v>
          </cell>
          <cell r="L1067">
            <v>100000</v>
          </cell>
          <cell r="M1067">
            <v>240000</v>
          </cell>
        </row>
        <row r="1068">
          <cell r="F1068">
            <v>1</v>
          </cell>
          <cell r="G1068" t="str">
            <v>Ls</v>
          </cell>
          <cell r="I1068" t="str">
            <v>Biaya Las</v>
          </cell>
          <cell r="J1068" t="str">
            <v>@</v>
          </cell>
          <cell r="K1068" t="str">
            <v>Rp.</v>
          </cell>
          <cell r="L1068">
            <v>72000</v>
          </cell>
          <cell r="M1068">
            <v>72000</v>
          </cell>
        </row>
        <row r="1069">
          <cell r="F1069">
            <v>4.8000000000000001E-2</v>
          </cell>
          <cell r="G1069" t="str">
            <v>org</v>
          </cell>
          <cell r="I1069" t="str">
            <v>Tukang Besi</v>
          </cell>
          <cell r="J1069" t="str">
            <v>@</v>
          </cell>
          <cell r="K1069" t="str">
            <v>Rp.</v>
          </cell>
          <cell r="L1069">
            <v>25000</v>
          </cell>
          <cell r="M1069">
            <v>1200</v>
          </cell>
        </row>
        <row r="1070">
          <cell r="F1070">
            <v>0.84</v>
          </cell>
          <cell r="G1070" t="str">
            <v>org</v>
          </cell>
          <cell r="I1070" t="str">
            <v>Pekerja</v>
          </cell>
          <cell r="J1070" t="str">
            <v>@</v>
          </cell>
          <cell r="K1070" t="str">
            <v>Rp.</v>
          </cell>
          <cell r="L1070">
            <v>22500</v>
          </cell>
          <cell r="M1070">
            <v>18900</v>
          </cell>
        </row>
        <row r="1071">
          <cell r="F1071">
            <v>2.4E-2</v>
          </cell>
          <cell r="G1071" t="str">
            <v>org</v>
          </cell>
          <cell r="I1071" t="str">
            <v>Mandor</v>
          </cell>
          <cell r="J1071" t="str">
            <v>@</v>
          </cell>
          <cell r="K1071" t="str">
            <v>Rp.</v>
          </cell>
          <cell r="L1071">
            <v>25000</v>
          </cell>
          <cell r="M1071">
            <v>600</v>
          </cell>
        </row>
        <row r="1072">
          <cell r="I1072" t="str">
            <v>Jumlah</v>
          </cell>
          <cell r="L1072" t="str">
            <v>Rp.</v>
          </cell>
          <cell r="M1072">
            <v>332700</v>
          </cell>
        </row>
        <row r="1073">
          <cell r="F1073" t="str">
            <v>Pekerjaan Saluran Keliling</v>
          </cell>
          <cell r="Q1073">
            <v>138280.01999999999</v>
          </cell>
        </row>
        <row r="1074">
          <cell r="F1074">
            <v>0.42</v>
          </cell>
          <cell r="G1074" t="str">
            <v>M3</v>
          </cell>
          <cell r="I1074" t="str">
            <v>Galian Tanah Biasa</v>
          </cell>
          <cell r="J1074" t="str">
            <v>@</v>
          </cell>
          <cell r="K1074" t="str">
            <v>Rp.</v>
          </cell>
          <cell r="L1074">
            <v>17500</v>
          </cell>
          <cell r="M1074">
            <v>7350</v>
          </cell>
        </row>
        <row r="1075">
          <cell r="F1075">
            <v>6.8000000000000005E-2</v>
          </cell>
          <cell r="G1075" t="str">
            <v>M3</v>
          </cell>
          <cell r="I1075" t="str">
            <v>Ps. Batu Aanstamping</v>
          </cell>
          <cell r="J1075" t="str">
            <v>@</v>
          </cell>
          <cell r="K1075" t="str">
            <v>Rp.</v>
          </cell>
          <cell r="L1075">
            <v>35875</v>
          </cell>
          <cell r="M1075">
            <v>2439.5</v>
          </cell>
        </row>
        <row r="1076">
          <cell r="F1076">
            <v>6.8000000000000005E-2</v>
          </cell>
          <cell r="G1076" t="str">
            <v>M3</v>
          </cell>
          <cell r="I1076" t="str">
            <v>Urugan Pasir</v>
          </cell>
          <cell r="J1076" t="str">
            <v>@</v>
          </cell>
          <cell r="K1076" t="str">
            <v>Rp.</v>
          </cell>
          <cell r="L1076">
            <v>92000</v>
          </cell>
          <cell r="M1076">
            <v>6256</v>
          </cell>
        </row>
        <row r="1077">
          <cell r="F1077">
            <v>0.26</v>
          </cell>
          <cell r="G1077" t="str">
            <v>M3</v>
          </cell>
          <cell r="I1077" t="str">
            <v>Pas. Batu 1 Pc : 5 Psr</v>
          </cell>
          <cell r="J1077" t="str">
            <v>@</v>
          </cell>
          <cell r="K1077" t="str">
            <v>Rp.</v>
          </cell>
          <cell r="L1077">
            <v>299362.5</v>
          </cell>
          <cell r="M1077">
            <v>77834.25</v>
          </cell>
        </row>
        <row r="1078">
          <cell r="F1078">
            <v>1.3</v>
          </cell>
          <cell r="G1078" t="str">
            <v>M2</v>
          </cell>
          <cell r="I1078" t="str">
            <v>Plesteran Trasram 1 Pc : 2 Psr</v>
          </cell>
          <cell r="J1078" t="str">
            <v>@</v>
          </cell>
          <cell r="K1078" t="str">
            <v>Rp.</v>
          </cell>
          <cell r="L1078">
            <v>25323.375</v>
          </cell>
          <cell r="M1078">
            <v>32920.39</v>
          </cell>
        </row>
        <row r="1079">
          <cell r="F1079">
            <v>1.3</v>
          </cell>
          <cell r="G1079" t="str">
            <v>M2</v>
          </cell>
          <cell r="I1079" t="str">
            <v>Acian</v>
          </cell>
          <cell r="J1079" t="str">
            <v>@</v>
          </cell>
          <cell r="K1079" t="str">
            <v>Rp.</v>
          </cell>
          <cell r="L1079">
            <v>6066.25</v>
          </cell>
          <cell r="M1079">
            <v>7886.13</v>
          </cell>
        </row>
        <row r="1080">
          <cell r="F1080">
            <v>0.05</v>
          </cell>
          <cell r="G1080" t="str">
            <v>M3</v>
          </cell>
          <cell r="I1080" t="str">
            <v>Taburan Kerikil</v>
          </cell>
          <cell r="J1080" t="str">
            <v>@</v>
          </cell>
          <cell r="K1080" t="str">
            <v>Rp.</v>
          </cell>
          <cell r="L1080">
            <v>71875</v>
          </cell>
          <cell r="M1080">
            <v>3593.75</v>
          </cell>
        </row>
        <row r="1081">
          <cell r="I1081" t="str">
            <v>Jumlah</v>
          </cell>
          <cell r="L1081" t="str">
            <v>Rp.</v>
          </cell>
          <cell r="M1081">
            <v>138280.01999999999</v>
          </cell>
        </row>
        <row r="1082">
          <cell r="F1082" t="str">
            <v>Bak Air Keramik WC/KM Uk. 70 x 75 cm, t = 60 cm</v>
          </cell>
          <cell r="Q1082">
            <v>566116.04</v>
          </cell>
        </row>
        <row r="1083">
          <cell r="F1083">
            <v>0.17400000000000002</v>
          </cell>
          <cell r="G1083" t="str">
            <v>M3</v>
          </cell>
          <cell r="I1083" t="str">
            <v>Pas. Batu trasram 1 Pc : 3 Psr</v>
          </cell>
          <cell r="J1083" t="str">
            <v>@</v>
          </cell>
          <cell r="K1083" t="str">
            <v>Rp.</v>
          </cell>
          <cell r="L1083">
            <v>574937.5</v>
          </cell>
          <cell r="M1083">
            <v>100039.13</v>
          </cell>
        </row>
        <row r="1084">
          <cell r="F1084">
            <v>3.48</v>
          </cell>
          <cell r="G1084" t="str">
            <v>M2</v>
          </cell>
          <cell r="I1084" t="str">
            <v>Plesteran Trasram 1 Pc : 2 Psr</v>
          </cell>
          <cell r="J1084" t="str">
            <v>@</v>
          </cell>
          <cell r="K1084" t="str">
            <v>Rp.</v>
          </cell>
          <cell r="L1084">
            <v>25323.375</v>
          </cell>
          <cell r="M1084">
            <v>88125.35</v>
          </cell>
        </row>
        <row r="1085">
          <cell r="F1085">
            <v>5.2499999999999991E-2</v>
          </cell>
          <cell r="G1085" t="str">
            <v>M3</v>
          </cell>
          <cell r="I1085" t="str">
            <v>Beton Rabat 1 Pc : 3 Psr : 5 Krl</v>
          </cell>
          <cell r="J1085" t="str">
            <v>@</v>
          </cell>
          <cell r="K1085" t="str">
            <v>Rp.</v>
          </cell>
          <cell r="L1085">
            <v>618125</v>
          </cell>
          <cell r="M1085">
            <v>32451.56</v>
          </cell>
        </row>
        <row r="1086">
          <cell r="F1086">
            <v>4</v>
          </cell>
          <cell r="G1086" t="str">
            <v>M2</v>
          </cell>
          <cell r="I1086" t="str">
            <v>Pas. Tegel Mozaik  20 x 20 cm</v>
          </cell>
          <cell r="J1086" t="str">
            <v>@</v>
          </cell>
          <cell r="K1086" t="str">
            <v>Rp.</v>
          </cell>
          <cell r="L1086">
            <v>86375</v>
          </cell>
          <cell r="M1086">
            <v>345500</v>
          </cell>
        </row>
        <row r="1087">
          <cell r="I1087" t="str">
            <v>Jumlah</v>
          </cell>
          <cell r="L1087" t="str">
            <v>Rp.</v>
          </cell>
          <cell r="M1087">
            <v>566116.04</v>
          </cell>
        </row>
      </sheetData>
      <sheetData sheetId="16"/>
      <sheetData sheetId="17"/>
      <sheetData sheetId="18"/>
      <sheetData sheetId="19"/>
      <sheetData sheetId="20"/>
      <sheetData sheetId="21"/>
      <sheetData sheetId="22"/>
      <sheetData sheetId="23"/>
      <sheetData sheetId="2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MINAT"/>
      <sheetName val="pakta"/>
      <sheetName val="Kual1"/>
      <sheetName val="Kual2"/>
      <sheetName val="Kual3"/>
      <sheetName val="Kual4"/>
      <sheetName val="SKK"/>
      <sheetName val="PERNYATAAN"/>
      <sheetName val="KEBENARAN DATA"/>
      <sheetName val="KNTK PERSON"/>
      <sheetName val="KUR FITAE"/>
      <sheetName val="dftr isian kualif"/>
      <sheetName val="SEWA"/>
      <sheetName val="AMPLOP"/>
      <sheetName val="Kual5"/>
      <sheetName val="COVER"/>
      <sheetName val="DARTAR ISI"/>
      <sheetName val="KOP"/>
      <sheetName val="GARANSI"/>
      <sheetName val="AMPLOP (2)"/>
    </sheetNames>
    <sheetDataSet>
      <sheetData sheetId="0">
        <row r="3">
          <cell r="C3" t="str">
            <v xml:space="preserve">Direktur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ANALISA HARGA SATUAN"/>
      <sheetName val="1 RKB"/>
      <sheetName val="PENAMB TU"/>
      <sheetName val="PERPUS"/>
      <sheetName val="RMH JAGA"/>
      <sheetName val="MEUBELER"/>
      <sheetName val="REKAP TOTAL"/>
      <sheetName val="DANA PUSAT"/>
      <sheetName val="KAPENG"/>
      <sheetName val="BAP 1"/>
      <sheetName val="BAP2"/>
      <sheetName val="BAP KAS"/>
      <sheetName val="FOTO"/>
      <sheetName val="COVER DOK"/>
      <sheetName val="HOK"/>
      <sheetName val="COVER"/>
      <sheetName val="CO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BA"/>
      <sheetName val="MutasiA"/>
      <sheetName val="InventA"/>
      <sheetName val="KIBB"/>
      <sheetName val="mutasi B_ok"/>
      <sheetName val="MutasiB"/>
      <sheetName val="InventB"/>
      <sheetName val="KIBC"/>
      <sheetName val="MutasiC"/>
      <sheetName val="InventC"/>
      <sheetName val="KIBD"/>
      <sheetName val="MutasiD"/>
      <sheetName val="InventD"/>
      <sheetName val="KIBE"/>
      <sheetName val="MutasiE"/>
      <sheetName val="InventE"/>
      <sheetName val="kode"/>
      <sheetName val="MutasiF"/>
      <sheetName val="InventF"/>
      <sheetName val="KIBF"/>
      <sheetName val="Sheet1"/>
      <sheetName val="KIB 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4">
          <cell r="B4" t="str">
            <v>1 Pengadaan (BM)</v>
          </cell>
          <cell r="E4" t="str">
            <v>1 Pengadaan Belum Tercatat</v>
          </cell>
          <cell r="H4" t="str">
            <v>Pembelian</v>
          </cell>
        </row>
        <row r="5">
          <cell r="B5" t="str">
            <v>2 Kapitalisasi Non BM</v>
          </cell>
          <cell r="E5" t="str">
            <v>2 Hibah Belum Tercatat</v>
          </cell>
          <cell r="H5" t="str">
            <v>Hibah</v>
          </cell>
        </row>
        <row r="6">
          <cell r="B6" t="str">
            <v>3 Mutasi Masuk antar SKPD</v>
          </cell>
          <cell r="E6" t="str">
            <v>3 Mutasi Masuk dari SKPD Lain</v>
          </cell>
          <cell r="H6" t="str">
            <v>Pertukaran</v>
          </cell>
        </row>
        <row r="7">
          <cell r="B7" t="str">
            <v>4 Hibah Masuk</v>
          </cell>
          <cell r="E7" t="str">
            <v>4 Reklas Inventaris Masuk</v>
          </cell>
          <cell r="H7" t="str">
            <v>Sewa Beli</v>
          </cell>
        </row>
        <row r="8">
          <cell r="B8" t="str">
            <v>5 Pindahan dari KDP</v>
          </cell>
          <cell r="E8" t="str">
            <v>5 Mutasi Masuk Lainnya</v>
          </cell>
          <cell r="H8" t="str">
            <v>Pinjam</v>
          </cell>
        </row>
        <row r="9">
          <cell r="B9" t="str">
            <v>6 Reklas Aset Masuk</v>
          </cell>
          <cell r="E9" t="str">
            <v>6 Penghapusan Belum Tercatat</v>
          </cell>
        </row>
        <row r="10">
          <cell r="B10" t="str">
            <v>7 Koreksi Masuk Lainnya</v>
          </cell>
          <cell r="E10" t="str">
            <v>7 Barang Hilang/Tidak Ditemukan</v>
          </cell>
        </row>
        <row r="11">
          <cell r="B11" t="str">
            <v>8 Hibah Keluar</v>
          </cell>
          <cell r="E11" t="str">
            <v>8 Mutasi Keluar ke SKPD Lain</v>
          </cell>
        </row>
        <row r="12">
          <cell r="B12" t="str">
            <v>9 Mutasi Keluar antar SKPD</v>
          </cell>
          <cell r="E12" t="str">
            <v>9 Reklas Inventaris Keluar</v>
          </cell>
        </row>
        <row r="13">
          <cell r="B13" t="str">
            <v>10 Dipindahkan ke Aset Lain-Lain</v>
          </cell>
          <cell r="E13" t="str">
            <v>10 Mutasi Keluar Lainnya</v>
          </cell>
        </row>
        <row r="14">
          <cell r="B14" t="str">
            <v>11 Reklas Aset Keluar</v>
          </cell>
        </row>
        <row r="15">
          <cell r="B15" t="str">
            <v>12 Penghapusan</v>
          </cell>
        </row>
        <row r="16">
          <cell r="B16" t="str">
            <v>13 Koreksi Keluar Lainnya</v>
          </cell>
        </row>
      </sheetData>
      <sheetData sheetId="17" refreshError="1"/>
      <sheetData sheetId="18" refreshError="1"/>
      <sheetData sheetId="19" refreshError="1"/>
      <sheetData sheetId="20" refreshError="1"/>
      <sheetData sheetId="2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at Lelang"/>
      <sheetName val="KLT"/>
      <sheetName val="KULIT"/>
      <sheetName val="Check"/>
      <sheetName val="srt~pen"/>
      <sheetName val="bahan"/>
      <sheetName val="Dftr Isian Kualifikasi"/>
      <sheetName val="anal"/>
      <sheetName val="rek~anal"/>
      <sheetName val="metode"/>
      <sheetName val="Jdwl, Alt&amp;Personil"/>
      <sheetName val="Rab-Jab"/>
      <sheetName val="rekap"/>
      <sheetName val="rek~Pro"/>
      <sheetName val="prodalt"/>
      <sheetName val="opsalat"/>
      <sheetName val="Pernyt."/>
      <sheetName val="Ket."/>
      <sheetName val="Gal. C"/>
      <sheetName val="QA"/>
      <sheetName val="Prod.DN"/>
      <sheetName val="STRUKT."/>
      <sheetName val="TGS"/>
      <sheetName val="sUB koN"/>
      <sheetName val="df-peral"/>
      <sheetName val="df-Pers"/>
      <sheetName val="Bagan"/>
      <sheetName val="All Prsn."/>
      <sheetName val="Rsk"/>
      <sheetName val="Kan Lokal"/>
      <sheetName val="D~Adm"/>
      <sheetName val="Lds&amp;Pengurus"/>
      <sheetName val="D~Uang"/>
      <sheetName val="Neraca"/>
      <sheetName val="Png. Perus"/>
      <sheetName val="Modal Kerja"/>
      <sheetName val="Dlm~Ngr"/>
      <sheetName val="D~Lamp~pen"/>
      <sheetName val="M~Lelang"/>
      <sheetName val="K~Personil"/>
      <sheetName val="D~Isian Kuali"/>
      <sheetName val="Bhn"/>
      <sheetName val="Jdwl~Alt&amp;Personil"/>
      <sheetName val="Rab~Jab"/>
      <sheetName val="Kan~Lokal"/>
      <sheetName val="personalia"/>
      <sheetName val="D~alt"/>
      <sheetName val="Pers~Inti"/>
      <sheetName val="Sub~kon"/>
      <sheetName val="peral~tunjang"/>
      <sheetName val="Data pengalaman Kerja"/>
      <sheetName val="Kontak Personil"/>
      <sheetName val="Yg sdg kerja"/>
      <sheetName val="Peralatan"/>
      <sheetName val="Data Keuangan"/>
      <sheetName val="Lds hkm, Pengurus"/>
      <sheetName val="data adfministrasi"/>
      <sheetName val="Minat"/>
      <sheetName val="srt~pen (2)"/>
      <sheetName val="srt~pen (3)"/>
      <sheetName val="GEL"/>
      <sheetName val="Kgt."/>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refreshError="1"/>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row r="7">
          <cell r="A7" t="str">
            <v>PROYEK</v>
          </cell>
          <cell r="D7" t="str">
            <v>:</v>
          </cell>
          <cell r="E7" t="str">
            <v>IRIGASI NUSA TENGGARA TIMUR</v>
          </cell>
        </row>
        <row r="8">
          <cell r="A8" t="str">
            <v>PEKERJAAN</v>
          </cell>
          <cell r="D8" t="str">
            <v>:</v>
          </cell>
          <cell r="E8" t="str">
            <v>LANJUTAN PEMBANGUNAN JARINGAN IRIGASI</v>
          </cell>
        </row>
        <row r="9">
          <cell r="E9" t="str">
            <v>DI. KURUBOKO ( 1200 Ha )</v>
          </cell>
        </row>
        <row r="10">
          <cell r="A10" t="str">
            <v>KABUPATEN</v>
          </cell>
          <cell r="D10" t="str">
            <v>:</v>
          </cell>
          <cell r="E10" t="str">
            <v>NGADA</v>
          </cell>
        </row>
        <row r="11">
          <cell r="A11" t="str">
            <v xml:space="preserve">TAHUN ANGGARAN  </v>
          </cell>
          <cell r="D11" t="str">
            <v>:</v>
          </cell>
          <cell r="E11" t="str">
            <v>2004</v>
          </cell>
        </row>
        <row r="12">
          <cell r="A12" t="str">
            <v>SUMBER DANA</v>
          </cell>
          <cell r="D12" t="str">
            <v>:</v>
          </cell>
          <cell r="E12" t="str">
            <v>APBN</v>
          </cell>
        </row>
        <row r="14">
          <cell r="A14" t="str">
            <v>DAFTAR  UPAH  DAN  HARGA  BAHAN</v>
          </cell>
        </row>
        <row r="17">
          <cell r="A17" t="str">
            <v>NO.</v>
          </cell>
          <cell r="B17" t="str">
            <v>URAIAN</v>
          </cell>
          <cell r="F17" t="str">
            <v>SATUAN</v>
          </cell>
          <cell r="G17" t="str">
            <v>HARGA SATUAN</v>
          </cell>
        </row>
        <row r="20">
          <cell r="A20" t="str">
            <v>I</v>
          </cell>
          <cell r="C20" t="str">
            <v>U P A H.</v>
          </cell>
        </row>
        <row r="21">
          <cell r="A21">
            <v>1</v>
          </cell>
          <cell r="C21" t="str">
            <v>M e k a n i k</v>
          </cell>
          <cell r="F21" t="str">
            <v>Hari</v>
          </cell>
          <cell r="G21">
            <v>40000</v>
          </cell>
        </row>
        <row r="22">
          <cell r="A22">
            <v>2</v>
          </cell>
          <cell r="C22" t="str">
            <v>O p e r a t o r</v>
          </cell>
          <cell r="F22" t="str">
            <v>Hari</v>
          </cell>
          <cell r="G22">
            <v>40000</v>
          </cell>
        </row>
        <row r="23">
          <cell r="A23">
            <v>3</v>
          </cell>
          <cell r="C23" t="str">
            <v>P e k e r j a</v>
          </cell>
          <cell r="F23" t="str">
            <v>Hari</v>
          </cell>
          <cell r="G23">
            <v>17500</v>
          </cell>
        </row>
        <row r="24">
          <cell r="A24">
            <v>4</v>
          </cell>
          <cell r="C24" t="str">
            <v>T u k a n g</v>
          </cell>
          <cell r="F24" t="str">
            <v>Hari</v>
          </cell>
          <cell r="G24">
            <v>25000</v>
          </cell>
        </row>
        <row r="25">
          <cell r="A25">
            <v>5</v>
          </cell>
          <cell r="C25" t="str">
            <v>Kepala Tukang</v>
          </cell>
          <cell r="F25" t="str">
            <v>Hari</v>
          </cell>
          <cell r="G25">
            <v>35000</v>
          </cell>
        </row>
        <row r="26">
          <cell r="A26">
            <v>6</v>
          </cell>
          <cell r="C26" t="str">
            <v>M a n d o r</v>
          </cell>
          <cell r="F26" t="str">
            <v>Hari</v>
          </cell>
          <cell r="G26">
            <v>30000</v>
          </cell>
        </row>
        <row r="27">
          <cell r="A27">
            <v>7</v>
          </cell>
          <cell r="C27" t="str">
            <v>S o p i r</v>
          </cell>
          <cell r="F27" t="str">
            <v>Hari</v>
          </cell>
          <cell r="G27">
            <v>35000</v>
          </cell>
        </row>
        <row r="28">
          <cell r="A28">
            <v>8</v>
          </cell>
          <cell r="C28" t="str">
            <v>Pembantu Sopir</v>
          </cell>
          <cell r="F28" t="str">
            <v>Hari</v>
          </cell>
          <cell r="G28">
            <v>17500</v>
          </cell>
        </row>
        <row r="29">
          <cell r="A29">
            <v>9</v>
          </cell>
          <cell r="C29" t="str">
            <v>Pembantu Operator</v>
          </cell>
          <cell r="F29" t="str">
            <v>Hari</v>
          </cell>
          <cell r="G29">
            <v>17500</v>
          </cell>
        </row>
        <row r="31">
          <cell r="A31" t="str">
            <v>II</v>
          </cell>
          <cell r="C31" t="str">
            <v>B A H A N.</v>
          </cell>
        </row>
        <row r="32">
          <cell r="A32">
            <v>1</v>
          </cell>
          <cell r="C32" t="str">
            <v>Pasir Pasang</v>
          </cell>
          <cell r="F32" t="str">
            <v>M3</v>
          </cell>
          <cell r="G32">
            <v>226050</v>
          </cell>
        </row>
        <row r="33">
          <cell r="A33">
            <v>2</v>
          </cell>
          <cell r="C33" t="str">
            <v>Sirtu</v>
          </cell>
          <cell r="F33" t="str">
            <v>M3</v>
          </cell>
          <cell r="G33">
            <v>114300</v>
          </cell>
        </row>
        <row r="34">
          <cell r="A34">
            <v>3</v>
          </cell>
          <cell r="C34" t="str">
            <v>Pasir Urugan</v>
          </cell>
          <cell r="F34" t="str">
            <v>M3</v>
          </cell>
          <cell r="G34">
            <v>114300</v>
          </cell>
        </row>
        <row r="35">
          <cell r="A35">
            <v>4</v>
          </cell>
          <cell r="C35" t="str">
            <v>Batu Kali</v>
          </cell>
          <cell r="F35" t="str">
            <v>M3</v>
          </cell>
          <cell r="G35">
            <v>85100</v>
          </cell>
        </row>
        <row r="36">
          <cell r="A36">
            <v>5</v>
          </cell>
          <cell r="C36" t="str">
            <v>S e m e n</v>
          </cell>
          <cell r="F36" t="str">
            <v>Zak</v>
          </cell>
          <cell r="G36">
            <v>26750</v>
          </cell>
        </row>
        <row r="37">
          <cell r="A37">
            <v>6</v>
          </cell>
          <cell r="C37" t="str">
            <v>Batu Bata Merah</v>
          </cell>
          <cell r="F37" t="str">
            <v>Buah</v>
          </cell>
          <cell r="G37">
            <v>250</v>
          </cell>
        </row>
        <row r="38">
          <cell r="A38">
            <v>7</v>
          </cell>
          <cell r="C38" t="str">
            <v>Kapur</v>
          </cell>
          <cell r="F38" t="str">
            <v>M3</v>
          </cell>
          <cell r="G38">
            <v>25000</v>
          </cell>
        </row>
        <row r="39">
          <cell r="A39">
            <v>8</v>
          </cell>
          <cell r="C39" t="str">
            <v>Tanah Lempung</v>
          </cell>
          <cell r="F39" t="str">
            <v>M3</v>
          </cell>
          <cell r="G39">
            <v>12500</v>
          </cell>
        </row>
        <row r="40">
          <cell r="A40">
            <v>9</v>
          </cell>
          <cell r="C40" t="str">
            <v>Batu Kerikil / Batu Pecah</v>
          </cell>
          <cell r="F40" t="str">
            <v>M3</v>
          </cell>
          <cell r="G40">
            <v>263620</v>
          </cell>
        </row>
        <row r="41">
          <cell r="A41">
            <v>10</v>
          </cell>
          <cell r="C41" t="str">
            <v>Besi Beton</v>
          </cell>
          <cell r="F41" t="str">
            <v>Kg</v>
          </cell>
          <cell r="G41">
            <v>4800</v>
          </cell>
        </row>
        <row r="42">
          <cell r="A42">
            <v>11</v>
          </cell>
          <cell r="C42" t="str">
            <v>Kawat Ikat Beton</v>
          </cell>
          <cell r="F42" t="str">
            <v>Kg</v>
          </cell>
          <cell r="G42">
            <v>10400</v>
          </cell>
        </row>
        <row r="43">
          <cell r="A43">
            <v>12</v>
          </cell>
          <cell r="C43" t="str">
            <v>Kayu Kelas II</v>
          </cell>
          <cell r="F43" t="str">
            <v>M3</v>
          </cell>
          <cell r="G43">
            <v>791600</v>
          </cell>
        </row>
        <row r="44">
          <cell r="A44">
            <v>13</v>
          </cell>
          <cell r="C44" t="str">
            <v>Multipleks</v>
          </cell>
          <cell r="F44" t="str">
            <v>Lbr</v>
          </cell>
          <cell r="G44">
            <v>110112</v>
          </cell>
        </row>
        <row r="45">
          <cell r="A45">
            <v>14</v>
          </cell>
          <cell r="C45" t="str">
            <v>P a k u</v>
          </cell>
          <cell r="F45" t="str">
            <v>Kg</v>
          </cell>
          <cell r="G45">
            <v>8500</v>
          </cell>
        </row>
        <row r="46">
          <cell r="A46">
            <v>15</v>
          </cell>
          <cell r="C46" t="str">
            <v>Pipa Galvanis ø 2"</v>
          </cell>
          <cell r="F46" t="str">
            <v>Staf</v>
          </cell>
          <cell r="G46">
            <v>55000</v>
          </cell>
        </row>
        <row r="47">
          <cell r="A47">
            <v>16</v>
          </cell>
          <cell r="C47" t="str">
            <v>Pipa Galvanis ø 3"</v>
          </cell>
          <cell r="F47" t="str">
            <v>M1</v>
          </cell>
          <cell r="G47">
            <v>145000</v>
          </cell>
        </row>
        <row r="48">
          <cell r="A48">
            <v>17</v>
          </cell>
          <cell r="C48" t="str">
            <v>Pipa PVC ø 4"</v>
          </cell>
          <cell r="F48" t="str">
            <v>Buah</v>
          </cell>
          <cell r="G48">
            <v>45000</v>
          </cell>
        </row>
        <row r="49">
          <cell r="A49">
            <v>18</v>
          </cell>
          <cell r="C49" t="str">
            <v>Pipa PVC ø 2"</v>
          </cell>
          <cell r="F49" t="str">
            <v>Staf</v>
          </cell>
          <cell r="G49">
            <v>32500</v>
          </cell>
        </row>
        <row r="50">
          <cell r="A50">
            <v>19</v>
          </cell>
          <cell r="C50" t="str">
            <v>Kawat Bronjong</v>
          </cell>
          <cell r="F50" t="str">
            <v>Kg</v>
          </cell>
          <cell r="G50">
            <v>5200</v>
          </cell>
        </row>
        <row r="51">
          <cell r="A51">
            <v>20</v>
          </cell>
          <cell r="C51" t="str">
            <v>Peill Scale</v>
          </cell>
          <cell r="F51" t="str">
            <v>Buah</v>
          </cell>
          <cell r="G51">
            <v>500000</v>
          </cell>
        </row>
        <row r="52">
          <cell r="A52">
            <v>21</v>
          </cell>
          <cell r="C52" t="str">
            <v>Skala Liter</v>
          </cell>
          <cell r="F52" t="str">
            <v>Kg</v>
          </cell>
          <cell r="G52">
            <v>250000</v>
          </cell>
        </row>
        <row r="53">
          <cell r="A53">
            <v>22</v>
          </cell>
          <cell r="C53" t="str">
            <v>Skala Centimeter</v>
          </cell>
          <cell r="F53" t="str">
            <v>Kg</v>
          </cell>
          <cell r="G53">
            <v>125000</v>
          </cell>
        </row>
        <row r="54">
          <cell r="A54">
            <v>23</v>
          </cell>
          <cell r="C54" t="str">
            <v>Tanah Urug</v>
          </cell>
          <cell r="F54" t="str">
            <v>M3</v>
          </cell>
          <cell r="G54">
            <v>15000</v>
          </cell>
        </row>
        <row r="55">
          <cell r="A55">
            <v>24</v>
          </cell>
          <cell r="C55" t="str">
            <v>Ijuk</v>
          </cell>
          <cell r="F55" t="str">
            <v>Kg</v>
          </cell>
          <cell r="G55">
            <v>8000</v>
          </cell>
        </row>
        <row r="56">
          <cell r="A56">
            <v>25</v>
          </cell>
          <cell r="C56" t="str">
            <v>S o l a r</v>
          </cell>
          <cell r="F56" t="str">
            <v>Liter</v>
          </cell>
          <cell r="G56">
            <v>2510</v>
          </cell>
        </row>
        <row r="57">
          <cell r="A57">
            <v>26</v>
          </cell>
          <cell r="C57" t="str">
            <v>Minyak Pelumas / Oli</v>
          </cell>
          <cell r="F57" t="str">
            <v>Liter</v>
          </cell>
          <cell r="G57">
            <v>13000</v>
          </cell>
        </row>
        <row r="58">
          <cell r="A58">
            <v>27</v>
          </cell>
          <cell r="C58" t="str">
            <v>G e m u k</v>
          </cell>
          <cell r="F58" t="str">
            <v>Kg</v>
          </cell>
          <cell r="G58">
            <v>9500</v>
          </cell>
        </row>
        <row r="59">
          <cell r="A59">
            <v>28</v>
          </cell>
          <cell r="C59" t="str">
            <v>Gebalan Rumput</v>
          </cell>
          <cell r="F59" t="str">
            <v>M2</v>
          </cell>
          <cell r="G59">
            <v>800</v>
          </cell>
        </row>
        <row r="61">
          <cell r="G61" t="str">
            <v>Kupang, 05 Mei 2004</v>
          </cell>
        </row>
        <row r="62">
          <cell r="G62" t="str">
            <v>PT. NGADA JAYA SELARAS</v>
          </cell>
        </row>
        <row r="66">
          <cell r="G66" t="str">
            <v>HENDRA YUSUF</v>
          </cell>
        </row>
        <row r="67">
          <cell r="G67" t="str">
            <v>Direktur Utama</v>
          </cell>
        </row>
        <row r="76">
          <cell r="A76" t="str">
            <v>III</v>
          </cell>
          <cell r="C76" t="str">
            <v>BIAYA OPERASI ALAT</v>
          </cell>
        </row>
        <row r="77">
          <cell r="A77">
            <v>1</v>
          </cell>
          <cell r="C77" t="str">
            <v>Bulldozer</v>
          </cell>
          <cell r="F77" t="str">
            <v>Jam</v>
          </cell>
          <cell r="G77">
            <v>216417</v>
          </cell>
        </row>
        <row r="78">
          <cell r="A78">
            <v>2</v>
          </cell>
          <cell r="C78" t="str">
            <v>Excavator</v>
          </cell>
          <cell r="F78" t="str">
            <v>Jam</v>
          </cell>
          <cell r="G78">
            <v>195232.32142857142</v>
          </cell>
        </row>
        <row r="79">
          <cell r="A79">
            <v>3</v>
          </cell>
          <cell r="C79" t="str">
            <v>Dump Truck</v>
          </cell>
          <cell r="F79" t="str">
            <v>Jam</v>
          </cell>
          <cell r="G79">
            <v>79129.11</v>
          </cell>
        </row>
        <row r="80">
          <cell r="A80">
            <v>4</v>
          </cell>
          <cell r="C80" t="str">
            <v>Pompa Air ø 4"</v>
          </cell>
          <cell r="F80" t="str">
            <v>Jam</v>
          </cell>
          <cell r="G80">
            <v>10000</v>
          </cell>
        </row>
        <row r="81">
          <cell r="A81">
            <v>5</v>
          </cell>
          <cell r="C81" t="str">
            <v>Pompa Air ø 6"</v>
          </cell>
          <cell r="F81" t="str">
            <v>Jam</v>
          </cell>
          <cell r="G81">
            <v>12500</v>
          </cell>
        </row>
        <row r="82">
          <cell r="A82">
            <v>6</v>
          </cell>
          <cell r="C82" t="str">
            <v>Concrete Mixer</v>
          </cell>
          <cell r="F82" t="str">
            <v>Jam</v>
          </cell>
          <cell r="G82">
            <v>19931.362397959183</v>
          </cell>
        </row>
        <row r="83">
          <cell r="A83">
            <v>7</v>
          </cell>
          <cell r="C83" t="str">
            <v>Concrete Vibrator</v>
          </cell>
          <cell r="F83" t="str">
            <v>Jam</v>
          </cell>
          <cell r="G83">
            <v>11435.283333333335</v>
          </cell>
        </row>
        <row r="84">
          <cell r="A84">
            <v>8</v>
          </cell>
          <cell r="C84" t="str">
            <v>Ember</v>
          </cell>
          <cell r="F84" t="str">
            <v>Bh</v>
          </cell>
          <cell r="G84">
            <v>5000</v>
          </cell>
        </row>
        <row r="85">
          <cell r="A85">
            <v>9</v>
          </cell>
          <cell r="C85" t="str">
            <v>Kotak Adukan</v>
          </cell>
          <cell r="F85" t="str">
            <v>Bh</v>
          </cell>
          <cell r="G85">
            <v>13500</v>
          </cell>
        </row>
        <row r="86">
          <cell r="A86">
            <v>10</v>
          </cell>
          <cell r="C86" t="str">
            <v>Kayu Kasut</v>
          </cell>
          <cell r="F86" t="str">
            <v>Bh</v>
          </cell>
          <cell r="G86">
            <v>15000</v>
          </cell>
        </row>
        <row r="87">
          <cell r="A87">
            <v>11</v>
          </cell>
          <cell r="C87" t="str">
            <v>Palu</v>
          </cell>
          <cell r="F87" t="str">
            <v>Bh</v>
          </cell>
          <cell r="G87">
            <v>20000</v>
          </cell>
        </row>
        <row r="88">
          <cell r="A88">
            <v>12</v>
          </cell>
          <cell r="C88" t="str">
            <v>Gergaji</v>
          </cell>
          <cell r="F88" t="str">
            <v>Bh</v>
          </cell>
          <cell r="G88">
            <v>30000</v>
          </cell>
        </row>
        <row r="89">
          <cell r="A89">
            <v>13</v>
          </cell>
          <cell r="C89" t="str">
            <v>Gunting Pemotong Baja</v>
          </cell>
          <cell r="F89" t="str">
            <v>Bh</v>
          </cell>
          <cell r="G89">
            <v>50000</v>
          </cell>
        </row>
        <row r="90">
          <cell r="A90">
            <v>14</v>
          </cell>
          <cell r="C90" t="str">
            <v>Kunci Pembengkok Tulangan</v>
          </cell>
          <cell r="F90" t="str">
            <v>Bh</v>
          </cell>
          <cell r="G90">
            <v>25000</v>
          </cell>
        </row>
        <row r="93">
          <cell r="G93" t="str">
            <v>Kupang, 05 Mei 2004</v>
          </cell>
        </row>
        <row r="94">
          <cell r="G94" t="str">
            <v>PT. NGADA JAYA SELARAS</v>
          </cell>
        </row>
        <row r="98">
          <cell r="G98" t="str">
            <v>HENDRA YUSUF</v>
          </cell>
        </row>
        <row r="99">
          <cell r="G99" t="str">
            <v>Direktur Utama</v>
          </cell>
        </row>
      </sheetData>
      <sheetData sheetId="42"/>
      <sheetData sheetId="43" refreshError="1"/>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at Lelang"/>
      <sheetName val="KLT"/>
      <sheetName val="KULIT"/>
      <sheetName val="Check"/>
      <sheetName val="srt~pen"/>
      <sheetName val="bahan"/>
      <sheetName val="Dftr Isian Kualifikasi"/>
      <sheetName val="anal"/>
      <sheetName val="rek~anal"/>
      <sheetName val="metode"/>
      <sheetName val="Jdwl, Alt&amp;Personil"/>
      <sheetName val="Rab-Jab"/>
      <sheetName val="rekap"/>
      <sheetName val="rek~Pro"/>
      <sheetName val="prodalt"/>
      <sheetName val="opsalat"/>
      <sheetName val="Pernyt."/>
      <sheetName val="Ket."/>
      <sheetName val="Gal. C"/>
      <sheetName val="QA"/>
      <sheetName val="Prod.DN"/>
      <sheetName val="STRUKT."/>
      <sheetName val="TGS"/>
      <sheetName val="sUB koN"/>
      <sheetName val="df-peral"/>
      <sheetName val="df-Pers"/>
      <sheetName val="Bagan"/>
      <sheetName val="All Prsn."/>
      <sheetName val="Rsk"/>
      <sheetName val="Kan Lokal"/>
      <sheetName val="D~Adm"/>
      <sheetName val="Lds&amp;Pengurus"/>
      <sheetName val="D~Uang"/>
      <sheetName val="Neraca"/>
      <sheetName val="Png. Perus"/>
      <sheetName val="Modal Kerja"/>
      <sheetName val="Dlm~Ngr"/>
      <sheetName val="D~Lamp~pen"/>
      <sheetName val="M~Lelang"/>
      <sheetName val="K~Personil"/>
      <sheetName val="D~Isian Kuali"/>
      <sheetName val="Bhn"/>
      <sheetName val="Jdwl~Alt&amp;Personil"/>
      <sheetName val="Rab~Jab"/>
      <sheetName val="Kan~Lokal"/>
      <sheetName val="personalia"/>
      <sheetName val="D~alt"/>
      <sheetName val="Pers~Inti"/>
      <sheetName val="Sub~kon"/>
      <sheetName val="peral~tunjang"/>
      <sheetName val="Data pengalaman Kerja"/>
      <sheetName val="Kontak Personil"/>
      <sheetName val="Yg sdg kerja"/>
      <sheetName val="Peralatan"/>
      <sheetName val="Data Keuangan"/>
      <sheetName val="Lds hkm, Pengurus"/>
      <sheetName val="data adfministrasi"/>
      <sheetName val="Minat"/>
      <sheetName val="srt~pen (2)"/>
      <sheetName val="srt~pen (3)"/>
      <sheetName val="GEL"/>
      <sheetName val="Kgt."/>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refreshError="1"/>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row r="7">
          <cell r="A7" t="str">
            <v>PROYEK</v>
          </cell>
          <cell r="D7" t="str">
            <v>:</v>
          </cell>
          <cell r="E7" t="str">
            <v>IRIGASI NUSA TENGGARA TIMUR</v>
          </cell>
        </row>
        <row r="8">
          <cell r="A8" t="str">
            <v>PEKERJAAN</v>
          </cell>
          <cell r="D8" t="str">
            <v>:</v>
          </cell>
          <cell r="E8" t="str">
            <v>LANJUTAN PEMBANGUNAN JARINGAN IRIGASI</v>
          </cell>
        </row>
        <row r="9">
          <cell r="E9" t="str">
            <v>DI. KURUBOKO ( 1200 Ha )</v>
          </cell>
        </row>
        <row r="10">
          <cell r="A10" t="str">
            <v>KABUPATEN</v>
          </cell>
          <cell r="D10" t="str">
            <v>:</v>
          </cell>
          <cell r="E10" t="str">
            <v>NGADA</v>
          </cell>
        </row>
        <row r="11">
          <cell r="A11" t="str">
            <v xml:space="preserve">TAHUN ANGGARAN  </v>
          </cell>
          <cell r="D11" t="str">
            <v>:</v>
          </cell>
          <cell r="E11" t="str">
            <v>2004</v>
          </cell>
        </row>
        <row r="12">
          <cell r="A12" t="str">
            <v>SUMBER DANA</v>
          </cell>
          <cell r="D12" t="str">
            <v>:</v>
          </cell>
          <cell r="E12" t="str">
            <v>APBN</v>
          </cell>
        </row>
        <row r="14">
          <cell r="A14" t="str">
            <v>DAFTAR  UPAH  DAN  HARGA  BAHAN</v>
          </cell>
        </row>
        <row r="17">
          <cell r="A17" t="str">
            <v>NO.</v>
          </cell>
          <cell r="B17" t="str">
            <v>URAIAN</v>
          </cell>
          <cell r="F17" t="str">
            <v>SATUAN</v>
          </cell>
          <cell r="G17" t="str">
            <v>HARGA SATUAN</v>
          </cell>
        </row>
        <row r="20">
          <cell r="A20" t="str">
            <v>I</v>
          </cell>
          <cell r="C20" t="str">
            <v>U P A H.</v>
          </cell>
        </row>
        <row r="21">
          <cell r="A21">
            <v>1</v>
          </cell>
          <cell r="C21" t="str">
            <v>M e k a n i k</v>
          </cell>
          <cell r="F21" t="str">
            <v>Hari</v>
          </cell>
          <cell r="G21">
            <v>40000</v>
          </cell>
        </row>
        <row r="22">
          <cell r="A22">
            <v>2</v>
          </cell>
          <cell r="C22" t="str">
            <v>O p e r a t o r</v>
          </cell>
          <cell r="F22" t="str">
            <v>Hari</v>
          </cell>
          <cell r="G22">
            <v>40000</v>
          </cell>
        </row>
        <row r="23">
          <cell r="A23">
            <v>3</v>
          </cell>
          <cell r="C23" t="str">
            <v>P e k e r j a</v>
          </cell>
          <cell r="F23" t="str">
            <v>Hari</v>
          </cell>
          <cell r="G23">
            <v>17500</v>
          </cell>
        </row>
        <row r="24">
          <cell r="A24">
            <v>4</v>
          </cell>
          <cell r="C24" t="str">
            <v>T u k a n g</v>
          </cell>
          <cell r="F24" t="str">
            <v>Hari</v>
          </cell>
          <cell r="G24">
            <v>25000</v>
          </cell>
        </row>
        <row r="25">
          <cell r="A25">
            <v>5</v>
          </cell>
          <cell r="C25" t="str">
            <v>Kepala Tukang</v>
          </cell>
          <cell r="F25" t="str">
            <v>Hari</v>
          </cell>
          <cell r="G25">
            <v>35000</v>
          </cell>
        </row>
        <row r="26">
          <cell r="A26">
            <v>6</v>
          </cell>
          <cell r="C26" t="str">
            <v>M a n d o r</v>
          </cell>
          <cell r="F26" t="str">
            <v>Hari</v>
          </cell>
          <cell r="G26">
            <v>30000</v>
          </cell>
        </row>
        <row r="27">
          <cell r="A27">
            <v>7</v>
          </cell>
          <cell r="C27" t="str">
            <v>S o p i r</v>
          </cell>
          <cell r="F27" t="str">
            <v>Hari</v>
          </cell>
          <cell r="G27">
            <v>35000</v>
          </cell>
        </row>
        <row r="28">
          <cell r="A28">
            <v>8</v>
          </cell>
          <cell r="C28" t="str">
            <v>Pembantu Sopir</v>
          </cell>
          <cell r="F28" t="str">
            <v>Hari</v>
          </cell>
          <cell r="G28">
            <v>17500</v>
          </cell>
        </row>
        <row r="29">
          <cell r="A29">
            <v>9</v>
          </cell>
          <cell r="C29" t="str">
            <v>Pembantu Operator</v>
          </cell>
          <cell r="F29" t="str">
            <v>Hari</v>
          </cell>
          <cell r="G29">
            <v>17500</v>
          </cell>
        </row>
        <row r="31">
          <cell r="A31" t="str">
            <v>II</v>
          </cell>
          <cell r="C31" t="str">
            <v>B A H A N.</v>
          </cell>
        </row>
        <row r="32">
          <cell r="A32">
            <v>1</v>
          </cell>
          <cell r="C32" t="str">
            <v>Pasir Pasang</v>
          </cell>
          <cell r="F32" t="str">
            <v>M3</v>
          </cell>
          <cell r="G32">
            <v>226050</v>
          </cell>
        </row>
        <row r="33">
          <cell r="A33">
            <v>2</v>
          </cell>
          <cell r="C33" t="str">
            <v>Sirtu</v>
          </cell>
          <cell r="F33" t="str">
            <v>M3</v>
          </cell>
          <cell r="G33">
            <v>114300</v>
          </cell>
        </row>
        <row r="34">
          <cell r="A34">
            <v>3</v>
          </cell>
          <cell r="C34" t="str">
            <v>Pasir Urugan</v>
          </cell>
          <cell r="F34" t="str">
            <v>M3</v>
          </cell>
          <cell r="G34">
            <v>114300</v>
          </cell>
        </row>
        <row r="35">
          <cell r="A35">
            <v>4</v>
          </cell>
          <cell r="C35" t="str">
            <v>Batu Kali</v>
          </cell>
          <cell r="F35" t="str">
            <v>M3</v>
          </cell>
          <cell r="G35">
            <v>85100</v>
          </cell>
        </row>
        <row r="36">
          <cell r="A36">
            <v>5</v>
          </cell>
          <cell r="C36" t="str">
            <v>S e m e n</v>
          </cell>
          <cell r="F36" t="str">
            <v>Zak</v>
          </cell>
          <cell r="G36">
            <v>26750</v>
          </cell>
        </row>
        <row r="37">
          <cell r="A37">
            <v>6</v>
          </cell>
          <cell r="C37" t="str">
            <v>Batu Bata Merah</v>
          </cell>
          <cell r="F37" t="str">
            <v>Buah</v>
          </cell>
          <cell r="G37">
            <v>250</v>
          </cell>
        </row>
        <row r="38">
          <cell r="A38">
            <v>7</v>
          </cell>
          <cell r="C38" t="str">
            <v>Kapur</v>
          </cell>
          <cell r="F38" t="str">
            <v>M3</v>
          </cell>
          <cell r="G38">
            <v>25000</v>
          </cell>
        </row>
        <row r="39">
          <cell r="A39">
            <v>8</v>
          </cell>
          <cell r="C39" t="str">
            <v>Tanah Lempung</v>
          </cell>
          <cell r="F39" t="str">
            <v>M3</v>
          </cell>
          <cell r="G39">
            <v>12500</v>
          </cell>
        </row>
        <row r="40">
          <cell r="A40">
            <v>9</v>
          </cell>
          <cell r="C40" t="str">
            <v>Batu Kerikil / Batu Pecah</v>
          </cell>
          <cell r="F40" t="str">
            <v>M3</v>
          </cell>
          <cell r="G40">
            <v>263620</v>
          </cell>
        </row>
        <row r="41">
          <cell r="A41">
            <v>10</v>
          </cell>
          <cell r="C41" t="str">
            <v>Besi Beton</v>
          </cell>
          <cell r="F41" t="str">
            <v>Kg</v>
          </cell>
          <cell r="G41">
            <v>4800</v>
          </cell>
        </row>
        <row r="42">
          <cell r="A42">
            <v>11</v>
          </cell>
          <cell r="C42" t="str">
            <v>Kawat Ikat Beton</v>
          </cell>
          <cell r="F42" t="str">
            <v>Kg</v>
          </cell>
          <cell r="G42">
            <v>10400</v>
          </cell>
        </row>
        <row r="43">
          <cell r="A43">
            <v>12</v>
          </cell>
          <cell r="C43" t="str">
            <v>Kayu Kelas II</v>
          </cell>
          <cell r="F43" t="str">
            <v>M3</v>
          </cell>
          <cell r="G43">
            <v>791600</v>
          </cell>
        </row>
        <row r="44">
          <cell r="A44">
            <v>13</v>
          </cell>
          <cell r="C44" t="str">
            <v>Multipleks</v>
          </cell>
          <cell r="F44" t="str">
            <v>Lbr</v>
          </cell>
          <cell r="G44">
            <v>110112</v>
          </cell>
        </row>
        <row r="45">
          <cell r="A45">
            <v>14</v>
          </cell>
          <cell r="C45" t="str">
            <v>P a k u</v>
          </cell>
          <cell r="F45" t="str">
            <v>Kg</v>
          </cell>
          <cell r="G45">
            <v>8500</v>
          </cell>
        </row>
        <row r="46">
          <cell r="A46">
            <v>15</v>
          </cell>
          <cell r="C46" t="str">
            <v>Pipa Galvanis ø 2"</v>
          </cell>
          <cell r="F46" t="str">
            <v>Staf</v>
          </cell>
          <cell r="G46">
            <v>55000</v>
          </cell>
        </row>
        <row r="47">
          <cell r="A47">
            <v>16</v>
          </cell>
          <cell r="C47" t="str">
            <v>Pipa Galvanis ø 3"</v>
          </cell>
          <cell r="F47" t="str">
            <v>M1</v>
          </cell>
          <cell r="G47">
            <v>145000</v>
          </cell>
        </row>
        <row r="48">
          <cell r="A48">
            <v>17</v>
          </cell>
          <cell r="C48" t="str">
            <v>Pipa PVC ø 4"</v>
          </cell>
          <cell r="F48" t="str">
            <v>Buah</v>
          </cell>
          <cell r="G48">
            <v>45000</v>
          </cell>
        </row>
        <row r="49">
          <cell r="A49">
            <v>18</v>
          </cell>
          <cell r="C49" t="str">
            <v>Pipa PVC ø 2"</v>
          </cell>
          <cell r="F49" t="str">
            <v>Staf</v>
          </cell>
          <cell r="G49">
            <v>32500</v>
          </cell>
        </row>
        <row r="50">
          <cell r="A50">
            <v>19</v>
          </cell>
          <cell r="C50" t="str">
            <v>Kawat Bronjong</v>
          </cell>
          <cell r="F50" t="str">
            <v>Kg</v>
          </cell>
          <cell r="G50">
            <v>5200</v>
          </cell>
        </row>
        <row r="51">
          <cell r="A51">
            <v>20</v>
          </cell>
          <cell r="C51" t="str">
            <v>Peill Scale</v>
          </cell>
          <cell r="F51" t="str">
            <v>Buah</v>
          </cell>
          <cell r="G51">
            <v>500000</v>
          </cell>
        </row>
        <row r="52">
          <cell r="A52">
            <v>21</v>
          </cell>
          <cell r="C52" t="str">
            <v>Skala Liter</v>
          </cell>
          <cell r="F52" t="str">
            <v>Kg</v>
          </cell>
          <cell r="G52">
            <v>250000</v>
          </cell>
        </row>
        <row r="53">
          <cell r="A53">
            <v>22</v>
          </cell>
          <cell r="C53" t="str">
            <v>Skala Centimeter</v>
          </cell>
          <cell r="F53" t="str">
            <v>Kg</v>
          </cell>
          <cell r="G53">
            <v>125000</v>
          </cell>
        </row>
        <row r="54">
          <cell r="A54">
            <v>23</v>
          </cell>
          <cell r="C54" t="str">
            <v>Tanah Urug</v>
          </cell>
          <cell r="F54" t="str">
            <v>M3</v>
          </cell>
          <cell r="G54">
            <v>15000</v>
          </cell>
        </row>
        <row r="55">
          <cell r="A55">
            <v>24</v>
          </cell>
          <cell r="C55" t="str">
            <v>Ijuk</v>
          </cell>
          <cell r="F55" t="str">
            <v>Kg</v>
          </cell>
          <cell r="G55">
            <v>8000</v>
          </cell>
        </row>
        <row r="56">
          <cell r="A56">
            <v>25</v>
          </cell>
          <cell r="C56" t="str">
            <v>S o l a r</v>
          </cell>
          <cell r="F56" t="str">
            <v>Liter</v>
          </cell>
          <cell r="G56">
            <v>2510</v>
          </cell>
        </row>
        <row r="57">
          <cell r="A57">
            <v>26</v>
          </cell>
          <cell r="C57" t="str">
            <v>Minyak Pelumas / Oli</v>
          </cell>
          <cell r="F57" t="str">
            <v>Liter</v>
          </cell>
          <cell r="G57">
            <v>13000</v>
          </cell>
        </row>
        <row r="58">
          <cell r="A58">
            <v>27</v>
          </cell>
          <cell r="C58" t="str">
            <v>G e m u k</v>
          </cell>
          <cell r="F58" t="str">
            <v>Kg</v>
          </cell>
          <cell r="G58">
            <v>9500</v>
          </cell>
        </row>
        <row r="59">
          <cell r="A59">
            <v>28</v>
          </cell>
          <cell r="C59" t="str">
            <v>Gebalan Rumput</v>
          </cell>
          <cell r="F59" t="str">
            <v>M2</v>
          </cell>
          <cell r="G59">
            <v>800</v>
          </cell>
        </row>
        <row r="61">
          <cell r="G61" t="str">
            <v>Kupang, 05 Mei 2004</v>
          </cell>
        </row>
        <row r="62">
          <cell r="G62" t="str">
            <v>PT. NGADA JAYA SELARAS</v>
          </cell>
        </row>
        <row r="66">
          <cell r="G66" t="str">
            <v>HENDRA YUSUF</v>
          </cell>
        </row>
        <row r="67">
          <cell r="G67" t="str">
            <v>Direktur Utama</v>
          </cell>
        </row>
        <row r="76">
          <cell r="A76" t="str">
            <v>III</v>
          </cell>
          <cell r="C76" t="str">
            <v>BIAYA OPERASI ALAT</v>
          </cell>
        </row>
        <row r="77">
          <cell r="A77">
            <v>1</v>
          </cell>
          <cell r="C77" t="str">
            <v>Bulldozer</v>
          </cell>
          <cell r="F77" t="str">
            <v>Jam</v>
          </cell>
          <cell r="G77">
            <v>216417</v>
          </cell>
        </row>
        <row r="78">
          <cell r="A78">
            <v>2</v>
          </cell>
          <cell r="C78" t="str">
            <v>Excavator</v>
          </cell>
          <cell r="F78" t="str">
            <v>Jam</v>
          </cell>
          <cell r="G78">
            <v>195232.32142857142</v>
          </cell>
        </row>
        <row r="79">
          <cell r="A79">
            <v>3</v>
          </cell>
          <cell r="C79" t="str">
            <v>Dump Truck</v>
          </cell>
          <cell r="F79" t="str">
            <v>Jam</v>
          </cell>
          <cell r="G79">
            <v>79129.11</v>
          </cell>
        </row>
        <row r="80">
          <cell r="A80">
            <v>4</v>
          </cell>
          <cell r="C80" t="str">
            <v>Pompa Air ø 4"</v>
          </cell>
          <cell r="F80" t="str">
            <v>Jam</v>
          </cell>
          <cell r="G80">
            <v>10000</v>
          </cell>
        </row>
        <row r="81">
          <cell r="A81">
            <v>5</v>
          </cell>
          <cell r="C81" t="str">
            <v>Pompa Air ø 6"</v>
          </cell>
          <cell r="F81" t="str">
            <v>Jam</v>
          </cell>
          <cell r="G81">
            <v>12500</v>
          </cell>
        </row>
        <row r="82">
          <cell r="A82">
            <v>6</v>
          </cell>
          <cell r="C82" t="str">
            <v>Concrete Mixer</v>
          </cell>
          <cell r="F82" t="str">
            <v>Jam</v>
          </cell>
          <cell r="G82">
            <v>19931.362397959183</v>
          </cell>
        </row>
        <row r="83">
          <cell r="A83">
            <v>7</v>
          </cell>
          <cell r="C83" t="str">
            <v>Concrete Vibrator</v>
          </cell>
          <cell r="F83" t="str">
            <v>Jam</v>
          </cell>
          <cell r="G83">
            <v>11435.283333333335</v>
          </cell>
        </row>
        <row r="84">
          <cell r="A84">
            <v>8</v>
          </cell>
          <cell r="C84" t="str">
            <v>Ember</v>
          </cell>
          <cell r="F84" t="str">
            <v>Bh</v>
          </cell>
          <cell r="G84">
            <v>5000</v>
          </cell>
        </row>
        <row r="85">
          <cell r="A85">
            <v>9</v>
          </cell>
          <cell r="C85" t="str">
            <v>Kotak Adukan</v>
          </cell>
          <cell r="F85" t="str">
            <v>Bh</v>
          </cell>
          <cell r="G85">
            <v>13500</v>
          </cell>
        </row>
        <row r="86">
          <cell r="A86">
            <v>10</v>
          </cell>
          <cell r="C86" t="str">
            <v>Kayu Kasut</v>
          </cell>
          <cell r="F86" t="str">
            <v>Bh</v>
          </cell>
          <cell r="G86">
            <v>15000</v>
          </cell>
        </row>
        <row r="87">
          <cell r="A87">
            <v>11</v>
          </cell>
          <cell r="C87" t="str">
            <v>Palu</v>
          </cell>
          <cell r="F87" t="str">
            <v>Bh</v>
          </cell>
          <cell r="G87">
            <v>20000</v>
          </cell>
        </row>
        <row r="88">
          <cell r="A88">
            <v>12</v>
          </cell>
          <cell r="C88" t="str">
            <v>Gergaji</v>
          </cell>
          <cell r="F88" t="str">
            <v>Bh</v>
          </cell>
          <cell r="G88">
            <v>30000</v>
          </cell>
        </row>
        <row r="89">
          <cell r="A89">
            <v>13</v>
          </cell>
          <cell r="C89" t="str">
            <v>Gunting Pemotong Baja</v>
          </cell>
          <cell r="F89" t="str">
            <v>Bh</v>
          </cell>
          <cell r="G89">
            <v>50000</v>
          </cell>
        </row>
        <row r="90">
          <cell r="A90">
            <v>14</v>
          </cell>
          <cell r="C90" t="str">
            <v>Kunci Pembengkok Tulangan</v>
          </cell>
          <cell r="F90" t="str">
            <v>Bh</v>
          </cell>
          <cell r="G90">
            <v>25000</v>
          </cell>
        </row>
        <row r="93">
          <cell r="G93" t="str">
            <v>Kupang, 05 Mei 2004</v>
          </cell>
        </row>
        <row r="94">
          <cell r="G94" t="str">
            <v>PT. NGADA JAYA SELARAS</v>
          </cell>
        </row>
        <row r="98">
          <cell r="G98" t="str">
            <v>HENDRA YUSUF</v>
          </cell>
        </row>
        <row r="99">
          <cell r="G99" t="str">
            <v>Direktur Utama</v>
          </cell>
        </row>
      </sheetData>
      <sheetData sheetId="42"/>
      <sheetData sheetId="43" refreshError="1"/>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MUM"/>
      <sheetName val="Spnwr"/>
      <sheetName val="RAB"/>
      <sheetName val="daftar harga"/>
      <sheetName val="analisa"/>
      <sheetName val="time"/>
      <sheetName val="Person inti"/>
      <sheetName val="alat utama"/>
      <sheetName val="Skl-alat"/>
      <sheetName val="Skl-mtr"/>
      <sheetName val="Skl-Person"/>
      <sheetName val="Struktur"/>
      <sheetName val="metode"/>
      <sheetName val="Bagan alir"/>
      <sheetName val="Sheet2"/>
      <sheetName val="srt-Tenaga"/>
      <sheetName val="dagri"/>
      <sheetName val="MPU"/>
      <sheetName val="subcon"/>
      <sheetName val="s-perny (2)"/>
      <sheetName val="s-perny"/>
      <sheetName val="Sheet1"/>
    </sheetNames>
    <sheetDataSet>
      <sheetData sheetId="0" refreshError="1"/>
      <sheetData sheetId="1" refreshError="1"/>
      <sheetData sheetId="2" refreshError="1"/>
      <sheetData sheetId="3" refreshError="1">
        <row r="19">
          <cell r="F19">
            <v>1500</v>
          </cell>
        </row>
        <row r="32">
          <cell r="F32">
            <v>90000</v>
          </cell>
        </row>
        <row r="37">
          <cell r="F37">
            <v>50000</v>
          </cell>
        </row>
        <row r="39">
          <cell r="F39">
            <v>50000</v>
          </cell>
        </row>
        <row r="61">
          <cell r="F61">
            <v>3500</v>
          </cell>
        </row>
      </sheetData>
      <sheetData sheetId="4" refreshError="1">
        <row r="23">
          <cell r="G23">
            <v>67475</v>
          </cell>
        </row>
        <row r="28">
          <cell r="G28">
            <v>67612.5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efreshError="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efreshError="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rek_band"/>
      <sheetName val="boq_band"/>
      <sheetName val="boq_p3jj"/>
      <sheetName val="bsic_band"/>
      <sheetName val="EIP-26"/>
      <sheetName val="kEIP-26"/>
      <sheetName val="peta"/>
      <sheetName val="diagrm"/>
      <sheetName val="ev_EE"/>
      <sheetName val="umum"/>
      <sheetName val="div1"/>
      <sheetName val="div2"/>
      <sheetName val="div3"/>
      <sheetName val="div4"/>
      <sheetName val="div5"/>
      <sheetName val="div6"/>
      <sheetName val="div7"/>
      <sheetName val="div8"/>
      <sheetName val="div9"/>
      <sheetName val="div10"/>
      <sheetName val="basic"/>
      <sheetName val="alat"/>
      <sheetName val="aggr"/>
      <sheetName val="mpu"/>
      <sheetName val="VOLUME"/>
    </sheetNames>
    <sheetDataSet>
      <sheetData sheetId="0"/>
      <sheetData sheetId="1">
        <row r="493">
          <cell r="A493" t="str">
            <v>DAFTAR KUANTITAS DAN HARGA</v>
          </cell>
        </row>
        <row r="495">
          <cell r="A495" t="str">
            <v>No. Paket Kontrak</v>
          </cell>
          <cell r="D495" t="str">
            <v>:</v>
          </cell>
          <cell r="E495" t="str">
            <v>EIB - 57</v>
          </cell>
        </row>
        <row r="496">
          <cell r="A496" t="str">
            <v>Nama Paket</v>
          </cell>
          <cell r="D496" t="str">
            <v>:</v>
          </cell>
          <cell r="E496" t="str">
            <v>Pembangunan Jalan Aegela - Gako</v>
          </cell>
        </row>
        <row r="497">
          <cell r="A497" t="str">
            <v>Prop/Kab/Kodya</v>
          </cell>
          <cell r="D497" t="str">
            <v>:</v>
          </cell>
          <cell r="E497" t="str">
            <v>Nusa Tenggara Timur / Ngada</v>
          </cell>
        </row>
        <row r="498">
          <cell r="A498" t="str">
            <v>Nama Peserta Lelang</v>
          </cell>
          <cell r="D498" t="str">
            <v>:</v>
          </cell>
          <cell r="E498" t="str">
            <v xml:space="preserve"> -</v>
          </cell>
        </row>
        <row r="500">
          <cell r="A500" t="str">
            <v>Mata</v>
          </cell>
          <cell r="G500" t="str">
            <v>Perkiraan</v>
          </cell>
          <cell r="H500" t="str">
            <v>Harga</v>
          </cell>
          <cell r="I500" t="str">
            <v>Jumlah</v>
          </cell>
        </row>
        <row r="501">
          <cell r="A501" t="str">
            <v>Pemba-</v>
          </cell>
          <cell r="C501" t="str">
            <v>Uraian</v>
          </cell>
          <cell r="F501" t="str">
            <v>Satuan</v>
          </cell>
          <cell r="G501" t="str">
            <v>Kuantitas</v>
          </cell>
          <cell r="H501" t="str">
            <v>Satuan</v>
          </cell>
          <cell r="I501" t="str">
            <v>Harga</v>
          </cell>
        </row>
        <row r="502">
          <cell r="A502" t="str">
            <v>yaran</v>
          </cell>
          <cell r="H502" t="str">
            <v>(Rupiah)</v>
          </cell>
          <cell r="I502" t="str">
            <v>Rupiah)</v>
          </cell>
        </row>
        <row r="503">
          <cell r="A503" t="str">
            <v>a</v>
          </cell>
          <cell r="B503" t="str">
            <v>b</v>
          </cell>
          <cell r="F503" t="str">
            <v>c</v>
          </cell>
          <cell r="G503" t="str">
            <v>d</v>
          </cell>
          <cell r="H503" t="str">
            <v>e</v>
          </cell>
          <cell r="I503" t="str">
            <v>f=(d x e)</v>
          </cell>
        </row>
        <row r="505">
          <cell r="C505" t="str">
            <v>Divisi 10. PEKERJAAN PEMELIHARAAN RUTIN</v>
          </cell>
        </row>
        <row r="508">
          <cell r="A508" t="str">
            <v>10.1(1)</v>
          </cell>
          <cell r="C508" t="str">
            <v>Pemeliharaan Rutin Perkerasan</v>
          </cell>
          <cell r="F508" t="str">
            <v>Ls</v>
          </cell>
          <cell r="G508">
            <v>1</v>
          </cell>
          <cell r="H508">
            <v>79352500</v>
          </cell>
          <cell r="I508">
            <v>79352500</v>
          </cell>
        </row>
        <row r="510">
          <cell r="A510" t="str">
            <v>10.1(2)</v>
          </cell>
          <cell r="C510" t="str">
            <v>Pemeliharaan Rutin Bahu Jalan</v>
          </cell>
          <cell r="F510" t="str">
            <v>Ls</v>
          </cell>
          <cell r="G510">
            <v>1</v>
          </cell>
          <cell r="H510">
            <v>34395500</v>
          </cell>
          <cell r="I510">
            <v>34395500</v>
          </cell>
        </row>
        <row r="512">
          <cell r="A512" t="str">
            <v>10.1(3)</v>
          </cell>
          <cell r="C512" t="str">
            <v>Pemeliharaan Rutin Selokan, Saluran Air, Galian &amp; Timbunan</v>
          </cell>
          <cell r="F512" t="str">
            <v>Ls</v>
          </cell>
          <cell r="G512">
            <v>1</v>
          </cell>
          <cell r="H512">
            <v>23114900</v>
          </cell>
          <cell r="I512">
            <v>23114900</v>
          </cell>
        </row>
        <row r="514">
          <cell r="A514" t="str">
            <v>10.1(4)</v>
          </cell>
          <cell r="C514" t="str">
            <v>Pemeliharaan Rutin Perlengkapan Jalan</v>
          </cell>
          <cell r="F514" t="str">
            <v>Ls</v>
          </cell>
          <cell r="G514">
            <v>1</v>
          </cell>
          <cell r="H514">
            <v>12377046.867175315</v>
          </cell>
          <cell r="I514">
            <v>12377046.867175315</v>
          </cell>
        </row>
        <row r="516">
          <cell r="A516" t="str">
            <v>10.1(5)</v>
          </cell>
          <cell r="C516" t="str">
            <v>Pemeliharaan Rutin Jembatan</v>
          </cell>
          <cell r="F516" t="str">
            <v>Ls</v>
          </cell>
          <cell r="G516">
            <v>1</v>
          </cell>
          <cell r="H516">
            <v>9768027.9375403151</v>
          </cell>
          <cell r="I516">
            <v>9768027.9375403151</v>
          </cell>
        </row>
        <row r="522">
          <cell r="C522" t="str">
            <v>Jumlah Harga Penawaran Divisi 10  (masuk pada Rekapitulasi Daftar Kuantitas dan Harga)</v>
          </cell>
          <cell r="I522">
            <v>159007974.80471563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Tenaga (2)"/>
      <sheetName val="RMK"/>
      <sheetName val="Bagan"/>
      <sheetName val="Koe"/>
      <sheetName val="Koe (2)METOD"/>
      <sheetName val="penting"/>
      <sheetName val="simak"/>
      <sheetName val="srt pnwrn"/>
      <sheetName val="Alat"/>
      <sheetName val="sc-material"/>
      <sheetName val="sc-alat"/>
      <sheetName val="sc-Tenaga"/>
      <sheetName val="sced"/>
      <sheetName val="Plan"/>
      <sheetName val="Rekap"/>
      <sheetName val="Kuan"/>
      <sheetName val="mpu"/>
      <sheetName val="hsdb"/>
      <sheetName val="651"/>
      <sheetName val="514"/>
      <sheetName val="231"/>
      <sheetName val="742"/>
      <sheetName val="741"/>
      <sheetName val="622"/>
      <sheetName val="621"/>
      <sheetName val="522"/>
      <sheetName val="322"/>
      <sheetName val="321"/>
      <sheetName val="66"/>
      <sheetName val="6712"/>
      <sheetName val="721"/>
      <sheetName val="713"/>
      <sheetName val="12"/>
      <sheetName val="2512"/>
      <sheetName val="311"/>
      <sheetName val="312"/>
      <sheetName val="711"/>
      <sheetName val="743"/>
      <sheetName val="urgPil"/>
      <sheetName val="883"/>
      <sheetName val="subkon"/>
      <sheetName val="HSD"/>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5">
          <cell r="N35">
            <v>-550000000</v>
          </cell>
        </row>
        <row r="37">
          <cell r="N37">
            <v>-78.571428571428569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BA"/>
      <sheetName val="MutasiA"/>
      <sheetName val="InventA"/>
      <sheetName val="KIBB"/>
      <sheetName val="MutasiB"/>
      <sheetName val="MutasiB (2)"/>
      <sheetName val="InventB"/>
      <sheetName val="KIBC"/>
      <sheetName val="MutasiC"/>
      <sheetName val="InventC"/>
      <sheetName val="KIBD"/>
      <sheetName val="MutasiD"/>
      <sheetName val="InventD"/>
      <sheetName val="KIBE"/>
      <sheetName val="MutasiE"/>
      <sheetName val="InventE"/>
      <sheetName val="kode"/>
      <sheetName val="KIB F"/>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
          <cell r="H4" t="str">
            <v>Pembelian</v>
          </cell>
        </row>
        <row r="5">
          <cell r="H5" t="str">
            <v>Hibah</v>
          </cell>
        </row>
        <row r="6">
          <cell r="H6" t="str">
            <v>Pertukaran</v>
          </cell>
        </row>
        <row r="7">
          <cell r="H7" t="str">
            <v>Sewa Beli</v>
          </cell>
        </row>
        <row r="8">
          <cell r="H8" t="str">
            <v>Pinjam</v>
          </cell>
        </row>
      </sheetData>
      <sheetData sheetId="17"/>
      <sheetData sheetId="1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sheetName val="Rekap"/>
      <sheetName val="RAB"/>
      <sheetName val="BAHAN"/>
      <sheetName val="UPAH"/>
      <sheetName val="ANALISA"/>
      <sheetName val="ANL HARGA"/>
      <sheetName val="MATERIAL"/>
      <sheetName val="METODE 1"/>
      <sheetName val="TEK.KGTN"/>
      <sheetName val="TMK1"/>
      <sheetName val="STRUKTUR &amp; DAF. PERSONIL"/>
      <sheetName val="AN.KEB.BHN"/>
      <sheetName val="AN TEK1"/>
      <sheetName val="AN TEK2"/>
      <sheetName val="AN TEK3"/>
      <sheetName val="AN LAT"/>
      <sheetName val="subkon"/>
      <sheetName val="SP PDN"/>
      <sheetName val="SP QA"/>
      <sheetName val="SP DH"/>
      <sheetName val="L1"/>
      <sheetName val="L1 (2)"/>
      <sheetName val="L1 (3)"/>
      <sheetName val="L1 (4)"/>
      <sheetName val="L1 (5)"/>
      <sheetName val="L1 (6)"/>
      <sheetName val="L1 (7)"/>
      <sheetName val="L1 (8)"/>
      <sheetName val="L1 (9)"/>
      <sheetName val="L1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MINAT"/>
      <sheetName val="pakta"/>
      <sheetName val="Kual1"/>
      <sheetName val="Kual2"/>
      <sheetName val="Kual3"/>
      <sheetName val="Kual4"/>
      <sheetName val="SKK"/>
      <sheetName val="PERNYATAAN"/>
      <sheetName val="KEBENARAN DATA"/>
      <sheetName val="dftr isian kualif"/>
      <sheetName val="KNTK PERSON"/>
      <sheetName val="KUR FITAE"/>
      <sheetName val="SEWA"/>
      <sheetName val="AMPLOP"/>
      <sheetName val="Kual5"/>
      <sheetName val="COVER"/>
      <sheetName val="DARTAR ISI"/>
      <sheetName val="KOP"/>
      <sheetName val="GARANSI"/>
    </sheetNames>
    <sheetDataSet>
      <sheetData sheetId="0">
        <row r="1">
          <cell r="C1" t="str">
            <v>CV. UNGGUL JAYA</v>
          </cell>
        </row>
        <row r="6">
          <cell r="C6" t="str">
            <v>(0387) 21260</v>
          </cell>
        </row>
        <row r="23">
          <cell r="C23" t="str">
            <v>PENGADAAN,PENINGKATAN DAN PERBAIKAN SARANA DAN PRASARANA PUSKESMAS / PUSKESMAS PEMBANTU DAN JARINGANNYA</v>
          </cell>
        </row>
        <row r="24">
          <cell r="C24" t="str">
            <v>PEMBANGUNAN MESS PARAMEDIS PUSKESMAS GAURA (GEDUNG 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 Inventaris"/>
      <sheetName val="rekap "/>
      <sheetName val="Buku Inventaris"/>
      <sheetName val="KIBA"/>
      <sheetName val="KIB B"/>
      <sheetName val="KIB Bantuan"/>
      <sheetName val="KIBC"/>
      <sheetName val="KIBD"/>
      <sheetName val="kode"/>
      <sheetName val="KIBE"/>
      <sheetName val="KIBF"/>
      <sheetName val="aset lain-lain(asettakberwu (3)"/>
      <sheetName val="Aset Lain-lain"/>
      <sheetName val="MUTASI 34"/>
      <sheetName val="REKAP MUTASI"/>
      <sheetName val=" DAFTR PENGADAAN BPH ok"/>
      <sheetName val="Sems BPH JULI -DES 2014 ok"/>
      <sheetName val="PENERIMAAN  SMTR 2"/>
      <sheetName val="PENGELUARAN SMTR 2"/>
      <sheetName val="DAFT PERSEDIAAN SMTR 2"/>
      <sheetName val="BUKU BRNG PAKE HABISLamp 11"/>
      <sheetName val="KARTU BRNG 2014 OK II"/>
      <sheetName val="Daftar Pengadaan INV 2014 OK"/>
      <sheetName val="BRNG INVENTARIS 2014 OK"/>
      <sheetName val="Persediaan"/>
      <sheetName val="Kepala Kantor"/>
      <sheetName val="Bendahara Pengeluaran"/>
      <sheetName val="Lobby"/>
      <sheetName val="Ruang Baca"/>
      <sheetName val="Ruang TI"/>
      <sheetName val="rekap sensus"/>
      <sheetName val="aset lain-lain(aset lainnya)"/>
      <sheetName val="aset lain-lain(asettakberwujud)"/>
      <sheetName val="Buku 2011"/>
      <sheetName val="InventB (2)"/>
      <sheetName val="Sheet1"/>
      <sheetName val="Gudang"/>
      <sheetName val="Ruang Kepala"/>
      <sheetName val="Ruang Lobby"/>
      <sheetName val="Ruang Bendahara"/>
      <sheetName val="Ruang Bacaan"/>
      <sheetName val="Ruang Digi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H4" t="str">
            <v>Pembelian</v>
          </cell>
        </row>
        <row r="5">
          <cell r="H5" t="str">
            <v>Hibah</v>
          </cell>
        </row>
        <row r="6">
          <cell r="H6" t="str">
            <v>Pertukaran</v>
          </cell>
        </row>
        <row r="7">
          <cell r="H7" t="str">
            <v>Sewa Beli</v>
          </cell>
        </row>
        <row r="8">
          <cell r="H8" t="str">
            <v>Pinjam</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RTPNW"/>
      <sheetName val="SMKN1"/>
      <sheetName val="HARGA"/>
      <sheetName val="ANALISA"/>
      <sheetName val="ANLS ANGKUT"/>
      <sheetName val="TIME-OK"/>
      <sheetName val="Skl-Person"/>
      <sheetName val="Skl-alat"/>
      <sheetName val="dfrt bahan"/>
      <sheetName val="PERSON LAK"/>
      <sheetName val="Bagan alir ok"/>
      <sheetName val="METODE ok"/>
      <sheetName val="Bagan alir ok "/>
      <sheetName val="STRUKTUR ok"/>
      <sheetName val="subcon (2)"/>
      <sheetName val="SURAT AWAL"/>
      <sheetName val="BAP"/>
      <sheetName val="PLOP JAM"/>
      <sheetName val="KASUM"/>
      <sheetName val="DAFTAR UPAH"/>
      <sheetName val="METODE"/>
      <sheetName val="Bagan alir"/>
      <sheetName val="BGN"/>
      <sheetName val="TIME S"/>
      <sheetName val="TIME S (2)"/>
      <sheetName val="BAHAN"/>
      <sheetName val="bagan"/>
      <sheetName val="ANILISA KOSONG"/>
      <sheetName val="HARGA SATUAN K"/>
      <sheetName val="COVER"/>
    </sheetNames>
    <sheetDataSet>
      <sheetData sheetId="0"/>
      <sheetData sheetId="1" refreshError="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Rekap"/>
      <sheetName val="Jadwal"/>
      <sheetName val="HSP"/>
      <sheetName val="HSD"/>
      <sheetName val="Anl"/>
      <sheetName val="Anl mebel"/>
      <sheetName val="UPAH"/>
      <sheetName val="operasional"/>
      <sheetName val="ALAT KBM,BK"/>
      <sheetName val="R. ADM"/>
      <sheetName val="G.TEORI"/>
      <sheetName val="G.PERPUS"/>
      <sheetName val="LAB BHS"/>
      <sheetName val="LAB IPA"/>
      <sheetName val="G. SENI"/>
      <sheetName val="G. UKS"/>
      <sheetName val="R.SEBAGUNA"/>
      <sheetName val="IBADAH"/>
      <sheetName val="KANTIN-KOP"/>
      <sheetName val="R. KEPSEK"/>
      <sheetName val="R. MESS"/>
      <sheetName val="R. JAGA"/>
      <sheetName val="POS JAGA"/>
      <sheetName val="B SEPEDA"/>
      <sheetName val="KM-WC"/>
      <sheetName val="TOWER"/>
      <sheetName val="FURNITURE"/>
      <sheetName val="SITE WORK"/>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F "/>
      <sheetName val="Table Profil"/>
      <sheetName val="Castella "/>
      <sheetName val="Cutting List"/>
    </sheetNames>
    <sheetDataSet>
      <sheetData sheetId="0"/>
      <sheetData sheetId="1"/>
      <sheetData sheetId="2"/>
      <sheetData sheetId="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2)"/>
      <sheetName val="HARGA SATUAN"/>
      <sheetName val="ANALISA HARGA SATUAN (KOSONG)"/>
      <sheetName val="ANALISA HARGA SATUAN"/>
      <sheetName val="BAK PAH (KOSONG)"/>
      <sheetName val="BAK PAH"/>
      <sheetName val="COVER"/>
    </sheetNames>
    <sheetDataSet>
      <sheetData sheetId="0"/>
      <sheetData sheetId="1">
        <row r="11">
          <cell r="C11">
            <v>48000</v>
          </cell>
        </row>
        <row r="30">
          <cell r="C30">
            <v>38500</v>
          </cell>
        </row>
        <row r="31">
          <cell r="C31">
            <v>8000</v>
          </cell>
        </row>
      </sheetData>
      <sheetData sheetId="2"/>
      <sheetData sheetId="3"/>
      <sheetData sheetId="4"/>
      <sheetData sheetId="5"/>
      <sheetData sheetId="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P"/>
      <sheetName val="REKAP"/>
      <sheetName val="RAB"/>
      <sheetName val="HSD"/>
      <sheetName val="ANALISA"/>
      <sheetName val="JAD PERSON"/>
      <sheetName val="JAD BAHAN"/>
      <sheetName val="JAD ALAT"/>
      <sheetName val="BUTUH BHN"/>
      <sheetName val="TIME SCHED"/>
      <sheetName val="Sheet1"/>
    </sheetNames>
    <sheetDataSet>
      <sheetData sheetId="0">
        <row r="4">
          <cell r="F4" t="str">
            <v>Atambua, 08 Juli 2006</v>
          </cell>
        </row>
        <row r="5">
          <cell r="F5" t="str">
            <v>CV. ADI KARTO</v>
          </cell>
        </row>
        <row r="6">
          <cell r="F6" t="str">
            <v>IMELDA T. ROEDJITO GASPERSZ</v>
          </cell>
        </row>
        <row r="7">
          <cell r="F7" t="str">
            <v>Direkris</v>
          </cell>
        </row>
      </sheetData>
      <sheetData sheetId="1" refreshError="1"/>
      <sheetData sheetId="2">
        <row r="29">
          <cell r="I29">
            <v>636750000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P"/>
      <sheetName val="REKAP"/>
      <sheetName val="RAB"/>
      <sheetName val="HSD"/>
      <sheetName val="ANALISA"/>
      <sheetName val="JAD PERSON"/>
      <sheetName val="JAD BAHAN"/>
      <sheetName val="JAD ALAT"/>
      <sheetName val="BUTUH BHN"/>
      <sheetName val="TIME SCHED"/>
      <sheetName val="Sheet1"/>
    </sheetNames>
    <sheetDataSet>
      <sheetData sheetId="0">
        <row r="4">
          <cell r="F4" t="str">
            <v>Atambua, 08 Juli 2006</v>
          </cell>
        </row>
        <row r="5">
          <cell r="F5" t="str">
            <v>CV. ADI KARTO</v>
          </cell>
        </row>
      </sheetData>
      <sheetData sheetId="1" refreshError="1"/>
      <sheetData sheetId="2">
        <row r="29">
          <cell r="I29">
            <v>636750000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2)"/>
      <sheetName val="HARGA SATUAN"/>
      <sheetName val="ANALISA HARGA SATUAN (KOSONG)"/>
      <sheetName val="ANALISA HARGA SATUAN"/>
      <sheetName val="BAK PAH (KOSONG)"/>
      <sheetName val="BAK PAH"/>
      <sheetName val="COVER"/>
    </sheetNames>
    <sheetDataSet>
      <sheetData sheetId="0"/>
      <sheetData sheetId="1">
        <row r="11">
          <cell r="C11">
            <v>48000</v>
          </cell>
        </row>
        <row r="30">
          <cell r="C30">
            <v>38500</v>
          </cell>
        </row>
        <row r="31">
          <cell r="C31">
            <v>8000</v>
          </cell>
        </row>
      </sheetData>
      <sheetData sheetId="2"/>
      <sheetData sheetId="3"/>
      <sheetData sheetId="4"/>
      <sheetData sheetId="5"/>
      <sheetData sheetId="6"/>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1"/>
      <sheetName val="2"/>
      <sheetName val="3"/>
      <sheetName val="4"/>
      <sheetName val="5"/>
      <sheetName val="6"/>
      <sheetName val="kls"/>
      <sheetName val="mck"/>
      <sheetName val="mess guru"/>
      <sheetName val="UMUM"/>
      <sheetName val="cover"/>
      <sheetName val="kop"/>
    </sheetNames>
    <sheetDataSet>
      <sheetData sheetId="0"/>
      <sheetData sheetId="1">
        <row r="8">
          <cell r="E8">
            <v>16500</v>
          </cell>
        </row>
        <row r="51">
          <cell r="E51">
            <v>386400</v>
          </cell>
        </row>
      </sheetData>
      <sheetData sheetId="2">
        <row r="63">
          <cell r="E63">
            <v>535375</v>
          </cell>
        </row>
      </sheetData>
      <sheetData sheetId="3"/>
      <sheetData sheetId="4">
        <row r="12">
          <cell r="E12">
            <v>29400</v>
          </cell>
        </row>
        <row r="41">
          <cell r="E41">
            <v>262925.47499999998</v>
          </cell>
        </row>
      </sheetData>
      <sheetData sheetId="5"/>
      <sheetData sheetId="6">
        <row r="56">
          <cell r="E56">
            <v>2089268.7375</v>
          </cell>
        </row>
      </sheetData>
      <sheetData sheetId="7"/>
      <sheetData sheetId="8"/>
      <sheetData sheetId="9"/>
      <sheetData sheetId="10"/>
      <sheetData sheetId="11"/>
      <sheetData sheetId="1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1"/>
      <sheetName val="2"/>
      <sheetName val="3"/>
      <sheetName val="4"/>
      <sheetName val="5"/>
      <sheetName val="6"/>
      <sheetName val="kls"/>
      <sheetName val="mck"/>
      <sheetName val="mess guru"/>
      <sheetName val="UMUM"/>
      <sheetName val="cover"/>
      <sheetName val="kop"/>
    </sheetNames>
    <sheetDataSet>
      <sheetData sheetId="0"/>
      <sheetData sheetId="1">
        <row r="8">
          <cell r="E8">
            <v>16500</v>
          </cell>
        </row>
        <row r="51">
          <cell r="E51">
            <v>386400</v>
          </cell>
        </row>
      </sheetData>
      <sheetData sheetId="2">
        <row r="63">
          <cell r="E63">
            <v>535375</v>
          </cell>
        </row>
      </sheetData>
      <sheetData sheetId="3"/>
      <sheetData sheetId="4">
        <row r="12">
          <cell r="E12">
            <v>29400</v>
          </cell>
        </row>
        <row r="41">
          <cell r="E41">
            <v>262925.47499999998</v>
          </cell>
        </row>
      </sheetData>
      <sheetData sheetId="5"/>
      <sheetData sheetId="6">
        <row r="56">
          <cell r="E56">
            <v>2089268.7375</v>
          </cell>
        </row>
      </sheetData>
      <sheetData sheetId="7"/>
      <sheetData sheetId="8"/>
      <sheetData sheetId="9"/>
      <sheetData sheetId="10"/>
      <sheetData sheetId="11"/>
      <sheetData sheetId="12"/>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RTPNW"/>
      <sheetName val="RAB"/>
      <sheetName val="HARGA"/>
      <sheetName val="ANLPAKE"/>
      <sheetName val="ANALISA"/>
      <sheetName val="ANLS ANGKUT"/>
      <sheetName val="TIME-OK"/>
      <sheetName val="Skl-Person"/>
      <sheetName val="Skl-alat"/>
      <sheetName val="dfrt bahan"/>
      <sheetName val="PERSON LAK"/>
      <sheetName val="aLAT uTM"/>
      <sheetName val="METODE"/>
      <sheetName val="Bagan alir ok"/>
      <sheetName val="Bagan alir"/>
      <sheetName val="STRUKTUR"/>
      <sheetName val="KONTAK"/>
      <sheetName val="subcon (2)"/>
      <sheetName val="BGN"/>
      <sheetName val="TIME S"/>
      <sheetName val="TIME S (2)"/>
      <sheetName val="BAHAN"/>
      <sheetName val="bagan"/>
      <sheetName val="ANILISA KOSONG"/>
      <sheetName val="HARGA SATUAN K"/>
      <sheetName val="COVER"/>
    </sheetNames>
    <sheetDataSet>
      <sheetData sheetId="0">
        <row r="2">
          <cell r="C2" t="str">
            <v>YUSTINA MALO</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RTPNW"/>
      <sheetName val="RAB"/>
      <sheetName val="HARGA"/>
      <sheetName val="ANLPAKE"/>
      <sheetName val="ANALISA"/>
      <sheetName val="ANLS ANGKUT"/>
      <sheetName val="TIME-OK"/>
      <sheetName val="Skl-Person"/>
      <sheetName val="Skl-alat"/>
      <sheetName val="dfrt bahan"/>
      <sheetName val="PERSON LAK"/>
      <sheetName val="aLAT uTM"/>
      <sheetName val="METODE"/>
      <sheetName val="Bagan alir ok"/>
      <sheetName val="Bagan alir"/>
      <sheetName val="STRUKTUR"/>
      <sheetName val="KONTAK"/>
      <sheetName val="subcon (2)"/>
      <sheetName val="BGN"/>
      <sheetName val="TIME S"/>
      <sheetName val="TIME S (2)"/>
      <sheetName val="BAHAN"/>
      <sheetName val="bagan"/>
      <sheetName val="ANILISA KOSONG"/>
      <sheetName val="HARGA SATUAN K"/>
      <sheetName val="COVER"/>
    </sheetNames>
    <sheetDataSet>
      <sheetData sheetId="0">
        <row r="2">
          <cell r="C2" t="str">
            <v>YUSTINA MALO</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ANALISA HARGA SATUAN"/>
      <sheetName val="RAB SMK K"/>
      <sheetName val="RAB LAB"/>
      <sheetName val="RAB BANGSAL"/>
      <sheetName val="RAB MCK"/>
      <sheetName val="RAB MEUBELER"/>
      <sheetName val="REKAP A"/>
      <sheetName val="REKUM"/>
      <sheetName val="COVER"/>
    </sheetNames>
    <sheetDataSet>
      <sheetData sheetId="0" refreshError="1"/>
      <sheetData sheetId="1"/>
      <sheetData sheetId="2" refreshError="1"/>
      <sheetData sheetId="3" refreshError="1"/>
      <sheetData sheetId="4" refreshError="1"/>
      <sheetData sheetId="5" refreshError="1"/>
      <sheetData sheetId="6" refreshError="1"/>
      <sheetData sheetId="7">
        <row r="24">
          <cell r="I24">
            <v>669000000</v>
          </cell>
        </row>
      </sheetData>
      <sheetData sheetId="8" refreshError="1"/>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B A 2011"/>
      <sheetName val="Sheet3"/>
      <sheetName val="KIBA"/>
      <sheetName val="MutasiA"/>
      <sheetName val="KIB 2011"/>
      <sheetName val="Sheet6"/>
      <sheetName val="Sheet1"/>
      <sheetName val="KIBB"/>
      <sheetName val="MutasiB"/>
      <sheetName val="InventB"/>
      <sheetName val="KIB C 2011"/>
      <sheetName val="MutasiC"/>
      <sheetName val="InventC"/>
      <sheetName val="KIBD"/>
      <sheetName val="KIBC"/>
      <sheetName val="MutasiD"/>
      <sheetName val="InventD"/>
      <sheetName val="KIBE"/>
      <sheetName val="Sheet2"/>
      <sheetName val="MutasiE"/>
      <sheetName val="MUTASIE 2"/>
      <sheetName val="kode"/>
      <sheetName val="INVENT E 2"/>
      <sheetName val="Sheet4"/>
      <sheetName val="KIBB Skol"/>
      <sheetName val="KIBA Skol"/>
      <sheetName val="KIBC Skol"/>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4">
          <cell r="H4" t="str">
            <v>Pembelian</v>
          </cell>
        </row>
        <row r="5">
          <cell r="H5" t="str">
            <v>Hibah</v>
          </cell>
        </row>
        <row r="6">
          <cell r="H6" t="str">
            <v>Pertukaran</v>
          </cell>
        </row>
        <row r="7">
          <cell r="H7" t="str">
            <v>Sewa Beli</v>
          </cell>
        </row>
        <row r="8">
          <cell r="H8" t="str">
            <v>Pinjam</v>
          </cell>
        </row>
      </sheetData>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k"/>
      <sheetName val="STR PAntar"/>
      <sheetName val="Ringkasan"/>
      <sheetName val="RINCIAN"/>
      <sheetName val="spm PD"/>
      <sheetName val="Sheet1"/>
      <sheetName val="Sheet2"/>
      <sheetName val="KELENGKAPAN"/>
    </sheetNames>
    <sheetDataSet>
      <sheetData sheetId="0"/>
      <sheetData sheetId="1"/>
      <sheetData sheetId="2"/>
      <sheetData sheetId="3">
        <row r="1">
          <cell r="K1" t="str">
            <v>PERATURAN MENTERI DALAM NEGERI</v>
          </cell>
        </row>
      </sheetData>
      <sheetData sheetId="4">
        <row r="1">
          <cell r="E1" t="str">
            <v>PEMERINTAH  KABUPATEN  SUMBA  BARAT</v>
          </cell>
        </row>
        <row r="2">
          <cell r="E2" t="str">
            <v>SURAT  PERINTAH  MEMBAYAR   ( SPM )</v>
          </cell>
        </row>
        <row r="3">
          <cell r="E3" t="str">
            <v xml:space="preserve">                                                           TAHUN ANGGARAN   2011                                                        LS SLP</v>
          </cell>
        </row>
        <row r="4">
          <cell r="T4" t="str">
            <v>NOMOR : Ksr.SPM.LS RKN/18/63.L/IX/2011</v>
          </cell>
        </row>
        <row r="5">
          <cell r="E5" t="str">
            <v>KUASA BENDAHARA UMUM DAERAH KABUPATEN SUMBA BARAT</v>
          </cell>
          <cell r="S5" t="str">
            <v>POTONGAN-POTONGAN :</v>
          </cell>
        </row>
        <row r="6">
          <cell r="E6" t="str">
            <v>SUPAYA MENERBITKAN SP2D KEPADA :</v>
          </cell>
        </row>
        <row r="7">
          <cell r="E7" t="str">
            <v>SKPD : BAGIAN KESRA KABUPATEN SUMBA BARAT</v>
          </cell>
          <cell r="S7" t="str">
            <v>NO.</v>
          </cell>
          <cell r="T7" t="str">
            <v xml:space="preserve">Uraian ( No. Rekening ) </v>
          </cell>
          <cell r="V7" t="str">
            <v xml:space="preserve">Jumlah ( Rp ) </v>
          </cell>
          <cell r="W7" t="str">
            <v xml:space="preserve">Keterangan </v>
          </cell>
        </row>
        <row r="8">
          <cell r="S8">
            <v>1</v>
          </cell>
          <cell r="T8" t="str">
            <v>Iuran Wajib</v>
          </cell>
          <cell r="U8" t="str">
            <v>:</v>
          </cell>
          <cell r="V8">
            <v>0</v>
          </cell>
        </row>
        <row r="9">
          <cell r="E9" t="str">
            <v>Bendahara Pengeluaran</v>
          </cell>
          <cell r="M9" t="str">
            <v>Emyl R. S. Giri, A. Md</v>
          </cell>
          <cell r="S9">
            <v>2</v>
          </cell>
          <cell r="T9" t="str">
            <v>Tunjangan Beras</v>
          </cell>
          <cell r="U9" t="str">
            <v>:</v>
          </cell>
          <cell r="V9">
            <v>0</v>
          </cell>
        </row>
        <row r="10">
          <cell r="E10" t="str">
            <v>Nomor Pokok Wajib Pajak</v>
          </cell>
          <cell r="M10" t="str">
            <v>:00.309.304.4.922.000</v>
          </cell>
          <cell r="S10">
            <v>3</v>
          </cell>
          <cell r="T10" t="str">
            <v>TAPERUM</v>
          </cell>
          <cell r="U10" t="str">
            <v>:</v>
          </cell>
          <cell r="V10">
            <v>0</v>
          </cell>
        </row>
        <row r="11">
          <cell r="E11" t="str">
            <v>Nomor Rekening BANK</v>
          </cell>
          <cell r="M11" t="str">
            <v>Bank NTT Cab.Waikabubak No. 009.01.05.000.377.5</v>
          </cell>
          <cell r="S11">
            <v>4</v>
          </cell>
          <cell r="T11" t="str">
            <v>Sewa Rumah</v>
          </cell>
          <cell r="U11" t="str">
            <v>:</v>
          </cell>
          <cell r="V11">
            <v>0</v>
          </cell>
        </row>
        <row r="12">
          <cell r="E12" t="str">
            <v>Dasar Pembayaran /No. dan Tgl SPD</v>
          </cell>
          <cell r="M12" t="str">
            <v>: Triw. I : 20.03.11/SPD/I/2011, Tanggal 03 Januari 2011</v>
          </cell>
          <cell r="S12">
            <v>5</v>
          </cell>
          <cell r="T12" t="str">
            <v>Potongan ASKES</v>
          </cell>
          <cell r="U12" t="str">
            <v>:</v>
          </cell>
          <cell r="V12">
            <v>0</v>
          </cell>
        </row>
        <row r="13">
          <cell r="M13" t="str">
            <v>: Triw. II : 20.03.11/SPD/II/2011, Tanggal 15 Maret 2011</v>
          </cell>
          <cell r="T13" t="str">
            <v xml:space="preserve">Jumlah Potongan </v>
          </cell>
          <cell r="U13" t="str">
            <v>:</v>
          </cell>
          <cell r="V13" t="str">
            <v>-</v>
          </cell>
        </row>
        <row r="14">
          <cell r="M14" t="str">
            <v>: Triw. III : 20.03.11/SPD/III/2011, Tanggal 15 Juni 2011</v>
          </cell>
          <cell r="R14" t="str">
            <v>Informasi : ( Tidak mengurangi jumlah pembayaran SPM )</v>
          </cell>
        </row>
        <row r="15">
          <cell r="M15" t="str">
            <v>: Triw. IV : 20.03.11/SPD/IV/2011, Tanggal 15 September 2011</v>
          </cell>
          <cell r="S15" t="str">
            <v>NO.</v>
          </cell>
          <cell r="T15" t="str">
            <v xml:space="preserve">Uraian  </v>
          </cell>
          <cell r="V15" t="str">
            <v xml:space="preserve">Jumlah ( Rp ) </v>
          </cell>
          <cell r="W15" t="str">
            <v xml:space="preserve">Keterangan </v>
          </cell>
        </row>
        <row r="16">
          <cell r="E16" t="str">
            <v xml:space="preserve">Untuk Keperluan : Belanja Langsung </v>
          </cell>
          <cell r="S16">
            <v>1</v>
          </cell>
          <cell r="T16" t="str">
            <v>PPN DN</v>
          </cell>
          <cell r="U16" t="str">
            <v>:</v>
          </cell>
          <cell r="V16">
            <v>793291</v>
          </cell>
        </row>
        <row r="17">
          <cell r="E17" t="str">
            <v>Pembebanan pada Kode Rekening :</v>
          </cell>
          <cell r="S17">
            <v>2</v>
          </cell>
          <cell r="T17" t="str">
            <v>PPh Pasal 22</v>
          </cell>
          <cell r="U17" t="str">
            <v>:</v>
          </cell>
          <cell r="V17">
            <v>118994</v>
          </cell>
        </row>
        <row r="18">
          <cell r="E18" t="str">
            <v>1.20.03</v>
          </cell>
          <cell r="F18" t="str">
            <v>01</v>
          </cell>
          <cell r="M18" t="str">
            <v>PROGRAM PELAYANAN ADMINSTRASI PERKANTORAN</v>
          </cell>
        </row>
        <row r="19">
          <cell r="E19" t="str">
            <v>1.20.03</v>
          </cell>
          <cell r="F19" t="str">
            <v>01</v>
          </cell>
          <cell r="G19">
            <v>13</v>
          </cell>
          <cell r="M19" t="str">
            <v>Kegiatan Penyediaan Peralatan dan Perlengkapan Kantor</v>
          </cell>
          <cell r="R19" t="str">
            <v>Jumlah Rp.</v>
          </cell>
          <cell r="U19" t="str">
            <v>:</v>
          </cell>
          <cell r="V19">
            <v>912285</v>
          </cell>
        </row>
        <row r="20">
          <cell r="E20" t="str">
            <v>1.20.03</v>
          </cell>
          <cell r="F20" t="str">
            <v>01</v>
          </cell>
          <cell r="G20">
            <v>13</v>
          </cell>
          <cell r="H20">
            <v>5</v>
          </cell>
          <cell r="I20">
            <v>2</v>
          </cell>
          <cell r="J20">
            <v>3</v>
          </cell>
          <cell r="K20">
            <v>12</v>
          </cell>
          <cell r="L20" t="str">
            <v>03</v>
          </cell>
          <cell r="M20" t="str">
            <v>Belanja Modal Pengadaan Komputer Note Book</v>
          </cell>
          <cell r="Q20">
            <v>8726200</v>
          </cell>
          <cell r="S20" t="str">
            <v>JUMLAH SPM</v>
          </cell>
          <cell r="U20" t="str">
            <v>:</v>
          </cell>
          <cell r="V20">
            <v>8726200</v>
          </cell>
          <cell r="X20">
            <v>793290.90909090906</v>
          </cell>
        </row>
        <row r="21">
          <cell r="R21" t="str">
            <v>Terbilang :</v>
          </cell>
          <cell r="U21" t="str">
            <v>Delapan Juta Tujuh Ratus Dua Puluh Enam Ribu Dua Ratus Rupiah</v>
          </cell>
        </row>
        <row r="23">
          <cell r="S23" t="str">
            <v>Waikabubak, 29 September 2011</v>
          </cell>
        </row>
        <row r="24">
          <cell r="S24" t="str">
            <v>MENGETAHUI :</v>
          </cell>
        </row>
        <row r="25">
          <cell r="S25" t="str">
            <v xml:space="preserve">Kepala Bagian Kesejahteraan Rakyat </v>
          </cell>
        </row>
        <row r="26">
          <cell r="S26" t="str">
            <v>Kabupaten Sumba Barat</v>
          </cell>
        </row>
        <row r="30">
          <cell r="S30" t="str">
            <v>PETRUS LENDE BORA, S.IPem</v>
          </cell>
        </row>
        <row r="31">
          <cell r="S31" t="str">
            <v>NIP. 19551127 198503 1 007</v>
          </cell>
        </row>
        <row r="33">
          <cell r="A33" t="str">
            <v>JUMLAH SPP YANG DIMINTA</v>
          </cell>
          <cell r="Q33">
            <v>8726200</v>
          </cell>
        </row>
        <row r="34">
          <cell r="A34" t="str">
            <v>Terbilang :</v>
          </cell>
          <cell r="G34" t="str">
            <v>Delapan Juta Tujuh Ratus Dua Puluh Enam Ribu Dua Ratus Rupiah</v>
          </cell>
        </row>
        <row r="35">
          <cell r="E35" t="str">
            <v>Nomor dan Tanggal  SPP : Ksr.SPP.LS RKN / 18 / 63.L / IX / 2011, Tanggal :  29 September 2011</v>
          </cell>
        </row>
        <row r="36">
          <cell r="E36" t="str">
            <v xml:space="preserve">SPM ini sah apabila telah ditandatangani dan distempel oleh Kepala SKPD </v>
          </cell>
        </row>
      </sheetData>
      <sheetData sheetId="5"/>
      <sheetData sheetId="6"/>
      <sheetData sheetId="7"/>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k"/>
      <sheetName val="STR PAntar"/>
      <sheetName val="Ringkasan"/>
      <sheetName val="RINCIAN"/>
      <sheetName val="spm PD"/>
      <sheetName val="Sheet1"/>
      <sheetName val="Sheet2"/>
      <sheetName val="KELENGKAPAN"/>
    </sheetNames>
    <sheetDataSet>
      <sheetData sheetId="0"/>
      <sheetData sheetId="1"/>
      <sheetData sheetId="2"/>
      <sheetData sheetId="3">
        <row r="1">
          <cell r="K1" t="str">
            <v>PERATURAN MENTERI DALAM NEGERI</v>
          </cell>
        </row>
        <row r="2">
          <cell r="K2" t="str">
            <v>NOMOR</v>
          </cell>
          <cell r="L2" t="str">
            <v>: 59 TAHUN 2007</v>
          </cell>
        </row>
        <row r="3">
          <cell r="K3" t="str">
            <v>TANGGAL</v>
          </cell>
          <cell r="L3" t="str">
            <v>: 26 OKTOBER 2007</v>
          </cell>
        </row>
        <row r="5">
          <cell r="A5" t="str">
            <v>PEMERINTAH KABUPATEN SUMBA BARAT</v>
          </cell>
        </row>
        <row r="6">
          <cell r="A6" t="str">
            <v>SURAT PERMINTAAN PEMBAYARAN LANGSUNG BARANG DAN JASA</v>
          </cell>
        </row>
        <row r="7">
          <cell r="A7" t="str">
            <v>( SPP - LS BARANG DAN JASA )</v>
          </cell>
        </row>
        <row r="8">
          <cell r="A8" t="str">
            <v>NOMOR : Ksr.SPP.LS RKN/18/63.L/IX/2011</v>
          </cell>
        </row>
        <row r="10">
          <cell r="A10" t="str">
            <v xml:space="preserve">R I N C I A N </v>
          </cell>
        </row>
        <row r="12">
          <cell r="A12" t="str">
            <v>RENCANA PENGGUNAAN DANA</v>
          </cell>
        </row>
        <row r="13">
          <cell r="A13" t="str">
            <v xml:space="preserve">BULAN </v>
          </cell>
          <cell r="C13" t="str">
            <v xml:space="preserve"> September 2011</v>
          </cell>
          <cell r="M13" t="str">
            <v>LS. SLP</v>
          </cell>
        </row>
        <row r="15">
          <cell r="A15" t="str">
            <v>NO</v>
          </cell>
          <cell r="B15" t="str">
            <v>KODE REKENING</v>
          </cell>
          <cell r="J15" t="str">
            <v>URAIAN</v>
          </cell>
          <cell r="M15" t="str">
            <v>JUMLAH</v>
          </cell>
        </row>
        <row r="16">
          <cell r="B16" t="str">
            <v>1.20.03</v>
          </cell>
          <cell r="C16" t="str">
            <v>01</v>
          </cell>
          <cell r="J16" t="str">
            <v>PROGRAM PELAYANAN ADMINSTRASI PERKANTORAN</v>
          </cell>
        </row>
        <row r="17">
          <cell r="B17" t="str">
            <v>1.20.03</v>
          </cell>
          <cell r="C17" t="str">
            <v>01</v>
          </cell>
          <cell r="D17">
            <v>13</v>
          </cell>
          <cell r="J17" t="str">
            <v>Kegiatan Penyediaan Peralatan dan Perlengkapan Kantor</v>
          </cell>
        </row>
        <row r="18">
          <cell r="B18" t="str">
            <v>1.20.03</v>
          </cell>
          <cell r="C18" t="str">
            <v>01</v>
          </cell>
          <cell r="D18">
            <v>13</v>
          </cell>
          <cell r="E18">
            <v>5</v>
          </cell>
          <cell r="F18">
            <v>2</v>
          </cell>
          <cell r="G18">
            <v>3</v>
          </cell>
          <cell r="H18">
            <v>12</v>
          </cell>
          <cell r="I18" t="str">
            <v>03</v>
          </cell>
          <cell r="J18" t="str">
            <v>Belanja Modal Pengadaan Komputer Note Book</v>
          </cell>
          <cell r="M18">
            <v>8726200</v>
          </cell>
        </row>
        <row r="19">
          <cell r="A19" t="str">
            <v>JUMLAH</v>
          </cell>
          <cell r="M19">
            <v>8726200</v>
          </cell>
        </row>
        <row r="20">
          <cell r="A20" t="str">
            <v>Terbilang :</v>
          </cell>
          <cell r="D20" t="str">
            <v>Delapan Juta Tujuh Ratus Dua Puluh Enam Ribu Dua Ratus Rupiah</v>
          </cell>
        </row>
        <row r="23">
          <cell r="K23" t="str">
            <v>Waikabubak, 29 September 2011</v>
          </cell>
        </row>
        <row r="24">
          <cell r="K24" t="str">
            <v>Bendahara Pengeluaran,</v>
          </cell>
        </row>
        <row r="28">
          <cell r="K28" t="str">
            <v>EMYL R. S. GIRI, A.Md</v>
          </cell>
        </row>
        <row r="29">
          <cell r="K29" t="str">
            <v>NIP.19720124 200112 1 003</v>
          </cell>
        </row>
      </sheetData>
      <sheetData sheetId="4">
        <row r="1">
          <cell r="E1" t="str">
            <v>PEMERINTAH  KABUPATEN  SUMBA  BARAT</v>
          </cell>
        </row>
      </sheetData>
      <sheetData sheetId="5"/>
      <sheetData sheetId="6"/>
      <sheetData sheetId="7"/>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AK"/>
      <sheetName val="pnwr"/>
      <sheetName val="kuasa"/>
      <sheetName val="REKAP"/>
      <sheetName val="RAB"/>
      <sheetName val="mob"/>
      <sheetName val="analisa"/>
      <sheetName val="KOEFISIEN"/>
      <sheetName val="HARGA"/>
      <sheetName val="ANGKUT"/>
      <sheetName val="Aggregat"/>
      <sheetName val="batupecah"/>
      <sheetName val="an alat"/>
      <sheetName val="metode"/>
      <sheetName val="TS"/>
      <sheetName val="TS BAHAN"/>
      <sheetName val="TS Alat"/>
      <sheetName val="TS personil"/>
      <sheetName val="jdwl tng"/>
      <sheetName val="rekap tng"/>
      <sheetName val="benar"/>
      <sheetName val="Prdks"/>
      <sheetName val="hitam"/>
      <sheetName val="QA"/>
      <sheetName val="COVER"/>
      <sheetName val="amplop"/>
      <sheetName val="catatan"/>
      <sheetName val="bag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3">
          <cell r="U13">
            <v>85886.93</v>
          </cell>
        </row>
        <row r="30">
          <cell r="U30">
            <v>168722.07</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1"/>
      <sheetName val="data_PERUSAHAAN"/>
      <sheetName val="KANCING"/>
      <sheetName val="DAFTAR"/>
      <sheetName val="FORMULIR_ISIAN"/>
      <sheetName val="NERACA"/>
      <sheetName val="PERSONIL_PTCV"/>
      <sheetName val="PERALATAN PTCV"/>
      <sheetName val="PENGALAMA_PT"/>
      <sheetName val="PEK_SEDANG DIKERJAKAN"/>
      <sheetName val="MODAL"/>
      <sheetName val="PROD_DLMNEGERI"/>
      <sheetName val="daftar_hitam"/>
      <sheetName val="BENAR"/>
      <sheetName val="MINAT UARAU"/>
      <sheetName val="MINAT TALAU"/>
      <sheetName val="MINAT"/>
      <sheetName val="METODE"/>
      <sheetName val="RM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sheetName val="Rekap"/>
      <sheetName val="RAB"/>
      <sheetName val="BAHAN"/>
      <sheetName val="UPAH"/>
      <sheetName val="ANALISA"/>
      <sheetName val="ANL HARGA"/>
      <sheetName val="MATERIAL"/>
      <sheetName val="METODE 1"/>
      <sheetName val="TEK.KGTN"/>
      <sheetName val="TMK1"/>
      <sheetName val="STRUKTUR &amp; DAF. PERSONIL"/>
      <sheetName val="AN.KEB.BHN"/>
      <sheetName val="AN TEK1"/>
      <sheetName val="AN TEK2"/>
      <sheetName val="AN TEK3"/>
      <sheetName val="AN LAT"/>
      <sheetName val="subkon"/>
      <sheetName val="SP PDN"/>
      <sheetName val="SP QA"/>
      <sheetName val="SP DH"/>
      <sheetName val="L1"/>
      <sheetName val="L1 (2)"/>
      <sheetName val="L1 (3)"/>
      <sheetName val="L1 (4)"/>
      <sheetName val="L1 (5)"/>
      <sheetName val="L1 (6)"/>
      <sheetName val="L1 (7)"/>
      <sheetName val="L1 (8)"/>
      <sheetName val="L1 (9)"/>
      <sheetName val="L1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S"/>
      <sheetName val="521a"/>
      <sheetName val="521"/>
      <sheetName val="penting"/>
      <sheetName val="simak"/>
      <sheetName val="srt pnwrn"/>
      <sheetName val="Alat"/>
      <sheetName val="sc-material"/>
      <sheetName val="sc-alat"/>
      <sheetName val="INTI"/>
      <sheetName val="sc-Tenaga"/>
      <sheetName val="sced"/>
      <sheetName val="Plan"/>
      <sheetName val="method"/>
      <sheetName val="hsdb"/>
      <sheetName val="Rekap"/>
      <sheetName val="mpu"/>
      <sheetName val="Kuan"/>
      <sheetName val="Koe"/>
      <sheetName val="Koe (2)"/>
      <sheetName val="12"/>
      <sheetName val="231"/>
      <sheetName val="2512"/>
      <sheetName val="2513"/>
      <sheetName val="DEUKER150"/>
      <sheetName val="311"/>
      <sheetName val="312"/>
      <sheetName val="313"/>
      <sheetName val="321"/>
      <sheetName val="322"/>
      <sheetName val="514"/>
      <sheetName val="522"/>
      <sheetName val="611"/>
      <sheetName val="621"/>
      <sheetName val="622"/>
      <sheetName val="641"/>
      <sheetName val="651"/>
      <sheetName val="711"/>
      <sheetName val="712"/>
      <sheetName val="713"/>
      <sheetName val="721"/>
      <sheetName val="741"/>
      <sheetName val="742"/>
      <sheetName val="743"/>
      <sheetName val="6712"/>
      <sheetName val="urgPil"/>
      <sheetName val="883"/>
      <sheetName val="6.6"/>
      <sheetName val="subkon"/>
      <sheetName val="HSD"/>
      <sheetName val="Sheet1"/>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ow r="36">
          <cell r="L36">
            <v>594490000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S"/>
      <sheetName val="521a"/>
      <sheetName val="521"/>
      <sheetName val="penting"/>
      <sheetName val="simak"/>
      <sheetName val="srt pnwrn"/>
      <sheetName val="Alat"/>
      <sheetName val="sc-material"/>
      <sheetName val="sc-alat"/>
      <sheetName val="INTI"/>
      <sheetName val="sc-Tenaga"/>
      <sheetName val="sced"/>
      <sheetName val="Plan"/>
      <sheetName val="method"/>
      <sheetName val="hsdb"/>
      <sheetName val="Rekap"/>
      <sheetName val="mpu"/>
      <sheetName val="Kuan"/>
      <sheetName val="Koe"/>
      <sheetName val="Koe (2)"/>
      <sheetName val="12"/>
      <sheetName val="231"/>
      <sheetName val="2512"/>
      <sheetName val="2513"/>
      <sheetName val="DEUKER150"/>
      <sheetName val="311"/>
      <sheetName val="312"/>
      <sheetName val="313"/>
      <sheetName val="321"/>
      <sheetName val="322"/>
      <sheetName val="514"/>
      <sheetName val="522"/>
      <sheetName val="611"/>
      <sheetName val="621"/>
      <sheetName val="622"/>
      <sheetName val="641"/>
      <sheetName val="651"/>
      <sheetName val="711"/>
      <sheetName val="712"/>
      <sheetName val="713"/>
      <sheetName val="721"/>
      <sheetName val="741"/>
      <sheetName val="742"/>
      <sheetName val="743"/>
      <sheetName val="6712"/>
      <sheetName val="urgPil"/>
      <sheetName val="883"/>
      <sheetName val="6.6"/>
      <sheetName val="subkon"/>
      <sheetName val="HSD"/>
      <sheetName val="Sheet1"/>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ow r="36">
          <cell r="L36">
            <v>594490000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sheetName val="Rekap"/>
      <sheetName val="RAB"/>
      <sheetName val="BAHAN"/>
      <sheetName val="UPAH"/>
      <sheetName val="ANALISA"/>
      <sheetName val="ANL HARGA"/>
      <sheetName val="MATERIAL"/>
      <sheetName val="METODE 1"/>
      <sheetName val="TEK.KGTN"/>
      <sheetName val="TMK1"/>
      <sheetName val="STRUKTUR &amp; DAF. PERSONIL"/>
      <sheetName val="AN.KEB.BHN"/>
      <sheetName val="AN TEK1"/>
      <sheetName val="AN TEK2"/>
      <sheetName val="AN TEK3"/>
      <sheetName val="AN LAT"/>
      <sheetName val="subkon"/>
      <sheetName val="SP PDN"/>
      <sheetName val="SP QA"/>
      <sheetName val="SP DH"/>
      <sheetName val="L1"/>
      <sheetName val="L1 (2)"/>
      <sheetName val="L1 (3)"/>
      <sheetName val="L1 (4)"/>
      <sheetName val="L1 (5)"/>
      <sheetName val="L1 (6)"/>
      <sheetName val="L1 (7)"/>
      <sheetName val="L1 (8)"/>
      <sheetName val="L1 (9)"/>
      <sheetName val="L1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Upah + Bahan"/>
      <sheetName val="HARGA SATUAN OK"/>
      <sheetName val="Analisa 1"/>
      <sheetName val="Sheet1"/>
      <sheetName val="JMNBANK"/>
      <sheetName val="DKBANK"/>
      <sheetName val="MPU"/>
      <sheetName val="TAWAR"/>
      <sheetName val="RAB SD.islam "/>
      <sheetName val="MINAT"/>
      <sheetName val="QAsuran"/>
      <sheetName val="DkBENAR"/>
      <sheetName val="D.HITAM"/>
      <sheetName val="JOB"/>
      <sheetName val="STRUK"/>
      <sheetName val="AltINTI"/>
      <sheetName val="TngINTI"/>
      <sheetName val="KONTAK"/>
      <sheetName val="SubKON"/>
      <sheetName val="PPANAMA"/>
      <sheetName val="RABHN"/>
      <sheetName val="SCHE"/>
      <sheetName val="SCHEBHN"/>
      <sheetName val="ScheTNG"/>
      <sheetName val="ScheAlt"/>
      <sheetName val="ANLALT"/>
      <sheetName val="HARGA SATUAN OK (2)"/>
      <sheetName val="ANALISA HARGA SATUAN"/>
      <sheetName val="COVER,1"/>
    </sheetNames>
    <sheetDataSet>
      <sheetData sheetId="0"/>
      <sheetData sheetId="1"/>
      <sheetData sheetId="2"/>
      <sheetData sheetId="3"/>
      <sheetData sheetId="4"/>
      <sheetData sheetId="5"/>
      <sheetData sheetId="6"/>
      <sheetData sheetId="7"/>
      <sheetData sheetId="8">
        <row r="132">
          <cell r="I132">
            <v>1056565358.2984997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Upah + Bahan"/>
      <sheetName val="HARGA SATUAN OK"/>
      <sheetName val="Analisa 1"/>
      <sheetName val="Sheet1"/>
      <sheetName val="JMNBANK"/>
      <sheetName val="DKBANK"/>
      <sheetName val="MPU"/>
      <sheetName val="TAWAR"/>
      <sheetName val="RAB SD.islam "/>
      <sheetName val="MINAT"/>
      <sheetName val="QAsuran"/>
      <sheetName val="DkBENAR"/>
      <sheetName val="D.HITAM"/>
      <sheetName val="JOB"/>
      <sheetName val="STRUK"/>
      <sheetName val="AltINTI"/>
      <sheetName val="TngINTI"/>
      <sheetName val="KONTAK"/>
      <sheetName val="SubKON"/>
      <sheetName val="PPANAMA"/>
      <sheetName val="RABHN"/>
      <sheetName val="SCHE"/>
      <sheetName val="SCHEBHN"/>
      <sheetName val="ScheTNG"/>
      <sheetName val="ScheAlt"/>
      <sheetName val="ANLALT"/>
      <sheetName val="HARGA SATUAN OK (2)"/>
      <sheetName val="ANALISA HARGA SATUAN"/>
      <sheetName val="COVER,1"/>
    </sheetNames>
    <sheetDataSet>
      <sheetData sheetId="0"/>
      <sheetData sheetId="1"/>
      <sheetData sheetId="2"/>
      <sheetData sheetId="3"/>
      <sheetData sheetId="4"/>
      <sheetData sheetId="5"/>
      <sheetData sheetId="6"/>
      <sheetData sheetId="7"/>
      <sheetData sheetId="8">
        <row r="132">
          <cell r="I132">
            <v>1056565358.2984997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Rekap"/>
      <sheetName val="Hrg"/>
      <sheetName val="Ana"/>
      <sheetName val="Mat"/>
      <sheetName val="Sce"/>
      <sheetName val="Met&amp;Ana"/>
      <sheetName val="Sce-Per"/>
      <sheetName val="Sce-Bhn"/>
      <sheetName val="Sce-Alt"/>
      <sheetName val="P-Int"/>
    </sheetNames>
    <sheetDataSet>
      <sheetData sheetId="0" refreshError="1">
        <row r="56">
          <cell r="H56" t="str">
            <v>Waikabubak, 03 Mei 2005</v>
          </cell>
        </row>
        <row r="57">
          <cell r="H57" t="str">
            <v>Penawar</v>
          </cell>
        </row>
        <row r="64">
          <cell r="H64" t="str">
            <v>ANDI GUNAWAN</v>
          </cell>
        </row>
      </sheetData>
      <sheetData sheetId="1"/>
      <sheetData sheetId="2" refreshError="1"/>
      <sheetData sheetId="3"/>
      <sheetData sheetId="4"/>
      <sheetData sheetId="5"/>
      <sheetData sheetId="6" refreshError="1">
        <row r="36">
          <cell r="V36">
            <v>7</v>
          </cell>
        </row>
        <row r="37">
          <cell r="V37">
            <v>67</v>
          </cell>
        </row>
        <row r="38">
          <cell r="V38">
            <v>3</v>
          </cell>
        </row>
        <row r="39">
          <cell r="V39">
            <v>7</v>
          </cell>
        </row>
        <row r="41">
          <cell r="V41">
            <v>1</v>
          </cell>
        </row>
        <row r="42">
          <cell r="V42">
            <v>5</v>
          </cell>
        </row>
        <row r="43">
          <cell r="V43">
            <v>55</v>
          </cell>
        </row>
        <row r="45">
          <cell r="V45">
            <v>5</v>
          </cell>
        </row>
        <row r="46">
          <cell r="V46">
            <v>5</v>
          </cell>
        </row>
        <row r="47">
          <cell r="V47">
            <v>45</v>
          </cell>
        </row>
      </sheetData>
      <sheetData sheetId="7"/>
      <sheetData sheetId="8"/>
      <sheetData sheetId="9"/>
      <sheetData sheetId="1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Rekap"/>
      <sheetName val="Hrg"/>
      <sheetName val="Ana"/>
      <sheetName val="Mat"/>
      <sheetName val="Sce"/>
      <sheetName val="Met&amp;Ana"/>
      <sheetName val="Sce-Per"/>
      <sheetName val="Sce-Bhn"/>
      <sheetName val="Sce-Alt"/>
      <sheetName val="P-Int"/>
    </sheetNames>
    <sheetDataSet>
      <sheetData sheetId="0" refreshError="1"/>
      <sheetData sheetId="1"/>
      <sheetData sheetId="2" refreshError="1"/>
      <sheetData sheetId="3"/>
      <sheetData sheetId="4"/>
      <sheetData sheetId="5"/>
      <sheetData sheetId="6" refreshError="1">
        <row r="36">
          <cell r="V36">
            <v>7</v>
          </cell>
        </row>
        <row r="37">
          <cell r="V37">
            <v>67</v>
          </cell>
        </row>
        <row r="38">
          <cell r="V38">
            <v>3</v>
          </cell>
        </row>
        <row r="41">
          <cell r="V41">
            <v>1</v>
          </cell>
        </row>
        <row r="42">
          <cell r="V42">
            <v>5</v>
          </cell>
        </row>
        <row r="43">
          <cell r="V43">
            <v>55</v>
          </cell>
        </row>
        <row r="45">
          <cell r="V45">
            <v>5</v>
          </cell>
        </row>
        <row r="46">
          <cell r="V46">
            <v>5</v>
          </cell>
        </row>
        <row r="47">
          <cell r="V47">
            <v>45</v>
          </cell>
        </row>
      </sheetData>
      <sheetData sheetId="7"/>
      <sheetData sheetId="8"/>
      <sheetData sheetId="9"/>
      <sheetData sheetId="10"/>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jak 700"/>
      <sheetName val="Pajak 500"/>
      <sheetName val="Sheet3"/>
    </sheetNames>
    <sheetDataSet>
      <sheetData sheetId="0">
        <row r="56">
          <cell r="F56">
            <v>4241618.1818181854</v>
          </cell>
        </row>
      </sheetData>
      <sheetData sheetId="1"/>
      <sheetData sheetId="2"/>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KIBB"/>
      <sheetName val="KIBB Non AA"/>
      <sheetName val="MutasiB Kend"/>
      <sheetName val="MutasiB "/>
      <sheetName val="InventB"/>
      <sheetName val="InventB Non AA"/>
      <sheetName val="kode"/>
      <sheetName val="Rujab KDH"/>
      <sheetName val="R.Kerja KDH"/>
      <sheetName val="Rujab WKDH"/>
      <sheetName val="R.Kerja WKDH"/>
      <sheetName val="Rujab SEKDA"/>
      <sheetName val="R.Kerja SEKDA"/>
      <sheetName val="ASS.I"/>
      <sheetName val="ASS.II"/>
      <sheetName val="ASS.II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H4" t="str">
            <v>Pembelian</v>
          </cell>
        </row>
        <row r="5">
          <cell r="H5" t="str">
            <v>Hibah</v>
          </cell>
        </row>
        <row r="6">
          <cell r="H6" t="str">
            <v>Pertukaran</v>
          </cell>
        </row>
        <row r="7">
          <cell r="H7" t="str">
            <v>Sewa Beli</v>
          </cell>
        </row>
        <row r="8">
          <cell r="H8" t="str">
            <v>Pinjam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war"/>
      <sheetName val="Surat Penw"/>
      <sheetName val="Rekap"/>
      <sheetName val="Rab"/>
      <sheetName val="Shedule"/>
      <sheetName val="Shed Tenaga"/>
      <sheetName val="Shed Alat"/>
      <sheetName val="Shed Bahan"/>
      <sheetName val="Analisa H. Sat Pek"/>
      <sheetName val="Harga Sat. U, B,P"/>
      <sheetName val="Mos"/>
      <sheetName val="Keb. Bhn"/>
      <sheetName val="Hitung Mos"/>
      <sheetName val="Hrg Alt"/>
      <sheetName val="ana alat"/>
      <sheetName val="koef"/>
      <sheetName val="Konfirmasi"/>
      <sheetName val="Metode"/>
      <sheetName val="Progmutu"/>
      <sheetName val="Sub Kontrak"/>
      <sheetName val="mpu"/>
      <sheetName val="Usul alat"/>
      <sheetName val="Sheet2"/>
      <sheetName val="W"/>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08">
          <cell r="A208" t="str">
            <v>D.</v>
          </cell>
          <cell r="B208" t="str">
            <v>TENAGA YANG DIPERLUKAN</v>
          </cell>
        </row>
        <row r="210">
          <cell r="B210" t="str">
            <v xml:space="preserve">Setiap hari </v>
          </cell>
          <cell r="P210" t="str">
            <v>=</v>
          </cell>
          <cell r="R210">
            <v>7</v>
          </cell>
          <cell r="S210" t="str">
            <v>jam</v>
          </cell>
        </row>
        <row r="212">
          <cell r="B212" t="str">
            <v>Produksi setiap hari  :</v>
          </cell>
        </row>
        <row r="213">
          <cell r="B213" t="str">
            <v>Produksi alat yang menentukan  x 7 jam</v>
          </cell>
        </row>
        <row r="214">
          <cell r="B214" t="str">
            <v>(Kerja alat Concorete Mixer)</v>
          </cell>
          <cell r="P214" t="str">
            <v>=</v>
          </cell>
          <cell r="R214">
            <v>6.8888891075837808</v>
          </cell>
          <cell r="S214" t="str">
            <v>m3</v>
          </cell>
        </row>
        <row r="216">
          <cell r="B216" t="str">
            <v xml:space="preserve">Perkerja               </v>
          </cell>
          <cell r="P216" t="str">
            <v>=</v>
          </cell>
          <cell r="R216">
            <v>12</v>
          </cell>
          <cell r="S216" t="str">
            <v>orang</v>
          </cell>
        </row>
        <row r="217">
          <cell r="B217" t="str">
            <v xml:space="preserve">Mandor                </v>
          </cell>
          <cell r="P217" t="str">
            <v>=</v>
          </cell>
          <cell r="R217">
            <v>1.2</v>
          </cell>
          <cell r="S217" t="str">
            <v>orang</v>
          </cell>
        </row>
        <row r="218">
          <cell r="B218" t="str">
            <v xml:space="preserve">Tukang                </v>
          </cell>
          <cell r="P218" t="str">
            <v>=</v>
          </cell>
          <cell r="R218">
            <v>1</v>
          </cell>
          <cell r="S218" t="str">
            <v>orang</v>
          </cell>
        </row>
        <row r="219">
          <cell r="B219" t="str">
            <v xml:space="preserve">Kepala Tukang    </v>
          </cell>
          <cell r="P219" t="str">
            <v>=</v>
          </cell>
          <cell r="R219">
            <v>0.1</v>
          </cell>
          <cell r="S219" t="str">
            <v>orang</v>
          </cell>
        </row>
        <row r="220">
          <cell r="B220" t="str">
            <v xml:space="preserve">Setiap m3 diperlukan tenaga </v>
          </cell>
        </row>
        <row r="222">
          <cell r="B222" t="str">
            <v>Perkerja               :</v>
          </cell>
          <cell r="E222" t="str">
            <v>jlh orang x 7 jam/prod. alat</v>
          </cell>
          <cell r="P222" t="str">
            <v>=</v>
          </cell>
          <cell r="R222">
            <v>12.193548</v>
          </cell>
          <cell r="S222" t="str">
            <v>jam</v>
          </cell>
        </row>
        <row r="223">
          <cell r="B223" t="str">
            <v>Mandor                :</v>
          </cell>
          <cell r="E223" t="str">
            <v>jlh orang x 7 jam/prod. alat</v>
          </cell>
          <cell r="P223" t="str">
            <v>=</v>
          </cell>
          <cell r="R223">
            <v>1.2193548000000001</v>
          </cell>
          <cell r="S223" t="str">
            <v>jam</v>
          </cell>
        </row>
        <row r="224">
          <cell r="B224" t="str">
            <v>Tukang                :</v>
          </cell>
          <cell r="E224" t="str">
            <v>jlh orang x 7 jam/prod. alat</v>
          </cell>
          <cell r="P224" t="str">
            <v>=</v>
          </cell>
          <cell r="R224">
            <v>1.0161290000000001</v>
          </cell>
          <cell r="S224" t="str">
            <v>jam</v>
          </cell>
        </row>
        <row r="225">
          <cell r="B225" t="str">
            <v>Kepala Tukang    :</v>
          </cell>
          <cell r="E225" t="str">
            <v>jlh orang x 7 jam/prod. alat</v>
          </cell>
          <cell r="P225" t="str">
            <v>=</v>
          </cell>
          <cell r="R225">
            <v>0.10161290000000002</v>
          </cell>
          <cell r="S225" t="str">
            <v>jam</v>
          </cell>
        </row>
        <row r="228">
          <cell r="A228" t="str">
            <v>Jenis Pekerjaan</v>
          </cell>
          <cell r="E228" t="str">
            <v>:</v>
          </cell>
          <cell r="F228" t="str">
            <v>Beton Kelas K - 250 pada Pondasi</v>
          </cell>
        </row>
        <row r="230">
          <cell r="A230" t="str">
            <v>A.</v>
          </cell>
          <cell r="B230" t="str">
            <v>SATUAN</v>
          </cell>
          <cell r="I230" t="str">
            <v>=</v>
          </cell>
          <cell r="J230" t="str">
            <v>m3</v>
          </cell>
        </row>
        <row r="232">
          <cell r="A232" t="str">
            <v>B.</v>
          </cell>
          <cell r="B232" t="str">
            <v>BAHAN YANG DIPERLUKAN</v>
          </cell>
          <cell r="I232" t="str">
            <v>-</v>
          </cell>
          <cell r="J232" t="str">
            <v>Semen</v>
          </cell>
          <cell r="Q232" t="str">
            <v>=</v>
          </cell>
          <cell r="R232">
            <v>406.45159999999998</v>
          </cell>
          <cell r="S232" t="str">
            <v>Kg</v>
          </cell>
        </row>
        <row r="233">
          <cell r="I233" t="str">
            <v>-</v>
          </cell>
          <cell r="J233" t="str">
            <v>Pasir</v>
          </cell>
          <cell r="Q233" t="str">
            <v>=</v>
          </cell>
          <cell r="R233">
            <v>0.5111</v>
          </cell>
          <cell r="S233" t="str">
            <v>M3</v>
          </cell>
        </row>
        <row r="234">
          <cell r="I234" t="str">
            <v>-</v>
          </cell>
          <cell r="J234" t="str">
            <v>Batu Pecah 1/2 - 2/3</v>
          </cell>
          <cell r="Q234" t="str">
            <v>=</v>
          </cell>
          <cell r="R234">
            <v>0.7</v>
          </cell>
          <cell r="S234" t="str">
            <v>M3</v>
          </cell>
        </row>
        <row r="235">
          <cell r="I235" t="str">
            <v>-</v>
          </cell>
          <cell r="J235" t="str">
            <v>Bekesting dan Perancah</v>
          </cell>
          <cell r="Q235" t="str">
            <v>=</v>
          </cell>
          <cell r="R235">
            <v>1</v>
          </cell>
          <cell r="S235" t="str">
            <v>Ls</v>
          </cell>
        </row>
        <row r="237">
          <cell r="A237" t="str">
            <v>C.</v>
          </cell>
          <cell r="B237" t="str">
            <v xml:space="preserve">PERALATAN </v>
          </cell>
        </row>
        <row r="239">
          <cell r="B239" t="str">
            <v>1.</v>
          </cell>
          <cell r="C239" t="str">
            <v>WATER TANK</v>
          </cell>
        </row>
        <row r="240">
          <cell r="B240" t="str">
            <v>Cycle Time</v>
          </cell>
        </row>
        <row r="241">
          <cell r="B241" t="str">
            <v>Volume Tangki</v>
          </cell>
          <cell r="P241" t="str">
            <v>(v)</v>
          </cell>
          <cell r="R241">
            <v>4000</v>
          </cell>
          <cell r="S241" t="str">
            <v>ltr</v>
          </cell>
        </row>
        <row r="242">
          <cell r="B242" t="str">
            <v>Per jam dapat mengisi</v>
          </cell>
          <cell r="P242" t="str">
            <v>(k)</v>
          </cell>
          <cell r="R242">
            <v>2</v>
          </cell>
          <cell r="S242" t="str">
            <v xml:space="preserve">  x</v>
          </cell>
        </row>
        <row r="243">
          <cell r="B243" t="str">
            <v>Efektifitas Alat</v>
          </cell>
          <cell r="P243" t="str">
            <v>(e)</v>
          </cell>
          <cell r="R243">
            <v>0.8</v>
          </cell>
        </row>
        <row r="244">
          <cell r="B244" t="str">
            <v>Jumlah air per m3 Beton (rata-rata)</v>
          </cell>
          <cell r="P244" t="str">
            <v>(j)</v>
          </cell>
          <cell r="R244">
            <v>140</v>
          </cell>
          <cell r="S244" t="str">
            <v>ltr</v>
          </cell>
        </row>
        <row r="246">
          <cell r="B246" t="str">
            <v>Per m3  =  j/(e x k x v)</v>
          </cell>
          <cell r="P246" t="str">
            <v>=</v>
          </cell>
          <cell r="R246">
            <v>2.1874999999999999E-2</v>
          </cell>
          <cell r="S246" t="str">
            <v>jam</v>
          </cell>
        </row>
        <row r="248">
          <cell r="B248" t="str">
            <v>Per jam</v>
          </cell>
          <cell r="P248" t="str">
            <v>=</v>
          </cell>
          <cell r="R248">
            <v>45.714285714285715</v>
          </cell>
          <cell r="S248" t="str">
            <v>m3</v>
          </cell>
        </row>
        <row r="250">
          <cell r="B250" t="str">
            <v>2.</v>
          </cell>
          <cell r="C250" t="str">
            <v>CONCRETE MIXER</v>
          </cell>
        </row>
        <row r="251">
          <cell r="B251" t="str">
            <v>1 x campur menggunakan 1 zak semen</v>
          </cell>
          <cell r="P251" t="str">
            <v>(t)</v>
          </cell>
          <cell r="R251">
            <v>0.1</v>
          </cell>
          <cell r="S251" t="str">
            <v>jam</v>
          </cell>
        </row>
        <row r="252">
          <cell r="B252" t="str">
            <v>(sudah termasuk eff. alat dan faktor material)</v>
          </cell>
        </row>
        <row r="253">
          <cell r="B253" t="str">
            <v xml:space="preserve">Kebutuhan semen yang diperhitungkan </v>
          </cell>
          <cell r="P253" t="str">
            <v>(v)</v>
          </cell>
          <cell r="R253">
            <v>406.45159999999998</v>
          </cell>
          <cell r="S253" t="str">
            <v>kg</v>
          </cell>
        </row>
        <row r="254">
          <cell r="B254" t="str">
            <v>untuk 1 m3 campuran membutuhkan  =  v / 40</v>
          </cell>
          <cell r="P254" t="str">
            <v>(k)</v>
          </cell>
          <cell r="R254">
            <v>10.161289999999999</v>
          </cell>
          <cell r="S254" t="str">
            <v xml:space="preserve"> x campur</v>
          </cell>
        </row>
        <row r="256">
          <cell r="B256" t="str">
            <v>Per m3 = k x t</v>
          </cell>
          <cell r="P256" t="str">
            <v>=</v>
          </cell>
          <cell r="R256">
            <v>1.0161290000000001</v>
          </cell>
          <cell r="S256" t="str">
            <v>jam</v>
          </cell>
        </row>
        <row r="258">
          <cell r="B258" t="str">
            <v>Per jam  =  1 /  (k x t)</v>
          </cell>
          <cell r="P258" t="str">
            <v>=</v>
          </cell>
          <cell r="R258">
            <v>0.98412701536911151</v>
          </cell>
          <cell r="S258" t="str">
            <v>m3</v>
          </cell>
        </row>
        <row r="260">
          <cell r="B260" t="str">
            <v>3.</v>
          </cell>
          <cell r="C260" t="str">
            <v>CONCRETE VIBRATOR</v>
          </cell>
        </row>
        <row r="261">
          <cell r="B261" t="str">
            <v>Cycle Time</v>
          </cell>
        </row>
        <row r="262">
          <cell r="B262" t="str">
            <v>4 m3 beton/jam 2 alat</v>
          </cell>
        </row>
        <row r="264">
          <cell r="B264" t="str">
            <v xml:space="preserve">Per m3 </v>
          </cell>
          <cell r="P264" t="str">
            <v>=</v>
          </cell>
          <cell r="R264">
            <v>1.0161290000000001</v>
          </cell>
          <cell r="S264" t="str">
            <v>jam</v>
          </cell>
        </row>
        <row r="265">
          <cell r="B265" t="str">
            <v xml:space="preserve">Per jam </v>
          </cell>
          <cell r="P265" t="str">
            <v>=</v>
          </cell>
          <cell r="R265">
            <v>0.98412701536911151</v>
          </cell>
          <cell r="S265" t="str">
            <v>m3</v>
          </cell>
        </row>
        <row r="267">
          <cell r="A267" t="str">
            <v>D.</v>
          </cell>
          <cell r="B267" t="str">
            <v>TENAGA YANG DIPERLUKAN</v>
          </cell>
        </row>
        <row r="269">
          <cell r="B269" t="str">
            <v xml:space="preserve">Setiap hari </v>
          </cell>
          <cell r="P269" t="str">
            <v>=</v>
          </cell>
          <cell r="R269">
            <v>7</v>
          </cell>
          <cell r="S269" t="str">
            <v>jam</v>
          </cell>
        </row>
        <row r="271">
          <cell r="B271" t="str">
            <v>Produksi setiap hari  :</v>
          </cell>
        </row>
        <row r="272">
          <cell r="B272" t="str">
            <v>Produksi alat yang menentukan  x 7 jam</v>
          </cell>
        </row>
        <row r="273">
          <cell r="B273" t="str">
            <v>(Kerja alat Concorete Mixer)</v>
          </cell>
          <cell r="P273" t="str">
            <v>=</v>
          </cell>
          <cell r="R273">
            <v>6.8888891075837808</v>
          </cell>
          <cell r="S273" t="str">
            <v>m3</v>
          </cell>
        </row>
        <row r="275">
          <cell r="B275" t="str">
            <v xml:space="preserve">Perkerja               </v>
          </cell>
          <cell r="P275" t="str">
            <v>=</v>
          </cell>
          <cell r="R275">
            <v>12</v>
          </cell>
          <cell r="S275" t="str">
            <v>orang</v>
          </cell>
        </row>
        <row r="276">
          <cell r="B276" t="str">
            <v xml:space="preserve">Mandor                </v>
          </cell>
          <cell r="P276" t="str">
            <v>=</v>
          </cell>
          <cell r="R276">
            <v>1.2</v>
          </cell>
          <cell r="S276" t="str">
            <v>orang</v>
          </cell>
        </row>
        <row r="277">
          <cell r="B277" t="str">
            <v xml:space="preserve">Tukang                </v>
          </cell>
          <cell r="P277" t="str">
            <v>=</v>
          </cell>
          <cell r="R277">
            <v>1</v>
          </cell>
          <cell r="S277" t="str">
            <v>orang</v>
          </cell>
        </row>
        <row r="278">
          <cell r="B278" t="str">
            <v xml:space="preserve">Kepala Tukang    </v>
          </cell>
          <cell r="P278" t="str">
            <v>=</v>
          </cell>
          <cell r="R278">
            <v>0.1</v>
          </cell>
          <cell r="S278" t="str">
            <v>orang</v>
          </cell>
        </row>
        <row r="279">
          <cell r="B279" t="str">
            <v xml:space="preserve">Setiap m3 diperlukan tenaga </v>
          </cell>
        </row>
        <row r="281">
          <cell r="B281" t="str">
            <v>Perkerja               :</v>
          </cell>
          <cell r="E281" t="str">
            <v>jlh orang x 7 jam/prod. alat</v>
          </cell>
          <cell r="P281" t="str">
            <v>=</v>
          </cell>
          <cell r="R281">
            <v>12.193548</v>
          </cell>
          <cell r="S281" t="str">
            <v>jam</v>
          </cell>
        </row>
        <row r="282">
          <cell r="B282" t="str">
            <v>Mandor                :</v>
          </cell>
          <cell r="E282" t="str">
            <v>jlh orang x 7 jam/prod. alat</v>
          </cell>
          <cell r="P282" t="str">
            <v>=</v>
          </cell>
          <cell r="R282">
            <v>1.2193548000000001</v>
          </cell>
          <cell r="S282" t="str">
            <v>jam</v>
          </cell>
        </row>
        <row r="283">
          <cell r="B283" t="str">
            <v>Tukang                :</v>
          </cell>
          <cell r="E283" t="str">
            <v>jlh orang x 7 jam/prod. alat</v>
          </cell>
          <cell r="P283" t="str">
            <v>=</v>
          </cell>
          <cell r="R283">
            <v>1.0161290000000001</v>
          </cell>
          <cell r="S283" t="str">
            <v>jam</v>
          </cell>
        </row>
        <row r="284">
          <cell r="B284" t="str">
            <v>Kepala Tukang    :</v>
          </cell>
          <cell r="E284" t="str">
            <v>jlh orang x 7 jam/prod. alat</v>
          </cell>
          <cell r="P284" t="str">
            <v>=</v>
          </cell>
          <cell r="R284">
            <v>0.10161290000000002</v>
          </cell>
          <cell r="S284" t="str">
            <v>jam</v>
          </cell>
        </row>
        <row r="289">
          <cell r="A289" t="str">
            <v>Jenis Pekerjaan</v>
          </cell>
          <cell r="E289" t="str">
            <v>:</v>
          </cell>
          <cell r="F289" t="str">
            <v>Beton  Siklop Kelas  K-175 pada Pondasi</v>
          </cell>
        </row>
        <row r="291">
          <cell r="A291" t="str">
            <v>A.</v>
          </cell>
          <cell r="B291" t="str">
            <v>SATUAN</v>
          </cell>
          <cell r="I291" t="str">
            <v>=</v>
          </cell>
          <cell r="J291" t="str">
            <v>m3</v>
          </cell>
        </row>
        <row r="293">
          <cell r="A293" t="str">
            <v>B.</v>
          </cell>
          <cell r="B293" t="str">
            <v>BAHAN YANG DIPERLUKAN</v>
          </cell>
          <cell r="I293" t="str">
            <v>-</v>
          </cell>
          <cell r="J293" t="str">
            <v>Semen</v>
          </cell>
          <cell r="P293" t="str">
            <v>=</v>
          </cell>
          <cell r="Q293">
            <v>156000</v>
          </cell>
          <cell r="R293">
            <v>600</v>
          </cell>
          <cell r="S293" t="str">
            <v>Kg</v>
          </cell>
        </row>
        <row r="294">
          <cell r="I294" t="str">
            <v>-</v>
          </cell>
          <cell r="J294" t="str">
            <v>Pasir</v>
          </cell>
          <cell r="P294" t="str">
            <v>=</v>
          </cell>
          <cell r="Q294">
            <v>63300</v>
          </cell>
          <cell r="R294">
            <v>150000</v>
          </cell>
          <cell r="S294" t="str">
            <v>M3</v>
          </cell>
        </row>
        <row r="295">
          <cell r="I295" t="str">
            <v>-</v>
          </cell>
          <cell r="J295" t="str">
            <v>Batu Pecah 1/2, 2/3</v>
          </cell>
          <cell r="P295" t="str">
            <v>=</v>
          </cell>
          <cell r="Q295">
            <v>147010.5</v>
          </cell>
          <cell r="R295">
            <v>195000</v>
          </cell>
          <cell r="S295" t="str">
            <v>M3</v>
          </cell>
        </row>
        <row r="297">
          <cell r="A297" t="str">
            <v>C.</v>
          </cell>
          <cell r="B297" t="str">
            <v>PERALATAN YANG DIPERLUKAN</v>
          </cell>
          <cell r="I297" t="str">
            <v>-</v>
          </cell>
          <cell r="J297" t="str">
            <v>Concrete Mixer</v>
          </cell>
        </row>
        <row r="298">
          <cell r="I298" t="str">
            <v>-</v>
          </cell>
          <cell r="J298" t="str">
            <v>Concrete Vibrator</v>
          </cell>
        </row>
        <row r="299">
          <cell r="I299" t="str">
            <v>-</v>
          </cell>
          <cell r="J299" t="str">
            <v>Water Tank</v>
          </cell>
        </row>
        <row r="300">
          <cell r="I300" t="str">
            <v>-</v>
          </cell>
          <cell r="J300" t="str">
            <v>Water Pump</v>
          </cell>
        </row>
        <row r="301">
          <cell r="I301" t="str">
            <v>-</v>
          </cell>
          <cell r="J301" t="str">
            <v>Alat bantu</v>
          </cell>
        </row>
        <row r="303">
          <cell r="B303" t="str">
            <v>Perhitungan koefisien</v>
          </cell>
        </row>
        <row r="304">
          <cell r="B304" t="str">
            <v>1.</v>
          </cell>
          <cell r="C304" t="str">
            <v>WATER TANK</v>
          </cell>
        </row>
        <row r="305">
          <cell r="B305" t="str">
            <v>Cycle Time</v>
          </cell>
        </row>
        <row r="306">
          <cell r="B306" t="str">
            <v>Volume Tangki</v>
          </cell>
          <cell r="P306" t="str">
            <v>(v)</v>
          </cell>
          <cell r="R306">
            <v>4000</v>
          </cell>
          <cell r="S306" t="str">
            <v>ltr</v>
          </cell>
        </row>
        <row r="307">
          <cell r="B307" t="str">
            <v>Per jam dapat mengisi</v>
          </cell>
          <cell r="P307" t="str">
            <v>(k)</v>
          </cell>
          <cell r="R307">
            <v>2</v>
          </cell>
          <cell r="S307" t="str">
            <v xml:space="preserve">  x</v>
          </cell>
        </row>
        <row r="308">
          <cell r="B308" t="str">
            <v>Efektifitas Alat</v>
          </cell>
          <cell r="P308" t="str">
            <v>(e)</v>
          </cell>
          <cell r="R308">
            <v>0.8</v>
          </cell>
        </row>
        <row r="309">
          <cell r="B309" t="str">
            <v>Jumlah air per m3 Beton (rata-rata)</v>
          </cell>
          <cell r="P309" t="str">
            <v>(j)</v>
          </cell>
          <cell r="R309">
            <v>140</v>
          </cell>
          <cell r="S309" t="str">
            <v>ltr</v>
          </cell>
        </row>
        <row r="311">
          <cell r="B311" t="str">
            <v>Per m3  =  j/(e x k x v)</v>
          </cell>
          <cell r="P311" t="str">
            <v>=</v>
          </cell>
          <cell r="R311">
            <v>2.1874999999999999E-2</v>
          </cell>
          <cell r="S311" t="str">
            <v>jam</v>
          </cell>
        </row>
        <row r="313">
          <cell r="B313" t="str">
            <v>Per jam</v>
          </cell>
          <cell r="P313" t="str">
            <v>=</v>
          </cell>
          <cell r="R313">
            <v>45.714285714285715</v>
          </cell>
          <cell r="S313" t="str">
            <v>m3</v>
          </cell>
        </row>
        <row r="315">
          <cell r="B315" t="str">
            <v>2.</v>
          </cell>
          <cell r="C315" t="str">
            <v>CONCORETE MIXER</v>
          </cell>
        </row>
        <row r="316">
          <cell r="B316" t="str">
            <v>1 x campur menggunakan 1 zak semen</v>
          </cell>
          <cell r="P316" t="str">
            <v>(t)</v>
          </cell>
          <cell r="R316">
            <v>0.1</v>
          </cell>
          <cell r="S316" t="str">
            <v>jam</v>
          </cell>
        </row>
        <row r="317">
          <cell r="B317" t="str">
            <v>(sudah termasuk eff. alat dan faktor material)</v>
          </cell>
        </row>
        <row r="318">
          <cell r="B318" t="str">
            <v xml:space="preserve">Kebutuhan semen yang diperhitungkan </v>
          </cell>
          <cell r="P318" t="str">
            <v>(v)</v>
          </cell>
          <cell r="R318">
            <v>600</v>
          </cell>
          <cell r="S318" t="str">
            <v>kg</v>
          </cell>
        </row>
        <row r="319">
          <cell r="B319" t="str">
            <v>untuk 1 m3 campuran membutuhkan  =  v / 40</v>
          </cell>
          <cell r="P319" t="str">
            <v>(k)</v>
          </cell>
          <cell r="R319">
            <v>15</v>
          </cell>
          <cell r="S319" t="str">
            <v xml:space="preserve"> x campur</v>
          </cell>
        </row>
        <row r="321">
          <cell r="B321" t="str">
            <v>Per m3 = k x t</v>
          </cell>
          <cell r="P321" t="str">
            <v>=</v>
          </cell>
          <cell r="R321">
            <v>1.5</v>
          </cell>
          <cell r="S321" t="str">
            <v>jam</v>
          </cell>
        </row>
        <row r="323">
          <cell r="B323" t="str">
            <v>Per jam  =  1 /  (k x t)</v>
          </cell>
          <cell r="P323" t="str">
            <v>=</v>
          </cell>
          <cell r="R323">
            <v>0.66666666666666663</v>
          </cell>
          <cell r="S323" t="str">
            <v>m3</v>
          </cell>
        </row>
        <row r="325">
          <cell r="B325" t="str">
            <v>3.</v>
          </cell>
          <cell r="C325" t="str">
            <v>CONCORETE VIBRATOR</v>
          </cell>
        </row>
        <row r="326">
          <cell r="B326" t="str">
            <v>Cycle Time</v>
          </cell>
        </row>
        <row r="327">
          <cell r="B327" t="str">
            <v>4 m3 beton/jam 2 alat</v>
          </cell>
        </row>
        <row r="329">
          <cell r="B329" t="str">
            <v xml:space="preserve">Per m3 </v>
          </cell>
          <cell r="P329" t="str">
            <v>=</v>
          </cell>
          <cell r="R329">
            <v>1.5</v>
          </cell>
          <cell r="S329" t="str">
            <v>jam</v>
          </cell>
        </row>
        <row r="331">
          <cell r="B331" t="str">
            <v xml:space="preserve">Per jam </v>
          </cell>
          <cell r="P331" t="str">
            <v>=</v>
          </cell>
          <cell r="R331">
            <v>0.66666666666666663</v>
          </cell>
          <cell r="S331" t="str">
            <v>m3</v>
          </cell>
        </row>
        <row r="334">
          <cell r="B334" t="str">
            <v>4.</v>
          </cell>
          <cell r="C334" t="str">
            <v>WATER PUMP</v>
          </cell>
        </row>
        <row r="335">
          <cell r="B335" t="str">
            <v>Cycle Time</v>
          </cell>
        </row>
        <row r="336">
          <cell r="B336" t="str">
            <v>Kemampuan produksi</v>
          </cell>
          <cell r="P336" t="str">
            <v>(k)</v>
          </cell>
          <cell r="R336">
            <v>1</v>
          </cell>
          <cell r="S336" t="str">
            <v>ltr/detik</v>
          </cell>
        </row>
        <row r="337">
          <cell r="B337" t="str">
            <v>Jumlah air / m3 beton</v>
          </cell>
          <cell r="P337" t="str">
            <v>(j)</v>
          </cell>
          <cell r="R337">
            <v>140</v>
          </cell>
          <cell r="S337" t="str">
            <v>ltr</v>
          </cell>
        </row>
        <row r="338">
          <cell r="B338" t="str">
            <v>Per m3  = j/(k x 3600)</v>
          </cell>
          <cell r="P338" t="str">
            <v>=</v>
          </cell>
          <cell r="R338">
            <v>3.888888888888889E-2</v>
          </cell>
          <cell r="S338" t="str">
            <v>jam</v>
          </cell>
        </row>
        <row r="340">
          <cell r="B340" t="str">
            <v>Per jam</v>
          </cell>
          <cell r="P340" t="str">
            <v>=</v>
          </cell>
          <cell r="R340">
            <v>25.714285714285715</v>
          </cell>
          <cell r="S340" t="str">
            <v>m3</v>
          </cell>
        </row>
        <row r="342">
          <cell r="A342" t="str">
            <v>D.</v>
          </cell>
          <cell r="B342" t="str">
            <v>TENAGA YANG DIPERLUKAN</v>
          </cell>
        </row>
        <row r="343">
          <cell r="B343" t="str">
            <v xml:space="preserve">Setiap hari </v>
          </cell>
          <cell r="P343" t="str">
            <v>=</v>
          </cell>
          <cell r="R343">
            <v>7</v>
          </cell>
          <cell r="S343" t="str">
            <v>jam</v>
          </cell>
        </row>
        <row r="345">
          <cell r="B345" t="str">
            <v>Produksi setiap hari  :</v>
          </cell>
        </row>
        <row r="346">
          <cell r="B346" t="str">
            <v>Produksi alat yang menentukan  x 7 jam</v>
          </cell>
        </row>
        <row r="347">
          <cell r="B347" t="str">
            <v>(Kerja alat Concorete Mixer)</v>
          </cell>
          <cell r="P347" t="str">
            <v>=</v>
          </cell>
          <cell r="R347">
            <v>4.6666666666666661</v>
          </cell>
          <cell r="S347" t="str">
            <v>m3</v>
          </cell>
        </row>
        <row r="349">
          <cell r="B349" t="str">
            <v xml:space="preserve">Perkerja              </v>
          </cell>
          <cell r="P349" t="str">
            <v>=</v>
          </cell>
          <cell r="R349">
            <v>10</v>
          </cell>
          <cell r="S349" t="str">
            <v>orang</v>
          </cell>
        </row>
        <row r="350">
          <cell r="B350" t="str">
            <v xml:space="preserve">Mandor               </v>
          </cell>
          <cell r="P350" t="str">
            <v>=</v>
          </cell>
          <cell r="R350">
            <v>1</v>
          </cell>
          <cell r="S350" t="str">
            <v>orang</v>
          </cell>
        </row>
        <row r="351">
          <cell r="B351" t="str">
            <v xml:space="preserve">Tukang               </v>
          </cell>
          <cell r="P351" t="str">
            <v>=</v>
          </cell>
          <cell r="R351">
            <v>1</v>
          </cell>
          <cell r="S351" t="str">
            <v>orang</v>
          </cell>
        </row>
        <row r="352">
          <cell r="B352" t="str">
            <v xml:space="preserve">Kepala Tukang   </v>
          </cell>
          <cell r="P352" t="str">
            <v>=</v>
          </cell>
          <cell r="R352">
            <v>0.1</v>
          </cell>
          <cell r="S352" t="str">
            <v>orang</v>
          </cell>
        </row>
        <row r="353">
          <cell r="B353" t="str">
            <v xml:space="preserve">Setiap m3 diperlukan tenaga </v>
          </cell>
        </row>
        <row r="355">
          <cell r="B355" t="str">
            <v>Perkerja               :</v>
          </cell>
          <cell r="E355" t="str">
            <v>jlh orang x 7 jam/prod. alat</v>
          </cell>
          <cell r="P355" t="str">
            <v>=</v>
          </cell>
          <cell r="R355">
            <v>15.000000000000002</v>
          </cell>
          <cell r="S355" t="str">
            <v>jam</v>
          </cell>
        </row>
        <row r="356">
          <cell r="B356" t="str">
            <v>Mandor                :</v>
          </cell>
          <cell r="E356" t="str">
            <v>jlh orang x 7 jam/prod. alat</v>
          </cell>
          <cell r="P356" t="str">
            <v>=</v>
          </cell>
          <cell r="R356">
            <v>1.5000000000000002</v>
          </cell>
          <cell r="S356" t="str">
            <v>jam</v>
          </cell>
        </row>
        <row r="357">
          <cell r="B357" t="str">
            <v>Tukang                :</v>
          </cell>
          <cell r="E357" t="str">
            <v>jlh orang x 7 jam/prod. alat</v>
          </cell>
          <cell r="P357" t="str">
            <v>=</v>
          </cell>
          <cell r="R357">
            <v>1.5000000000000002</v>
          </cell>
          <cell r="S357" t="str">
            <v>jam</v>
          </cell>
        </row>
        <row r="358">
          <cell r="B358" t="str">
            <v>Kepala Tukang    :</v>
          </cell>
          <cell r="E358" t="str">
            <v>jlh orang x 7 jam/prod. alat</v>
          </cell>
          <cell r="P358" t="str">
            <v>=</v>
          </cell>
          <cell r="R358">
            <v>0.15000000000000002</v>
          </cell>
          <cell r="S358" t="str">
            <v>jam</v>
          </cell>
        </row>
        <row r="361">
          <cell r="A361" t="str">
            <v>Jenis Pekerjaan</v>
          </cell>
          <cell r="E361" t="str">
            <v>:</v>
          </cell>
          <cell r="F361" t="str">
            <v>Baja Tulangan U 24 Polos</v>
          </cell>
        </row>
        <row r="363">
          <cell r="A363" t="str">
            <v>A.</v>
          </cell>
          <cell r="B363" t="str">
            <v>SATUAN</v>
          </cell>
          <cell r="I363" t="str">
            <v>=</v>
          </cell>
          <cell r="J363" t="str">
            <v>kg</v>
          </cell>
        </row>
        <row r="365">
          <cell r="A365" t="str">
            <v>B.</v>
          </cell>
          <cell r="B365" t="str">
            <v>BAHAN YANG DIPERLUKAN</v>
          </cell>
        </row>
        <row r="366">
          <cell r="I366" t="str">
            <v>-</v>
          </cell>
          <cell r="J366" t="str">
            <v>Besi beton</v>
          </cell>
          <cell r="P366" t="str">
            <v>=</v>
          </cell>
          <cell r="R366">
            <v>1.1000000000000001</v>
          </cell>
          <cell r="S366" t="str">
            <v>kg</v>
          </cell>
        </row>
        <row r="367">
          <cell r="I367" t="str">
            <v>-</v>
          </cell>
          <cell r="J367" t="str">
            <v>Kawat Ikat</v>
          </cell>
          <cell r="P367" t="str">
            <v>=</v>
          </cell>
          <cell r="R367">
            <v>0.02</v>
          </cell>
          <cell r="S367" t="str">
            <v>kg</v>
          </cell>
        </row>
        <row r="369">
          <cell r="A369" t="str">
            <v>C.</v>
          </cell>
          <cell r="B369" t="str">
            <v>PERALATAN YANG DIPERLUKAN</v>
          </cell>
          <cell r="I369" t="str">
            <v>-</v>
          </cell>
          <cell r="J369" t="str">
            <v>Alat bantu</v>
          </cell>
          <cell r="P369" t="str">
            <v>=</v>
          </cell>
          <cell r="R369">
            <v>1</v>
          </cell>
          <cell r="S369" t="str">
            <v>Ls</v>
          </cell>
        </row>
        <row r="370">
          <cell r="B370" t="str">
            <v>( Kunci Tulangan, Alat potong besi, dll )</v>
          </cell>
        </row>
        <row r="372">
          <cell r="A372" t="str">
            <v>D.</v>
          </cell>
          <cell r="B372" t="str">
            <v>TENAGA</v>
          </cell>
        </row>
        <row r="374">
          <cell r="B374" t="str">
            <v xml:space="preserve">Setiap hari </v>
          </cell>
          <cell r="P374" t="str">
            <v>=</v>
          </cell>
          <cell r="R374">
            <v>7</v>
          </cell>
          <cell r="S374" t="str">
            <v>jam</v>
          </cell>
        </row>
        <row r="376">
          <cell r="B376" t="str">
            <v xml:space="preserve">Perkerja              </v>
          </cell>
          <cell r="P376" t="str">
            <v>=</v>
          </cell>
          <cell r="R376">
            <v>12</v>
          </cell>
          <cell r="S376" t="str">
            <v>orang</v>
          </cell>
        </row>
        <row r="377">
          <cell r="B377" t="str">
            <v xml:space="preserve">Mandor               </v>
          </cell>
          <cell r="P377" t="str">
            <v>=</v>
          </cell>
          <cell r="R377">
            <v>2</v>
          </cell>
          <cell r="S377" t="str">
            <v>orang</v>
          </cell>
        </row>
        <row r="378">
          <cell r="B378" t="str">
            <v xml:space="preserve">Tukang               </v>
          </cell>
          <cell r="P378" t="str">
            <v>=</v>
          </cell>
          <cell r="R378">
            <v>4</v>
          </cell>
          <cell r="S378" t="str">
            <v>orang</v>
          </cell>
        </row>
        <row r="381">
          <cell r="B381" t="str">
            <v>Setiap hari dapat produksi</v>
          </cell>
          <cell r="P381" t="str">
            <v>=</v>
          </cell>
          <cell r="R381">
            <v>1000</v>
          </cell>
          <cell r="S381" t="str">
            <v>kg</v>
          </cell>
        </row>
        <row r="383">
          <cell r="B383" t="str">
            <v xml:space="preserve">Per jam </v>
          </cell>
          <cell r="P383" t="str">
            <v>=</v>
          </cell>
          <cell r="R383">
            <v>142.85714285714286</v>
          </cell>
          <cell r="S383" t="str">
            <v>kg</v>
          </cell>
        </row>
        <row r="385">
          <cell r="B385" t="str">
            <v>Perkerja               :</v>
          </cell>
          <cell r="E385" t="str">
            <v>jlh orang x 7 jam/prod. alat</v>
          </cell>
          <cell r="P385" t="str">
            <v>=</v>
          </cell>
          <cell r="R385">
            <v>8.4000000000000005E-2</v>
          </cell>
          <cell r="S385" t="str">
            <v>jam</v>
          </cell>
        </row>
        <row r="386">
          <cell r="B386" t="str">
            <v>Mandor                :</v>
          </cell>
          <cell r="E386" t="str">
            <v>jlh orang x 7 jam/prod. alat</v>
          </cell>
          <cell r="P386" t="str">
            <v>=</v>
          </cell>
          <cell r="R386">
            <v>1.4E-2</v>
          </cell>
          <cell r="S386" t="str">
            <v>jam</v>
          </cell>
        </row>
        <row r="387">
          <cell r="B387" t="str">
            <v>Tukang                :</v>
          </cell>
          <cell r="E387" t="str">
            <v>jlh orang x 7 jam/prod. alat</v>
          </cell>
          <cell r="P387" t="str">
            <v>=</v>
          </cell>
          <cell r="R387">
            <v>2.8000000000000001E-2</v>
          </cell>
          <cell r="S387" t="str">
            <v>jam</v>
          </cell>
        </row>
        <row r="392">
          <cell r="A392" t="str">
            <v>Jenis Pekerjaan</v>
          </cell>
          <cell r="E392" t="str">
            <v>:</v>
          </cell>
          <cell r="F392" t="str">
            <v>Baja Tulangan U 32 Ulir</v>
          </cell>
        </row>
        <row r="394">
          <cell r="A394" t="str">
            <v>A.</v>
          </cell>
          <cell r="B394" t="str">
            <v>SATUAN</v>
          </cell>
          <cell r="I394" t="str">
            <v>=</v>
          </cell>
          <cell r="J394" t="str">
            <v>kg</v>
          </cell>
        </row>
        <row r="396">
          <cell r="A396" t="str">
            <v>B.</v>
          </cell>
          <cell r="B396" t="str">
            <v>BAHAN YANG DIPERLUKAN</v>
          </cell>
        </row>
        <row r="397">
          <cell r="I397" t="str">
            <v>-</v>
          </cell>
          <cell r="J397" t="str">
            <v>Besi beton</v>
          </cell>
          <cell r="P397" t="str">
            <v>=</v>
          </cell>
          <cell r="R397">
            <v>1.1000000000000001</v>
          </cell>
          <cell r="S397" t="str">
            <v>kg</v>
          </cell>
        </row>
        <row r="398">
          <cell r="I398" t="str">
            <v>-</v>
          </cell>
          <cell r="J398" t="str">
            <v>Kawat Ikat</v>
          </cell>
          <cell r="P398" t="str">
            <v>=</v>
          </cell>
          <cell r="R398">
            <v>0.02</v>
          </cell>
          <cell r="S398" t="str">
            <v>kg</v>
          </cell>
        </row>
        <row r="400">
          <cell r="A400" t="str">
            <v>C.</v>
          </cell>
          <cell r="B400" t="str">
            <v>PERALATAN YANG DIPERLUKAN</v>
          </cell>
          <cell r="I400" t="str">
            <v>-</v>
          </cell>
          <cell r="J400" t="str">
            <v>Alat bantu</v>
          </cell>
          <cell r="P400" t="str">
            <v>=</v>
          </cell>
          <cell r="R400">
            <v>1</v>
          </cell>
          <cell r="S400" t="str">
            <v>Ls</v>
          </cell>
        </row>
        <row r="401">
          <cell r="B401" t="str">
            <v>( Kunci Tulangan, Alat potong besi, dll )</v>
          </cell>
        </row>
        <row r="403">
          <cell r="A403" t="str">
            <v>D.</v>
          </cell>
          <cell r="B403" t="str">
            <v>TENAGA</v>
          </cell>
        </row>
        <row r="405">
          <cell r="B405" t="str">
            <v xml:space="preserve">Setiap hari </v>
          </cell>
          <cell r="P405" t="str">
            <v>=</v>
          </cell>
          <cell r="R405">
            <v>7</v>
          </cell>
          <cell r="S405" t="str">
            <v>jam</v>
          </cell>
        </row>
        <row r="407">
          <cell r="B407" t="str">
            <v xml:space="preserve">Perkerja              </v>
          </cell>
          <cell r="P407" t="str">
            <v>=</v>
          </cell>
          <cell r="R407">
            <v>12</v>
          </cell>
          <cell r="S407" t="str">
            <v>orang</v>
          </cell>
        </row>
        <row r="408">
          <cell r="B408" t="str">
            <v xml:space="preserve">Mandor               </v>
          </cell>
          <cell r="P408" t="str">
            <v>=</v>
          </cell>
          <cell r="R408">
            <v>2</v>
          </cell>
          <cell r="S408" t="str">
            <v>orang</v>
          </cell>
        </row>
        <row r="409">
          <cell r="B409" t="str">
            <v xml:space="preserve">Tukang               </v>
          </cell>
          <cell r="P409" t="str">
            <v>=</v>
          </cell>
          <cell r="R409">
            <v>4</v>
          </cell>
          <cell r="S409" t="str">
            <v>orang</v>
          </cell>
        </row>
        <row r="412">
          <cell r="B412" t="str">
            <v>Setiap hari dapat produksi</v>
          </cell>
          <cell r="P412" t="str">
            <v>=</v>
          </cell>
          <cell r="R412">
            <v>1000</v>
          </cell>
          <cell r="S412" t="str">
            <v>kg</v>
          </cell>
        </row>
        <row r="414">
          <cell r="B414" t="str">
            <v xml:space="preserve">Per jam </v>
          </cell>
          <cell r="P414" t="str">
            <v>=</v>
          </cell>
          <cell r="R414">
            <v>142.85714285714286</v>
          </cell>
          <cell r="S414" t="str">
            <v>kg</v>
          </cell>
        </row>
        <row r="416">
          <cell r="B416" t="str">
            <v>Perkerja               :</v>
          </cell>
          <cell r="E416" t="str">
            <v>jlh orang x 7 jam/prod. alat</v>
          </cell>
          <cell r="P416" t="str">
            <v>=</v>
          </cell>
          <cell r="R416">
            <v>8.4000000000000005E-2</v>
          </cell>
          <cell r="S416" t="str">
            <v>jam</v>
          </cell>
        </row>
        <row r="417">
          <cell r="B417" t="str">
            <v>Mandor                :</v>
          </cell>
          <cell r="E417" t="str">
            <v>jlh orang x 7 jam/prod. alat</v>
          </cell>
          <cell r="P417" t="str">
            <v>=</v>
          </cell>
          <cell r="R417">
            <v>1.4E-2</v>
          </cell>
          <cell r="S417" t="str">
            <v>jam</v>
          </cell>
        </row>
        <row r="418">
          <cell r="B418" t="str">
            <v>Tukang                :</v>
          </cell>
          <cell r="E418" t="str">
            <v>jlh orang x 7 jam/prod. alat</v>
          </cell>
          <cell r="P418" t="str">
            <v>=</v>
          </cell>
          <cell r="R418">
            <v>2.8000000000000001E-2</v>
          </cell>
          <cell r="S418" t="str">
            <v>jam</v>
          </cell>
        </row>
        <row r="458">
          <cell r="A458" t="str">
            <v>Jenis Pekerjaan</v>
          </cell>
          <cell r="E458" t="str">
            <v>:</v>
          </cell>
          <cell r="F458" t="str">
            <v>Membuat Caison Diameter 300 cm</v>
          </cell>
        </row>
        <row r="460">
          <cell r="A460" t="str">
            <v>A.</v>
          </cell>
          <cell r="B460" t="str">
            <v>SATUAN</v>
          </cell>
          <cell r="I460" t="str">
            <v>=</v>
          </cell>
          <cell r="J460" t="str">
            <v>m'</v>
          </cell>
        </row>
        <row r="462">
          <cell r="A462" t="str">
            <v>B.</v>
          </cell>
          <cell r="B462" t="str">
            <v>BAHAN YANG DIPERLUKAN</v>
          </cell>
          <cell r="I462" t="str">
            <v>-</v>
          </cell>
          <cell r="J462" t="str">
            <v>Batu pecah 1/2,2/3</v>
          </cell>
          <cell r="P462" t="str">
            <v>=</v>
          </cell>
          <cell r="R462">
            <v>1.9175</v>
          </cell>
          <cell r="S462" t="str">
            <v>m3</v>
          </cell>
        </row>
        <row r="463">
          <cell r="I463" t="str">
            <v>-</v>
          </cell>
          <cell r="J463" t="str">
            <v>Pasir</v>
          </cell>
          <cell r="P463" t="str">
            <v>=</v>
          </cell>
          <cell r="R463">
            <v>1.0732999999999999</v>
          </cell>
          <cell r="S463" t="str">
            <v>m3</v>
          </cell>
        </row>
        <row r="464">
          <cell r="I464" t="str">
            <v>-</v>
          </cell>
          <cell r="J464" t="str">
            <v>Semen</v>
          </cell>
          <cell r="P464" t="str">
            <v>=</v>
          </cell>
          <cell r="R464">
            <v>1017.36</v>
          </cell>
          <cell r="S464" t="str">
            <v>kg</v>
          </cell>
        </row>
        <row r="465">
          <cell r="I465" t="str">
            <v>-</v>
          </cell>
          <cell r="J465" t="str">
            <v>Besi beton</v>
          </cell>
          <cell r="P465" t="str">
            <v>=</v>
          </cell>
          <cell r="R465">
            <v>188.28700000000001</v>
          </cell>
          <cell r="S465" t="str">
            <v>kg</v>
          </cell>
        </row>
        <row r="466">
          <cell r="I466" t="str">
            <v>-</v>
          </cell>
          <cell r="J466" t="str">
            <v>Kayu</v>
          </cell>
          <cell r="P466" t="str">
            <v>=</v>
          </cell>
          <cell r="R466">
            <v>0.17780000000000001</v>
          </cell>
          <cell r="S466" t="str">
            <v>m3</v>
          </cell>
        </row>
        <row r="467">
          <cell r="I467" t="str">
            <v>-</v>
          </cell>
          <cell r="J467" t="str">
            <v>Kawat beton</v>
          </cell>
          <cell r="P467" t="str">
            <v>=</v>
          </cell>
          <cell r="R467">
            <v>1.1000000000000001</v>
          </cell>
          <cell r="S467" t="str">
            <v>kg</v>
          </cell>
        </row>
        <row r="468">
          <cell r="I468" t="str">
            <v>-</v>
          </cell>
          <cell r="J468" t="str">
            <v>Triplex 9 mm</v>
          </cell>
          <cell r="P468" t="str">
            <v>=</v>
          </cell>
          <cell r="R468">
            <v>16.96</v>
          </cell>
          <cell r="S468" t="str">
            <v>m2</v>
          </cell>
        </row>
        <row r="469">
          <cell r="I469" t="str">
            <v>-</v>
          </cell>
          <cell r="J469" t="str">
            <v>Paku</v>
          </cell>
          <cell r="P469" t="str">
            <v>=</v>
          </cell>
          <cell r="R469">
            <v>1.1000000000000001</v>
          </cell>
          <cell r="S469" t="str">
            <v>kg</v>
          </cell>
        </row>
        <row r="471">
          <cell r="A471" t="str">
            <v>C.</v>
          </cell>
          <cell r="B471" t="str">
            <v>PERALATAN YANG DIPERLUKAN</v>
          </cell>
          <cell r="I471" t="str">
            <v>-</v>
          </cell>
          <cell r="J471" t="str">
            <v>Concrete Mixer 0,3 - 0,6 m3</v>
          </cell>
        </row>
        <row r="472">
          <cell r="I472" t="str">
            <v>-</v>
          </cell>
          <cell r="J472" t="str">
            <v>Concrete Vibrator 0 - 13 m3</v>
          </cell>
        </row>
        <row r="473">
          <cell r="I473" t="str">
            <v>-</v>
          </cell>
          <cell r="J473" t="str">
            <v>Water tank</v>
          </cell>
        </row>
        <row r="474">
          <cell r="I474" t="str">
            <v>-</v>
          </cell>
          <cell r="J474" t="str">
            <v>Alat Bantu</v>
          </cell>
        </row>
        <row r="475">
          <cell r="B475" t="str">
            <v>Perhitungan koefisien</v>
          </cell>
        </row>
        <row r="476">
          <cell r="B476" t="str">
            <v>1.</v>
          </cell>
          <cell r="C476" t="str">
            <v xml:space="preserve">CONCORETE MIXER </v>
          </cell>
        </row>
        <row r="477">
          <cell r="B477" t="str">
            <v>1 x campur menggunakan 1 zak semen</v>
          </cell>
          <cell r="P477" t="str">
            <v>(t)</v>
          </cell>
          <cell r="R477">
            <v>0.1</v>
          </cell>
          <cell r="S477" t="str">
            <v>jam</v>
          </cell>
        </row>
        <row r="478">
          <cell r="B478" t="str">
            <v>(sudah termasuk eff. alat dan faktor material)</v>
          </cell>
        </row>
        <row r="479">
          <cell r="B479" t="str">
            <v xml:space="preserve">Kebutuhan semen yang diperhitungkan </v>
          </cell>
          <cell r="P479" t="str">
            <v>(v)</v>
          </cell>
          <cell r="R479">
            <v>1017.36</v>
          </cell>
          <cell r="S479" t="str">
            <v>kg</v>
          </cell>
        </row>
        <row r="480">
          <cell r="B480" t="str">
            <v>Untuk 1 m' campuran membutuhkan  =  v / 40</v>
          </cell>
          <cell r="P480" t="str">
            <v>(k)</v>
          </cell>
          <cell r="R480">
            <v>25.434000000000001</v>
          </cell>
          <cell r="S480" t="str">
            <v xml:space="preserve"> x campur</v>
          </cell>
        </row>
        <row r="482">
          <cell r="B482" t="str">
            <v>Per m' = k x t</v>
          </cell>
          <cell r="P482" t="str">
            <v>=</v>
          </cell>
          <cell r="R482">
            <v>2.5434000000000001</v>
          </cell>
          <cell r="S482" t="str">
            <v>jam</v>
          </cell>
        </row>
        <row r="484">
          <cell r="B484" t="str">
            <v>Per jam  =  1 /  (k x t)</v>
          </cell>
          <cell r="P484" t="str">
            <v>=</v>
          </cell>
          <cell r="R484">
            <v>0.39317449083903433</v>
          </cell>
          <cell r="S484" t="str">
            <v>m'</v>
          </cell>
        </row>
        <row r="486">
          <cell r="B486" t="str">
            <v>2.</v>
          </cell>
          <cell r="C486" t="str">
            <v>CONCORETE VIBRATOR</v>
          </cell>
        </row>
        <row r="487">
          <cell r="B487" t="str">
            <v>Cycle Time</v>
          </cell>
        </row>
        <row r="488">
          <cell r="B488" t="str">
            <v>4 m3 beton/jam 2 alat</v>
          </cell>
        </row>
        <row r="490">
          <cell r="B490" t="str">
            <v>Per m'</v>
          </cell>
          <cell r="P490" t="str">
            <v>=</v>
          </cell>
          <cell r="R490">
            <v>2.5434000000000001</v>
          </cell>
          <cell r="S490" t="str">
            <v>jam</v>
          </cell>
        </row>
        <row r="492">
          <cell r="B492" t="str">
            <v xml:space="preserve">Per jam </v>
          </cell>
          <cell r="P492" t="str">
            <v>=</v>
          </cell>
          <cell r="R492">
            <v>0.39317449083903433</v>
          </cell>
          <cell r="S492" t="str">
            <v>m'</v>
          </cell>
        </row>
        <row r="494">
          <cell r="B494" t="str">
            <v>3.</v>
          </cell>
          <cell r="C494" t="str">
            <v>WATER TANK</v>
          </cell>
        </row>
        <row r="495">
          <cell r="B495" t="str">
            <v>Cycle Time</v>
          </cell>
        </row>
        <row r="496">
          <cell r="B496" t="str">
            <v>Volume Tangki</v>
          </cell>
          <cell r="P496" t="str">
            <v>(v)</v>
          </cell>
          <cell r="R496">
            <v>4000</v>
          </cell>
          <cell r="S496" t="str">
            <v>ltr</v>
          </cell>
        </row>
        <row r="497">
          <cell r="B497" t="str">
            <v>Per jam dapat mengisi</v>
          </cell>
          <cell r="P497" t="str">
            <v>(k)</v>
          </cell>
          <cell r="R497">
            <v>2</v>
          </cell>
          <cell r="S497" t="str">
            <v xml:space="preserve">  x</v>
          </cell>
        </row>
        <row r="498">
          <cell r="B498" t="str">
            <v>Efektifitas Alat</v>
          </cell>
          <cell r="P498" t="str">
            <v>(e)</v>
          </cell>
          <cell r="R498">
            <v>0.8</v>
          </cell>
        </row>
        <row r="499">
          <cell r="B499" t="str">
            <v>Jumlah air per m3 Beton (rata-rata) = 140 ltr</v>
          </cell>
          <cell r="P499" t="str">
            <v>(j)</v>
          </cell>
          <cell r="R499">
            <v>140</v>
          </cell>
          <cell r="S499" t="str">
            <v>ltr</v>
          </cell>
        </row>
        <row r="501">
          <cell r="B501" t="str">
            <v>Per m3  =  j/(e x k x v)</v>
          </cell>
          <cell r="P501" t="str">
            <v>=</v>
          </cell>
          <cell r="R501">
            <v>2.1874999999999999E-2</v>
          </cell>
          <cell r="S501" t="str">
            <v>jam</v>
          </cell>
        </row>
        <row r="502">
          <cell r="B502" t="str">
            <v>Per m'   =</v>
          </cell>
          <cell r="D502">
            <v>2.9140000000000001</v>
          </cell>
          <cell r="E502" t="str">
            <v>m3 beton</v>
          </cell>
          <cell r="P502" t="str">
            <v>=</v>
          </cell>
          <cell r="R502">
            <v>6.3743750000000002E-2</v>
          </cell>
          <cell r="S502" t="str">
            <v>jam</v>
          </cell>
        </row>
        <row r="504">
          <cell r="B504" t="str">
            <v>Per jam</v>
          </cell>
          <cell r="P504" t="str">
            <v>=</v>
          </cell>
          <cell r="R504">
            <v>15.687812530640258</v>
          </cell>
          <cell r="S504" t="str">
            <v>m'</v>
          </cell>
        </row>
        <row r="506">
          <cell r="A506" t="str">
            <v>D.</v>
          </cell>
          <cell r="B506" t="str">
            <v>TENAGA YANG DIPERLUKAN</v>
          </cell>
        </row>
        <row r="508">
          <cell r="B508" t="str">
            <v xml:space="preserve">Setiap hari </v>
          </cell>
          <cell r="P508" t="str">
            <v>=</v>
          </cell>
          <cell r="R508">
            <v>7</v>
          </cell>
          <cell r="S508" t="str">
            <v>jam</v>
          </cell>
        </row>
        <row r="510">
          <cell r="B510" t="str">
            <v>Produksi setiap hari  :</v>
          </cell>
        </row>
        <row r="511">
          <cell r="B511" t="str">
            <v>Produksi alat yang menentukan  x 7 jam</v>
          </cell>
        </row>
        <row r="512">
          <cell r="B512" t="str">
            <v>(Kerja alat Concrete Mixer)</v>
          </cell>
          <cell r="P512" t="str">
            <v>=</v>
          </cell>
          <cell r="R512">
            <v>2.7522214358732402</v>
          </cell>
          <cell r="S512" t="str">
            <v>m'</v>
          </cell>
        </row>
        <row r="514">
          <cell r="B514" t="str">
            <v xml:space="preserve">Perkerja              </v>
          </cell>
          <cell r="P514" t="str">
            <v>=</v>
          </cell>
          <cell r="R514">
            <v>12</v>
          </cell>
          <cell r="S514" t="str">
            <v>orang</v>
          </cell>
        </row>
        <row r="515">
          <cell r="B515" t="str">
            <v xml:space="preserve">Mandor                </v>
          </cell>
          <cell r="P515" t="str">
            <v>=</v>
          </cell>
          <cell r="R515">
            <v>1.2</v>
          </cell>
          <cell r="S515" t="str">
            <v>orang</v>
          </cell>
        </row>
        <row r="516">
          <cell r="B516" t="str">
            <v xml:space="preserve">Tukang                </v>
          </cell>
          <cell r="P516" t="str">
            <v>=</v>
          </cell>
          <cell r="R516">
            <v>1</v>
          </cell>
          <cell r="S516" t="str">
            <v>orang</v>
          </cell>
        </row>
        <row r="517">
          <cell r="B517" t="str">
            <v xml:space="preserve">Kepala Tukang    </v>
          </cell>
          <cell r="P517" t="str">
            <v>=</v>
          </cell>
          <cell r="R517">
            <v>0.1</v>
          </cell>
          <cell r="S517" t="str">
            <v>orang</v>
          </cell>
        </row>
        <row r="519">
          <cell r="B519" t="str">
            <v xml:space="preserve">Setiap m' diperlukan tenaga </v>
          </cell>
        </row>
        <row r="521">
          <cell r="B521" t="str">
            <v>Perkerja               :</v>
          </cell>
          <cell r="E521" t="str">
            <v>jlh orang x 7 jam/prod. alat</v>
          </cell>
          <cell r="P521" t="str">
            <v>=</v>
          </cell>
          <cell r="R521">
            <v>30.520800000000005</v>
          </cell>
          <cell r="S521" t="str">
            <v>jam</v>
          </cell>
        </row>
        <row r="522">
          <cell r="B522" t="str">
            <v>Mandor                :</v>
          </cell>
          <cell r="E522" t="str">
            <v>jlh orang x 7 jam/prod. alat</v>
          </cell>
          <cell r="P522" t="str">
            <v>=</v>
          </cell>
          <cell r="R522">
            <v>3.0520800000000006</v>
          </cell>
          <cell r="S522" t="str">
            <v>jam</v>
          </cell>
        </row>
        <row r="523">
          <cell r="B523" t="str">
            <v>Tukang                :</v>
          </cell>
          <cell r="E523" t="str">
            <v>jlh orang x 7 jam/prod. alat</v>
          </cell>
          <cell r="P523" t="str">
            <v>=</v>
          </cell>
          <cell r="R523">
            <v>2.5434000000000001</v>
          </cell>
          <cell r="S523" t="str">
            <v>jam</v>
          </cell>
        </row>
        <row r="524">
          <cell r="B524" t="str">
            <v>Kepala Tukang    :</v>
          </cell>
          <cell r="E524" t="str">
            <v>jlh orang x 7 jam/prod. alat</v>
          </cell>
          <cell r="P524" t="str">
            <v>=</v>
          </cell>
          <cell r="R524">
            <v>0.25434000000000007</v>
          </cell>
          <cell r="S524" t="str">
            <v>jam</v>
          </cell>
        </row>
        <row r="527">
          <cell r="A527" t="str">
            <v>Jenis Pekerjaan</v>
          </cell>
          <cell r="E527" t="str">
            <v>:</v>
          </cell>
          <cell r="F527" t="str">
            <v>Pasangan Batu</v>
          </cell>
        </row>
        <row r="529">
          <cell r="A529" t="str">
            <v>A.</v>
          </cell>
          <cell r="B529" t="str">
            <v>SATUAN</v>
          </cell>
          <cell r="I529" t="str">
            <v>=</v>
          </cell>
          <cell r="J529" t="str">
            <v>m3</v>
          </cell>
        </row>
        <row r="531">
          <cell r="A531" t="str">
            <v>B.</v>
          </cell>
          <cell r="B531" t="str">
            <v>BAHAN YANG DIPERLUKAN</v>
          </cell>
          <cell r="I531" t="str">
            <v>-</v>
          </cell>
          <cell r="J531" t="str">
            <v>Semen</v>
          </cell>
          <cell r="P531" t="str">
            <v>=</v>
          </cell>
          <cell r="R531">
            <v>4.125</v>
          </cell>
          <cell r="S531" t="str">
            <v>zak</v>
          </cell>
        </row>
        <row r="532">
          <cell r="P532" t="str">
            <v>=</v>
          </cell>
          <cell r="R532">
            <v>165</v>
          </cell>
          <cell r="S532" t="str">
            <v>kg</v>
          </cell>
        </row>
        <row r="533">
          <cell r="I533" t="str">
            <v>-</v>
          </cell>
          <cell r="J533" t="str">
            <v>Pasir</v>
          </cell>
          <cell r="P533" t="str">
            <v>=</v>
          </cell>
          <cell r="R533">
            <v>0.85</v>
          </cell>
          <cell r="S533" t="str">
            <v>m3</v>
          </cell>
        </row>
        <row r="534">
          <cell r="I534" t="str">
            <v>-</v>
          </cell>
          <cell r="J534" t="str">
            <v>Batu kali</v>
          </cell>
          <cell r="P534" t="str">
            <v>=</v>
          </cell>
          <cell r="R534">
            <v>1.2</v>
          </cell>
          <cell r="S534" t="str">
            <v>m3</v>
          </cell>
        </row>
        <row r="538">
          <cell r="A538" t="str">
            <v>C.</v>
          </cell>
          <cell r="B538" t="str">
            <v>PERALATAN YANG DIPERLUKAN</v>
          </cell>
          <cell r="I538" t="str">
            <v>-</v>
          </cell>
          <cell r="J538" t="str">
            <v>Concrete Mixer 0,3 - 0,6 m3</v>
          </cell>
        </row>
        <row r="539">
          <cell r="I539" t="str">
            <v>-</v>
          </cell>
          <cell r="J539" t="str">
            <v>Alat Bantu ( sekop, kotak takar, dll )</v>
          </cell>
        </row>
        <row r="542">
          <cell r="B542" t="str">
            <v>Perhitungan koefisien</v>
          </cell>
        </row>
        <row r="543">
          <cell r="B543" t="str">
            <v>1.</v>
          </cell>
          <cell r="C543" t="str">
            <v>CONCORETE MIXER (200 ltr = 0,2 m3)</v>
          </cell>
        </row>
        <row r="544">
          <cell r="B544" t="str">
            <v>1 x campur menggunakan 1 zak semen</v>
          </cell>
          <cell r="P544" t="str">
            <v>(t)</v>
          </cell>
          <cell r="R544">
            <v>0.05</v>
          </cell>
          <cell r="S544" t="str">
            <v>jam</v>
          </cell>
        </row>
        <row r="545">
          <cell r="B545" t="str">
            <v>(sudah termasuk eff. alat dan faktor material)</v>
          </cell>
        </row>
        <row r="546">
          <cell r="B546" t="str">
            <v xml:space="preserve">Kebutuhan semen yang diperhitungkan </v>
          </cell>
          <cell r="P546" t="str">
            <v>(v)</v>
          </cell>
          <cell r="R546">
            <v>165</v>
          </cell>
          <cell r="S546" t="str">
            <v>kg</v>
          </cell>
        </row>
        <row r="547">
          <cell r="B547" t="str">
            <v>untuk 1 m3 campuran membutuhkan  =  v / 40</v>
          </cell>
          <cell r="P547" t="str">
            <v>(k)</v>
          </cell>
          <cell r="R547">
            <v>5</v>
          </cell>
          <cell r="S547" t="str">
            <v xml:space="preserve"> x campur</v>
          </cell>
        </row>
        <row r="549">
          <cell r="B549" t="str">
            <v>Per m3 = k x t</v>
          </cell>
          <cell r="P549" t="str">
            <v>=</v>
          </cell>
          <cell r="R549">
            <v>0.25</v>
          </cell>
          <cell r="S549" t="str">
            <v>jam</v>
          </cell>
        </row>
        <row r="551">
          <cell r="B551" t="str">
            <v>Per jam  =  1 /  (k x t)</v>
          </cell>
          <cell r="P551" t="str">
            <v>=</v>
          </cell>
          <cell r="R551">
            <v>4</v>
          </cell>
          <cell r="S551" t="str">
            <v>m3</v>
          </cell>
        </row>
        <row r="553">
          <cell r="B553" t="str">
            <v>2.</v>
          </cell>
          <cell r="C553" t="str">
            <v>Alat Bantu</v>
          </cell>
          <cell r="P553" t="str">
            <v>=</v>
          </cell>
          <cell r="R553">
            <v>1</v>
          </cell>
          <cell r="S553" t="str">
            <v>Ls</v>
          </cell>
        </row>
        <row r="556">
          <cell r="A556" t="str">
            <v>D.</v>
          </cell>
          <cell r="B556" t="str">
            <v>TENAGA YANG DIPERLUKAN</v>
          </cell>
        </row>
        <row r="558">
          <cell r="B558" t="str">
            <v xml:space="preserve">Setiap hari </v>
          </cell>
          <cell r="P558" t="str">
            <v>=</v>
          </cell>
          <cell r="R558">
            <v>7</v>
          </cell>
          <cell r="S558" t="str">
            <v>jam</v>
          </cell>
        </row>
        <row r="560">
          <cell r="B560" t="str">
            <v>Produksi setiap hari  :</v>
          </cell>
        </row>
        <row r="561">
          <cell r="B561" t="str">
            <v>Produksi alat yang menentukan  x 7 jam</v>
          </cell>
        </row>
        <row r="562">
          <cell r="B562" t="str">
            <v>(Kerja alat Concorete Mixer)</v>
          </cell>
          <cell r="P562" t="str">
            <v>=</v>
          </cell>
          <cell r="R562">
            <v>4</v>
          </cell>
          <cell r="S562" t="str">
            <v>m3</v>
          </cell>
        </row>
        <row r="564">
          <cell r="B564" t="str">
            <v xml:space="preserve">Perkerja               </v>
          </cell>
          <cell r="P564" t="str">
            <v>=</v>
          </cell>
          <cell r="R564">
            <v>2</v>
          </cell>
          <cell r="S564" t="str">
            <v>orang</v>
          </cell>
        </row>
        <row r="565">
          <cell r="B565" t="str">
            <v xml:space="preserve">Mandor                </v>
          </cell>
          <cell r="P565" t="str">
            <v>=</v>
          </cell>
          <cell r="R565">
            <v>0.2</v>
          </cell>
          <cell r="S565" t="str">
            <v>orang</v>
          </cell>
        </row>
        <row r="566">
          <cell r="B566" t="str">
            <v xml:space="preserve">Tukang                </v>
          </cell>
          <cell r="P566" t="str">
            <v>=</v>
          </cell>
          <cell r="R566">
            <v>1</v>
          </cell>
          <cell r="S566" t="str">
            <v>orang</v>
          </cell>
        </row>
        <row r="569">
          <cell r="B569" t="str">
            <v xml:space="preserve">Setiap m3 diperlukan tenaga </v>
          </cell>
        </row>
        <row r="571">
          <cell r="B571" t="str">
            <v>Perkerja               :</v>
          </cell>
          <cell r="E571" t="str">
            <v>jlh orang x 7 jam/prod. alat</v>
          </cell>
          <cell r="P571" t="str">
            <v>=</v>
          </cell>
          <cell r="R571">
            <v>3.5</v>
          </cell>
          <cell r="S571" t="str">
            <v>jam</v>
          </cell>
        </row>
        <row r="572">
          <cell r="B572" t="str">
            <v>Mandor                :</v>
          </cell>
          <cell r="E572" t="str">
            <v>jlh orang x 7 jam/prod. alat</v>
          </cell>
          <cell r="P572" t="str">
            <v>=</v>
          </cell>
          <cell r="R572">
            <v>0.35000000000000003</v>
          </cell>
          <cell r="S572" t="str">
            <v>jam</v>
          </cell>
        </row>
        <row r="573">
          <cell r="B573" t="str">
            <v>Tukang                :</v>
          </cell>
          <cell r="E573" t="str">
            <v>jlh orang x 7 jam/prod. alat</v>
          </cell>
          <cell r="P573" t="str">
            <v>=</v>
          </cell>
          <cell r="R573">
            <v>1.75</v>
          </cell>
          <cell r="S573" t="str">
            <v>jam</v>
          </cell>
        </row>
        <row r="578">
          <cell r="A578" t="str">
            <v>Jenis Pekerjaan</v>
          </cell>
          <cell r="E578" t="str">
            <v>:</v>
          </cell>
          <cell r="F578" t="str">
            <v>Galian Biasa</v>
          </cell>
        </row>
        <row r="580">
          <cell r="A580" t="str">
            <v>A.</v>
          </cell>
          <cell r="B580" t="str">
            <v>SATUAN</v>
          </cell>
          <cell r="I580" t="str">
            <v>=</v>
          </cell>
          <cell r="J580" t="str">
            <v>m3</v>
          </cell>
        </row>
        <row r="582">
          <cell r="A582" t="str">
            <v>B.</v>
          </cell>
          <cell r="B582" t="str">
            <v>BAHAN YANG DIPERLUKAN</v>
          </cell>
          <cell r="I582" t="str">
            <v>=</v>
          </cell>
          <cell r="J582" t="str">
            <v>--</v>
          </cell>
        </row>
        <row r="584">
          <cell r="A584" t="str">
            <v>C.</v>
          </cell>
          <cell r="B584" t="str">
            <v>PERALATAN YANG DIPERLUKAN</v>
          </cell>
          <cell r="I584" t="str">
            <v>-</v>
          </cell>
          <cell r="J584" t="str">
            <v>Excavator</v>
          </cell>
        </row>
        <row r="585">
          <cell r="I585" t="str">
            <v>-</v>
          </cell>
          <cell r="J585" t="str">
            <v>Dump Truck</v>
          </cell>
        </row>
        <row r="586">
          <cell r="I586" t="str">
            <v>-</v>
          </cell>
          <cell r="J586" t="str">
            <v>Alat Bantu</v>
          </cell>
        </row>
        <row r="587">
          <cell r="B587" t="str">
            <v>Perhitungan koefisien</v>
          </cell>
        </row>
        <row r="588">
          <cell r="B588" t="str">
            <v>1.</v>
          </cell>
          <cell r="C588" t="str">
            <v>EXCAVATOR</v>
          </cell>
        </row>
        <row r="589">
          <cell r="B589" t="str">
            <v>Cycle Time</v>
          </cell>
          <cell r="P589" t="str">
            <v>(t)</v>
          </cell>
          <cell r="R589">
            <v>1.17E-2</v>
          </cell>
          <cell r="S589" t="str">
            <v>Jam</v>
          </cell>
        </row>
        <row r="590">
          <cell r="B590" t="str">
            <v>Efesiensi Alat</v>
          </cell>
          <cell r="P590" t="str">
            <v>(e)</v>
          </cell>
          <cell r="R590">
            <v>0.8</v>
          </cell>
        </row>
        <row r="591">
          <cell r="B591" t="str">
            <v>Faktor Pengembangan Material</v>
          </cell>
          <cell r="P591" t="str">
            <v>(f)</v>
          </cell>
          <cell r="R591">
            <v>1.2</v>
          </cell>
        </row>
        <row r="592">
          <cell r="B592" t="str">
            <v>Kapasitas Alat</v>
          </cell>
          <cell r="P592" t="str">
            <v>(k)</v>
          </cell>
          <cell r="R592">
            <v>0.5</v>
          </cell>
          <cell r="S592" t="str">
            <v>m3</v>
          </cell>
        </row>
        <row r="594">
          <cell r="B594" t="str">
            <v>Per m3  =  (t x f)/(k x e)</v>
          </cell>
          <cell r="P594" t="str">
            <v>=</v>
          </cell>
          <cell r="R594">
            <v>3.5099999999999999E-2</v>
          </cell>
          <cell r="S594" t="str">
            <v>jam</v>
          </cell>
        </row>
        <row r="596">
          <cell r="B596" t="str">
            <v>Per jam =  (k x e)/(t x f)</v>
          </cell>
          <cell r="P596" t="str">
            <v>=</v>
          </cell>
          <cell r="R596">
            <v>28.490028490028489</v>
          </cell>
          <cell r="S596" t="str">
            <v>m3</v>
          </cell>
        </row>
        <row r="598">
          <cell r="B598" t="str">
            <v>2.</v>
          </cell>
          <cell r="C598" t="str">
            <v>DUMP TRUCK 5 TON</v>
          </cell>
        </row>
        <row r="599">
          <cell r="B599" t="str">
            <v>Kapasitas Alat</v>
          </cell>
          <cell r="P599" t="str">
            <v>(k)</v>
          </cell>
          <cell r="R599">
            <v>3</v>
          </cell>
          <cell r="S599" t="str">
            <v>m3</v>
          </cell>
        </row>
        <row r="600">
          <cell r="B600" t="str">
            <v>Efisiensi Alat</v>
          </cell>
          <cell r="P600" t="str">
            <v>(e)</v>
          </cell>
          <cell r="R600">
            <v>0.8</v>
          </cell>
        </row>
        <row r="601">
          <cell r="B601" t="str">
            <v>Faktor Pengembangan Material</v>
          </cell>
          <cell r="P601" t="str">
            <v>(f)</v>
          </cell>
          <cell r="R601">
            <v>1.2</v>
          </cell>
        </row>
        <row r="602">
          <cell r="B602" t="str">
            <v>Kecepatan Rata-rata</v>
          </cell>
          <cell r="P602" t="str">
            <v>(v)</v>
          </cell>
          <cell r="R602">
            <v>20</v>
          </cell>
          <cell r="S602" t="str">
            <v>km / jam</v>
          </cell>
        </row>
        <row r="603">
          <cell r="B603" t="str">
            <v>Jarak Angkut Rata-rata</v>
          </cell>
          <cell r="P603" t="str">
            <v>(s)</v>
          </cell>
          <cell r="R603">
            <v>0.5</v>
          </cell>
          <cell r="S603" t="str">
            <v>km</v>
          </cell>
        </row>
        <row r="605">
          <cell r="B605" t="str">
            <v>Cycle Time (c) = (s x 2)/v</v>
          </cell>
          <cell r="P605" t="str">
            <v>=</v>
          </cell>
          <cell r="R605">
            <v>0.05</v>
          </cell>
          <cell r="S605" t="str">
            <v>jam</v>
          </cell>
        </row>
        <row r="606">
          <cell r="B606" t="str">
            <v>Tunggu, Putar dll</v>
          </cell>
          <cell r="P606" t="str">
            <v>=</v>
          </cell>
          <cell r="R606">
            <v>0.05</v>
          </cell>
          <cell r="S606" t="str">
            <v>jam</v>
          </cell>
        </row>
        <row r="607">
          <cell r="R607">
            <v>0.1</v>
          </cell>
          <cell r="S607" t="str">
            <v>jam</v>
          </cell>
        </row>
        <row r="609">
          <cell r="B609" t="str">
            <v>Produksi perjam  = (k x e)/(c x f)</v>
          </cell>
          <cell r="P609" t="str">
            <v>=</v>
          </cell>
          <cell r="R609">
            <v>20.000000000000004</v>
          </cell>
          <cell r="S609" t="str">
            <v>m3</v>
          </cell>
        </row>
        <row r="611">
          <cell r="B611" t="str">
            <v>Per m3</v>
          </cell>
          <cell r="P611" t="str">
            <v>=</v>
          </cell>
          <cell r="R611">
            <v>4.9999999999999989E-2</v>
          </cell>
          <cell r="S611" t="str">
            <v>jam</v>
          </cell>
        </row>
        <row r="613">
          <cell r="B613" t="str">
            <v>3.</v>
          </cell>
          <cell r="C613" t="str">
            <v>ALAT BANTU</v>
          </cell>
          <cell r="P613" t="str">
            <v>=</v>
          </cell>
          <cell r="R613">
            <v>1</v>
          </cell>
          <cell r="S613" t="str">
            <v>Ls</v>
          </cell>
        </row>
        <row r="615">
          <cell r="A615" t="str">
            <v>D.</v>
          </cell>
          <cell r="B615" t="str">
            <v>TENAGA YANG DIPERLUKAN</v>
          </cell>
        </row>
        <row r="617">
          <cell r="B617" t="str">
            <v xml:space="preserve">Setiap hari </v>
          </cell>
          <cell r="P617" t="str">
            <v>=</v>
          </cell>
          <cell r="R617">
            <v>7</v>
          </cell>
          <cell r="S617" t="str">
            <v>jam</v>
          </cell>
        </row>
        <row r="619">
          <cell r="B619" t="str">
            <v>Produksi setiap hari  :</v>
          </cell>
        </row>
        <row r="620">
          <cell r="B620" t="str">
            <v>Produksi alat yang menentukan  x 7 jam</v>
          </cell>
        </row>
        <row r="621">
          <cell r="B621" t="str">
            <v>(Kerja alat Excavator)</v>
          </cell>
          <cell r="P621" t="str">
            <v>=</v>
          </cell>
          <cell r="R621">
            <v>199.43019943019942</v>
          </cell>
          <cell r="S621" t="str">
            <v>m3</v>
          </cell>
        </row>
        <row r="623">
          <cell r="B623" t="str">
            <v xml:space="preserve">Perkerja               </v>
          </cell>
          <cell r="P623" t="str">
            <v>=</v>
          </cell>
          <cell r="R623">
            <v>4</v>
          </cell>
          <cell r="S623" t="str">
            <v>orang</v>
          </cell>
        </row>
        <row r="624">
          <cell r="B624" t="str">
            <v xml:space="preserve">Mandor                </v>
          </cell>
          <cell r="P624" t="str">
            <v>=</v>
          </cell>
          <cell r="R624">
            <v>0.4</v>
          </cell>
          <cell r="S624" t="str">
            <v>orang</v>
          </cell>
        </row>
        <row r="626">
          <cell r="B626" t="str">
            <v xml:space="preserve">Setiap m3 diperlukan tenaga </v>
          </cell>
        </row>
        <row r="628">
          <cell r="B628" t="str">
            <v>Perkerja               :</v>
          </cell>
          <cell r="E628" t="str">
            <v>jlh orang x 7 jam/prod. alat</v>
          </cell>
          <cell r="P628" t="str">
            <v>=</v>
          </cell>
          <cell r="R628">
            <v>0.1404</v>
          </cell>
          <cell r="S628" t="str">
            <v>jam</v>
          </cell>
        </row>
        <row r="629">
          <cell r="B629" t="str">
            <v>Mandor                :</v>
          </cell>
          <cell r="E629" t="str">
            <v>jlh orang x 7 jam/prod. alat</v>
          </cell>
          <cell r="P629" t="str">
            <v>=</v>
          </cell>
          <cell r="R629">
            <v>1.4040000000000002E-2</v>
          </cell>
          <cell r="S629" t="str">
            <v>jam</v>
          </cell>
        </row>
        <row r="632">
          <cell r="A632" t="str">
            <v>Jenis Pekerjaan</v>
          </cell>
          <cell r="E632" t="str">
            <v>:</v>
          </cell>
          <cell r="F632" t="str">
            <v>Pemadatan Tanah Dasar Timbunan</v>
          </cell>
        </row>
        <row r="634">
          <cell r="A634" t="str">
            <v>A.</v>
          </cell>
          <cell r="B634" t="str">
            <v>SATUAN</v>
          </cell>
          <cell r="I634" t="str">
            <v>=</v>
          </cell>
          <cell r="J634" t="str">
            <v>m2</v>
          </cell>
        </row>
        <row r="636">
          <cell r="A636" t="str">
            <v>B.</v>
          </cell>
          <cell r="B636" t="str">
            <v>BAHAN YANG DIPERLUKAN</v>
          </cell>
          <cell r="I636" t="str">
            <v>-</v>
          </cell>
        </row>
        <row r="638">
          <cell r="A638" t="str">
            <v>C.</v>
          </cell>
          <cell r="B638" t="str">
            <v>PERALATAN YANG DIPERLUKAN</v>
          </cell>
          <cell r="I638" t="str">
            <v>-</v>
          </cell>
          <cell r="J638" t="str">
            <v>Vibrator Roller</v>
          </cell>
        </row>
        <row r="639">
          <cell r="I639" t="str">
            <v>-</v>
          </cell>
          <cell r="J639" t="str">
            <v>Water Tank</v>
          </cell>
        </row>
        <row r="641">
          <cell r="B641" t="str">
            <v>Perhitungan koefisien</v>
          </cell>
        </row>
        <row r="642">
          <cell r="B642" t="str">
            <v>1.</v>
          </cell>
          <cell r="C642" t="str">
            <v>VIBRATOR  ROLLER</v>
          </cell>
        </row>
        <row r="643">
          <cell r="B643" t="str">
            <v>Lebar evektif pemadatan</v>
          </cell>
          <cell r="P643" t="str">
            <v>(l)</v>
          </cell>
          <cell r="R643">
            <v>1.2</v>
          </cell>
          <cell r="S643" t="str">
            <v>m</v>
          </cell>
        </row>
        <row r="644">
          <cell r="B644" t="str">
            <v>Efisiesi Alat</v>
          </cell>
          <cell r="P644" t="str">
            <v>(e)</v>
          </cell>
          <cell r="R644">
            <v>0.85</v>
          </cell>
        </row>
        <row r="645">
          <cell r="B645" t="str">
            <v>Faktor Pengembangan Material</v>
          </cell>
          <cell r="P645" t="str">
            <v>(f)</v>
          </cell>
          <cell r="R645">
            <v>1</v>
          </cell>
        </row>
        <row r="646">
          <cell r="B646" t="str">
            <v>Kecepatan</v>
          </cell>
          <cell r="P646" t="str">
            <v>(v)</v>
          </cell>
          <cell r="R646">
            <v>2</v>
          </cell>
          <cell r="S646" t="str">
            <v>km / jam</v>
          </cell>
        </row>
        <row r="647">
          <cell r="B647" t="str">
            <v>Banyak Lintasan</v>
          </cell>
          <cell r="P647" t="str">
            <v>(n)</v>
          </cell>
          <cell r="R647">
            <v>8</v>
          </cell>
        </row>
        <row r="649">
          <cell r="B649" t="str">
            <v>Per m2</v>
          </cell>
          <cell r="D649" t="str">
            <v>= n/(v x 1000 x l x e )</v>
          </cell>
          <cell r="P649" t="str">
            <v>=</v>
          </cell>
          <cell r="R649">
            <v>3.9215686274509803E-3</v>
          </cell>
          <cell r="S649" t="str">
            <v>jam</v>
          </cell>
        </row>
        <row r="651">
          <cell r="B651" t="str">
            <v>Per Jam</v>
          </cell>
          <cell r="D651" t="str">
            <v>= (v x 1000 x l x e )/n</v>
          </cell>
          <cell r="P651" t="str">
            <v>=</v>
          </cell>
          <cell r="R651">
            <v>255</v>
          </cell>
          <cell r="S651" t="str">
            <v>m2</v>
          </cell>
        </row>
        <row r="653">
          <cell r="B653" t="str">
            <v>3.</v>
          </cell>
          <cell r="C653" t="str">
            <v>WATER TANK</v>
          </cell>
        </row>
        <row r="654">
          <cell r="B654" t="str">
            <v>Cycle Time</v>
          </cell>
        </row>
        <row r="655">
          <cell r="B655" t="str">
            <v>Volume Tangki</v>
          </cell>
          <cell r="P655" t="str">
            <v>(v)</v>
          </cell>
          <cell r="R655">
            <v>4000</v>
          </cell>
          <cell r="S655" t="str">
            <v>ltr</v>
          </cell>
        </row>
        <row r="656">
          <cell r="B656" t="str">
            <v>Per jam dapat mengisi</v>
          </cell>
          <cell r="P656" t="str">
            <v>(k)</v>
          </cell>
          <cell r="R656">
            <v>2</v>
          </cell>
          <cell r="S656" t="str">
            <v xml:space="preserve">  x</v>
          </cell>
        </row>
        <row r="657">
          <cell r="B657" t="str">
            <v>Efektifitas Alat</v>
          </cell>
          <cell r="P657" t="str">
            <v>(e)</v>
          </cell>
          <cell r="R657">
            <v>0.8</v>
          </cell>
        </row>
        <row r="658">
          <cell r="B658" t="str">
            <v>Jumlah air per m2 (rata-rata)</v>
          </cell>
          <cell r="P658" t="str">
            <v>(j)</v>
          </cell>
          <cell r="R658">
            <v>28</v>
          </cell>
          <cell r="S658" t="str">
            <v>ltr</v>
          </cell>
        </row>
        <row r="660">
          <cell r="B660" t="str">
            <v>Per m2  =  j/(e x k x v)</v>
          </cell>
          <cell r="P660" t="str">
            <v>=</v>
          </cell>
          <cell r="R660">
            <v>4.3750000000000004E-3</v>
          </cell>
          <cell r="S660" t="str">
            <v>jam</v>
          </cell>
        </row>
        <row r="662">
          <cell r="B662" t="str">
            <v>Per jam</v>
          </cell>
          <cell r="P662" t="str">
            <v>=</v>
          </cell>
          <cell r="R662">
            <v>228.57142857142858</v>
          </cell>
          <cell r="S662" t="str">
            <v>m2</v>
          </cell>
        </row>
        <row r="664">
          <cell r="A664" t="str">
            <v>D.</v>
          </cell>
          <cell r="B664" t="str">
            <v>TENAGA YANG DIPERLUKAN</v>
          </cell>
        </row>
        <row r="666">
          <cell r="B666" t="str">
            <v xml:space="preserve">Setiap hari </v>
          </cell>
          <cell r="P666" t="str">
            <v>=</v>
          </cell>
          <cell r="R666">
            <v>7</v>
          </cell>
          <cell r="S666" t="str">
            <v>jam</v>
          </cell>
        </row>
        <row r="668">
          <cell r="B668" t="str">
            <v>Produksi setiap hari  :</v>
          </cell>
        </row>
        <row r="669">
          <cell r="B669" t="str">
            <v>Produksi alat yang menentukan  x 7 jam</v>
          </cell>
        </row>
        <row r="670">
          <cell r="B670" t="str">
            <v>(Kerja alat Vibrator Roller)</v>
          </cell>
          <cell r="P670" t="str">
            <v>=</v>
          </cell>
          <cell r="R670">
            <v>1785</v>
          </cell>
          <cell r="S670" t="str">
            <v>m3</v>
          </cell>
        </row>
        <row r="672">
          <cell r="B672" t="str">
            <v xml:space="preserve">Perkerja               </v>
          </cell>
          <cell r="P672" t="str">
            <v>=</v>
          </cell>
          <cell r="R672">
            <v>1</v>
          </cell>
          <cell r="S672" t="str">
            <v>orang</v>
          </cell>
        </row>
        <row r="673">
          <cell r="B673" t="str">
            <v xml:space="preserve">Mandor                </v>
          </cell>
          <cell r="P673" t="str">
            <v>=</v>
          </cell>
          <cell r="R673">
            <v>0.1</v>
          </cell>
          <cell r="S673" t="str">
            <v>orang</v>
          </cell>
        </row>
        <row r="675">
          <cell r="B675" t="str">
            <v xml:space="preserve">Setiap m2 diperlukan tenaga </v>
          </cell>
        </row>
        <row r="677">
          <cell r="B677" t="str">
            <v>Perkerja               :</v>
          </cell>
          <cell r="E677" t="str">
            <v>jlh orang x 7 jam/prod. alat</v>
          </cell>
          <cell r="P677" t="str">
            <v>=</v>
          </cell>
          <cell r="R677">
            <v>3.9215686274509803E-3</v>
          </cell>
          <cell r="S677" t="str">
            <v>jam</v>
          </cell>
        </row>
        <row r="678">
          <cell r="B678" t="str">
            <v>Mandor                :</v>
          </cell>
          <cell r="E678" t="str">
            <v>jlh orang x 7 jam/prod. alat</v>
          </cell>
          <cell r="P678" t="str">
            <v>=</v>
          </cell>
          <cell r="R678">
            <v>3.9215686274509808E-4</v>
          </cell>
          <cell r="S678" t="str">
            <v>jam</v>
          </cell>
        </row>
        <row r="681">
          <cell r="A681" t="str">
            <v>Jenis Pekerjaan</v>
          </cell>
          <cell r="E681" t="str">
            <v>:</v>
          </cell>
          <cell r="F681" t="str">
            <v>Beton Struktur Kelas K - 225 pada Elevasi</v>
          </cell>
        </row>
        <row r="683">
          <cell r="A683" t="str">
            <v>A.</v>
          </cell>
          <cell r="B683" t="str">
            <v>SATUAN</v>
          </cell>
          <cell r="I683" t="str">
            <v>=</v>
          </cell>
          <cell r="J683" t="str">
            <v>m3</v>
          </cell>
        </row>
        <row r="685">
          <cell r="A685" t="str">
            <v>B.</v>
          </cell>
          <cell r="B685" t="str">
            <v>BAHAN YANG DIPERLUKAN</v>
          </cell>
          <cell r="I685" t="str">
            <v>-</v>
          </cell>
          <cell r="J685" t="str">
            <v>Semen</v>
          </cell>
          <cell r="P685" t="str">
            <v>=</v>
          </cell>
          <cell r="Q685">
            <v>0</v>
          </cell>
          <cell r="R685">
            <v>260</v>
          </cell>
          <cell r="S685" t="str">
            <v>zak</v>
          </cell>
        </row>
        <row r="686">
          <cell r="R686">
            <v>10400</v>
          </cell>
          <cell r="S686" t="str">
            <v>Kg</v>
          </cell>
        </row>
        <row r="687">
          <cell r="I687" t="str">
            <v>-</v>
          </cell>
          <cell r="J687" t="str">
            <v>Pasir</v>
          </cell>
          <cell r="P687" t="str">
            <v>=</v>
          </cell>
          <cell r="Q687">
            <v>0</v>
          </cell>
          <cell r="R687">
            <v>0.42199999999999999</v>
          </cell>
          <cell r="S687" t="str">
            <v>m3</v>
          </cell>
        </row>
        <row r="688">
          <cell r="I688" t="str">
            <v>-</v>
          </cell>
          <cell r="J688" t="str">
            <v>Batu Pecah 1/2, 2/3</v>
          </cell>
          <cell r="P688" t="str">
            <v>=</v>
          </cell>
          <cell r="Q688">
            <v>0</v>
          </cell>
          <cell r="R688">
            <v>0.75390000000000001</v>
          </cell>
          <cell r="S688" t="str">
            <v>m3</v>
          </cell>
        </row>
        <row r="692">
          <cell r="A692" t="str">
            <v>C.</v>
          </cell>
          <cell r="B692" t="str">
            <v>PERALATAN YANG DIPERLUKAN</v>
          </cell>
          <cell r="I692" t="str">
            <v>-</v>
          </cell>
          <cell r="J692" t="str">
            <v>Concrete Mixer</v>
          </cell>
        </row>
        <row r="693">
          <cell r="I693" t="str">
            <v>-</v>
          </cell>
          <cell r="J693" t="str">
            <v>Concrete Vibrator</v>
          </cell>
        </row>
        <row r="694">
          <cell r="I694" t="str">
            <v>-</v>
          </cell>
          <cell r="J694" t="str">
            <v>Water Tank</v>
          </cell>
        </row>
        <row r="695">
          <cell r="I695" t="str">
            <v>-</v>
          </cell>
          <cell r="J695" t="str">
            <v>Water Pump</v>
          </cell>
        </row>
        <row r="696">
          <cell r="I696" t="str">
            <v>-</v>
          </cell>
          <cell r="J696" t="str">
            <v>Alat bantu</v>
          </cell>
        </row>
        <row r="698">
          <cell r="B698" t="str">
            <v>Perhitungan koefisien</v>
          </cell>
        </row>
        <row r="699">
          <cell r="B699" t="str">
            <v>1.</v>
          </cell>
          <cell r="C699" t="str">
            <v>CONCRETE MIXER</v>
          </cell>
        </row>
        <row r="700">
          <cell r="B700" t="str">
            <v>1 x campur menggunakan 1 zak semen</v>
          </cell>
          <cell r="P700" t="str">
            <v>(t)</v>
          </cell>
          <cell r="R700">
            <v>0.08</v>
          </cell>
          <cell r="S700" t="str">
            <v>jam</v>
          </cell>
        </row>
        <row r="701">
          <cell r="B701" t="str">
            <v>(sudah termasuk eff. alat dan faktor material)</v>
          </cell>
        </row>
        <row r="702">
          <cell r="B702" t="str">
            <v xml:space="preserve">Kebutuhan semen yang diperhitungkan </v>
          </cell>
          <cell r="P702" t="str">
            <v>(v)</v>
          </cell>
          <cell r="R702">
            <v>10400</v>
          </cell>
          <cell r="S702" t="str">
            <v>kg</v>
          </cell>
        </row>
        <row r="703">
          <cell r="B703" t="str">
            <v>untuk 1 m3 campuran membutuhkan  =  v / 40</v>
          </cell>
          <cell r="P703" t="str">
            <v>(k)</v>
          </cell>
          <cell r="R703">
            <v>260</v>
          </cell>
          <cell r="S703" t="str">
            <v xml:space="preserve"> x campur</v>
          </cell>
        </row>
        <row r="705">
          <cell r="B705" t="str">
            <v>Per m3 = k x t</v>
          </cell>
          <cell r="P705" t="str">
            <v>=</v>
          </cell>
          <cell r="R705">
            <v>20.8</v>
          </cell>
          <cell r="S705" t="str">
            <v>jam</v>
          </cell>
        </row>
        <row r="707">
          <cell r="B707" t="str">
            <v>Per jam  =  1 /  (k x t)</v>
          </cell>
          <cell r="P707" t="str">
            <v>=</v>
          </cell>
          <cell r="R707">
            <v>4.8076923076923073E-2</v>
          </cell>
          <cell r="S707" t="str">
            <v>m3</v>
          </cell>
        </row>
        <row r="709">
          <cell r="B709" t="str">
            <v>2.</v>
          </cell>
          <cell r="C709" t="str">
            <v>CONCRETE VIBRATOR</v>
          </cell>
        </row>
        <row r="710">
          <cell r="B710" t="str">
            <v>Cycle Time</v>
          </cell>
        </row>
        <row r="711">
          <cell r="B711" t="str">
            <v>4 m3 beton/jam 2 alat</v>
          </cell>
        </row>
        <row r="713">
          <cell r="B713" t="str">
            <v xml:space="preserve">Per m3 </v>
          </cell>
          <cell r="P713" t="str">
            <v>=</v>
          </cell>
          <cell r="R713">
            <v>20.8</v>
          </cell>
          <cell r="S713" t="str">
            <v>jam</v>
          </cell>
        </row>
        <row r="715">
          <cell r="B715" t="str">
            <v xml:space="preserve">Per jam </v>
          </cell>
          <cell r="P715" t="str">
            <v>=</v>
          </cell>
          <cell r="R715">
            <v>4.8076923076923073E-2</v>
          </cell>
          <cell r="S715" t="str">
            <v>m3</v>
          </cell>
        </row>
        <row r="717">
          <cell r="B717" t="str">
            <v>3.</v>
          </cell>
          <cell r="C717" t="str">
            <v>WATER TANK</v>
          </cell>
        </row>
        <row r="718">
          <cell r="B718" t="str">
            <v>Cycle Time</v>
          </cell>
        </row>
        <row r="719">
          <cell r="B719" t="str">
            <v>Volume Tangki</v>
          </cell>
          <cell r="P719" t="str">
            <v>(v)</v>
          </cell>
          <cell r="R719">
            <v>2000</v>
          </cell>
          <cell r="S719" t="str">
            <v>ltr</v>
          </cell>
        </row>
        <row r="720">
          <cell r="B720" t="str">
            <v>Per jam dapat mengisi</v>
          </cell>
          <cell r="P720" t="str">
            <v>(k)</v>
          </cell>
          <cell r="R720">
            <v>4</v>
          </cell>
          <cell r="S720" t="str">
            <v xml:space="preserve">  x</v>
          </cell>
        </row>
        <row r="721">
          <cell r="B721" t="str">
            <v>Efektifitas Alat</v>
          </cell>
          <cell r="P721" t="str">
            <v>(e)</v>
          </cell>
          <cell r="R721">
            <v>0.8</v>
          </cell>
        </row>
        <row r="722">
          <cell r="B722" t="str">
            <v>Jumlah air per m3 Beton (rata-rata)</v>
          </cell>
          <cell r="P722" t="str">
            <v>(j)</v>
          </cell>
          <cell r="R722">
            <v>140</v>
          </cell>
          <cell r="S722" t="str">
            <v>ltr</v>
          </cell>
        </row>
        <row r="724">
          <cell r="B724" t="str">
            <v>Per m3  =  j/(e x k x v)</v>
          </cell>
          <cell r="P724" t="str">
            <v>=</v>
          </cell>
          <cell r="R724">
            <v>2.1874999999999999E-2</v>
          </cell>
          <cell r="S724" t="str">
            <v>jam</v>
          </cell>
        </row>
        <row r="726">
          <cell r="B726" t="str">
            <v>Per jam</v>
          </cell>
          <cell r="P726" t="str">
            <v>=</v>
          </cell>
          <cell r="R726">
            <v>45.714285714285715</v>
          </cell>
          <cell r="S726" t="str">
            <v>m3</v>
          </cell>
        </row>
        <row r="729">
          <cell r="B729" t="str">
            <v>4.</v>
          </cell>
          <cell r="C729" t="str">
            <v>WATER PUMP</v>
          </cell>
        </row>
        <row r="730">
          <cell r="B730" t="str">
            <v>Cycle Time</v>
          </cell>
        </row>
        <row r="731">
          <cell r="B731" t="str">
            <v>Kemampuan produksi</v>
          </cell>
          <cell r="P731" t="str">
            <v>(k)</v>
          </cell>
          <cell r="R731">
            <v>1</v>
          </cell>
          <cell r="S731" t="str">
            <v>ltr/detik</v>
          </cell>
        </row>
        <row r="732">
          <cell r="B732" t="str">
            <v>Jumlah air / m3 beton</v>
          </cell>
          <cell r="P732" t="str">
            <v>(j)</v>
          </cell>
          <cell r="R732">
            <v>140</v>
          </cell>
          <cell r="S732" t="str">
            <v>ltr</v>
          </cell>
        </row>
        <row r="733">
          <cell r="B733" t="str">
            <v>Per m3  = j/(k x 3600)</v>
          </cell>
          <cell r="P733" t="str">
            <v>=</v>
          </cell>
          <cell r="R733">
            <v>3.888888888888889E-2</v>
          </cell>
          <cell r="S733" t="str">
            <v>ltr</v>
          </cell>
        </row>
        <row r="735">
          <cell r="B735" t="str">
            <v>Per jam</v>
          </cell>
          <cell r="P735" t="str">
            <v>=</v>
          </cell>
          <cell r="R735">
            <v>25.714285714285715</v>
          </cell>
          <cell r="S735" t="str">
            <v>m3</v>
          </cell>
        </row>
        <row r="737">
          <cell r="B737" t="str">
            <v>5.</v>
          </cell>
          <cell r="C737" t="str">
            <v>Alat bantu</v>
          </cell>
          <cell r="P737" t="str">
            <v>=</v>
          </cell>
          <cell r="R737">
            <v>1</v>
          </cell>
          <cell r="S737" t="str">
            <v>Ls</v>
          </cell>
        </row>
        <row r="739">
          <cell r="A739" t="str">
            <v>D.</v>
          </cell>
          <cell r="B739" t="str">
            <v>TENAGA YANG DIPERLUKAN</v>
          </cell>
        </row>
        <row r="741">
          <cell r="B741" t="str">
            <v xml:space="preserve">Setiap hari </v>
          </cell>
          <cell r="P741" t="str">
            <v>=</v>
          </cell>
          <cell r="R741">
            <v>7</v>
          </cell>
          <cell r="S741" t="str">
            <v>jam</v>
          </cell>
        </row>
        <row r="743">
          <cell r="B743" t="str">
            <v>Produksi setiap hari  :</v>
          </cell>
        </row>
        <row r="744">
          <cell r="B744" t="str">
            <v>Produksi alat yang menentukan  x 7 jam</v>
          </cell>
        </row>
        <row r="745">
          <cell r="B745" t="str">
            <v>(Kerja alat Concorete Mixer)</v>
          </cell>
          <cell r="P745" t="str">
            <v>=</v>
          </cell>
          <cell r="R745">
            <v>0.33653846153846151</v>
          </cell>
          <cell r="S745" t="str">
            <v>m3</v>
          </cell>
        </row>
        <row r="747">
          <cell r="B747" t="str">
            <v xml:space="preserve">Perkerja               </v>
          </cell>
          <cell r="P747" t="str">
            <v>=</v>
          </cell>
          <cell r="R747">
            <v>12</v>
          </cell>
          <cell r="S747" t="str">
            <v>orang</v>
          </cell>
        </row>
        <row r="748">
          <cell r="B748" t="str">
            <v xml:space="preserve">Mandor                </v>
          </cell>
          <cell r="P748" t="str">
            <v>=</v>
          </cell>
          <cell r="R748">
            <v>1.2</v>
          </cell>
          <cell r="S748" t="str">
            <v>orang</v>
          </cell>
        </row>
        <row r="749">
          <cell r="B749" t="str">
            <v xml:space="preserve">Tukang                </v>
          </cell>
          <cell r="P749" t="str">
            <v>=</v>
          </cell>
          <cell r="R749">
            <v>1</v>
          </cell>
          <cell r="S749" t="str">
            <v>orang</v>
          </cell>
        </row>
        <row r="750">
          <cell r="B750" t="str">
            <v xml:space="preserve">Kepala Tukang    </v>
          </cell>
          <cell r="P750" t="str">
            <v>=</v>
          </cell>
          <cell r="R750">
            <v>0.1</v>
          </cell>
          <cell r="S750" t="str">
            <v>orang</v>
          </cell>
        </row>
        <row r="752">
          <cell r="B752" t="str">
            <v xml:space="preserve">Setiap m3 diperlukan tenaga </v>
          </cell>
        </row>
        <row r="754">
          <cell r="B754" t="str">
            <v>Perkerja               :</v>
          </cell>
          <cell r="E754" t="str">
            <v>jlh orang x 7 jam/prod. alat</v>
          </cell>
          <cell r="P754" t="str">
            <v>=</v>
          </cell>
          <cell r="R754">
            <v>249.60000000000002</v>
          </cell>
          <cell r="S754" t="str">
            <v>jam</v>
          </cell>
        </row>
        <row r="755">
          <cell r="B755" t="str">
            <v>Mandor                :</v>
          </cell>
          <cell r="E755" t="str">
            <v>jlh orang x 7 jam/prod. alat</v>
          </cell>
          <cell r="P755" t="str">
            <v>=</v>
          </cell>
          <cell r="R755">
            <v>24.960000000000004</v>
          </cell>
          <cell r="S755" t="str">
            <v>jam</v>
          </cell>
        </row>
        <row r="756">
          <cell r="B756" t="str">
            <v>Tukang                :</v>
          </cell>
          <cell r="E756" t="str">
            <v>jlh orang x 7 jam/prod. alat</v>
          </cell>
          <cell r="P756" t="str">
            <v>=</v>
          </cell>
          <cell r="R756">
            <v>20.8</v>
          </cell>
          <cell r="S756" t="str">
            <v>jam</v>
          </cell>
        </row>
        <row r="757">
          <cell r="B757" t="str">
            <v>Kepala Tukang    :</v>
          </cell>
          <cell r="E757" t="str">
            <v>jlh orang x 7 jam/prod. alat</v>
          </cell>
          <cell r="P757" t="str">
            <v>=</v>
          </cell>
          <cell r="R757">
            <v>2.0800000000000005</v>
          </cell>
          <cell r="S757" t="str">
            <v>jam</v>
          </cell>
        </row>
        <row r="760">
          <cell r="A760" t="str">
            <v>Jenis Pekerjaan</v>
          </cell>
          <cell r="E760" t="str">
            <v>:  Beton klas K-125</v>
          </cell>
        </row>
        <row r="762">
          <cell r="A762" t="str">
            <v>A.</v>
          </cell>
          <cell r="B762" t="str">
            <v>SATUAN</v>
          </cell>
          <cell r="I762" t="str">
            <v>=</v>
          </cell>
          <cell r="J762" t="str">
            <v>m3</v>
          </cell>
        </row>
        <row r="764">
          <cell r="A764" t="str">
            <v>B.</v>
          </cell>
          <cell r="B764" t="str">
            <v>BAHAN YANG DIPERLUKAN</v>
          </cell>
          <cell r="I764" t="str">
            <v>-</v>
          </cell>
          <cell r="J764" t="str">
            <v>Semen</v>
          </cell>
          <cell r="P764" t="str">
            <v>=</v>
          </cell>
          <cell r="R764">
            <v>175.2</v>
          </cell>
          <cell r="S764" t="str">
            <v>zak</v>
          </cell>
        </row>
        <row r="765">
          <cell r="P765" t="str">
            <v>=</v>
          </cell>
          <cell r="R765">
            <v>7008</v>
          </cell>
          <cell r="S765" t="str">
            <v>Kg</v>
          </cell>
        </row>
        <row r="766">
          <cell r="I766" t="str">
            <v>-</v>
          </cell>
          <cell r="J766" t="str">
            <v>Pasir Beton</v>
          </cell>
          <cell r="P766" t="str">
            <v>=</v>
          </cell>
          <cell r="R766">
            <v>0.5</v>
          </cell>
          <cell r="S766" t="str">
            <v>m3</v>
          </cell>
        </row>
        <row r="767">
          <cell r="I767" t="str">
            <v>-</v>
          </cell>
          <cell r="J767" t="str">
            <v>Batu Pecah</v>
          </cell>
          <cell r="P767" t="str">
            <v>=</v>
          </cell>
          <cell r="R767">
            <v>0.7</v>
          </cell>
          <cell r="S767" t="str">
            <v>m3</v>
          </cell>
        </row>
        <row r="771">
          <cell r="A771" t="str">
            <v>C.</v>
          </cell>
          <cell r="B771" t="str">
            <v>PERALATAN YANG DIPERLUKAN</v>
          </cell>
          <cell r="I771" t="str">
            <v>-</v>
          </cell>
          <cell r="J771" t="str">
            <v>Concrete Mixer</v>
          </cell>
        </row>
        <row r="772">
          <cell r="I772" t="str">
            <v>-</v>
          </cell>
          <cell r="J772" t="str">
            <v>Concrete Vibrator</v>
          </cell>
        </row>
        <row r="773">
          <cell r="I773" t="str">
            <v>-</v>
          </cell>
          <cell r="J773" t="str">
            <v>Water Tank</v>
          </cell>
        </row>
        <row r="774">
          <cell r="I774" t="str">
            <v>-</v>
          </cell>
          <cell r="J774" t="str">
            <v>Water Pump</v>
          </cell>
        </row>
        <row r="775">
          <cell r="I775" t="str">
            <v>-</v>
          </cell>
          <cell r="J775" t="str">
            <v>Alat bantu</v>
          </cell>
        </row>
        <row r="777">
          <cell r="B777" t="str">
            <v>Perhitungan koefisien</v>
          </cell>
        </row>
        <row r="778">
          <cell r="B778" t="str">
            <v>1.</v>
          </cell>
          <cell r="C778" t="str">
            <v>CONCORETE MIXER</v>
          </cell>
        </row>
        <row r="779">
          <cell r="B779" t="str">
            <v>1 x campur menggunakan 1 zak semen</v>
          </cell>
          <cell r="P779" t="str">
            <v>(t)</v>
          </cell>
          <cell r="R779">
            <v>0.08</v>
          </cell>
          <cell r="S779" t="str">
            <v>jam</v>
          </cell>
        </row>
        <row r="780">
          <cell r="B780" t="str">
            <v>(sudah termasuk eff. alat dan faktor material)</v>
          </cell>
        </row>
        <row r="781">
          <cell r="B781" t="str">
            <v xml:space="preserve">Kebutuhan semen yang diperhitungkan </v>
          </cell>
          <cell r="P781" t="str">
            <v>(v)</v>
          </cell>
          <cell r="R781">
            <v>7008</v>
          </cell>
          <cell r="S781" t="str">
            <v>kg</v>
          </cell>
        </row>
        <row r="782">
          <cell r="B782" t="str">
            <v>untuk 1 m3 campuran membutuhkan  =  v / 40</v>
          </cell>
          <cell r="P782" t="str">
            <v>(k)</v>
          </cell>
          <cell r="R782">
            <v>175.2</v>
          </cell>
          <cell r="S782" t="str">
            <v xml:space="preserve"> x campur</v>
          </cell>
        </row>
        <row r="784">
          <cell r="B784" t="str">
            <v>Per m3 = k x t</v>
          </cell>
          <cell r="P784" t="str">
            <v>=</v>
          </cell>
          <cell r="R784">
            <v>14.016</v>
          </cell>
          <cell r="S784" t="str">
            <v>jam</v>
          </cell>
        </row>
        <row r="786">
          <cell r="B786" t="str">
            <v>Per jam  =  1 /  (k x t)</v>
          </cell>
          <cell r="P786" t="str">
            <v>=</v>
          </cell>
          <cell r="R786">
            <v>7.1347031963470323E-2</v>
          </cell>
          <cell r="S786" t="str">
            <v>m3</v>
          </cell>
        </row>
        <row r="788">
          <cell r="B788" t="str">
            <v>2.</v>
          </cell>
          <cell r="C788" t="str">
            <v>CONCORETE VIBRATOR</v>
          </cell>
        </row>
        <row r="789">
          <cell r="B789" t="str">
            <v>Cycle Time</v>
          </cell>
        </row>
        <row r="790">
          <cell r="B790" t="str">
            <v>4 m3 beton/jam 2 alat</v>
          </cell>
        </row>
        <row r="792">
          <cell r="B792" t="str">
            <v xml:space="preserve">Per m3 </v>
          </cell>
          <cell r="P792" t="str">
            <v>=</v>
          </cell>
          <cell r="R792">
            <v>14.016</v>
          </cell>
          <cell r="S792" t="str">
            <v>jam</v>
          </cell>
        </row>
        <row r="794">
          <cell r="B794" t="str">
            <v xml:space="preserve">Per jam </v>
          </cell>
          <cell r="P794" t="str">
            <v>=</v>
          </cell>
          <cell r="R794">
            <v>7.1347031963470323E-2</v>
          </cell>
          <cell r="S794" t="str">
            <v>m3</v>
          </cell>
        </row>
        <row r="796">
          <cell r="B796" t="str">
            <v>3.</v>
          </cell>
          <cell r="C796" t="str">
            <v>WATER TANK</v>
          </cell>
        </row>
        <row r="797">
          <cell r="B797" t="str">
            <v>Cycle Time</v>
          </cell>
        </row>
        <row r="798">
          <cell r="B798" t="str">
            <v>Volume Tangki</v>
          </cell>
          <cell r="P798" t="str">
            <v>(v)</v>
          </cell>
          <cell r="R798">
            <v>2000</v>
          </cell>
          <cell r="S798" t="str">
            <v>ltr</v>
          </cell>
        </row>
        <row r="799">
          <cell r="B799" t="str">
            <v>Per jam dapat mengisi</v>
          </cell>
          <cell r="P799" t="str">
            <v>(k)</v>
          </cell>
          <cell r="R799">
            <v>4</v>
          </cell>
          <cell r="S799" t="str">
            <v xml:space="preserve">  x</v>
          </cell>
        </row>
        <row r="800">
          <cell r="B800" t="str">
            <v>Efektifitas Alat</v>
          </cell>
          <cell r="P800" t="str">
            <v>(e)</v>
          </cell>
          <cell r="R800">
            <v>0.8</v>
          </cell>
        </row>
        <row r="801">
          <cell r="B801" t="str">
            <v>Jumlah air per m3 Beton (rata-rata)</v>
          </cell>
          <cell r="P801" t="str">
            <v>(j)</v>
          </cell>
          <cell r="R801">
            <v>140</v>
          </cell>
          <cell r="S801" t="str">
            <v>ltr</v>
          </cell>
        </row>
        <row r="803">
          <cell r="B803" t="str">
            <v>Per m3  =  j/(e x k x v)</v>
          </cell>
          <cell r="P803" t="str">
            <v>=</v>
          </cell>
          <cell r="R803">
            <v>2.1874999999999999E-2</v>
          </cell>
          <cell r="S803" t="str">
            <v>jam</v>
          </cell>
        </row>
        <row r="805">
          <cell r="B805" t="str">
            <v>Per jam</v>
          </cell>
          <cell r="P805" t="str">
            <v>=</v>
          </cell>
          <cell r="R805">
            <v>45.714285714285715</v>
          </cell>
          <cell r="S805" t="str">
            <v>m3</v>
          </cell>
        </row>
        <row r="808">
          <cell r="B808" t="str">
            <v>4.</v>
          </cell>
          <cell r="C808" t="str">
            <v>WATER PUMP</v>
          </cell>
        </row>
        <row r="809">
          <cell r="B809" t="str">
            <v>Cycle Time</v>
          </cell>
        </row>
        <row r="810">
          <cell r="B810" t="str">
            <v>Kemampuan produksi</v>
          </cell>
          <cell r="P810" t="str">
            <v>(k)</v>
          </cell>
          <cell r="R810">
            <v>1</v>
          </cell>
          <cell r="S810" t="str">
            <v>ltr/detik</v>
          </cell>
        </row>
        <row r="812">
          <cell r="B812" t="str">
            <v>Per m3  = 1/(k x 3600)</v>
          </cell>
          <cell r="P812" t="str">
            <v>=</v>
          </cell>
          <cell r="R812">
            <v>2.7777777777777778E-4</v>
          </cell>
          <cell r="S812" t="str">
            <v>jam</v>
          </cell>
        </row>
        <row r="813">
          <cell r="B813" t="str">
            <v>Per jam</v>
          </cell>
          <cell r="P813" t="str">
            <v>=</v>
          </cell>
          <cell r="R813">
            <v>3600</v>
          </cell>
          <cell r="S813" t="str">
            <v>m3</v>
          </cell>
        </row>
        <row r="815">
          <cell r="B815" t="str">
            <v>5.</v>
          </cell>
          <cell r="C815" t="str">
            <v>Alat bantu</v>
          </cell>
          <cell r="P815" t="str">
            <v>=</v>
          </cell>
          <cell r="R815">
            <v>1</v>
          </cell>
          <cell r="S815" t="str">
            <v>Ls</v>
          </cell>
        </row>
        <row r="817">
          <cell r="A817" t="str">
            <v>D.</v>
          </cell>
          <cell r="B817" t="str">
            <v>TENAGA YANG DIPERLUKAN</v>
          </cell>
        </row>
        <row r="819">
          <cell r="B819" t="str">
            <v xml:space="preserve">Setiap hari </v>
          </cell>
          <cell r="P819" t="str">
            <v>=</v>
          </cell>
          <cell r="R819">
            <v>7</v>
          </cell>
          <cell r="S819" t="str">
            <v>jam</v>
          </cell>
        </row>
        <row r="821">
          <cell r="B821" t="str">
            <v>Produksi setiap hari  :</v>
          </cell>
        </row>
        <row r="822">
          <cell r="B822" t="str">
            <v>Produksi alat yang menentukan  x 7 jam</v>
          </cell>
        </row>
        <row r="823">
          <cell r="B823" t="str">
            <v>(Kerja alat Concorete Mixer)</v>
          </cell>
          <cell r="P823" t="str">
            <v>=</v>
          </cell>
          <cell r="R823">
            <v>0.49942922374429227</v>
          </cell>
          <cell r="S823" t="str">
            <v>m3</v>
          </cell>
        </row>
        <row r="825">
          <cell r="B825" t="str">
            <v xml:space="preserve">Perkerja               </v>
          </cell>
          <cell r="P825" t="str">
            <v>=</v>
          </cell>
          <cell r="R825">
            <v>10</v>
          </cell>
          <cell r="S825" t="str">
            <v>orang</v>
          </cell>
        </row>
        <row r="826">
          <cell r="B826" t="str">
            <v xml:space="preserve">Mandor                </v>
          </cell>
          <cell r="P826" t="str">
            <v>=</v>
          </cell>
          <cell r="R826">
            <v>1</v>
          </cell>
          <cell r="S826" t="str">
            <v>orang</v>
          </cell>
        </row>
        <row r="827">
          <cell r="B827" t="str">
            <v xml:space="preserve">Tukang                </v>
          </cell>
          <cell r="P827" t="str">
            <v>=</v>
          </cell>
          <cell r="R827">
            <v>1</v>
          </cell>
          <cell r="S827" t="str">
            <v>orang</v>
          </cell>
        </row>
        <row r="828">
          <cell r="B828" t="str">
            <v xml:space="preserve">Kepala Tukang    </v>
          </cell>
          <cell r="P828" t="str">
            <v>=</v>
          </cell>
          <cell r="R828">
            <v>0.1</v>
          </cell>
          <cell r="S828" t="str">
            <v>orang</v>
          </cell>
        </row>
        <row r="830">
          <cell r="B830" t="str">
            <v xml:space="preserve">Setiap m3 diperlukan tenaga </v>
          </cell>
        </row>
        <row r="832">
          <cell r="B832" t="str">
            <v>Perkerja               :</v>
          </cell>
          <cell r="E832" t="str">
            <v>jlh orang x 7 jam/prod. alat</v>
          </cell>
          <cell r="P832" t="str">
            <v>=</v>
          </cell>
          <cell r="R832">
            <v>140.16</v>
          </cell>
          <cell r="S832" t="str">
            <v>jam</v>
          </cell>
        </row>
        <row r="833">
          <cell r="B833" t="str">
            <v>Mandor                :</v>
          </cell>
          <cell r="E833" t="str">
            <v>jlh orang x 7 jam/prod. alat</v>
          </cell>
          <cell r="P833" t="str">
            <v>=</v>
          </cell>
          <cell r="R833">
            <v>14.015999999999998</v>
          </cell>
          <cell r="S833" t="str">
            <v>jam</v>
          </cell>
        </row>
        <row r="834">
          <cell r="B834" t="str">
            <v>Tukang                :</v>
          </cell>
          <cell r="E834" t="str">
            <v>jlh orang x 7 jam/prod. alat</v>
          </cell>
          <cell r="P834" t="str">
            <v>=</v>
          </cell>
          <cell r="R834">
            <v>14.015999999999998</v>
          </cell>
          <cell r="S834" t="str">
            <v>jam</v>
          </cell>
        </row>
        <row r="835">
          <cell r="B835" t="str">
            <v>Kepala Tukang    :</v>
          </cell>
          <cell r="E835" t="str">
            <v>jlh orang x 7 jam/prod. alat</v>
          </cell>
          <cell r="P835" t="str">
            <v>=</v>
          </cell>
          <cell r="R835">
            <v>1.4016</v>
          </cell>
          <cell r="S835" t="str">
            <v>jam</v>
          </cell>
        </row>
        <row r="838">
          <cell r="A838" t="str">
            <v>Jenis Pekerjaan</v>
          </cell>
          <cell r="E838" t="str">
            <v>:</v>
          </cell>
          <cell r="F838" t="str">
            <v>Membuat Caisson / silinder diameter 250 cm</v>
          </cell>
        </row>
        <row r="840">
          <cell r="A840" t="str">
            <v>A.</v>
          </cell>
          <cell r="B840" t="str">
            <v>SATUAN</v>
          </cell>
          <cell r="I840" t="str">
            <v>=</v>
          </cell>
          <cell r="J840" t="str">
            <v>m'</v>
          </cell>
        </row>
        <row r="842">
          <cell r="A842" t="str">
            <v>B.</v>
          </cell>
          <cell r="B842" t="str">
            <v>BAHAN YANG DIPERLUKAN</v>
          </cell>
          <cell r="I842" t="str">
            <v>-</v>
          </cell>
          <cell r="J842" t="str">
            <v>Batu pecah 1/2,2/3</v>
          </cell>
          <cell r="P842" t="str">
            <v>=</v>
          </cell>
          <cell r="R842">
            <v>1.5557075471698114</v>
          </cell>
          <cell r="S842" t="str">
            <v>m3</v>
          </cell>
        </row>
        <row r="843">
          <cell r="I843" t="str">
            <v>-</v>
          </cell>
          <cell r="J843" t="str">
            <v>Pasir</v>
          </cell>
          <cell r="P843" t="str">
            <v>=</v>
          </cell>
          <cell r="R843">
            <v>0.87079056603773586</v>
          </cell>
          <cell r="S843" t="str">
            <v>m3</v>
          </cell>
        </row>
        <row r="844">
          <cell r="I844" t="str">
            <v>-</v>
          </cell>
          <cell r="J844" t="str">
            <v>Semen</v>
          </cell>
          <cell r="P844" t="str">
            <v>=</v>
          </cell>
          <cell r="R844">
            <v>825.40528301886798</v>
          </cell>
          <cell r="S844" t="str">
            <v>kg</v>
          </cell>
        </row>
        <row r="845">
          <cell r="I845" t="str">
            <v>-</v>
          </cell>
          <cell r="J845" t="str">
            <v>Besi beton</v>
          </cell>
          <cell r="P845" t="str">
            <v>=</v>
          </cell>
          <cell r="R845">
            <v>152.76115094339622</v>
          </cell>
          <cell r="S845" t="str">
            <v>kg</v>
          </cell>
        </row>
        <row r="846">
          <cell r="I846" t="str">
            <v>-</v>
          </cell>
          <cell r="J846" t="str">
            <v>Kayu</v>
          </cell>
          <cell r="P846" t="str">
            <v>=</v>
          </cell>
          <cell r="R846">
            <v>0.14425283018867924</v>
          </cell>
          <cell r="S846" t="str">
            <v>m3</v>
          </cell>
        </row>
        <row r="847">
          <cell r="I847" t="str">
            <v>-</v>
          </cell>
          <cell r="J847" t="str">
            <v>Kawat beton</v>
          </cell>
          <cell r="P847" t="str">
            <v>=</v>
          </cell>
          <cell r="R847">
            <v>0.89245283018867927</v>
          </cell>
          <cell r="S847" t="str">
            <v>kg</v>
          </cell>
        </row>
        <row r="848">
          <cell r="I848" t="str">
            <v>-</v>
          </cell>
          <cell r="J848" t="str">
            <v>Triplex 9 mm</v>
          </cell>
          <cell r="P848" t="str">
            <v>=</v>
          </cell>
          <cell r="R848">
            <v>13.76</v>
          </cell>
          <cell r="S848" t="str">
            <v>m2</v>
          </cell>
        </row>
        <row r="849">
          <cell r="I849" t="str">
            <v>-</v>
          </cell>
          <cell r="J849" t="str">
            <v>Paku</v>
          </cell>
          <cell r="P849" t="str">
            <v>=</v>
          </cell>
          <cell r="R849">
            <v>0.89245283018867927</v>
          </cell>
          <cell r="S849" t="str">
            <v>kg</v>
          </cell>
        </row>
        <row r="851">
          <cell r="A851" t="str">
            <v>C.</v>
          </cell>
          <cell r="B851" t="str">
            <v>PERALATAN YANG DIPERLUKAN</v>
          </cell>
          <cell r="I851" t="str">
            <v>-</v>
          </cell>
          <cell r="J851" t="str">
            <v>Concrete Mixer 0,3 - 0,6 m3</v>
          </cell>
        </row>
        <row r="852">
          <cell r="I852" t="str">
            <v>-</v>
          </cell>
          <cell r="J852" t="str">
            <v>Concrete Vibrator 0 - 13 m3</v>
          </cell>
        </row>
        <row r="853">
          <cell r="I853" t="str">
            <v>-</v>
          </cell>
          <cell r="J853" t="str">
            <v>Water tank</v>
          </cell>
        </row>
        <row r="854">
          <cell r="I854" t="str">
            <v>-</v>
          </cell>
          <cell r="J854" t="str">
            <v>Alat Bantu</v>
          </cell>
        </row>
        <row r="855">
          <cell r="B855" t="str">
            <v>Perhitungan koefisien</v>
          </cell>
        </row>
        <row r="856">
          <cell r="B856" t="str">
            <v>1.</v>
          </cell>
          <cell r="C856" t="str">
            <v xml:space="preserve">CONCRETE MIXER </v>
          </cell>
        </row>
        <row r="857">
          <cell r="B857" t="str">
            <v>1 x campur menggunakan 1 zak semen</v>
          </cell>
          <cell r="P857" t="str">
            <v>(t)</v>
          </cell>
          <cell r="R857">
            <v>0.11</v>
          </cell>
          <cell r="S857" t="str">
            <v>jam</v>
          </cell>
        </row>
        <row r="858">
          <cell r="B858" t="str">
            <v>(sudah termasuk eff. alat dan faktor material)</v>
          </cell>
        </row>
        <row r="859">
          <cell r="B859" t="str">
            <v xml:space="preserve">Kebutuhan semen yang diperhitungkan </v>
          </cell>
          <cell r="P859" t="str">
            <v>(v)</v>
          </cell>
          <cell r="R859">
            <v>825.40528301886798</v>
          </cell>
          <cell r="S859" t="str">
            <v>kg</v>
          </cell>
        </row>
        <row r="860">
          <cell r="B860" t="str">
            <v>Untuk 1 m' campuran membutuhkan  =  v / 40</v>
          </cell>
          <cell r="P860" t="str">
            <v>(k)</v>
          </cell>
          <cell r="R860">
            <v>20.635132075471699</v>
          </cell>
          <cell r="S860" t="str">
            <v xml:space="preserve"> x campur</v>
          </cell>
        </row>
        <row r="862">
          <cell r="B862" t="str">
            <v>Per m' = k x t</v>
          </cell>
          <cell r="P862" t="str">
            <v>=</v>
          </cell>
          <cell r="R862">
            <v>2.2698645283018868</v>
          </cell>
          <cell r="S862" t="str">
            <v>jam</v>
          </cell>
        </row>
        <row r="864">
          <cell r="B864" t="str">
            <v>Per jam  =  1 /  (k x t)</v>
          </cell>
          <cell r="P864" t="str">
            <v>=</v>
          </cell>
          <cell r="R864">
            <v>0.44055492631012305</v>
          </cell>
          <cell r="S864" t="str">
            <v>m'</v>
          </cell>
        </row>
        <row r="866">
          <cell r="B866" t="str">
            <v>2.</v>
          </cell>
          <cell r="C866" t="str">
            <v>CONCRETE VIBRATOR</v>
          </cell>
        </row>
        <row r="867">
          <cell r="B867" t="str">
            <v>Cycle Time</v>
          </cell>
        </row>
        <row r="868">
          <cell r="B868" t="str">
            <v>4 m3 beton/jam 2 alat</v>
          </cell>
        </row>
        <row r="870">
          <cell r="B870" t="str">
            <v>Per m'</v>
          </cell>
          <cell r="P870" t="str">
            <v>=</v>
          </cell>
          <cell r="R870">
            <v>2.2698645283018868</v>
          </cell>
          <cell r="S870" t="str">
            <v>jam</v>
          </cell>
        </row>
        <row r="872">
          <cell r="B872" t="str">
            <v xml:space="preserve">Per jam </v>
          </cell>
          <cell r="P872" t="str">
            <v>=</v>
          </cell>
          <cell r="R872">
            <v>0.44055492631012305</v>
          </cell>
          <cell r="S872" t="str">
            <v>m'</v>
          </cell>
        </row>
        <row r="874">
          <cell r="B874" t="str">
            <v>3.</v>
          </cell>
          <cell r="C874" t="str">
            <v>WATER TANK</v>
          </cell>
        </row>
        <row r="875">
          <cell r="B875" t="str">
            <v>Cycle Time</v>
          </cell>
        </row>
        <row r="876">
          <cell r="B876" t="str">
            <v>Volume Tangki</v>
          </cell>
          <cell r="P876" t="str">
            <v>(v)</v>
          </cell>
          <cell r="R876">
            <v>4000</v>
          </cell>
          <cell r="S876" t="str">
            <v>ltr</v>
          </cell>
        </row>
        <row r="877">
          <cell r="B877" t="str">
            <v>Per jam dapat mengisi</v>
          </cell>
          <cell r="P877" t="str">
            <v>(k)</v>
          </cell>
          <cell r="R877">
            <v>2</v>
          </cell>
          <cell r="S877" t="str">
            <v xml:space="preserve">  x</v>
          </cell>
        </row>
        <row r="878">
          <cell r="B878" t="str">
            <v>Efektifitas Alat</v>
          </cell>
          <cell r="P878" t="str">
            <v>(e)</v>
          </cell>
          <cell r="R878">
            <v>0.8</v>
          </cell>
        </row>
        <row r="879">
          <cell r="B879" t="str">
            <v>Jumlah air per m3 Beton (rata-rata) = 140 ltr</v>
          </cell>
        </row>
        <row r="880">
          <cell r="B880" t="str">
            <v>1 m' Caisson diameter 300 cm = 2,364 m3 beton</v>
          </cell>
        </row>
        <row r="881">
          <cell r="B881" t="str">
            <v>Jumlah air per m' Caisson (rata-rata) = 2,364 x140</v>
          </cell>
          <cell r="P881" t="str">
            <v>(j)</v>
          </cell>
          <cell r="R881">
            <v>330.96</v>
          </cell>
          <cell r="S881" t="str">
            <v>ltr</v>
          </cell>
        </row>
        <row r="883">
          <cell r="B883" t="str">
            <v>Per m'  =  j/(e x k x v)</v>
          </cell>
          <cell r="P883" t="str">
            <v>=</v>
          </cell>
          <cell r="R883">
            <v>5.1712499999999995E-2</v>
          </cell>
          <cell r="S883" t="str">
            <v>jam</v>
          </cell>
        </row>
        <row r="885">
          <cell r="B885" t="str">
            <v>Per jam</v>
          </cell>
          <cell r="P885" t="str">
            <v>=</v>
          </cell>
          <cell r="R885">
            <v>19.337684312303601</v>
          </cell>
          <cell r="S885" t="str">
            <v>m'</v>
          </cell>
        </row>
        <row r="887">
          <cell r="A887" t="str">
            <v>D.</v>
          </cell>
          <cell r="B887" t="str">
            <v>TENAGA YANG DIPERLUKAN</v>
          </cell>
        </row>
        <row r="889">
          <cell r="B889" t="str">
            <v xml:space="preserve">Setiap hari </v>
          </cell>
          <cell r="P889" t="str">
            <v>=</v>
          </cell>
          <cell r="R889">
            <v>7</v>
          </cell>
          <cell r="S889" t="str">
            <v>jam</v>
          </cell>
        </row>
        <row r="891">
          <cell r="B891" t="str">
            <v>Produksi setiap hari  :</v>
          </cell>
        </row>
        <row r="892">
          <cell r="B892" t="str">
            <v>Produksi alat yang menentukan  x 7 jam</v>
          </cell>
        </row>
        <row r="893">
          <cell r="B893" t="str">
            <v>(Kerja alat Concrete Mixer)</v>
          </cell>
          <cell r="P893" t="str">
            <v>=</v>
          </cell>
          <cell r="R893">
            <v>3.0838844841708615</v>
          </cell>
          <cell r="S893" t="str">
            <v>m'</v>
          </cell>
        </row>
        <row r="895">
          <cell r="B895" t="str">
            <v xml:space="preserve">Perkerja              </v>
          </cell>
          <cell r="P895" t="str">
            <v>=</v>
          </cell>
          <cell r="R895">
            <v>12</v>
          </cell>
          <cell r="S895" t="str">
            <v>orang</v>
          </cell>
        </row>
        <row r="896">
          <cell r="B896" t="str">
            <v xml:space="preserve">Mandor                </v>
          </cell>
          <cell r="P896" t="str">
            <v>=</v>
          </cell>
          <cell r="R896">
            <v>1</v>
          </cell>
          <cell r="S896" t="str">
            <v>orang</v>
          </cell>
        </row>
        <row r="897">
          <cell r="B897" t="str">
            <v xml:space="preserve">Tukang                </v>
          </cell>
          <cell r="P897" t="str">
            <v>=</v>
          </cell>
          <cell r="R897">
            <v>1</v>
          </cell>
          <cell r="S897" t="str">
            <v>orang</v>
          </cell>
        </row>
        <row r="898">
          <cell r="B898" t="str">
            <v xml:space="preserve">Kepala Tukang    </v>
          </cell>
          <cell r="P898" t="str">
            <v>=</v>
          </cell>
          <cell r="R898">
            <v>0.1</v>
          </cell>
          <cell r="S898" t="str">
            <v>orang</v>
          </cell>
        </row>
        <row r="900">
          <cell r="B900" t="str">
            <v xml:space="preserve">Setiap m3 diperlukan tenaga </v>
          </cell>
        </row>
        <row r="902">
          <cell r="B902" t="str">
            <v>Perkerja               :</v>
          </cell>
          <cell r="E902" t="str">
            <v>jlh orang x 7 jam/prod. alat</v>
          </cell>
          <cell r="P902" t="str">
            <v>=</v>
          </cell>
          <cell r="R902">
            <v>27.238374339622641</v>
          </cell>
          <cell r="S902" t="str">
            <v>jam</v>
          </cell>
        </row>
        <row r="903">
          <cell r="B903" t="str">
            <v>Mandor                :</v>
          </cell>
          <cell r="E903" t="str">
            <v>jlh orang x 7 jam/prod. alat</v>
          </cell>
          <cell r="P903" t="str">
            <v>=</v>
          </cell>
          <cell r="R903">
            <v>2.2698645283018868</v>
          </cell>
          <cell r="S903" t="str">
            <v>jam</v>
          </cell>
        </row>
        <row r="904">
          <cell r="B904" t="str">
            <v>Tukang                :</v>
          </cell>
          <cell r="E904" t="str">
            <v>jlh orang x 7 jam/prod. alat</v>
          </cell>
          <cell r="P904" t="str">
            <v>=</v>
          </cell>
          <cell r="R904">
            <v>2.2698645283018868</v>
          </cell>
          <cell r="S904" t="str">
            <v>jam</v>
          </cell>
        </row>
        <row r="905">
          <cell r="B905" t="str">
            <v>Kepala Tukang    :</v>
          </cell>
          <cell r="E905" t="str">
            <v>jlh orang x 7 jam/prod. alat</v>
          </cell>
          <cell r="P905" t="str">
            <v>=</v>
          </cell>
          <cell r="R905">
            <v>0.2269864528301887</v>
          </cell>
          <cell r="S905" t="str">
            <v>jam</v>
          </cell>
        </row>
        <row r="908">
          <cell r="A908" t="str">
            <v>Jenis Pekerjaan</v>
          </cell>
          <cell r="E908" t="str">
            <v>:</v>
          </cell>
          <cell r="F908" t="str">
            <v>Penyediaan Dinding Sumuran Dia. 350 Cm</v>
          </cell>
        </row>
        <row r="910">
          <cell r="A910" t="str">
            <v>A.</v>
          </cell>
          <cell r="B910" t="str">
            <v>SATUAN</v>
          </cell>
          <cell r="I910" t="str">
            <v>=</v>
          </cell>
          <cell r="J910" t="str">
            <v>m'</v>
          </cell>
        </row>
        <row r="912">
          <cell r="A912" t="str">
            <v>B.</v>
          </cell>
          <cell r="B912" t="str">
            <v>BAHAN YANG DIPERLUKAN</v>
          </cell>
          <cell r="I912" t="str">
            <v>-</v>
          </cell>
          <cell r="J912" t="str">
            <v>Batu Pecah 1/2, 2/3</v>
          </cell>
          <cell r="P912" t="str">
            <v>=</v>
          </cell>
          <cell r="R912">
            <v>2.3422000000000001</v>
          </cell>
          <cell r="S912" t="str">
            <v>M3</v>
          </cell>
        </row>
        <row r="913">
          <cell r="I913" t="str">
            <v>-</v>
          </cell>
          <cell r="J913" t="str">
            <v>Pasir</v>
          </cell>
          <cell r="P913" t="str">
            <v>=</v>
          </cell>
          <cell r="R913">
            <v>1.7101999999999999</v>
          </cell>
          <cell r="S913" t="str">
            <v>M3</v>
          </cell>
        </row>
        <row r="914">
          <cell r="I914" t="str">
            <v>-</v>
          </cell>
          <cell r="J914" t="str">
            <v>Semen</v>
          </cell>
          <cell r="P914" t="str">
            <v>=</v>
          </cell>
          <cell r="R914">
            <v>1360.0125</v>
          </cell>
          <cell r="S914" t="str">
            <v>Kg</v>
          </cell>
        </row>
        <row r="915">
          <cell r="I915" t="str">
            <v>-</v>
          </cell>
          <cell r="J915" t="str">
            <v>Kayu Kelas I</v>
          </cell>
          <cell r="P915" t="str">
            <v>=</v>
          </cell>
          <cell r="R915">
            <v>0.69269999999999998</v>
          </cell>
          <cell r="S915" t="str">
            <v>M3</v>
          </cell>
        </row>
        <row r="916">
          <cell r="I916" t="str">
            <v>-</v>
          </cell>
          <cell r="J916" t="str">
            <v>Besi Beton Polos</v>
          </cell>
          <cell r="P916" t="str">
            <v>=</v>
          </cell>
          <cell r="R916">
            <v>218.78479999999999</v>
          </cell>
          <cell r="S916" t="str">
            <v>Kg</v>
          </cell>
        </row>
        <row r="917">
          <cell r="I917" t="str">
            <v>-</v>
          </cell>
          <cell r="J917" t="str">
            <v>Kawat Beton</v>
          </cell>
          <cell r="P917" t="str">
            <v>=</v>
          </cell>
          <cell r="R917">
            <v>3.9779</v>
          </cell>
          <cell r="S917" t="str">
            <v>Kg</v>
          </cell>
        </row>
        <row r="918">
          <cell r="I918" t="str">
            <v>-</v>
          </cell>
          <cell r="J918" t="str">
            <v>Tripleks 9 mm</v>
          </cell>
          <cell r="P918" t="str">
            <v>=</v>
          </cell>
          <cell r="R918">
            <v>19.782</v>
          </cell>
          <cell r="S918" t="str">
            <v>M2</v>
          </cell>
        </row>
        <row r="919">
          <cell r="I919" t="str">
            <v>-</v>
          </cell>
          <cell r="J919" t="str">
            <v>Paku</v>
          </cell>
          <cell r="P919" t="str">
            <v>=</v>
          </cell>
          <cell r="R919">
            <v>1.2815000000000001</v>
          </cell>
          <cell r="S919" t="str">
            <v>Kg</v>
          </cell>
        </row>
        <row r="921">
          <cell r="A921" t="str">
            <v>C.</v>
          </cell>
          <cell r="B921" t="str">
            <v>PERALATAN YANG DIPERLUKAN</v>
          </cell>
        </row>
        <row r="923">
          <cell r="B923" t="str">
            <v>Perhitungan koefisien</v>
          </cell>
        </row>
        <row r="924">
          <cell r="B924" t="str">
            <v>1.</v>
          </cell>
          <cell r="C924" t="str">
            <v xml:space="preserve">CONCRETE MIXER </v>
          </cell>
        </row>
        <row r="925">
          <cell r="B925" t="str">
            <v>1 x campur menggunakan 1 zak semen</v>
          </cell>
          <cell r="P925" t="str">
            <v>(t)</v>
          </cell>
          <cell r="R925">
            <v>0.11</v>
          </cell>
          <cell r="S925" t="str">
            <v>jam</v>
          </cell>
        </row>
        <row r="926">
          <cell r="B926" t="str">
            <v>(sudah termasuk eff. alat dan faktor material)</v>
          </cell>
        </row>
        <row r="927">
          <cell r="B927" t="str">
            <v xml:space="preserve">Kebutuhan semen yang diperhitungkan </v>
          </cell>
          <cell r="P927" t="str">
            <v>(v)</v>
          </cell>
          <cell r="R927">
            <v>1360.0125</v>
          </cell>
          <cell r="S927" t="str">
            <v>kg</v>
          </cell>
        </row>
        <row r="928">
          <cell r="B928" t="str">
            <v>Untuk 1 m' campuran membutuhkan  =  v / 40</v>
          </cell>
          <cell r="P928" t="str">
            <v>(k)</v>
          </cell>
          <cell r="R928">
            <v>34.0003125</v>
          </cell>
          <cell r="S928" t="str">
            <v xml:space="preserve"> x campur</v>
          </cell>
        </row>
        <row r="930">
          <cell r="B930" t="str">
            <v>Per m' = k x t</v>
          </cell>
          <cell r="P930" t="str">
            <v>=</v>
          </cell>
          <cell r="R930">
            <v>3.740034375</v>
          </cell>
          <cell r="S930" t="str">
            <v>jam</v>
          </cell>
        </row>
        <row r="932">
          <cell r="B932" t="str">
            <v>Per jam  =  1 /  (k x t)</v>
          </cell>
          <cell r="P932" t="str">
            <v>=</v>
          </cell>
          <cell r="R932">
            <v>0.2673772216331568</v>
          </cell>
          <cell r="S932" t="str">
            <v>m'</v>
          </cell>
        </row>
        <row r="934">
          <cell r="B934" t="str">
            <v>2.</v>
          </cell>
          <cell r="C934" t="str">
            <v>CONCRETE VIBRATOR</v>
          </cell>
        </row>
        <row r="935">
          <cell r="B935" t="str">
            <v>Cycle Time</v>
          </cell>
        </row>
        <row r="936">
          <cell r="B936" t="str">
            <v>4 m3 beton/jam 2 alat</v>
          </cell>
        </row>
        <row r="938">
          <cell r="B938" t="str">
            <v>Per m'</v>
          </cell>
          <cell r="P938" t="str">
            <v>=</v>
          </cell>
          <cell r="R938">
            <v>3.740034375</v>
          </cell>
          <cell r="S938" t="str">
            <v>jam</v>
          </cell>
        </row>
        <row r="940">
          <cell r="B940" t="str">
            <v xml:space="preserve">Per jam </v>
          </cell>
          <cell r="P940" t="str">
            <v>=</v>
          </cell>
          <cell r="R940">
            <v>0.2673772216331568</v>
          </cell>
          <cell r="S940" t="str">
            <v>m'</v>
          </cell>
        </row>
        <row r="942">
          <cell r="B942" t="str">
            <v>3.</v>
          </cell>
          <cell r="C942" t="str">
            <v>WATER TANK</v>
          </cell>
        </row>
        <row r="943">
          <cell r="B943" t="str">
            <v>Cycle Time</v>
          </cell>
        </row>
        <row r="944">
          <cell r="B944" t="str">
            <v>Volume Tangki</v>
          </cell>
          <cell r="P944" t="str">
            <v>(v)</v>
          </cell>
          <cell r="R944">
            <v>4000</v>
          </cell>
          <cell r="S944" t="str">
            <v>ltr</v>
          </cell>
        </row>
        <row r="945">
          <cell r="B945" t="str">
            <v>Per jam dapat mengisi</v>
          </cell>
          <cell r="P945" t="str">
            <v>(k)</v>
          </cell>
          <cell r="R945">
            <v>2</v>
          </cell>
          <cell r="S945" t="str">
            <v xml:space="preserve">  x</v>
          </cell>
        </row>
        <row r="946">
          <cell r="B946" t="str">
            <v>Efektifitas Alat</v>
          </cell>
          <cell r="P946" t="str">
            <v>(e)</v>
          </cell>
          <cell r="R946">
            <v>0.8</v>
          </cell>
        </row>
        <row r="947">
          <cell r="B947" t="str">
            <v>Jumlah air per m3 Beton (rata-rata) = 140 ltr</v>
          </cell>
        </row>
        <row r="948">
          <cell r="B948" t="str">
            <v>1 m' Caisson diameter 300 cm = 3,896 m3 beton</v>
          </cell>
        </row>
        <row r="949">
          <cell r="B949" t="str">
            <v>Jumlah air per m' Caisson (rata-rata) = 3,896 x140</v>
          </cell>
          <cell r="P949" t="str">
            <v>(j)</v>
          </cell>
          <cell r="R949">
            <v>545.43999999999994</v>
          </cell>
          <cell r="S949" t="str">
            <v>ltr</v>
          </cell>
        </row>
        <row r="951">
          <cell r="B951" t="str">
            <v>Per m'  =  j/(e x k x v)</v>
          </cell>
          <cell r="P951" t="str">
            <v>=</v>
          </cell>
          <cell r="R951">
            <v>8.5224999999999995E-2</v>
          </cell>
          <cell r="S951" t="str">
            <v>jam</v>
          </cell>
        </row>
        <row r="953">
          <cell r="B953" t="str">
            <v>Per jam</v>
          </cell>
          <cell r="P953" t="str">
            <v>=</v>
          </cell>
          <cell r="R953">
            <v>11.73364623056615</v>
          </cell>
          <cell r="S953" t="str">
            <v>m'</v>
          </cell>
        </row>
        <row r="955">
          <cell r="A955" t="str">
            <v>D.</v>
          </cell>
          <cell r="B955" t="str">
            <v>TENAGA YANG DIPERLUKAN</v>
          </cell>
        </row>
        <row r="957">
          <cell r="B957" t="str">
            <v xml:space="preserve">Setiap hari </v>
          </cell>
          <cell r="P957" t="str">
            <v>=</v>
          </cell>
          <cell r="R957">
            <v>7</v>
          </cell>
          <cell r="S957" t="str">
            <v>jam</v>
          </cell>
        </row>
        <row r="959">
          <cell r="B959" t="str">
            <v>Produksi setiap hari  :</v>
          </cell>
        </row>
        <row r="960">
          <cell r="B960" t="str">
            <v>Produksi alat yang menentukan  x 7 jam</v>
          </cell>
        </row>
        <row r="961">
          <cell r="B961" t="str">
            <v>(Kerja alat Concrete Mixer)</v>
          </cell>
          <cell r="P961" t="str">
            <v>=</v>
          </cell>
          <cell r="R961">
            <v>1.8716405514320975</v>
          </cell>
          <cell r="S961" t="str">
            <v>m'</v>
          </cell>
        </row>
        <row r="963">
          <cell r="B963" t="str">
            <v xml:space="preserve">Perkerja              </v>
          </cell>
          <cell r="P963" t="str">
            <v>=</v>
          </cell>
          <cell r="R963">
            <v>12</v>
          </cell>
          <cell r="S963" t="str">
            <v>orang</v>
          </cell>
        </row>
        <row r="964">
          <cell r="B964" t="str">
            <v xml:space="preserve">Mandor                </v>
          </cell>
          <cell r="P964" t="str">
            <v>=</v>
          </cell>
          <cell r="R964">
            <v>1.2</v>
          </cell>
          <cell r="S964" t="str">
            <v>orang</v>
          </cell>
        </row>
        <row r="965">
          <cell r="B965" t="str">
            <v xml:space="preserve">Tukang                </v>
          </cell>
          <cell r="P965" t="str">
            <v>=</v>
          </cell>
          <cell r="R965">
            <v>1</v>
          </cell>
          <cell r="S965" t="str">
            <v>orang</v>
          </cell>
        </row>
        <row r="966">
          <cell r="B966" t="str">
            <v xml:space="preserve">Kepala Tukang    </v>
          </cell>
          <cell r="P966" t="str">
            <v>=</v>
          </cell>
          <cell r="R966">
            <v>0.1</v>
          </cell>
          <cell r="S966" t="str">
            <v>orang</v>
          </cell>
        </row>
        <row r="968">
          <cell r="B968" t="str">
            <v xml:space="preserve">Setiap m3 diperlukan tenaga </v>
          </cell>
        </row>
        <row r="970">
          <cell r="B970" t="str">
            <v>Perkerja               :</v>
          </cell>
          <cell r="E970" t="str">
            <v>jlh orang x 7 jam/prod. alat</v>
          </cell>
          <cell r="P970" t="str">
            <v>=</v>
          </cell>
          <cell r="R970">
            <v>44.880412499999998</v>
          </cell>
          <cell r="S970" t="str">
            <v>jam</v>
          </cell>
        </row>
        <row r="971">
          <cell r="B971" t="str">
            <v>Mandor                :</v>
          </cell>
          <cell r="E971" t="str">
            <v>jlh orang x 7 jam/prod. alat</v>
          </cell>
          <cell r="P971" t="str">
            <v>=</v>
          </cell>
          <cell r="R971">
            <v>4.4880412500000002</v>
          </cell>
          <cell r="S971" t="str">
            <v>jam</v>
          </cell>
        </row>
        <row r="972">
          <cell r="B972" t="str">
            <v>Tukang                :</v>
          </cell>
          <cell r="E972" t="str">
            <v>jlh orang x 7 jam/prod. alat</v>
          </cell>
          <cell r="P972" t="str">
            <v>=</v>
          </cell>
          <cell r="R972">
            <v>3.740034375</v>
          </cell>
          <cell r="S972" t="str">
            <v>jam</v>
          </cell>
        </row>
        <row r="973">
          <cell r="B973" t="str">
            <v>Kepala Tukang    :</v>
          </cell>
          <cell r="E973" t="str">
            <v>jlh orang x 7 jam/prod. alat</v>
          </cell>
          <cell r="P973" t="str">
            <v>=</v>
          </cell>
          <cell r="R973">
            <v>0.37400343750000004</v>
          </cell>
          <cell r="S973" t="str">
            <v>jam</v>
          </cell>
        </row>
        <row r="976">
          <cell r="A976" t="str">
            <v>Jenis Pekerjaan</v>
          </cell>
          <cell r="E976" t="str">
            <v>:</v>
          </cell>
          <cell r="F976" t="str">
            <v>Menurunkan Caison / silinder diameter 250 cm</v>
          </cell>
        </row>
        <row r="978">
          <cell r="A978" t="str">
            <v>A.</v>
          </cell>
          <cell r="B978" t="str">
            <v>SATUAN</v>
          </cell>
          <cell r="I978" t="str">
            <v>=</v>
          </cell>
          <cell r="J978" t="str">
            <v>m'</v>
          </cell>
        </row>
        <row r="980">
          <cell r="A980" t="str">
            <v>B.</v>
          </cell>
          <cell r="B980" t="str">
            <v>BAHAN YANG DIPERLUKAN</v>
          </cell>
        </row>
        <row r="982">
          <cell r="A982" t="str">
            <v>C.</v>
          </cell>
          <cell r="B982" t="str">
            <v>PERALATAN YANG DIPERLUKAN</v>
          </cell>
          <cell r="I982" t="str">
            <v>-</v>
          </cell>
          <cell r="J982" t="str">
            <v>Excavator</v>
          </cell>
        </row>
        <row r="983">
          <cell r="I983" t="str">
            <v>-</v>
          </cell>
          <cell r="J983" t="str">
            <v>Dump Truck</v>
          </cell>
        </row>
        <row r="985">
          <cell r="B985" t="str">
            <v>Perhitungan koefisien</v>
          </cell>
        </row>
        <row r="986">
          <cell r="B986" t="str">
            <v>1.</v>
          </cell>
          <cell r="C986" t="str">
            <v>EXCAVATOR</v>
          </cell>
        </row>
        <row r="987">
          <cell r="B987" t="str">
            <v>Cycle Time</v>
          </cell>
          <cell r="P987" t="str">
            <v>(t)</v>
          </cell>
          <cell r="R987">
            <v>0.1</v>
          </cell>
          <cell r="S987" t="str">
            <v>Jam</v>
          </cell>
        </row>
        <row r="988">
          <cell r="B988" t="str">
            <v>Efesiensi Alat</v>
          </cell>
          <cell r="P988" t="str">
            <v>(e)</v>
          </cell>
          <cell r="R988">
            <v>0.7</v>
          </cell>
        </row>
        <row r="989">
          <cell r="B989" t="str">
            <v>Faktor Pengembangan Material</v>
          </cell>
          <cell r="P989" t="str">
            <v>(f)</v>
          </cell>
          <cell r="R989">
            <v>1.2</v>
          </cell>
        </row>
        <row r="990">
          <cell r="B990" t="str">
            <v>Kapasitas Alat</v>
          </cell>
          <cell r="P990" t="str">
            <v>(k)</v>
          </cell>
          <cell r="R990">
            <v>0.5</v>
          </cell>
          <cell r="S990" t="str">
            <v>m3</v>
          </cell>
        </row>
        <row r="992">
          <cell r="B992" t="str">
            <v>Per m3  =  (t x f)/(k x e)</v>
          </cell>
          <cell r="P992" t="str">
            <v>=</v>
          </cell>
          <cell r="R992">
            <v>0.34285714285714286</v>
          </cell>
          <cell r="S992" t="str">
            <v>jam</v>
          </cell>
        </row>
        <row r="993">
          <cell r="B993" t="str">
            <v>Per m'   =</v>
          </cell>
          <cell r="D993">
            <v>4.90625</v>
          </cell>
          <cell r="E993" t="str">
            <v>m3</v>
          </cell>
          <cell r="P993" t="str">
            <v>=</v>
          </cell>
          <cell r="R993">
            <v>1.6821428571428572</v>
          </cell>
          <cell r="S993" t="str">
            <v>jam</v>
          </cell>
        </row>
        <row r="995">
          <cell r="B995" t="str">
            <v>Per jam =  (k x e)/(t x f)</v>
          </cell>
          <cell r="P995" t="str">
            <v>=</v>
          </cell>
          <cell r="R995">
            <v>2.9166666666666665</v>
          </cell>
          <cell r="S995" t="str">
            <v>m'</v>
          </cell>
        </row>
        <row r="997">
          <cell r="B997" t="str">
            <v>2.</v>
          </cell>
          <cell r="C997" t="str">
            <v>DUMP TRUCK 5 TON</v>
          </cell>
        </row>
        <row r="998">
          <cell r="B998" t="str">
            <v>Kapasitas Alat</v>
          </cell>
          <cell r="P998" t="str">
            <v>(k)</v>
          </cell>
          <cell r="R998">
            <v>3</v>
          </cell>
          <cell r="S998" t="str">
            <v>m3</v>
          </cell>
        </row>
        <row r="999">
          <cell r="B999" t="str">
            <v>Efisiensi Alat</v>
          </cell>
          <cell r="P999" t="str">
            <v>(e)</v>
          </cell>
          <cell r="R999">
            <v>0.7</v>
          </cell>
        </row>
        <row r="1000">
          <cell r="B1000" t="str">
            <v>Faktor Pengembangan Material</v>
          </cell>
          <cell r="P1000" t="str">
            <v>(f)</v>
          </cell>
          <cell r="R1000">
            <v>1.2</v>
          </cell>
        </row>
        <row r="1001">
          <cell r="B1001" t="str">
            <v>Kecepatan Rata-rata</v>
          </cell>
          <cell r="P1001" t="str">
            <v>(v)</v>
          </cell>
          <cell r="R1001">
            <v>20</v>
          </cell>
          <cell r="S1001" t="str">
            <v>km / jam</v>
          </cell>
        </row>
        <row r="1002">
          <cell r="B1002" t="str">
            <v>Jarak Angkut Rata-rata</v>
          </cell>
          <cell r="P1002" t="str">
            <v>(s)</v>
          </cell>
          <cell r="R1002">
            <v>0.5</v>
          </cell>
          <cell r="S1002" t="str">
            <v>km</v>
          </cell>
        </row>
        <row r="1004">
          <cell r="B1004" t="str">
            <v>Cycle Time (c) = (s x 2)/v</v>
          </cell>
          <cell r="P1004" t="str">
            <v>=</v>
          </cell>
          <cell r="R1004">
            <v>0.05</v>
          </cell>
          <cell r="S1004" t="str">
            <v>jam</v>
          </cell>
        </row>
        <row r="1005">
          <cell r="B1005" t="str">
            <v>Tunggu, Putar dll</v>
          </cell>
          <cell r="P1005" t="str">
            <v>=</v>
          </cell>
          <cell r="R1005">
            <v>0.1</v>
          </cell>
          <cell r="S1005" t="str">
            <v>jam</v>
          </cell>
        </row>
        <row r="1006">
          <cell r="R1006">
            <v>0.15000000000000002</v>
          </cell>
          <cell r="S1006" t="str">
            <v>jam</v>
          </cell>
        </row>
        <row r="1008">
          <cell r="B1008" t="str">
            <v>Produksi perjam  = (k x e)/(c x f)</v>
          </cell>
          <cell r="P1008" t="str">
            <v>=</v>
          </cell>
          <cell r="R1008">
            <v>11.666666666666663</v>
          </cell>
          <cell r="S1008" t="str">
            <v>m3</v>
          </cell>
        </row>
        <row r="1010">
          <cell r="B1010" t="str">
            <v>Per m3</v>
          </cell>
          <cell r="P1010" t="str">
            <v>=</v>
          </cell>
          <cell r="R1010">
            <v>8.5714285714285743E-2</v>
          </cell>
          <cell r="S1010" t="str">
            <v>jam</v>
          </cell>
        </row>
        <row r="1011">
          <cell r="B1011" t="str">
            <v>Per m'  =</v>
          </cell>
          <cell r="D1011">
            <v>4.90625</v>
          </cell>
          <cell r="E1011" t="str">
            <v>m3</v>
          </cell>
          <cell r="P1011" t="str">
            <v>=</v>
          </cell>
          <cell r="R1011">
            <v>0.4205357142857144</v>
          </cell>
          <cell r="S1011" t="str">
            <v>Jam</v>
          </cell>
        </row>
        <row r="1013">
          <cell r="B1013" t="str">
            <v>3.</v>
          </cell>
          <cell r="C1013" t="str">
            <v>WATER PUMP</v>
          </cell>
        </row>
        <row r="1014">
          <cell r="B1014" t="str">
            <v>Cycle Time</v>
          </cell>
        </row>
        <row r="1015">
          <cell r="B1015" t="str">
            <v>Kemampuan produksi</v>
          </cell>
          <cell r="P1015" t="str">
            <v>(k)</v>
          </cell>
          <cell r="R1015">
            <v>0.5</v>
          </cell>
          <cell r="S1015" t="str">
            <v>ltr/detik</v>
          </cell>
        </row>
        <row r="1017">
          <cell r="B1017" t="str">
            <v>Per m3  = 1000/(k x 3600)</v>
          </cell>
          <cell r="P1017" t="str">
            <v>=</v>
          </cell>
          <cell r="R1017">
            <v>0.55555555555555558</v>
          </cell>
          <cell r="S1017" t="str">
            <v>jam</v>
          </cell>
        </row>
        <row r="1018">
          <cell r="B1018" t="str">
            <v>Per m'   =</v>
          </cell>
          <cell r="D1018">
            <v>4.90625</v>
          </cell>
          <cell r="E1018" t="str">
            <v>m3</v>
          </cell>
          <cell r="P1018" t="str">
            <v>=</v>
          </cell>
          <cell r="R1018">
            <v>2.7256944444444446</v>
          </cell>
          <cell r="S1018" t="str">
            <v>jam</v>
          </cell>
        </row>
        <row r="1019">
          <cell r="B1019" t="str">
            <v>Per jam</v>
          </cell>
          <cell r="P1019" t="str">
            <v>=</v>
          </cell>
          <cell r="R1019">
            <v>1.7999999999999998</v>
          </cell>
          <cell r="S1019" t="str">
            <v>m3</v>
          </cell>
        </row>
        <row r="1021">
          <cell r="A1021" t="str">
            <v>D.</v>
          </cell>
          <cell r="B1021" t="str">
            <v>TENAGA YANG DIPERLUKAN</v>
          </cell>
        </row>
        <row r="1023">
          <cell r="B1023" t="str">
            <v xml:space="preserve">Setiap hari </v>
          </cell>
          <cell r="P1023" t="str">
            <v>=</v>
          </cell>
          <cell r="R1023">
            <v>7</v>
          </cell>
          <cell r="S1023" t="str">
            <v>jam</v>
          </cell>
        </row>
        <row r="1025">
          <cell r="B1025" t="str">
            <v>Produksi setiap hari  :</v>
          </cell>
        </row>
        <row r="1026">
          <cell r="B1026" t="str">
            <v>Produksi alat yang menentukan  x 7 jam</v>
          </cell>
        </row>
        <row r="1027">
          <cell r="B1027" t="str">
            <v>(Kerja alat Excavator)</v>
          </cell>
          <cell r="P1027" t="str">
            <v>=</v>
          </cell>
          <cell r="R1027">
            <v>20.416666666666664</v>
          </cell>
          <cell r="S1027" t="str">
            <v>m3</v>
          </cell>
        </row>
        <row r="1029">
          <cell r="B1029" t="str">
            <v xml:space="preserve">Perkerja               </v>
          </cell>
          <cell r="P1029" t="str">
            <v>=</v>
          </cell>
          <cell r="R1029">
            <v>6</v>
          </cell>
          <cell r="S1029" t="str">
            <v>orang</v>
          </cell>
        </row>
        <row r="1030">
          <cell r="B1030" t="str">
            <v xml:space="preserve">Mandor                </v>
          </cell>
          <cell r="P1030" t="str">
            <v>=</v>
          </cell>
          <cell r="R1030">
            <v>0.6</v>
          </cell>
          <cell r="S1030" t="str">
            <v>orang</v>
          </cell>
        </row>
        <row r="1032">
          <cell r="B1032" t="str">
            <v xml:space="preserve">Setiap m' diperlukan tenaga </v>
          </cell>
        </row>
        <row r="1034">
          <cell r="B1034" t="str">
            <v>Perkerja               :</v>
          </cell>
          <cell r="E1034" t="str">
            <v>jlh orang x 7 jam/prod. alat</v>
          </cell>
          <cell r="P1034" t="str">
            <v>=</v>
          </cell>
          <cell r="R1034">
            <v>2.0571428571428574</v>
          </cell>
          <cell r="S1034" t="str">
            <v>jam</v>
          </cell>
        </row>
        <row r="1035">
          <cell r="B1035" t="str">
            <v>Mandor                :</v>
          </cell>
          <cell r="E1035" t="str">
            <v>jlh orang x 7 jam/prod. alat</v>
          </cell>
          <cell r="P1035" t="str">
            <v>=</v>
          </cell>
          <cell r="R1035">
            <v>0.20571428571428574</v>
          </cell>
          <cell r="S1035" t="str">
            <v>jam</v>
          </cell>
        </row>
      </sheetData>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AR"/>
      <sheetName val="KULIT"/>
      <sheetName val="SRT.PNWR"/>
      <sheetName val="INFORM"/>
      <sheetName val="SEJ."/>
      <sheetName val="PENGLM"/>
      <sheetName val="SRT.PRSN"/>
      <sheetName val="CV"/>
      <sheetName val="REK.PRSN"/>
      <sheetName val="ALAT"/>
      <sheetName val="KEU"/>
      <sheetName val="NERACA"/>
      <sheetName val="SRT.PRNYT"/>
      <sheetName val="BANWAS"/>
      <sheetName val="DIP"/>
      <sheetName val="Sheet1"/>
      <sheetName val="SENGKETA"/>
      <sheetName val="EVAL."/>
    </sheetNames>
    <sheetDataSet>
      <sheetData sheetId="0">
        <row r="9">
          <cell r="D9" t="str">
            <v>CV NGADA JAYA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AR"/>
      <sheetName val="KULIT"/>
      <sheetName val="SRT.PNWR"/>
      <sheetName val="INFORM"/>
      <sheetName val="SEJ."/>
      <sheetName val="PENGLM"/>
      <sheetName val="SRT.PRSN"/>
      <sheetName val="CV"/>
      <sheetName val="REK.PRSN"/>
      <sheetName val="ALAT"/>
      <sheetName val="KEU"/>
      <sheetName val="NERACA"/>
      <sheetName val="SRT.PRNYT"/>
      <sheetName val="BANWAS"/>
      <sheetName val="DIP"/>
      <sheetName val="Sheet1"/>
      <sheetName val="SENGKETA"/>
      <sheetName val="EVAL."/>
    </sheetNames>
    <sheetDataSet>
      <sheetData sheetId="0">
        <row r="9">
          <cell r="D9" t="str">
            <v>CV NGADA JAYA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Schedule"/>
      <sheetName val="Kolom"/>
      <sheetName val="Foot Plate"/>
      <sheetName val="Tiang pancang"/>
      <sheetName val="Pile Cap"/>
      <sheetName val="Tangga"/>
      <sheetName val="kusen lt 2"/>
      <sheetName val="kusen lt 1"/>
      <sheetName val="partisi lt 1"/>
      <sheetName val="partisi lt 2"/>
      <sheetName val="ANA KS&amp;pt"/>
      <sheetName val="BAHAN"/>
      <sheetName val="analisa teknik"/>
      <sheetName val="ANALISA"/>
      <sheetName val="ANA Tangga"/>
      <sheetName val="ANA Kolom"/>
      <sheetName val="ANA Pile Cap"/>
      <sheetName val="ANA Foot Plate"/>
      <sheetName val="ANA Tiang pancang"/>
      <sheetName val="ANAL ANGKUT"/>
      <sheetName val="septick"/>
      <sheetName val="Gado-gado"/>
      <sheetName val="tul bet"/>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G3" t="str">
            <v>Tipe PJ1</v>
          </cell>
          <cell r="R3">
            <v>3758563.7300000004</v>
          </cell>
        </row>
        <row r="4">
          <cell r="G4">
            <v>0.18690000000000001</v>
          </cell>
          <cell r="H4" t="str">
            <v>M3</v>
          </cell>
          <cell r="J4" t="str">
            <v>Pekerjaan kusen pintu, jendela dan Boven kayu klas I (Bayam)</v>
          </cell>
          <cell r="K4" t="str">
            <v>@</v>
          </cell>
          <cell r="L4" t="str">
            <v>Rp.</v>
          </cell>
          <cell r="M4">
            <v>7087500</v>
          </cell>
          <cell r="N4">
            <v>1324653.75</v>
          </cell>
        </row>
        <row r="5">
          <cell r="G5">
            <v>16.099</v>
          </cell>
          <cell r="H5" t="str">
            <v>M2</v>
          </cell>
          <cell r="J5" t="str">
            <v>Pekerjaan Menie Kayu</v>
          </cell>
          <cell r="K5" t="str">
            <v>@</v>
          </cell>
          <cell r="L5" t="str">
            <v>Rp.</v>
          </cell>
          <cell r="M5">
            <v>4987</v>
          </cell>
          <cell r="N5">
            <v>80285.710000000006</v>
          </cell>
        </row>
        <row r="6">
          <cell r="G6">
            <v>15.0844</v>
          </cell>
          <cell r="H6" t="str">
            <v>M2</v>
          </cell>
          <cell r="J6" t="str">
            <v>Pekerjaan cat Kayu</v>
          </cell>
          <cell r="K6" t="str">
            <v>@</v>
          </cell>
          <cell r="L6" t="str">
            <v>Rp.</v>
          </cell>
          <cell r="M6">
            <v>15708.75</v>
          </cell>
          <cell r="N6">
            <v>236957.07</v>
          </cell>
        </row>
        <row r="7">
          <cell r="G7">
            <v>2</v>
          </cell>
          <cell r="H7" t="str">
            <v>Bh</v>
          </cell>
          <cell r="J7" t="str">
            <v>Neut Beton</v>
          </cell>
          <cell r="K7" t="str">
            <v>@</v>
          </cell>
          <cell r="L7" t="str">
            <v>Rp.</v>
          </cell>
          <cell r="M7">
            <v>2750</v>
          </cell>
          <cell r="N7">
            <v>5500</v>
          </cell>
        </row>
        <row r="8">
          <cell r="G8">
            <v>4.915</v>
          </cell>
          <cell r="H8" t="str">
            <v>M2</v>
          </cell>
          <cell r="J8" t="str">
            <v>Pasang daun pintu / jendela panil kaca polos 5 mm</v>
          </cell>
          <cell r="K8" t="str">
            <v>@</v>
          </cell>
          <cell r="L8" t="str">
            <v>Rp.</v>
          </cell>
          <cell r="M8">
            <v>236000</v>
          </cell>
          <cell r="N8">
            <v>1159940</v>
          </cell>
        </row>
        <row r="9">
          <cell r="G9">
            <v>3.48</v>
          </cell>
          <cell r="H9" t="str">
            <v>M2</v>
          </cell>
          <cell r="J9" t="str">
            <v>Pasang kaca mati polos kaca polos 5 mm</v>
          </cell>
          <cell r="K9" t="str">
            <v>@</v>
          </cell>
          <cell r="L9" t="str">
            <v>Rp.</v>
          </cell>
          <cell r="M9">
            <v>110740</v>
          </cell>
          <cell r="N9">
            <v>385375.2</v>
          </cell>
        </row>
        <row r="10">
          <cell r="G10">
            <v>2.2000000000000002</v>
          </cell>
          <cell r="H10" t="str">
            <v>M1</v>
          </cell>
          <cell r="J10" t="str">
            <v>List Daun Pintu 3/5 cm</v>
          </cell>
          <cell r="K10" t="str">
            <v>@</v>
          </cell>
          <cell r="L10" t="str">
            <v>Rp.</v>
          </cell>
          <cell r="M10">
            <v>7820</v>
          </cell>
          <cell r="N10">
            <v>17204</v>
          </cell>
        </row>
        <row r="11">
          <cell r="G11">
            <v>40.9</v>
          </cell>
          <cell r="H11" t="str">
            <v>M1</v>
          </cell>
          <cell r="J11" t="str">
            <v>List Kayu 1,5/3 cm</v>
          </cell>
          <cell r="K11" t="str">
            <v>@</v>
          </cell>
          <cell r="L11" t="str">
            <v>Rp.</v>
          </cell>
          <cell r="M11">
            <v>3220</v>
          </cell>
          <cell r="N11">
            <v>131698</v>
          </cell>
        </row>
        <row r="12">
          <cell r="G12">
            <v>1</v>
          </cell>
          <cell r="H12" t="str">
            <v>Bh</v>
          </cell>
          <cell r="J12" t="str">
            <v>Pasang kunci tanam double slaag</v>
          </cell>
          <cell r="K12" t="str">
            <v>@</v>
          </cell>
          <cell r="L12" t="str">
            <v>Rp.</v>
          </cell>
          <cell r="M12">
            <v>112500</v>
          </cell>
          <cell r="N12">
            <v>112500</v>
          </cell>
        </row>
        <row r="13">
          <cell r="G13">
            <v>6</v>
          </cell>
          <cell r="H13" t="str">
            <v>Bh</v>
          </cell>
          <cell r="J13" t="str">
            <v>Pasang engsel pintu</v>
          </cell>
          <cell r="K13" t="str">
            <v>@</v>
          </cell>
          <cell r="L13" t="str">
            <v>Rp.</v>
          </cell>
          <cell r="M13">
            <v>18750</v>
          </cell>
          <cell r="N13">
            <v>112500</v>
          </cell>
        </row>
        <row r="14">
          <cell r="G14">
            <v>4</v>
          </cell>
          <cell r="H14" t="str">
            <v>Bh</v>
          </cell>
          <cell r="J14" t="str">
            <v>Pasang engsel jendela/Boven</v>
          </cell>
          <cell r="K14" t="str">
            <v>@</v>
          </cell>
          <cell r="L14" t="str">
            <v>Rp.</v>
          </cell>
          <cell r="M14">
            <v>9375</v>
          </cell>
          <cell r="N14">
            <v>37500</v>
          </cell>
        </row>
        <row r="15">
          <cell r="G15">
            <v>4</v>
          </cell>
          <cell r="H15" t="str">
            <v>Bh</v>
          </cell>
          <cell r="J15" t="str">
            <v>Pasang kait angin</v>
          </cell>
          <cell r="K15" t="str">
            <v>@</v>
          </cell>
          <cell r="L15" t="str">
            <v>Rp.</v>
          </cell>
          <cell r="M15">
            <v>5175</v>
          </cell>
          <cell r="N15">
            <v>20700</v>
          </cell>
        </row>
        <row r="16">
          <cell r="G16">
            <v>2</v>
          </cell>
          <cell r="H16" t="str">
            <v>Bh</v>
          </cell>
          <cell r="J16" t="str">
            <v>Pasang gerendel jendela/Boven</v>
          </cell>
          <cell r="K16" t="str">
            <v>@</v>
          </cell>
          <cell r="L16" t="str">
            <v>Rp.</v>
          </cell>
          <cell r="M16">
            <v>4025</v>
          </cell>
          <cell r="N16">
            <v>8050</v>
          </cell>
        </row>
        <row r="17">
          <cell r="G17">
            <v>2</v>
          </cell>
          <cell r="H17" t="str">
            <v>Bh</v>
          </cell>
          <cell r="J17" t="str">
            <v>Pasang Espanolet</v>
          </cell>
          <cell r="K17" t="str">
            <v>@</v>
          </cell>
          <cell r="L17" t="str">
            <v>Rp.</v>
          </cell>
          <cell r="M17">
            <v>56250</v>
          </cell>
          <cell r="N17">
            <v>112500</v>
          </cell>
        </row>
        <row r="18">
          <cell r="G18">
            <v>8</v>
          </cell>
          <cell r="H18" t="str">
            <v>Bh</v>
          </cell>
          <cell r="J18" t="str">
            <v>Anker Kosen</v>
          </cell>
          <cell r="K18" t="str">
            <v>@</v>
          </cell>
          <cell r="L18" t="str">
            <v>Rp.</v>
          </cell>
          <cell r="M18">
            <v>1650</v>
          </cell>
          <cell r="N18">
            <v>13200</v>
          </cell>
        </row>
        <row r="19">
          <cell r="J19" t="str">
            <v>Jumlah</v>
          </cell>
          <cell r="M19" t="str">
            <v>Rp.</v>
          </cell>
          <cell r="N19">
            <v>3758563.7300000004</v>
          </cell>
        </row>
        <row r="20">
          <cell r="G20" t="str">
            <v>Tipe P1</v>
          </cell>
          <cell r="R20">
            <v>2270043.84</v>
          </cell>
        </row>
        <row r="21">
          <cell r="G21">
            <v>7.9799999999999996E-2</v>
          </cell>
          <cell r="H21" t="str">
            <v>M3</v>
          </cell>
          <cell r="J21" t="str">
            <v>Pekerjaan kusen pintu, jendela dan Boven kayu klas I (Bayam)</v>
          </cell>
          <cell r="K21" t="str">
            <v>@</v>
          </cell>
          <cell r="L21" t="str">
            <v>Rp.</v>
          </cell>
          <cell r="M21">
            <v>7087500</v>
          </cell>
          <cell r="N21">
            <v>565582.5</v>
          </cell>
        </row>
        <row r="22">
          <cell r="G22">
            <v>9.9610000000000003</v>
          </cell>
          <cell r="H22" t="str">
            <v>M2</v>
          </cell>
          <cell r="J22" t="str">
            <v>Pekerjaan Menie Kayu</v>
          </cell>
          <cell r="K22" t="str">
            <v>@</v>
          </cell>
          <cell r="L22" t="str">
            <v>Rp.</v>
          </cell>
          <cell r="M22">
            <v>4987</v>
          </cell>
          <cell r="N22">
            <v>49675.51</v>
          </cell>
        </row>
        <row r="23">
          <cell r="G23">
            <v>9.5277999999999992</v>
          </cell>
          <cell r="H23" t="str">
            <v>M2</v>
          </cell>
          <cell r="J23" t="str">
            <v>Pekerjaan cat Kayu</v>
          </cell>
          <cell r="K23" t="str">
            <v>@</v>
          </cell>
          <cell r="L23" t="str">
            <v>Rp.</v>
          </cell>
          <cell r="M23">
            <v>15708.75</v>
          </cell>
          <cell r="N23">
            <v>149669.82999999999</v>
          </cell>
        </row>
        <row r="24">
          <cell r="G24">
            <v>2</v>
          </cell>
          <cell r="H24" t="str">
            <v>Bh</v>
          </cell>
          <cell r="J24" t="str">
            <v>Neut Beton</v>
          </cell>
          <cell r="K24" t="str">
            <v>@</v>
          </cell>
          <cell r="L24" t="str">
            <v>Rp.</v>
          </cell>
          <cell r="M24">
            <v>2750</v>
          </cell>
          <cell r="N24">
            <v>5500</v>
          </cell>
        </row>
        <row r="25">
          <cell r="G25">
            <v>4.2949999999999999</v>
          </cell>
          <cell r="H25" t="str">
            <v>M2</v>
          </cell>
          <cell r="J25" t="str">
            <v>Pasang daun pintu / jendela panil kaca polos 5 mm</v>
          </cell>
          <cell r="K25" t="str">
            <v>@</v>
          </cell>
          <cell r="L25" t="str">
            <v>Rp.</v>
          </cell>
          <cell r="M25">
            <v>236000</v>
          </cell>
          <cell r="N25">
            <v>1013620</v>
          </cell>
        </row>
        <row r="26">
          <cell r="G26">
            <v>0</v>
          </cell>
          <cell r="H26" t="str">
            <v>M2</v>
          </cell>
          <cell r="J26" t="str">
            <v>Pasang kaca mati polos kaca polos 5 mm</v>
          </cell>
          <cell r="K26" t="str">
            <v>@</v>
          </cell>
          <cell r="L26" t="str">
            <v>Rp.</v>
          </cell>
          <cell r="M26">
            <v>0</v>
          </cell>
          <cell r="N26">
            <v>0</v>
          </cell>
        </row>
        <row r="27">
          <cell r="G27">
            <v>2.2000000000000002</v>
          </cell>
          <cell r="H27" t="str">
            <v>M1</v>
          </cell>
          <cell r="J27" t="str">
            <v>List Daun Pintu 3/5 cm</v>
          </cell>
          <cell r="K27" t="str">
            <v>@</v>
          </cell>
          <cell r="L27" t="str">
            <v>Rp.</v>
          </cell>
          <cell r="M27">
            <v>7820</v>
          </cell>
          <cell r="N27">
            <v>17204</v>
          </cell>
        </row>
        <row r="28">
          <cell r="G28">
            <v>16.100000000000001</v>
          </cell>
          <cell r="H28" t="str">
            <v>M1</v>
          </cell>
          <cell r="J28" t="str">
            <v>List Kayu 1,5/3 cm</v>
          </cell>
          <cell r="K28" t="str">
            <v>@</v>
          </cell>
          <cell r="L28" t="str">
            <v>Rp.</v>
          </cell>
          <cell r="M28">
            <v>3220</v>
          </cell>
          <cell r="N28">
            <v>51842</v>
          </cell>
        </row>
        <row r="29">
          <cell r="G29">
            <v>1</v>
          </cell>
          <cell r="H29" t="str">
            <v>Bh</v>
          </cell>
          <cell r="J29" t="str">
            <v>Pasang kunci tanam double slaag</v>
          </cell>
          <cell r="K29" t="str">
            <v>@</v>
          </cell>
          <cell r="L29" t="str">
            <v>Rp.</v>
          </cell>
          <cell r="M29">
            <v>112500</v>
          </cell>
          <cell r="N29">
            <v>112500</v>
          </cell>
        </row>
        <row r="30">
          <cell r="G30">
            <v>6</v>
          </cell>
          <cell r="H30" t="str">
            <v>Bh</v>
          </cell>
          <cell r="J30" t="str">
            <v>Pasang engsel pintu</v>
          </cell>
          <cell r="K30" t="str">
            <v>@</v>
          </cell>
          <cell r="L30" t="str">
            <v>Rp.</v>
          </cell>
          <cell r="M30">
            <v>18750</v>
          </cell>
          <cell r="N30">
            <v>112500</v>
          </cell>
        </row>
        <row r="31">
          <cell r="G31">
            <v>4</v>
          </cell>
          <cell r="H31" t="str">
            <v>Bh</v>
          </cell>
          <cell r="J31" t="str">
            <v>Pasang engsel jendela/Boven</v>
          </cell>
          <cell r="K31" t="str">
            <v>@</v>
          </cell>
          <cell r="L31" t="str">
            <v>Rp.</v>
          </cell>
          <cell r="M31">
            <v>9375</v>
          </cell>
          <cell r="N31">
            <v>37500</v>
          </cell>
        </row>
        <row r="32">
          <cell r="G32">
            <v>4</v>
          </cell>
          <cell r="H32" t="str">
            <v>Bh</v>
          </cell>
          <cell r="J32" t="str">
            <v>Pasang kait angin</v>
          </cell>
          <cell r="K32" t="str">
            <v>@</v>
          </cell>
          <cell r="L32" t="str">
            <v>Rp.</v>
          </cell>
          <cell r="M32">
            <v>5175</v>
          </cell>
          <cell r="N32">
            <v>20700</v>
          </cell>
        </row>
        <row r="33">
          <cell r="G33">
            <v>2</v>
          </cell>
          <cell r="H33" t="str">
            <v>Bh</v>
          </cell>
          <cell r="J33" t="str">
            <v>Pasang gerendel jendela/Boven</v>
          </cell>
          <cell r="K33" t="str">
            <v>@</v>
          </cell>
          <cell r="L33" t="str">
            <v>Rp.</v>
          </cell>
          <cell r="M33">
            <v>4025</v>
          </cell>
          <cell r="N33">
            <v>8050</v>
          </cell>
        </row>
        <row r="34">
          <cell r="G34">
            <v>2</v>
          </cell>
          <cell r="H34" t="str">
            <v>Bh</v>
          </cell>
          <cell r="J34" t="str">
            <v>Pasang Espanolet</v>
          </cell>
          <cell r="K34" t="str">
            <v>@</v>
          </cell>
          <cell r="L34" t="str">
            <v>Rp.</v>
          </cell>
          <cell r="M34">
            <v>56250</v>
          </cell>
          <cell r="N34">
            <v>112500</v>
          </cell>
        </row>
        <row r="35">
          <cell r="G35">
            <v>8</v>
          </cell>
          <cell r="H35" t="str">
            <v>Bh</v>
          </cell>
          <cell r="J35" t="str">
            <v>Anker Kosen</v>
          </cell>
          <cell r="K35" t="str">
            <v>@</v>
          </cell>
          <cell r="L35" t="str">
            <v>Rp.</v>
          </cell>
          <cell r="M35">
            <v>1650</v>
          </cell>
          <cell r="N35">
            <v>13200</v>
          </cell>
        </row>
        <row r="36">
          <cell r="J36" t="str">
            <v>Jumlah</v>
          </cell>
          <cell r="M36" t="str">
            <v>Rp.</v>
          </cell>
          <cell r="N36">
            <v>2270043.84</v>
          </cell>
        </row>
        <row r="37">
          <cell r="G37" t="str">
            <v>Tipe P2</v>
          </cell>
          <cell r="R37">
            <v>1411762.35</v>
          </cell>
        </row>
        <row r="38">
          <cell r="G38">
            <v>6.0900000000000003E-2</v>
          </cell>
          <cell r="H38" t="str">
            <v>M3</v>
          </cell>
          <cell r="J38" t="str">
            <v>Pekerjaan kusen pintu, jendela dan Boven kayu klas I (Bayam)</v>
          </cell>
          <cell r="K38" t="str">
            <v>@</v>
          </cell>
          <cell r="L38" t="str">
            <v>Rp.</v>
          </cell>
          <cell r="M38">
            <v>7087500</v>
          </cell>
          <cell r="N38">
            <v>431628.75</v>
          </cell>
        </row>
        <row r="39">
          <cell r="G39">
            <v>4.3979999999999997</v>
          </cell>
          <cell r="H39" t="str">
            <v>M2</v>
          </cell>
          <cell r="J39" t="str">
            <v>Pekerjaan Menie Kayu</v>
          </cell>
          <cell r="K39" t="str">
            <v>@</v>
          </cell>
          <cell r="L39" t="str">
            <v>Rp.</v>
          </cell>
          <cell r="M39">
            <v>4987</v>
          </cell>
          <cell r="N39">
            <v>21932.83</v>
          </cell>
        </row>
        <row r="40">
          <cell r="G40">
            <v>4.0674000000000001</v>
          </cell>
          <cell r="H40" t="str">
            <v>M2</v>
          </cell>
          <cell r="J40" t="str">
            <v>Pekerjaan cat Kayu</v>
          </cell>
          <cell r="K40" t="str">
            <v>@</v>
          </cell>
          <cell r="L40" t="str">
            <v>Rp.</v>
          </cell>
          <cell r="M40">
            <v>15708.75</v>
          </cell>
          <cell r="N40">
            <v>63893.77</v>
          </cell>
        </row>
        <row r="41">
          <cell r="G41">
            <v>2</v>
          </cell>
          <cell r="H41" t="str">
            <v>Bh</v>
          </cell>
          <cell r="J41" t="str">
            <v>Neut Beton</v>
          </cell>
          <cell r="K41" t="str">
            <v>@</v>
          </cell>
          <cell r="L41" t="str">
            <v>Rp.</v>
          </cell>
          <cell r="M41">
            <v>2750</v>
          </cell>
          <cell r="N41">
            <v>5500</v>
          </cell>
        </row>
        <row r="42">
          <cell r="G42">
            <v>1.76</v>
          </cell>
          <cell r="H42" t="str">
            <v>M2</v>
          </cell>
          <cell r="J42" t="str">
            <v>Pekerjaan daun pintu panil  Papan Klas I (Bayam)</v>
          </cell>
          <cell r="K42" t="str">
            <v>@</v>
          </cell>
          <cell r="L42" t="str">
            <v>Rp.</v>
          </cell>
          <cell r="M42">
            <v>281500</v>
          </cell>
          <cell r="N42">
            <v>495440</v>
          </cell>
        </row>
        <row r="43">
          <cell r="G43">
            <v>0.72</v>
          </cell>
          <cell r="H43" t="str">
            <v>M2</v>
          </cell>
          <cell r="J43" t="str">
            <v>Pasang daun pintu / jendela panil kaca polos 5 mm</v>
          </cell>
          <cell r="K43" t="str">
            <v>@</v>
          </cell>
          <cell r="L43" t="str">
            <v>Rp.</v>
          </cell>
          <cell r="M43">
            <v>236000</v>
          </cell>
          <cell r="N43">
            <v>169920</v>
          </cell>
        </row>
        <row r="44">
          <cell r="G44">
            <v>0</v>
          </cell>
          <cell r="H44" t="str">
            <v>M2</v>
          </cell>
          <cell r="J44" t="str">
            <v>Pasang kaca mati polos kaca polos 5 mm</v>
          </cell>
          <cell r="K44" t="str">
            <v>@</v>
          </cell>
          <cell r="L44" t="str">
            <v>Rp.</v>
          </cell>
          <cell r="M44">
            <v>0</v>
          </cell>
          <cell r="N44">
            <v>0</v>
          </cell>
        </row>
        <row r="45">
          <cell r="G45">
            <v>0</v>
          </cell>
          <cell r="H45" t="str">
            <v>M1</v>
          </cell>
          <cell r="J45" t="str">
            <v>List Daun Pintu 3/5 cm</v>
          </cell>
          <cell r="K45" t="str">
            <v>@</v>
          </cell>
          <cell r="L45" t="str">
            <v>Rp.</v>
          </cell>
          <cell r="M45">
            <v>0</v>
          </cell>
          <cell r="N45">
            <v>0</v>
          </cell>
        </row>
        <row r="46">
          <cell r="G46">
            <v>2.6</v>
          </cell>
          <cell r="H46" t="str">
            <v>M1</v>
          </cell>
          <cell r="J46" t="str">
            <v>List Kayu 1,5/3 cm</v>
          </cell>
          <cell r="K46" t="str">
            <v>@</v>
          </cell>
          <cell r="L46" t="str">
            <v>Rp.</v>
          </cell>
          <cell r="M46">
            <v>3220</v>
          </cell>
          <cell r="N46">
            <v>8372</v>
          </cell>
        </row>
        <row r="47">
          <cell r="G47">
            <v>1</v>
          </cell>
          <cell r="H47" t="str">
            <v>Bh</v>
          </cell>
          <cell r="J47" t="str">
            <v>Pasang kunci tanam double slaag</v>
          </cell>
          <cell r="K47" t="str">
            <v>@</v>
          </cell>
          <cell r="L47" t="str">
            <v>Rp.</v>
          </cell>
          <cell r="M47">
            <v>112500</v>
          </cell>
          <cell r="N47">
            <v>112500</v>
          </cell>
        </row>
        <row r="48">
          <cell r="G48">
            <v>3</v>
          </cell>
          <cell r="H48" t="str">
            <v>Bh</v>
          </cell>
          <cell r="J48" t="str">
            <v>Pasang engsel pintu</v>
          </cell>
          <cell r="K48" t="str">
            <v>@</v>
          </cell>
          <cell r="L48" t="str">
            <v>Rp.</v>
          </cell>
          <cell r="M48">
            <v>18750</v>
          </cell>
          <cell r="N48">
            <v>56250</v>
          </cell>
        </row>
        <row r="49">
          <cell r="G49">
            <v>2</v>
          </cell>
          <cell r="H49" t="str">
            <v>Bh</v>
          </cell>
          <cell r="J49" t="str">
            <v>Pasang engsel jendela/Boven</v>
          </cell>
          <cell r="K49" t="str">
            <v>@</v>
          </cell>
          <cell r="L49" t="str">
            <v>Rp.</v>
          </cell>
          <cell r="M49">
            <v>9375</v>
          </cell>
          <cell r="N49">
            <v>18750</v>
          </cell>
        </row>
        <row r="50">
          <cell r="G50">
            <v>2</v>
          </cell>
          <cell r="H50" t="str">
            <v>Bh</v>
          </cell>
          <cell r="J50" t="str">
            <v>Pasang kait angin</v>
          </cell>
          <cell r="K50" t="str">
            <v>@</v>
          </cell>
          <cell r="L50" t="str">
            <v>Rp.</v>
          </cell>
          <cell r="M50">
            <v>5175</v>
          </cell>
          <cell r="N50">
            <v>10350</v>
          </cell>
        </row>
        <row r="51">
          <cell r="G51">
            <v>1</v>
          </cell>
          <cell r="H51" t="str">
            <v>Bh</v>
          </cell>
          <cell r="J51" t="str">
            <v>Pasang gerendel jendela/Boven</v>
          </cell>
          <cell r="K51" t="str">
            <v>@</v>
          </cell>
          <cell r="L51" t="str">
            <v>Rp.</v>
          </cell>
          <cell r="M51">
            <v>4025</v>
          </cell>
          <cell r="N51">
            <v>4025</v>
          </cell>
        </row>
        <row r="52">
          <cell r="G52">
            <v>0</v>
          </cell>
          <cell r="H52" t="str">
            <v>Bh</v>
          </cell>
          <cell r="J52" t="str">
            <v>Pasang Espanolet</v>
          </cell>
          <cell r="K52" t="str">
            <v>@</v>
          </cell>
          <cell r="L52" t="str">
            <v>Rp.</v>
          </cell>
          <cell r="M52">
            <v>0</v>
          </cell>
          <cell r="N52">
            <v>0</v>
          </cell>
        </row>
        <row r="53">
          <cell r="G53">
            <v>8</v>
          </cell>
          <cell r="H53" t="str">
            <v>Bh</v>
          </cell>
          <cell r="J53" t="str">
            <v>Anker Kosen</v>
          </cell>
          <cell r="K53" t="str">
            <v>@</v>
          </cell>
          <cell r="L53" t="str">
            <v>Rp.</v>
          </cell>
          <cell r="M53">
            <v>1650</v>
          </cell>
          <cell r="N53">
            <v>13200</v>
          </cell>
        </row>
        <row r="54">
          <cell r="J54" t="str">
            <v>Jumlah</v>
          </cell>
          <cell r="M54" t="str">
            <v>Rp.</v>
          </cell>
          <cell r="N54">
            <v>1411762.35</v>
          </cell>
        </row>
        <row r="55">
          <cell r="G55" t="str">
            <v>Tipe P3</v>
          </cell>
          <cell r="R55">
            <v>902059.76</v>
          </cell>
        </row>
        <row r="56">
          <cell r="G56">
            <v>3.5000000000000003E-2</v>
          </cell>
          <cell r="H56" t="str">
            <v>M3</v>
          </cell>
          <cell r="J56" t="str">
            <v>Pekerjaan kusen pintu, jendela dan Boven kayu klas I (Bayam)</v>
          </cell>
          <cell r="K56" t="str">
            <v>@</v>
          </cell>
          <cell r="L56" t="str">
            <v>Rp.</v>
          </cell>
          <cell r="M56">
            <v>7087500</v>
          </cell>
          <cell r="N56">
            <v>248062.5</v>
          </cell>
        </row>
        <row r="57">
          <cell r="G57">
            <v>1.9</v>
          </cell>
          <cell r="H57" t="str">
            <v>M2</v>
          </cell>
          <cell r="J57" t="str">
            <v>Pekerjaan Menie Kayu</v>
          </cell>
          <cell r="K57" t="str">
            <v>@</v>
          </cell>
          <cell r="L57" t="str">
            <v>Rp.</v>
          </cell>
          <cell r="M57">
            <v>4987</v>
          </cell>
          <cell r="N57">
            <v>9475.2999999999993</v>
          </cell>
        </row>
        <row r="58">
          <cell r="G58">
            <v>1.71</v>
          </cell>
          <cell r="H58" t="str">
            <v>M2</v>
          </cell>
          <cell r="J58" t="str">
            <v>Pekerjaan cat Kayu</v>
          </cell>
          <cell r="K58" t="str">
            <v>@</v>
          </cell>
          <cell r="L58" t="str">
            <v>Rp.</v>
          </cell>
          <cell r="M58">
            <v>15708.75</v>
          </cell>
          <cell r="N58">
            <v>26861.96</v>
          </cell>
        </row>
        <row r="59">
          <cell r="G59">
            <v>2</v>
          </cell>
          <cell r="H59" t="str">
            <v>Bh</v>
          </cell>
          <cell r="J59" t="str">
            <v>Neut Beton</v>
          </cell>
          <cell r="K59" t="str">
            <v>@</v>
          </cell>
          <cell r="L59" t="str">
            <v>Rp.</v>
          </cell>
          <cell r="M59">
            <v>2750</v>
          </cell>
          <cell r="N59">
            <v>5500</v>
          </cell>
        </row>
        <row r="60">
          <cell r="G60">
            <v>1.54</v>
          </cell>
          <cell r="H60" t="str">
            <v>M2</v>
          </cell>
          <cell r="J60" t="str">
            <v>Pekerjaan daun pintu panil  Papan Klas I (Bayam)</v>
          </cell>
          <cell r="K60" t="str">
            <v>@</v>
          </cell>
          <cell r="L60" t="str">
            <v>Rp.</v>
          </cell>
          <cell r="M60">
            <v>281500</v>
          </cell>
          <cell r="N60">
            <v>433510</v>
          </cell>
        </row>
        <row r="61">
          <cell r="G61">
            <v>0</v>
          </cell>
          <cell r="H61" t="str">
            <v>M2</v>
          </cell>
          <cell r="J61" t="str">
            <v>Pasang daun pintu / jendela panil kaca polos 5 mm</v>
          </cell>
          <cell r="K61" t="str">
            <v>@</v>
          </cell>
          <cell r="L61" t="str">
            <v>Rp.</v>
          </cell>
          <cell r="M61">
            <v>0</v>
          </cell>
          <cell r="N61">
            <v>0</v>
          </cell>
        </row>
        <row r="62">
          <cell r="G62">
            <v>0</v>
          </cell>
          <cell r="H62" t="str">
            <v>M2</v>
          </cell>
          <cell r="J62" t="str">
            <v>Pasang kaca mati polos kaca polos 5 mm</v>
          </cell>
          <cell r="K62" t="str">
            <v>@</v>
          </cell>
          <cell r="L62" t="str">
            <v>Rp.</v>
          </cell>
          <cell r="M62">
            <v>0</v>
          </cell>
          <cell r="N62">
            <v>0</v>
          </cell>
        </row>
        <row r="63">
          <cell r="G63">
            <v>0</v>
          </cell>
          <cell r="H63" t="str">
            <v>M1</v>
          </cell>
          <cell r="J63" t="str">
            <v>List Daun Pintu 3/5 cm</v>
          </cell>
          <cell r="K63" t="str">
            <v>@</v>
          </cell>
          <cell r="L63" t="str">
            <v>Rp.</v>
          </cell>
          <cell r="M63">
            <v>0</v>
          </cell>
          <cell r="N63">
            <v>0</v>
          </cell>
        </row>
        <row r="64">
          <cell r="G64">
            <v>0</v>
          </cell>
          <cell r="H64" t="str">
            <v>M1</v>
          </cell>
          <cell r="J64" t="str">
            <v>List Kayu 1,5/3 cm</v>
          </cell>
          <cell r="K64" t="str">
            <v>@</v>
          </cell>
          <cell r="L64" t="str">
            <v>Rp.</v>
          </cell>
          <cell r="M64">
            <v>0</v>
          </cell>
          <cell r="N64">
            <v>0</v>
          </cell>
        </row>
        <row r="65">
          <cell r="G65">
            <v>1</v>
          </cell>
          <cell r="H65" t="str">
            <v>Bh</v>
          </cell>
          <cell r="J65" t="str">
            <v>Pasang kunci tanam double slaag</v>
          </cell>
          <cell r="K65" t="str">
            <v>@</v>
          </cell>
          <cell r="L65" t="str">
            <v>Rp.</v>
          </cell>
          <cell r="M65">
            <v>112500</v>
          </cell>
          <cell r="N65">
            <v>112500</v>
          </cell>
        </row>
        <row r="66">
          <cell r="G66">
            <v>3</v>
          </cell>
          <cell r="H66" t="str">
            <v>Bh</v>
          </cell>
          <cell r="J66" t="str">
            <v>Pasang engsel pintu</v>
          </cell>
          <cell r="K66" t="str">
            <v>@</v>
          </cell>
          <cell r="L66" t="str">
            <v>Rp.</v>
          </cell>
          <cell r="M66">
            <v>18750</v>
          </cell>
          <cell r="N66">
            <v>56250</v>
          </cell>
        </row>
        <row r="67">
          <cell r="G67">
            <v>0</v>
          </cell>
          <cell r="H67" t="str">
            <v>Bh</v>
          </cell>
          <cell r="J67" t="str">
            <v>Pasang engsel jendela/Boven</v>
          </cell>
          <cell r="K67" t="str">
            <v>@</v>
          </cell>
          <cell r="L67" t="str">
            <v>Rp.</v>
          </cell>
          <cell r="M67">
            <v>0</v>
          </cell>
          <cell r="N67">
            <v>0</v>
          </cell>
        </row>
        <row r="68">
          <cell r="G68">
            <v>0</v>
          </cell>
          <cell r="H68" t="str">
            <v>Bh</v>
          </cell>
          <cell r="J68" t="str">
            <v>Pasang kait angin</v>
          </cell>
          <cell r="K68" t="str">
            <v>@</v>
          </cell>
          <cell r="L68" t="str">
            <v>Rp.</v>
          </cell>
          <cell r="M68">
            <v>0</v>
          </cell>
          <cell r="N68">
            <v>0</v>
          </cell>
        </row>
        <row r="69">
          <cell r="G69">
            <v>0</v>
          </cell>
          <cell r="H69" t="str">
            <v>Bh</v>
          </cell>
          <cell r="J69" t="str">
            <v>Pasang gerendel jendela/Boven</v>
          </cell>
          <cell r="K69" t="str">
            <v>@</v>
          </cell>
          <cell r="L69" t="str">
            <v>Rp.</v>
          </cell>
          <cell r="M69">
            <v>0</v>
          </cell>
          <cell r="N69">
            <v>0</v>
          </cell>
        </row>
        <row r="70">
          <cell r="G70">
            <v>0</v>
          </cell>
          <cell r="H70" t="str">
            <v>Bh</v>
          </cell>
          <cell r="J70" t="str">
            <v>Pasang Espanolet</v>
          </cell>
          <cell r="K70" t="str">
            <v>@</v>
          </cell>
          <cell r="L70" t="str">
            <v>Rp.</v>
          </cell>
          <cell r="M70">
            <v>0</v>
          </cell>
          <cell r="N70">
            <v>0</v>
          </cell>
        </row>
        <row r="71">
          <cell r="G71">
            <v>6</v>
          </cell>
          <cell r="H71" t="str">
            <v>Bh</v>
          </cell>
          <cell r="J71" t="str">
            <v>Anker Kosen</v>
          </cell>
          <cell r="K71" t="str">
            <v>@</v>
          </cell>
          <cell r="L71" t="str">
            <v>Rp.</v>
          </cell>
          <cell r="M71">
            <v>1650</v>
          </cell>
          <cell r="N71">
            <v>9900</v>
          </cell>
        </row>
        <row r="72">
          <cell r="J72" t="str">
            <v>Jumlah</v>
          </cell>
          <cell r="M72" t="str">
            <v>Rp.</v>
          </cell>
          <cell r="N72">
            <v>902059.76</v>
          </cell>
        </row>
        <row r="73">
          <cell r="G73" t="str">
            <v>Tipe PB1</v>
          </cell>
          <cell r="R73">
            <v>1793666.99</v>
          </cell>
        </row>
        <row r="74">
          <cell r="G74">
            <v>7.9100000000000004E-2</v>
          </cell>
          <cell r="H74" t="str">
            <v>M3</v>
          </cell>
          <cell r="J74" t="str">
            <v>Pekerjaan kusen pintu, jendela dan Boven kayu klas I (Bayam)</v>
          </cell>
          <cell r="K74" t="str">
            <v>@</v>
          </cell>
          <cell r="L74" t="str">
            <v>Rp.</v>
          </cell>
          <cell r="M74">
            <v>7087500</v>
          </cell>
          <cell r="N74">
            <v>560621.25</v>
          </cell>
        </row>
        <row r="75">
          <cell r="G75">
            <v>6.4779999999999998</v>
          </cell>
          <cell r="H75" t="str">
            <v>M2</v>
          </cell>
          <cell r="J75" t="str">
            <v>Pekerjaan Menie Kayu</v>
          </cell>
          <cell r="K75" t="str">
            <v>@</v>
          </cell>
          <cell r="L75" t="str">
            <v>Rp.</v>
          </cell>
          <cell r="M75">
            <v>4987</v>
          </cell>
          <cell r="N75">
            <v>32305.79</v>
          </cell>
        </row>
        <row r="76">
          <cell r="G76">
            <v>6.0486000000000004</v>
          </cell>
          <cell r="H76" t="str">
            <v>M2</v>
          </cell>
          <cell r="J76" t="str">
            <v>Pekerjaan cat Kayu</v>
          </cell>
          <cell r="K76" t="str">
            <v>@</v>
          </cell>
          <cell r="L76" t="str">
            <v>Rp.</v>
          </cell>
          <cell r="M76">
            <v>15708.75</v>
          </cell>
          <cell r="N76">
            <v>95015.95</v>
          </cell>
        </row>
        <row r="77">
          <cell r="G77">
            <v>2</v>
          </cell>
          <cell r="H77" t="str">
            <v>Bh</v>
          </cell>
          <cell r="J77" t="str">
            <v>Neut Beton</v>
          </cell>
          <cell r="K77" t="str">
            <v>@</v>
          </cell>
          <cell r="L77" t="str">
            <v>Rp.</v>
          </cell>
          <cell r="M77">
            <v>2750</v>
          </cell>
          <cell r="N77">
            <v>5500</v>
          </cell>
        </row>
        <row r="78">
          <cell r="G78">
            <v>1.76</v>
          </cell>
          <cell r="H78" t="str">
            <v>M2</v>
          </cell>
          <cell r="J78" t="str">
            <v>Pekerjaan daun pintu panil  Papan Klas I (Bayam)</v>
          </cell>
          <cell r="K78" t="str">
            <v>@</v>
          </cell>
          <cell r="L78" t="str">
            <v>Rp.</v>
          </cell>
          <cell r="M78">
            <v>281500</v>
          </cell>
          <cell r="N78">
            <v>495440</v>
          </cell>
        </row>
        <row r="79">
          <cell r="G79">
            <v>1.44</v>
          </cell>
          <cell r="H79" t="str">
            <v>M2</v>
          </cell>
          <cell r="J79" t="str">
            <v>Pasang daun pintu / jendela panil kaca polos 5 mm</v>
          </cell>
          <cell r="K79" t="str">
            <v>@</v>
          </cell>
          <cell r="L79" t="str">
            <v>Rp.</v>
          </cell>
          <cell r="M79">
            <v>236000</v>
          </cell>
          <cell r="N79">
            <v>339840</v>
          </cell>
        </row>
        <row r="80">
          <cell r="G80">
            <v>0</v>
          </cell>
          <cell r="H80" t="str">
            <v>M2</v>
          </cell>
          <cell r="J80" t="str">
            <v>Pasang kaca mati polos kaca polos 5 mm</v>
          </cell>
          <cell r="K80" t="str">
            <v>@</v>
          </cell>
          <cell r="L80" t="str">
            <v>Rp.</v>
          </cell>
          <cell r="M80">
            <v>0</v>
          </cell>
          <cell r="N80">
            <v>0</v>
          </cell>
        </row>
        <row r="81">
          <cell r="G81">
            <v>0</v>
          </cell>
          <cell r="H81" t="str">
            <v>M1</v>
          </cell>
          <cell r="J81" t="str">
            <v>List Daun Pintu 3/5 cm</v>
          </cell>
          <cell r="K81" t="str">
            <v>@</v>
          </cell>
          <cell r="L81" t="str">
            <v>Rp.</v>
          </cell>
          <cell r="M81">
            <v>0</v>
          </cell>
          <cell r="N81">
            <v>0</v>
          </cell>
        </row>
        <row r="82">
          <cell r="G82">
            <v>5.2</v>
          </cell>
          <cell r="H82" t="str">
            <v>M1</v>
          </cell>
          <cell r="J82" t="str">
            <v>List Kayu 1,5/3 cm</v>
          </cell>
          <cell r="K82" t="str">
            <v>@</v>
          </cell>
          <cell r="L82" t="str">
            <v>Rp.</v>
          </cell>
          <cell r="M82">
            <v>3220</v>
          </cell>
          <cell r="N82">
            <v>16744</v>
          </cell>
        </row>
        <row r="83">
          <cell r="G83">
            <v>1</v>
          </cell>
          <cell r="H83" t="str">
            <v>Bh</v>
          </cell>
          <cell r="J83" t="str">
            <v>Pasang kunci tanam double slaag</v>
          </cell>
          <cell r="K83" t="str">
            <v>@</v>
          </cell>
          <cell r="L83" t="str">
            <v>Rp.</v>
          </cell>
          <cell r="M83">
            <v>112500</v>
          </cell>
          <cell r="N83">
            <v>112500</v>
          </cell>
        </row>
        <row r="84">
          <cell r="G84">
            <v>3</v>
          </cell>
          <cell r="H84" t="str">
            <v>Bh</v>
          </cell>
          <cell r="J84" t="str">
            <v>Pasang engsel pintu</v>
          </cell>
          <cell r="K84" t="str">
            <v>@</v>
          </cell>
          <cell r="L84" t="str">
            <v>Rp.</v>
          </cell>
          <cell r="M84">
            <v>18750</v>
          </cell>
          <cell r="N84">
            <v>56250</v>
          </cell>
        </row>
        <row r="85">
          <cell r="G85">
            <v>4</v>
          </cell>
          <cell r="H85" t="str">
            <v>Bh</v>
          </cell>
          <cell r="J85" t="str">
            <v>Pasang engsel jendela/Boven</v>
          </cell>
          <cell r="K85" t="str">
            <v>@</v>
          </cell>
          <cell r="L85" t="str">
            <v>Rp.</v>
          </cell>
          <cell r="M85">
            <v>9375</v>
          </cell>
          <cell r="N85">
            <v>37500</v>
          </cell>
        </row>
        <row r="86">
          <cell r="G86">
            <v>4</v>
          </cell>
          <cell r="H86" t="str">
            <v>Bh</v>
          </cell>
          <cell r="J86" t="str">
            <v>Pasang kait angin</v>
          </cell>
          <cell r="K86" t="str">
            <v>@</v>
          </cell>
          <cell r="L86" t="str">
            <v>Rp.</v>
          </cell>
          <cell r="M86">
            <v>5175</v>
          </cell>
          <cell r="N86">
            <v>20700</v>
          </cell>
        </row>
        <row r="87">
          <cell r="G87">
            <v>2</v>
          </cell>
          <cell r="H87" t="str">
            <v>Bh</v>
          </cell>
          <cell r="J87" t="str">
            <v>Pasang gerendel jendela/Boven</v>
          </cell>
          <cell r="K87" t="str">
            <v>@</v>
          </cell>
          <cell r="L87" t="str">
            <v>Rp.</v>
          </cell>
          <cell r="M87">
            <v>4025</v>
          </cell>
          <cell r="N87">
            <v>8050</v>
          </cell>
        </row>
        <row r="88">
          <cell r="G88">
            <v>0</v>
          </cell>
          <cell r="H88" t="str">
            <v>Bh</v>
          </cell>
          <cell r="J88" t="str">
            <v>Pasang Espanolet</v>
          </cell>
          <cell r="K88" t="str">
            <v>@</v>
          </cell>
          <cell r="L88" t="str">
            <v>Rp.</v>
          </cell>
          <cell r="M88">
            <v>0</v>
          </cell>
          <cell r="N88">
            <v>0</v>
          </cell>
        </row>
        <row r="89">
          <cell r="G89">
            <v>8</v>
          </cell>
          <cell r="H89" t="str">
            <v>Bh</v>
          </cell>
          <cell r="J89" t="str">
            <v>Anker Kosen</v>
          </cell>
          <cell r="K89" t="str">
            <v>@</v>
          </cell>
          <cell r="L89" t="str">
            <v>Rp.</v>
          </cell>
          <cell r="M89">
            <v>1650</v>
          </cell>
          <cell r="N89">
            <v>13200</v>
          </cell>
        </row>
        <row r="90">
          <cell r="J90" t="str">
            <v>Jumlah</v>
          </cell>
          <cell r="M90" t="str">
            <v>Rp.</v>
          </cell>
          <cell r="N90">
            <v>1793666.99</v>
          </cell>
        </row>
        <row r="91">
          <cell r="G91" t="str">
            <v>Tipe J1</v>
          </cell>
          <cell r="R91">
            <v>1925772.31</v>
          </cell>
        </row>
        <row r="92">
          <cell r="G92">
            <v>9.6299999999999997E-2</v>
          </cell>
          <cell r="H92" t="str">
            <v>M3</v>
          </cell>
          <cell r="J92" t="str">
            <v>Pekerjaan kusen pintu, jendela dan Boven kayu klas I (Bayam)</v>
          </cell>
          <cell r="K92" t="str">
            <v>@</v>
          </cell>
          <cell r="L92" t="str">
            <v>Rp.</v>
          </cell>
          <cell r="M92">
            <v>7087500</v>
          </cell>
          <cell r="N92">
            <v>682526.25</v>
          </cell>
        </row>
        <row r="93">
          <cell r="G93">
            <v>10.265000000000001</v>
          </cell>
          <cell r="H93" t="str">
            <v>M2</v>
          </cell>
          <cell r="J93" t="str">
            <v>Pekerjaan Menie Kayu</v>
          </cell>
          <cell r="K93" t="str">
            <v>@</v>
          </cell>
          <cell r="L93" t="str">
            <v>Rp.</v>
          </cell>
          <cell r="M93">
            <v>4987</v>
          </cell>
          <cell r="N93">
            <v>51191.56</v>
          </cell>
        </row>
        <row r="94">
          <cell r="G94">
            <v>9.7424999999999997</v>
          </cell>
          <cell r="H94" t="str">
            <v>M2</v>
          </cell>
          <cell r="J94" t="str">
            <v>Pekerjaan cat Kayu</v>
          </cell>
          <cell r="K94" t="str">
            <v>@</v>
          </cell>
          <cell r="L94" t="str">
            <v>Rp.</v>
          </cell>
          <cell r="M94">
            <v>15708.75</v>
          </cell>
          <cell r="N94">
            <v>153042.5</v>
          </cell>
        </row>
        <row r="95">
          <cell r="G95">
            <v>0</v>
          </cell>
          <cell r="H95" t="str">
            <v>Bh</v>
          </cell>
          <cell r="J95" t="str">
            <v>Neut Beton</v>
          </cell>
          <cell r="K95" t="str">
            <v>@</v>
          </cell>
          <cell r="L95" t="str">
            <v>Rp.</v>
          </cell>
          <cell r="M95">
            <v>0</v>
          </cell>
          <cell r="N95">
            <v>0</v>
          </cell>
        </row>
        <row r="96">
          <cell r="G96">
            <v>0</v>
          </cell>
          <cell r="H96" t="str">
            <v>M2</v>
          </cell>
          <cell r="J96" t="str">
            <v>Pekerjaan daun pintu panil  Papan Klas I (Bayam)</v>
          </cell>
          <cell r="K96" t="str">
            <v>@</v>
          </cell>
          <cell r="L96" t="str">
            <v>Rp.</v>
          </cell>
          <cell r="M96">
            <v>0</v>
          </cell>
          <cell r="N96">
            <v>0</v>
          </cell>
        </row>
        <row r="97">
          <cell r="G97">
            <v>3.6</v>
          </cell>
          <cell r="H97" t="str">
            <v>M2</v>
          </cell>
          <cell r="J97" t="str">
            <v>Pasang daun pintu / jendela panil kaca polos 5 mm</v>
          </cell>
          <cell r="K97" t="str">
            <v>@</v>
          </cell>
          <cell r="L97" t="str">
            <v>Rp.</v>
          </cell>
          <cell r="M97">
            <v>236000</v>
          </cell>
          <cell r="N97">
            <v>849600</v>
          </cell>
        </row>
        <row r="98">
          <cell r="G98">
            <v>0</v>
          </cell>
          <cell r="H98" t="str">
            <v>M2</v>
          </cell>
          <cell r="J98" t="str">
            <v>Pasang kaca mati polos kaca polos 5 mm</v>
          </cell>
          <cell r="K98" t="str">
            <v>@</v>
          </cell>
          <cell r="L98" t="str">
            <v>Rp.</v>
          </cell>
          <cell r="M98">
            <v>0</v>
          </cell>
          <cell r="N98">
            <v>0</v>
          </cell>
        </row>
        <row r="99">
          <cell r="G99">
            <v>0</v>
          </cell>
          <cell r="H99" t="str">
            <v>M1</v>
          </cell>
          <cell r="J99" t="str">
            <v>List Daun Pintu 3/5 cm</v>
          </cell>
          <cell r="K99" t="str">
            <v>@</v>
          </cell>
          <cell r="L99" t="str">
            <v>Rp.</v>
          </cell>
          <cell r="M99">
            <v>0</v>
          </cell>
          <cell r="N99">
            <v>0</v>
          </cell>
        </row>
        <row r="100">
          <cell r="G100">
            <v>14.6</v>
          </cell>
          <cell r="H100" t="str">
            <v>M1</v>
          </cell>
          <cell r="J100" t="str">
            <v>List Kayu 1,5/3 cm</v>
          </cell>
          <cell r="K100" t="str">
            <v>@</v>
          </cell>
          <cell r="L100" t="str">
            <v>Rp.</v>
          </cell>
          <cell r="M100">
            <v>3220</v>
          </cell>
          <cell r="N100">
            <v>47012</v>
          </cell>
        </row>
        <row r="101">
          <cell r="G101">
            <v>0</v>
          </cell>
          <cell r="H101" t="str">
            <v>Bh</v>
          </cell>
          <cell r="J101" t="str">
            <v>Pasang kunci tanam double slaag</v>
          </cell>
          <cell r="K101" t="str">
            <v>@</v>
          </cell>
          <cell r="L101" t="str">
            <v>Rp.</v>
          </cell>
          <cell r="M101">
            <v>0</v>
          </cell>
          <cell r="N101">
            <v>0</v>
          </cell>
        </row>
        <row r="102">
          <cell r="G102">
            <v>0</v>
          </cell>
          <cell r="H102" t="str">
            <v>Bh</v>
          </cell>
          <cell r="J102" t="str">
            <v>Pasang engsel pintu</v>
          </cell>
          <cell r="K102" t="str">
            <v>@</v>
          </cell>
          <cell r="L102" t="str">
            <v>Rp.</v>
          </cell>
          <cell r="M102">
            <v>0</v>
          </cell>
          <cell r="N102">
            <v>0</v>
          </cell>
        </row>
        <row r="103">
          <cell r="G103">
            <v>8</v>
          </cell>
          <cell r="H103" t="str">
            <v>Bh</v>
          </cell>
          <cell r="J103" t="str">
            <v>Pasang engsel jendela/Boven</v>
          </cell>
          <cell r="K103" t="str">
            <v>@</v>
          </cell>
          <cell r="L103" t="str">
            <v>Rp.</v>
          </cell>
          <cell r="M103">
            <v>9375</v>
          </cell>
          <cell r="N103">
            <v>75000</v>
          </cell>
        </row>
        <row r="104">
          <cell r="G104">
            <v>8</v>
          </cell>
          <cell r="H104" t="str">
            <v>Bh</v>
          </cell>
          <cell r="J104" t="str">
            <v>Pasang kait angin</v>
          </cell>
          <cell r="K104" t="str">
            <v>@</v>
          </cell>
          <cell r="L104" t="str">
            <v>Rp.</v>
          </cell>
          <cell r="M104">
            <v>5175</v>
          </cell>
          <cell r="N104">
            <v>41400</v>
          </cell>
        </row>
        <row r="105">
          <cell r="G105">
            <v>4</v>
          </cell>
          <cell r="H105" t="str">
            <v>Bh</v>
          </cell>
          <cell r="J105" t="str">
            <v>Pasang gerendel jendela/Boven</v>
          </cell>
          <cell r="K105" t="str">
            <v>@</v>
          </cell>
          <cell r="L105" t="str">
            <v>Rp.</v>
          </cell>
          <cell r="M105">
            <v>4025</v>
          </cell>
          <cell r="N105">
            <v>16100</v>
          </cell>
        </row>
        <row r="106">
          <cell r="G106">
            <v>0</v>
          </cell>
          <cell r="H106" t="str">
            <v>Bh</v>
          </cell>
          <cell r="J106" t="str">
            <v>Pasang Espanolet</v>
          </cell>
          <cell r="K106" t="str">
            <v>@</v>
          </cell>
          <cell r="L106" t="str">
            <v>Rp.</v>
          </cell>
          <cell r="M106">
            <v>0</v>
          </cell>
          <cell r="N106">
            <v>0</v>
          </cell>
        </row>
        <row r="107">
          <cell r="G107">
            <v>6</v>
          </cell>
          <cell r="H107" t="str">
            <v>Bh</v>
          </cell>
          <cell r="J107" t="str">
            <v>Anker Kosen</v>
          </cell>
          <cell r="K107" t="str">
            <v>@</v>
          </cell>
          <cell r="L107" t="str">
            <v>Rp.</v>
          </cell>
          <cell r="M107">
            <v>1650</v>
          </cell>
          <cell r="N107">
            <v>9900</v>
          </cell>
        </row>
        <row r="108">
          <cell r="J108" t="str">
            <v>Jumlah</v>
          </cell>
          <cell r="M108" t="str">
            <v>Rp.</v>
          </cell>
          <cell r="N108">
            <v>1925772.31</v>
          </cell>
        </row>
        <row r="109">
          <cell r="G109" t="str">
            <v>Tipe J2</v>
          </cell>
          <cell r="R109">
            <v>2813498.94</v>
          </cell>
        </row>
        <row r="110">
          <cell r="G110">
            <v>0.1358</v>
          </cell>
          <cell r="H110" t="str">
            <v>M3</v>
          </cell>
          <cell r="J110" t="str">
            <v>Pekerjaan kusen pintu, jendela dan Boven kayu klas I (Bayam)</v>
          </cell>
          <cell r="K110" t="str">
            <v>@</v>
          </cell>
          <cell r="L110" t="str">
            <v>Rp.</v>
          </cell>
          <cell r="M110">
            <v>7087500</v>
          </cell>
          <cell r="N110">
            <v>962482.5</v>
          </cell>
        </row>
        <row r="111">
          <cell r="G111">
            <v>14.932</v>
          </cell>
          <cell r="H111" t="str">
            <v>M2</v>
          </cell>
          <cell r="J111" t="str">
            <v>Pekerjaan Menie Kayu</v>
          </cell>
          <cell r="K111" t="str">
            <v>@</v>
          </cell>
          <cell r="L111" t="str">
            <v>Rp.</v>
          </cell>
          <cell r="M111">
            <v>4987</v>
          </cell>
          <cell r="N111">
            <v>74465.88</v>
          </cell>
        </row>
        <row r="112">
          <cell r="G112">
            <v>14.194800000000001</v>
          </cell>
          <cell r="H112" t="str">
            <v>M2</v>
          </cell>
          <cell r="J112" t="str">
            <v>Pekerjaan cat Kayu</v>
          </cell>
          <cell r="K112" t="str">
            <v>@</v>
          </cell>
          <cell r="L112" t="str">
            <v>Rp.</v>
          </cell>
          <cell r="M112">
            <v>15708.75</v>
          </cell>
          <cell r="N112">
            <v>222982.56</v>
          </cell>
        </row>
        <row r="113">
          <cell r="G113">
            <v>0</v>
          </cell>
          <cell r="H113" t="str">
            <v>Bh</v>
          </cell>
          <cell r="J113" t="str">
            <v>Neut Beton</v>
          </cell>
          <cell r="K113" t="str">
            <v>@</v>
          </cell>
          <cell r="L113" t="str">
            <v>Rp.</v>
          </cell>
          <cell r="M113">
            <v>0</v>
          </cell>
          <cell r="N113">
            <v>0</v>
          </cell>
        </row>
        <row r="114">
          <cell r="G114">
            <v>0</v>
          </cell>
          <cell r="H114" t="str">
            <v>M2</v>
          </cell>
          <cell r="J114" t="str">
            <v>Pekerjaan daun pintu panil  Papan Klas I (Bayam)</v>
          </cell>
          <cell r="K114" t="str">
            <v>@</v>
          </cell>
          <cell r="L114" t="str">
            <v>Rp.</v>
          </cell>
          <cell r="M114">
            <v>0</v>
          </cell>
          <cell r="N114">
            <v>0</v>
          </cell>
        </row>
        <row r="115">
          <cell r="G115">
            <v>5.4</v>
          </cell>
          <cell r="H115" t="str">
            <v>M2</v>
          </cell>
          <cell r="J115" t="str">
            <v>Pasang daun pintu / jendela panil kaca polos 5 mm</v>
          </cell>
          <cell r="K115" t="str">
            <v>@</v>
          </cell>
          <cell r="L115" t="str">
            <v>Rp.</v>
          </cell>
          <cell r="M115">
            <v>236000</v>
          </cell>
          <cell r="N115">
            <v>1274400</v>
          </cell>
        </row>
        <row r="116">
          <cell r="G116">
            <v>0</v>
          </cell>
          <cell r="H116" t="str">
            <v>M2</v>
          </cell>
          <cell r="J116" t="str">
            <v>Pasang kaca mati polos kaca polos 5 mm</v>
          </cell>
          <cell r="K116" t="str">
            <v>@</v>
          </cell>
          <cell r="L116" t="str">
            <v>Rp.</v>
          </cell>
          <cell r="M116">
            <v>0</v>
          </cell>
          <cell r="N116">
            <v>0</v>
          </cell>
        </row>
        <row r="117">
          <cell r="G117">
            <v>0</v>
          </cell>
          <cell r="H117" t="str">
            <v>M1</v>
          </cell>
          <cell r="J117" t="str">
            <v>List Daun Pintu 3/5 cm</v>
          </cell>
          <cell r="K117" t="str">
            <v>@</v>
          </cell>
          <cell r="L117" t="str">
            <v>Rp.</v>
          </cell>
          <cell r="M117">
            <v>0</v>
          </cell>
          <cell r="N117">
            <v>0</v>
          </cell>
        </row>
        <row r="118">
          <cell r="G118">
            <v>21.9</v>
          </cell>
          <cell r="H118" t="str">
            <v>M1</v>
          </cell>
          <cell r="J118" t="str">
            <v>List Kayu 1,5/3 cm</v>
          </cell>
          <cell r="K118" t="str">
            <v>@</v>
          </cell>
          <cell r="L118" t="str">
            <v>Rp.</v>
          </cell>
          <cell r="M118">
            <v>3220</v>
          </cell>
          <cell r="N118">
            <v>70518</v>
          </cell>
        </row>
        <row r="119">
          <cell r="G119">
            <v>0</v>
          </cell>
          <cell r="H119" t="str">
            <v>Bh</v>
          </cell>
          <cell r="J119" t="str">
            <v>Pasang kunci tanam double slaag</v>
          </cell>
          <cell r="K119" t="str">
            <v>@</v>
          </cell>
          <cell r="L119" t="str">
            <v>Rp.</v>
          </cell>
          <cell r="M119">
            <v>0</v>
          </cell>
          <cell r="N119">
            <v>0</v>
          </cell>
        </row>
        <row r="120">
          <cell r="G120">
            <v>0</v>
          </cell>
          <cell r="H120" t="str">
            <v>Bh</v>
          </cell>
          <cell r="J120" t="str">
            <v>Pasang engsel pintu</v>
          </cell>
          <cell r="K120" t="str">
            <v>@</v>
          </cell>
          <cell r="L120" t="str">
            <v>Rp.</v>
          </cell>
          <cell r="M120">
            <v>0</v>
          </cell>
          <cell r="N120">
            <v>0</v>
          </cell>
        </row>
        <row r="121">
          <cell r="G121">
            <v>12</v>
          </cell>
          <cell r="H121" t="str">
            <v>Bh</v>
          </cell>
          <cell r="J121" t="str">
            <v>Pasang engsel jendela/Boven</v>
          </cell>
          <cell r="K121" t="str">
            <v>@</v>
          </cell>
          <cell r="L121" t="str">
            <v>Rp.</v>
          </cell>
          <cell r="M121">
            <v>9375</v>
          </cell>
          <cell r="N121">
            <v>112500</v>
          </cell>
        </row>
        <row r="122">
          <cell r="G122">
            <v>12</v>
          </cell>
          <cell r="H122" t="str">
            <v>Bh</v>
          </cell>
          <cell r="J122" t="str">
            <v>Pasang kait angin</v>
          </cell>
          <cell r="K122" t="str">
            <v>@</v>
          </cell>
          <cell r="L122" t="str">
            <v>Rp.</v>
          </cell>
          <cell r="M122">
            <v>5175</v>
          </cell>
          <cell r="N122">
            <v>62100</v>
          </cell>
        </row>
        <row r="123">
          <cell r="G123">
            <v>6</v>
          </cell>
          <cell r="H123" t="str">
            <v>Bh</v>
          </cell>
          <cell r="J123" t="str">
            <v>Pasang gerendel jendela/Boven</v>
          </cell>
          <cell r="K123" t="str">
            <v>@</v>
          </cell>
          <cell r="L123" t="str">
            <v>Rp.</v>
          </cell>
          <cell r="M123">
            <v>4025</v>
          </cell>
          <cell r="N123">
            <v>24150</v>
          </cell>
        </row>
        <row r="124">
          <cell r="G124">
            <v>0</v>
          </cell>
          <cell r="H124" t="str">
            <v>Bh</v>
          </cell>
          <cell r="J124" t="str">
            <v>Pasang Espanolet</v>
          </cell>
          <cell r="K124" t="str">
            <v>@</v>
          </cell>
          <cell r="L124" t="str">
            <v>Rp.</v>
          </cell>
          <cell r="M124">
            <v>0</v>
          </cell>
          <cell r="N124">
            <v>0</v>
          </cell>
        </row>
        <row r="125">
          <cell r="G125">
            <v>6</v>
          </cell>
          <cell r="H125" t="str">
            <v>Bh</v>
          </cell>
          <cell r="J125" t="str">
            <v>Anker Kosen</v>
          </cell>
          <cell r="K125" t="str">
            <v>@</v>
          </cell>
          <cell r="L125" t="str">
            <v>Rp.</v>
          </cell>
          <cell r="M125">
            <v>1650</v>
          </cell>
          <cell r="N125">
            <v>9900</v>
          </cell>
        </row>
        <row r="126">
          <cell r="J126" t="str">
            <v>Jumlah</v>
          </cell>
          <cell r="M126" t="str">
            <v>Rp.</v>
          </cell>
          <cell r="N126">
            <v>2813498.94</v>
          </cell>
        </row>
        <row r="127">
          <cell r="G127" t="str">
            <v>Tipe J3</v>
          </cell>
          <cell r="R127">
            <v>2334781.67</v>
          </cell>
        </row>
        <row r="128">
          <cell r="G128">
            <v>0.111</v>
          </cell>
          <cell r="H128" t="str">
            <v>M3</v>
          </cell>
          <cell r="J128" t="str">
            <v>Pekerjaan kusen pintu, jendela dan Boven kayu klas I (Bayam)</v>
          </cell>
          <cell r="K128" t="str">
            <v>@</v>
          </cell>
          <cell r="L128" t="str">
            <v>Rp.</v>
          </cell>
          <cell r="M128">
            <v>7087500</v>
          </cell>
          <cell r="N128">
            <v>786712.5</v>
          </cell>
        </row>
        <row r="129">
          <cell r="G129">
            <v>11.847</v>
          </cell>
          <cell r="H129" t="str">
            <v>M2</v>
          </cell>
          <cell r="J129" t="str">
            <v>Pekerjaan Menie Kayu</v>
          </cell>
          <cell r="K129" t="str">
            <v>@</v>
          </cell>
          <cell r="L129" t="str">
            <v>Rp.</v>
          </cell>
          <cell r="M129">
            <v>4987</v>
          </cell>
          <cell r="N129">
            <v>59080.99</v>
          </cell>
        </row>
        <row r="130">
          <cell r="G130">
            <v>11.2447</v>
          </cell>
          <cell r="H130" t="str">
            <v>M2</v>
          </cell>
          <cell r="J130" t="str">
            <v>Pekerjaan cat Kayu</v>
          </cell>
          <cell r="K130" t="str">
            <v>@</v>
          </cell>
          <cell r="L130" t="str">
            <v>Rp.</v>
          </cell>
          <cell r="M130">
            <v>15708.75</v>
          </cell>
          <cell r="N130">
            <v>176640.18</v>
          </cell>
        </row>
        <row r="131">
          <cell r="G131">
            <v>0</v>
          </cell>
          <cell r="H131" t="str">
            <v>Bh</v>
          </cell>
          <cell r="J131" t="str">
            <v>Neut Beton</v>
          </cell>
          <cell r="K131" t="str">
            <v>@</v>
          </cell>
          <cell r="L131" t="str">
            <v>Rp.</v>
          </cell>
          <cell r="M131">
            <v>0</v>
          </cell>
          <cell r="N131">
            <v>0</v>
          </cell>
        </row>
        <row r="132">
          <cell r="G132">
            <v>0</v>
          </cell>
          <cell r="H132" t="str">
            <v>M2</v>
          </cell>
          <cell r="J132" t="str">
            <v>Pekerjaan daun pintu panil  Papan Klas I (Bayam)</v>
          </cell>
          <cell r="K132" t="str">
            <v>@</v>
          </cell>
          <cell r="L132" t="str">
            <v>Rp.</v>
          </cell>
          <cell r="M132">
            <v>0</v>
          </cell>
          <cell r="N132">
            <v>0</v>
          </cell>
        </row>
        <row r="133">
          <cell r="G133">
            <v>4.72</v>
          </cell>
          <cell r="H133" t="str">
            <v>M2</v>
          </cell>
          <cell r="J133" t="str">
            <v>Pasang daun pintu / jendela panil kaca polos 5 mm</v>
          </cell>
          <cell r="K133" t="str">
            <v>@</v>
          </cell>
          <cell r="L133" t="str">
            <v>Rp.</v>
          </cell>
          <cell r="M133">
            <v>236000</v>
          </cell>
          <cell r="N133">
            <v>1113920</v>
          </cell>
        </row>
        <row r="134">
          <cell r="G134">
            <v>0</v>
          </cell>
          <cell r="H134" t="str">
            <v>M2</v>
          </cell>
          <cell r="J134" t="str">
            <v>Pasang kaca mati polos kaca polos 5 mm</v>
          </cell>
          <cell r="K134" t="str">
            <v>@</v>
          </cell>
          <cell r="L134" t="str">
            <v>Rp.</v>
          </cell>
          <cell r="M134">
            <v>0</v>
          </cell>
          <cell r="N134">
            <v>0</v>
          </cell>
        </row>
        <row r="135">
          <cell r="G135">
            <v>0</v>
          </cell>
          <cell r="H135" t="str">
            <v>M1</v>
          </cell>
          <cell r="J135" t="str">
            <v>List Daun Pintu 3/5 cm</v>
          </cell>
          <cell r="K135" t="str">
            <v>@</v>
          </cell>
          <cell r="L135" t="str">
            <v>Rp.</v>
          </cell>
          <cell r="M135">
            <v>0</v>
          </cell>
          <cell r="N135">
            <v>0</v>
          </cell>
        </row>
        <row r="136">
          <cell r="G136">
            <v>17.399999999999999</v>
          </cell>
          <cell r="H136" t="str">
            <v>M1</v>
          </cell>
          <cell r="J136" t="str">
            <v>List Kayu 1,5/3 cm</v>
          </cell>
          <cell r="K136" t="str">
            <v>@</v>
          </cell>
          <cell r="L136" t="str">
            <v>Rp.</v>
          </cell>
          <cell r="M136">
            <v>3220</v>
          </cell>
          <cell r="N136">
            <v>56028</v>
          </cell>
        </row>
        <row r="137">
          <cell r="G137">
            <v>0</v>
          </cell>
          <cell r="H137" t="str">
            <v>Bh</v>
          </cell>
          <cell r="J137" t="str">
            <v>Pasang kunci tanam double slaag</v>
          </cell>
          <cell r="K137" t="str">
            <v>@</v>
          </cell>
          <cell r="L137" t="str">
            <v>Rp.</v>
          </cell>
          <cell r="M137">
            <v>0</v>
          </cell>
          <cell r="N137">
            <v>0</v>
          </cell>
        </row>
        <row r="138">
          <cell r="G138">
            <v>0</v>
          </cell>
          <cell r="H138" t="str">
            <v>Bh</v>
          </cell>
          <cell r="J138" t="str">
            <v>Pasang engsel pintu</v>
          </cell>
          <cell r="K138" t="str">
            <v>@</v>
          </cell>
          <cell r="L138" t="str">
            <v>Rp.</v>
          </cell>
          <cell r="M138">
            <v>0</v>
          </cell>
          <cell r="N138">
            <v>0</v>
          </cell>
        </row>
        <row r="139">
          <cell r="G139">
            <v>8</v>
          </cell>
          <cell r="H139" t="str">
            <v>Bh</v>
          </cell>
          <cell r="J139" t="str">
            <v>Pasang engsel jendela/Boven</v>
          </cell>
          <cell r="K139" t="str">
            <v>@</v>
          </cell>
          <cell r="L139" t="str">
            <v>Rp.</v>
          </cell>
          <cell r="M139">
            <v>9375</v>
          </cell>
          <cell r="N139">
            <v>75000</v>
          </cell>
        </row>
        <row r="140">
          <cell r="G140">
            <v>8</v>
          </cell>
          <cell r="H140" t="str">
            <v>Bh</v>
          </cell>
          <cell r="J140" t="str">
            <v>Pasang kait angin</v>
          </cell>
          <cell r="K140" t="str">
            <v>@</v>
          </cell>
          <cell r="L140" t="str">
            <v>Rp.</v>
          </cell>
          <cell r="M140">
            <v>5175</v>
          </cell>
          <cell r="N140">
            <v>41400</v>
          </cell>
        </row>
        <row r="141">
          <cell r="G141">
            <v>4</v>
          </cell>
          <cell r="H141" t="str">
            <v>Bh</v>
          </cell>
          <cell r="J141" t="str">
            <v>Pasang gerendel jendela/Boven</v>
          </cell>
          <cell r="K141" t="str">
            <v>@</v>
          </cell>
          <cell r="L141" t="str">
            <v>Rp.</v>
          </cell>
          <cell r="M141">
            <v>4025</v>
          </cell>
          <cell r="N141">
            <v>16100</v>
          </cell>
        </row>
        <row r="142">
          <cell r="G142">
            <v>0</v>
          </cell>
          <cell r="H142" t="str">
            <v>Bh</v>
          </cell>
          <cell r="J142" t="str">
            <v>Pasang Espanolet</v>
          </cell>
          <cell r="K142" t="str">
            <v>@</v>
          </cell>
          <cell r="L142" t="str">
            <v>Rp.</v>
          </cell>
          <cell r="M142">
            <v>0</v>
          </cell>
          <cell r="N142">
            <v>0</v>
          </cell>
        </row>
        <row r="143">
          <cell r="G143">
            <v>6</v>
          </cell>
          <cell r="H143" t="str">
            <v>Bh</v>
          </cell>
          <cell r="J143" t="str">
            <v>Anker Kosen</v>
          </cell>
          <cell r="K143" t="str">
            <v>@</v>
          </cell>
          <cell r="L143" t="str">
            <v>Rp.</v>
          </cell>
          <cell r="M143">
            <v>1650</v>
          </cell>
          <cell r="N143">
            <v>9900</v>
          </cell>
        </row>
        <row r="144">
          <cell r="J144" t="str">
            <v>Jumlah</v>
          </cell>
          <cell r="M144" t="str">
            <v>Rp.</v>
          </cell>
          <cell r="N144">
            <v>2334781.67</v>
          </cell>
        </row>
        <row r="145">
          <cell r="G145" t="str">
            <v>Tipe J4</v>
          </cell>
          <cell r="R145">
            <v>759791.54</v>
          </cell>
        </row>
        <row r="146">
          <cell r="G146">
            <v>6.8599999999999994E-2</v>
          </cell>
          <cell r="H146" t="str">
            <v>M3</v>
          </cell>
          <cell r="J146" t="str">
            <v>Pekerjaan kusen pintu, jendela dan Boven kayu klas I (Bayam)</v>
          </cell>
          <cell r="K146" t="str">
            <v>@</v>
          </cell>
          <cell r="L146" t="str">
            <v>Rp.</v>
          </cell>
          <cell r="M146">
            <v>7087500</v>
          </cell>
          <cell r="N146">
            <v>486202.5</v>
          </cell>
        </row>
        <row r="147">
          <cell r="G147">
            <v>3.7240000000000002</v>
          </cell>
          <cell r="H147" t="str">
            <v>M2</v>
          </cell>
          <cell r="J147" t="str">
            <v>Pekerjaan Menie Kayu</v>
          </cell>
          <cell r="K147" t="str">
            <v>@</v>
          </cell>
          <cell r="L147" t="str">
            <v>Rp.</v>
          </cell>
          <cell r="M147">
            <v>4987</v>
          </cell>
          <cell r="N147">
            <v>18571.59</v>
          </cell>
        </row>
        <row r="148">
          <cell r="G148">
            <v>3.3515999999999999</v>
          </cell>
          <cell r="H148" t="str">
            <v>M2</v>
          </cell>
          <cell r="J148" t="str">
            <v>Pekerjaan cat Kayu</v>
          </cell>
          <cell r="K148" t="str">
            <v>@</v>
          </cell>
          <cell r="L148" t="str">
            <v>Rp.</v>
          </cell>
          <cell r="M148">
            <v>15708.75</v>
          </cell>
          <cell r="N148">
            <v>52649.45</v>
          </cell>
        </row>
        <row r="149">
          <cell r="G149">
            <v>0</v>
          </cell>
          <cell r="H149" t="str">
            <v>Bh</v>
          </cell>
          <cell r="J149" t="str">
            <v>Neut Beton</v>
          </cell>
          <cell r="K149" t="str">
            <v>@</v>
          </cell>
          <cell r="L149" t="str">
            <v>Rp.</v>
          </cell>
          <cell r="M149">
            <v>0</v>
          </cell>
          <cell r="N149">
            <v>0</v>
          </cell>
        </row>
        <row r="150">
          <cell r="G150">
            <v>0</v>
          </cell>
          <cell r="H150" t="str">
            <v>M2</v>
          </cell>
          <cell r="J150" t="str">
            <v>Pekerjaan daun pintu panil  Papan Klas I (Bayam)</v>
          </cell>
          <cell r="K150" t="str">
            <v>@</v>
          </cell>
          <cell r="L150" t="str">
            <v>Rp.</v>
          </cell>
          <cell r="M150">
            <v>0</v>
          </cell>
          <cell r="N150">
            <v>0</v>
          </cell>
        </row>
        <row r="151">
          <cell r="G151">
            <v>0</v>
          </cell>
          <cell r="H151" t="str">
            <v>M2</v>
          </cell>
          <cell r="J151" t="str">
            <v>Pasang daun pintu / jendela panil kaca polos 5 mm</v>
          </cell>
          <cell r="K151" t="str">
            <v>@</v>
          </cell>
          <cell r="L151" t="str">
            <v>Rp.</v>
          </cell>
          <cell r="M151">
            <v>0</v>
          </cell>
          <cell r="N151">
            <v>0</v>
          </cell>
        </row>
        <row r="152">
          <cell r="G152">
            <v>1.4</v>
          </cell>
          <cell r="H152" t="str">
            <v>M2</v>
          </cell>
          <cell r="J152" t="str">
            <v>Pasang kaca mati polos kaca polos 5 mm</v>
          </cell>
          <cell r="K152" t="str">
            <v>@</v>
          </cell>
          <cell r="L152" t="str">
            <v>Rp.</v>
          </cell>
          <cell r="M152">
            <v>110740</v>
          </cell>
          <cell r="N152">
            <v>155036</v>
          </cell>
        </row>
        <row r="153">
          <cell r="G153">
            <v>0</v>
          </cell>
          <cell r="H153" t="str">
            <v>M1</v>
          </cell>
          <cell r="J153" t="str">
            <v>List Daun Pintu 3/5 cm</v>
          </cell>
          <cell r="K153" t="str">
            <v>@</v>
          </cell>
          <cell r="L153" t="str">
            <v>Rp.</v>
          </cell>
          <cell r="M153">
            <v>0</v>
          </cell>
          <cell r="N153">
            <v>0</v>
          </cell>
        </row>
        <row r="154">
          <cell r="G154">
            <v>10.6</v>
          </cell>
          <cell r="H154" t="str">
            <v>M1</v>
          </cell>
          <cell r="J154" t="str">
            <v>List Kayu 1,5/3 cm</v>
          </cell>
          <cell r="K154" t="str">
            <v>@</v>
          </cell>
          <cell r="L154" t="str">
            <v>Rp.</v>
          </cell>
          <cell r="M154">
            <v>3220</v>
          </cell>
          <cell r="N154">
            <v>34132</v>
          </cell>
        </row>
        <row r="155">
          <cell r="G155">
            <v>0</v>
          </cell>
          <cell r="H155" t="str">
            <v>Bh</v>
          </cell>
          <cell r="J155" t="str">
            <v>Pasang kunci tanam double slaag</v>
          </cell>
          <cell r="K155" t="str">
            <v>@</v>
          </cell>
          <cell r="L155" t="str">
            <v>Rp.</v>
          </cell>
          <cell r="M155">
            <v>0</v>
          </cell>
          <cell r="N155">
            <v>0</v>
          </cell>
        </row>
        <row r="156">
          <cell r="G156">
            <v>0</v>
          </cell>
          <cell r="H156" t="str">
            <v>Bh</v>
          </cell>
          <cell r="J156" t="str">
            <v>Pasang engsel pintu</v>
          </cell>
          <cell r="K156" t="str">
            <v>@</v>
          </cell>
          <cell r="L156" t="str">
            <v>Rp.</v>
          </cell>
          <cell r="M156">
            <v>0</v>
          </cell>
          <cell r="N156">
            <v>0</v>
          </cell>
        </row>
        <row r="157">
          <cell r="G157">
            <v>0</v>
          </cell>
          <cell r="H157" t="str">
            <v>Bh</v>
          </cell>
          <cell r="J157" t="str">
            <v>Pasang engsel jendela/Boven</v>
          </cell>
          <cell r="K157" t="str">
            <v>@</v>
          </cell>
          <cell r="L157" t="str">
            <v>Rp.</v>
          </cell>
          <cell r="M157">
            <v>0</v>
          </cell>
          <cell r="N157">
            <v>0</v>
          </cell>
        </row>
        <row r="158">
          <cell r="G158">
            <v>0</v>
          </cell>
          <cell r="H158" t="str">
            <v>Bh</v>
          </cell>
          <cell r="J158" t="str">
            <v>Pasang kait angin</v>
          </cell>
          <cell r="K158" t="str">
            <v>@</v>
          </cell>
          <cell r="L158" t="str">
            <v>Rp.</v>
          </cell>
          <cell r="M158">
            <v>0</v>
          </cell>
          <cell r="N158">
            <v>0</v>
          </cell>
        </row>
        <row r="159">
          <cell r="G159">
            <v>0</v>
          </cell>
          <cell r="H159" t="str">
            <v>Bh</v>
          </cell>
          <cell r="J159" t="str">
            <v>Pasang gerendel jendela/Boven</v>
          </cell>
          <cell r="K159" t="str">
            <v>@</v>
          </cell>
          <cell r="L159" t="str">
            <v>Rp.</v>
          </cell>
          <cell r="M159">
            <v>0</v>
          </cell>
          <cell r="N159">
            <v>0</v>
          </cell>
        </row>
        <row r="160">
          <cell r="G160">
            <v>0</v>
          </cell>
          <cell r="H160" t="str">
            <v>Bh</v>
          </cell>
          <cell r="J160" t="str">
            <v>Pasang Espanolet</v>
          </cell>
          <cell r="K160" t="str">
            <v>@</v>
          </cell>
          <cell r="L160" t="str">
            <v>Rp.</v>
          </cell>
          <cell r="M160">
            <v>0</v>
          </cell>
          <cell r="N160">
            <v>0</v>
          </cell>
        </row>
        <row r="161">
          <cell r="G161">
            <v>8</v>
          </cell>
          <cell r="H161" t="str">
            <v>Bh</v>
          </cell>
          <cell r="J161" t="str">
            <v>Anker Kosen</v>
          </cell>
          <cell r="K161" t="str">
            <v>@</v>
          </cell>
          <cell r="L161" t="str">
            <v>Rp.</v>
          </cell>
          <cell r="M161">
            <v>1650</v>
          </cell>
          <cell r="N161">
            <v>13200</v>
          </cell>
        </row>
        <row r="162">
          <cell r="J162" t="str">
            <v>Jumlah</v>
          </cell>
          <cell r="M162" t="str">
            <v>Rp.</v>
          </cell>
          <cell r="N162">
            <v>759791.54</v>
          </cell>
        </row>
        <row r="163">
          <cell r="G163" t="str">
            <v>Tipe J5</v>
          </cell>
          <cell r="R163">
            <v>2207813.2000000002</v>
          </cell>
        </row>
        <row r="164">
          <cell r="G164">
            <v>0.16969999999999999</v>
          </cell>
          <cell r="H164" t="str">
            <v>M3</v>
          </cell>
          <cell r="J164" t="str">
            <v>Pekerjaan kusen pintu, jendela dan Boven kayu klas I (Bayam)</v>
          </cell>
          <cell r="K164" t="str">
            <v>@</v>
          </cell>
          <cell r="L164" t="str">
            <v>Rp.</v>
          </cell>
          <cell r="M164">
            <v>7087500</v>
          </cell>
          <cell r="N164">
            <v>1202748.75</v>
          </cell>
        </row>
        <row r="165">
          <cell r="G165">
            <v>9.5760000000000005</v>
          </cell>
          <cell r="H165" t="str">
            <v>M2</v>
          </cell>
          <cell r="J165" t="str">
            <v>Pekerjaan Menie Kayu</v>
          </cell>
          <cell r="K165" t="str">
            <v>@</v>
          </cell>
          <cell r="L165" t="str">
            <v>Rp.</v>
          </cell>
          <cell r="M165">
            <v>4987</v>
          </cell>
          <cell r="N165">
            <v>47755.51</v>
          </cell>
        </row>
        <row r="166">
          <cell r="G166">
            <v>8.3106000000000009</v>
          </cell>
          <cell r="H166" t="str">
            <v>M2</v>
          </cell>
          <cell r="J166" t="str">
            <v>Pekerjaan cat Kayu</v>
          </cell>
          <cell r="K166" t="str">
            <v>@</v>
          </cell>
          <cell r="L166" t="str">
            <v>Rp.</v>
          </cell>
          <cell r="M166">
            <v>15708.75</v>
          </cell>
          <cell r="N166">
            <v>130549.14</v>
          </cell>
        </row>
        <row r="167">
          <cell r="G167">
            <v>0</v>
          </cell>
          <cell r="H167" t="str">
            <v>Bh</v>
          </cell>
          <cell r="J167" t="str">
            <v>Neut Beton</v>
          </cell>
          <cell r="K167" t="str">
            <v>@</v>
          </cell>
          <cell r="L167" t="str">
            <v>Rp.</v>
          </cell>
          <cell r="M167">
            <v>0</v>
          </cell>
          <cell r="N167">
            <v>0</v>
          </cell>
        </row>
        <row r="168">
          <cell r="G168">
            <v>0</v>
          </cell>
          <cell r="H168" t="str">
            <v>M2</v>
          </cell>
          <cell r="J168" t="str">
            <v>Pekerjaan daun pintu panil  Papan Klas I (Bayam)</v>
          </cell>
          <cell r="K168" t="str">
            <v>@</v>
          </cell>
          <cell r="L168" t="str">
            <v>Rp.</v>
          </cell>
          <cell r="M168">
            <v>0</v>
          </cell>
          <cell r="N168">
            <v>0</v>
          </cell>
        </row>
        <row r="169">
          <cell r="G169">
            <v>0</v>
          </cell>
          <cell r="H169" t="str">
            <v>M2</v>
          </cell>
          <cell r="J169" t="str">
            <v>Pasang daun pintu / jendela panil kaca polos 5 mm</v>
          </cell>
          <cell r="K169" t="str">
            <v>@</v>
          </cell>
          <cell r="L169" t="str">
            <v>Rp.</v>
          </cell>
          <cell r="M169">
            <v>0</v>
          </cell>
          <cell r="N169">
            <v>0</v>
          </cell>
        </row>
        <row r="170">
          <cell r="G170">
            <v>6.27</v>
          </cell>
          <cell r="H170" t="str">
            <v>M2</v>
          </cell>
          <cell r="J170" t="str">
            <v>Pasang kaca mati polos kaca polos 5 mm</v>
          </cell>
          <cell r="K170" t="str">
            <v>@</v>
          </cell>
          <cell r="L170" t="str">
            <v>Rp.</v>
          </cell>
          <cell r="M170">
            <v>110740</v>
          </cell>
          <cell r="N170">
            <v>694339.8</v>
          </cell>
        </row>
        <row r="171">
          <cell r="G171">
            <v>0</v>
          </cell>
          <cell r="H171" t="str">
            <v>M1</v>
          </cell>
          <cell r="J171" t="str">
            <v>List Daun Pintu 3/5 cm</v>
          </cell>
          <cell r="K171" t="str">
            <v>@</v>
          </cell>
          <cell r="L171" t="str">
            <v>Rp.</v>
          </cell>
          <cell r="M171">
            <v>0</v>
          </cell>
          <cell r="N171">
            <v>0</v>
          </cell>
        </row>
        <row r="172">
          <cell r="G172">
            <v>36</v>
          </cell>
          <cell r="H172" t="str">
            <v>M1</v>
          </cell>
          <cell r="J172" t="str">
            <v>List Kayu 1,5/3 cm</v>
          </cell>
          <cell r="K172" t="str">
            <v>@</v>
          </cell>
          <cell r="L172" t="str">
            <v>Rp.</v>
          </cell>
          <cell r="M172">
            <v>3220</v>
          </cell>
          <cell r="N172">
            <v>115920</v>
          </cell>
        </row>
        <row r="173">
          <cell r="G173">
            <v>0</v>
          </cell>
          <cell r="H173" t="str">
            <v>Bh</v>
          </cell>
          <cell r="J173" t="str">
            <v>Pasang kunci tanam double slaag</v>
          </cell>
          <cell r="K173" t="str">
            <v>@</v>
          </cell>
          <cell r="L173" t="str">
            <v>Rp.</v>
          </cell>
          <cell r="M173">
            <v>0</v>
          </cell>
          <cell r="N173">
            <v>0</v>
          </cell>
        </row>
        <row r="174">
          <cell r="G174">
            <v>0</v>
          </cell>
          <cell r="H174" t="str">
            <v>Bh</v>
          </cell>
          <cell r="J174" t="str">
            <v>Pasang engsel pintu</v>
          </cell>
          <cell r="K174" t="str">
            <v>@</v>
          </cell>
          <cell r="L174" t="str">
            <v>Rp.</v>
          </cell>
          <cell r="M174">
            <v>0</v>
          </cell>
          <cell r="N174">
            <v>0</v>
          </cell>
        </row>
        <row r="175">
          <cell r="G175">
            <v>0</v>
          </cell>
          <cell r="H175" t="str">
            <v>Bh</v>
          </cell>
          <cell r="J175" t="str">
            <v>Pasang engsel jendela/Boven</v>
          </cell>
          <cell r="K175" t="str">
            <v>@</v>
          </cell>
          <cell r="L175" t="str">
            <v>Rp.</v>
          </cell>
          <cell r="M175">
            <v>0</v>
          </cell>
          <cell r="N175">
            <v>0</v>
          </cell>
        </row>
        <row r="176">
          <cell r="G176">
            <v>0</v>
          </cell>
          <cell r="H176" t="str">
            <v>Bh</v>
          </cell>
          <cell r="J176" t="str">
            <v>Pasang kait angin</v>
          </cell>
          <cell r="K176" t="str">
            <v>@</v>
          </cell>
          <cell r="L176" t="str">
            <v>Rp.</v>
          </cell>
          <cell r="M176">
            <v>0</v>
          </cell>
          <cell r="N176">
            <v>0</v>
          </cell>
        </row>
        <row r="177">
          <cell r="G177">
            <v>0</v>
          </cell>
          <cell r="H177" t="str">
            <v>Bh</v>
          </cell>
          <cell r="J177" t="str">
            <v>Pasang gerendel jendela/Boven</v>
          </cell>
          <cell r="K177" t="str">
            <v>@</v>
          </cell>
          <cell r="L177" t="str">
            <v>Rp.</v>
          </cell>
          <cell r="M177">
            <v>0</v>
          </cell>
          <cell r="N177">
            <v>0</v>
          </cell>
        </row>
        <row r="178">
          <cell r="G178">
            <v>0</v>
          </cell>
          <cell r="H178" t="str">
            <v>Bh</v>
          </cell>
          <cell r="J178" t="str">
            <v>Pasang Espanolet</v>
          </cell>
          <cell r="K178" t="str">
            <v>@</v>
          </cell>
          <cell r="L178" t="str">
            <v>Rp.</v>
          </cell>
          <cell r="M178">
            <v>0</v>
          </cell>
          <cell r="N178">
            <v>0</v>
          </cell>
        </row>
        <row r="179">
          <cell r="G179">
            <v>10</v>
          </cell>
          <cell r="H179" t="str">
            <v>Bh</v>
          </cell>
          <cell r="J179" t="str">
            <v>Anker Kosen</v>
          </cell>
          <cell r="K179" t="str">
            <v>@</v>
          </cell>
          <cell r="L179" t="str">
            <v>Rp.</v>
          </cell>
          <cell r="M179">
            <v>1650</v>
          </cell>
          <cell r="N179">
            <v>16500</v>
          </cell>
        </row>
        <row r="180">
          <cell r="J180" t="str">
            <v>Jumlah</v>
          </cell>
          <cell r="M180" t="str">
            <v>Rp.</v>
          </cell>
          <cell r="N180">
            <v>2207813.2000000002</v>
          </cell>
        </row>
        <row r="383">
          <cell r="G383" t="str">
            <v>Tipe PT1</v>
          </cell>
          <cell r="R383">
            <v>4786743.8499999996</v>
          </cell>
        </row>
        <row r="384">
          <cell r="G384">
            <v>0.29249999999999998</v>
          </cell>
          <cell r="H384" t="str">
            <v>M3</v>
          </cell>
          <cell r="J384" t="str">
            <v>Pekerjaan kusen pintu, jendela dan Boven kayu klas I (Bayam)</v>
          </cell>
          <cell r="K384" t="str">
            <v>@</v>
          </cell>
          <cell r="L384" t="str">
            <v>Rp.</v>
          </cell>
          <cell r="M384">
            <v>7087500</v>
          </cell>
          <cell r="N384">
            <v>2073093.75</v>
          </cell>
        </row>
        <row r="385">
          <cell r="G385">
            <v>15.8802</v>
          </cell>
          <cell r="H385" t="str">
            <v>M2</v>
          </cell>
          <cell r="J385" t="str">
            <v>Pekerjaan Menie Kayu</v>
          </cell>
          <cell r="K385" t="str">
            <v>@</v>
          </cell>
          <cell r="L385" t="str">
            <v>Rp.</v>
          </cell>
          <cell r="M385">
            <v>4987</v>
          </cell>
          <cell r="N385">
            <v>79194.559999999998</v>
          </cell>
        </row>
        <row r="386">
          <cell r="G386">
            <v>15.8802</v>
          </cell>
          <cell r="H386" t="str">
            <v>M2</v>
          </cell>
          <cell r="J386" t="str">
            <v>Pekerjaan cat Kayu</v>
          </cell>
          <cell r="K386" t="str">
            <v>@</v>
          </cell>
          <cell r="L386" t="str">
            <v>Rp.</v>
          </cell>
          <cell r="M386">
            <v>15708.75</v>
          </cell>
          <cell r="N386">
            <v>249458.09</v>
          </cell>
        </row>
        <row r="387">
          <cell r="G387">
            <v>24.03</v>
          </cell>
          <cell r="H387" t="str">
            <v>M2</v>
          </cell>
          <cell r="J387" t="str">
            <v>Pasang Partisi Gypsum 9 mm</v>
          </cell>
          <cell r="K387" t="str">
            <v>@</v>
          </cell>
          <cell r="L387" t="str">
            <v>Rp.</v>
          </cell>
          <cell r="M387">
            <v>80715</v>
          </cell>
          <cell r="N387">
            <v>1939581.45</v>
          </cell>
        </row>
        <row r="388">
          <cell r="G388">
            <v>0</v>
          </cell>
          <cell r="H388" t="str">
            <v>M2</v>
          </cell>
          <cell r="J388" t="str">
            <v>Pekerjaan daun pintu panil  Papan Klas I (Bayam)</v>
          </cell>
          <cell r="K388" t="str">
            <v>@</v>
          </cell>
          <cell r="L388" t="str">
            <v>Rp.</v>
          </cell>
          <cell r="M388">
            <v>0</v>
          </cell>
          <cell r="N388">
            <v>0</v>
          </cell>
        </row>
        <row r="389">
          <cell r="G389">
            <v>0</v>
          </cell>
          <cell r="H389" t="str">
            <v>M2</v>
          </cell>
          <cell r="J389" t="str">
            <v>Pasang daun pintu / jendela panil kaca polos 5 mm</v>
          </cell>
          <cell r="K389" t="str">
            <v>@</v>
          </cell>
          <cell r="L389" t="str">
            <v>Rp.</v>
          </cell>
          <cell r="M389">
            <v>0</v>
          </cell>
          <cell r="N389">
            <v>0</v>
          </cell>
        </row>
        <row r="390">
          <cell r="G390">
            <v>0</v>
          </cell>
          <cell r="H390" t="str">
            <v>M2</v>
          </cell>
          <cell r="J390" t="str">
            <v>Pasang kaca mati polos kaca polos 5 mm</v>
          </cell>
          <cell r="K390" t="str">
            <v>@</v>
          </cell>
          <cell r="L390" t="str">
            <v>Rp.</v>
          </cell>
          <cell r="M390">
            <v>0</v>
          </cell>
          <cell r="N390">
            <v>0</v>
          </cell>
        </row>
        <row r="391">
          <cell r="G391">
            <v>0</v>
          </cell>
          <cell r="H391" t="str">
            <v>M1</v>
          </cell>
          <cell r="J391" t="str">
            <v>List Daun Pintu 3/5 cm</v>
          </cell>
          <cell r="K391" t="str">
            <v>@</v>
          </cell>
          <cell r="L391" t="str">
            <v>Rp.</v>
          </cell>
          <cell r="M391">
            <v>0</v>
          </cell>
          <cell r="N391">
            <v>0</v>
          </cell>
        </row>
        <row r="392">
          <cell r="G392">
            <v>122.8</v>
          </cell>
          <cell r="H392" t="str">
            <v>M1</v>
          </cell>
          <cell r="J392" t="str">
            <v>List Kayu 1,5/3 cm</v>
          </cell>
          <cell r="K392" t="str">
            <v>@</v>
          </cell>
          <cell r="L392" t="str">
            <v>Rp.</v>
          </cell>
          <cell r="M392">
            <v>3220</v>
          </cell>
          <cell r="N392">
            <v>395416</v>
          </cell>
        </row>
        <row r="393">
          <cell r="G393">
            <v>0</v>
          </cell>
          <cell r="H393" t="str">
            <v>Bh</v>
          </cell>
          <cell r="J393" t="str">
            <v>Pasang kunci tanam double slaag</v>
          </cell>
          <cell r="K393" t="str">
            <v>@</v>
          </cell>
          <cell r="L393" t="str">
            <v>Rp.</v>
          </cell>
          <cell r="M393">
            <v>0</v>
          </cell>
          <cell r="N393">
            <v>0</v>
          </cell>
        </row>
        <row r="394">
          <cell r="G394">
            <v>0</v>
          </cell>
          <cell r="H394" t="str">
            <v>Bh</v>
          </cell>
          <cell r="J394" t="str">
            <v>Pasang engsel pintu</v>
          </cell>
          <cell r="K394" t="str">
            <v>@</v>
          </cell>
          <cell r="L394" t="str">
            <v>Rp.</v>
          </cell>
          <cell r="M394">
            <v>0</v>
          </cell>
          <cell r="N394">
            <v>0</v>
          </cell>
        </row>
        <row r="395">
          <cell r="G395">
            <v>0</v>
          </cell>
          <cell r="H395" t="str">
            <v>Bh</v>
          </cell>
          <cell r="J395" t="str">
            <v>Pasang engsel jendela/Boven</v>
          </cell>
          <cell r="K395" t="str">
            <v>@</v>
          </cell>
          <cell r="L395" t="str">
            <v>Rp.</v>
          </cell>
          <cell r="M395">
            <v>0</v>
          </cell>
          <cell r="N395">
            <v>0</v>
          </cell>
        </row>
        <row r="396">
          <cell r="G396">
            <v>0</v>
          </cell>
          <cell r="H396" t="str">
            <v>Bh</v>
          </cell>
          <cell r="J396" t="str">
            <v>Pasang kait angin</v>
          </cell>
          <cell r="K396" t="str">
            <v>@</v>
          </cell>
          <cell r="L396" t="str">
            <v>Rp.</v>
          </cell>
          <cell r="M396">
            <v>0</v>
          </cell>
          <cell r="N396">
            <v>0</v>
          </cell>
        </row>
        <row r="397">
          <cell r="G397">
            <v>0</v>
          </cell>
          <cell r="H397" t="str">
            <v>Bh</v>
          </cell>
          <cell r="J397" t="str">
            <v>Pasang gerendel jendela/Boven</v>
          </cell>
          <cell r="K397" t="str">
            <v>@</v>
          </cell>
          <cell r="L397" t="str">
            <v>Rp.</v>
          </cell>
          <cell r="M397">
            <v>0</v>
          </cell>
          <cell r="N397">
            <v>0</v>
          </cell>
        </row>
        <row r="398">
          <cell r="G398">
            <v>0</v>
          </cell>
          <cell r="H398" t="str">
            <v>Bh</v>
          </cell>
          <cell r="J398" t="str">
            <v>Pasang Espanolet</v>
          </cell>
          <cell r="K398" t="str">
            <v>@</v>
          </cell>
          <cell r="L398" t="str">
            <v>Rp.</v>
          </cell>
          <cell r="M398">
            <v>0</v>
          </cell>
          <cell r="N398">
            <v>0</v>
          </cell>
        </row>
        <row r="399">
          <cell r="G399">
            <v>5</v>
          </cell>
          <cell r="H399" t="str">
            <v>Bh</v>
          </cell>
          <cell r="J399" t="str">
            <v>Fisher f 8 mm</v>
          </cell>
          <cell r="K399" t="str">
            <v>@</v>
          </cell>
          <cell r="L399" t="str">
            <v>Rp.</v>
          </cell>
          <cell r="M399">
            <v>10000</v>
          </cell>
          <cell r="N399">
            <v>50000</v>
          </cell>
        </row>
        <row r="400">
          <cell r="J400" t="str">
            <v>Jumlah</v>
          </cell>
          <cell r="M400" t="str">
            <v>Rp.</v>
          </cell>
          <cell r="N400">
            <v>4786743.8499999996</v>
          </cell>
        </row>
        <row r="401">
          <cell r="G401" t="str">
            <v>Tipe PT2</v>
          </cell>
          <cell r="R401">
            <v>1707921.27</v>
          </cell>
        </row>
        <row r="402">
          <cell r="G402">
            <v>7.0599999999999996E-2</v>
          </cell>
          <cell r="H402" t="str">
            <v>M3</v>
          </cell>
          <cell r="J402" t="str">
            <v>Pekerjaan kusen pintu, jendela dan Boven kayu klas I (Bayam)</v>
          </cell>
          <cell r="K402" t="str">
            <v>@</v>
          </cell>
          <cell r="L402" t="str">
            <v>Rp.</v>
          </cell>
          <cell r="M402">
            <v>7087500</v>
          </cell>
          <cell r="N402">
            <v>500377.5</v>
          </cell>
        </row>
        <row r="403">
          <cell r="G403">
            <v>4.7144000000000004</v>
          </cell>
          <cell r="H403" t="str">
            <v>M2</v>
          </cell>
          <cell r="J403" t="str">
            <v>Pekerjaan Menie Kayu</v>
          </cell>
          <cell r="K403" t="str">
            <v>@</v>
          </cell>
          <cell r="L403" t="str">
            <v>Rp.</v>
          </cell>
          <cell r="M403">
            <v>4987</v>
          </cell>
          <cell r="N403">
            <v>23510.71</v>
          </cell>
        </row>
        <row r="404">
          <cell r="G404">
            <v>4.7144000000000004</v>
          </cell>
          <cell r="H404" t="str">
            <v>M2</v>
          </cell>
          <cell r="J404" t="str">
            <v>Pekerjaan cat Kayu</v>
          </cell>
          <cell r="K404" t="str">
            <v>@</v>
          </cell>
          <cell r="L404" t="str">
            <v>Rp.</v>
          </cell>
          <cell r="M404">
            <v>15708.75</v>
          </cell>
          <cell r="N404">
            <v>74057.33</v>
          </cell>
        </row>
        <row r="405">
          <cell r="G405">
            <v>1.2647999999999999</v>
          </cell>
          <cell r="H405" t="str">
            <v>M2</v>
          </cell>
          <cell r="J405" t="str">
            <v>Pasang Partisi Gypsum 9 mm</v>
          </cell>
          <cell r="K405" t="str">
            <v>@</v>
          </cell>
          <cell r="L405" t="str">
            <v>Rp.</v>
          </cell>
          <cell r="M405">
            <v>80715</v>
          </cell>
          <cell r="N405">
            <v>102088.33</v>
          </cell>
        </row>
        <row r="406">
          <cell r="G406">
            <v>1.98</v>
          </cell>
          <cell r="H406" t="str">
            <v>M2</v>
          </cell>
          <cell r="J406" t="str">
            <v>Pekerjaan daun pintu panil  Papan Klas I (Bayam)</v>
          </cell>
          <cell r="K406" t="str">
            <v>@</v>
          </cell>
          <cell r="L406" t="str">
            <v>Rp.</v>
          </cell>
          <cell r="M406">
            <v>281500</v>
          </cell>
          <cell r="N406">
            <v>557370</v>
          </cell>
        </row>
        <row r="407">
          <cell r="G407">
            <v>0.72</v>
          </cell>
          <cell r="H407" t="str">
            <v>M2</v>
          </cell>
          <cell r="J407" t="str">
            <v>Pasang daun pintu / jendela panil kaca polos 5 mm</v>
          </cell>
          <cell r="K407" t="str">
            <v>@</v>
          </cell>
          <cell r="L407" t="str">
            <v>Rp.</v>
          </cell>
          <cell r="M407">
            <v>236000</v>
          </cell>
          <cell r="N407">
            <v>169920</v>
          </cell>
        </row>
        <row r="408">
          <cell r="G408">
            <v>0</v>
          </cell>
          <cell r="H408" t="str">
            <v>M2</v>
          </cell>
          <cell r="J408" t="str">
            <v>Pasang kaca mati polos kaca polos 5 mm</v>
          </cell>
          <cell r="K408" t="str">
            <v>@</v>
          </cell>
          <cell r="L408" t="str">
            <v>Rp.</v>
          </cell>
          <cell r="M408">
            <v>0</v>
          </cell>
          <cell r="N408">
            <v>0</v>
          </cell>
        </row>
        <row r="409">
          <cell r="G409">
            <v>0</v>
          </cell>
          <cell r="H409" t="str">
            <v>M1</v>
          </cell>
          <cell r="J409" t="str">
            <v>List Daun Pintu 3/5 cm</v>
          </cell>
          <cell r="K409" t="str">
            <v>@</v>
          </cell>
          <cell r="L409" t="str">
            <v>Rp.</v>
          </cell>
          <cell r="M409">
            <v>0</v>
          </cell>
          <cell r="N409">
            <v>0</v>
          </cell>
        </row>
        <row r="410">
          <cell r="G410">
            <v>8.92</v>
          </cell>
          <cell r="H410" t="str">
            <v>M1</v>
          </cell>
          <cell r="J410" t="str">
            <v>List Kayu 1,5/3 cm</v>
          </cell>
          <cell r="K410" t="str">
            <v>@</v>
          </cell>
          <cell r="L410" t="str">
            <v>Rp.</v>
          </cell>
          <cell r="M410">
            <v>3220</v>
          </cell>
          <cell r="N410">
            <v>28722.400000000001</v>
          </cell>
        </row>
        <row r="411">
          <cell r="G411">
            <v>1</v>
          </cell>
          <cell r="H411" t="str">
            <v>Bh</v>
          </cell>
          <cell r="J411" t="str">
            <v>Pasang kunci tanam double slaag</v>
          </cell>
          <cell r="K411" t="str">
            <v>@</v>
          </cell>
          <cell r="L411" t="str">
            <v>Rp.</v>
          </cell>
          <cell r="M411">
            <v>112500</v>
          </cell>
          <cell r="N411">
            <v>112500</v>
          </cell>
        </row>
        <row r="412">
          <cell r="G412">
            <v>3</v>
          </cell>
          <cell r="H412" t="str">
            <v>Bh</v>
          </cell>
          <cell r="J412" t="str">
            <v>Pasang engsel pintu</v>
          </cell>
          <cell r="K412" t="str">
            <v>@</v>
          </cell>
          <cell r="L412" t="str">
            <v>Rp.</v>
          </cell>
          <cell r="M412">
            <v>18750</v>
          </cell>
          <cell r="N412">
            <v>56250</v>
          </cell>
        </row>
        <row r="413">
          <cell r="G413">
            <v>2</v>
          </cell>
          <cell r="H413" t="str">
            <v>Bh</v>
          </cell>
          <cell r="J413" t="str">
            <v>Pasang engsel jendela/Boven</v>
          </cell>
          <cell r="K413" t="str">
            <v>@</v>
          </cell>
          <cell r="L413" t="str">
            <v>Rp.</v>
          </cell>
          <cell r="M413">
            <v>9375</v>
          </cell>
          <cell r="N413">
            <v>18750</v>
          </cell>
        </row>
        <row r="414">
          <cell r="G414">
            <v>2</v>
          </cell>
          <cell r="H414" t="str">
            <v>Bh</v>
          </cell>
          <cell r="J414" t="str">
            <v>Pasang kait angin</v>
          </cell>
          <cell r="K414" t="str">
            <v>@</v>
          </cell>
          <cell r="L414" t="str">
            <v>Rp.</v>
          </cell>
          <cell r="M414">
            <v>5175</v>
          </cell>
          <cell r="N414">
            <v>10350</v>
          </cell>
        </row>
        <row r="415">
          <cell r="G415">
            <v>1</v>
          </cell>
          <cell r="H415" t="str">
            <v>Bh</v>
          </cell>
          <cell r="J415" t="str">
            <v>Pasang gerendel jendela/Boven</v>
          </cell>
          <cell r="K415" t="str">
            <v>@</v>
          </cell>
          <cell r="L415" t="str">
            <v>Rp.</v>
          </cell>
          <cell r="M415">
            <v>4025</v>
          </cell>
          <cell r="N415">
            <v>4025</v>
          </cell>
        </row>
        <row r="416">
          <cell r="G416">
            <v>0</v>
          </cell>
          <cell r="H416" t="str">
            <v>Bh</v>
          </cell>
          <cell r="J416" t="str">
            <v>Pasang Espanolet</v>
          </cell>
          <cell r="K416" t="str">
            <v>@</v>
          </cell>
          <cell r="L416" t="str">
            <v>Rp.</v>
          </cell>
          <cell r="M416">
            <v>0</v>
          </cell>
          <cell r="N416">
            <v>0</v>
          </cell>
        </row>
        <row r="417">
          <cell r="G417">
            <v>5</v>
          </cell>
          <cell r="H417" t="str">
            <v>Bh</v>
          </cell>
          <cell r="J417" t="str">
            <v>Fisher f 8 mm</v>
          </cell>
          <cell r="K417" t="str">
            <v>@</v>
          </cell>
          <cell r="L417" t="str">
            <v>Rp.</v>
          </cell>
          <cell r="M417">
            <v>10000</v>
          </cell>
          <cell r="N417">
            <v>50000</v>
          </cell>
        </row>
        <row r="418">
          <cell r="J418" t="str">
            <v>Jumlah</v>
          </cell>
          <cell r="M418" t="str">
            <v>Rp.</v>
          </cell>
          <cell r="N418">
            <v>1707921.27</v>
          </cell>
        </row>
        <row r="419">
          <cell r="G419" t="str">
            <v>Tipe PT3</v>
          </cell>
          <cell r="R419">
            <v>3776275.09</v>
          </cell>
        </row>
        <row r="420">
          <cell r="G420">
            <v>0.2366</v>
          </cell>
          <cell r="H420" t="str">
            <v>M3</v>
          </cell>
          <cell r="J420" t="str">
            <v>Pekerjaan kusen pintu, jendela dan Boven kayu klas I (Bayam)</v>
          </cell>
          <cell r="K420" t="str">
            <v>@</v>
          </cell>
          <cell r="L420" t="str">
            <v>Rp.</v>
          </cell>
          <cell r="M420">
            <v>7087500</v>
          </cell>
          <cell r="N420">
            <v>1676902.5</v>
          </cell>
        </row>
        <row r="421">
          <cell r="G421">
            <v>12.843999999999999</v>
          </cell>
          <cell r="H421" t="str">
            <v>M2</v>
          </cell>
          <cell r="J421" t="str">
            <v>Pekerjaan Menie Kayu</v>
          </cell>
          <cell r="K421" t="str">
            <v>@</v>
          </cell>
          <cell r="L421" t="str">
            <v>Rp.</v>
          </cell>
          <cell r="M421">
            <v>4987</v>
          </cell>
          <cell r="N421">
            <v>64053.03</v>
          </cell>
        </row>
        <row r="422">
          <cell r="G422">
            <v>12.843999999999999</v>
          </cell>
          <cell r="H422" t="str">
            <v>M2</v>
          </cell>
          <cell r="J422" t="str">
            <v>Pekerjaan cat Kayu</v>
          </cell>
          <cell r="K422" t="str">
            <v>@</v>
          </cell>
          <cell r="L422" t="str">
            <v>Rp.</v>
          </cell>
          <cell r="M422">
            <v>15708.75</v>
          </cell>
          <cell r="N422">
            <v>201763.19</v>
          </cell>
        </row>
        <row r="423">
          <cell r="G423">
            <v>18.8324</v>
          </cell>
          <cell r="H423" t="str">
            <v>M2</v>
          </cell>
          <cell r="J423" t="str">
            <v>Pasang Partisi Gypsum 9 mm</v>
          </cell>
          <cell r="K423" t="str">
            <v>@</v>
          </cell>
          <cell r="L423" t="str">
            <v>Rp.</v>
          </cell>
          <cell r="M423">
            <v>80715</v>
          </cell>
          <cell r="N423">
            <v>1520057.17</v>
          </cell>
        </row>
        <row r="424">
          <cell r="G424">
            <v>0</v>
          </cell>
          <cell r="H424" t="str">
            <v>M2</v>
          </cell>
          <cell r="J424" t="str">
            <v>Pekerjaan daun pintu panil  Papan Klas I (Bayam)</v>
          </cell>
          <cell r="K424" t="str">
            <v>@</v>
          </cell>
          <cell r="L424" t="str">
            <v>Rp.</v>
          </cell>
          <cell r="M424">
            <v>0</v>
          </cell>
          <cell r="N424">
            <v>0</v>
          </cell>
        </row>
        <row r="425">
          <cell r="G425">
            <v>0</v>
          </cell>
          <cell r="H425" t="str">
            <v>M2</v>
          </cell>
          <cell r="J425" t="str">
            <v>Pasang daun pintu / jendela panil kaca polos 5 mm</v>
          </cell>
          <cell r="K425" t="str">
            <v>@</v>
          </cell>
          <cell r="L425" t="str">
            <v>Rp.</v>
          </cell>
          <cell r="M425">
            <v>0</v>
          </cell>
          <cell r="N425">
            <v>0</v>
          </cell>
        </row>
        <row r="426">
          <cell r="G426">
            <v>0</v>
          </cell>
          <cell r="H426" t="str">
            <v>M2</v>
          </cell>
          <cell r="J426" t="str">
            <v>Pasang kaca mati polos kaca polos 5 mm</v>
          </cell>
          <cell r="K426" t="str">
            <v>@</v>
          </cell>
          <cell r="L426" t="str">
            <v>Rp.</v>
          </cell>
          <cell r="M426">
            <v>0</v>
          </cell>
          <cell r="N426">
            <v>0</v>
          </cell>
        </row>
        <row r="427">
          <cell r="G427">
            <v>0</v>
          </cell>
          <cell r="H427" t="str">
            <v>M1</v>
          </cell>
          <cell r="J427" t="str">
            <v>List Daun Pintu 3/5 cm</v>
          </cell>
          <cell r="K427" t="str">
            <v>@</v>
          </cell>
          <cell r="L427" t="str">
            <v>Rp.</v>
          </cell>
          <cell r="M427">
            <v>0</v>
          </cell>
          <cell r="N427">
            <v>0</v>
          </cell>
        </row>
        <row r="428">
          <cell r="G428">
            <v>97.36</v>
          </cell>
          <cell r="H428" t="str">
            <v>M1</v>
          </cell>
          <cell r="J428" t="str">
            <v>List Kayu 1,5/3 cm</v>
          </cell>
          <cell r="K428" t="str">
            <v>@</v>
          </cell>
          <cell r="L428" t="str">
            <v>Rp.</v>
          </cell>
          <cell r="M428">
            <v>3220</v>
          </cell>
          <cell r="N428">
            <v>313499.2</v>
          </cell>
        </row>
        <row r="429">
          <cell r="G429">
            <v>0</v>
          </cell>
          <cell r="H429" t="str">
            <v>Bh</v>
          </cell>
          <cell r="J429" t="str">
            <v>Pasang kunci tanam double slaag</v>
          </cell>
          <cell r="K429" t="str">
            <v>@</v>
          </cell>
          <cell r="L429" t="str">
            <v>Rp.</v>
          </cell>
          <cell r="M429">
            <v>0</v>
          </cell>
          <cell r="N429">
            <v>0</v>
          </cell>
        </row>
        <row r="430">
          <cell r="G430">
            <v>0</v>
          </cell>
          <cell r="H430" t="str">
            <v>Bh</v>
          </cell>
          <cell r="J430" t="str">
            <v>Pasang engsel pintu</v>
          </cell>
          <cell r="K430" t="str">
            <v>@</v>
          </cell>
          <cell r="L430" t="str">
            <v>Rp.</v>
          </cell>
          <cell r="M430">
            <v>0</v>
          </cell>
          <cell r="N430">
            <v>0</v>
          </cell>
        </row>
        <row r="431">
          <cell r="G431">
            <v>0</v>
          </cell>
          <cell r="H431" t="str">
            <v>Bh</v>
          </cell>
          <cell r="J431" t="str">
            <v>Pasang engsel jendela/Boven</v>
          </cell>
          <cell r="K431" t="str">
            <v>@</v>
          </cell>
          <cell r="L431" t="str">
            <v>Rp.</v>
          </cell>
          <cell r="M431">
            <v>0</v>
          </cell>
          <cell r="N431">
            <v>0</v>
          </cell>
        </row>
        <row r="432">
          <cell r="G432">
            <v>0</v>
          </cell>
          <cell r="H432" t="str">
            <v>Bh</v>
          </cell>
          <cell r="J432" t="str">
            <v>Pasang kait angin</v>
          </cell>
          <cell r="K432" t="str">
            <v>@</v>
          </cell>
          <cell r="L432" t="str">
            <v>Rp.</v>
          </cell>
          <cell r="M432">
            <v>0</v>
          </cell>
          <cell r="N432">
            <v>0</v>
          </cell>
        </row>
        <row r="433">
          <cell r="G433">
            <v>0</v>
          </cell>
          <cell r="H433" t="str">
            <v>Bh</v>
          </cell>
          <cell r="J433" t="str">
            <v>Pasang gerendel jendela/Boven</v>
          </cell>
          <cell r="K433" t="str">
            <v>@</v>
          </cell>
          <cell r="L433" t="str">
            <v>Rp.</v>
          </cell>
          <cell r="M433">
            <v>0</v>
          </cell>
          <cell r="N433">
            <v>0</v>
          </cell>
        </row>
        <row r="434">
          <cell r="G434">
            <v>0</v>
          </cell>
          <cell r="H434" t="str">
            <v>Bh</v>
          </cell>
          <cell r="J434" t="str">
            <v>Pasang Espanolet</v>
          </cell>
          <cell r="K434" t="str">
            <v>@</v>
          </cell>
          <cell r="L434" t="str">
            <v>Rp.</v>
          </cell>
          <cell r="M434">
            <v>0</v>
          </cell>
          <cell r="N434">
            <v>0</v>
          </cell>
        </row>
        <row r="435">
          <cell r="G435">
            <v>0</v>
          </cell>
          <cell r="H435" t="str">
            <v>Bh</v>
          </cell>
          <cell r="J435" t="str">
            <v>Fisher f 8 mm</v>
          </cell>
          <cell r="K435" t="str">
            <v>@</v>
          </cell>
          <cell r="L435" t="str">
            <v>Rp.</v>
          </cell>
          <cell r="M435">
            <v>10000</v>
          </cell>
          <cell r="N435">
            <v>0</v>
          </cell>
        </row>
        <row r="436">
          <cell r="J436" t="str">
            <v>Jumlah</v>
          </cell>
          <cell r="M436" t="str">
            <v>Rp.</v>
          </cell>
          <cell r="N436">
            <v>3776275.09</v>
          </cell>
        </row>
        <row r="437">
          <cell r="G437" t="str">
            <v>Tipe PT4</v>
          </cell>
          <cell r="R437">
            <v>4502553.8099999996</v>
          </cell>
        </row>
        <row r="438">
          <cell r="G438">
            <v>0.26850000000000002</v>
          </cell>
          <cell r="H438" t="str">
            <v>M3</v>
          </cell>
          <cell r="J438" t="str">
            <v>Pekerjaan kusen pintu, jendela dan Boven kayu klas I (Bayam)</v>
          </cell>
          <cell r="K438" t="str">
            <v>@</v>
          </cell>
          <cell r="L438" t="str">
            <v>Rp.</v>
          </cell>
          <cell r="M438">
            <v>7087500</v>
          </cell>
          <cell r="N438">
            <v>1902993.75</v>
          </cell>
        </row>
        <row r="439">
          <cell r="G439">
            <v>16.236999999999998</v>
          </cell>
          <cell r="H439" t="str">
            <v>M2</v>
          </cell>
          <cell r="J439" t="str">
            <v>Pekerjaan Menie Kayu</v>
          </cell>
          <cell r="K439" t="str">
            <v>@</v>
          </cell>
          <cell r="L439" t="str">
            <v>Rp.</v>
          </cell>
          <cell r="M439">
            <v>4987</v>
          </cell>
          <cell r="N439">
            <v>80973.919999999998</v>
          </cell>
        </row>
        <row r="440">
          <cell r="G440">
            <v>16.236999999999998</v>
          </cell>
          <cell r="H440" t="str">
            <v>M2</v>
          </cell>
          <cell r="J440" t="str">
            <v>Pekerjaan cat Kayu</v>
          </cell>
          <cell r="K440" t="str">
            <v>@</v>
          </cell>
          <cell r="L440" t="str">
            <v>Rp.</v>
          </cell>
          <cell r="M440">
            <v>15708.75</v>
          </cell>
          <cell r="N440">
            <v>255062.97</v>
          </cell>
        </row>
        <row r="441">
          <cell r="G441">
            <v>16.8352</v>
          </cell>
          <cell r="H441" t="str">
            <v>M2</v>
          </cell>
          <cell r="J441" t="str">
            <v>Pasang Partisi Gypsum 9 mm</v>
          </cell>
          <cell r="K441" t="str">
            <v>@</v>
          </cell>
          <cell r="L441" t="str">
            <v>Rp.</v>
          </cell>
          <cell r="M441">
            <v>80715</v>
          </cell>
          <cell r="N441">
            <v>1358853.17</v>
          </cell>
        </row>
        <row r="442">
          <cell r="G442">
            <v>0</v>
          </cell>
          <cell r="H442" t="str">
            <v>M2</v>
          </cell>
          <cell r="J442" t="str">
            <v>Pekerjaan daun pintu panil  Papan Klas I (Bayam)</v>
          </cell>
          <cell r="K442" t="str">
            <v>@</v>
          </cell>
          <cell r="L442" t="str">
            <v>Rp.</v>
          </cell>
          <cell r="M442">
            <v>0</v>
          </cell>
          <cell r="N442">
            <v>0</v>
          </cell>
        </row>
        <row r="443">
          <cell r="G443">
            <v>1.28</v>
          </cell>
          <cell r="H443" t="str">
            <v>M2</v>
          </cell>
          <cell r="J443" t="str">
            <v>Pasang daun pintu / jendela panil kaca polos 5 mm</v>
          </cell>
          <cell r="K443" t="str">
            <v>@</v>
          </cell>
          <cell r="L443" t="str">
            <v>Rp.</v>
          </cell>
          <cell r="M443">
            <v>236000</v>
          </cell>
          <cell r="N443">
            <v>302080</v>
          </cell>
        </row>
        <row r="444">
          <cell r="G444">
            <v>2.16</v>
          </cell>
          <cell r="H444" t="str">
            <v>M2</v>
          </cell>
          <cell r="J444" t="str">
            <v>Pasang kaca mati polos kaca polos 5 mm</v>
          </cell>
          <cell r="K444" t="str">
            <v>@</v>
          </cell>
          <cell r="L444" t="str">
            <v>Rp.</v>
          </cell>
          <cell r="M444">
            <v>110740</v>
          </cell>
          <cell r="N444">
            <v>239198.4</v>
          </cell>
        </row>
        <row r="445">
          <cell r="G445">
            <v>0</v>
          </cell>
          <cell r="H445" t="str">
            <v>M1</v>
          </cell>
          <cell r="J445" t="str">
            <v>List Daun Pintu 3/5 cm</v>
          </cell>
          <cell r="K445" t="str">
            <v>@</v>
          </cell>
          <cell r="L445" t="str">
            <v>Rp.</v>
          </cell>
          <cell r="M445">
            <v>0</v>
          </cell>
          <cell r="N445">
            <v>0</v>
          </cell>
        </row>
        <row r="446">
          <cell r="G446">
            <v>92.28</v>
          </cell>
          <cell r="H446" t="str">
            <v>M1</v>
          </cell>
          <cell r="J446" t="str">
            <v>List Kayu 1,5/3 cm</v>
          </cell>
          <cell r="K446" t="str">
            <v>@</v>
          </cell>
          <cell r="L446" t="str">
            <v>Rp.</v>
          </cell>
          <cell r="M446">
            <v>3220</v>
          </cell>
          <cell r="N446">
            <v>297141.59999999998</v>
          </cell>
        </row>
        <row r="447">
          <cell r="G447">
            <v>0</v>
          </cell>
          <cell r="H447" t="str">
            <v>Bh</v>
          </cell>
          <cell r="J447" t="str">
            <v>Pasang kunci tanam double slaag</v>
          </cell>
          <cell r="K447" t="str">
            <v>@</v>
          </cell>
          <cell r="L447" t="str">
            <v>Rp.</v>
          </cell>
          <cell r="M447">
            <v>0</v>
          </cell>
          <cell r="N447">
            <v>0</v>
          </cell>
        </row>
        <row r="448">
          <cell r="G448">
            <v>0</v>
          </cell>
          <cell r="H448" t="str">
            <v>Bh</v>
          </cell>
          <cell r="J448" t="str">
            <v>Pasang engsel pintu</v>
          </cell>
          <cell r="K448" t="str">
            <v>@</v>
          </cell>
          <cell r="L448" t="str">
            <v>Rp.</v>
          </cell>
          <cell r="M448">
            <v>0</v>
          </cell>
          <cell r="N448">
            <v>0</v>
          </cell>
        </row>
        <row r="449">
          <cell r="G449">
            <v>4</v>
          </cell>
          <cell r="H449" t="str">
            <v>Bh</v>
          </cell>
          <cell r="J449" t="str">
            <v>Pasang engsel jendela/Boven</v>
          </cell>
          <cell r="K449" t="str">
            <v>@</v>
          </cell>
          <cell r="L449" t="str">
            <v>Rp.</v>
          </cell>
          <cell r="M449">
            <v>9375</v>
          </cell>
          <cell r="N449">
            <v>37500</v>
          </cell>
        </row>
        <row r="450">
          <cell r="G450">
            <v>4</v>
          </cell>
          <cell r="H450" t="str">
            <v>Bh</v>
          </cell>
          <cell r="J450" t="str">
            <v>Pasang kait angin</v>
          </cell>
          <cell r="K450" t="str">
            <v>@</v>
          </cell>
          <cell r="L450" t="str">
            <v>Rp.</v>
          </cell>
          <cell r="M450">
            <v>5175</v>
          </cell>
          <cell r="N450">
            <v>20700</v>
          </cell>
        </row>
        <row r="451">
          <cell r="G451">
            <v>2</v>
          </cell>
          <cell r="H451" t="str">
            <v>Bh</v>
          </cell>
          <cell r="J451" t="str">
            <v>Pasang gerendel jendela/Boven</v>
          </cell>
          <cell r="K451" t="str">
            <v>@</v>
          </cell>
          <cell r="L451" t="str">
            <v>Rp.</v>
          </cell>
          <cell r="M451">
            <v>4025</v>
          </cell>
          <cell r="N451">
            <v>8050</v>
          </cell>
        </row>
        <row r="452">
          <cell r="G452">
            <v>0</v>
          </cell>
          <cell r="H452" t="str">
            <v>Bh</v>
          </cell>
          <cell r="J452" t="str">
            <v>Pasang Espanolet</v>
          </cell>
          <cell r="K452" t="str">
            <v>@</v>
          </cell>
          <cell r="L452" t="str">
            <v>Rp.</v>
          </cell>
          <cell r="M452">
            <v>0</v>
          </cell>
          <cell r="N452">
            <v>0</v>
          </cell>
        </row>
        <row r="453">
          <cell r="G453">
            <v>0</v>
          </cell>
          <cell r="H453" t="str">
            <v>Bh</v>
          </cell>
          <cell r="J453" t="str">
            <v>Fisher f 8 mm</v>
          </cell>
          <cell r="K453" t="str">
            <v>@</v>
          </cell>
          <cell r="L453" t="str">
            <v>Rp.</v>
          </cell>
          <cell r="M453">
            <v>10000</v>
          </cell>
          <cell r="N453">
            <v>0</v>
          </cell>
        </row>
        <row r="454">
          <cell r="J454" t="str">
            <v>Jumlah</v>
          </cell>
          <cell r="M454" t="str">
            <v>Rp.</v>
          </cell>
          <cell r="N454">
            <v>4502553.8099999996</v>
          </cell>
        </row>
        <row r="455">
          <cell r="G455" t="str">
            <v>Tipe PT5</v>
          </cell>
          <cell r="R455">
            <v>4073200.5799999996</v>
          </cell>
        </row>
        <row r="456">
          <cell r="G456">
            <v>0.1918</v>
          </cell>
          <cell r="H456" t="str">
            <v>M3</v>
          </cell>
          <cell r="J456" t="str">
            <v>Pekerjaan kusen pintu, jendela dan Boven kayu klas I (Bayam)</v>
          </cell>
          <cell r="K456" t="str">
            <v>@</v>
          </cell>
          <cell r="L456" t="str">
            <v>Rp.</v>
          </cell>
          <cell r="M456">
            <v>7087500</v>
          </cell>
          <cell r="N456">
            <v>1359382.5</v>
          </cell>
        </row>
        <row r="457">
          <cell r="G457">
            <v>11.295999999999999</v>
          </cell>
          <cell r="H457" t="str">
            <v>M2</v>
          </cell>
          <cell r="J457" t="str">
            <v>Pekerjaan Menie Kayu</v>
          </cell>
          <cell r="K457" t="str">
            <v>@</v>
          </cell>
          <cell r="L457" t="str">
            <v>Rp.</v>
          </cell>
          <cell r="M457">
            <v>4987</v>
          </cell>
          <cell r="N457">
            <v>56333.15</v>
          </cell>
        </row>
        <row r="458">
          <cell r="G458">
            <v>11.295999999999999</v>
          </cell>
          <cell r="H458" t="str">
            <v>M2</v>
          </cell>
          <cell r="J458" t="str">
            <v>Pekerjaan cat Kayu</v>
          </cell>
          <cell r="K458" t="str">
            <v>@</v>
          </cell>
          <cell r="L458" t="str">
            <v>Rp.</v>
          </cell>
          <cell r="M458">
            <v>15708.75</v>
          </cell>
          <cell r="N458">
            <v>177446.04</v>
          </cell>
        </row>
        <row r="459">
          <cell r="G459">
            <v>13.3688</v>
          </cell>
          <cell r="H459" t="str">
            <v>M2</v>
          </cell>
          <cell r="J459" t="str">
            <v>Pasang Partisi Gypsum 9 mm</v>
          </cell>
          <cell r="K459" t="str">
            <v>@</v>
          </cell>
          <cell r="L459" t="str">
            <v>Rp.</v>
          </cell>
          <cell r="M459">
            <v>80715</v>
          </cell>
          <cell r="N459">
            <v>1079062.69</v>
          </cell>
        </row>
        <row r="460">
          <cell r="G460">
            <v>1.98</v>
          </cell>
          <cell r="H460" t="str">
            <v>M2</v>
          </cell>
          <cell r="J460" t="str">
            <v>Pekerjaan daun pintu panil  Papan Klas I (Bayam)</v>
          </cell>
          <cell r="K460" t="str">
            <v>@</v>
          </cell>
          <cell r="L460" t="str">
            <v>Rp.</v>
          </cell>
          <cell r="M460">
            <v>281500</v>
          </cell>
          <cell r="N460">
            <v>557370</v>
          </cell>
        </row>
        <row r="461">
          <cell r="G461">
            <v>0.72</v>
          </cell>
          <cell r="H461" t="str">
            <v>M2</v>
          </cell>
          <cell r="J461" t="str">
            <v>Pasang daun pintu / jendela panil kaca polos 5 mm</v>
          </cell>
          <cell r="K461" t="str">
            <v>@</v>
          </cell>
          <cell r="L461" t="str">
            <v>Rp.</v>
          </cell>
          <cell r="M461">
            <v>236000</v>
          </cell>
          <cell r="N461">
            <v>169920</v>
          </cell>
        </row>
        <row r="462">
          <cell r="G462">
            <v>2.16</v>
          </cell>
          <cell r="H462" t="str">
            <v>M2</v>
          </cell>
          <cell r="J462" t="str">
            <v>Pasang kaca mati polos kaca polos 5 mm</v>
          </cell>
          <cell r="K462" t="str">
            <v>@</v>
          </cell>
          <cell r="L462" t="str">
            <v>Rp.</v>
          </cell>
          <cell r="M462">
            <v>110740</v>
          </cell>
          <cell r="N462">
            <v>239198.4</v>
          </cell>
        </row>
        <row r="463">
          <cell r="G463">
            <v>0</v>
          </cell>
          <cell r="H463" t="str">
            <v>M1</v>
          </cell>
          <cell r="J463" t="str">
            <v>List Daun Pintu 3/5 cm</v>
          </cell>
          <cell r="K463" t="str">
            <v>@</v>
          </cell>
          <cell r="L463" t="str">
            <v>Rp.</v>
          </cell>
          <cell r="M463">
            <v>0</v>
          </cell>
          <cell r="N463">
            <v>0</v>
          </cell>
        </row>
        <row r="464">
          <cell r="G464">
            <v>72.239999999999995</v>
          </cell>
          <cell r="H464" t="str">
            <v>M1</v>
          </cell>
          <cell r="J464" t="str">
            <v>List Kayu 1,5/3 cm</v>
          </cell>
          <cell r="K464" t="str">
            <v>@</v>
          </cell>
          <cell r="L464" t="str">
            <v>Rp.</v>
          </cell>
          <cell r="M464">
            <v>3220</v>
          </cell>
          <cell r="N464">
            <v>232612.8</v>
          </cell>
        </row>
        <row r="465">
          <cell r="G465">
            <v>1</v>
          </cell>
          <cell r="H465" t="str">
            <v>Bh</v>
          </cell>
          <cell r="J465" t="str">
            <v>Pasang kunci tanam double slaag</v>
          </cell>
          <cell r="K465" t="str">
            <v>@</v>
          </cell>
          <cell r="L465" t="str">
            <v>Rp.</v>
          </cell>
          <cell r="M465">
            <v>112500</v>
          </cell>
          <cell r="N465">
            <v>112500</v>
          </cell>
        </row>
        <row r="466">
          <cell r="G466">
            <v>3</v>
          </cell>
          <cell r="H466" t="str">
            <v>Bh</v>
          </cell>
          <cell r="J466" t="str">
            <v>Pasang engsel pintu</v>
          </cell>
          <cell r="K466" t="str">
            <v>@</v>
          </cell>
          <cell r="L466" t="str">
            <v>Rp.</v>
          </cell>
          <cell r="M466">
            <v>18750</v>
          </cell>
          <cell r="N466">
            <v>56250</v>
          </cell>
        </row>
        <row r="467">
          <cell r="G467">
            <v>2</v>
          </cell>
          <cell r="H467" t="str">
            <v>Bh</v>
          </cell>
          <cell r="J467" t="str">
            <v>Pasang engsel jendela/Boven</v>
          </cell>
          <cell r="K467" t="str">
            <v>@</v>
          </cell>
          <cell r="L467" t="str">
            <v>Rp.</v>
          </cell>
          <cell r="M467">
            <v>9375</v>
          </cell>
          <cell r="N467">
            <v>18750</v>
          </cell>
        </row>
        <row r="468">
          <cell r="G468">
            <v>2</v>
          </cell>
          <cell r="H468" t="str">
            <v>Bh</v>
          </cell>
          <cell r="J468" t="str">
            <v>Pasang kait angin</v>
          </cell>
          <cell r="K468" t="str">
            <v>@</v>
          </cell>
          <cell r="L468" t="str">
            <v>Rp.</v>
          </cell>
          <cell r="M468">
            <v>5175</v>
          </cell>
          <cell r="N468">
            <v>10350</v>
          </cell>
        </row>
        <row r="469">
          <cell r="G469">
            <v>1</v>
          </cell>
          <cell r="H469" t="str">
            <v>Bh</v>
          </cell>
          <cell r="J469" t="str">
            <v>Pasang gerendel jendela/Boven</v>
          </cell>
          <cell r="K469" t="str">
            <v>@</v>
          </cell>
          <cell r="L469" t="str">
            <v>Rp.</v>
          </cell>
          <cell r="M469">
            <v>4025</v>
          </cell>
          <cell r="N469">
            <v>4025</v>
          </cell>
        </row>
        <row r="470">
          <cell r="G470">
            <v>0</v>
          </cell>
          <cell r="H470" t="str">
            <v>Bh</v>
          </cell>
          <cell r="J470" t="str">
            <v>Pasang Espanolet</v>
          </cell>
          <cell r="K470" t="str">
            <v>@</v>
          </cell>
          <cell r="L470" t="str">
            <v>Rp.</v>
          </cell>
          <cell r="M470">
            <v>0</v>
          </cell>
          <cell r="N470">
            <v>0</v>
          </cell>
        </row>
        <row r="471">
          <cell r="G471">
            <v>0</v>
          </cell>
          <cell r="H471" t="str">
            <v>Bh</v>
          </cell>
          <cell r="J471" t="str">
            <v>Fisher f 8 mm</v>
          </cell>
          <cell r="K471" t="str">
            <v>@</v>
          </cell>
          <cell r="L471" t="str">
            <v>Rp.</v>
          </cell>
          <cell r="M471">
            <v>10000</v>
          </cell>
          <cell r="N471">
            <v>0</v>
          </cell>
        </row>
        <row r="472">
          <cell r="J472" t="str">
            <v>Jumlah</v>
          </cell>
          <cell r="M472" t="str">
            <v>Rp.</v>
          </cell>
          <cell r="N472">
            <v>4073200.5799999996</v>
          </cell>
        </row>
        <row r="473">
          <cell r="G473" t="str">
            <v>Tipe PT6</v>
          </cell>
          <cell r="R473">
            <v>5822355.8700000001</v>
          </cell>
        </row>
        <row r="474">
          <cell r="G474">
            <v>0.33239999999999997</v>
          </cell>
          <cell r="H474" t="str">
            <v>M3</v>
          </cell>
          <cell r="J474" t="str">
            <v>Pekerjaan kusen pintu, jendela dan Boven kayu klas I (Bayam)</v>
          </cell>
          <cell r="K474" t="str">
            <v>@</v>
          </cell>
          <cell r="L474" t="str">
            <v>Rp.</v>
          </cell>
          <cell r="M474">
            <v>7087500</v>
          </cell>
          <cell r="N474">
            <v>2355885</v>
          </cell>
        </row>
        <row r="475">
          <cell r="G475">
            <v>18.046199999999999</v>
          </cell>
          <cell r="H475" t="str">
            <v>M2</v>
          </cell>
          <cell r="J475" t="str">
            <v>Pekerjaan Menie Kayu</v>
          </cell>
          <cell r="K475" t="str">
            <v>@</v>
          </cell>
          <cell r="L475" t="str">
            <v>Rp.</v>
          </cell>
          <cell r="M475">
            <v>4987</v>
          </cell>
          <cell r="N475">
            <v>89996.4</v>
          </cell>
        </row>
        <row r="476">
          <cell r="G476">
            <v>18.046199999999999</v>
          </cell>
          <cell r="H476" t="str">
            <v>M2</v>
          </cell>
          <cell r="J476" t="str">
            <v>Pekerjaan cat Kayu</v>
          </cell>
          <cell r="K476" t="str">
            <v>@</v>
          </cell>
          <cell r="L476" t="str">
            <v>Rp.</v>
          </cell>
          <cell r="M476">
            <v>15708.75</v>
          </cell>
          <cell r="N476">
            <v>283483.24</v>
          </cell>
        </row>
        <row r="477">
          <cell r="G477">
            <v>31.0076</v>
          </cell>
          <cell r="H477" t="str">
            <v>M2</v>
          </cell>
          <cell r="J477" t="str">
            <v>Pasang Partisi Gypsum 9 mm</v>
          </cell>
          <cell r="K477" t="str">
            <v>@</v>
          </cell>
          <cell r="L477" t="str">
            <v>Rp.</v>
          </cell>
          <cell r="M477">
            <v>80715</v>
          </cell>
          <cell r="N477">
            <v>2502778.4300000002</v>
          </cell>
        </row>
        <row r="478">
          <cell r="G478">
            <v>0</v>
          </cell>
          <cell r="H478" t="str">
            <v>M2</v>
          </cell>
          <cell r="J478" t="str">
            <v>Pekerjaan daun pintu panil  Papan Klas I (Bayam)</v>
          </cell>
          <cell r="K478" t="str">
            <v>@</v>
          </cell>
          <cell r="L478" t="str">
            <v>Rp.</v>
          </cell>
          <cell r="M478">
            <v>0</v>
          </cell>
          <cell r="N478">
            <v>0</v>
          </cell>
        </row>
        <row r="479">
          <cell r="G479">
            <v>0</v>
          </cell>
          <cell r="H479" t="str">
            <v>M2</v>
          </cell>
          <cell r="J479" t="str">
            <v>Pasang daun pintu / jendela panil kaca polos 5 mm</v>
          </cell>
          <cell r="K479" t="str">
            <v>@</v>
          </cell>
          <cell r="L479" t="str">
            <v>Rp.</v>
          </cell>
          <cell r="M479">
            <v>0</v>
          </cell>
          <cell r="N479">
            <v>0</v>
          </cell>
        </row>
        <row r="480">
          <cell r="G480">
            <v>0</v>
          </cell>
          <cell r="H480" t="str">
            <v>M2</v>
          </cell>
          <cell r="J480" t="str">
            <v>Pasang kaca mati polos kaca polos 5 mm</v>
          </cell>
          <cell r="K480" t="str">
            <v>@</v>
          </cell>
          <cell r="L480" t="str">
            <v>Rp.</v>
          </cell>
          <cell r="M480">
            <v>0</v>
          </cell>
          <cell r="N480">
            <v>0</v>
          </cell>
        </row>
        <row r="481">
          <cell r="G481">
            <v>0</v>
          </cell>
          <cell r="H481" t="str">
            <v>M1</v>
          </cell>
          <cell r="J481" t="str">
            <v>List Daun Pintu 3/5 cm</v>
          </cell>
          <cell r="K481" t="str">
            <v>@</v>
          </cell>
          <cell r="L481" t="str">
            <v>Rp.</v>
          </cell>
          <cell r="M481">
            <v>0</v>
          </cell>
          <cell r="N481">
            <v>0</v>
          </cell>
        </row>
        <row r="482">
          <cell r="G482">
            <v>152.24</v>
          </cell>
          <cell r="H482" t="str">
            <v>M1</v>
          </cell>
          <cell r="J482" t="str">
            <v>List Kayu 1,5/3 cm</v>
          </cell>
          <cell r="K482" t="str">
            <v>@</v>
          </cell>
          <cell r="L482" t="str">
            <v>Rp.</v>
          </cell>
          <cell r="M482">
            <v>3220</v>
          </cell>
          <cell r="N482">
            <v>490212.8</v>
          </cell>
        </row>
        <row r="483">
          <cell r="G483">
            <v>0</v>
          </cell>
          <cell r="H483" t="str">
            <v>Bh</v>
          </cell>
          <cell r="J483" t="str">
            <v>Pasang kunci tanam double slaag</v>
          </cell>
          <cell r="K483" t="str">
            <v>@</v>
          </cell>
          <cell r="L483" t="str">
            <v>Rp.</v>
          </cell>
          <cell r="M483">
            <v>0</v>
          </cell>
          <cell r="N483">
            <v>0</v>
          </cell>
        </row>
        <row r="484">
          <cell r="G484">
            <v>0</v>
          </cell>
          <cell r="H484" t="str">
            <v>Bh</v>
          </cell>
          <cell r="J484" t="str">
            <v>Pasang engsel pintu</v>
          </cell>
          <cell r="K484" t="str">
            <v>@</v>
          </cell>
          <cell r="L484" t="str">
            <v>Rp.</v>
          </cell>
          <cell r="M484">
            <v>0</v>
          </cell>
          <cell r="N484">
            <v>0</v>
          </cell>
        </row>
        <row r="485">
          <cell r="G485">
            <v>0</v>
          </cell>
          <cell r="H485" t="str">
            <v>Bh</v>
          </cell>
          <cell r="J485" t="str">
            <v>Pasang engsel jendela/Boven</v>
          </cell>
          <cell r="K485" t="str">
            <v>@</v>
          </cell>
          <cell r="L485" t="str">
            <v>Rp.</v>
          </cell>
          <cell r="M485">
            <v>0</v>
          </cell>
          <cell r="N485">
            <v>0</v>
          </cell>
        </row>
        <row r="486">
          <cell r="G486">
            <v>0</v>
          </cell>
          <cell r="H486" t="str">
            <v>Bh</v>
          </cell>
          <cell r="J486" t="str">
            <v>Pasang kait angin</v>
          </cell>
          <cell r="K486" t="str">
            <v>@</v>
          </cell>
          <cell r="L486" t="str">
            <v>Rp.</v>
          </cell>
          <cell r="M486">
            <v>0</v>
          </cell>
          <cell r="N486">
            <v>0</v>
          </cell>
        </row>
        <row r="487">
          <cell r="G487">
            <v>0</v>
          </cell>
          <cell r="H487" t="str">
            <v>Bh</v>
          </cell>
          <cell r="J487" t="str">
            <v>Pasang gerendel jendela/Boven</v>
          </cell>
          <cell r="K487" t="str">
            <v>@</v>
          </cell>
          <cell r="L487" t="str">
            <v>Rp.</v>
          </cell>
          <cell r="M487">
            <v>0</v>
          </cell>
          <cell r="N487">
            <v>0</v>
          </cell>
        </row>
        <row r="488">
          <cell r="G488">
            <v>0</v>
          </cell>
          <cell r="H488" t="str">
            <v>Bh</v>
          </cell>
          <cell r="J488" t="str">
            <v>Pasang Espanolet</v>
          </cell>
          <cell r="K488" t="str">
            <v>@</v>
          </cell>
          <cell r="L488" t="str">
            <v>Rp.</v>
          </cell>
          <cell r="M488">
            <v>0</v>
          </cell>
          <cell r="N488">
            <v>0</v>
          </cell>
        </row>
        <row r="489">
          <cell r="G489">
            <v>10</v>
          </cell>
          <cell r="H489" t="str">
            <v>Bh</v>
          </cell>
          <cell r="J489" t="str">
            <v>Fisher f 8 mm</v>
          </cell>
          <cell r="K489" t="str">
            <v>@</v>
          </cell>
          <cell r="L489" t="str">
            <v>Rp.</v>
          </cell>
          <cell r="M489">
            <v>10000</v>
          </cell>
          <cell r="N489">
            <v>100000</v>
          </cell>
        </row>
        <row r="490">
          <cell r="J490" t="str">
            <v>Jumlah</v>
          </cell>
          <cell r="M490" t="str">
            <v>Rp.</v>
          </cell>
          <cell r="N490">
            <v>5822355.8700000001</v>
          </cell>
        </row>
        <row r="491">
          <cell r="G491" t="str">
            <v>Tipe PT7</v>
          </cell>
          <cell r="R491">
            <v>4726142.29</v>
          </cell>
        </row>
        <row r="492">
          <cell r="G492">
            <v>0.2419</v>
          </cell>
          <cell r="H492" t="str">
            <v>M3</v>
          </cell>
          <cell r="J492" t="str">
            <v>Pekerjaan kusen pintu, jendela dan Boven kayu klas I (Bayam)</v>
          </cell>
          <cell r="K492" t="str">
            <v>@</v>
          </cell>
          <cell r="L492" t="str">
            <v>Rp.</v>
          </cell>
          <cell r="M492">
            <v>7087500</v>
          </cell>
          <cell r="N492">
            <v>1714466.25</v>
          </cell>
        </row>
        <row r="493">
          <cell r="G493">
            <v>15.677</v>
          </cell>
          <cell r="H493" t="str">
            <v>M2</v>
          </cell>
          <cell r="J493" t="str">
            <v>Pekerjaan Menie Kayu</v>
          </cell>
          <cell r="K493" t="str">
            <v>@</v>
          </cell>
          <cell r="L493" t="str">
            <v>Rp.</v>
          </cell>
          <cell r="M493">
            <v>4987</v>
          </cell>
          <cell r="N493">
            <v>78181.2</v>
          </cell>
        </row>
        <row r="494">
          <cell r="G494">
            <v>15.677</v>
          </cell>
          <cell r="H494" t="str">
            <v>M2</v>
          </cell>
          <cell r="J494" t="str">
            <v>Pekerjaan cat Kayu</v>
          </cell>
          <cell r="K494" t="str">
            <v>@</v>
          </cell>
          <cell r="L494" t="str">
            <v>Rp.</v>
          </cell>
          <cell r="M494">
            <v>15708.75</v>
          </cell>
          <cell r="N494">
            <v>246266.07</v>
          </cell>
        </row>
        <row r="495">
          <cell r="G495">
            <v>10.2324</v>
          </cell>
          <cell r="H495" t="str">
            <v>M2</v>
          </cell>
          <cell r="J495" t="str">
            <v>Pasang Partisi Gypsum 9 mm</v>
          </cell>
          <cell r="K495" t="str">
            <v>@</v>
          </cell>
          <cell r="L495" t="str">
            <v>Rp.</v>
          </cell>
          <cell r="M495">
            <v>80715</v>
          </cell>
          <cell r="N495">
            <v>825908.17</v>
          </cell>
        </row>
        <row r="496">
          <cell r="G496">
            <v>1.98</v>
          </cell>
          <cell r="H496" t="str">
            <v>M2</v>
          </cell>
          <cell r="J496" t="str">
            <v>Pekerjaan daun pintu panil  Papan Klas I (Bayam)</v>
          </cell>
          <cell r="K496" t="str">
            <v>@</v>
          </cell>
          <cell r="L496" t="str">
            <v>Rp.</v>
          </cell>
          <cell r="M496">
            <v>281500</v>
          </cell>
          <cell r="N496">
            <v>557370</v>
          </cell>
        </row>
        <row r="497">
          <cell r="G497">
            <v>2</v>
          </cell>
          <cell r="H497" t="str">
            <v>M2</v>
          </cell>
          <cell r="J497" t="str">
            <v>Pasang daun pintu / jendela panil kaca polos 5 mm</v>
          </cell>
          <cell r="K497" t="str">
            <v>@</v>
          </cell>
          <cell r="L497" t="str">
            <v>Rp.</v>
          </cell>
          <cell r="M497">
            <v>236000</v>
          </cell>
          <cell r="N497">
            <v>472000</v>
          </cell>
        </row>
        <row r="498">
          <cell r="G498">
            <v>2.16</v>
          </cell>
          <cell r="H498" t="str">
            <v>M2</v>
          </cell>
          <cell r="J498" t="str">
            <v>Pasang kaca mati polos kaca polos 5 mm</v>
          </cell>
          <cell r="K498" t="str">
            <v>@</v>
          </cell>
          <cell r="L498" t="str">
            <v>Rp.</v>
          </cell>
          <cell r="M498">
            <v>110740</v>
          </cell>
          <cell r="N498">
            <v>239198.4</v>
          </cell>
        </row>
        <row r="499">
          <cell r="G499">
            <v>0</v>
          </cell>
          <cell r="H499" t="str">
            <v>M1</v>
          </cell>
          <cell r="J499" t="str">
            <v>List Daun Pintu 3/5 cm</v>
          </cell>
          <cell r="K499" t="str">
            <v>@</v>
          </cell>
          <cell r="L499" t="str">
            <v>Rp.</v>
          </cell>
          <cell r="M499">
            <v>0</v>
          </cell>
          <cell r="N499">
            <v>0</v>
          </cell>
        </row>
        <row r="500">
          <cell r="G500">
            <v>69.760000000000005</v>
          </cell>
          <cell r="H500" t="str">
            <v>M1</v>
          </cell>
          <cell r="J500" t="str">
            <v>List Kayu 1,5/3 cm</v>
          </cell>
          <cell r="K500" t="str">
            <v>@</v>
          </cell>
          <cell r="L500" t="str">
            <v>Rp.</v>
          </cell>
          <cell r="M500">
            <v>3220</v>
          </cell>
          <cell r="N500">
            <v>224627.20000000001</v>
          </cell>
        </row>
        <row r="501">
          <cell r="G501">
            <v>1</v>
          </cell>
          <cell r="H501" t="str">
            <v>Bh</v>
          </cell>
          <cell r="J501" t="str">
            <v>Pasang kunci tanam double slaag</v>
          </cell>
          <cell r="K501" t="str">
            <v>@</v>
          </cell>
          <cell r="L501" t="str">
            <v>Rp.</v>
          </cell>
          <cell r="M501">
            <v>112500</v>
          </cell>
          <cell r="N501">
            <v>112500</v>
          </cell>
        </row>
        <row r="502">
          <cell r="G502">
            <v>3</v>
          </cell>
          <cell r="H502" t="str">
            <v>Bh</v>
          </cell>
          <cell r="J502" t="str">
            <v>Pasang engsel pintu</v>
          </cell>
          <cell r="K502" t="str">
            <v>@</v>
          </cell>
          <cell r="L502" t="str">
            <v>Rp.</v>
          </cell>
          <cell r="M502">
            <v>18750</v>
          </cell>
          <cell r="N502">
            <v>56250</v>
          </cell>
        </row>
        <row r="503">
          <cell r="G503">
            <v>6</v>
          </cell>
          <cell r="H503" t="str">
            <v>Bh</v>
          </cell>
          <cell r="J503" t="str">
            <v>Pasang engsel jendela/Boven</v>
          </cell>
          <cell r="K503" t="str">
            <v>@</v>
          </cell>
          <cell r="L503" t="str">
            <v>Rp.</v>
          </cell>
          <cell r="M503">
            <v>9375</v>
          </cell>
          <cell r="N503">
            <v>56250</v>
          </cell>
        </row>
        <row r="504">
          <cell r="G504">
            <v>6</v>
          </cell>
          <cell r="H504" t="str">
            <v>Bh</v>
          </cell>
          <cell r="J504" t="str">
            <v>Pasang kait angin</v>
          </cell>
          <cell r="K504" t="str">
            <v>@</v>
          </cell>
          <cell r="L504" t="str">
            <v>Rp.</v>
          </cell>
          <cell r="M504">
            <v>5175</v>
          </cell>
          <cell r="N504">
            <v>31050</v>
          </cell>
        </row>
        <row r="505">
          <cell r="G505">
            <v>3</v>
          </cell>
          <cell r="H505" t="str">
            <v>Bh</v>
          </cell>
          <cell r="J505" t="str">
            <v>Pasang gerendel jendela/Boven</v>
          </cell>
          <cell r="K505" t="str">
            <v>@</v>
          </cell>
          <cell r="L505" t="str">
            <v>Rp.</v>
          </cell>
          <cell r="M505">
            <v>4025</v>
          </cell>
          <cell r="N505">
            <v>12075</v>
          </cell>
        </row>
        <row r="506">
          <cell r="G506">
            <v>0</v>
          </cell>
          <cell r="H506" t="str">
            <v>Bh</v>
          </cell>
          <cell r="J506" t="str">
            <v>Pasang Espanolet</v>
          </cell>
          <cell r="K506" t="str">
            <v>@</v>
          </cell>
          <cell r="L506" t="str">
            <v>Rp.</v>
          </cell>
          <cell r="M506">
            <v>0</v>
          </cell>
          <cell r="N506">
            <v>0</v>
          </cell>
        </row>
        <row r="507">
          <cell r="G507">
            <v>10</v>
          </cell>
          <cell r="H507" t="str">
            <v>Bh</v>
          </cell>
          <cell r="J507" t="str">
            <v>Fisher f 8 mm</v>
          </cell>
          <cell r="K507" t="str">
            <v>@</v>
          </cell>
          <cell r="L507" t="str">
            <v>Rp.</v>
          </cell>
          <cell r="M507">
            <v>10000</v>
          </cell>
          <cell r="N507">
            <v>100000</v>
          </cell>
        </row>
        <row r="508">
          <cell r="J508" t="str">
            <v>Jumlah</v>
          </cell>
          <cell r="M508" t="str">
            <v>Rp.</v>
          </cell>
          <cell r="N508">
            <v>4726142.29</v>
          </cell>
        </row>
        <row r="509">
          <cell r="G509" t="str">
            <v>Tipe PT8</v>
          </cell>
          <cell r="R509">
            <v>4432261.82</v>
          </cell>
        </row>
        <row r="510">
          <cell r="G510">
            <v>0.2611</v>
          </cell>
          <cell r="H510" t="str">
            <v>M3</v>
          </cell>
          <cell r="J510" t="str">
            <v>Pekerjaan kusen pintu, jendela dan Boven kayu klas I (Bayam)</v>
          </cell>
          <cell r="K510" t="str">
            <v>@</v>
          </cell>
          <cell r="L510" t="str">
            <v>Rp.</v>
          </cell>
          <cell r="M510">
            <v>7087500</v>
          </cell>
          <cell r="N510">
            <v>1850546.25</v>
          </cell>
        </row>
        <row r="511">
          <cell r="G511">
            <v>15.837999999999999</v>
          </cell>
          <cell r="H511" t="str">
            <v>M2</v>
          </cell>
          <cell r="J511" t="str">
            <v>Pekerjaan Menie Kayu</v>
          </cell>
          <cell r="K511" t="str">
            <v>@</v>
          </cell>
          <cell r="L511" t="str">
            <v>Rp.</v>
          </cell>
          <cell r="M511">
            <v>4987</v>
          </cell>
          <cell r="N511">
            <v>78984.11</v>
          </cell>
        </row>
        <row r="512">
          <cell r="G512">
            <v>15.837999999999999</v>
          </cell>
          <cell r="H512" t="str">
            <v>M2</v>
          </cell>
          <cell r="J512" t="str">
            <v>Pekerjaan cat Kayu</v>
          </cell>
          <cell r="K512" t="str">
            <v>@</v>
          </cell>
          <cell r="L512" t="str">
            <v>Rp.</v>
          </cell>
          <cell r="M512">
            <v>15708.75</v>
          </cell>
          <cell r="N512">
            <v>248795.18</v>
          </cell>
        </row>
        <row r="513">
          <cell r="G513">
            <v>15.5892</v>
          </cell>
          <cell r="H513" t="str">
            <v>M2</v>
          </cell>
          <cell r="J513" t="str">
            <v>Pasang Partisi Gypsum 9 mm</v>
          </cell>
          <cell r="K513" t="str">
            <v>@</v>
          </cell>
          <cell r="L513" t="str">
            <v>Rp.</v>
          </cell>
          <cell r="M513">
            <v>80715</v>
          </cell>
          <cell r="N513">
            <v>1258282.28</v>
          </cell>
        </row>
        <row r="514">
          <cell r="G514">
            <v>0</v>
          </cell>
          <cell r="H514" t="str">
            <v>M2</v>
          </cell>
          <cell r="J514" t="str">
            <v>Pekerjaan daun pintu panil  Papan Klas I (Bayam)</v>
          </cell>
          <cell r="K514" t="str">
            <v>@</v>
          </cell>
          <cell r="L514" t="str">
            <v>Rp.</v>
          </cell>
          <cell r="M514">
            <v>0</v>
          </cell>
          <cell r="N514">
            <v>0</v>
          </cell>
        </row>
        <row r="515">
          <cell r="G515">
            <v>1.28</v>
          </cell>
          <cell r="H515" t="str">
            <v>M2</v>
          </cell>
          <cell r="J515" t="str">
            <v>Pasang daun pintu / jendela panil kaca polos 5 mm</v>
          </cell>
          <cell r="K515" t="str">
            <v>@</v>
          </cell>
          <cell r="L515" t="str">
            <v>Rp.</v>
          </cell>
          <cell r="M515">
            <v>236000</v>
          </cell>
          <cell r="N515">
            <v>302080</v>
          </cell>
        </row>
        <row r="516">
          <cell r="G516">
            <v>2.16</v>
          </cell>
          <cell r="H516" t="str">
            <v>M2</v>
          </cell>
          <cell r="J516" t="str">
            <v>Pasang kaca mati polos kaca polos 5 mm</v>
          </cell>
          <cell r="K516" t="str">
            <v>@</v>
          </cell>
          <cell r="L516" t="str">
            <v>Rp.</v>
          </cell>
          <cell r="M516">
            <v>110740</v>
          </cell>
          <cell r="N516">
            <v>239198.4</v>
          </cell>
        </row>
        <row r="517">
          <cell r="G517">
            <v>0</v>
          </cell>
          <cell r="H517" t="str">
            <v>M1</v>
          </cell>
          <cell r="J517" t="str">
            <v>List Daun Pintu 3/5 cm</v>
          </cell>
          <cell r="K517" t="str">
            <v>@</v>
          </cell>
          <cell r="L517" t="str">
            <v>Rp.</v>
          </cell>
          <cell r="M517">
            <v>0</v>
          </cell>
          <cell r="N517">
            <v>0</v>
          </cell>
        </row>
        <row r="518">
          <cell r="G518">
            <v>89.48</v>
          </cell>
          <cell r="H518" t="str">
            <v>M1</v>
          </cell>
          <cell r="J518" t="str">
            <v>List Kayu 1,5/3 cm</v>
          </cell>
          <cell r="K518" t="str">
            <v>@</v>
          </cell>
          <cell r="L518" t="str">
            <v>Rp.</v>
          </cell>
          <cell r="M518">
            <v>3220</v>
          </cell>
          <cell r="N518">
            <v>288125.59999999998</v>
          </cell>
        </row>
        <row r="519">
          <cell r="G519">
            <v>0</v>
          </cell>
          <cell r="H519" t="str">
            <v>Bh</v>
          </cell>
          <cell r="J519" t="str">
            <v>Pasang kunci tanam double slaag</v>
          </cell>
          <cell r="K519" t="str">
            <v>@</v>
          </cell>
          <cell r="L519" t="str">
            <v>Rp.</v>
          </cell>
          <cell r="M519">
            <v>0</v>
          </cell>
          <cell r="N519">
            <v>0</v>
          </cell>
        </row>
        <row r="520">
          <cell r="G520">
            <v>0</v>
          </cell>
          <cell r="H520" t="str">
            <v>Bh</v>
          </cell>
          <cell r="J520" t="str">
            <v>Pasang engsel pintu</v>
          </cell>
          <cell r="K520" t="str">
            <v>@</v>
          </cell>
          <cell r="L520" t="str">
            <v>Rp.</v>
          </cell>
          <cell r="M520">
            <v>0</v>
          </cell>
          <cell r="N520">
            <v>0</v>
          </cell>
        </row>
        <row r="521">
          <cell r="G521">
            <v>4</v>
          </cell>
          <cell r="H521" t="str">
            <v>Bh</v>
          </cell>
          <cell r="J521" t="str">
            <v>Pasang engsel jendela/Boven</v>
          </cell>
          <cell r="K521" t="str">
            <v>@</v>
          </cell>
          <cell r="L521" t="str">
            <v>Rp.</v>
          </cell>
          <cell r="M521">
            <v>9375</v>
          </cell>
          <cell r="N521">
            <v>37500</v>
          </cell>
        </row>
        <row r="522">
          <cell r="G522">
            <v>4</v>
          </cell>
          <cell r="H522" t="str">
            <v>Bh</v>
          </cell>
          <cell r="J522" t="str">
            <v>Pasang kait angin</v>
          </cell>
          <cell r="K522" t="str">
            <v>@</v>
          </cell>
          <cell r="L522" t="str">
            <v>Rp.</v>
          </cell>
          <cell r="M522">
            <v>5175</v>
          </cell>
          <cell r="N522">
            <v>20700</v>
          </cell>
        </row>
        <row r="523">
          <cell r="G523">
            <v>2</v>
          </cell>
          <cell r="H523" t="str">
            <v>Bh</v>
          </cell>
          <cell r="J523" t="str">
            <v>Pasang gerendel jendela/Boven</v>
          </cell>
          <cell r="K523" t="str">
            <v>@</v>
          </cell>
          <cell r="L523" t="str">
            <v>Rp.</v>
          </cell>
          <cell r="M523">
            <v>4025</v>
          </cell>
          <cell r="N523">
            <v>8050</v>
          </cell>
        </row>
        <row r="524">
          <cell r="G524">
            <v>0</v>
          </cell>
          <cell r="H524" t="str">
            <v>Bh</v>
          </cell>
          <cell r="J524" t="str">
            <v>Pasang Espanolet</v>
          </cell>
          <cell r="K524" t="str">
            <v>@</v>
          </cell>
          <cell r="L524" t="str">
            <v>Rp.</v>
          </cell>
          <cell r="M524">
            <v>0</v>
          </cell>
          <cell r="N524">
            <v>0</v>
          </cell>
        </row>
        <row r="525">
          <cell r="G525">
            <v>10</v>
          </cell>
          <cell r="H525" t="str">
            <v>Bh</v>
          </cell>
          <cell r="J525" t="str">
            <v>Fisher f 8 mm</v>
          </cell>
          <cell r="K525" t="str">
            <v>@</v>
          </cell>
          <cell r="L525" t="str">
            <v>Rp.</v>
          </cell>
          <cell r="M525">
            <v>10000</v>
          </cell>
          <cell r="N525">
            <v>100000</v>
          </cell>
        </row>
        <row r="526">
          <cell r="J526" t="str">
            <v>Jumlah</v>
          </cell>
          <cell r="M526" t="str">
            <v>Rp.</v>
          </cell>
          <cell r="N526">
            <v>4432261.82</v>
          </cell>
        </row>
        <row r="527">
          <cell r="G527" t="str">
            <v>Tipe PT9</v>
          </cell>
          <cell r="R527">
            <v>5108985.3800000008</v>
          </cell>
        </row>
        <row r="528">
          <cell r="G528">
            <v>0.24210000000000001</v>
          </cell>
          <cell r="H528" t="str">
            <v>M3</v>
          </cell>
          <cell r="J528" t="str">
            <v>Pekerjaan kusen pintu, jendela dan Boven kayu klas I (Bayam)</v>
          </cell>
          <cell r="K528" t="str">
            <v>@</v>
          </cell>
          <cell r="L528" t="str">
            <v>Rp.</v>
          </cell>
          <cell r="M528">
            <v>7087500</v>
          </cell>
          <cell r="N528">
            <v>1715883.75</v>
          </cell>
        </row>
        <row r="529">
          <cell r="G529">
            <v>16.973199999999999</v>
          </cell>
          <cell r="H529" t="str">
            <v>M2</v>
          </cell>
          <cell r="J529" t="str">
            <v>Pekerjaan Menie Kayu</v>
          </cell>
          <cell r="K529" t="str">
            <v>@</v>
          </cell>
          <cell r="L529" t="str">
            <v>Rp.</v>
          </cell>
          <cell r="M529">
            <v>4987</v>
          </cell>
          <cell r="N529">
            <v>84645.35</v>
          </cell>
        </row>
        <row r="530">
          <cell r="G530">
            <v>16.973199999999999</v>
          </cell>
          <cell r="H530" t="str">
            <v>M2</v>
          </cell>
          <cell r="J530" t="str">
            <v>Pekerjaan cat Kayu</v>
          </cell>
          <cell r="K530" t="str">
            <v>@</v>
          </cell>
          <cell r="L530" t="str">
            <v>Rp.</v>
          </cell>
          <cell r="M530">
            <v>15708.75</v>
          </cell>
          <cell r="N530">
            <v>266627.76</v>
          </cell>
        </row>
        <row r="531">
          <cell r="G531">
            <v>5.7695999999999996</v>
          </cell>
          <cell r="H531" t="str">
            <v>M2</v>
          </cell>
          <cell r="J531" t="str">
            <v>Pasang Partisi Gypsum 9 mm</v>
          </cell>
          <cell r="K531" t="str">
            <v>@</v>
          </cell>
          <cell r="L531" t="str">
            <v>Rp.</v>
          </cell>
          <cell r="M531">
            <v>80715</v>
          </cell>
          <cell r="N531">
            <v>465693.26</v>
          </cell>
        </row>
        <row r="532">
          <cell r="G532">
            <v>3.96</v>
          </cell>
          <cell r="H532" t="str">
            <v>M2</v>
          </cell>
          <cell r="J532" t="str">
            <v>Pekerjaan daun pintu panil  Papan Klas I (Bayam)</v>
          </cell>
          <cell r="K532" t="str">
            <v>@</v>
          </cell>
          <cell r="L532" t="str">
            <v>Rp.</v>
          </cell>
          <cell r="M532">
            <v>281500</v>
          </cell>
          <cell r="N532">
            <v>1114740</v>
          </cell>
        </row>
        <row r="533">
          <cell r="G533">
            <v>2.3519999999999999</v>
          </cell>
          <cell r="H533" t="str">
            <v>M2</v>
          </cell>
          <cell r="J533" t="str">
            <v>Pasang daun pintu / jendela panil kaca polos 5 mm</v>
          </cell>
          <cell r="K533" t="str">
            <v>@</v>
          </cell>
          <cell r="L533" t="str">
            <v>Rp.</v>
          </cell>
          <cell r="M533">
            <v>236000</v>
          </cell>
          <cell r="N533">
            <v>555072</v>
          </cell>
        </row>
        <row r="534">
          <cell r="G534">
            <v>1.5389999999999999</v>
          </cell>
          <cell r="H534" t="str">
            <v>M2</v>
          </cell>
          <cell r="J534" t="str">
            <v>Pasang kaca mati polos kaca polos 5 mm</v>
          </cell>
          <cell r="K534" t="str">
            <v>@</v>
          </cell>
          <cell r="L534" t="str">
            <v>Rp.</v>
          </cell>
          <cell r="M534">
            <v>110740</v>
          </cell>
          <cell r="N534">
            <v>170428.86</v>
          </cell>
        </row>
        <row r="535">
          <cell r="G535">
            <v>0</v>
          </cell>
          <cell r="H535" t="str">
            <v>M1</v>
          </cell>
          <cell r="J535" t="str">
            <v>List Daun Pintu 3/5 cm</v>
          </cell>
          <cell r="K535" t="str">
            <v>@</v>
          </cell>
          <cell r="L535" t="str">
            <v>Rp.</v>
          </cell>
          <cell r="M535">
            <v>0</v>
          </cell>
          <cell r="N535">
            <v>0</v>
          </cell>
        </row>
        <row r="536">
          <cell r="G536">
            <v>51.52</v>
          </cell>
          <cell r="H536" t="str">
            <v>M1</v>
          </cell>
          <cell r="J536" t="str">
            <v>List Kayu 1,5/3 cm</v>
          </cell>
          <cell r="K536" t="str">
            <v>@</v>
          </cell>
          <cell r="L536" t="str">
            <v>Rp.</v>
          </cell>
          <cell r="M536">
            <v>3220</v>
          </cell>
          <cell r="N536">
            <v>165894.39999999999</v>
          </cell>
        </row>
        <row r="537">
          <cell r="G537">
            <v>2</v>
          </cell>
          <cell r="H537" t="str">
            <v>Bh</v>
          </cell>
          <cell r="J537" t="str">
            <v>Pasang kunci tanam double slaag</v>
          </cell>
          <cell r="K537" t="str">
            <v>@</v>
          </cell>
          <cell r="L537" t="str">
            <v>Rp.</v>
          </cell>
          <cell r="M537">
            <v>112500</v>
          </cell>
          <cell r="N537">
            <v>225000</v>
          </cell>
        </row>
        <row r="538">
          <cell r="G538">
            <v>6</v>
          </cell>
          <cell r="H538" t="str">
            <v>Bh</v>
          </cell>
          <cell r="J538" t="str">
            <v>Pasang engsel pintu</v>
          </cell>
          <cell r="K538" t="str">
            <v>@</v>
          </cell>
          <cell r="L538" t="str">
            <v>Rp.</v>
          </cell>
          <cell r="M538">
            <v>18750</v>
          </cell>
          <cell r="N538">
            <v>112500</v>
          </cell>
        </row>
        <row r="539">
          <cell r="G539">
            <v>8</v>
          </cell>
          <cell r="H539" t="str">
            <v>Bh</v>
          </cell>
          <cell r="J539" t="str">
            <v>Pasang engsel jendela/Boven</v>
          </cell>
          <cell r="K539" t="str">
            <v>@</v>
          </cell>
          <cell r="L539" t="str">
            <v>Rp.</v>
          </cell>
          <cell r="M539">
            <v>9375</v>
          </cell>
          <cell r="N539">
            <v>75000</v>
          </cell>
        </row>
        <row r="540">
          <cell r="G540">
            <v>8</v>
          </cell>
          <cell r="H540" t="str">
            <v>Bh</v>
          </cell>
          <cell r="J540" t="str">
            <v>Pasang kait angin</v>
          </cell>
          <cell r="K540" t="str">
            <v>@</v>
          </cell>
          <cell r="L540" t="str">
            <v>Rp.</v>
          </cell>
          <cell r="M540">
            <v>5175</v>
          </cell>
          <cell r="N540">
            <v>41400</v>
          </cell>
        </row>
        <row r="541">
          <cell r="G541">
            <v>4</v>
          </cell>
          <cell r="H541" t="str">
            <v>Bh</v>
          </cell>
          <cell r="J541" t="str">
            <v>Pasang gerendel jendela/Boven</v>
          </cell>
          <cell r="K541" t="str">
            <v>@</v>
          </cell>
          <cell r="L541" t="str">
            <v>Rp.</v>
          </cell>
          <cell r="M541">
            <v>4025</v>
          </cell>
          <cell r="N541">
            <v>16100</v>
          </cell>
        </row>
        <row r="542">
          <cell r="G542">
            <v>0</v>
          </cell>
          <cell r="H542" t="str">
            <v>Bh</v>
          </cell>
          <cell r="J542" t="str">
            <v>Pasang Espanolet</v>
          </cell>
          <cell r="K542" t="str">
            <v>@</v>
          </cell>
          <cell r="L542" t="str">
            <v>Rp.</v>
          </cell>
          <cell r="M542">
            <v>0</v>
          </cell>
          <cell r="N542">
            <v>0</v>
          </cell>
        </row>
        <row r="543">
          <cell r="G543">
            <v>10</v>
          </cell>
          <cell r="H543" t="str">
            <v>Bh</v>
          </cell>
          <cell r="J543" t="str">
            <v>Fisher f 8 mm</v>
          </cell>
          <cell r="K543" t="str">
            <v>@</v>
          </cell>
          <cell r="L543" t="str">
            <v>Rp.</v>
          </cell>
          <cell r="M543">
            <v>10000</v>
          </cell>
          <cell r="N543">
            <v>100000</v>
          </cell>
        </row>
        <row r="544">
          <cell r="J544" t="str">
            <v>Jumlah</v>
          </cell>
          <cell r="M544" t="str">
            <v>Rp.</v>
          </cell>
          <cell r="N544">
            <v>5108985.3800000008</v>
          </cell>
        </row>
        <row r="545">
          <cell r="G545" t="str">
            <v>Tipe PT10</v>
          </cell>
          <cell r="R545">
            <v>4222716.63</v>
          </cell>
        </row>
        <row r="546">
          <cell r="G546">
            <v>0.254</v>
          </cell>
          <cell r="H546" t="str">
            <v>M3</v>
          </cell>
          <cell r="J546" t="str">
            <v>Pekerjaan kusen pintu, jendela dan Boven kayu klas I (Bayam)</v>
          </cell>
          <cell r="K546" t="str">
            <v>@</v>
          </cell>
          <cell r="L546" t="str">
            <v>Rp.</v>
          </cell>
          <cell r="M546">
            <v>7087500</v>
          </cell>
          <cell r="N546">
            <v>1800225</v>
          </cell>
        </row>
        <row r="547">
          <cell r="G547">
            <v>13.7864</v>
          </cell>
          <cell r="H547" t="str">
            <v>M2</v>
          </cell>
          <cell r="J547" t="str">
            <v>Pekerjaan Menie Kayu</v>
          </cell>
          <cell r="K547" t="str">
            <v>@</v>
          </cell>
          <cell r="L547" t="str">
            <v>Rp.</v>
          </cell>
          <cell r="M547">
            <v>4987</v>
          </cell>
          <cell r="N547">
            <v>68752.78</v>
          </cell>
        </row>
        <row r="548">
          <cell r="G548">
            <v>13.7864</v>
          </cell>
          <cell r="H548" t="str">
            <v>M2</v>
          </cell>
          <cell r="J548" t="str">
            <v>Pekerjaan cat Kayu</v>
          </cell>
          <cell r="K548" t="str">
            <v>@</v>
          </cell>
          <cell r="L548" t="str">
            <v>Rp.</v>
          </cell>
          <cell r="M548">
            <v>15708.75</v>
          </cell>
          <cell r="N548">
            <v>216567.11</v>
          </cell>
        </row>
        <row r="549">
          <cell r="G549">
            <v>21.716000000000001</v>
          </cell>
          <cell r="H549" t="str">
            <v>M2</v>
          </cell>
          <cell r="J549" t="str">
            <v>Pasang Partisi Gypsum 9 mm</v>
          </cell>
          <cell r="K549" t="str">
            <v>@</v>
          </cell>
          <cell r="L549" t="str">
            <v>Rp.</v>
          </cell>
          <cell r="M549">
            <v>80715</v>
          </cell>
          <cell r="N549">
            <v>1752806.94</v>
          </cell>
        </row>
        <row r="550">
          <cell r="G550">
            <v>0</v>
          </cell>
          <cell r="H550" t="str">
            <v>M2</v>
          </cell>
          <cell r="J550" t="str">
            <v>Pekerjaan daun pintu panil  Papan Klas I (Bayam)</v>
          </cell>
          <cell r="K550" t="str">
            <v>@</v>
          </cell>
          <cell r="L550" t="str">
            <v>Rp.</v>
          </cell>
          <cell r="M550">
            <v>0</v>
          </cell>
          <cell r="N550">
            <v>0</v>
          </cell>
        </row>
        <row r="551">
          <cell r="G551">
            <v>0</v>
          </cell>
          <cell r="H551" t="str">
            <v>M2</v>
          </cell>
          <cell r="J551" t="str">
            <v>Pasang daun pintu / jendela panil kaca polos 5 mm</v>
          </cell>
          <cell r="K551" t="str">
            <v>@</v>
          </cell>
          <cell r="L551" t="str">
            <v>Rp.</v>
          </cell>
          <cell r="M551">
            <v>0</v>
          </cell>
          <cell r="N551">
            <v>0</v>
          </cell>
        </row>
        <row r="552">
          <cell r="G552">
            <v>0</v>
          </cell>
          <cell r="H552" t="str">
            <v>M2</v>
          </cell>
          <cell r="J552" t="str">
            <v>Pasang kaca mati polos kaca polos 5 mm</v>
          </cell>
          <cell r="K552" t="str">
            <v>@</v>
          </cell>
          <cell r="L552" t="str">
            <v>Rp.</v>
          </cell>
          <cell r="M552">
            <v>0</v>
          </cell>
          <cell r="N552">
            <v>0</v>
          </cell>
        </row>
        <row r="553">
          <cell r="G553">
            <v>0</v>
          </cell>
          <cell r="H553" t="str">
            <v>M1</v>
          </cell>
          <cell r="J553" t="str">
            <v>List Daun Pintu 3/5 cm</v>
          </cell>
          <cell r="K553" t="str">
            <v>@</v>
          </cell>
          <cell r="L553" t="str">
            <v>Rp.</v>
          </cell>
          <cell r="M553">
            <v>0</v>
          </cell>
          <cell r="N553">
            <v>0</v>
          </cell>
        </row>
        <row r="554">
          <cell r="G554">
            <v>103.84</v>
          </cell>
          <cell r="H554" t="str">
            <v>M1</v>
          </cell>
          <cell r="J554" t="str">
            <v>List Kayu 1,5/3 cm</v>
          </cell>
          <cell r="K554" t="str">
            <v>@</v>
          </cell>
          <cell r="L554" t="str">
            <v>Rp.</v>
          </cell>
          <cell r="M554">
            <v>3220</v>
          </cell>
          <cell r="N554">
            <v>334364.79999999999</v>
          </cell>
        </row>
        <row r="555">
          <cell r="G555">
            <v>0</v>
          </cell>
          <cell r="H555" t="str">
            <v>Bh</v>
          </cell>
          <cell r="J555" t="str">
            <v>Pasang kunci tanam double slaag</v>
          </cell>
          <cell r="K555" t="str">
            <v>@</v>
          </cell>
          <cell r="L555" t="str">
            <v>Rp.</v>
          </cell>
          <cell r="M555">
            <v>0</v>
          </cell>
          <cell r="N555">
            <v>0</v>
          </cell>
        </row>
        <row r="556">
          <cell r="G556">
            <v>0</v>
          </cell>
          <cell r="H556" t="str">
            <v>Bh</v>
          </cell>
          <cell r="J556" t="str">
            <v>Pasang engsel pintu</v>
          </cell>
          <cell r="K556" t="str">
            <v>@</v>
          </cell>
          <cell r="L556" t="str">
            <v>Rp.</v>
          </cell>
          <cell r="M556">
            <v>0</v>
          </cell>
          <cell r="N556">
            <v>0</v>
          </cell>
        </row>
        <row r="557">
          <cell r="G557">
            <v>0</v>
          </cell>
          <cell r="H557" t="str">
            <v>Bh</v>
          </cell>
          <cell r="J557" t="str">
            <v>Pasang engsel jendela/Boven</v>
          </cell>
          <cell r="K557" t="str">
            <v>@</v>
          </cell>
          <cell r="L557" t="str">
            <v>Rp.</v>
          </cell>
          <cell r="M557">
            <v>0</v>
          </cell>
          <cell r="N557">
            <v>0</v>
          </cell>
        </row>
        <row r="558">
          <cell r="G558">
            <v>0</v>
          </cell>
          <cell r="H558" t="str">
            <v>Bh</v>
          </cell>
          <cell r="J558" t="str">
            <v>Pasang kait angin</v>
          </cell>
          <cell r="K558" t="str">
            <v>@</v>
          </cell>
          <cell r="L558" t="str">
            <v>Rp.</v>
          </cell>
          <cell r="M558">
            <v>0</v>
          </cell>
          <cell r="N558">
            <v>0</v>
          </cell>
        </row>
        <row r="559">
          <cell r="G559">
            <v>0</v>
          </cell>
          <cell r="H559" t="str">
            <v>Bh</v>
          </cell>
          <cell r="J559" t="str">
            <v>Pasang gerendel jendela/Boven</v>
          </cell>
          <cell r="K559" t="str">
            <v>@</v>
          </cell>
          <cell r="L559" t="str">
            <v>Rp.</v>
          </cell>
          <cell r="M559">
            <v>0</v>
          </cell>
          <cell r="N559">
            <v>0</v>
          </cell>
        </row>
        <row r="560">
          <cell r="G560">
            <v>0</v>
          </cell>
          <cell r="H560" t="str">
            <v>Bh</v>
          </cell>
          <cell r="J560" t="str">
            <v>Pasang Espanolet</v>
          </cell>
          <cell r="K560" t="str">
            <v>@</v>
          </cell>
          <cell r="L560" t="str">
            <v>Rp.</v>
          </cell>
          <cell r="M560">
            <v>0</v>
          </cell>
          <cell r="N560">
            <v>0</v>
          </cell>
        </row>
        <row r="561">
          <cell r="G561">
            <v>5</v>
          </cell>
          <cell r="H561" t="str">
            <v>Bh</v>
          </cell>
          <cell r="J561" t="str">
            <v>Fisher f 8 mm</v>
          </cell>
          <cell r="K561" t="str">
            <v>@</v>
          </cell>
          <cell r="L561" t="str">
            <v>Rp.</v>
          </cell>
          <cell r="M561">
            <v>10000</v>
          </cell>
          <cell r="N561">
            <v>50000</v>
          </cell>
        </row>
        <row r="562">
          <cell r="J562" t="str">
            <v>Jumlah</v>
          </cell>
          <cell r="M562" t="str">
            <v>Rp.</v>
          </cell>
          <cell r="N562">
            <v>4222716.63</v>
          </cell>
        </row>
        <row r="563">
          <cell r="G563" t="str">
            <v>Tipe PT11</v>
          </cell>
          <cell r="R563">
            <v>3292961.2600000002</v>
          </cell>
        </row>
        <row r="564">
          <cell r="G564">
            <v>0.19270000000000001</v>
          </cell>
          <cell r="H564" t="str">
            <v>M3</v>
          </cell>
          <cell r="J564" t="str">
            <v>Pekerjaan kusen pintu, jendela dan Boven kayu klas I (Bayam)</v>
          </cell>
          <cell r="K564" t="str">
            <v>@</v>
          </cell>
          <cell r="L564" t="str">
            <v>Rp.</v>
          </cell>
          <cell r="M564">
            <v>7087500</v>
          </cell>
          <cell r="N564">
            <v>1365761.25</v>
          </cell>
        </row>
        <row r="565">
          <cell r="G565">
            <v>10.459099999999999</v>
          </cell>
          <cell r="H565" t="str">
            <v>M2</v>
          </cell>
          <cell r="J565" t="str">
            <v>Pekerjaan Menie Kayu</v>
          </cell>
          <cell r="K565" t="str">
            <v>@</v>
          </cell>
          <cell r="L565" t="str">
            <v>Rp.</v>
          </cell>
          <cell r="M565">
            <v>4987</v>
          </cell>
          <cell r="N565">
            <v>52159.53</v>
          </cell>
        </row>
        <row r="566">
          <cell r="G566">
            <v>10.459099999999999</v>
          </cell>
          <cell r="H566" t="str">
            <v>M2</v>
          </cell>
          <cell r="J566" t="str">
            <v>Pekerjaan cat Kayu</v>
          </cell>
          <cell r="K566" t="str">
            <v>@</v>
          </cell>
          <cell r="L566" t="str">
            <v>Rp.</v>
          </cell>
          <cell r="M566">
            <v>15708.75</v>
          </cell>
          <cell r="N566">
            <v>164299.39000000001</v>
          </cell>
        </row>
        <row r="567">
          <cell r="G567">
            <v>16.678899999999999</v>
          </cell>
          <cell r="H567" t="str">
            <v>M2</v>
          </cell>
          <cell r="J567" t="str">
            <v>Pasang Partisi Gypsum 9 mm</v>
          </cell>
          <cell r="K567" t="str">
            <v>@</v>
          </cell>
          <cell r="L567" t="str">
            <v>Rp.</v>
          </cell>
          <cell r="M567">
            <v>80715</v>
          </cell>
          <cell r="N567">
            <v>1346237.41</v>
          </cell>
        </row>
        <row r="568">
          <cell r="G568">
            <v>0</v>
          </cell>
          <cell r="H568" t="str">
            <v>M2</v>
          </cell>
          <cell r="J568" t="str">
            <v>Pekerjaan daun pintu panil  Papan Klas I (Bayam)</v>
          </cell>
          <cell r="K568" t="str">
            <v>@</v>
          </cell>
          <cell r="L568" t="str">
            <v>Rp.</v>
          </cell>
          <cell r="M568">
            <v>0</v>
          </cell>
          <cell r="N568">
            <v>0</v>
          </cell>
        </row>
        <row r="569">
          <cell r="G569">
            <v>0</v>
          </cell>
          <cell r="H569" t="str">
            <v>M2</v>
          </cell>
          <cell r="J569" t="str">
            <v>Pasang daun pintu / jendela panil kaca polos 5 mm</v>
          </cell>
          <cell r="K569" t="str">
            <v>@</v>
          </cell>
          <cell r="L569" t="str">
            <v>Rp.</v>
          </cell>
          <cell r="M569">
            <v>0</v>
          </cell>
          <cell r="N569">
            <v>0</v>
          </cell>
        </row>
        <row r="570">
          <cell r="G570">
            <v>0</v>
          </cell>
          <cell r="H570" t="str">
            <v>M2</v>
          </cell>
          <cell r="J570" t="str">
            <v>Pasang kaca mati polos kaca polos 5 mm</v>
          </cell>
          <cell r="K570" t="str">
            <v>@</v>
          </cell>
          <cell r="L570" t="str">
            <v>Rp.</v>
          </cell>
          <cell r="M570">
            <v>0</v>
          </cell>
          <cell r="N570">
            <v>0</v>
          </cell>
        </row>
        <row r="571">
          <cell r="G571">
            <v>0</v>
          </cell>
          <cell r="H571" t="str">
            <v>M1</v>
          </cell>
          <cell r="J571" t="str">
            <v>List Daun Pintu 3/5 cm</v>
          </cell>
          <cell r="K571" t="str">
            <v>@</v>
          </cell>
          <cell r="L571" t="str">
            <v>Rp.</v>
          </cell>
          <cell r="M571">
            <v>0</v>
          </cell>
          <cell r="N571">
            <v>0</v>
          </cell>
        </row>
        <row r="572">
          <cell r="G572">
            <v>82.144000000000005</v>
          </cell>
          <cell r="H572" t="str">
            <v>M1</v>
          </cell>
          <cell r="J572" t="str">
            <v>List Kayu 1,5/3 cm</v>
          </cell>
          <cell r="K572" t="str">
            <v>@</v>
          </cell>
          <cell r="L572" t="str">
            <v>Rp.</v>
          </cell>
          <cell r="M572">
            <v>3220</v>
          </cell>
          <cell r="N572">
            <v>264503.67999999999</v>
          </cell>
        </row>
        <row r="573">
          <cell r="G573">
            <v>0</v>
          </cell>
          <cell r="H573" t="str">
            <v>Bh</v>
          </cell>
          <cell r="J573" t="str">
            <v>Pasang kunci tanam double slaag</v>
          </cell>
          <cell r="K573" t="str">
            <v>@</v>
          </cell>
          <cell r="L573" t="str">
            <v>Rp.</v>
          </cell>
          <cell r="M573">
            <v>0</v>
          </cell>
          <cell r="N573">
            <v>0</v>
          </cell>
        </row>
        <row r="574">
          <cell r="G574">
            <v>0</v>
          </cell>
          <cell r="H574" t="str">
            <v>Bh</v>
          </cell>
          <cell r="J574" t="str">
            <v>Pasang engsel pintu</v>
          </cell>
          <cell r="K574" t="str">
            <v>@</v>
          </cell>
          <cell r="L574" t="str">
            <v>Rp.</v>
          </cell>
          <cell r="M574">
            <v>0</v>
          </cell>
          <cell r="N574">
            <v>0</v>
          </cell>
        </row>
        <row r="575">
          <cell r="G575">
            <v>0</v>
          </cell>
          <cell r="H575" t="str">
            <v>Bh</v>
          </cell>
          <cell r="J575" t="str">
            <v>Pasang engsel jendela/Boven</v>
          </cell>
          <cell r="K575" t="str">
            <v>@</v>
          </cell>
          <cell r="L575" t="str">
            <v>Rp.</v>
          </cell>
          <cell r="M575">
            <v>0</v>
          </cell>
          <cell r="N575">
            <v>0</v>
          </cell>
        </row>
        <row r="576">
          <cell r="G576">
            <v>0</v>
          </cell>
          <cell r="H576" t="str">
            <v>Bh</v>
          </cell>
          <cell r="J576" t="str">
            <v>Pasang kait angin</v>
          </cell>
          <cell r="K576" t="str">
            <v>@</v>
          </cell>
          <cell r="L576" t="str">
            <v>Rp.</v>
          </cell>
          <cell r="M576">
            <v>0</v>
          </cell>
          <cell r="N576">
            <v>0</v>
          </cell>
        </row>
        <row r="577">
          <cell r="G577">
            <v>0</v>
          </cell>
          <cell r="H577" t="str">
            <v>Bh</v>
          </cell>
          <cell r="J577" t="str">
            <v>Pasang gerendel jendela/Boven</v>
          </cell>
          <cell r="K577" t="str">
            <v>@</v>
          </cell>
          <cell r="L577" t="str">
            <v>Rp.</v>
          </cell>
          <cell r="M577">
            <v>0</v>
          </cell>
          <cell r="N577">
            <v>0</v>
          </cell>
        </row>
        <row r="578">
          <cell r="G578">
            <v>0</v>
          </cell>
          <cell r="H578" t="str">
            <v>Bh</v>
          </cell>
          <cell r="J578" t="str">
            <v>Pasang Espanolet</v>
          </cell>
          <cell r="K578" t="str">
            <v>@</v>
          </cell>
          <cell r="L578" t="str">
            <v>Rp.</v>
          </cell>
          <cell r="M578">
            <v>0</v>
          </cell>
          <cell r="N578">
            <v>0</v>
          </cell>
        </row>
        <row r="579">
          <cell r="G579">
            <v>10</v>
          </cell>
          <cell r="H579" t="str">
            <v>Bh</v>
          </cell>
          <cell r="J579" t="str">
            <v>Fisher f 8 mm</v>
          </cell>
          <cell r="K579" t="str">
            <v>@</v>
          </cell>
          <cell r="L579" t="str">
            <v>Rp.</v>
          </cell>
          <cell r="M579">
            <v>10000</v>
          </cell>
          <cell r="N579">
            <v>100000</v>
          </cell>
        </row>
        <row r="580">
          <cell r="J580" t="str">
            <v>Jumlah</v>
          </cell>
          <cell r="M580" t="str">
            <v>Rp.</v>
          </cell>
          <cell r="N580">
            <v>3292961.2600000002</v>
          </cell>
        </row>
        <row r="581">
          <cell r="G581" t="str">
            <v>Tipe PT12</v>
          </cell>
          <cell r="R581">
            <v>4850617.34</v>
          </cell>
        </row>
        <row r="582">
          <cell r="G582">
            <v>0.24909999999999999</v>
          </cell>
          <cell r="H582" t="str">
            <v>M3</v>
          </cell>
          <cell r="J582" t="str">
            <v>Pekerjaan kusen pintu, jendela dan Boven kayu klas I (Bayam)</v>
          </cell>
          <cell r="K582" t="str">
            <v>@</v>
          </cell>
          <cell r="L582" t="str">
            <v>Rp.</v>
          </cell>
          <cell r="M582">
            <v>7087500</v>
          </cell>
          <cell r="N582">
            <v>1765496.25</v>
          </cell>
        </row>
        <row r="583">
          <cell r="G583">
            <v>15.2364</v>
          </cell>
          <cell r="H583" t="str">
            <v>M2</v>
          </cell>
          <cell r="J583" t="str">
            <v>Pekerjaan Menie Kayu</v>
          </cell>
          <cell r="K583" t="str">
            <v>@</v>
          </cell>
          <cell r="L583" t="str">
            <v>Rp.</v>
          </cell>
          <cell r="M583">
            <v>4987</v>
          </cell>
          <cell r="N583">
            <v>75983.929999999993</v>
          </cell>
        </row>
        <row r="584">
          <cell r="G584">
            <v>15.2364</v>
          </cell>
          <cell r="H584" t="str">
            <v>M2</v>
          </cell>
          <cell r="J584" t="str">
            <v>Pekerjaan cat Kayu</v>
          </cell>
          <cell r="K584" t="str">
            <v>@</v>
          </cell>
          <cell r="L584" t="str">
            <v>Rp.</v>
          </cell>
          <cell r="M584">
            <v>15708.75</v>
          </cell>
          <cell r="N584">
            <v>239344.8</v>
          </cell>
        </row>
        <row r="585">
          <cell r="G585">
            <v>15.182600000000001</v>
          </cell>
          <cell r="H585" t="str">
            <v>M2</v>
          </cell>
          <cell r="J585" t="str">
            <v>Pasang Partisi Gypsum 9 mm</v>
          </cell>
          <cell r="K585" t="str">
            <v>@</v>
          </cell>
          <cell r="L585" t="str">
            <v>Rp.</v>
          </cell>
          <cell r="M585">
            <v>80715</v>
          </cell>
          <cell r="N585">
            <v>1225463.56</v>
          </cell>
        </row>
        <row r="586">
          <cell r="G586">
            <v>1.98</v>
          </cell>
          <cell r="H586" t="str">
            <v>M2</v>
          </cell>
          <cell r="J586" t="str">
            <v>Pekerjaan daun pintu panil  Papan Klas I (Bayam)</v>
          </cell>
          <cell r="K586" t="str">
            <v>@</v>
          </cell>
          <cell r="L586" t="str">
            <v>Rp.</v>
          </cell>
          <cell r="M586">
            <v>281500</v>
          </cell>
          <cell r="N586">
            <v>557370</v>
          </cell>
        </row>
        <row r="587">
          <cell r="G587">
            <v>1.36</v>
          </cell>
          <cell r="H587" t="str">
            <v>M2</v>
          </cell>
          <cell r="J587" t="str">
            <v>Pasang daun pintu / jendela panil kaca polos 5 mm</v>
          </cell>
          <cell r="K587" t="str">
            <v>@</v>
          </cell>
          <cell r="L587" t="str">
            <v>Rp.</v>
          </cell>
          <cell r="M587">
            <v>236000</v>
          </cell>
          <cell r="N587">
            <v>320960</v>
          </cell>
        </row>
        <row r="588">
          <cell r="G588">
            <v>1.08</v>
          </cell>
          <cell r="H588" t="str">
            <v>M2</v>
          </cell>
          <cell r="J588" t="str">
            <v>Pasang kaca mati polos kaca polos 5 mm</v>
          </cell>
          <cell r="K588" t="str">
            <v>@</v>
          </cell>
          <cell r="L588" t="str">
            <v>Rp.</v>
          </cell>
          <cell r="M588">
            <v>110740</v>
          </cell>
          <cell r="N588">
            <v>119599.2</v>
          </cell>
        </row>
        <row r="589">
          <cell r="G589">
            <v>0</v>
          </cell>
          <cell r="H589" t="str">
            <v>M1</v>
          </cell>
          <cell r="J589" t="str">
            <v>List Daun Pintu 3/5 cm</v>
          </cell>
          <cell r="K589" t="str">
            <v>@</v>
          </cell>
          <cell r="L589" t="str">
            <v>Rp.</v>
          </cell>
          <cell r="M589">
            <v>0</v>
          </cell>
          <cell r="N589">
            <v>0</v>
          </cell>
        </row>
        <row r="590">
          <cell r="G590">
            <v>81.180000000000007</v>
          </cell>
          <cell r="H590" t="str">
            <v>M1</v>
          </cell>
          <cell r="J590" t="str">
            <v>List Kayu 1,5/3 cm</v>
          </cell>
          <cell r="K590" t="str">
            <v>@</v>
          </cell>
          <cell r="L590" t="str">
            <v>Rp.</v>
          </cell>
          <cell r="M590">
            <v>3220</v>
          </cell>
          <cell r="N590">
            <v>261399.6</v>
          </cell>
        </row>
        <row r="591">
          <cell r="G591">
            <v>1</v>
          </cell>
          <cell r="H591" t="str">
            <v>Bh</v>
          </cell>
          <cell r="J591" t="str">
            <v>Pasang kunci tanam double slaag</v>
          </cell>
          <cell r="K591" t="str">
            <v>@</v>
          </cell>
          <cell r="L591" t="str">
            <v>Rp.</v>
          </cell>
          <cell r="M591">
            <v>112500</v>
          </cell>
          <cell r="N591">
            <v>112500</v>
          </cell>
        </row>
        <row r="592">
          <cell r="G592">
            <v>3</v>
          </cell>
          <cell r="H592" t="str">
            <v>Bh</v>
          </cell>
          <cell r="J592" t="str">
            <v>Pasang engsel pintu</v>
          </cell>
          <cell r="K592" t="str">
            <v>@</v>
          </cell>
          <cell r="L592" t="str">
            <v>Rp.</v>
          </cell>
          <cell r="M592">
            <v>18750</v>
          </cell>
          <cell r="N592">
            <v>56250</v>
          </cell>
        </row>
        <row r="593">
          <cell r="G593">
            <v>4</v>
          </cell>
          <cell r="H593" t="str">
            <v>Bh</v>
          </cell>
          <cell r="J593" t="str">
            <v>Pasang engsel jendela/Boven</v>
          </cell>
          <cell r="K593" t="str">
            <v>@</v>
          </cell>
          <cell r="L593" t="str">
            <v>Rp.</v>
          </cell>
          <cell r="M593">
            <v>9375</v>
          </cell>
          <cell r="N593">
            <v>37500</v>
          </cell>
        </row>
        <row r="594">
          <cell r="G594">
            <v>4</v>
          </cell>
          <cell r="H594" t="str">
            <v>Bh</v>
          </cell>
          <cell r="J594" t="str">
            <v>Pasang kait angin</v>
          </cell>
          <cell r="K594" t="str">
            <v>@</v>
          </cell>
          <cell r="L594" t="str">
            <v>Rp.</v>
          </cell>
          <cell r="M594">
            <v>5175</v>
          </cell>
          <cell r="N594">
            <v>20700</v>
          </cell>
        </row>
        <row r="595">
          <cell r="G595">
            <v>2</v>
          </cell>
          <cell r="H595" t="str">
            <v>Bh</v>
          </cell>
          <cell r="J595" t="str">
            <v>Pasang gerendel jendela/Boven</v>
          </cell>
          <cell r="K595" t="str">
            <v>@</v>
          </cell>
          <cell r="L595" t="str">
            <v>Rp.</v>
          </cell>
          <cell r="M595">
            <v>4025</v>
          </cell>
          <cell r="N595">
            <v>8050</v>
          </cell>
        </row>
        <row r="596">
          <cell r="G596">
            <v>0</v>
          </cell>
          <cell r="H596" t="str">
            <v>Bh</v>
          </cell>
          <cell r="J596" t="str">
            <v>Pasang Espanolet</v>
          </cell>
          <cell r="K596" t="str">
            <v>@</v>
          </cell>
          <cell r="L596" t="str">
            <v>Rp.</v>
          </cell>
          <cell r="M596">
            <v>0</v>
          </cell>
          <cell r="N596">
            <v>0</v>
          </cell>
        </row>
        <row r="597">
          <cell r="G597">
            <v>5</v>
          </cell>
          <cell r="H597" t="str">
            <v>Bh</v>
          </cell>
          <cell r="J597" t="str">
            <v>Fisher f 8 mm</v>
          </cell>
          <cell r="K597" t="str">
            <v>@</v>
          </cell>
          <cell r="L597" t="str">
            <v>Rp.</v>
          </cell>
          <cell r="M597">
            <v>10000</v>
          </cell>
          <cell r="N597">
            <v>50000</v>
          </cell>
        </row>
        <row r="598">
          <cell r="J598" t="str">
            <v>Jumlah</v>
          </cell>
          <cell r="M598" t="str">
            <v>Rp.</v>
          </cell>
          <cell r="N598">
            <v>4850617.34</v>
          </cell>
        </row>
        <row r="599">
          <cell r="G599" t="str">
            <v>Tipe PT13</v>
          </cell>
          <cell r="R599">
            <v>4528391.72</v>
          </cell>
        </row>
        <row r="600">
          <cell r="G600">
            <v>0.26719999999999999</v>
          </cell>
          <cell r="H600" t="str">
            <v>M3</v>
          </cell>
          <cell r="J600" t="str">
            <v>Pekerjaan kusen pintu, jendela dan Boven kayu klas I (Bayam)</v>
          </cell>
          <cell r="K600" t="str">
            <v>@</v>
          </cell>
          <cell r="L600" t="str">
            <v>Rp.</v>
          </cell>
          <cell r="M600">
            <v>7087500</v>
          </cell>
          <cell r="N600">
            <v>1893780</v>
          </cell>
        </row>
        <row r="601">
          <cell r="G601">
            <v>14.5046</v>
          </cell>
          <cell r="H601" t="str">
            <v>M2</v>
          </cell>
          <cell r="J601" t="str">
            <v>Pekerjaan Menie Kayu</v>
          </cell>
          <cell r="K601" t="str">
            <v>@</v>
          </cell>
          <cell r="L601" t="str">
            <v>Rp.</v>
          </cell>
          <cell r="M601">
            <v>4987</v>
          </cell>
          <cell r="N601">
            <v>72334.44</v>
          </cell>
        </row>
        <row r="602">
          <cell r="G602">
            <v>14.5046</v>
          </cell>
          <cell r="H602" t="str">
            <v>M2</v>
          </cell>
          <cell r="J602" t="str">
            <v>Pekerjaan cat Kayu</v>
          </cell>
          <cell r="K602" t="str">
            <v>@</v>
          </cell>
          <cell r="L602" t="str">
            <v>Rp.</v>
          </cell>
          <cell r="M602">
            <v>15708.75</v>
          </cell>
          <cell r="N602">
            <v>227849.14</v>
          </cell>
        </row>
        <row r="603">
          <cell r="G603">
            <v>23.9588</v>
          </cell>
          <cell r="H603" t="str">
            <v>M2</v>
          </cell>
          <cell r="J603" t="str">
            <v>Pasang Partisi Gypsum 9 mm</v>
          </cell>
          <cell r="K603" t="str">
            <v>@</v>
          </cell>
          <cell r="L603" t="str">
            <v>Rp.</v>
          </cell>
          <cell r="M603">
            <v>80715</v>
          </cell>
          <cell r="N603">
            <v>1933834.54</v>
          </cell>
        </row>
        <row r="604">
          <cell r="G604">
            <v>0</v>
          </cell>
          <cell r="H604" t="str">
            <v>M2</v>
          </cell>
          <cell r="J604" t="str">
            <v>Pekerjaan daun pintu panil  Papan Klas I (Bayam)</v>
          </cell>
          <cell r="K604" t="str">
            <v>@</v>
          </cell>
          <cell r="L604" t="str">
            <v>Rp.</v>
          </cell>
          <cell r="M604">
            <v>0</v>
          </cell>
          <cell r="N604">
            <v>0</v>
          </cell>
        </row>
        <row r="605">
          <cell r="G605">
            <v>0</v>
          </cell>
          <cell r="H605" t="str">
            <v>M2</v>
          </cell>
          <cell r="J605" t="str">
            <v>Pasang daun pintu / jendela panil kaca polos 5 mm</v>
          </cell>
          <cell r="K605" t="str">
            <v>@</v>
          </cell>
          <cell r="L605" t="str">
            <v>Rp.</v>
          </cell>
          <cell r="M605">
            <v>0</v>
          </cell>
          <cell r="N605">
            <v>0</v>
          </cell>
        </row>
        <row r="606">
          <cell r="G606">
            <v>0</v>
          </cell>
          <cell r="H606" t="str">
            <v>M2</v>
          </cell>
          <cell r="J606" t="str">
            <v>Pasang kaca mati polos kaca polos 5 mm</v>
          </cell>
          <cell r="K606" t="str">
            <v>@</v>
          </cell>
          <cell r="L606" t="str">
            <v>Rp.</v>
          </cell>
          <cell r="M606">
            <v>0</v>
          </cell>
          <cell r="N606">
            <v>0</v>
          </cell>
        </row>
        <row r="607">
          <cell r="G607">
            <v>0</v>
          </cell>
          <cell r="H607" t="str">
            <v>M1</v>
          </cell>
          <cell r="J607" t="str">
            <v>List Daun Pintu 3/5 cm</v>
          </cell>
          <cell r="K607" t="str">
            <v>@</v>
          </cell>
          <cell r="L607" t="str">
            <v>Rp.</v>
          </cell>
          <cell r="M607">
            <v>0</v>
          </cell>
          <cell r="N607">
            <v>0</v>
          </cell>
        </row>
        <row r="608">
          <cell r="G608">
            <v>108.88</v>
          </cell>
          <cell r="H608" t="str">
            <v>M1</v>
          </cell>
          <cell r="J608" t="str">
            <v>List Kayu 1,5/3 cm</v>
          </cell>
          <cell r="K608" t="str">
            <v>@</v>
          </cell>
          <cell r="L608" t="str">
            <v>Rp.</v>
          </cell>
          <cell r="M608">
            <v>3220</v>
          </cell>
          <cell r="N608">
            <v>350593.6</v>
          </cell>
        </row>
        <row r="609">
          <cell r="G609">
            <v>0</v>
          </cell>
          <cell r="H609" t="str">
            <v>Bh</v>
          </cell>
          <cell r="J609" t="str">
            <v>Pasang kunci tanam double slaag</v>
          </cell>
          <cell r="K609" t="str">
            <v>@</v>
          </cell>
          <cell r="L609" t="str">
            <v>Rp.</v>
          </cell>
          <cell r="M609">
            <v>0</v>
          </cell>
          <cell r="N609">
            <v>0</v>
          </cell>
        </row>
        <row r="610">
          <cell r="G610">
            <v>0</v>
          </cell>
          <cell r="H610" t="str">
            <v>Bh</v>
          </cell>
          <cell r="J610" t="str">
            <v>Pasang engsel pintu</v>
          </cell>
          <cell r="K610" t="str">
            <v>@</v>
          </cell>
          <cell r="L610" t="str">
            <v>Rp.</v>
          </cell>
          <cell r="M610">
            <v>0</v>
          </cell>
          <cell r="N610">
            <v>0</v>
          </cell>
        </row>
        <row r="611">
          <cell r="G611">
            <v>0</v>
          </cell>
          <cell r="H611" t="str">
            <v>Bh</v>
          </cell>
          <cell r="J611" t="str">
            <v>Pasang engsel jendela/Boven</v>
          </cell>
          <cell r="K611" t="str">
            <v>@</v>
          </cell>
          <cell r="L611" t="str">
            <v>Rp.</v>
          </cell>
          <cell r="M611">
            <v>0</v>
          </cell>
          <cell r="N611">
            <v>0</v>
          </cell>
        </row>
        <row r="612">
          <cell r="G612">
            <v>0</v>
          </cell>
          <cell r="H612" t="str">
            <v>Bh</v>
          </cell>
          <cell r="J612" t="str">
            <v>Pasang kait angin</v>
          </cell>
          <cell r="K612" t="str">
            <v>@</v>
          </cell>
          <cell r="L612" t="str">
            <v>Rp.</v>
          </cell>
          <cell r="M612">
            <v>0</v>
          </cell>
          <cell r="N612">
            <v>0</v>
          </cell>
        </row>
        <row r="613">
          <cell r="G613">
            <v>0</v>
          </cell>
          <cell r="H613" t="str">
            <v>Bh</v>
          </cell>
          <cell r="J613" t="str">
            <v>Pasang gerendel jendela/Boven</v>
          </cell>
          <cell r="K613" t="str">
            <v>@</v>
          </cell>
          <cell r="L613" t="str">
            <v>Rp.</v>
          </cell>
          <cell r="M613">
            <v>0</v>
          </cell>
          <cell r="N613">
            <v>0</v>
          </cell>
        </row>
        <row r="614">
          <cell r="G614">
            <v>0</v>
          </cell>
          <cell r="H614" t="str">
            <v>Bh</v>
          </cell>
          <cell r="J614" t="str">
            <v>Pasang Espanolet</v>
          </cell>
          <cell r="K614" t="str">
            <v>@</v>
          </cell>
          <cell r="L614" t="str">
            <v>Rp.</v>
          </cell>
          <cell r="M614">
            <v>0</v>
          </cell>
          <cell r="N614">
            <v>0</v>
          </cell>
        </row>
        <row r="615">
          <cell r="G615">
            <v>5</v>
          </cell>
          <cell r="H615" t="str">
            <v>Bh</v>
          </cell>
          <cell r="J615" t="str">
            <v>Fisher f 8 mm</v>
          </cell>
          <cell r="K615" t="str">
            <v>@</v>
          </cell>
          <cell r="L615" t="str">
            <v>Rp.</v>
          </cell>
          <cell r="M615">
            <v>10000</v>
          </cell>
          <cell r="N615">
            <v>50000</v>
          </cell>
        </row>
        <row r="616">
          <cell r="J616" t="str">
            <v>Jumlah</v>
          </cell>
          <cell r="M616" t="str">
            <v>Rp.</v>
          </cell>
          <cell r="N616">
            <v>4528391.72</v>
          </cell>
        </row>
        <row r="617">
          <cell r="G617" t="str">
            <v>Tipe PT14</v>
          </cell>
          <cell r="R617">
            <v>10103547.890000001</v>
          </cell>
        </row>
        <row r="618">
          <cell r="G618">
            <v>0.51580000000000004</v>
          </cell>
          <cell r="H618" t="str">
            <v>M3</v>
          </cell>
          <cell r="J618" t="str">
            <v>Pekerjaan kusen pintu, jendela dan Boven kayu klas I (Bayam)</v>
          </cell>
          <cell r="K618" t="str">
            <v>@</v>
          </cell>
          <cell r="L618" t="str">
            <v>Rp.</v>
          </cell>
          <cell r="M618">
            <v>7087500</v>
          </cell>
          <cell r="N618">
            <v>3655732.5</v>
          </cell>
        </row>
        <row r="619">
          <cell r="G619">
            <v>33.0944</v>
          </cell>
          <cell r="H619" t="str">
            <v>M2</v>
          </cell>
          <cell r="J619" t="str">
            <v>Pekerjaan Menie Kayu</v>
          </cell>
          <cell r="K619" t="str">
            <v>@</v>
          </cell>
          <cell r="L619" t="str">
            <v>Rp.</v>
          </cell>
          <cell r="M619">
            <v>4987</v>
          </cell>
          <cell r="N619">
            <v>165041.76999999999</v>
          </cell>
        </row>
        <row r="620">
          <cell r="G620">
            <v>33.0944</v>
          </cell>
          <cell r="H620" t="str">
            <v>M2</v>
          </cell>
          <cell r="J620" t="str">
            <v>Pekerjaan cat Kayu</v>
          </cell>
          <cell r="K620" t="str">
            <v>@</v>
          </cell>
          <cell r="L620" t="str">
            <v>Rp.</v>
          </cell>
          <cell r="M620">
            <v>15708.75</v>
          </cell>
          <cell r="N620">
            <v>519871.66</v>
          </cell>
        </row>
        <row r="621">
          <cell r="G621">
            <v>26.0184</v>
          </cell>
          <cell r="H621" t="str">
            <v>M2</v>
          </cell>
          <cell r="J621" t="str">
            <v>Pasang Partisi Gypsum 9 mm</v>
          </cell>
          <cell r="K621" t="str">
            <v>@</v>
          </cell>
          <cell r="L621" t="str">
            <v>Rp.</v>
          </cell>
          <cell r="M621">
            <v>80715</v>
          </cell>
          <cell r="N621">
            <v>2100075.16</v>
          </cell>
        </row>
        <row r="622">
          <cell r="G622">
            <v>3.96</v>
          </cell>
          <cell r="H622" t="str">
            <v>M2</v>
          </cell>
          <cell r="J622" t="str">
            <v>Pekerjaan daun pintu panil  Papan Klas I (Bayam)</v>
          </cell>
          <cell r="K622" t="str">
            <v>@</v>
          </cell>
          <cell r="L622" t="str">
            <v>Rp.</v>
          </cell>
          <cell r="M622">
            <v>281500</v>
          </cell>
          <cell r="N622">
            <v>1114740</v>
          </cell>
        </row>
        <row r="623">
          <cell r="G623">
            <v>4</v>
          </cell>
          <cell r="H623" t="str">
            <v>M2</v>
          </cell>
          <cell r="J623" t="str">
            <v>Pasang daun pintu / jendela panil kaca polos 5 mm</v>
          </cell>
          <cell r="K623" t="str">
            <v>@</v>
          </cell>
          <cell r="L623" t="str">
            <v>Rp.</v>
          </cell>
          <cell r="M623">
            <v>236000</v>
          </cell>
          <cell r="N623">
            <v>944000</v>
          </cell>
        </row>
        <row r="624">
          <cell r="G624">
            <v>4.32</v>
          </cell>
          <cell r="H624" t="str">
            <v>M2</v>
          </cell>
          <cell r="J624" t="str">
            <v>Pasang kaca mati polos kaca polos 5 mm</v>
          </cell>
          <cell r="K624" t="str">
            <v>@</v>
          </cell>
          <cell r="L624" t="str">
            <v>Rp.</v>
          </cell>
          <cell r="M624">
            <v>110740</v>
          </cell>
          <cell r="N624">
            <v>478396.8</v>
          </cell>
        </row>
        <row r="625">
          <cell r="G625">
            <v>0</v>
          </cell>
          <cell r="H625" t="str">
            <v>M1</v>
          </cell>
          <cell r="J625" t="str">
            <v>List Daun Pintu 3/5 cm</v>
          </cell>
          <cell r="K625" t="str">
            <v>@</v>
          </cell>
          <cell r="L625" t="str">
            <v>Rp.</v>
          </cell>
          <cell r="M625">
            <v>0</v>
          </cell>
          <cell r="N625">
            <v>0</v>
          </cell>
        </row>
        <row r="626">
          <cell r="G626">
            <v>152</v>
          </cell>
          <cell r="H626" t="str">
            <v>M1</v>
          </cell>
          <cell r="J626" t="str">
            <v>List Kayu 1,5/3 cm</v>
          </cell>
          <cell r="K626" t="str">
            <v>@</v>
          </cell>
          <cell r="L626" t="str">
            <v>Rp.</v>
          </cell>
          <cell r="M626">
            <v>3220</v>
          </cell>
          <cell r="N626">
            <v>489440</v>
          </cell>
        </row>
        <row r="627">
          <cell r="G627">
            <v>2</v>
          </cell>
          <cell r="H627" t="str">
            <v>Bh</v>
          </cell>
          <cell r="J627" t="str">
            <v>Pasang kunci tanam double slaag</v>
          </cell>
          <cell r="K627" t="str">
            <v>@</v>
          </cell>
          <cell r="L627" t="str">
            <v>Rp.</v>
          </cell>
          <cell r="M627">
            <v>112500</v>
          </cell>
          <cell r="N627">
            <v>225000</v>
          </cell>
        </row>
        <row r="628">
          <cell r="G628">
            <v>6</v>
          </cell>
          <cell r="H628" t="str">
            <v>Bh</v>
          </cell>
          <cell r="J628" t="str">
            <v>Pasang engsel pintu</v>
          </cell>
          <cell r="K628" t="str">
            <v>@</v>
          </cell>
          <cell r="L628" t="str">
            <v>Rp.</v>
          </cell>
          <cell r="M628">
            <v>18750</v>
          </cell>
          <cell r="N628">
            <v>112500</v>
          </cell>
        </row>
        <row r="629">
          <cell r="G629">
            <v>12</v>
          </cell>
          <cell r="H629" t="str">
            <v>Bh</v>
          </cell>
          <cell r="J629" t="str">
            <v>Pasang engsel jendela/Boven</v>
          </cell>
          <cell r="K629" t="str">
            <v>@</v>
          </cell>
          <cell r="L629" t="str">
            <v>Rp.</v>
          </cell>
          <cell r="M629">
            <v>9375</v>
          </cell>
          <cell r="N629">
            <v>112500</v>
          </cell>
        </row>
        <row r="630">
          <cell r="G630">
            <v>12</v>
          </cell>
          <cell r="H630" t="str">
            <v>Bh</v>
          </cell>
          <cell r="J630" t="str">
            <v>Pasang kait angin</v>
          </cell>
          <cell r="K630" t="str">
            <v>@</v>
          </cell>
          <cell r="L630" t="str">
            <v>Rp.</v>
          </cell>
          <cell r="M630">
            <v>5175</v>
          </cell>
          <cell r="N630">
            <v>62100</v>
          </cell>
        </row>
        <row r="631">
          <cell r="G631">
            <v>6</v>
          </cell>
          <cell r="H631" t="str">
            <v>Bh</v>
          </cell>
          <cell r="J631" t="str">
            <v>Pasang gerendel jendela/Boven</v>
          </cell>
          <cell r="K631" t="str">
            <v>@</v>
          </cell>
          <cell r="L631" t="str">
            <v>Rp.</v>
          </cell>
          <cell r="M631">
            <v>4025</v>
          </cell>
          <cell r="N631">
            <v>24150</v>
          </cell>
        </row>
        <row r="632">
          <cell r="G632">
            <v>0</v>
          </cell>
          <cell r="H632" t="str">
            <v>Bh</v>
          </cell>
          <cell r="J632" t="str">
            <v>Pasang Espanolet</v>
          </cell>
          <cell r="K632" t="str">
            <v>@</v>
          </cell>
          <cell r="L632" t="str">
            <v>Rp.</v>
          </cell>
          <cell r="M632">
            <v>0</v>
          </cell>
          <cell r="N632">
            <v>0</v>
          </cell>
        </row>
        <row r="633">
          <cell r="G633">
            <v>10</v>
          </cell>
          <cell r="H633" t="str">
            <v>Bh</v>
          </cell>
          <cell r="J633" t="str">
            <v>Fisher f 8 mm</v>
          </cell>
          <cell r="K633" t="str">
            <v>@</v>
          </cell>
          <cell r="L633" t="str">
            <v>Rp.</v>
          </cell>
          <cell r="M633">
            <v>10000</v>
          </cell>
          <cell r="N633">
            <v>100000</v>
          </cell>
        </row>
        <row r="634">
          <cell r="J634" t="str">
            <v>Jumlah</v>
          </cell>
          <cell r="M634" t="str">
            <v>Rp.</v>
          </cell>
          <cell r="N634">
            <v>10103547.890000001</v>
          </cell>
        </row>
        <row r="635">
          <cell r="G635" t="str">
            <v>Tipe PT15</v>
          </cell>
          <cell r="R635">
            <v>3455614.7800000003</v>
          </cell>
        </row>
        <row r="636">
          <cell r="G636">
            <v>0.219</v>
          </cell>
          <cell r="H636" t="str">
            <v>M3</v>
          </cell>
          <cell r="J636" t="str">
            <v>Pekerjaan kusen pintu, jendela dan Boven kayu klas I (Bayam)</v>
          </cell>
          <cell r="K636" t="str">
            <v>@</v>
          </cell>
          <cell r="L636" t="str">
            <v>Rp.</v>
          </cell>
          <cell r="M636">
            <v>7087500</v>
          </cell>
          <cell r="N636">
            <v>1552162.5</v>
          </cell>
        </row>
        <row r="637">
          <cell r="G637">
            <v>11.8864</v>
          </cell>
          <cell r="H637" t="str">
            <v>M2</v>
          </cell>
          <cell r="J637" t="str">
            <v>Pekerjaan Menie Kayu</v>
          </cell>
          <cell r="K637" t="str">
            <v>@</v>
          </cell>
          <cell r="L637" t="str">
            <v>Rp.</v>
          </cell>
          <cell r="M637">
            <v>4987</v>
          </cell>
          <cell r="N637">
            <v>59277.48</v>
          </cell>
        </row>
        <row r="638">
          <cell r="G638">
            <v>11.8864</v>
          </cell>
          <cell r="H638" t="str">
            <v>M2</v>
          </cell>
          <cell r="J638" t="str">
            <v>Pekerjaan cat Kayu</v>
          </cell>
          <cell r="K638" t="str">
            <v>@</v>
          </cell>
          <cell r="L638" t="str">
            <v>Rp.</v>
          </cell>
          <cell r="M638">
            <v>15708.75</v>
          </cell>
          <cell r="N638">
            <v>186720.49</v>
          </cell>
        </row>
        <row r="639">
          <cell r="G639">
            <v>15.628399999999999</v>
          </cell>
          <cell r="H639" t="str">
            <v>M2</v>
          </cell>
          <cell r="J639" t="str">
            <v>Pasang Partisi Gypsum 9 mm</v>
          </cell>
          <cell r="K639" t="str">
            <v>@</v>
          </cell>
          <cell r="L639" t="str">
            <v>Rp.</v>
          </cell>
          <cell r="M639">
            <v>80715</v>
          </cell>
          <cell r="N639">
            <v>1261446.31</v>
          </cell>
        </row>
        <row r="640">
          <cell r="G640">
            <v>0</v>
          </cell>
          <cell r="H640" t="str">
            <v>M2</v>
          </cell>
          <cell r="J640" t="str">
            <v>Pekerjaan daun pintu panil  Papan Klas I (Bayam)</v>
          </cell>
          <cell r="K640" t="str">
            <v>@</v>
          </cell>
          <cell r="L640" t="str">
            <v>Rp.</v>
          </cell>
          <cell r="M640">
            <v>0</v>
          </cell>
          <cell r="N640">
            <v>0</v>
          </cell>
        </row>
        <row r="641">
          <cell r="G641">
            <v>0</v>
          </cell>
          <cell r="H641" t="str">
            <v>M2</v>
          </cell>
          <cell r="J641" t="str">
            <v>Pasang daun pintu / jendela panil kaca polos 5 mm</v>
          </cell>
          <cell r="K641" t="str">
            <v>@</v>
          </cell>
          <cell r="L641" t="str">
            <v>Rp.</v>
          </cell>
          <cell r="M641">
            <v>0</v>
          </cell>
          <cell r="N641">
            <v>0</v>
          </cell>
        </row>
        <row r="642">
          <cell r="G642">
            <v>0</v>
          </cell>
          <cell r="H642" t="str">
            <v>M2</v>
          </cell>
          <cell r="J642" t="str">
            <v>Pasang kaca mati polos kaca polos 5 mm</v>
          </cell>
          <cell r="K642" t="str">
            <v>@</v>
          </cell>
          <cell r="L642" t="str">
            <v>Rp.</v>
          </cell>
          <cell r="M642">
            <v>0</v>
          </cell>
          <cell r="N642">
            <v>0</v>
          </cell>
        </row>
        <row r="643">
          <cell r="G643">
            <v>0</v>
          </cell>
          <cell r="H643" t="str">
            <v>M1</v>
          </cell>
          <cell r="J643" t="str">
            <v>List Daun Pintu 3/5 cm</v>
          </cell>
          <cell r="K643" t="str">
            <v>@</v>
          </cell>
          <cell r="L643" t="str">
            <v>Rp.</v>
          </cell>
          <cell r="M643">
            <v>0</v>
          </cell>
          <cell r="N643">
            <v>0</v>
          </cell>
        </row>
        <row r="644">
          <cell r="G644">
            <v>76.400000000000006</v>
          </cell>
          <cell r="H644" t="str">
            <v>M1</v>
          </cell>
          <cell r="J644" t="str">
            <v>List Kayu 1,5/3 cm</v>
          </cell>
          <cell r="K644" t="str">
            <v>@</v>
          </cell>
          <cell r="L644" t="str">
            <v>Rp.</v>
          </cell>
          <cell r="M644">
            <v>3220</v>
          </cell>
          <cell r="N644">
            <v>246008</v>
          </cell>
        </row>
        <row r="645">
          <cell r="G645">
            <v>0</v>
          </cell>
          <cell r="H645" t="str">
            <v>Bh</v>
          </cell>
          <cell r="J645" t="str">
            <v>Pasang kunci tanam double slaag</v>
          </cell>
          <cell r="K645" t="str">
            <v>@</v>
          </cell>
          <cell r="L645" t="str">
            <v>Rp.</v>
          </cell>
          <cell r="M645">
            <v>0</v>
          </cell>
          <cell r="N645">
            <v>0</v>
          </cell>
        </row>
        <row r="646">
          <cell r="G646">
            <v>0</v>
          </cell>
          <cell r="H646" t="str">
            <v>Bh</v>
          </cell>
          <cell r="J646" t="str">
            <v>Pasang engsel pintu</v>
          </cell>
          <cell r="K646" t="str">
            <v>@</v>
          </cell>
          <cell r="L646" t="str">
            <v>Rp.</v>
          </cell>
          <cell r="M646">
            <v>0</v>
          </cell>
          <cell r="N646">
            <v>0</v>
          </cell>
        </row>
        <row r="647">
          <cell r="G647">
            <v>0</v>
          </cell>
          <cell r="H647" t="str">
            <v>Bh</v>
          </cell>
          <cell r="J647" t="str">
            <v>Pasang engsel jendela/Boven</v>
          </cell>
          <cell r="K647" t="str">
            <v>@</v>
          </cell>
          <cell r="L647" t="str">
            <v>Rp.</v>
          </cell>
          <cell r="M647">
            <v>0</v>
          </cell>
          <cell r="N647">
            <v>0</v>
          </cell>
        </row>
        <row r="648">
          <cell r="G648">
            <v>0</v>
          </cell>
          <cell r="H648" t="str">
            <v>Bh</v>
          </cell>
          <cell r="J648" t="str">
            <v>Pasang kait angin</v>
          </cell>
          <cell r="K648" t="str">
            <v>@</v>
          </cell>
          <cell r="L648" t="str">
            <v>Rp.</v>
          </cell>
          <cell r="M648">
            <v>0</v>
          </cell>
          <cell r="N648">
            <v>0</v>
          </cell>
        </row>
        <row r="649">
          <cell r="G649">
            <v>0</v>
          </cell>
          <cell r="H649" t="str">
            <v>Bh</v>
          </cell>
          <cell r="J649" t="str">
            <v>Pasang gerendel jendela/Boven</v>
          </cell>
          <cell r="K649" t="str">
            <v>@</v>
          </cell>
          <cell r="L649" t="str">
            <v>Rp.</v>
          </cell>
          <cell r="M649">
            <v>0</v>
          </cell>
          <cell r="N649">
            <v>0</v>
          </cell>
        </row>
        <row r="650">
          <cell r="G650">
            <v>0</v>
          </cell>
          <cell r="H650" t="str">
            <v>Bh</v>
          </cell>
          <cell r="J650" t="str">
            <v>Pasang Espanolet</v>
          </cell>
          <cell r="K650" t="str">
            <v>@</v>
          </cell>
          <cell r="L650" t="str">
            <v>Rp.</v>
          </cell>
          <cell r="M650">
            <v>0</v>
          </cell>
          <cell r="N650">
            <v>0</v>
          </cell>
        </row>
        <row r="651">
          <cell r="G651">
            <v>15</v>
          </cell>
          <cell r="H651" t="str">
            <v>Bh</v>
          </cell>
          <cell r="J651" t="str">
            <v>Fisher f 8 mm</v>
          </cell>
          <cell r="K651" t="str">
            <v>@</v>
          </cell>
          <cell r="L651" t="str">
            <v>Rp.</v>
          </cell>
          <cell r="M651">
            <v>10000</v>
          </cell>
          <cell r="N651">
            <v>150000</v>
          </cell>
        </row>
        <row r="652">
          <cell r="J652" t="str">
            <v>Jumlah</v>
          </cell>
          <cell r="M652" t="str">
            <v>Rp.</v>
          </cell>
          <cell r="N652">
            <v>3455614.7800000003</v>
          </cell>
        </row>
        <row r="653">
          <cell r="G653" t="str">
            <v>Tipe PT16</v>
          </cell>
          <cell r="R653">
            <v>4243300.97</v>
          </cell>
        </row>
        <row r="654">
          <cell r="G654">
            <v>0.25269999999999998</v>
          </cell>
          <cell r="H654" t="str">
            <v>M3</v>
          </cell>
          <cell r="J654" t="str">
            <v>Pekerjaan kusen pintu, jendela dan Boven kayu klas I (Bayam)</v>
          </cell>
          <cell r="K654" t="str">
            <v>@</v>
          </cell>
          <cell r="L654" t="str">
            <v>Rp.</v>
          </cell>
          <cell r="M654">
            <v>7087500</v>
          </cell>
          <cell r="N654">
            <v>1791011.25</v>
          </cell>
        </row>
        <row r="655">
          <cell r="G655">
            <v>13.718</v>
          </cell>
          <cell r="H655" t="str">
            <v>M2</v>
          </cell>
          <cell r="J655" t="str">
            <v>Pekerjaan Menie Kayu</v>
          </cell>
          <cell r="K655" t="str">
            <v>@</v>
          </cell>
          <cell r="L655" t="str">
            <v>Rp.</v>
          </cell>
          <cell r="M655">
            <v>4987</v>
          </cell>
          <cell r="N655">
            <v>68411.67</v>
          </cell>
        </row>
        <row r="656">
          <cell r="G656">
            <v>13.718</v>
          </cell>
          <cell r="H656" t="str">
            <v>M2</v>
          </cell>
          <cell r="J656" t="str">
            <v>Pekerjaan cat Kayu</v>
          </cell>
          <cell r="K656" t="str">
            <v>@</v>
          </cell>
          <cell r="L656" t="str">
            <v>Rp.</v>
          </cell>
          <cell r="M656">
            <v>15708.75</v>
          </cell>
          <cell r="N656">
            <v>215492.63</v>
          </cell>
        </row>
        <row r="657">
          <cell r="G657">
            <v>21.502400000000002</v>
          </cell>
          <cell r="H657" t="str">
            <v>M2</v>
          </cell>
          <cell r="J657" t="str">
            <v>Pasang Partisi Gypsum 9 mm</v>
          </cell>
          <cell r="K657" t="str">
            <v>@</v>
          </cell>
          <cell r="L657" t="str">
            <v>Rp.</v>
          </cell>
          <cell r="M657">
            <v>80715</v>
          </cell>
          <cell r="N657">
            <v>1735566.22</v>
          </cell>
        </row>
        <row r="658">
          <cell r="G658">
            <v>0</v>
          </cell>
          <cell r="H658" t="str">
            <v>M2</v>
          </cell>
          <cell r="J658" t="str">
            <v>Pekerjaan daun pintu panil  Papan Klas I (Bayam)</v>
          </cell>
          <cell r="K658" t="str">
            <v>@</v>
          </cell>
          <cell r="L658" t="str">
            <v>Rp.</v>
          </cell>
          <cell r="M658">
            <v>0</v>
          </cell>
          <cell r="N658">
            <v>0</v>
          </cell>
        </row>
        <row r="659">
          <cell r="G659">
            <v>0</v>
          </cell>
          <cell r="H659" t="str">
            <v>M2</v>
          </cell>
          <cell r="J659" t="str">
            <v>Pasang daun pintu / jendela panil kaca polos 5 mm</v>
          </cell>
          <cell r="K659" t="str">
            <v>@</v>
          </cell>
          <cell r="L659" t="str">
            <v>Rp.</v>
          </cell>
          <cell r="M659">
            <v>0</v>
          </cell>
          <cell r="N659">
            <v>0</v>
          </cell>
        </row>
        <row r="660">
          <cell r="G660">
            <v>0</v>
          </cell>
          <cell r="H660" t="str">
            <v>M2</v>
          </cell>
          <cell r="J660" t="str">
            <v>Pasang kaca mati polos kaca polos 5 mm</v>
          </cell>
          <cell r="K660" t="str">
            <v>@</v>
          </cell>
          <cell r="L660" t="str">
            <v>Rp.</v>
          </cell>
          <cell r="M660">
            <v>0</v>
          </cell>
          <cell r="N660">
            <v>0</v>
          </cell>
        </row>
        <row r="661">
          <cell r="G661">
            <v>0</v>
          </cell>
          <cell r="H661" t="str">
            <v>M1</v>
          </cell>
          <cell r="J661" t="str">
            <v>List Daun Pintu 3/5 cm</v>
          </cell>
          <cell r="K661" t="str">
            <v>@</v>
          </cell>
          <cell r="L661" t="str">
            <v>Rp.</v>
          </cell>
          <cell r="M661">
            <v>0</v>
          </cell>
          <cell r="N661">
            <v>0</v>
          </cell>
        </row>
        <row r="662">
          <cell r="G662">
            <v>103.36</v>
          </cell>
          <cell r="H662" t="str">
            <v>M1</v>
          </cell>
          <cell r="J662" t="str">
            <v>List Kayu 1,5/3 cm</v>
          </cell>
          <cell r="K662" t="str">
            <v>@</v>
          </cell>
          <cell r="L662" t="str">
            <v>Rp.</v>
          </cell>
          <cell r="M662">
            <v>3220</v>
          </cell>
          <cell r="N662">
            <v>332819.20000000001</v>
          </cell>
        </row>
        <row r="663">
          <cell r="G663">
            <v>0</v>
          </cell>
          <cell r="H663" t="str">
            <v>Bh</v>
          </cell>
          <cell r="J663" t="str">
            <v>Pasang kunci tanam double slaag</v>
          </cell>
          <cell r="K663" t="str">
            <v>@</v>
          </cell>
          <cell r="L663" t="str">
            <v>Rp.</v>
          </cell>
          <cell r="M663">
            <v>0</v>
          </cell>
          <cell r="N663">
            <v>0</v>
          </cell>
        </row>
        <row r="664">
          <cell r="G664">
            <v>0</v>
          </cell>
          <cell r="H664" t="str">
            <v>Bh</v>
          </cell>
          <cell r="J664" t="str">
            <v>Pasang engsel pintu</v>
          </cell>
          <cell r="K664" t="str">
            <v>@</v>
          </cell>
          <cell r="L664" t="str">
            <v>Rp.</v>
          </cell>
          <cell r="M664">
            <v>0</v>
          </cell>
          <cell r="N664">
            <v>0</v>
          </cell>
        </row>
        <row r="665">
          <cell r="G665">
            <v>0</v>
          </cell>
          <cell r="H665" t="str">
            <v>Bh</v>
          </cell>
          <cell r="J665" t="str">
            <v>Pasang engsel jendela/Boven</v>
          </cell>
          <cell r="K665" t="str">
            <v>@</v>
          </cell>
          <cell r="L665" t="str">
            <v>Rp.</v>
          </cell>
          <cell r="M665">
            <v>0</v>
          </cell>
          <cell r="N665">
            <v>0</v>
          </cell>
        </row>
        <row r="666">
          <cell r="G666">
            <v>0</v>
          </cell>
          <cell r="H666" t="str">
            <v>Bh</v>
          </cell>
          <cell r="J666" t="str">
            <v>Pasang kait angin</v>
          </cell>
          <cell r="K666" t="str">
            <v>@</v>
          </cell>
          <cell r="L666" t="str">
            <v>Rp.</v>
          </cell>
          <cell r="M666">
            <v>0</v>
          </cell>
          <cell r="N666">
            <v>0</v>
          </cell>
        </row>
        <row r="667">
          <cell r="G667">
            <v>0</v>
          </cell>
          <cell r="H667" t="str">
            <v>Bh</v>
          </cell>
          <cell r="J667" t="str">
            <v>Pasang gerendel jendela/Boven</v>
          </cell>
          <cell r="K667" t="str">
            <v>@</v>
          </cell>
          <cell r="L667" t="str">
            <v>Rp.</v>
          </cell>
          <cell r="M667">
            <v>0</v>
          </cell>
          <cell r="N667">
            <v>0</v>
          </cell>
        </row>
        <row r="668">
          <cell r="G668">
            <v>0</v>
          </cell>
          <cell r="H668" t="str">
            <v>Bh</v>
          </cell>
          <cell r="J668" t="str">
            <v>Pasang Espanolet</v>
          </cell>
          <cell r="K668" t="str">
            <v>@</v>
          </cell>
          <cell r="L668" t="str">
            <v>Rp.</v>
          </cell>
          <cell r="M668">
            <v>0</v>
          </cell>
          <cell r="N668">
            <v>0</v>
          </cell>
        </row>
        <row r="669">
          <cell r="G669">
            <v>10</v>
          </cell>
          <cell r="H669" t="str">
            <v>Bh</v>
          </cell>
          <cell r="J669" t="str">
            <v>Fisher f 8 mm</v>
          </cell>
          <cell r="K669" t="str">
            <v>@</v>
          </cell>
          <cell r="L669" t="str">
            <v>Rp.</v>
          </cell>
          <cell r="M669">
            <v>10000</v>
          </cell>
          <cell r="N669">
            <v>100000</v>
          </cell>
        </row>
        <row r="670">
          <cell r="J670" t="str">
            <v>Jumlah</v>
          </cell>
          <cell r="M670" t="str">
            <v>Rp.</v>
          </cell>
          <cell r="N670">
            <v>4243300.97</v>
          </cell>
        </row>
        <row r="671">
          <cell r="G671" t="str">
            <v>Tipe PT17</v>
          </cell>
          <cell r="R671">
            <v>2060711.9100000001</v>
          </cell>
        </row>
        <row r="672">
          <cell r="G672">
            <v>0.13</v>
          </cell>
          <cell r="H672" t="str">
            <v>M3</v>
          </cell>
          <cell r="J672" t="str">
            <v>Pekerjaan kusen pintu, jendela dan Boven kayu klas I (Bayam)</v>
          </cell>
          <cell r="K672" t="str">
            <v>@</v>
          </cell>
          <cell r="L672" t="str">
            <v>Rp.</v>
          </cell>
          <cell r="M672">
            <v>7087500</v>
          </cell>
          <cell r="N672">
            <v>921375</v>
          </cell>
        </row>
        <row r="673">
          <cell r="G673">
            <v>7.0566000000000004</v>
          </cell>
          <cell r="H673" t="str">
            <v>M2</v>
          </cell>
          <cell r="J673" t="str">
            <v>Pekerjaan Menie Kayu</v>
          </cell>
          <cell r="K673" t="str">
            <v>@</v>
          </cell>
          <cell r="L673" t="str">
            <v>Rp.</v>
          </cell>
          <cell r="M673">
            <v>4987</v>
          </cell>
          <cell r="N673">
            <v>35191.26</v>
          </cell>
        </row>
        <row r="674">
          <cell r="G674">
            <v>7.0566000000000004</v>
          </cell>
          <cell r="H674" t="str">
            <v>M2</v>
          </cell>
          <cell r="J674" t="str">
            <v>Pekerjaan cat Kayu</v>
          </cell>
          <cell r="K674" t="str">
            <v>@</v>
          </cell>
          <cell r="L674" t="str">
            <v>Rp.</v>
          </cell>
          <cell r="M674">
            <v>15708.75</v>
          </cell>
          <cell r="N674">
            <v>110850.37</v>
          </cell>
        </row>
        <row r="675">
          <cell r="G675">
            <v>9.1492000000000004</v>
          </cell>
          <cell r="H675" t="str">
            <v>M2</v>
          </cell>
          <cell r="J675" t="str">
            <v>Pasang Partisi Gypsum 9 mm</v>
          </cell>
          <cell r="K675" t="str">
            <v>@</v>
          </cell>
          <cell r="L675" t="str">
            <v>Rp.</v>
          </cell>
          <cell r="M675">
            <v>80715</v>
          </cell>
          <cell r="N675">
            <v>738477.68</v>
          </cell>
        </row>
        <row r="676">
          <cell r="G676">
            <v>0</v>
          </cell>
          <cell r="H676" t="str">
            <v>M2</v>
          </cell>
          <cell r="J676" t="str">
            <v>Pekerjaan daun pintu panil  Papan Klas I (Bayam)</v>
          </cell>
          <cell r="K676" t="str">
            <v>@</v>
          </cell>
          <cell r="L676" t="str">
            <v>Rp.</v>
          </cell>
          <cell r="M676">
            <v>0</v>
          </cell>
          <cell r="N676">
            <v>0</v>
          </cell>
        </row>
        <row r="677">
          <cell r="G677">
            <v>0</v>
          </cell>
          <cell r="H677" t="str">
            <v>M2</v>
          </cell>
          <cell r="J677" t="str">
            <v>Pasang daun pintu / jendela panil kaca polos 5 mm</v>
          </cell>
          <cell r="K677" t="str">
            <v>@</v>
          </cell>
          <cell r="L677" t="str">
            <v>Rp.</v>
          </cell>
          <cell r="M677">
            <v>0</v>
          </cell>
          <cell r="N677">
            <v>0</v>
          </cell>
        </row>
        <row r="678">
          <cell r="G678">
            <v>0</v>
          </cell>
          <cell r="H678" t="str">
            <v>M2</v>
          </cell>
          <cell r="J678" t="str">
            <v>Pasang kaca mati polos kaca polos 5 mm</v>
          </cell>
          <cell r="K678" t="str">
            <v>@</v>
          </cell>
          <cell r="L678" t="str">
            <v>Rp.</v>
          </cell>
          <cell r="M678">
            <v>0</v>
          </cell>
          <cell r="N678">
            <v>0</v>
          </cell>
        </row>
        <row r="679">
          <cell r="G679">
            <v>0</v>
          </cell>
          <cell r="H679" t="str">
            <v>M1</v>
          </cell>
          <cell r="J679" t="str">
            <v>List Daun Pintu 3/5 cm</v>
          </cell>
          <cell r="K679" t="str">
            <v>@</v>
          </cell>
          <cell r="L679" t="str">
            <v>Rp.</v>
          </cell>
          <cell r="M679">
            <v>0</v>
          </cell>
          <cell r="N679">
            <v>0</v>
          </cell>
        </row>
        <row r="680">
          <cell r="G680">
            <v>48.08</v>
          </cell>
          <cell r="H680" t="str">
            <v>M1</v>
          </cell>
          <cell r="J680" t="str">
            <v>List Kayu 1,5/3 cm</v>
          </cell>
          <cell r="K680" t="str">
            <v>@</v>
          </cell>
          <cell r="L680" t="str">
            <v>Rp.</v>
          </cell>
          <cell r="M680">
            <v>3220</v>
          </cell>
          <cell r="N680">
            <v>154817.60000000001</v>
          </cell>
        </row>
        <row r="681">
          <cell r="G681">
            <v>0</v>
          </cell>
          <cell r="H681" t="str">
            <v>Bh</v>
          </cell>
          <cell r="J681" t="str">
            <v>Pasang kunci tanam double slaag</v>
          </cell>
          <cell r="K681" t="str">
            <v>@</v>
          </cell>
          <cell r="L681" t="str">
            <v>Rp.</v>
          </cell>
          <cell r="M681">
            <v>0</v>
          </cell>
          <cell r="N681">
            <v>0</v>
          </cell>
        </row>
        <row r="682">
          <cell r="G682">
            <v>0</v>
          </cell>
          <cell r="H682" t="str">
            <v>Bh</v>
          </cell>
          <cell r="J682" t="str">
            <v>Pasang engsel pintu</v>
          </cell>
          <cell r="K682" t="str">
            <v>@</v>
          </cell>
          <cell r="L682" t="str">
            <v>Rp.</v>
          </cell>
          <cell r="M682">
            <v>0</v>
          </cell>
          <cell r="N682">
            <v>0</v>
          </cell>
        </row>
        <row r="683">
          <cell r="G683">
            <v>0</v>
          </cell>
          <cell r="H683" t="str">
            <v>Bh</v>
          </cell>
          <cell r="J683" t="str">
            <v>Pasang engsel jendela/Boven</v>
          </cell>
          <cell r="K683" t="str">
            <v>@</v>
          </cell>
          <cell r="L683" t="str">
            <v>Rp.</v>
          </cell>
          <cell r="M683">
            <v>0</v>
          </cell>
          <cell r="N683">
            <v>0</v>
          </cell>
        </row>
        <row r="684">
          <cell r="G684">
            <v>0</v>
          </cell>
          <cell r="H684" t="str">
            <v>Bh</v>
          </cell>
          <cell r="J684" t="str">
            <v>Pasang kait angin</v>
          </cell>
          <cell r="K684" t="str">
            <v>@</v>
          </cell>
          <cell r="L684" t="str">
            <v>Rp.</v>
          </cell>
          <cell r="M684">
            <v>0</v>
          </cell>
          <cell r="N684">
            <v>0</v>
          </cell>
        </row>
        <row r="685">
          <cell r="G685">
            <v>0</v>
          </cell>
          <cell r="H685" t="str">
            <v>Bh</v>
          </cell>
          <cell r="J685" t="str">
            <v>Pasang gerendel jendela/Boven</v>
          </cell>
          <cell r="K685" t="str">
            <v>@</v>
          </cell>
          <cell r="L685" t="str">
            <v>Rp.</v>
          </cell>
          <cell r="M685">
            <v>0</v>
          </cell>
          <cell r="N685">
            <v>0</v>
          </cell>
        </row>
        <row r="686">
          <cell r="G686">
            <v>0</v>
          </cell>
          <cell r="H686" t="str">
            <v>Bh</v>
          </cell>
          <cell r="J686" t="str">
            <v>Pasang Espanolet</v>
          </cell>
          <cell r="K686" t="str">
            <v>@</v>
          </cell>
          <cell r="L686" t="str">
            <v>Rp.</v>
          </cell>
          <cell r="M686">
            <v>0</v>
          </cell>
          <cell r="N686">
            <v>0</v>
          </cell>
        </row>
        <row r="687">
          <cell r="G687">
            <v>10</v>
          </cell>
          <cell r="H687" t="str">
            <v>Bh</v>
          </cell>
          <cell r="J687" t="str">
            <v>Fisher f 8 mm</v>
          </cell>
          <cell r="K687" t="str">
            <v>@</v>
          </cell>
          <cell r="L687" t="str">
            <v>Rp.</v>
          </cell>
          <cell r="M687">
            <v>10000</v>
          </cell>
          <cell r="N687">
            <v>100000</v>
          </cell>
        </row>
        <row r="688">
          <cell r="J688" t="str">
            <v>Jumlah</v>
          </cell>
          <cell r="M688" t="str">
            <v>Rp.</v>
          </cell>
          <cell r="N688">
            <v>2060711.9100000001</v>
          </cell>
        </row>
        <row r="689">
          <cell r="G689" t="str">
            <v>Tipe PT18</v>
          </cell>
          <cell r="R689">
            <v>2297217.8199999998</v>
          </cell>
        </row>
        <row r="690">
          <cell r="G690">
            <v>0.14050000000000001</v>
          </cell>
          <cell r="H690" t="str">
            <v>M3</v>
          </cell>
          <cell r="J690" t="str">
            <v>Pekerjaan kusen pintu, jendela dan Boven kayu klas I (Bayam)</v>
          </cell>
          <cell r="K690" t="str">
            <v>@</v>
          </cell>
          <cell r="L690" t="str">
            <v>Rp.</v>
          </cell>
          <cell r="M690">
            <v>7087500</v>
          </cell>
          <cell r="N690">
            <v>995793.75</v>
          </cell>
        </row>
        <row r="691">
          <cell r="G691">
            <v>7.6265999999999998</v>
          </cell>
          <cell r="H691" t="str">
            <v>M2</v>
          </cell>
          <cell r="J691" t="str">
            <v>Pekerjaan Menie Kayu</v>
          </cell>
          <cell r="K691" t="str">
            <v>@</v>
          </cell>
          <cell r="L691" t="str">
            <v>Rp.</v>
          </cell>
          <cell r="M691">
            <v>4987</v>
          </cell>
          <cell r="N691">
            <v>38033.85</v>
          </cell>
        </row>
        <row r="692">
          <cell r="G692">
            <v>7.6265999999999998</v>
          </cell>
          <cell r="H692" t="str">
            <v>M2</v>
          </cell>
          <cell r="J692" t="str">
            <v>Pekerjaan cat Kayu</v>
          </cell>
          <cell r="K692" t="str">
            <v>@</v>
          </cell>
          <cell r="L692" t="str">
            <v>Rp.</v>
          </cell>
          <cell r="M692">
            <v>15708.75</v>
          </cell>
          <cell r="N692">
            <v>119804.35</v>
          </cell>
        </row>
        <row r="693">
          <cell r="G693">
            <v>10.858000000000001</v>
          </cell>
          <cell r="H693" t="str">
            <v>M2</v>
          </cell>
          <cell r="J693" t="str">
            <v>Pasang Partisi Gypsum 9 mm</v>
          </cell>
          <cell r="K693" t="str">
            <v>@</v>
          </cell>
          <cell r="L693" t="str">
            <v>Rp.</v>
          </cell>
          <cell r="M693">
            <v>80715</v>
          </cell>
          <cell r="N693">
            <v>876403.47</v>
          </cell>
        </row>
        <row r="694">
          <cell r="G694">
            <v>0</v>
          </cell>
          <cell r="H694" t="str">
            <v>M2</v>
          </cell>
          <cell r="J694" t="str">
            <v>Pekerjaan daun pintu panil  Papan Klas I (Bayam)</v>
          </cell>
          <cell r="K694" t="str">
            <v>@</v>
          </cell>
          <cell r="L694" t="str">
            <v>Rp.</v>
          </cell>
          <cell r="M694">
            <v>0</v>
          </cell>
          <cell r="N694">
            <v>0</v>
          </cell>
        </row>
        <row r="695">
          <cell r="G695">
            <v>0</v>
          </cell>
          <cell r="H695" t="str">
            <v>M2</v>
          </cell>
          <cell r="J695" t="str">
            <v>Pasang daun pintu / jendela panil kaca polos 5 mm</v>
          </cell>
          <cell r="K695" t="str">
            <v>@</v>
          </cell>
          <cell r="L695" t="str">
            <v>Rp.</v>
          </cell>
          <cell r="M695">
            <v>0</v>
          </cell>
          <cell r="N695">
            <v>0</v>
          </cell>
        </row>
        <row r="696">
          <cell r="G696">
            <v>0</v>
          </cell>
          <cell r="H696" t="str">
            <v>M2</v>
          </cell>
          <cell r="J696" t="str">
            <v>Pasang kaca mati polos kaca polos 5 mm</v>
          </cell>
          <cell r="K696" t="str">
            <v>@</v>
          </cell>
          <cell r="L696" t="str">
            <v>Rp.</v>
          </cell>
          <cell r="M696">
            <v>0</v>
          </cell>
          <cell r="N696">
            <v>0</v>
          </cell>
        </row>
        <row r="697">
          <cell r="G697">
            <v>0</v>
          </cell>
          <cell r="H697" t="str">
            <v>M1</v>
          </cell>
          <cell r="J697" t="str">
            <v>List Daun Pintu 3/5 cm</v>
          </cell>
          <cell r="K697" t="str">
            <v>@</v>
          </cell>
          <cell r="L697" t="str">
            <v>Rp.</v>
          </cell>
          <cell r="M697">
            <v>0</v>
          </cell>
          <cell r="N697">
            <v>0</v>
          </cell>
        </row>
        <row r="698">
          <cell r="G698">
            <v>51.92</v>
          </cell>
          <cell r="H698" t="str">
            <v>M1</v>
          </cell>
          <cell r="J698" t="str">
            <v>List Kayu 1,5/3 cm</v>
          </cell>
          <cell r="K698" t="str">
            <v>@</v>
          </cell>
          <cell r="L698" t="str">
            <v>Rp.</v>
          </cell>
          <cell r="M698">
            <v>3220</v>
          </cell>
          <cell r="N698">
            <v>167182.39999999999</v>
          </cell>
        </row>
        <row r="699">
          <cell r="G699">
            <v>0</v>
          </cell>
          <cell r="H699" t="str">
            <v>Bh</v>
          </cell>
          <cell r="J699" t="str">
            <v>Pasang kunci tanam double slaag</v>
          </cell>
          <cell r="K699" t="str">
            <v>@</v>
          </cell>
          <cell r="L699" t="str">
            <v>Rp.</v>
          </cell>
          <cell r="M699">
            <v>0</v>
          </cell>
          <cell r="N699">
            <v>0</v>
          </cell>
        </row>
        <row r="700">
          <cell r="G700">
            <v>0</v>
          </cell>
          <cell r="H700" t="str">
            <v>Bh</v>
          </cell>
          <cell r="J700" t="str">
            <v>Pasang engsel pintu</v>
          </cell>
          <cell r="K700" t="str">
            <v>@</v>
          </cell>
          <cell r="L700" t="str">
            <v>Rp.</v>
          </cell>
          <cell r="M700">
            <v>0</v>
          </cell>
          <cell r="N700">
            <v>0</v>
          </cell>
        </row>
        <row r="701">
          <cell r="G701">
            <v>0</v>
          </cell>
          <cell r="H701" t="str">
            <v>Bh</v>
          </cell>
          <cell r="J701" t="str">
            <v>Pasang engsel jendela/Boven</v>
          </cell>
          <cell r="K701" t="str">
            <v>@</v>
          </cell>
          <cell r="L701" t="str">
            <v>Rp.</v>
          </cell>
          <cell r="M701">
            <v>0</v>
          </cell>
          <cell r="N701">
            <v>0</v>
          </cell>
        </row>
        <row r="702">
          <cell r="G702">
            <v>0</v>
          </cell>
          <cell r="H702" t="str">
            <v>Bh</v>
          </cell>
          <cell r="J702" t="str">
            <v>Pasang kait angin</v>
          </cell>
          <cell r="K702" t="str">
            <v>@</v>
          </cell>
          <cell r="L702" t="str">
            <v>Rp.</v>
          </cell>
          <cell r="M702">
            <v>0</v>
          </cell>
          <cell r="N702">
            <v>0</v>
          </cell>
        </row>
        <row r="703">
          <cell r="G703">
            <v>0</v>
          </cell>
          <cell r="H703" t="str">
            <v>Bh</v>
          </cell>
          <cell r="J703" t="str">
            <v>Pasang gerendel jendela/Boven</v>
          </cell>
          <cell r="K703" t="str">
            <v>@</v>
          </cell>
          <cell r="L703" t="str">
            <v>Rp.</v>
          </cell>
          <cell r="M703">
            <v>0</v>
          </cell>
          <cell r="N703">
            <v>0</v>
          </cell>
        </row>
        <row r="704">
          <cell r="G704">
            <v>0</v>
          </cell>
          <cell r="H704" t="str">
            <v>Bh</v>
          </cell>
          <cell r="J704" t="str">
            <v>Pasang Espanolet</v>
          </cell>
          <cell r="K704" t="str">
            <v>@</v>
          </cell>
          <cell r="L704" t="str">
            <v>Rp.</v>
          </cell>
          <cell r="M704">
            <v>0</v>
          </cell>
          <cell r="N704">
            <v>0</v>
          </cell>
        </row>
        <row r="705">
          <cell r="G705">
            <v>10</v>
          </cell>
          <cell r="H705" t="str">
            <v>Bh</v>
          </cell>
          <cell r="J705" t="str">
            <v>Fisher f 8 mm</v>
          </cell>
          <cell r="K705" t="str">
            <v>@</v>
          </cell>
          <cell r="L705" t="str">
            <v>Rp.</v>
          </cell>
          <cell r="M705">
            <v>10000</v>
          </cell>
          <cell r="N705">
            <v>100000</v>
          </cell>
        </row>
        <row r="706">
          <cell r="J706" t="str">
            <v>Jumlah</v>
          </cell>
          <cell r="M706" t="str">
            <v>Rp.</v>
          </cell>
          <cell r="N706">
            <v>2297217.8199999998</v>
          </cell>
        </row>
        <row r="1015">
          <cell r="G1015" t="str">
            <v>Pas. Septictank + Peresapan Tipe 1</v>
          </cell>
          <cell r="R1015">
            <v>9875042.8599999994</v>
          </cell>
        </row>
        <row r="1016">
          <cell r="G1016" t="str">
            <v>A</v>
          </cell>
          <cell r="H1016" t="str">
            <v>Septick Tank</v>
          </cell>
        </row>
        <row r="1017">
          <cell r="G1017">
            <v>8.9280000000000008</v>
          </cell>
          <cell r="H1017" t="str">
            <v>M3</v>
          </cell>
          <cell r="J1017" t="str">
            <v>Galian tanah biasa</v>
          </cell>
          <cell r="K1017" t="str">
            <v>@</v>
          </cell>
          <cell r="L1017" t="str">
            <v>Rp.</v>
          </cell>
          <cell r="M1017">
            <v>17500</v>
          </cell>
          <cell r="N1017">
            <v>156240</v>
          </cell>
        </row>
        <row r="1018">
          <cell r="G1018">
            <v>0.73199999999999998</v>
          </cell>
          <cell r="H1018" t="str">
            <v>M3</v>
          </cell>
          <cell r="J1018" t="str">
            <v>Urugan pasir</v>
          </cell>
          <cell r="K1018" t="str">
            <v>@</v>
          </cell>
          <cell r="L1018" t="str">
            <v>Rp.</v>
          </cell>
          <cell r="M1018">
            <v>92000</v>
          </cell>
          <cell r="N1018">
            <v>67344</v>
          </cell>
        </row>
        <row r="1019">
          <cell r="G1019">
            <v>1.962</v>
          </cell>
          <cell r="H1019" t="str">
            <v>M3</v>
          </cell>
          <cell r="J1019" t="str">
            <v>Urugan tanah bekas galian</v>
          </cell>
          <cell r="K1019" t="str">
            <v>@</v>
          </cell>
          <cell r="L1019" t="str">
            <v>Rp.</v>
          </cell>
          <cell r="M1019">
            <v>5775</v>
          </cell>
          <cell r="N1019">
            <v>11330.55</v>
          </cell>
        </row>
        <row r="1020">
          <cell r="G1020">
            <v>0.36599999999999999</v>
          </cell>
          <cell r="H1020" t="str">
            <v>M3</v>
          </cell>
          <cell r="J1020" t="str">
            <v xml:space="preserve">Pekerjaan Beton  rabat 1 pc : 3 psr : 5 krl </v>
          </cell>
          <cell r="K1020" t="str">
            <v>@</v>
          </cell>
          <cell r="L1020" t="str">
            <v>Rp.</v>
          </cell>
          <cell r="M1020">
            <v>618125</v>
          </cell>
          <cell r="N1020">
            <v>226233.75</v>
          </cell>
        </row>
        <row r="1021">
          <cell r="G1021">
            <v>3.4514999999999998</v>
          </cell>
          <cell r="H1021" t="str">
            <v>M3</v>
          </cell>
          <cell r="J1021" t="str">
            <v>Beton bertulang K-175</v>
          </cell>
          <cell r="K1021" t="str">
            <v>@</v>
          </cell>
          <cell r="L1021" t="str">
            <v>Rp.</v>
          </cell>
          <cell r="M1021">
            <v>2406756.5</v>
          </cell>
          <cell r="N1021">
            <v>8306920.0599999996</v>
          </cell>
        </row>
        <row r="1022">
          <cell r="G1022">
            <v>1</v>
          </cell>
          <cell r="H1022" t="str">
            <v>Unit</v>
          </cell>
          <cell r="J1022" t="str">
            <v>Pipa Hawa f 1"</v>
          </cell>
          <cell r="K1022" t="str">
            <v>@</v>
          </cell>
          <cell r="L1022" t="str">
            <v>Rp.</v>
          </cell>
          <cell r="M1022">
            <v>75000</v>
          </cell>
          <cell r="N1022">
            <v>75000</v>
          </cell>
        </row>
        <row r="1023">
          <cell r="G1023">
            <v>12.3</v>
          </cell>
          <cell r="H1023" t="str">
            <v>M1</v>
          </cell>
          <cell r="J1023" t="str">
            <v>Pipa PVC 2"</v>
          </cell>
          <cell r="K1023" t="str">
            <v>@</v>
          </cell>
          <cell r="L1023" t="str">
            <v>Rp.</v>
          </cell>
          <cell r="M1023">
            <v>45000</v>
          </cell>
          <cell r="N1023">
            <v>553500</v>
          </cell>
        </row>
        <row r="1024">
          <cell r="G1024" t="str">
            <v>B</v>
          </cell>
          <cell r="H1024" t="str">
            <v>Peresapan</v>
          </cell>
        </row>
        <row r="1025">
          <cell r="G1025">
            <v>7.2</v>
          </cell>
          <cell r="H1025" t="str">
            <v>M3</v>
          </cell>
          <cell r="J1025" t="str">
            <v>Galian tanah biasa</v>
          </cell>
          <cell r="K1025" t="str">
            <v>@</v>
          </cell>
          <cell r="L1025" t="str">
            <v>Rp.</v>
          </cell>
          <cell r="M1025">
            <v>17500</v>
          </cell>
          <cell r="N1025">
            <v>126000</v>
          </cell>
        </row>
        <row r="1026">
          <cell r="G1026">
            <v>1.6379999999999999</v>
          </cell>
          <cell r="H1026" t="str">
            <v>M3</v>
          </cell>
          <cell r="J1026" t="str">
            <v>Urugan pasir</v>
          </cell>
          <cell r="K1026" t="str">
            <v>@</v>
          </cell>
          <cell r="L1026" t="str">
            <v>Rp.</v>
          </cell>
          <cell r="M1026">
            <v>92000</v>
          </cell>
          <cell r="N1026">
            <v>150696</v>
          </cell>
        </row>
        <row r="1027">
          <cell r="G1027">
            <v>1.0920000000000001</v>
          </cell>
          <cell r="H1027" t="str">
            <v>M3</v>
          </cell>
          <cell r="J1027" t="str">
            <v>Urugan kerikil</v>
          </cell>
          <cell r="K1027" t="str">
            <v>@</v>
          </cell>
          <cell r="L1027" t="str">
            <v>Rp.</v>
          </cell>
          <cell r="M1027">
            <v>71875</v>
          </cell>
          <cell r="N1027">
            <v>78487.5</v>
          </cell>
        </row>
        <row r="1028">
          <cell r="G1028">
            <v>2.1840000000000002</v>
          </cell>
          <cell r="H1028" t="str">
            <v>M3</v>
          </cell>
          <cell r="J1028" t="str">
            <v>Pasangan batu kosong</v>
          </cell>
          <cell r="K1028" t="str">
            <v>@</v>
          </cell>
          <cell r="L1028" t="str">
            <v>Rp.</v>
          </cell>
          <cell r="M1028">
            <v>35875</v>
          </cell>
          <cell r="N1028">
            <v>78351</v>
          </cell>
        </row>
        <row r="1029">
          <cell r="G1029">
            <v>1.2</v>
          </cell>
          <cell r="H1029" t="str">
            <v>M3</v>
          </cell>
          <cell r="J1029" t="str">
            <v>Urugan tanah bekas galian</v>
          </cell>
          <cell r="K1029" t="str">
            <v>@</v>
          </cell>
          <cell r="L1029" t="str">
            <v>Rp.</v>
          </cell>
          <cell r="M1029">
            <v>5775</v>
          </cell>
          <cell r="N1029">
            <v>6930</v>
          </cell>
        </row>
        <row r="1030">
          <cell r="G1030">
            <v>1.0860000000000001</v>
          </cell>
          <cell r="H1030" t="str">
            <v>M3</v>
          </cell>
          <cell r="J1030" t="str">
            <v>Ijuk</v>
          </cell>
          <cell r="K1030" t="str">
            <v>@</v>
          </cell>
          <cell r="L1030" t="str">
            <v>Rp.</v>
          </cell>
          <cell r="M1030">
            <v>35000</v>
          </cell>
          <cell r="N1030">
            <v>38010</v>
          </cell>
        </row>
        <row r="1031">
          <cell r="J1031" t="str">
            <v>Jumlah</v>
          </cell>
          <cell r="M1031" t="str">
            <v>Rp.</v>
          </cell>
          <cell r="N1031">
            <v>9875042.8599999994</v>
          </cell>
        </row>
        <row r="1032">
          <cell r="G1032" t="str">
            <v>Pas. Septictank + Peresapan Tipe 2</v>
          </cell>
          <cell r="R1032">
            <v>7540887.2000000002</v>
          </cell>
        </row>
        <row r="1033">
          <cell r="G1033" t="str">
            <v>A</v>
          </cell>
          <cell r="H1033" t="str">
            <v>Septick Tank</v>
          </cell>
        </row>
        <row r="1034">
          <cell r="G1034">
            <v>6.1219999999999999</v>
          </cell>
          <cell r="H1034" t="str">
            <v>M3</v>
          </cell>
          <cell r="J1034" t="str">
            <v>Galian tanah biasa</v>
          </cell>
          <cell r="K1034" t="str">
            <v>@</v>
          </cell>
          <cell r="L1034" t="str">
            <v>Rp.</v>
          </cell>
          <cell r="M1034">
            <v>17500</v>
          </cell>
          <cell r="N1034">
            <v>107135</v>
          </cell>
        </row>
        <row r="1035">
          <cell r="G1035">
            <v>0.51900000000000002</v>
          </cell>
          <cell r="H1035" t="str">
            <v>M3</v>
          </cell>
          <cell r="J1035" t="str">
            <v>Urugan pasir</v>
          </cell>
          <cell r="K1035" t="str">
            <v>@</v>
          </cell>
          <cell r="L1035" t="str">
            <v>Rp.</v>
          </cell>
          <cell r="M1035">
            <v>92000</v>
          </cell>
          <cell r="N1035">
            <v>47748</v>
          </cell>
        </row>
        <row r="1036">
          <cell r="G1036">
            <v>1.0575000000000001</v>
          </cell>
          <cell r="H1036" t="str">
            <v>M3</v>
          </cell>
          <cell r="J1036" t="str">
            <v>Urugan tanah bekas galian</v>
          </cell>
          <cell r="K1036" t="str">
            <v>@</v>
          </cell>
          <cell r="L1036" t="str">
            <v>Rp.</v>
          </cell>
          <cell r="M1036">
            <v>5775</v>
          </cell>
          <cell r="N1036">
            <v>6107.06</v>
          </cell>
        </row>
        <row r="1037">
          <cell r="G1037">
            <v>0.25950000000000001</v>
          </cell>
          <cell r="H1037" t="str">
            <v>M3</v>
          </cell>
          <cell r="J1037" t="str">
            <v xml:space="preserve">Pekerjaan Beton  rabat 1 pc : 3 psr : 5 krl </v>
          </cell>
          <cell r="K1037" t="str">
            <v>@</v>
          </cell>
          <cell r="L1037" t="str">
            <v>Rp.</v>
          </cell>
          <cell r="M1037">
            <v>618125</v>
          </cell>
          <cell r="N1037">
            <v>160403.44</v>
          </cell>
        </row>
        <row r="1038">
          <cell r="G1038">
            <v>2.4929999999999999</v>
          </cell>
          <cell r="H1038" t="str">
            <v>M3</v>
          </cell>
          <cell r="J1038" t="str">
            <v>Beton bertulang K-175</v>
          </cell>
          <cell r="K1038" t="str">
            <v>@</v>
          </cell>
          <cell r="L1038" t="str">
            <v>Rp.</v>
          </cell>
          <cell r="M1038">
            <v>2406756.5</v>
          </cell>
          <cell r="N1038">
            <v>6000043.9500000002</v>
          </cell>
        </row>
        <row r="1039">
          <cell r="G1039">
            <v>1</v>
          </cell>
          <cell r="H1039" t="str">
            <v>Unit</v>
          </cell>
          <cell r="J1039" t="str">
            <v>Pipa Hawa f 1"</v>
          </cell>
          <cell r="K1039" t="str">
            <v>@</v>
          </cell>
          <cell r="L1039" t="str">
            <v>Rp.</v>
          </cell>
          <cell r="M1039">
            <v>75000</v>
          </cell>
          <cell r="N1039">
            <v>75000</v>
          </cell>
        </row>
        <row r="1040">
          <cell r="G1040">
            <v>19.100000000000001</v>
          </cell>
          <cell r="H1040" t="str">
            <v>M1</v>
          </cell>
          <cell r="J1040" t="str">
            <v>Pipa PVC 2"</v>
          </cell>
          <cell r="K1040" t="str">
            <v>@</v>
          </cell>
          <cell r="L1040" t="str">
            <v>Rp.</v>
          </cell>
          <cell r="M1040">
            <v>45000</v>
          </cell>
          <cell r="N1040">
            <v>859500</v>
          </cell>
        </row>
        <row r="1041">
          <cell r="G1041" t="str">
            <v>B</v>
          </cell>
          <cell r="H1041" t="str">
            <v>Peresapan</v>
          </cell>
        </row>
        <row r="1042">
          <cell r="G1042">
            <v>4.32</v>
          </cell>
          <cell r="H1042" t="str">
            <v>M3</v>
          </cell>
          <cell r="J1042" t="str">
            <v>Galian tanah biasa</v>
          </cell>
          <cell r="K1042" t="str">
            <v>@</v>
          </cell>
          <cell r="L1042" t="str">
            <v>Rp.</v>
          </cell>
          <cell r="M1042">
            <v>17500</v>
          </cell>
          <cell r="N1042">
            <v>75600</v>
          </cell>
        </row>
        <row r="1043">
          <cell r="G1043">
            <v>0.95699999999999996</v>
          </cell>
          <cell r="H1043" t="str">
            <v>M3</v>
          </cell>
          <cell r="J1043" t="str">
            <v>Urugan pasir</v>
          </cell>
          <cell r="K1043" t="str">
            <v>@</v>
          </cell>
          <cell r="L1043" t="str">
            <v>Rp.</v>
          </cell>
          <cell r="M1043">
            <v>92000</v>
          </cell>
          <cell r="N1043">
            <v>88044</v>
          </cell>
        </row>
        <row r="1044">
          <cell r="G1044">
            <v>0.63800000000000001</v>
          </cell>
          <cell r="H1044" t="str">
            <v>M3</v>
          </cell>
          <cell r="J1044" t="str">
            <v>Urugan kerikil</v>
          </cell>
          <cell r="K1044" t="str">
            <v>@</v>
          </cell>
          <cell r="L1044" t="str">
            <v>Rp.</v>
          </cell>
          <cell r="M1044">
            <v>71875</v>
          </cell>
          <cell r="N1044">
            <v>45856.25</v>
          </cell>
        </row>
        <row r="1045">
          <cell r="G1045">
            <v>1.276</v>
          </cell>
          <cell r="H1045" t="str">
            <v>M3</v>
          </cell>
          <cell r="J1045" t="str">
            <v>Pasangan batu kosong</v>
          </cell>
          <cell r="K1045" t="str">
            <v>@</v>
          </cell>
          <cell r="L1045" t="str">
            <v>Rp.</v>
          </cell>
          <cell r="M1045">
            <v>35875</v>
          </cell>
          <cell r="N1045">
            <v>45776.5</v>
          </cell>
        </row>
        <row r="1046">
          <cell r="G1046">
            <v>0.72</v>
          </cell>
          <cell r="H1046" t="str">
            <v>M3</v>
          </cell>
          <cell r="J1046" t="str">
            <v>Urugan tanah bekas galian</v>
          </cell>
          <cell r="K1046" t="str">
            <v>@</v>
          </cell>
          <cell r="L1046" t="str">
            <v>Rp.</v>
          </cell>
          <cell r="M1046">
            <v>5775</v>
          </cell>
          <cell r="N1046">
            <v>4158</v>
          </cell>
        </row>
        <row r="1047">
          <cell r="G1047">
            <v>0.72899999999999998</v>
          </cell>
          <cell r="H1047" t="str">
            <v>M3</v>
          </cell>
          <cell r="J1047" t="str">
            <v>Ijuk</v>
          </cell>
          <cell r="K1047" t="str">
            <v>@</v>
          </cell>
          <cell r="L1047" t="str">
            <v>Rp.</v>
          </cell>
          <cell r="M1047">
            <v>35000</v>
          </cell>
          <cell r="N1047">
            <v>25515</v>
          </cell>
        </row>
        <row r="1048">
          <cell r="J1048" t="str">
            <v>Jumlah</v>
          </cell>
          <cell r="M1048" t="str">
            <v>Rp.</v>
          </cell>
          <cell r="N1048">
            <v>7540887.2000000002</v>
          </cell>
        </row>
      </sheetData>
      <sheetData sheetId="13"/>
      <sheetData sheetId="14"/>
      <sheetData sheetId="15">
        <row r="8">
          <cell r="F8" t="str">
            <v>Galian tanah biasa</v>
          </cell>
        </row>
      </sheetData>
      <sheetData sheetId="16"/>
      <sheetData sheetId="17"/>
      <sheetData sheetId="18"/>
      <sheetData sheetId="19"/>
      <sheetData sheetId="20"/>
      <sheetData sheetId="21"/>
      <sheetData sheetId="22"/>
      <sheetData sheetId="23"/>
      <sheetData sheetId="24"/>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sat"/>
      <sheetName val="analisa"/>
      <sheetName val="rab"/>
      <sheetName val="rekap"/>
      <sheetName val="bag alir"/>
      <sheetName val="Schedule"/>
      <sheetName val="1"/>
      <sheetName val="2"/>
      <sheetName val="time"/>
      <sheetName val="angkut"/>
      <sheetName val="Anl Alat"/>
      <sheetName val="RAB PK"/>
      <sheetName val="ANALISA HARGA SATUAN"/>
      <sheetName val="HARGA SATUAN"/>
      <sheetName val="REKAPITULASI"/>
      <sheetName val="tawar"/>
      <sheetName val="cover"/>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1"/>
      <sheetName val="2"/>
      <sheetName val="3"/>
      <sheetName val="4"/>
      <sheetName val="5"/>
      <sheetName val="6"/>
      <sheetName val="wtana"/>
      <sheetName val="minggu"/>
      <sheetName val="BULAN"/>
      <sheetName val="COVER"/>
    </sheetNames>
    <sheetDataSet>
      <sheetData sheetId="0"/>
      <sheetData sheetId="1"/>
      <sheetData sheetId="2"/>
      <sheetData sheetId="3"/>
      <sheetData sheetId="4"/>
      <sheetData sheetId="5"/>
      <sheetData sheetId="6"/>
      <sheetData sheetId="7">
        <row r="103">
          <cell r="F103">
            <v>136360000</v>
          </cell>
        </row>
      </sheetData>
      <sheetData sheetId="8"/>
      <sheetData sheetId="9" refreshError="1"/>
      <sheetData sheetId="10"/>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1"/>
      <sheetName val="2"/>
      <sheetName val="3"/>
      <sheetName val="4"/>
      <sheetName val="5"/>
      <sheetName val="6"/>
      <sheetName val="wtana"/>
      <sheetName val="minggu"/>
      <sheetName val="BULAN"/>
      <sheetName val="COVER"/>
    </sheetNames>
    <sheetDataSet>
      <sheetData sheetId="0"/>
      <sheetData sheetId="1"/>
      <sheetData sheetId="2"/>
      <sheetData sheetId="3"/>
      <sheetData sheetId="4"/>
      <sheetData sheetId="5"/>
      <sheetData sheetId="6"/>
      <sheetData sheetId="7">
        <row r="103">
          <cell r="F103">
            <v>136360000</v>
          </cell>
        </row>
      </sheetData>
      <sheetData sheetId="8"/>
      <sheetData sheetId="9" refreshError="1"/>
      <sheetData sheetId="10"/>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IN-LAIN ok 2013"/>
      <sheetName val="BM &amp; BJ (2)"/>
      <sheetName val="PLTS SBD"/>
      <sheetName val="PLTS ST"/>
      <sheetName val="PLTS SB"/>
      <sheetName val="LAIN-LAIN ok"/>
      <sheetName val="LAMPIRAN ASET LAIN2"/>
      <sheetName val="aSET lAIN2 MASUK ASET TTP"/>
      <sheetName val="MCK REKLAS KDP KE ASET TETAP"/>
      <sheetName val="Sheet1"/>
      <sheetName val="BM &amp; BJ"/>
      <sheetName val="kode"/>
      <sheetName val="KIBA "/>
      <sheetName val="MutasiA "/>
      <sheetName val="InventA"/>
      <sheetName val="DAFTAR PENGADAAN BRG PU 2012"/>
      <sheetName val="KIBB"/>
      <sheetName val="MutasiB"/>
      <sheetName val="InventB "/>
      <sheetName val="KIBC"/>
      <sheetName val="MutasiC"/>
      <sheetName val="InventC"/>
      <sheetName val="KIBD"/>
      <sheetName val="MutasiD "/>
      <sheetName val="InventD"/>
      <sheetName val="KIBE"/>
    </sheetNames>
    <sheetDataSet>
      <sheetData sheetId="0">
        <row r="14">
          <cell r="O14">
            <v>1</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IN-LAIN ok 2013"/>
      <sheetName val="BM &amp; BJ (2)"/>
      <sheetName val="PLTS SBD"/>
      <sheetName val="PLTS ST"/>
      <sheetName val="PLTS SB"/>
      <sheetName val="LAIN-LAIN ok"/>
      <sheetName val="LAMPIRAN ASET LAIN2"/>
      <sheetName val="aSET lAIN2 MASUK ASET TTP"/>
      <sheetName val="MCK REKLAS KDP KE ASET TETAP"/>
      <sheetName val="Sheet1"/>
      <sheetName val="BM &amp; BJ"/>
      <sheetName val="kode"/>
      <sheetName val="KIBA "/>
      <sheetName val="MutasiA "/>
      <sheetName val="InventA"/>
      <sheetName val="DAFTAR PENGADAAN BRG PU 2012"/>
      <sheetName val="KIBB"/>
      <sheetName val="MutasiB"/>
      <sheetName val="InventB "/>
      <sheetName val="KIBC"/>
      <sheetName val="MutasiC"/>
      <sheetName val="InventC"/>
      <sheetName val="KIBD"/>
      <sheetName val="MutasiD "/>
      <sheetName val="InventD"/>
      <sheetName val="KIBE"/>
      <sheetName val="MutasiE"/>
      <sheetName val="InventE"/>
      <sheetName val="KIBF"/>
      <sheetName val="MutasiF"/>
      <sheetName val="KIBF (2012)"/>
      <sheetName val="MutasiF (2012)"/>
      <sheetName val="Sheet4"/>
      <sheetName val="prasentase"/>
      <sheetName val="Sheet4 (3)"/>
      <sheetName val="Sheet4 (2)"/>
      <sheetName val="Sheet4 (4)"/>
    </sheetNames>
    <sheetDataSet>
      <sheetData sheetId="0">
        <row r="14">
          <cell r="O14">
            <v>1</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REKAP"/>
      <sheetName val="RAB"/>
      <sheetName val="anl-b7"/>
      <sheetName val="anl-b2"/>
      <sheetName val="anl-b3"/>
      <sheetName val="hs"/>
      <sheetName val="anl-b1"/>
      <sheetName val="anl-hs"/>
      <sheetName val="anlat"/>
      <sheetName val="sw-alat"/>
    </sheetNames>
    <sheetDataSet>
      <sheetData sheetId="0"/>
      <sheetData sheetId="1"/>
      <sheetData sheetId="2"/>
      <sheetData sheetId="3"/>
      <sheetData sheetId="4"/>
      <sheetData sheetId="5"/>
      <sheetData sheetId="6">
        <row r="19">
          <cell r="G19">
            <v>9500</v>
          </cell>
        </row>
        <row r="21">
          <cell r="G21">
            <v>6500</v>
          </cell>
        </row>
      </sheetData>
      <sheetData sheetId="7"/>
      <sheetData sheetId="8"/>
      <sheetData sheetId="9"/>
      <sheetData sheetId="10"/>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REKAP"/>
      <sheetName val="RAB"/>
      <sheetName val="anl-b7"/>
      <sheetName val="anl-b2"/>
      <sheetName val="anl-b3"/>
      <sheetName val="hs"/>
      <sheetName val="anl-b1"/>
      <sheetName val="anl-hs"/>
      <sheetName val="anlat"/>
      <sheetName val="sw-alat"/>
    </sheetNames>
    <sheetDataSet>
      <sheetData sheetId="0"/>
      <sheetData sheetId="1"/>
      <sheetData sheetId="2"/>
      <sheetData sheetId="3"/>
      <sheetData sheetId="4"/>
      <sheetData sheetId="5"/>
      <sheetData sheetId="6">
        <row r="19">
          <cell r="G19">
            <v>9500</v>
          </cell>
        </row>
      </sheetData>
      <sheetData sheetId="7"/>
      <sheetData sheetId="8"/>
      <sheetData sheetId="9"/>
      <sheetData sheetId="10"/>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ALOKASI PAGU"/>
      <sheetName val="COVER,1"/>
      <sheetName val="REKAPITULASI"/>
      <sheetName val="GOKATA"/>
      <sheetName val="COVER"/>
      <sheetName val="MESS GURU"/>
      <sheetName val="WC MUERID"/>
      <sheetName val="MEUBELER"/>
      <sheetName val="ANALISA HARGA SATUAN"/>
      <sheetName val="HARGA SAT.OK"/>
      <sheetName val="Sheet1"/>
    </sheetNames>
    <sheetDataSet>
      <sheetData sheetId="0">
        <row r="20">
          <cell r="B20" t="str">
            <v>Pasir Pasang/Pasir Laut</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ALOKASI PAGU"/>
      <sheetName val="COVER,1"/>
      <sheetName val="REKAPITULASI"/>
      <sheetName val="GOKATA"/>
      <sheetName val="COVER"/>
      <sheetName val="MESS GURU"/>
      <sheetName val="WC MUERID"/>
      <sheetName val="MEUBELER"/>
      <sheetName val="ANALISA HARGA SATUAN"/>
      <sheetName val="HARGA SAT.OK"/>
      <sheetName val="Sheet1"/>
    </sheetNames>
    <sheetDataSet>
      <sheetData sheetId="0">
        <row r="20">
          <cell r="B20" t="str">
            <v>Pasir Pasang/Pasir Laut</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BA"/>
      <sheetName val="MutasiA"/>
      <sheetName val="InventA"/>
      <sheetName val="KIB B RB"/>
      <sheetName val="KIBB"/>
      <sheetName val="KIBB khusus persedian (2)"/>
      <sheetName val="MutasiB"/>
      <sheetName val="InventB"/>
      <sheetName val="KIBC"/>
      <sheetName val="MutasiC"/>
      <sheetName val="InventC"/>
      <sheetName val="KIBD"/>
      <sheetName val="MutasiD"/>
      <sheetName val="InventD"/>
      <sheetName val="KIBE"/>
      <sheetName val="MutasiE"/>
      <sheetName val="InventE"/>
      <sheetName val="k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
          <cell r="H4" t="str">
            <v>Pembelian</v>
          </cell>
        </row>
        <row r="5">
          <cell r="H5" t="str">
            <v>Hibah</v>
          </cell>
        </row>
        <row r="6">
          <cell r="H6" t="str">
            <v>Pertukaran</v>
          </cell>
        </row>
        <row r="7">
          <cell r="H7" t="str">
            <v>Sewa Beli</v>
          </cell>
        </row>
        <row r="8">
          <cell r="H8" t="str">
            <v>Pinjam</v>
          </cell>
        </row>
      </sheetData>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d"/>
      <sheetName val="SC-BHN"/>
      <sheetName val="SC-ALT"/>
      <sheetName val="SC-PERSONIL"/>
      <sheetName val="subkon"/>
      <sheetName val="simak"/>
      <sheetName val="D-MPU"/>
      <sheetName val="a-alat"/>
      <sheetName val="HSD"/>
      <sheetName val="REKAP"/>
      <sheetName val="1.2"/>
      <sheetName val="2.1"/>
      <sheetName val="3.1(1)"/>
      <sheetName val="3.1(2)"/>
      <sheetName val="3.1(7)"/>
      <sheetName val="3.2(2)"/>
      <sheetName val="5.1(1)"/>
      <sheetName val="6.1(1)"/>
      <sheetName val="6.1(2)"/>
      <sheetName val="6.3(3)"/>
      <sheetName val="6.3(4)"/>
      <sheetName val="7.1(5)"/>
      <sheetName val="7.3(1)"/>
      <sheetName val="7.9"/>
      <sheetName val="8.1(5)"/>
      <sheetName val="10.1."/>
      <sheetName val="kuant"/>
      <sheetName val="2.2"/>
      <sheetName val="3.3"/>
      <sheetName val="3.2(1)"/>
      <sheetName val="4.2(2a)"/>
      <sheetName val="5.1(2)"/>
      <sheetName val="6.2(3) salah"/>
      <sheetName val="6.3(5)"/>
      <sheetName val="7.1(4)"/>
      <sheetName val="8.1(1)"/>
      <sheetName val="8.1(4)"/>
      <sheetName val="8.1(6a)"/>
      <sheetName val="8.2(1)"/>
      <sheetName val="mos"/>
      <sheetName val="ALT-UTM"/>
      <sheetName val="plant"/>
      <sheetName val="Ag-A"/>
      <sheetName val="Ag-B"/>
      <sheetName val="Ag-KH"/>
      <sheetName val="ALAT"/>
      <sheetName val="DIAGRAM"/>
      <sheetName val="PERSONIL"/>
      <sheetName val="Simak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ow r="1">
          <cell r="A1" t="str">
            <v>DAFTAR KUANTITAS DAN HARGA</v>
          </cell>
        </row>
        <row r="3">
          <cell r="A3" t="str">
            <v>Program</v>
          </cell>
          <cell r="C3" t="str">
            <v>:</v>
          </cell>
          <cell r="D3" t="str">
            <v>Peningkatan dan Pemeliharaan Prasarana Jalan dan Jembatan Prop. NTT</v>
          </cell>
        </row>
        <row r="4">
          <cell r="A4" t="str">
            <v>Paket/Kegiatan</v>
          </cell>
          <cell r="C4" t="str">
            <v>:</v>
          </cell>
          <cell r="D4" t="str">
            <v>Pemeliharaan Berkala Jalan Bts. Sumba Timur - Waikabubak</v>
          </cell>
        </row>
        <row r="5">
          <cell r="A5" t="str">
            <v>Panjang Efektif</v>
          </cell>
          <cell r="C5" t="str">
            <v>:</v>
          </cell>
          <cell r="D5" t="str">
            <v>5,00 Km</v>
          </cell>
        </row>
        <row r="6">
          <cell r="A6" t="str">
            <v>Kabupaten / Kota</v>
          </cell>
          <cell r="C6" t="str">
            <v>:</v>
          </cell>
          <cell r="D6" t="str">
            <v>Sumba Barat</v>
          </cell>
        </row>
        <row r="7">
          <cell r="A7" t="str">
            <v>Propinsi</v>
          </cell>
          <cell r="C7" t="str">
            <v>:</v>
          </cell>
          <cell r="D7" t="str">
            <v>Nusa Tenggara Timur</v>
          </cell>
        </row>
        <row r="8">
          <cell r="A8" t="str">
            <v>Tahun Anggaran</v>
          </cell>
          <cell r="C8" t="str">
            <v>:</v>
          </cell>
          <cell r="D8" t="str">
            <v>2005</v>
          </cell>
        </row>
        <row r="9">
          <cell r="A9" t="str">
            <v>Nama Peserta Lelang</v>
          </cell>
          <cell r="C9" t="str">
            <v>:</v>
          </cell>
          <cell r="D9" t="str">
            <v>PT. SAHABAT BARU SEJAHTERA</v>
          </cell>
        </row>
        <row r="11">
          <cell r="A11" t="str">
            <v>No.</v>
          </cell>
          <cell r="B11" t="str">
            <v>Uraian Pekerjaan</v>
          </cell>
          <cell r="F11" t="str">
            <v>Sa</v>
          </cell>
          <cell r="G11" t="str">
            <v>Kuantitas</v>
          </cell>
          <cell r="H11" t="str">
            <v>Harga</v>
          </cell>
          <cell r="I11" t="str">
            <v>Jumlah</v>
          </cell>
        </row>
        <row r="12">
          <cell r="F12" t="str">
            <v>tu</v>
          </cell>
          <cell r="H12" t="str">
            <v>Satuan</v>
          </cell>
          <cell r="I12" t="str">
            <v>Harga</v>
          </cell>
        </row>
        <row r="13">
          <cell r="F13" t="str">
            <v>an</v>
          </cell>
          <cell r="H13" t="str">
            <v>(Rp)</v>
          </cell>
          <cell r="I13" t="str">
            <v>(Rp)</v>
          </cell>
        </row>
        <row r="14">
          <cell r="A14" t="str">
            <v>a</v>
          </cell>
          <cell r="B14" t="str">
            <v>b</v>
          </cell>
          <cell r="F14" t="str">
            <v>c</v>
          </cell>
          <cell r="G14" t="str">
            <v>d</v>
          </cell>
          <cell r="H14" t="str">
            <v>e</v>
          </cell>
          <cell r="I14" t="str">
            <v>f=(dxe)</v>
          </cell>
        </row>
      </sheetData>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sheetData sheetId="46" refreshError="1"/>
      <sheetData sheetId="47"/>
      <sheetData sheetId="4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DA"/>
      <sheetName val="TAWARAN"/>
      <sheetName val="REKAP"/>
      <sheetName val="RAB"/>
      <sheetName val="HARGA SAT"/>
      <sheetName val="ANALISA"/>
      <sheetName val="URAIAN"/>
      <sheetName val="ANLALT"/>
      <sheetName val="TIME"/>
      <sheetName val="Skl-alat"/>
      <sheetName val="PERSON LAK"/>
      <sheetName val="METODE"/>
      <sheetName val="Bagan alir"/>
      <sheetName val="STRUKTUR"/>
      <sheetName val="subcon (2)"/>
    </sheetNames>
    <sheetDataSet>
      <sheetData sheetId="0">
        <row r="12">
          <cell r="C12" t="str">
            <v>2009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 BQ"/>
      <sheetName val="rabjalin BQ"/>
      <sheetName val="MINAT"/>
      <sheetName val="SURAT_PENAWARAN"/>
      <sheetName val="rek"/>
      <sheetName val="rabjalin"/>
      <sheetName val="M"/>
      <sheetName val="adms"/>
      <sheetName val="M (2)"/>
      <sheetName val="M (3)"/>
      <sheetName val="M (4)"/>
      <sheetName val="M (5)"/>
      <sheetName val="M (6)"/>
      <sheetName val="M (7)"/>
      <sheetName val="M (8)"/>
      <sheetName val="M (9)"/>
      <sheetName val="mm"/>
      <sheetName val="bd"/>
      <sheetName val="daf.h"/>
      <sheetName val="maju"/>
      <sheetName val="maju (2)"/>
      <sheetName val="maju (3)"/>
      <sheetName val="uraAGb"/>
      <sheetName val="uraURPIL"/>
      <sheetName val="URALAPEN"/>
      <sheetName val="analapen"/>
      <sheetName val="anagb"/>
      <sheetName val="anaURPIL"/>
      <sheetName val="hsd"/>
      <sheetName val="alat"/>
      <sheetName val="METODE (2)"/>
      <sheetName val="TS"/>
      <sheetName val="Jadwal Keb Alat"/>
      <sheetName val="Jadwal Keb Mtrl"/>
      <sheetName val="Jadwal tENAGA"/>
      <sheetName val="JAD PERSON"/>
    </sheetNames>
    <sheetDataSet>
      <sheetData sheetId="0"/>
      <sheetData sheetId="1"/>
      <sheetData sheetId="2"/>
      <sheetData sheetId="3"/>
      <sheetData sheetId="4">
        <row r="1">
          <cell r="A1" t="str">
            <v>REKAPITULASI</v>
          </cell>
        </row>
        <row r="3">
          <cell r="A3" t="str">
            <v>BELANJA MODAL</v>
          </cell>
          <cell r="C3" t="str">
            <v>:</v>
          </cell>
          <cell r="D3" t="str">
            <v>PERMUKIMAN DAN PENATAAN RUANG</v>
          </cell>
        </row>
        <row r="4">
          <cell r="A4" t="str">
            <v xml:space="preserve">KEGIATAN </v>
          </cell>
          <cell r="C4" t="str">
            <v>:</v>
          </cell>
          <cell r="D4" t="str">
            <v xml:space="preserve">PEMBANGUNAN SARANA DAN PRASARANA PENYEHATAN </v>
          </cell>
        </row>
        <row r="5">
          <cell r="D5" t="str">
            <v>LINGKUNGAN PERMUKIMAN</v>
          </cell>
        </row>
        <row r="6">
          <cell r="A6" t="str">
            <v>PEKERJAAN</v>
          </cell>
          <cell r="C6" t="str">
            <v>:</v>
          </cell>
          <cell r="D6" t="str">
            <v>PENINGKATAN JALAN LINGKUNGAN</v>
          </cell>
        </row>
        <row r="7">
          <cell r="A7" t="str">
            <v>LOKASI</v>
          </cell>
          <cell r="C7" t="str">
            <v>:</v>
          </cell>
          <cell r="D7" t="str">
            <v>JL. MASUK KEL. MANUMUTIN KEC. KOTA ATAMBUA</v>
          </cell>
        </row>
        <row r="8">
          <cell r="A8" t="str">
            <v>TAHUN ANGGARAN</v>
          </cell>
          <cell r="C8" t="str">
            <v>:</v>
          </cell>
          <cell r="D8">
            <v>2005</v>
          </cell>
        </row>
        <row r="9">
          <cell r="A9" t="str">
            <v>VOLUME</v>
          </cell>
          <cell r="C9" t="str">
            <v>:</v>
          </cell>
          <cell r="D9" t="str">
            <v>0,750 KM</v>
          </cell>
        </row>
        <row r="11">
          <cell r="A11" t="str">
            <v>NO</v>
          </cell>
          <cell r="B11" t="str">
            <v>URAIAN</v>
          </cell>
          <cell r="F11" t="str">
            <v>JUMLAH</v>
          </cell>
        </row>
        <row r="12">
          <cell r="F12" t="str">
            <v>( Rp )</v>
          </cell>
        </row>
        <row r="14">
          <cell r="A14" t="str">
            <v xml:space="preserve">I </v>
          </cell>
          <cell r="B14" t="str">
            <v>PEKERJAAN PERSIAPAN</v>
          </cell>
          <cell r="F14">
            <v>1600000</v>
          </cell>
        </row>
        <row r="15">
          <cell r="A15" t="str">
            <v>II</v>
          </cell>
          <cell r="B15" t="str">
            <v>PEKERJAAN PEMBUATAN JALAN L = 3 M</v>
          </cell>
          <cell r="F15">
            <v>104306658.75765899</v>
          </cell>
        </row>
        <row r="16">
          <cell r="A16" t="str">
            <v>III</v>
          </cell>
          <cell r="B16" t="str">
            <v>PEKERJAAN AKHIR</v>
          </cell>
          <cell r="F16">
            <v>800000</v>
          </cell>
        </row>
        <row r="18">
          <cell r="B18" t="str">
            <v>JUMLAH</v>
          </cell>
          <cell r="F18">
            <v>106706658.75765899</v>
          </cell>
        </row>
        <row r="20">
          <cell r="B20" t="str">
            <v>PPN 10 %</v>
          </cell>
          <cell r="F20">
            <v>10670665.875765899</v>
          </cell>
        </row>
        <row r="22">
          <cell r="B22" t="str">
            <v>TOTAL</v>
          </cell>
          <cell r="F22">
            <v>117377324.63342489</v>
          </cell>
        </row>
        <row r="24">
          <cell r="B24" t="str">
            <v>DIBULATKAN</v>
          </cell>
          <cell r="F24">
            <v>117377000</v>
          </cell>
        </row>
        <row r="26">
          <cell r="B26" t="str">
            <v>Terbilang :</v>
          </cell>
          <cell r="C26" t="str">
            <v>SERATUS TUJUH BELAS JUTA TIGA RATUS TUJUH PULUH TUJUH RIBU RUPIAH</v>
          </cell>
        </row>
        <row r="29">
          <cell r="F29" t="str">
            <v>Atambua, 23 Juli 2005</v>
          </cell>
        </row>
        <row r="30">
          <cell r="F30" t="str">
            <v>CV CEMERLANG</v>
          </cell>
        </row>
        <row r="34">
          <cell r="F34" t="str">
            <v>PAUL WELFRIDUS, BE</v>
          </cell>
        </row>
        <row r="35">
          <cell r="F35" t="str">
            <v>DIREKTUR</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 BQ"/>
      <sheetName val="rabjalin BQ"/>
      <sheetName val="MINAT"/>
      <sheetName val="SURAT_PENAWARAN"/>
      <sheetName val="rek"/>
      <sheetName val="rabjalin"/>
      <sheetName val="M"/>
      <sheetName val="adms"/>
      <sheetName val="M (2)"/>
      <sheetName val="M (3)"/>
      <sheetName val="M (4)"/>
      <sheetName val="M (5)"/>
      <sheetName val="M (6)"/>
      <sheetName val="M (7)"/>
      <sheetName val="M (8)"/>
      <sheetName val="M (9)"/>
      <sheetName val="mm"/>
      <sheetName val="bd"/>
      <sheetName val="daf.h"/>
      <sheetName val="maju"/>
      <sheetName val="maju (2)"/>
      <sheetName val="maju (3)"/>
      <sheetName val="uraAGb"/>
      <sheetName val="uraURPIL"/>
      <sheetName val="URALAPEN"/>
      <sheetName val="analapen"/>
      <sheetName val="anagb"/>
      <sheetName val="anaURPIL"/>
      <sheetName val="hsd"/>
      <sheetName val="alat"/>
      <sheetName val="METODE (2)"/>
      <sheetName val="TS"/>
      <sheetName val="Jadwal Keb Alat"/>
      <sheetName val="Jadwal Keb Mtrl"/>
      <sheetName val="Jadwal tENAGA"/>
      <sheetName val="JAD PERSON"/>
    </sheetNames>
    <sheetDataSet>
      <sheetData sheetId="0"/>
      <sheetData sheetId="1"/>
      <sheetData sheetId="2"/>
      <sheetData sheetId="3"/>
      <sheetData sheetId="4">
        <row r="1">
          <cell r="A1" t="str">
            <v>REKAPITULASI</v>
          </cell>
        </row>
        <row r="3">
          <cell r="A3" t="str">
            <v>BELANJA MODAL</v>
          </cell>
          <cell r="C3" t="str">
            <v>:</v>
          </cell>
          <cell r="D3" t="str">
            <v>PERMUKIMAN DAN PENATAAN RUANG</v>
          </cell>
        </row>
        <row r="4">
          <cell r="A4" t="str">
            <v xml:space="preserve">KEGIATAN </v>
          </cell>
          <cell r="C4" t="str">
            <v>:</v>
          </cell>
          <cell r="D4" t="str">
            <v xml:space="preserve">PEMBANGUNAN SARANA DAN PRASARANA PENYEHATAN </v>
          </cell>
        </row>
        <row r="5">
          <cell r="D5" t="str">
            <v>LINGKUNGAN PERMUKIMAN</v>
          </cell>
        </row>
        <row r="6">
          <cell r="A6" t="str">
            <v>PEKERJAAN</v>
          </cell>
          <cell r="C6" t="str">
            <v>:</v>
          </cell>
          <cell r="D6" t="str">
            <v>PENINGKATAN JALAN LINGKUNGAN</v>
          </cell>
        </row>
        <row r="7">
          <cell r="A7" t="str">
            <v>LOKASI</v>
          </cell>
          <cell r="C7" t="str">
            <v>:</v>
          </cell>
          <cell r="D7" t="str">
            <v>JL. MASUK KEL. MANUMUTIN KEC. KOTA ATAMBUA</v>
          </cell>
        </row>
        <row r="8">
          <cell r="A8" t="str">
            <v>TAHUN ANGGARAN</v>
          </cell>
          <cell r="C8" t="str">
            <v>:</v>
          </cell>
          <cell r="D8">
            <v>2005</v>
          </cell>
        </row>
        <row r="9">
          <cell r="A9" t="str">
            <v>VOLUME</v>
          </cell>
          <cell r="C9" t="str">
            <v>:</v>
          </cell>
          <cell r="D9" t="str">
            <v>0,750 KM</v>
          </cell>
        </row>
        <row r="11">
          <cell r="A11" t="str">
            <v>NO</v>
          </cell>
          <cell r="B11" t="str">
            <v>URAIAN</v>
          </cell>
          <cell r="F11" t="str">
            <v>JUMLAH</v>
          </cell>
        </row>
        <row r="12">
          <cell r="F12" t="str">
            <v>( Rp )</v>
          </cell>
        </row>
        <row r="14">
          <cell r="A14" t="str">
            <v xml:space="preserve">I </v>
          </cell>
          <cell r="B14" t="str">
            <v>PEKERJAAN PERSIAPAN</v>
          </cell>
          <cell r="F14">
            <v>1600000</v>
          </cell>
        </row>
        <row r="15">
          <cell r="A15" t="str">
            <v>II</v>
          </cell>
          <cell r="B15" t="str">
            <v>PEKERJAAN PEMBUATAN JALAN L = 3 M</v>
          </cell>
          <cell r="F15">
            <v>104306658.75765899</v>
          </cell>
        </row>
        <row r="16">
          <cell r="A16" t="str">
            <v>III</v>
          </cell>
          <cell r="B16" t="str">
            <v>PEKERJAAN AKHIR</v>
          </cell>
          <cell r="F16">
            <v>800000</v>
          </cell>
        </row>
        <row r="18">
          <cell r="B18" t="str">
            <v>JUMLAH</v>
          </cell>
          <cell r="F18">
            <v>106706658.75765899</v>
          </cell>
        </row>
        <row r="20">
          <cell r="B20" t="str">
            <v>PPN 10 %</v>
          </cell>
          <cell r="F20">
            <v>10670665.875765899</v>
          </cell>
        </row>
        <row r="22">
          <cell r="B22" t="str">
            <v>TOTAL</v>
          </cell>
          <cell r="F22">
            <v>117377324.63342489</v>
          </cell>
        </row>
        <row r="24">
          <cell r="B24" t="str">
            <v>DIBULATKAN</v>
          </cell>
          <cell r="F24">
            <v>117377000</v>
          </cell>
        </row>
        <row r="26">
          <cell r="B26" t="str">
            <v>Terbilang :</v>
          </cell>
          <cell r="C26" t="str">
            <v>SERATUS TUJUH BELAS JUTA TIGA RATUS TUJUH PULUH TUJUH RIBU RUPIAH</v>
          </cell>
        </row>
        <row r="29">
          <cell r="F29" t="str">
            <v>Atambua, 23 Juli 2005</v>
          </cell>
        </row>
        <row r="30">
          <cell r="F30" t="str">
            <v>CV CEMERLANG</v>
          </cell>
        </row>
        <row r="34">
          <cell r="F34" t="str">
            <v>PAUL WELFRIDUS, BE</v>
          </cell>
        </row>
        <row r="35">
          <cell r="F35" t="str">
            <v>DIREKTUR</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ANALISA HARGA SATUAN"/>
      <sheetName val="RKB"/>
      <sheetName val="RKB JAN"/>
      <sheetName val="LAB"/>
      <sheetName val="LAB JAN"/>
      <sheetName val="SAL"/>
      <sheetName val="SAL JAN"/>
      <sheetName val="MCK"/>
      <sheetName val="MCK  JAN"/>
      <sheetName val="MBL"/>
      <sheetName val="MBL  JAN"/>
      <sheetName val="REKAP 34"/>
      <sheetName val="REKAP JAN"/>
      <sheetName val="REKUM"/>
      <sheetName val="COVER"/>
      <sheetName val="CO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ver"/>
      <sheetName val="Info"/>
      <sheetName val="Rekap"/>
      <sheetName val="Volume"/>
      <sheetName val="MOB"/>
      <sheetName val="RAB"/>
      <sheetName val="Koef"/>
      <sheetName val="Rangka"/>
      <sheetName val="Daf.Harga Sat."/>
      <sheetName val="Hardas"/>
      <sheetName val="Peralatan"/>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ode Barang"/>
    </sheetNames>
    <sheetDataSet>
      <sheetData sheetId="0">
        <row r="2">
          <cell r="B2">
            <v>1</v>
          </cell>
          <cell r="C2">
            <v>1</v>
          </cell>
          <cell r="D2">
            <v>7</v>
          </cell>
          <cell r="E2">
            <v>1</v>
          </cell>
          <cell r="F2">
            <v>3</v>
          </cell>
          <cell r="G2">
            <v>6</v>
          </cell>
          <cell r="H2" t="str">
            <v>004</v>
          </cell>
          <cell r="I2" t="str">
            <v>Tinta</v>
          </cell>
        </row>
        <row r="3">
          <cell r="B3">
            <v>1</v>
          </cell>
          <cell r="C3">
            <v>1</v>
          </cell>
          <cell r="D3">
            <v>7</v>
          </cell>
          <cell r="E3">
            <v>1</v>
          </cell>
          <cell r="F3">
            <v>3</v>
          </cell>
          <cell r="G3">
            <v>1</v>
          </cell>
          <cell r="H3">
            <v>13</v>
          </cell>
          <cell r="I3" t="str">
            <v>Isi Reksel</v>
          </cell>
        </row>
        <row r="4">
          <cell r="B4">
            <v>1</v>
          </cell>
          <cell r="C4">
            <v>1</v>
          </cell>
          <cell r="D4">
            <v>7</v>
          </cell>
          <cell r="E4">
            <v>1</v>
          </cell>
          <cell r="F4">
            <v>3</v>
          </cell>
          <cell r="G4">
            <v>1</v>
          </cell>
          <cell r="H4">
            <v>10</v>
          </cell>
          <cell r="I4" t="str">
            <v>Isolasi</v>
          </cell>
        </row>
        <row r="5">
          <cell r="B5">
            <v>1</v>
          </cell>
          <cell r="C5">
            <v>1</v>
          </cell>
          <cell r="D5">
            <v>7</v>
          </cell>
          <cell r="E5">
            <v>1</v>
          </cell>
          <cell r="F5">
            <v>3</v>
          </cell>
          <cell r="G5">
            <v>1</v>
          </cell>
          <cell r="H5">
            <v>8</v>
          </cell>
          <cell r="I5" t="str">
            <v>Gunting</v>
          </cell>
        </row>
        <row r="6">
          <cell r="B6">
            <v>1</v>
          </cell>
          <cell r="C6">
            <v>1</v>
          </cell>
          <cell r="D6">
            <v>7</v>
          </cell>
          <cell r="E6">
            <v>1</v>
          </cell>
          <cell r="F6">
            <v>3</v>
          </cell>
          <cell r="G6">
            <v>1</v>
          </cell>
          <cell r="H6">
            <v>3</v>
          </cell>
          <cell r="I6" t="str">
            <v>Klips</v>
          </cell>
        </row>
        <row r="7">
          <cell r="B7">
            <v>1</v>
          </cell>
          <cell r="C7">
            <v>1</v>
          </cell>
          <cell r="D7">
            <v>7</v>
          </cell>
          <cell r="E7">
            <v>1</v>
          </cell>
          <cell r="F7">
            <v>3</v>
          </cell>
          <cell r="G7">
            <v>1</v>
          </cell>
          <cell r="H7">
            <v>6</v>
          </cell>
          <cell r="I7" t="str">
            <v>Map</v>
          </cell>
        </row>
        <row r="8">
          <cell r="B8">
            <v>1</v>
          </cell>
          <cell r="C8">
            <v>1</v>
          </cell>
          <cell r="D8">
            <v>7</v>
          </cell>
          <cell r="E8">
            <v>1</v>
          </cell>
          <cell r="F8">
            <v>3</v>
          </cell>
          <cell r="G8">
            <v>1</v>
          </cell>
          <cell r="H8">
            <v>6</v>
          </cell>
          <cell r="I8" t="str">
            <v>Box File</v>
          </cell>
        </row>
        <row r="9">
          <cell r="B9">
            <v>1</v>
          </cell>
          <cell r="C9">
            <v>1</v>
          </cell>
          <cell r="D9">
            <v>7</v>
          </cell>
          <cell r="E9">
            <v>1</v>
          </cell>
          <cell r="F9">
            <v>3</v>
          </cell>
          <cell r="G9">
            <v>2</v>
          </cell>
          <cell r="H9">
            <v>1</v>
          </cell>
          <cell r="I9" t="str">
            <v>Kertas HVS</v>
          </cell>
        </row>
        <row r="10">
          <cell r="B10">
            <v>1</v>
          </cell>
          <cell r="C10">
            <v>1</v>
          </cell>
          <cell r="D10">
            <v>7</v>
          </cell>
          <cell r="E10">
            <v>1</v>
          </cell>
          <cell r="F10">
            <v>3</v>
          </cell>
          <cell r="G10">
            <v>2</v>
          </cell>
          <cell r="H10">
            <v>2</v>
          </cell>
          <cell r="I10" t="str">
            <v>Kertas Jilid</v>
          </cell>
        </row>
        <row r="11">
          <cell r="B11">
            <v>1</v>
          </cell>
          <cell r="C11">
            <v>1</v>
          </cell>
          <cell r="D11">
            <v>7</v>
          </cell>
          <cell r="E11">
            <v>1</v>
          </cell>
          <cell r="F11">
            <v>3</v>
          </cell>
          <cell r="G11">
            <v>2</v>
          </cell>
          <cell r="H11">
            <v>4</v>
          </cell>
          <cell r="I11" t="str">
            <v>Amplop</v>
          </cell>
        </row>
        <row r="12">
          <cell r="B12">
            <v>1</v>
          </cell>
          <cell r="C12">
            <v>1</v>
          </cell>
          <cell r="D12">
            <v>7</v>
          </cell>
          <cell r="E12">
            <v>1</v>
          </cell>
          <cell r="F12">
            <v>3</v>
          </cell>
          <cell r="G12">
            <v>6</v>
          </cell>
          <cell r="H12">
            <v>3</v>
          </cell>
          <cell r="I12" t="str">
            <v>Catridge</v>
          </cell>
        </row>
        <row r="13">
          <cell r="B13">
            <v>1</v>
          </cell>
          <cell r="C13">
            <v>1</v>
          </cell>
          <cell r="D13">
            <v>7</v>
          </cell>
          <cell r="E13">
            <v>1</v>
          </cell>
          <cell r="F13">
            <v>3</v>
          </cell>
          <cell r="G13">
            <v>8</v>
          </cell>
          <cell r="H13">
            <v>2</v>
          </cell>
          <cell r="I13" t="str">
            <v>Balon Listrik</v>
          </cell>
        </row>
        <row r="14">
          <cell r="B14">
            <v>1</v>
          </cell>
          <cell r="C14">
            <v>1</v>
          </cell>
          <cell r="D14">
            <v>7</v>
          </cell>
          <cell r="E14">
            <v>1</v>
          </cell>
          <cell r="F14">
            <v>3</v>
          </cell>
          <cell r="G14">
            <v>8</v>
          </cell>
          <cell r="H14">
            <v>10</v>
          </cell>
          <cell r="I14" t="str">
            <v>Baterai</v>
          </cell>
        </row>
        <row r="15">
          <cell r="B15">
            <v>1</v>
          </cell>
          <cell r="C15">
            <v>1</v>
          </cell>
          <cell r="D15">
            <v>7</v>
          </cell>
          <cell r="E15">
            <v>1</v>
          </cell>
          <cell r="F15">
            <v>3</v>
          </cell>
          <cell r="G15">
            <v>8</v>
          </cell>
          <cell r="H15">
            <v>1</v>
          </cell>
          <cell r="I15" t="str">
            <v>Kabel</v>
          </cell>
        </row>
        <row r="16">
          <cell r="B16">
            <v>1</v>
          </cell>
          <cell r="C16">
            <v>1</v>
          </cell>
          <cell r="D16">
            <v>7</v>
          </cell>
          <cell r="E16">
            <v>1</v>
          </cell>
          <cell r="F16">
            <v>3</v>
          </cell>
          <cell r="G16">
            <v>1</v>
          </cell>
          <cell r="H16">
            <v>11</v>
          </cell>
          <cell r="I16" t="str">
            <v>Reksel</v>
          </cell>
        </row>
        <row r="17">
          <cell r="B17">
            <v>1</v>
          </cell>
          <cell r="C17">
            <v>1</v>
          </cell>
          <cell r="D17">
            <v>7</v>
          </cell>
          <cell r="E17">
            <v>1</v>
          </cell>
          <cell r="F17">
            <v>1</v>
          </cell>
          <cell r="G17">
            <v>4</v>
          </cell>
          <cell r="H17">
            <v>1</v>
          </cell>
          <cell r="I17" t="str">
            <v>Pertamax</v>
          </cell>
        </row>
        <row r="18">
          <cell r="B18">
            <v>1</v>
          </cell>
          <cell r="C18">
            <v>1</v>
          </cell>
          <cell r="D18">
            <v>7</v>
          </cell>
          <cell r="E18">
            <v>1</v>
          </cell>
          <cell r="F18">
            <v>1</v>
          </cell>
          <cell r="G18">
            <v>4</v>
          </cell>
          <cell r="H18">
            <v>1</v>
          </cell>
          <cell r="I18" t="str">
            <v>Solar</v>
          </cell>
        </row>
        <row r="19">
          <cell r="B19">
            <v>1</v>
          </cell>
          <cell r="C19">
            <v>1</v>
          </cell>
          <cell r="D19">
            <v>7</v>
          </cell>
          <cell r="E19">
            <v>1</v>
          </cell>
          <cell r="F19">
            <v>1</v>
          </cell>
          <cell r="G19">
            <v>1</v>
          </cell>
          <cell r="H19">
            <v>6</v>
          </cell>
          <cell r="I19" t="str">
            <v>Cat</v>
          </cell>
        </row>
        <row r="20">
          <cell r="B20">
            <v>1</v>
          </cell>
          <cell r="C20">
            <v>1</v>
          </cell>
          <cell r="D20">
            <v>7</v>
          </cell>
          <cell r="E20">
            <v>1</v>
          </cell>
          <cell r="F20">
            <v>3</v>
          </cell>
          <cell r="G20">
            <v>1</v>
          </cell>
          <cell r="H20">
            <v>5</v>
          </cell>
          <cell r="I20" t="str">
            <v xml:space="preserve">Buku </v>
          </cell>
        </row>
        <row r="21">
          <cell r="B21">
            <v>1</v>
          </cell>
          <cell r="C21">
            <v>1</v>
          </cell>
          <cell r="D21">
            <v>7</v>
          </cell>
          <cell r="E21">
            <v>1</v>
          </cell>
          <cell r="F21">
            <v>3</v>
          </cell>
          <cell r="G21">
            <v>1</v>
          </cell>
          <cell r="H21">
            <v>1</v>
          </cell>
          <cell r="I21" t="str">
            <v>Pena</v>
          </cell>
        </row>
        <row r="22">
          <cell r="B22">
            <v>1</v>
          </cell>
          <cell r="C22">
            <v>1</v>
          </cell>
          <cell r="D22">
            <v>7</v>
          </cell>
          <cell r="E22">
            <v>1</v>
          </cell>
          <cell r="F22">
            <v>3</v>
          </cell>
          <cell r="G22">
            <v>1</v>
          </cell>
          <cell r="H22">
            <v>8</v>
          </cell>
          <cell r="I22" t="str">
            <v>Cutter</v>
          </cell>
        </row>
        <row r="23">
          <cell r="B23">
            <v>1</v>
          </cell>
          <cell r="C23">
            <v>1</v>
          </cell>
          <cell r="D23">
            <v>7</v>
          </cell>
          <cell r="E23">
            <v>1</v>
          </cell>
          <cell r="F23">
            <v>3</v>
          </cell>
          <cell r="G23">
            <v>1</v>
          </cell>
          <cell r="H23">
            <v>16</v>
          </cell>
          <cell r="I23" t="str">
            <v>Pelubang</v>
          </cell>
        </row>
        <row r="24">
          <cell r="B24">
            <v>1</v>
          </cell>
          <cell r="C24">
            <v>1</v>
          </cell>
          <cell r="D24">
            <v>7</v>
          </cell>
          <cell r="E24">
            <v>1</v>
          </cell>
          <cell r="F24">
            <v>3</v>
          </cell>
          <cell r="G24">
            <v>1</v>
          </cell>
          <cell r="H24">
            <v>7</v>
          </cell>
          <cell r="I24" t="str">
            <v>Mistar</v>
          </cell>
        </row>
        <row r="25">
          <cell r="B25">
            <v>1</v>
          </cell>
          <cell r="C25">
            <v>1</v>
          </cell>
          <cell r="D25">
            <v>7</v>
          </cell>
          <cell r="E25">
            <v>1</v>
          </cell>
          <cell r="F25">
            <v>3</v>
          </cell>
          <cell r="G25">
            <v>4</v>
          </cell>
          <cell r="H25">
            <v>1</v>
          </cell>
          <cell r="I25" t="str">
            <v>Materai</v>
          </cell>
        </row>
        <row r="26">
          <cell r="B26">
            <v>1</v>
          </cell>
          <cell r="C26">
            <v>1</v>
          </cell>
          <cell r="D26">
            <v>7</v>
          </cell>
          <cell r="E26">
            <v>1</v>
          </cell>
          <cell r="F26">
            <v>3</v>
          </cell>
          <cell r="G26">
            <v>6</v>
          </cell>
          <cell r="H26">
            <v>10</v>
          </cell>
          <cell r="I26" t="str">
            <v>Mouse</v>
          </cell>
        </row>
        <row r="27">
          <cell r="B27">
            <v>1</v>
          </cell>
          <cell r="C27">
            <v>1</v>
          </cell>
          <cell r="D27">
            <v>7</v>
          </cell>
          <cell r="E27">
            <v>1</v>
          </cell>
          <cell r="F27">
            <v>3</v>
          </cell>
          <cell r="G27">
            <v>7</v>
          </cell>
          <cell r="H27">
            <v>15</v>
          </cell>
          <cell r="I27" t="str">
            <v>Foto Presiden</v>
          </cell>
        </row>
        <row r="28">
          <cell r="B28">
            <v>1</v>
          </cell>
          <cell r="C28">
            <v>1</v>
          </cell>
          <cell r="D28">
            <v>7</v>
          </cell>
          <cell r="E28">
            <v>1</v>
          </cell>
          <cell r="F28">
            <v>3</v>
          </cell>
          <cell r="G28">
            <v>7</v>
          </cell>
          <cell r="H28">
            <v>16</v>
          </cell>
          <cell r="I28" t="str">
            <v>Bendera</v>
          </cell>
        </row>
        <row r="29">
          <cell r="B29">
            <v>1</v>
          </cell>
          <cell r="C29">
            <v>1</v>
          </cell>
          <cell r="D29">
            <v>7</v>
          </cell>
          <cell r="E29">
            <v>1</v>
          </cell>
          <cell r="F29">
            <v>3</v>
          </cell>
          <cell r="G29">
            <v>6</v>
          </cell>
          <cell r="H29">
            <v>6</v>
          </cell>
          <cell r="I29" t="str">
            <v>Flash Disk</v>
          </cell>
        </row>
        <row r="30">
          <cell r="B30">
            <v>1</v>
          </cell>
          <cell r="C30">
            <v>1</v>
          </cell>
          <cell r="D30">
            <v>7</v>
          </cell>
          <cell r="E30">
            <v>1</v>
          </cell>
          <cell r="F30">
            <v>3</v>
          </cell>
          <cell r="G30">
            <v>7</v>
          </cell>
          <cell r="H30">
            <v>1</v>
          </cell>
          <cell r="I30" t="str">
            <v>Sapu</v>
          </cell>
        </row>
        <row r="31">
          <cell r="B31">
            <v>1</v>
          </cell>
          <cell r="C31">
            <v>1</v>
          </cell>
          <cell r="D31">
            <v>7</v>
          </cell>
          <cell r="E31">
            <v>1</v>
          </cell>
          <cell r="F31">
            <v>3</v>
          </cell>
          <cell r="G31">
            <v>7</v>
          </cell>
          <cell r="H31">
            <v>2</v>
          </cell>
          <cell r="I31" t="str">
            <v>Pel</v>
          </cell>
        </row>
        <row r="32">
          <cell r="B32">
            <v>1</v>
          </cell>
          <cell r="C32">
            <v>1</v>
          </cell>
          <cell r="D32">
            <v>7</v>
          </cell>
          <cell r="E32">
            <v>1</v>
          </cell>
          <cell r="F32">
            <v>3</v>
          </cell>
          <cell r="G32">
            <v>7</v>
          </cell>
          <cell r="H32">
            <v>3</v>
          </cell>
          <cell r="I32" t="str">
            <v>Gayung</v>
          </cell>
        </row>
        <row r="33">
          <cell r="B33">
            <v>1</v>
          </cell>
          <cell r="C33">
            <v>1</v>
          </cell>
          <cell r="D33">
            <v>7</v>
          </cell>
          <cell r="E33">
            <v>1</v>
          </cell>
          <cell r="F33">
            <v>3</v>
          </cell>
          <cell r="G33">
            <v>7</v>
          </cell>
          <cell r="H33">
            <v>3</v>
          </cell>
          <cell r="I33" t="str">
            <v>Ember</v>
          </cell>
        </row>
        <row r="34">
          <cell r="B34">
            <v>1</v>
          </cell>
          <cell r="C34">
            <v>1</v>
          </cell>
          <cell r="D34">
            <v>7</v>
          </cell>
          <cell r="E34">
            <v>1</v>
          </cell>
          <cell r="F34">
            <v>3</v>
          </cell>
          <cell r="G34">
            <v>7</v>
          </cell>
          <cell r="H34">
            <v>8</v>
          </cell>
          <cell r="I34" t="str">
            <v>Cairan Pencuci Piring</v>
          </cell>
        </row>
        <row r="35">
          <cell r="B35">
            <v>1</v>
          </cell>
          <cell r="C35">
            <v>1</v>
          </cell>
          <cell r="D35">
            <v>7</v>
          </cell>
          <cell r="E35">
            <v>1</v>
          </cell>
          <cell r="F35">
            <v>3</v>
          </cell>
          <cell r="G35">
            <v>7</v>
          </cell>
          <cell r="H35">
            <v>4</v>
          </cell>
          <cell r="I35" t="str">
            <v>Sampah</v>
          </cell>
        </row>
        <row r="36">
          <cell r="B36">
            <v>1</v>
          </cell>
          <cell r="C36">
            <v>1</v>
          </cell>
          <cell r="D36">
            <v>7</v>
          </cell>
          <cell r="E36">
            <v>1</v>
          </cell>
          <cell r="F36">
            <v>3</v>
          </cell>
          <cell r="G36">
            <v>7</v>
          </cell>
          <cell r="H36">
            <v>15</v>
          </cell>
          <cell r="I36" t="str">
            <v>Kamper</v>
          </cell>
        </row>
        <row r="37">
          <cell r="B37">
            <v>1</v>
          </cell>
          <cell r="C37">
            <v>1</v>
          </cell>
          <cell r="D37">
            <v>7</v>
          </cell>
          <cell r="E37">
            <v>1</v>
          </cell>
          <cell r="F37">
            <v>3</v>
          </cell>
          <cell r="G37">
            <v>7</v>
          </cell>
          <cell r="H37">
            <v>15</v>
          </cell>
          <cell r="I37" t="str">
            <v>Tissue</v>
          </cell>
        </row>
        <row r="38">
          <cell r="B38">
            <v>1</v>
          </cell>
          <cell r="C38">
            <v>1</v>
          </cell>
          <cell r="D38">
            <v>7</v>
          </cell>
          <cell r="E38">
            <v>1</v>
          </cell>
          <cell r="F38">
            <v>3</v>
          </cell>
          <cell r="G38">
            <v>7</v>
          </cell>
          <cell r="H38">
            <v>1</v>
          </cell>
          <cell r="I38" t="str">
            <v>Keruk WC</v>
          </cell>
        </row>
        <row r="39">
          <cell r="B39">
            <v>1</v>
          </cell>
          <cell r="C39">
            <v>1</v>
          </cell>
          <cell r="D39">
            <v>7</v>
          </cell>
          <cell r="E39">
            <v>1</v>
          </cell>
          <cell r="F39">
            <v>3</v>
          </cell>
          <cell r="G39">
            <v>7</v>
          </cell>
          <cell r="H39">
            <v>4</v>
          </cell>
          <cell r="I39" t="str">
            <v>Keset</v>
          </cell>
        </row>
        <row r="40">
          <cell r="B40">
            <v>1</v>
          </cell>
          <cell r="C40">
            <v>1</v>
          </cell>
          <cell r="D40">
            <v>7</v>
          </cell>
          <cell r="E40">
            <v>1</v>
          </cell>
          <cell r="F40">
            <v>3</v>
          </cell>
          <cell r="G40">
            <v>7</v>
          </cell>
          <cell r="H40">
            <v>2</v>
          </cell>
          <cell r="I40" t="str">
            <v>Lap</v>
          </cell>
        </row>
        <row r="41">
          <cell r="B41">
            <v>1</v>
          </cell>
          <cell r="C41">
            <v>1</v>
          </cell>
          <cell r="D41">
            <v>7</v>
          </cell>
          <cell r="E41">
            <v>1</v>
          </cell>
          <cell r="F41">
            <v>3</v>
          </cell>
          <cell r="G41">
            <v>7</v>
          </cell>
          <cell r="H41">
            <v>8</v>
          </cell>
          <cell r="I41" t="str">
            <v>Pembersih Lantai</v>
          </cell>
        </row>
        <row r="42">
          <cell r="B42">
            <v>1</v>
          </cell>
          <cell r="C42">
            <v>1</v>
          </cell>
          <cell r="D42">
            <v>7</v>
          </cell>
          <cell r="E42">
            <v>1</v>
          </cell>
          <cell r="F42">
            <v>3</v>
          </cell>
          <cell r="G42">
            <v>6</v>
          </cell>
          <cell r="H42">
            <v>12</v>
          </cell>
          <cell r="I42" t="str">
            <v>Keyboard</v>
          </cell>
        </row>
        <row r="43">
          <cell r="B43">
            <v>1</v>
          </cell>
          <cell r="C43">
            <v>1</v>
          </cell>
          <cell r="D43">
            <v>7</v>
          </cell>
          <cell r="E43">
            <v>1</v>
          </cell>
          <cell r="F43">
            <v>1</v>
          </cell>
          <cell r="G43">
            <v>1</v>
          </cell>
          <cell r="H43">
            <v>22</v>
          </cell>
          <cell r="I43" t="str">
            <v>Kuas</v>
          </cell>
        </row>
        <row r="44">
          <cell r="B44">
            <v>1</v>
          </cell>
          <cell r="C44">
            <v>1</v>
          </cell>
          <cell r="D44">
            <v>7</v>
          </cell>
          <cell r="E44">
            <v>1</v>
          </cell>
          <cell r="F44">
            <v>1</v>
          </cell>
          <cell r="G44">
            <v>1</v>
          </cell>
          <cell r="H44">
            <v>21</v>
          </cell>
          <cell r="I44" t="str">
            <v>Tiner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U348"/>
  <sheetViews>
    <sheetView view="pageBreakPreview" topLeftCell="B1" zoomScale="95" zoomScaleSheetLayoutView="95" workbookViewId="0">
      <pane ySplit="15" topLeftCell="A295" activePane="bottomLeft" state="frozen"/>
      <selection activeCell="T7" sqref="T7:U7"/>
      <selection pane="bottomLeft" activeCell="T7" sqref="T7:U7"/>
    </sheetView>
  </sheetViews>
  <sheetFormatPr defaultColWidth="5.33203125" defaultRowHeight="18.75" customHeight="1" x14ac:dyDescent="0.25"/>
  <cols>
    <col min="1" max="1" width="5.44140625" style="17" customWidth="1"/>
    <col min="2" max="2" width="26.109375" style="17" customWidth="1"/>
    <col min="3" max="3" width="14.88671875" style="17" customWidth="1"/>
    <col min="4" max="4" width="1.44140625" style="17" customWidth="1"/>
    <col min="5" max="5" width="27.5546875" style="17" customWidth="1"/>
    <col min="6" max="6" width="13.109375" style="294" customWidth="1"/>
    <col min="7" max="9" width="12.5546875" style="294" customWidth="1"/>
    <col min="10" max="15" width="11.109375" style="294" customWidth="1"/>
    <col min="16" max="16" width="12.5546875" style="294" customWidth="1"/>
    <col min="17" max="17" width="11.88671875" style="294" customWidth="1"/>
    <col min="18" max="18" width="12" style="279" bestFit="1" customWidth="1"/>
    <col min="19" max="19" width="15" style="279" bestFit="1" customWidth="1"/>
    <col min="20" max="20" width="13.33203125" style="17" customWidth="1"/>
    <col min="21" max="21" width="12.5546875" style="17" bestFit="1" customWidth="1"/>
    <col min="22" max="22" width="14.5546875" style="17" bestFit="1" customWidth="1"/>
    <col min="23" max="255" width="5.33203125" style="17"/>
    <col min="256" max="256" width="4.5546875" style="17" customWidth="1"/>
    <col min="257" max="257" width="21.33203125" style="17" customWidth="1"/>
    <col min="258" max="258" width="8.44140625" style="17" customWidth="1"/>
    <col min="259" max="259" width="1.44140625" style="17" customWidth="1"/>
    <col min="260" max="260" width="24.33203125" style="17" customWidth="1"/>
    <col min="261" max="261" width="6.5546875" style="17" customWidth="1"/>
    <col min="262" max="262" width="13.6640625" style="17" customWidth="1"/>
    <col min="263" max="263" width="12.33203125" style="17" customWidth="1"/>
    <col min="264" max="264" width="10.6640625" style="17" customWidth="1"/>
    <col min="265" max="265" width="10.5546875" style="17" customWidth="1"/>
    <col min="266" max="272" width="11.5546875" style="17" customWidth="1"/>
    <col min="273" max="273" width="13.33203125" style="17" customWidth="1"/>
    <col min="274" max="274" width="5.33203125" style="17"/>
    <col min="275" max="275" width="9.109375" style="17" customWidth="1"/>
    <col min="276" max="276" width="11.88671875" style="17" bestFit="1" customWidth="1"/>
    <col min="277" max="277" width="12.5546875" style="17" bestFit="1" customWidth="1"/>
    <col min="278" max="278" width="14.5546875" style="17" bestFit="1" customWidth="1"/>
    <col min="279" max="511" width="5.33203125" style="17"/>
    <col min="512" max="512" width="4.5546875" style="17" customWidth="1"/>
    <col min="513" max="513" width="21.33203125" style="17" customWidth="1"/>
    <col min="514" max="514" width="8.44140625" style="17" customWidth="1"/>
    <col min="515" max="515" width="1.44140625" style="17" customWidth="1"/>
    <col min="516" max="516" width="24.33203125" style="17" customWidth="1"/>
    <col min="517" max="517" width="6.5546875" style="17" customWidth="1"/>
    <col min="518" max="518" width="13.6640625" style="17" customWidth="1"/>
    <col min="519" max="519" width="12.33203125" style="17" customWidth="1"/>
    <col min="520" max="520" width="10.6640625" style="17" customWidth="1"/>
    <col min="521" max="521" width="10.5546875" style="17" customWidth="1"/>
    <col min="522" max="528" width="11.5546875" style="17" customWidth="1"/>
    <col min="529" max="529" width="13.33203125" style="17" customWidth="1"/>
    <col min="530" max="530" width="5.33203125" style="17"/>
    <col min="531" max="531" width="9.109375" style="17" customWidth="1"/>
    <col min="532" max="532" width="11.88671875" style="17" bestFit="1" customWidth="1"/>
    <col min="533" max="533" width="12.5546875" style="17" bestFit="1" customWidth="1"/>
    <col min="534" max="534" width="14.5546875" style="17" bestFit="1" customWidth="1"/>
    <col min="535" max="767" width="5.33203125" style="17"/>
    <col min="768" max="768" width="4.5546875" style="17" customWidth="1"/>
    <col min="769" max="769" width="21.33203125" style="17" customWidth="1"/>
    <col min="770" max="770" width="8.44140625" style="17" customWidth="1"/>
    <col min="771" max="771" width="1.44140625" style="17" customWidth="1"/>
    <col min="772" max="772" width="24.33203125" style="17" customWidth="1"/>
    <col min="773" max="773" width="6.5546875" style="17" customWidth="1"/>
    <col min="774" max="774" width="13.6640625" style="17" customWidth="1"/>
    <col min="775" max="775" width="12.33203125" style="17" customWidth="1"/>
    <col min="776" max="776" width="10.6640625" style="17" customWidth="1"/>
    <col min="777" max="777" width="10.5546875" style="17" customWidth="1"/>
    <col min="778" max="784" width="11.5546875" style="17" customWidth="1"/>
    <col min="785" max="785" width="13.33203125" style="17" customWidth="1"/>
    <col min="786" max="786" width="5.33203125" style="17"/>
    <col min="787" max="787" width="9.109375" style="17" customWidth="1"/>
    <col min="788" max="788" width="11.88671875" style="17" bestFit="1" customWidth="1"/>
    <col min="789" max="789" width="12.5546875" style="17" bestFit="1" customWidth="1"/>
    <col min="790" max="790" width="14.5546875" style="17" bestFit="1" customWidth="1"/>
    <col min="791" max="1023" width="5.33203125" style="17"/>
    <col min="1024" max="1024" width="4.5546875" style="17" customWidth="1"/>
    <col min="1025" max="1025" width="21.33203125" style="17" customWidth="1"/>
    <col min="1026" max="1026" width="8.44140625" style="17" customWidth="1"/>
    <col min="1027" max="1027" width="1.44140625" style="17" customWidth="1"/>
    <col min="1028" max="1028" width="24.33203125" style="17" customWidth="1"/>
    <col min="1029" max="1029" width="6.5546875" style="17" customWidth="1"/>
    <col min="1030" max="1030" width="13.6640625" style="17" customWidth="1"/>
    <col min="1031" max="1031" width="12.33203125" style="17" customWidth="1"/>
    <col min="1032" max="1032" width="10.6640625" style="17" customWidth="1"/>
    <col min="1033" max="1033" width="10.5546875" style="17" customWidth="1"/>
    <col min="1034" max="1040" width="11.5546875" style="17" customWidth="1"/>
    <col min="1041" max="1041" width="13.33203125" style="17" customWidth="1"/>
    <col min="1042" max="1042" width="5.33203125" style="17"/>
    <col min="1043" max="1043" width="9.109375" style="17" customWidth="1"/>
    <col min="1044" max="1044" width="11.88671875" style="17" bestFit="1" customWidth="1"/>
    <col min="1045" max="1045" width="12.5546875" style="17" bestFit="1" customWidth="1"/>
    <col min="1046" max="1046" width="14.5546875" style="17" bestFit="1" customWidth="1"/>
    <col min="1047" max="1279" width="5.33203125" style="17"/>
    <col min="1280" max="1280" width="4.5546875" style="17" customWidth="1"/>
    <col min="1281" max="1281" width="21.33203125" style="17" customWidth="1"/>
    <col min="1282" max="1282" width="8.44140625" style="17" customWidth="1"/>
    <col min="1283" max="1283" width="1.44140625" style="17" customWidth="1"/>
    <col min="1284" max="1284" width="24.33203125" style="17" customWidth="1"/>
    <col min="1285" max="1285" width="6.5546875" style="17" customWidth="1"/>
    <col min="1286" max="1286" width="13.6640625" style="17" customWidth="1"/>
    <col min="1287" max="1287" width="12.33203125" style="17" customWidth="1"/>
    <col min="1288" max="1288" width="10.6640625" style="17" customWidth="1"/>
    <col min="1289" max="1289" width="10.5546875" style="17" customWidth="1"/>
    <col min="1290" max="1296" width="11.5546875" style="17" customWidth="1"/>
    <col min="1297" max="1297" width="13.33203125" style="17" customWidth="1"/>
    <col min="1298" max="1298" width="5.33203125" style="17"/>
    <col min="1299" max="1299" width="9.109375" style="17" customWidth="1"/>
    <col min="1300" max="1300" width="11.88671875" style="17" bestFit="1" customWidth="1"/>
    <col min="1301" max="1301" width="12.5546875" style="17" bestFit="1" customWidth="1"/>
    <col min="1302" max="1302" width="14.5546875" style="17" bestFit="1" customWidth="1"/>
    <col min="1303" max="1535" width="5.33203125" style="17"/>
    <col min="1536" max="1536" width="4.5546875" style="17" customWidth="1"/>
    <col min="1537" max="1537" width="21.33203125" style="17" customWidth="1"/>
    <col min="1538" max="1538" width="8.44140625" style="17" customWidth="1"/>
    <col min="1539" max="1539" width="1.44140625" style="17" customWidth="1"/>
    <col min="1540" max="1540" width="24.33203125" style="17" customWidth="1"/>
    <col min="1541" max="1541" width="6.5546875" style="17" customWidth="1"/>
    <col min="1542" max="1542" width="13.6640625" style="17" customWidth="1"/>
    <col min="1543" max="1543" width="12.33203125" style="17" customWidth="1"/>
    <col min="1544" max="1544" width="10.6640625" style="17" customWidth="1"/>
    <col min="1545" max="1545" width="10.5546875" style="17" customWidth="1"/>
    <col min="1546" max="1552" width="11.5546875" style="17" customWidth="1"/>
    <col min="1553" max="1553" width="13.33203125" style="17" customWidth="1"/>
    <col min="1554" max="1554" width="5.33203125" style="17"/>
    <col min="1555" max="1555" width="9.109375" style="17" customWidth="1"/>
    <col min="1556" max="1556" width="11.88671875" style="17" bestFit="1" customWidth="1"/>
    <col min="1557" max="1557" width="12.5546875" style="17" bestFit="1" customWidth="1"/>
    <col min="1558" max="1558" width="14.5546875" style="17" bestFit="1" customWidth="1"/>
    <col min="1559" max="1791" width="5.33203125" style="17"/>
    <col min="1792" max="1792" width="4.5546875" style="17" customWidth="1"/>
    <col min="1793" max="1793" width="21.33203125" style="17" customWidth="1"/>
    <col min="1794" max="1794" width="8.44140625" style="17" customWidth="1"/>
    <col min="1795" max="1795" width="1.44140625" style="17" customWidth="1"/>
    <col min="1796" max="1796" width="24.33203125" style="17" customWidth="1"/>
    <col min="1797" max="1797" width="6.5546875" style="17" customWidth="1"/>
    <col min="1798" max="1798" width="13.6640625" style="17" customWidth="1"/>
    <col min="1799" max="1799" width="12.33203125" style="17" customWidth="1"/>
    <col min="1800" max="1800" width="10.6640625" style="17" customWidth="1"/>
    <col min="1801" max="1801" width="10.5546875" style="17" customWidth="1"/>
    <col min="1802" max="1808" width="11.5546875" style="17" customWidth="1"/>
    <col min="1809" max="1809" width="13.33203125" style="17" customWidth="1"/>
    <col min="1810" max="1810" width="5.33203125" style="17"/>
    <col min="1811" max="1811" width="9.109375" style="17" customWidth="1"/>
    <col min="1812" max="1812" width="11.88671875" style="17" bestFit="1" customWidth="1"/>
    <col min="1813" max="1813" width="12.5546875" style="17" bestFit="1" customWidth="1"/>
    <col min="1814" max="1814" width="14.5546875" style="17" bestFit="1" customWidth="1"/>
    <col min="1815" max="2047" width="5.33203125" style="17"/>
    <col min="2048" max="2048" width="4.5546875" style="17" customWidth="1"/>
    <col min="2049" max="2049" width="21.33203125" style="17" customWidth="1"/>
    <col min="2050" max="2050" width="8.44140625" style="17" customWidth="1"/>
    <col min="2051" max="2051" width="1.44140625" style="17" customWidth="1"/>
    <col min="2052" max="2052" width="24.33203125" style="17" customWidth="1"/>
    <col min="2053" max="2053" width="6.5546875" style="17" customWidth="1"/>
    <col min="2054" max="2054" width="13.6640625" style="17" customWidth="1"/>
    <col min="2055" max="2055" width="12.33203125" style="17" customWidth="1"/>
    <col min="2056" max="2056" width="10.6640625" style="17" customWidth="1"/>
    <col min="2057" max="2057" width="10.5546875" style="17" customWidth="1"/>
    <col min="2058" max="2064" width="11.5546875" style="17" customWidth="1"/>
    <col min="2065" max="2065" width="13.33203125" style="17" customWidth="1"/>
    <col min="2066" max="2066" width="5.33203125" style="17"/>
    <col min="2067" max="2067" width="9.109375" style="17" customWidth="1"/>
    <col min="2068" max="2068" width="11.88671875" style="17" bestFit="1" customWidth="1"/>
    <col min="2069" max="2069" width="12.5546875" style="17" bestFit="1" customWidth="1"/>
    <col min="2070" max="2070" width="14.5546875" style="17" bestFit="1" customWidth="1"/>
    <col min="2071" max="2303" width="5.33203125" style="17"/>
    <col min="2304" max="2304" width="4.5546875" style="17" customWidth="1"/>
    <col min="2305" max="2305" width="21.33203125" style="17" customWidth="1"/>
    <col min="2306" max="2306" width="8.44140625" style="17" customWidth="1"/>
    <col min="2307" max="2307" width="1.44140625" style="17" customWidth="1"/>
    <col min="2308" max="2308" width="24.33203125" style="17" customWidth="1"/>
    <col min="2309" max="2309" width="6.5546875" style="17" customWidth="1"/>
    <col min="2310" max="2310" width="13.6640625" style="17" customWidth="1"/>
    <col min="2311" max="2311" width="12.33203125" style="17" customWidth="1"/>
    <col min="2312" max="2312" width="10.6640625" style="17" customWidth="1"/>
    <col min="2313" max="2313" width="10.5546875" style="17" customWidth="1"/>
    <col min="2314" max="2320" width="11.5546875" style="17" customWidth="1"/>
    <col min="2321" max="2321" width="13.33203125" style="17" customWidth="1"/>
    <col min="2322" max="2322" width="5.33203125" style="17"/>
    <col min="2323" max="2323" width="9.109375" style="17" customWidth="1"/>
    <col min="2324" max="2324" width="11.88671875" style="17" bestFit="1" customWidth="1"/>
    <col min="2325" max="2325" width="12.5546875" style="17" bestFit="1" customWidth="1"/>
    <col min="2326" max="2326" width="14.5546875" style="17" bestFit="1" customWidth="1"/>
    <col min="2327" max="2559" width="5.33203125" style="17"/>
    <col min="2560" max="2560" width="4.5546875" style="17" customWidth="1"/>
    <col min="2561" max="2561" width="21.33203125" style="17" customWidth="1"/>
    <col min="2562" max="2562" width="8.44140625" style="17" customWidth="1"/>
    <col min="2563" max="2563" width="1.44140625" style="17" customWidth="1"/>
    <col min="2564" max="2564" width="24.33203125" style="17" customWidth="1"/>
    <col min="2565" max="2565" width="6.5546875" style="17" customWidth="1"/>
    <col min="2566" max="2566" width="13.6640625" style="17" customWidth="1"/>
    <col min="2567" max="2567" width="12.33203125" style="17" customWidth="1"/>
    <col min="2568" max="2568" width="10.6640625" style="17" customWidth="1"/>
    <col min="2569" max="2569" width="10.5546875" style="17" customWidth="1"/>
    <col min="2570" max="2576" width="11.5546875" style="17" customWidth="1"/>
    <col min="2577" max="2577" width="13.33203125" style="17" customWidth="1"/>
    <col min="2578" max="2578" width="5.33203125" style="17"/>
    <col min="2579" max="2579" width="9.109375" style="17" customWidth="1"/>
    <col min="2580" max="2580" width="11.88671875" style="17" bestFit="1" customWidth="1"/>
    <col min="2581" max="2581" width="12.5546875" style="17" bestFit="1" customWidth="1"/>
    <col min="2582" max="2582" width="14.5546875" style="17" bestFit="1" customWidth="1"/>
    <col min="2583" max="2815" width="5.33203125" style="17"/>
    <col min="2816" max="2816" width="4.5546875" style="17" customWidth="1"/>
    <col min="2817" max="2817" width="21.33203125" style="17" customWidth="1"/>
    <col min="2818" max="2818" width="8.44140625" style="17" customWidth="1"/>
    <col min="2819" max="2819" width="1.44140625" style="17" customWidth="1"/>
    <col min="2820" max="2820" width="24.33203125" style="17" customWidth="1"/>
    <col min="2821" max="2821" width="6.5546875" style="17" customWidth="1"/>
    <col min="2822" max="2822" width="13.6640625" style="17" customWidth="1"/>
    <col min="2823" max="2823" width="12.33203125" style="17" customWidth="1"/>
    <col min="2824" max="2824" width="10.6640625" style="17" customWidth="1"/>
    <col min="2825" max="2825" width="10.5546875" style="17" customWidth="1"/>
    <col min="2826" max="2832" width="11.5546875" style="17" customWidth="1"/>
    <col min="2833" max="2833" width="13.33203125" style="17" customWidth="1"/>
    <col min="2834" max="2834" width="5.33203125" style="17"/>
    <col min="2835" max="2835" width="9.109375" style="17" customWidth="1"/>
    <col min="2836" max="2836" width="11.88671875" style="17" bestFit="1" customWidth="1"/>
    <col min="2837" max="2837" width="12.5546875" style="17" bestFit="1" customWidth="1"/>
    <col min="2838" max="2838" width="14.5546875" style="17" bestFit="1" customWidth="1"/>
    <col min="2839" max="3071" width="5.33203125" style="17"/>
    <col min="3072" max="3072" width="4.5546875" style="17" customWidth="1"/>
    <col min="3073" max="3073" width="21.33203125" style="17" customWidth="1"/>
    <col min="3074" max="3074" width="8.44140625" style="17" customWidth="1"/>
    <col min="3075" max="3075" width="1.44140625" style="17" customWidth="1"/>
    <col min="3076" max="3076" width="24.33203125" style="17" customWidth="1"/>
    <col min="3077" max="3077" width="6.5546875" style="17" customWidth="1"/>
    <col min="3078" max="3078" width="13.6640625" style="17" customWidth="1"/>
    <col min="3079" max="3079" width="12.33203125" style="17" customWidth="1"/>
    <col min="3080" max="3080" width="10.6640625" style="17" customWidth="1"/>
    <col min="3081" max="3081" width="10.5546875" style="17" customWidth="1"/>
    <col min="3082" max="3088" width="11.5546875" style="17" customWidth="1"/>
    <col min="3089" max="3089" width="13.33203125" style="17" customWidth="1"/>
    <col min="3090" max="3090" width="5.33203125" style="17"/>
    <col min="3091" max="3091" width="9.109375" style="17" customWidth="1"/>
    <col min="3092" max="3092" width="11.88671875" style="17" bestFit="1" customWidth="1"/>
    <col min="3093" max="3093" width="12.5546875" style="17" bestFit="1" customWidth="1"/>
    <col min="3094" max="3094" width="14.5546875" style="17" bestFit="1" customWidth="1"/>
    <col min="3095" max="3327" width="5.33203125" style="17"/>
    <col min="3328" max="3328" width="4.5546875" style="17" customWidth="1"/>
    <col min="3329" max="3329" width="21.33203125" style="17" customWidth="1"/>
    <col min="3330" max="3330" width="8.44140625" style="17" customWidth="1"/>
    <col min="3331" max="3331" width="1.44140625" style="17" customWidth="1"/>
    <col min="3332" max="3332" width="24.33203125" style="17" customWidth="1"/>
    <col min="3333" max="3333" width="6.5546875" style="17" customWidth="1"/>
    <col min="3334" max="3334" width="13.6640625" style="17" customWidth="1"/>
    <col min="3335" max="3335" width="12.33203125" style="17" customWidth="1"/>
    <col min="3336" max="3336" width="10.6640625" style="17" customWidth="1"/>
    <col min="3337" max="3337" width="10.5546875" style="17" customWidth="1"/>
    <col min="3338" max="3344" width="11.5546875" style="17" customWidth="1"/>
    <col min="3345" max="3345" width="13.33203125" style="17" customWidth="1"/>
    <col min="3346" max="3346" width="5.33203125" style="17"/>
    <col min="3347" max="3347" width="9.109375" style="17" customWidth="1"/>
    <col min="3348" max="3348" width="11.88671875" style="17" bestFit="1" customWidth="1"/>
    <col min="3349" max="3349" width="12.5546875" style="17" bestFit="1" customWidth="1"/>
    <col min="3350" max="3350" width="14.5546875" style="17" bestFit="1" customWidth="1"/>
    <col min="3351" max="3583" width="5.33203125" style="17"/>
    <col min="3584" max="3584" width="4.5546875" style="17" customWidth="1"/>
    <col min="3585" max="3585" width="21.33203125" style="17" customWidth="1"/>
    <col min="3586" max="3586" width="8.44140625" style="17" customWidth="1"/>
    <col min="3587" max="3587" width="1.44140625" style="17" customWidth="1"/>
    <col min="3588" max="3588" width="24.33203125" style="17" customWidth="1"/>
    <col min="3589" max="3589" width="6.5546875" style="17" customWidth="1"/>
    <col min="3590" max="3590" width="13.6640625" style="17" customWidth="1"/>
    <col min="3591" max="3591" width="12.33203125" style="17" customWidth="1"/>
    <col min="3592" max="3592" width="10.6640625" style="17" customWidth="1"/>
    <col min="3593" max="3593" width="10.5546875" style="17" customWidth="1"/>
    <col min="3594" max="3600" width="11.5546875" style="17" customWidth="1"/>
    <col min="3601" max="3601" width="13.33203125" style="17" customWidth="1"/>
    <col min="3602" max="3602" width="5.33203125" style="17"/>
    <col min="3603" max="3603" width="9.109375" style="17" customWidth="1"/>
    <col min="3604" max="3604" width="11.88671875" style="17" bestFit="1" customWidth="1"/>
    <col min="3605" max="3605" width="12.5546875" style="17" bestFit="1" customWidth="1"/>
    <col min="3606" max="3606" width="14.5546875" style="17" bestFit="1" customWidth="1"/>
    <col min="3607" max="3839" width="5.33203125" style="17"/>
    <col min="3840" max="3840" width="4.5546875" style="17" customWidth="1"/>
    <col min="3841" max="3841" width="21.33203125" style="17" customWidth="1"/>
    <col min="3842" max="3842" width="8.44140625" style="17" customWidth="1"/>
    <col min="3843" max="3843" width="1.44140625" style="17" customWidth="1"/>
    <col min="3844" max="3844" width="24.33203125" style="17" customWidth="1"/>
    <col min="3845" max="3845" width="6.5546875" style="17" customWidth="1"/>
    <col min="3846" max="3846" width="13.6640625" style="17" customWidth="1"/>
    <col min="3847" max="3847" width="12.33203125" style="17" customWidth="1"/>
    <col min="3848" max="3848" width="10.6640625" style="17" customWidth="1"/>
    <col min="3849" max="3849" width="10.5546875" style="17" customWidth="1"/>
    <col min="3850" max="3856" width="11.5546875" style="17" customWidth="1"/>
    <col min="3857" max="3857" width="13.33203125" style="17" customWidth="1"/>
    <col min="3858" max="3858" width="5.33203125" style="17"/>
    <col min="3859" max="3859" width="9.109375" style="17" customWidth="1"/>
    <col min="3860" max="3860" width="11.88671875" style="17" bestFit="1" customWidth="1"/>
    <col min="3861" max="3861" width="12.5546875" style="17" bestFit="1" customWidth="1"/>
    <col min="3862" max="3862" width="14.5546875" style="17" bestFit="1" customWidth="1"/>
    <col min="3863" max="4095" width="5.33203125" style="17"/>
    <col min="4096" max="4096" width="4.5546875" style="17" customWidth="1"/>
    <col min="4097" max="4097" width="21.33203125" style="17" customWidth="1"/>
    <col min="4098" max="4098" width="8.44140625" style="17" customWidth="1"/>
    <col min="4099" max="4099" width="1.44140625" style="17" customWidth="1"/>
    <col min="4100" max="4100" width="24.33203125" style="17" customWidth="1"/>
    <col min="4101" max="4101" width="6.5546875" style="17" customWidth="1"/>
    <col min="4102" max="4102" width="13.6640625" style="17" customWidth="1"/>
    <col min="4103" max="4103" width="12.33203125" style="17" customWidth="1"/>
    <col min="4104" max="4104" width="10.6640625" style="17" customWidth="1"/>
    <col min="4105" max="4105" width="10.5546875" style="17" customWidth="1"/>
    <col min="4106" max="4112" width="11.5546875" style="17" customWidth="1"/>
    <col min="4113" max="4113" width="13.33203125" style="17" customWidth="1"/>
    <col min="4114" max="4114" width="5.33203125" style="17"/>
    <col min="4115" max="4115" width="9.109375" style="17" customWidth="1"/>
    <col min="4116" max="4116" width="11.88671875" style="17" bestFit="1" customWidth="1"/>
    <col min="4117" max="4117" width="12.5546875" style="17" bestFit="1" customWidth="1"/>
    <col min="4118" max="4118" width="14.5546875" style="17" bestFit="1" customWidth="1"/>
    <col min="4119" max="4351" width="5.33203125" style="17"/>
    <col min="4352" max="4352" width="4.5546875" style="17" customWidth="1"/>
    <col min="4353" max="4353" width="21.33203125" style="17" customWidth="1"/>
    <col min="4354" max="4354" width="8.44140625" style="17" customWidth="1"/>
    <col min="4355" max="4355" width="1.44140625" style="17" customWidth="1"/>
    <col min="4356" max="4356" width="24.33203125" style="17" customWidth="1"/>
    <col min="4357" max="4357" width="6.5546875" style="17" customWidth="1"/>
    <col min="4358" max="4358" width="13.6640625" style="17" customWidth="1"/>
    <col min="4359" max="4359" width="12.33203125" style="17" customWidth="1"/>
    <col min="4360" max="4360" width="10.6640625" style="17" customWidth="1"/>
    <col min="4361" max="4361" width="10.5546875" style="17" customWidth="1"/>
    <col min="4362" max="4368" width="11.5546875" style="17" customWidth="1"/>
    <col min="4369" max="4369" width="13.33203125" style="17" customWidth="1"/>
    <col min="4370" max="4370" width="5.33203125" style="17"/>
    <col min="4371" max="4371" width="9.109375" style="17" customWidth="1"/>
    <col min="4372" max="4372" width="11.88671875" style="17" bestFit="1" customWidth="1"/>
    <col min="4373" max="4373" width="12.5546875" style="17" bestFit="1" customWidth="1"/>
    <col min="4374" max="4374" width="14.5546875" style="17" bestFit="1" customWidth="1"/>
    <col min="4375" max="4607" width="5.33203125" style="17"/>
    <col min="4608" max="4608" width="4.5546875" style="17" customWidth="1"/>
    <col min="4609" max="4609" width="21.33203125" style="17" customWidth="1"/>
    <col min="4610" max="4610" width="8.44140625" style="17" customWidth="1"/>
    <col min="4611" max="4611" width="1.44140625" style="17" customWidth="1"/>
    <col min="4612" max="4612" width="24.33203125" style="17" customWidth="1"/>
    <col min="4613" max="4613" width="6.5546875" style="17" customWidth="1"/>
    <col min="4614" max="4614" width="13.6640625" style="17" customWidth="1"/>
    <col min="4615" max="4615" width="12.33203125" style="17" customWidth="1"/>
    <col min="4616" max="4616" width="10.6640625" style="17" customWidth="1"/>
    <col min="4617" max="4617" width="10.5546875" style="17" customWidth="1"/>
    <col min="4618" max="4624" width="11.5546875" style="17" customWidth="1"/>
    <col min="4625" max="4625" width="13.33203125" style="17" customWidth="1"/>
    <col min="4626" max="4626" width="5.33203125" style="17"/>
    <col min="4627" max="4627" width="9.109375" style="17" customWidth="1"/>
    <col min="4628" max="4628" width="11.88671875" style="17" bestFit="1" customWidth="1"/>
    <col min="4629" max="4629" width="12.5546875" style="17" bestFit="1" customWidth="1"/>
    <col min="4630" max="4630" width="14.5546875" style="17" bestFit="1" customWidth="1"/>
    <col min="4631" max="4863" width="5.33203125" style="17"/>
    <col min="4864" max="4864" width="4.5546875" style="17" customWidth="1"/>
    <col min="4865" max="4865" width="21.33203125" style="17" customWidth="1"/>
    <col min="4866" max="4866" width="8.44140625" style="17" customWidth="1"/>
    <col min="4867" max="4867" width="1.44140625" style="17" customWidth="1"/>
    <col min="4868" max="4868" width="24.33203125" style="17" customWidth="1"/>
    <col min="4869" max="4869" width="6.5546875" style="17" customWidth="1"/>
    <col min="4870" max="4870" width="13.6640625" style="17" customWidth="1"/>
    <col min="4871" max="4871" width="12.33203125" style="17" customWidth="1"/>
    <col min="4872" max="4872" width="10.6640625" style="17" customWidth="1"/>
    <col min="4873" max="4873" width="10.5546875" style="17" customWidth="1"/>
    <col min="4874" max="4880" width="11.5546875" style="17" customWidth="1"/>
    <col min="4881" max="4881" width="13.33203125" style="17" customWidth="1"/>
    <col min="4882" max="4882" width="5.33203125" style="17"/>
    <col min="4883" max="4883" width="9.109375" style="17" customWidth="1"/>
    <col min="4884" max="4884" width="11.88671875" style="17" bestFit="1" customWidth="1"/>
    <col min="4885" max="4885" width="12.5546875" style="17" bestFit="1" customWidth="1"/>
    <col min="4886" max="4886" width="14.5546875" style="17" bestFit="1" customWidth="1"/>
    <col min="4887" max="5119" width="5.33203125" style="17"/>
    <col min="5120" max="5120" width="4.5546875" style="17" customWidth="1"/>
    <col min="5121" max="5121" width="21.33203125" style="17" customWidth="1"/>
    <col min="5122" max="5122" width="8.44140625" style="17" customWidth="1"/>
    <col min="5123" max="5123" width="1.44140625" style="17" customWidth="1"/>
    <col min="5124" max="5124" width="24.33203125" style="17" customWidth="1"/>
    <col min="5125" max="5125" width="6.5546875" style="17" customWidth="1"/>
    <col min="5126" max="5126" width="13.6640625" style="17" customWidth="1"/>
    <col min="5127" max="5127" width="12.33203125" style="17" customWidth="1"/>
    <col min="5128" max="5128" width="10.6640625" style="17" customWidth="1"/>
    <col min="5129" max="5129" width="10.5546875" style="17" customWidth="1"/>
    <col min="5130" max="5136" width="11.5546875" style="17" customWidth="1"/>
    <col min="5137" max="5137" width="13.33203125" style="17" customWidth="1"/>
    <col min="5138" max="5138" width="5.33203125" style="17"/>
    <col min="5139" max="5139" width="9.109375" style="17" customWidth="1"/>
    <col min="5140" max="5140" width="11.88671875" style="17" bestFit="1" customWidth="1"/>
    <col min="5141" max="5141" width="12.5546875" style="17" bestFit="1" customWidth="1"/>
    <col min="5142" max="5142" width="14.5546875" style="17" bestFit="1" customWidth="1"/>
    <col min="5143" max="5375" width="5.33203125" style="17"/>
    <col min="5376" max="5376" width="4.5546875" style="17" customWidth="1"/>
    <col min="5377" max="5377" width="21.33203125" style="17" customWidth="1"/>
    <col min="5378" max="5378" width="8.44140625" style="17" customWidth="1"/>
    <col min="5379" max="5379" width="1.44140625" style="17" customWidth="1"/>
    <col min="5380" max="5380" width="24.33203125" style="17" customWidth="1"/>
    <col min="5381" max="5381" width="6.5546875" style="17" customWidth="1"/>
    <col min="5382" max="5382" width="13.6640625" style="17" customWidth="1"/>
    <col min="5383" max="5383" width="12.33203125" style="17" customWidth="1"/>
    <col min="5384" max="5384" width="10.6640625" style="17" customWidth="1"/>
    <col min="5385" max="5385" width="10.5546875" style="17" customWidth="1"/>
    <col min="5386" max="5392" width="11.5546875" style="17" customWidth="1"/>
    <col min="5393" max="5393" width="13.33203125" style="17" customWidth="1"/>
    <col min="5394" max="5394" width="5.33203125" style="17"/>
    <col min="5395" max="5395" width="9.109375" style="17" customWidth="1"/>
    <col min="5396" max="5396" width="11.88671875" style="17" bestFit="1" customWidth="1"/>
    <col min="5397" max="5397" width="12.5546875" style="17" bestFit="1" customWidth="1"/>
    <col min="5398" max="5398" width="14.5546875" style="17" bestFit="1" customWidth="1"/>
    <col min="5399" max="5631" width="5.33203125" style="17"/>
    <col min="5632" max="5632" width="4.5546875" style="17" customWidth="1"/>
    <col min="5633" max="5633" width="21.33203125" style="17" customWidth="1"/>
    <col min="5634" max="5634" width="8.44140625" style="17" customWidth="1"/>
    <col min="5635" max="5635" width="1.44140625" style="17" customWidth="1"/>
    <col min="5636" max="5636" width="24.33203125" style="17" customWidth="1"/>
    <col min="5637" max="5637" width="6.5546875" style="17" customWidth="1"/>
    <col min="5638" max="5638" width="13.6640625" style="17" customWidth="1"/>
    <col min="5639" max="5639" width="12.33203125" style="17" customWidth="1"/>
    <col min="5640" max="5640" width="10.6640625" style="17" customWidth="1"/>
    <col min="5641" max="5641" width="10.5546875" style="17" customWidth="1"/>
    <col min="5642" max="5648" width="11.5546875" style="17" customWidth="1"/>
    <col min="5649" max="5649" width="13.33203125" style="17" customWidth="1"/>
    <col min="5650" max="5650" width="5.33203125" style="17"/>
    <col min="5651" max="5651" width="9.109375" style="17" customWidth="1"/>
    <col min="5652" max="5652" width="11.88671875" style="17" bestFit="1" customWidth="1"/>
    <col min="5653" max="5653" width="12.5546875" style="17" bestFit="1" customWidth="1"/>
    <col min="5654" max="5654" width="14.5546875" style="17" bestFit="1" customWidth="1"/>
    <col min="5655" max="5887" width="5.33203125" style="17"/>
    <col min="5888" max="5888" width="4.5546875" style="17" customWidth="1"/>
    <col min="5889" max="5889" width="21.33203125" style="17" customWidth="1"/>
    <col min="5890" max="5890" width="8.44140625" style="17" customWidth="1"/>
    <col min="5891" max="5891" width="1.44140625" style="17" customWidth="1"/>
    <col min="5892" max="5892" width="24.33203125" style="17" customWidth="1"/>
    <col min="5893" max="5893" width="6.5546875" style="17" customWidth="1"/>
    <col min="5894" max="5894" width="13.6640625" style="17" customWidth="1"/>
    <col min="5895" max="5895" width="12.33203125" style="17" customWidth="1"/>
    <col min="5896" max="5896" width="10.6640625" style="17" customWidth="1"/>
    <col min="5897" max="5897" width="10.5546875" style="17" customWidth="1"/>
    <col min="5898" max="5904" width="11.5546875" style="17" customWidth="1"/>
    <col min="5905" max="5905" width="13.33203125" style="17" customWidth="1"/>
    <col min="5906" max="5906" width="5.33203125" style="17"/>
    <col min="5907" max="5907" width="9.109375" style="17" customWidth="1"/>
    <col min="5908" max="5908" width="11.88671875" style="17" bestFit="1" customWidth="1"/>
    <col min="5909" max="5909" width="12.5546875" style="17" bestFit="1" customWidth="1"/>
    <col min="5910" max="5910" width="14.5546875" style="17" bestFit="1" customWidth="1"/>
    <col min="5911" max="6143" width="5.33203125" style="17"/>
    <col min="6144" max="6144" width="4.5546875" style="17" customWidth="1"/>
    <col min="6145" max="6145" width="21.33203125" style="17" customWidth="1"/>
    <col min="6146" max="6146" width="8.44140625" style="17" customWidth="1"/>
    <col min="6147" max="6147" width="1.44140625" style="17" customWidth="1"/>
    <col min="6148" max="6148" width="24.33203125" style="17" customWidth="1"/>
    <col min="6149" max="6149" width="6.5546875" style="17" customWidth="1"/>
    <col min="6150" max="6150" width="13.6640625" style="17" customWidth="1"/>
    <col min="6151" max="6151" width="12.33203125" style="17" customWidth="1"/>
    <col min="6152" max="6152" width="10.6640625" style="17" customWidth="1"/>
    <col min="6153" max="6153" width="10.5546875" style="17" customWidth="1"/>
    <col min="6154" max="6160" width="11.5546875" style="17" customWidth="1"/>
    <col min="6161" max="6161" width="13.33203125" style="17" customWidth="1"/>
    <col min="6162" max="6162" width="5.33203125" style="17"/>
    <col min="6163" max="6163" width="9.109375" style="17" customWidth="1"/>
    <col min="6164" max="6164" width="11.88671875" style="17" bestFit="1" customWidth="1"/>
    <col min="6165" max="6165" width="12.5546875" style="17" bestFit="1" customWidth="1"/>
    <col min="6166" max="6166" width="14.5546875" style="17" bestFit="1" customWidth="1"/>
    <col min="6167" max="6399" width="5.33203125" style="17"/>
    <col min="6400" max="6400" width="4.5546875" style="17" customWidth="1"/>
    <col min="6401" max="6401" width="21.33203125" style="17" customWidth="1"/>
    <col min="6402" max="6402" width="8.44140625" style="17" customWidth="1"/>
    <col min="6403" max="6403" width="1.44140625" style="17" customWidth="1"/>
    <col min="6404" max="6404" width="24.33203125" style="17" customWidth="1"/>
    <col min="6405" max="6405" width="6.5546875" style="17" customWidth="1"/>
    <col min="6406" max="6406" width="13.6640625" style="17" customWidth="1"/>
    <col min="6407" max="6407" width="12.33203125" style="17" customWidth="1"/>
    <col min="6408" max="6408" width="10.6640625" style="17" customWidth="1"/>
    <col min="6409" max="6409" width="10.5546875" style="17" customWidth="1"/>
    <col min="6410" max="6416" width="11.5546875" style="17" customWidth="1"/>
    <col min="6417" max="6417" width="13.33203125" style="17" customWidth="1"/>
    <col min="6418" max="6418" width="5.33203125" style="17"/>
    <col min="6419" max="6419" width="9.109375" style="17" customWidth="1"/>
    <col min="6420" max="6420" width="11.88671875" style="17" bestFit="1" customWidth="1"/>
    <col min="6421" max="6421" width="12.5546875" style="17" bestFit="1" customWidth="1"/>
    <col min="6422" max="6422" width="14.5546875" style="17" bestFit="1" customWidth="1"/>
    <col min="6423" max="6655" width="5.33203125" style="17"/>
    <col min="6656" max="6656" width="4.5546875" style="17" customWidth="1"/>
    <col min="6657" max="6657" width="21.33203125" style="17" customWidth="1"/>
    <col min="6658" max="6658" width="8.44140625" style="17" customWidth="1"/>
    <col min="6659" max="6659" width="1.44140625" style="17" customWidth="1"/>
    <col min="6660" max="6660" width="24.33203125" style="17" customWidth="1"/>
    <col min="6661" max="6661" width="6.5546875" style="17" customWidth="1"/>
    <col min="6662" max="6662" width="13.6640625" style="17" customWidth="1"/>
    <col min="6663" max="6663" width="12.33203125" style="17" customWidth="1"/>
    <col min="6664" max="6664" width="10.6640625" style="17" customWidth="1"/>
    <col min="6665" max="6665" width="10.5546875" style="17" customWidth="1"/>
    <col min="6666" max="6672" width="11.5546875" style="17" customWidth="1"/>
    <col min="6673" max="6673" width="13.33203125" style="17" customWidth="1"/>
    <col min="6674" max="6674" width="5.33203125" style="17"/>
    <col min="6675" max="6675" width="9.109375" style="17" customWidth="1"/>
    <col min="6676" max="6676" width="11.88671875" style="17" bestFit="1" customWidth="1"/>
    <col min="6677" max="6677" width="12.5546875" style="17" bestFit="1" customWidth="1"/>
    <col min="6678" max="6678" width="14.5546875" style="17" bestFit="1" customWidth="1"/>
    <col min="6679" max="6911" width="5.33203125" style="17"/>
    <col min="6912" max="6912" width="4.5546875" style="17" customWidth="1"/>
    <col min="6913" max="6913" width="21.33203125" style="17" customWidth="1"/>
    <col min="6914" max="6914" width="8.44140625" style="17" customWidth="1"/>
    <col min="6915" max="6915" width="1.44140625" style="17" customWidth="1"/>
    <col min="6916" max="6916" width="24.33203125" style="17" customWidth="1"/>
    <col min="6917" max="6917" width="6.5546875" style="17" customWidth="1"/>
    <col min="6918" max="6918" width="13.6640625" style="17" customWidth="1"/>
    <col min="6919" max="6919" width="12.33203125" style="17" customWidth="1"/>
    <col min="6920" max="6920" width="10.6640625" style="17" customWidth="1"/>
    <col min="6921" max="6921" width="10.5546875" style="17" customWidth="1"/>
    <col min="6922" max="6928" width="11.5546875" style="17" customWidth="1"/>
    <col min="6929" max="6929" width="13.33203125" style="17" customWidth="1"/>
    <col min="6930" max="6930" width="5.33203125" style="17"/>
    <col min="6931" max="6931" width="9.109375" style="17" customWidth="1"/>
    <col min="6932" max="6932" width="11.88671875" style="17" bestFit="1" customWidth="1"/>
    <col min="6933" max="6933" width="12.5546875" style="17" bestFit="1" customWidth="1"/>
    <col min="6934" max="6934" width="14.5546875" style="17" bestFit="1" customWidth="1"/>
    <col min="6935" max="7167" width="5.33203125" style="17"/>
    <col min="7168" max="7168" width="4.5546875" style="17" customWidth="1"/>
    <col min="7169" max="7169" width="21.33203125" style="17" customWidth="1"/>
    <col min="7170" max="7170" width="8.44140625" style="17" customWidth="1"/>
    <col min="7171" max="7171" width="1.44140625" style="17" customWidth="1"/>
    <col min="7172" max="7172" width="24.33203125" style="17" customWidth="1"/>
    <col min="7173" max="7173" width="6.5546875" style="17" customWidth="1"/>
    <col min="7174" max="7174" width="13.6640625" style="17" customWidth="1"/>
    <col min="7175" max="7175" width="12.33203125" style="17" customWidth="1"/>
    <col min="7176" max="7176" width="10.6640625" style="17" customWidth="1"/>
    <col min="7177" max="7177" width="10.5546875" style="17" customWidth="1"/>
    <col min="7178" max="7184" width="11.5546875" style="17" customWidth="1"/>
    <col min="7185" max="7185" width="13.33203125" style="17" customWidth="1"/>
    <col min="7186" max="7186" width="5.33203125" style="17"/>
    <col min="7187" max="7187" width="9.109375" style="17" customWidth="1"/>
    <col min="7188" max="7188" width="11.88671875" style="17" bestFit="1" customWidth="1"/>
    <col min="7189" max="7189" width="12.5546875" style="17" bestFit="1" customWidth="1"/>
    <col min="7190" max="7190" width="14.5546875" style="17" bestFit="1" customWidth="1"/>
    <col min="7191" max="7423" width="5.33203125" style="17"/>
    <col min="7424" max="7424" width="4.5546875" style="17" customWidth="1"/>
    <col min="7425" max="7425" width="21.33203125" style="17" customWidth="1"/>
    <col min="7426" max="7426" width="8.44140625" style="17" customWidth="1"/>
    <col min="7427" max="7427" width="1.44140625" style="17" customWidth="1"/>
    <col min="7428" max="7428" width="24.33203125" style="17" customWidth="1"/>
    <col min="7429" max="7429" width="6.5546875" style="17" customWidth="1"/>
    <col min="7430" max="7430" width="13.6640625" style="17" customWidth="1"/>
    <col min="7431" max="7431" width="12.33203125" style="17" customWidth="1"/>
    <col min="7432" max="7432" width="10.6640625" style="17" customWidth="1"/>
    <col min="7433" max="7433" width="10.5546875" style="17" customWidth="1"/>
    <col min="7434" max="7440" width="11.5546875" style="17" customWidth="1"/>
    <col min="7441" max="7441" width="13.33203125" style="17" customWidth="1"/>
    <col min="7442" max="7442" width="5.33203125" style="17"/>
    <col min="7443" max="7443" width="9.109375" style="17" customWidth="1"/>
    <col min="7444" max="7444" width="11.88671875" style="17" bestFit="1" customWidth="1"/>
    <col min="7445" max="7445" width="12.5546875" style="17" bestFit="1" customWidth="1"/>
    <col min="7446" max="7446" width="14.5546875" style="17" bestFit="1" customWidth="1"/>
    <col min="7447" max="7679" width="5.33203125" style="17"/>
    <col min="7680" max="7680" width="4.5546875" style="17" customWidth="1"/>
    <col min="7681" max="7681" width="21.33203125" style="17" customWidth="1"/>
    <col min="7682" max="7682" width="8.44140625" style="17" customWidth="1"/>
    <col min="7683" max="7683" width="1.44140625" style="17" customWidth="1"/>
    <col min="7684" max="7684" width="24.33203125" style="17" customWidth="1"/>
    <col min="7685" max="7685" width="6.5546875" style="17" customWidth="1"/>
    <col min="7686" max="7686" width="13.6640625" style="17" customWidth="1"/>
    <col min="7687" max="7687" width="12.33203125" style="17" customWidth="1"/>
    <col min="7688" max="7688" width="10.6640625" style="17" customWidth="1"/>
    <col min="7689" max="7689" width="10.5546875" style="17" customWidth="1"/>
    <col min="7690" max="7696" width="11.5546875" style="17" customWidth="1"/>
    <col min="7697" max="7697" width="13.33203125" style="17" customWidth="1"/>
    <col min="7698" max="7698" width="5.33203125" style="17"/>
    <col min="7699" max="7699" width="9.109375" style="17" customWidth="1"/>
    <col min="7700" max="7700" width="11.88671875" style="17" bestFit="1" customWidth="1"/>
    <col min="7701" max="7701" width="12.5546875" style="17" bestFit="1" customWidth="1"/>
    <col min="7702" max="7702" width="14.5546875" style="17" bestFit="1" customWidth="1"/>
    <col min="7703" max="7935" width="5.33203125" style="17"/>
    <col min="7936" max="7936" width="4.5546875" style="17" customWidth="1"/>
    <col min="7937" max="7937" width="21.33203125" style="17" customWidth="1"/>
    <col min="7938" max="7938" width="8.44140625" style="17" customWidth="1"/>
    <col min="7939" max="7939" width="1.44140625" style="17" customWidth="1"/>
    <col min="7940" max="7940" width="24.33203125" style="17" customWidth="1"/>
    <col min="7941" max="7941" width="6.5546875" style="17" customWidth="1"/>
    <col min="7942" max="7942" width="13.6640625" style="17" customWidth="1"/>
    <col min="7943" max="7943" width="12.33203125" style="17" customWidth="1"/>
    <col min="7944" max="7944" width="10.6640625" style="17" customWidth="1"/>
    <col min="7945" max="7945" width="10.5546875" style="17" customWidth="1"/>
    <col min="7946" max="7952" width="11.5546875" style="17" customWidth="1"/>
    <col min="7953" max="7953" width="13.33203125" style="17" customWidth="1"/>
    <col min="7954" max="7954" width="5.33203125" style="17"/>
    <col min="7955" max="7955" width="9.109375" style="17" customWidth="1"/>
    <col min="7956" max="7956" width="11.88671875" style="17" bestFit="1" customWidth="1"/>
    <col min="7957" max="7957" width="12.5546875" style="17" bestFit="1" customWidth="1"/>
    <col min="7958" max="7958" width="14.5546875" style="17" bestFit="1" customWidth="1"/>
    <col min="7959" max="8191" width="5.33203125" style="17"/>
    <col min="8192" max="8192" width="4.5546875" style="17" customWidth="1"/>
    <col min="8193" max="8193" width="21.33203125" style="17" customWidth="1"/>
    <col min="8194" max="8194" width="8.44140625" style="17" customWidth="1"/>
    <col min="8195" max="8195" width="1.44140625" style="17" customWidth="1"/>
    <col min="8196" max="8196" width="24.33203125" style="17" customWidth="1"/>
    <col min="8197" max="8197" width="6.5546875" style="17" customWidth="1"/>
    <col min="8198" max="8198" width="13.6640625" style="17" customWidth="1"/>
    <col min="8199" max="8199" width="12.33203125" style="17" customWidth="1"/>
    <col min="8200" max="8200" width="10.6640625" style="17" customWidth="1"/>
    <col min="8201" max="8201" width="10.5546875" style="17" customWidth="1"/>
    <col min="8202" max="8208" width="11.5546875" style="17" customWidth="1"/>
    <col min="8209" max="8209" width="13.33203125" style="17" customWidth="1"/>
    <col min="8210" max="8210" width="5.33203125" style="17"/>
    <col min="8211" max="8211" width="9.109375" style="17" customWidth="1"/>
    <col min="8212" max="8212" width="11.88671875" style="17" bestFit="1" customWidth="1"/>
    <col min="8213" max="8213" width="12.5546875" style="17" bestFit="1" customWidth="1"/>
    <col min="8214" max="8214" width="14.5546875" style="17" bestFit="1" customWidth="1"/>
    <col min="8215" max="8447" width="5.33203125" style="17"/>
    <col min="8448" max="8448" width="4.5546875" style="17" customWidth="1"/>
    <col min="8449" max="8449" width="21.33203125" style="17" customWidth="1"/>
    <col min="8450" max="8450" width="8.44140625" style="17" customWidth="1"/>
    <col min="8451" max="8451" width="1.44140625" style="17" customWidth="1"/>
    <col min="8452" max="8452" width="24.33203125" style="17" customWidth="1"/>
    <col min="8453" max="8453" width="6.5546875" style="17" customWidth="1"/>
    <col min="8454" max="8454" width="13.6640625" style="17" customWidth="1"/>
    <col min="8455" max="8455" width="12.33203125" style="17" customWidth="1"/>
    <col min="8456" max="8456" width="10.6640625" style="17" customWidth="1"/>
    <col min="8457" max="8457" width="10.5546875" style="17" customWidth="1"/>
    <col min="8458" max="8464" width="11.5546875" style="17" customWidth="1"/>
    <col min="8465" max="8465" width="13.33203125" style="17" customWidth="1"/>
    <col min="8466" max="8466" width="5.33203125" style="17"/>
    <col min="8467" max="8467" width="9.109375" style="17" customWidth="1"/>
    <col min="8468" max="8468" width="11.88671875" style="17" bestFit="1" customWidth="1"/>
    <col min="8469" max="8469" width="12.5546875" style="17" bestFit="1" customWidth="1"/>
    <col min="8470" max="8470" width="14.5546875" style="17" bestFit="1" customWidth="1"/>
    <col min="8471" max="8703" width="5.33203125" style="17"/>
    <col min="8704" max="8704" width="4.5546875" style="17" customWidth="1"/>
    <col min="8705" max="8705" width="21.33203125" style="17" customWidth="1"/>
    <col min="8706" max="8706" width="8.44140625" style="17" customWidth="1"/>
    <col min="8707" max="8707" width="1.44140625" style="17" customWidth="1"/>
    <col min="8708" max="8708" width="24.33203125" style="17" customWidth="1"/>
    <col min="8709" max="8709" width="6.5546875" style="17" customWidth="1"/>
    <col min="8710" max="8710" width="13.6640625" style="17" customWidth="1"/>
    <col min="8711" max="8711" width="12.33203125" style="17" customWidth="1"/>
    <col min="8712" max="8712" width="10.6640625" style="17" customWidth="1"/>
    <col min="8713" max="8713" width="10.5546875" style="17" customWidth="1"/>
    <col min="8714" max="8720" width="11.5546875" style="17" customWidth="1"/>
    <col min="8721" max="8721" width="13.33203125" style="17" customWidth="1"/>
    <col min="8722" max="8722" width="5.33203125" style="17"/>
    <col min="8723" max="8723" width="9.109375" style="17" customWidth="1"/>
    <col min="8724" max="8724" width="11.88671875" style="17" bestFit="1" customWidth="1"/>
    <col min="8725" max="8725" width="12.5546875" style="17" bestFit="1" customWidth="1"/>
    <col min="8726" max="8726" width="14.5546875" style="17" bestFit="1" customWidth="1"/>
    <col min="8727" max="8959" width="5.33203125" style="17"/>
    <col min="8960" max="8960" width="4.5546875" style="17" customWidth="1"/>
    <col min="8961" max="8961" width="21.33203125" style="17" customWidth="1"/>
    <col min="8962" max="8962" width="8.44140625" style="17" customWidth="1"/>
    <col min="8963" max="8963" width="1.44140625" style="17" customWidth="1"/>
    <col min="8964" max="8964" width="24.33203125" style="17" customWidth="1"/>
    <col min="8965" max="8965" width="6.5546875" style="17" customWidth="1"/>
    <col min="8966" max="8966" width="13.6640625" style="17" customWidth="1"/>
    <col min="8967" max="8967" width="12.33203125" style="17" customWidth="1"/>
    <col min="8968" max="8968" width="10.6640625" style="17" customWidth="1"/>
    <col min="8969" max="8969" width="10.5546875" style="17" customWidth="1"/>
    <col min="8970" max="8976" width="11.5546875" style="17" customWidth="1"/>
    <col min="8977" max="8977" width="13.33203125" style="17" customWidth="1"/>
    <col min="8978" max="8978" width="5.33203125" style="17"/>
    <col min="8979" max="8979" width="9.109375" style="17" customWidth="1"/>
    <col min="8980" max="8980" width="11.88671875" style="17" bestFit="1" customWidth="1"/>
    <col min="8981" max="8981" width="12.5546875" style="17" bestFit="1" customWidth="1"/>
    <col min="8982" max="8982" width="14.5546875" style="17" bestFit="1" customWidth="1"/>
    <col min="8983" max="9215" width="5.33203125" style="17"/>
    <col min="9216" max="9216" width="4.5546875" style="17" customWidth="1"/>
    <col min="9217" max="9217" width="21.33203125" style="17" customWidth="1"/>
    <col min="9218" max="9218" width="8.44140625" style="17" customWidth="1"/>
    <col min="9219" max="9219" width="1.44140625" style="17" customWidth="1"/>
    <col min="9220" max="9220" width="24.33203125" style="17" customWidth="1"/>
    <col min="9221" max="9221" width="6.5546875" style="17" customWidth="1"/>
    <col min="9222" max="9222" width="13.6640625" style="17" customWidth="1"/>
    <col min="9223" max="9223" width="12.33203125" style="17" customWidth="1"/>
    <col min="9224" max="9224" width="10.6640625" style="17" customWidth="1"/>
    <col min="9225" max="9225" width="10.5546875" style="17" customWidth="1"/>
    <col min="9226" max="9232" width="11.5546875" style="17" customWidth="1"/>
    <col min="9233" max="9233" width="13.33203125" style="17" customWidth="1"/>
    <col min="9234" max="9234" width="5.33203125" style="17"/>
    <col min="9235" max="9235" width="9.109375" style="17" customWidth="1"/>
    <col min="9236" max="9236" width="11.88671875" style="17" bestFit="1" customWidth="1"/>
    <col min="9237" max="9237" width="12.5546875" style="17" bestFit="1" customWidth="1"/>
    <col min="9238" max="9238" width="14.5546875" style="17" bestFit="1" customWidth="1"/>
    <col min="9239" max="9471" width="5.33203125" style="17"/>
    <col min="9472" max="9472" width="4.5546875" style="17" customWidth="1"/>
    <col min="9473" max="9473" width="21.33203125" style="17" customWidth="1"/>
    <col min="9474" max="9474" width="8.44140625" style="17" customWidth="1"/>
    <col min="9475" max="9475" width="1.44140625" style="17" customWidth="1"/>
    <col min="9476" max="9476" width="24.33203125" style="17" customWidth="1"/>
    <col min="9477" max="9477" width="6.5546875" style="17" customWidth="1"/>
    <col min="9478" max="9478" width="13.6640625" style="17" customWidth="1"/>
    <col min="9479" max="9479" width="12.33203125" style="17" customWidth="1"/>
    <col min="9480" max="9480" width="10.6640625" style="17" customWidth="1"/>
    <col min="9481" max="9481" width="10.5546875" style="17" customWidth="1"/>
    <col min="9482" max="9488" width="11.5546875" style="17" customWidth="1"/>
    <col min="9489" max="9489" width="13.33203125" style="17" customWidth="1"/>
    <col min="9490" max="9490" width="5.33203125" style="17"/>
    <col min="9491" max="9491" width="9.109375" style="17" customWidth="1"/>
    <col min="9492" max="9492" width="11.88671875" style="17" bestFit="1" customWidth="1"/>
    <col min="9493" max="9493" width="12.5546875" style="17" bestFit="1" customWidth="1"/>
    <col min="9494" max="9494" width="14.5546875" style="17" bestFit="1" customWidth="1"/>
    <col min="9495" max="9727" width="5.33203125" style="17"/>
    <col min="9728" max="9728" width="4.5546875" style="17" customWidth="1"/>
    <col min="9729" max="9729" width="21.33203125" style="17" customWidth="1"/>
    <col min="9730" max="9730" width="8.44140625" style="17" customWidth="1"/>
    <col min="9731" max="9731" width="1.44140625" style="17" customWidth="1"/>
    <col min="9732" max="9732" width="24.33203125" style="17" customWidth="1"/>
    <col min="9733" max="9733" width="6.5546875" style="17" customWidth="1"/>
    <col min="9734" max="9734" width="13.6640625" style="17" customWidth="1"/>
    <col min="9735" max="9735" width="12.33203125" style="17" customWidth="1"/>
    <col min="9736" max="9736" width="10.6640625" style="17" customWidth="1"/>
    <col min="9737" max="9737" width="10.5546875" style="17" customWidth="1"/>
    <col min="9738" max="9744" width="11.5546875" style="17" customWidth="1"/>
    <col min="9745" max="9745" width="13.33203125" style="17" customWidth="1"/>
    <col min="9746" max="9746" width="5.33203125" style="17"/>
    <col min="9747" max="9747" width="9.109375" style="17" customWidth="1"/>
    <col min="9748" max="9748" width="11.88671875" style="17" bestFit="1" customWidth="1"/>
    <col min="9749" max="9749" width="12.5546875" style="17" bestFit="1" customWidth="1"/>
    <col min="9750" max="9750" width="14.5546875" style="17" bestFit="1" customWidth="1"/>
    <col min="9751" max="9983" width="5.33203125" style="17"/>
    <col min="9984" max="9984" width="4.5546875" style="17" customWidth="1"/>
    <col min="9985" max="9985" width="21.33203125" style="17" customWidth="1"/>
    <col min="9986" max="9986" width="8.44140625" style="17" customWidth="1"/>
    <col min="9987" max="9987" width="1.44140625" style="17" customWidth="1"/>
    <col min="9988" max="9988" width="24.33203125" style="17" customWidth="1"/>
    <col min="9989" max="9989" width="6.5546875" style="17" customWidth="1"/>
    <col min="9990" max="9990" width="13.6640625" style="17" customWidth="1"/>
    <col min="9991" max="9991" width="12.33203125" style="17" customWidth="1"/>
    <col min="9992" max="9992" width="10.6640625" style="17" customWidth="1"/>
    <col min="9993" max="9993" width="10.5546875" style="17" customWidth="1"/>
    <col min="9994" max="10000" width="11.5546875" style="17" customWidth="1"/>
    <col min="10001" max="10001" width="13.33203125" style="17" customWidth="1"/>
    <col min="10002" max="10002" width="5.33203125" style="17"/>
    <col min="10003" max="10003" width="9.109375" style="17" customWidth="1"/>
    <col min="10004" max="10004" width="11.88671875" style="17" bestFit="1" customWidth="1"/>
    <col min="10005" max="10005" width="12.5546875" style="17" bestFit="1" customWidth="1"/>
    <col min="10006" max="10006" width="14.5546875" style="17" bestFit="1" customWidth="1"/>
    <col min="10007" max="10239" width="5.33203125" style="17"/>
    <col min="10240" max="10240" width="4.5546875" style="17" customWidth="1"/>
    <col min="10241" max="10241" width="21.33203125" style="17" customWidth="1"/>
    <col min="10242" max="10242" width="8.44140625" style="17" customWidth="1"/>
    <col min="10243" max="10243" width="1.44140625" style="17" customWidth="1"/>
    <col min="10244" max="10244" width="24.33203125" style="17" customWidth="1"/>
    <col min="10245" max="10245" width="6.5546875" style="17" customWidth="1"/>
    <col min="10246" max="10246" width="13.6640625" style="17" customWidth="1"/>
    <col min="10247" max="10247" width="12.33203125" style="17" customWidth="1"/>
    <col min="10248" max="10248" width="10.6640625" style="17" customWidth="1"/>
    <col min="10249" max="10249" width="10.5546875" style="17" customWidth="1"/>
    <col min="10250" max="10256" width="11.5546875" style="17" customWidth="1"/>
    <col min="10257" max="10257" width="13.33203125" style="17" customWidth="1"/>
    <col min="10258" max="10258" width="5.33203125" style="17"/>
    <col min="10259" max="10259" width="9.109375" style="17" customWidth="1"/>
    <col min="10260" max="10260" width="11.88671875" style="17" bestFit="1" customWidth="1"/>
    <col min="10261" max="10261" width="12.5546875" style="17" bestFit="1" customWidth="1"/>
    <col min="10262" max="10262" width="14.5546875" style="17" bestFit="1" customWidth="1"/>
    <col min="10263" max="10495" width="5.33203125" style="17"/>
    <col min="10496" max="10496" width="4.5546875" style="17" customWidth="1"/>
    <col min="10497" max="10497" width="21.33203125" style="17" customWidth="1"/>
    <col min="10498" max="10498" width="8.44140625" style="17" customWidth="1"/>
    <col min="10499" max="10499" width="1.44140625" style="17" customWidth="1"/>
    <col min="10500" max="10500" width="24.33203125" style="17" customWidth="1"/>
    <col min="10501" max="10501" width="6.5546875" style="17" customWidth="1"/>
    <col min="10502" max="10502" width="13.6640625" style="17" customWidth="1"/>
    <col min="10503" max="10503" width="12.33203125" style="17" customWidth="1"/>
    <col min="10504" max="10504" width="10.6640625" style="17" customWidth="1"/>
    <col min="10505" max="10505" width="10.5546875" style="17" customWidth="1"/>
    <col min="10506" max="10512" width="11.5546875" style="17" customWidth="1"/>
    <col min="10513" max="10513" width="13.33203125" style="17" customWidth="1"/>
    <col min="10514" max="10514" width="5.33203125" style="17"/>
    <col min="10515" max="10515" width="9.109375" style="17" customWidth="1"/>
    <col min="10516" max="10516" width="11.88671875" style="17" bestFit="1" customWidth="1"/>
    <col min="10517" max="10517" width="12.5546875" style="17" bestFit="1" customWidth="1"/>
    <col min="10518" max="10518" width="14.5546875" style="17" bestFit="1" customWidth="1"/>
    <col min="10519" max="10751" width="5.33203125" style="17"/>
    <col min="10752" max="10752" width="4.5546875" style="17" customWidth="1"/>
    <col min="10753" max="10753" width="21.33203125" style="17" customWidth="1"/>
    <col min="10754" max="10754" width="8.44140625" style="17" customWidth="1"/>
    <col min="10755" max="10755" width="1.44140625" style="17" customWidth="1"/>
    <col min="10756" max="10756" width="24.33203125" style="17" customWidth="1"/>
    <col min="10757" max="10757" width="6.5546875" style="17" customWidth="1"/>
    <col min="10758" max="10758" width="13.6640625" style="17" customWidth="1"/>
    <col min="10759" max="10759" width="12.33203125" style="17" customWidth="1"/>
    <col min="10760" max="10760" width="10.6640625" style="17" customWidth="1"/>
    <col min="10761" max="10761" width="10.5546875" style="17" customWidth="1"/>
    <col min="10762" max="10768" width="11.5546875" style="17" customWidth="1"/>
    <col min="10769" max="10769" width="13.33203125" style="17" customWidth="1"/>
    <col min="10770" max="10770" width="5.33203125" style="17"/>
    <col min="10771" max="10771" width="9.109375" style="17" customWidth="1"/>
    <col min="10772" max="10772" width="11.88671875" style="17" bestFit="1" customWidth="1"/>
    <col min="10773" max="10773" width="12.5546875" style="17" bestFit="1" customWidth="1"/>
    <col min="10774" max="10774" width="14.5546875" style="17" bestFit="1" customWidth="1"/>
    <col min="10775" max="11007" width="5.33203125" style="17"/>
    <col min="11008" max="11008" width="4.5546875" style="17" customWidth="1"/>
    <col min="11009" max="11009" width="21.33203125" style="17" customWidth="1"/>
    <col min="11010" max="11010" width="8.44140625" style="17" customWidth="1"/>
    <col min="11011" max="11011" width="1.44140625" style="17" customWidth="1"/>
    <col min="11012" max="11012" width="24.33203125" style="17" customWidth="1"/>
    <col min="11013" max="11013" width="6.5546875" style="17" customWidth="1"/>
    <col min="11014" max="11014" width="13.6640625" style="17" customWidth="1"/>
    <col min="11015" max="11015" width="12.33203125" style="17" customWidth="1"/>
    <col min="11016" max="11016" width="10.6640625" style="17" customWidth="1"/>
    <col min="11017" max="11017" width="10.5546875" style="17" customWidth="1"/>
    <col min="11018" max="11024" width="11.5546875" style="17" customWidth="1"/>
    <col min="11025" max="11025" width="13.33203125" style="17" customWidth="1"/>
    <col min="11026" max="11026" width="5.33203125" style="17"/>
    <col min="11027" max="11027" width="9.109375" style="17" customWidth="1"/>
    <col min="11028" max="11028" width="11.88671875" style="17" bestFit="1" customWidth="1"/>
    <col min="11029" max="11029" width="12.5546875" style="17" bestFit="1" customWidth="1"/>
    <col min="11030" max="11030" width="14.5546875" style="17" bestFit="1" customWidth="1"/>
    <col min="11031" max="11263" width="5.33203125" style="17"/>
    <col min="11264" max="11264" width="4.5546875" style="17" customWidth="1"/>
    <col min="11265" max="11265" width="21.33203125" style="17" customWidth="1"/>
    <col min="11266" max="11266" width="8.44140625" style="17" customWidth="1"/>
    <col min="11267" max="11267" width="1.44140625" style="17" customWidth="1"/>
    <col min="11268" max="11268" width="24.33203125" style="17" customWidth="1"/>
    <col min="11269" max="11269" width="6.5546875" style="17" customWidth="1"/>
    <col min="11270" max="11270" width="13.6640625" style="17" customWidth="1"/>
    <col min="11271" max="11271" width="12.33203125" style="17" customWidth="1"/>
    <col min="11272" max="11272" width="10.6640625" style="17" customWidth="1"/>
    <col min="11273" max="11273" width="10.5546875" style="17" customWidth="1"/>
    <col min="11274" max="11280" width="11.5546875" style="17" customWidth="1"/>
    <col min="11281" max="11281" width="13.33203125" style="17" customWidth="1"/>
    <col min="11282" max="11282" width="5.33203125" style="17"/>
    <col min="11283" max="11283" width="9.109375" style="17" customWidth="1"/>
    <col min="11284" max="11284" width="11.88671875" style="17" bestFit="1" customWidth="1"/>
    <col min="11285" max="11285" width="12.5546875" style="17" bestFit="1" customWidth="1"/>
    <col min="11286" max="11286" width="14.5546875" style="17" bestFit="1" customWidth="1"/>
    <col min="11287" max="11519" width="5.33203125" style="17"/>
    <col min="11520" max="11520" width="4.5546875" style="17" customWidth="1"/>
    <col min="11521" max="11521" width="21.33203125" style="17" customWidth="1"/>
    <col min="11522" max="11522" width="8.44140625" style="17" customWidth="1"/>
    <col min="11523" max="11523" width="1.44140625" style="17" customWidth="1"/>
    <col min="11524" max="11524" width="24.33203125" style="17" customWidth="1"/>
    <col min="11525" max="11525" width="6.5546875" style="17" customWidth="1"/>
    <col min="11526" max="11526" width="13.6640625" style="17" customWidth="1"/>
    <col min="11527" max="11527" width="12.33203125" style="17" customWidth="1"/>
    <col min="11528" max="11528" width="10.6640625" style="17" customWidth="1"/>
    <col min="11529" max="11529" width="10.5546875" style="17" customWidth="1"/>
    <col min="11530" max="11536" width="11.5546875" style="17" customWidth="1"/>
    <col min="11537" max="11537" width="13.33203125" style="17" customWidth="1"/>
    <col min="11538" max="11538" width="5.33203125" style="17"/>
    <col min="11539" max="11539" width="9.109375" style="17" customWidth="1"/>
    <col min="11540" max="11540" width="11.88671875" style="17" bestFit="1" customWidth="1"/>
    <col min="11541" max="11541" width="12.5546875" style="17" bestFit="1" customWidth="1"/>
    <col min="11542" max="11542" width="14.5546875" style="17" bestFit="1" customWidth="1"/>
    <col min="11543" max="11775" width="5.33203125" style="17"/>
    <col min="11776" max="11776" width="4.5546875" style="17" customWidth="1"/>
    <col min="11777" max="11777" width="21.33203125" style="17" customWidth="1"/>
    <col min="11778" max="11778" width="8.44140625" style="17" customWidth="1"/>
    <col min="11779" max="11779" width="1.44140625" style="17" customWidth="1"/>
    <col min="11780" max="11780" width="24.33203125" style="17" customWidth="1"/>
    <col min="11781" max="11781" width="6.5546875" style="17" customWidth="1"/>
    <col min="11782" max="11782" width="13.6640625" style="17" customWidth="1"/>
    <col min="11783" max="11783" width="12.33203125" style="17" customWidth="1"/>
    <col min="11784" max="11784" width="10.6640625" style="17" customWidth="1"/>
    <col min="11785" max="11785" width="10.5546875" style="17" customWidth="1"/>
    <col min="11786" max="11792" width="11.5546875" style="17" customWidth="1"/>
    <col min="11793" max="11793" width="13.33203125" style="17" customWidth="1"/>
    <col min="11794" max="11794" width="5.33203125" style="17"/>
    <col min="11795" max="11795" width="9.109375" style="17" customWidth="1"/>
    <col min="11796" max="11796" width="11.88671875" style="17" bestFit="1" customWidth="1"/>
    <col min="11797" max="11797" width="12.5546875" style="17" bestFit="1" customWidth="1"/>
    <col min="11798" max="11798" width="14.5546875" style="17" bestFit="1" customWidth="1"/>
    <col min="11799" max="12031" width="5.33203125" style="17"/>
    <col min="12032" max="12032" width="4.5546875" style="17" customWidth="1"/>
    <col min="12033" max="12033" width="21.33203125" style="17" customWidth="1"/>
    <col min="12034" max="12034" width="8.44140625" style="17" customWidth="1"/>
    <col min="12035" max="12035" width="1.44140625" style="17" customWidth="1"/>
    <col min="12036" max="12036" width="24.33203125" style="17" customWidth="1"/>
    <col min="12037" max="12037" width="6.5546875" style="17" customWidth="1"/>
    <col min="12038" max="12038" width="13.6640625" style="17" customWidth="1"/>
    <col min="12039" max="12039" width="12.33203125" style="17" customWidth="1"/>
    <col min="12040" max="12040" width="10.6640625" style="17" customWidth="1"/>
    <col min="12041" max="12041" width="10.5546875" style="17" customWidth="1"/>
    <col min="12042" max="12048" width="11.5546875" style="17" customWidth="1"/>
    <col min="12049" max="12049" width="13.33203125" style="17" customWidth="1"/>
    <col min="12050" max="12050" width="5.33203125" style="17"/>
    <col min="12051" max="12051" width="9.109375" style="17" customWidth="1"/>
    <col min="12052" max="12052" width="11.88671875" style="17" bestFit="1" customWidth="1"/>
    <col min="12053" max="12053" width="12.5546875" style="17" bestFit="1" customWidth="1"/>
    <col min="12054" max="12054" width="14.5546875" style="17" bestFit="1" customWidth="1"/>
    <col min="12055" max="12287" width="5.33203125" style="17"/>
    <col min="12288" max="12288" width="4.5546875" style="17" customWidth="1"/>
    <col min="12289" max="12289" width="21.33203125" style="17" customWidth="1"/>
    <col min="12290" max="12290" width="8.44140625" style="17" customWidth="1"/>
    <col min="12291" max="12291" width="1.44140625" style="17" customWidth="1"/>
    <col min="12292" max="12292" width="24.33203125" style="17" customWidth="1"/>
    <col min="12293" max="12293" width="6.5546875" style="17" customWidth="1"/>
    <col min="12294" max="12294" width="13.6640625" style="17" customWidth="1"/>
    <col min="12295" max="12295" width="12.33203125" style="17" customWidth="1"/>
    <col min="12296" max="12296" width="10.6640625" style="17" customWidth="1"/>
    <col min="12297" max="12297" width="10.5546875" style="17" customWidth="1"/>
    <col min="12298" max="12304" width="11.5546875" style="17" customWidth="1"/>
    <col min="12305" max="12305" width="13.33203125" style="17" customWidth="1"/>
    <col min="12306" max="12306" width="5.33203125" style="17"/>
    <col min="12307" max="12307" width="9.109375" style="17" customWidth="1"/>
    <col min="12308" max="12308" width="11.88671875" style="17" bestFit="1" customWidth="1"/>
    <col min="12309" max="12309" width="12.5546875" style="17" bestFit="1" customWidth="1"/>
    <col min="12310" max="12310" width="14.5546875" style="17" bestFit="1" customWidth="1"/>
    <col min="12311" max="12543" width="5.33203125" style="17"/>
    <col min="12544" max="12544" width="4.5546875" style="17" customWidth="1"/>
    <col min="12545" max="12545" width="21.33203125" style="17" customWidth="1"/>
    <col min="12546" max="12546" width="8.44140625" style="17" customWidth="1"/>
    <col min="12547" max="12547" width="1.44140625" style="17" customWidth="1"/>
    <col min="12548" max="12548" width="24.33203125" style="17" customWidth="1"/>
    <col min="12549" max="12549" width="6.5546875" style="17" customWidth="1"/>
    <col min="12550" max="12550" width="13.6640625" style="17" customWidth="1"/>
    <col min="12551" max="12551" width="12.33203125" style="17" customWidth="1"/>
    <col min="12552" max="12552" width="10.6640625" style="17" customWidth="1"/>
    <col min="12553" max="12553" width="10.5546875" style="17" customWidth="1"/>
    <col min="12554" max="12560" width="11.5546875" style="17" customWidth="1"/>
    <col min="12561" max="12561" width="13.33203125" style="17" customWidth="1"/>
    <col min="12562" max="12562" width="5.33203125" style="17"/>
    <col min="12563" max="12563" width="9.109375" style="17" customWidth="1"/>
    <col min="12564" max="12564" width="11.88671875" style="17" bestFit="1" customWidth="1"/>
    <col min="12565" max="12565" width="12.5546875" style="17" bestFit="1" customWidth="1"/>
    <col min="12566" max="12566" width="14.5546875" style="17" bestFit="1" customWidth="1"/>
    <col min="12567" max="12799" width="5.33203125" style="17"/>
    <col min="12800" max="12800" width="4.5546875" style="17" customWidth="1"/>
    <col min="12801" max="12801" width="21.33203125" style="17" customWidth="1"/>
    <col min="12802" max="12802" width="8.44140625" style="17" customWidth="1"/>
    <col min="12803" max="12803" width="1.44140625" style="17" customWidth="1"/>
    <col min="12804" max="12804" width="24.33203125" style="17" customWidth="1"/>
    <col min="12805" max="12805" width="6.5546875" style="17" customWidth="1"/>
    <col min="12806" max="12806" width="13.6640625" style="17" customWidth="1"/>
    <col min="12807" max="12807" width="12.33203125" style="17" customWidth="1"/>
    <col min="12808" max="12808" width="10.6640625" style="17" customWidth="1"/>
    <col min="12809" max="12809" width="10.5546875" style="17" customWidth="1"/>
    <col min="12810" max="12816" width="11.5546875" style="17" customWidth="1"/>
    <col min="12817" max="12817" width="13.33203125" style="17" customWidth="1"/>
    <col min="12818" max="12818" width="5.33203125" style="17"/>
    <col min="12819" max="12819" width="9.109375" style="17" customWidth="1"/>
    <col min="12820" max="12820" width="11.88671875" style="17" bestFit="1" customWidth="1"/>
    <col min="12821" max="12821" width="12.5546875" style="17" bestFit="1" customWidth="1"/>
    <col min="12822" max="12822" width="14.5546875" style="17" bestFit="1" customWidth="1"/>
    <col min="12823" max="13055" width="5.33203125" style="17"/>
    <col min="13056" max="13056" width="4.5546875" style="17" customWidth="1"/>
    <col min="13057" max="13057" width="21.33203125" style="17" customWidth="1"/>
    <col min="13058" max="13058" width="8.44140625" style="17" customWidth="1"/>
    <col min="13059" max="13059" width="1.44140625" style="17" customWidth="1"/>
    <col min="13060" max="13060" width="24.33203125" style="17" customWidth="1"/>
    <col min="13061" max="13061" width="6.5546875" style="17" customWidth="1"/>
    <col min="13062" max="13062" width="13.6640625" style="17" customWidth="1"/>
    <col min="13063" max="13063" width="12.33203125" style="17" customWidth="1"/>
    <col min="13064" max="13064" width="10.6640625" style="17" customWidth="1"/>
    <col min="13065" max="13065" width="10.5546875" style="17" customWidth="1"/>
    <col min="13066" max="13072" width="11.5546875" style="17" customWidth="1"/>
    <col min="13073" max="13073" width="13.33203125" style="17" customWidth="1"/>
    <col min="13074" max="13074" width="5.33203125" style="17"/>
    <col min="13075" max="13075" width="9.109375" style="17" customWidth="1"/>
    <col min="13076" max="13076" width="11.88671875" style="17" bestFit="1" customWidth="1"/>
    <col min="13077" max="13077" width="12.5546875" style="17" bestFit="1" customWidth="1"/>
    <col min="13078" max="13078" width="14.5546875" style="17" bestFit="1" customWidth="1"/>
    <col min="13079" max="13311" width="5.33203125" style="17"/>
    <col min="13312" max="13312" width="4.5546875" style="17" customWidth="1"/>
    <col min="13313" max="13313" width="21.33203125" style="17" customWidth="1"/>
    <col min="13314" max="13314" width="8.44140625" style="17" customWidth="1"/>
    <col min="13315" max="13315" width="1.44140625" style="17" customWidth="1"/>
    <col min="13316" max="13316" width="24.33203125" style="17" customWidth="1"/>
    <col min="13317" max="13317" width="6.5546875" style="17" customWidth="1"/>
    <col min="13318" max="13318" width="13.6640625" style="17" customWidth="1"/>
    <col min="13319" max="13319" width="12.33203125" style="17" customWidth="1"/>
    <col min="13320" max="13320" width="10.6640625" style="17" customWidth="1"/>
    <col min="13321" max="13321" width="10.5546875" style="17" customWidth="1"/>
    <col min="13322" max="13328" width="11.5546875" style="17" customWidth="1"/>
    <col min="13329" max="13329" width="13.33203125" style="17" customWidth="1"/>
    <col min="13330" max="13330" width="5.33203125" style="17"/>
    <col min="13331" max="13331" width="9.109375" style="17" customWidth="1"/>
    <col min="13332" max="13332" width="11.88671875" style="17" bestFit="1" customWidth="1"/>
    <col min="13333" max="13333" width="12.5546875" style="17" bestFit="1" customWidth="1"/>
    <col min="13334" max="13334" width="14.5546875" style="17" bestFit="1" customWidth="1"/>
    <col min="13335" max="13567" width="5.33203125" style="17"/>
    <col min="13568" max="13568" width="4.5546875" style="17" customWidth="1"/>
    <col min="13569" max="13569" width="21.33203125" style="17" customWidth="1"/>
    <col min="13570" max="13570" width="8.44140625" style="17" customWidth="1"/>
    <col min="13571" max="13571" width="1.44140625" style="17" customWidth="1"/>
    <col min="13572" max="13572" width="24.33203125" style="17" customWidth="1"/>
    <col min="13573" max="13573" width="6.5546875" style="17" customWidth="1"/>
    <col min="13574" max="13574" width="13.6640625" style="17" customWidth="1"/>
    <col min="13575" max="13575" width="12.33203125" style="17" customWidth="1"/>
    <col min="13576" max="13576" width="10.6640625" style="17" customWidth="1"/>
    <col min="13577" max="13577" width="10.5546875" style="17" customWidth="1"/>
    <col min="13578" max="13584" width="11.5546875" style="17" customWidth="1"/>
    <col min="13585" max="13585" width="13.33203125" style="17" customWidth="1"/>
    <col min="13586" max="13586" width="5.33203125" style="17"/>
    <col min="13587" max="13587" width="9.109375" style="17" customWidth="1"/>
    <col min="13588" max="13588" width="11.88671875" style="17" bestFit="1" customWidth="1"/>
    <col min="13589" max="13589" width="12.5546875" style="17" bestFit="1" customWidth="1"/>
    <col min="13590" max="13590" width="14.5546875" style="17" bestFit="1" customWidth="1"/>
    <col min="13591" max="13823" width="5.33203125" style="17"/>
    <col min="13824" max="13824" width="4.5546875" style="17" customWidth="1"/>
    <col min="13825" max="13825" width="21.33203125" style="17" customWidth="1"/>
    <col min="13826" max="13826" width="8.44140625" style="17" customWidth="1"/>
    <col min="13827" max="13827" width="1.44140625" style="17" customWidth="1"/>
    <col min="13828" max="13828" width="24.33203125" style="17" customWidth="1"/>
    <col min="13829" max="13829" width="6.5546875" style="17" customWidth="1"/>
    <col min="13830" max="13830" width="13.6640625" style="17" customWidth="1"/>
    <col min="13831" max="13831" width="12.33203125" style="17" customWidth="1"/>
    <col min="13832" max="13832" width="10.6640625" style="17" customWidth="1"/>
    <col min="13833" max="13833" width="10.5546875" style="17" customWidth="1"/>
    <col min="13834" max="13840" width="11.5546875" style="17" customWidth="1"/>
    <col min="13841" max="13841" width="13.33203125" style="17" customWidth="1"/>
    <col min="13842" max="13842" width="5.33203125" style="17"/>
    <col min="13843" max="13843" width="9.109375" style="17" customWidth="1"/>
    <col min="13844" max="13844" width="11.88671875" style="17" bestFit="1" customWidth="1"/>
    <col min="13845" max="13845" width="12.5546875" style="17" bestFit="1" customWidth="1"/>
    <col min="13846" max="13846" width="14.5546875" style="17" bestFit="1" customWidth="1"/>
    <col min="13847" max="14079" width="5.33203125" style="17"/>
    <col min="14080" max="14080" width="4.5546875" style="17" customWidth="1"/>
    <col min="14081" max="14081" width="21.33203125" style="17" customWidth="1"/>
    <col min="14082" max="14082" width="8.44140625" style="17" customWidth="1"/>
    <col min="14083" max="14083" width="1.44140625" style="17" customWidth="1"/>
    <col min="14084" max="14084" width="24.33203125" style="17" customWidth="1"/>
    <col min="14085" max="14085" width="6.5546875" style="17" customWidth="1"/>
    <col min="14086" max="14086" width="13.6640625" style="17" customWidth="1"/>
    <col min="14087" max="14087" width="12.33203125" style="17" customWidth="1"/>
    <col min="14088" max="14088" width="10.6640625" style="17" customWidth="1"/>
    <col min="14089" max="14089" width="10.5546875" style="17" customWidth="1"/>
    <col min="14090" max="14096" width="11.5546875" style="17" customWidth="1"/>
    <col min="14097" max="14097" width="13.33203125" style="17" customWidth="1"/>
    <col min="14098" max="14098" width="5.33203125" style="17"/>
    <col min="14099" max="14099" width="9.109375" style="17" customWidth="1"/>
    <col min="14100" max="14100" width="11.88671875" style="17" bestFit="1" customWidth="1"/>
    <col min="14101" max="14101" width="12.5546875" style="17" bestFit="1" customWidth="1"/>
    <col min="14102" max="14102" width="14.5546875" style="17" bestFit="1" customWidth="1"/>
    <col min="14103" max="14335" width="5.33203125" style="17"/>
    <col min="14336" max="14336" width="4.5546875" style="17" customWidth="1"/>
    <col min="14337" max="14337" width="21.33203125" style="17" customWidth="1"/>
    <col min="14338" max="14338" width="8.44140625" style="17" customWidth="1"/>
    <col min="14339" max="14339" width="1.44140625" style="17" customWidth="1"/>
    <col min="14340" max="14340" width="24.33203125" style="17" customWidth="1"/>
    <col min="14341" max="14341" width="6.5546875" style="17" customWidth="1"/>
    <col min="14342" max="14342" width="13.6640625" style="17" customWidth="1"/>
    <col min="14343" max="14343" width="12.33203125" style="17" customWidth="1"/>
    <col min="14344" max="14344" width="10.6640625" style="17" customWidth="1"/>
    <col min="14345" max="14345" width="10.5546875" style="17" customWidth="1"/>
    <col min="14346" max="14352" width="11.5546875" style="17" customWidth="1"/>
    <col min="14353" max="14353" width="13.33203125" style="17" customWidth="1"/>
    <col min="14354" max="14354" width="5.33203125" style="17"/>
    <col min="14355" max="14355" width="9.109375" style="17" customWidth="1"/>
    <col min="14356" max="14356" width="11.88671875" style="17" bestFit="1" customWidth="1"/>
    <col min="14357" max="14357" width="12.5546875" style="17" bestFit="1" customWidth="1"/>
    <col min="14358" max="14358" width="14.5546875" style="17" bestFit="1" customWidth="1"/>
    <col min="14359" max="14591" width="5.33203125" style="17"/>
    <col min="14592" max="14592" width="4.5546875" style="17" customWidth="1"/>
    <col min="14593" max="14593" width="21.33203125" style="17" customWidth="1"/>
    <col min="14594" max="14594" width="8.44140625" style="17" customWidth="1"/>
    <col min="14595" max="14595" width="1.44140625" style="17" customWidth="1"/>
    <col min="14596" max="14596" width="24.33203125" style="17" customWidth="1"/>
    <col min="14597" max="14597" width="6.5546875" style="17" customWidth="1"/>
    <col min="14598" max="14598" width="13.6640625" style="17" customWidth="1"/>
    <col min="14599" max="14599" width="12.33203125" style="17" customWidth="1"/>
    <col min="14600" max="14600" width="10.6640625" style="17" customWidth="1"/>
    <col min="14601" max="14601" width="10.5546875" style="17" customWidth="1"/>
    <col min="14602" max="14608" width="11.5546875" style="17" customWidth="1"/>
    <col min="14609" max="14609" width="13.33203125" style="17" customWidth="1"/>
    <col min="14610" max="14610" width="5.33203125" style="17"/>
    <col min="14611" max="14611" width="9.109375" style="17" customWidth="1"/>
    <col min="14612" max="14612" width="11.88671875" style="17" bestFit="1" customWidth="1"/>
    <col min="14613" max="14613" width="12.5546875" style="17" bestFit="1" customWidth="1"/>
    <col min="14614" max="14614" width="14.5546875" style="17" bestFit="1" customWidth="1"/>
    <col min="14615" max="14847" width="5.33203125" style="17"/>
    <col min="14848" max="14848" width="4.5546875" style="17" customWidth="1"/>
    <col min="14849" max="14849" width="21.33203125" style="17" customWidth="1"/>
    <col min="14850" max="14850" width="8.44140625" style="17" customWidth="1"/>
    <col min="14851" max="14851" width="1.44140625" style="17" customWidth="1"/>
    <col min="14852" max="14852" width="24.33203125" style="17" customWidth="1"/>
    <col min="14853" max="14853" width="6.5546875" style="17" customWidth="1"/>
    <col min="14854" max="14854" width="13.6640625" style="17" customWidth="1"/>
    <col min="14855" max="14855" width="12.33203125" style="17" customWidth="1"/>
    <col min="14856" max="14856" width="10.6640625" style="17" customWidth="1"/>
    <col min="14857" max="14857" width="10.5546875" style="17" customWidth="1"/>
    <col min="14858" max="14864" width="11.5546875" style="17" customWidth="1"/>
    <col min="14865" max="14865" width="13.33203125" style="17" customWidth="1"/>
    <col min="14866" max="14866" width="5.33203125" style="17"/>
    <col min="14867" max="14867" width="9.109375" style="17" customWidth="1"/>
    <col min="14868" max="14868" width="11.88671875" style="17" bestFit="1" customWidth="1"/>
    <col min="14869" max="14869" width="12.5546875" style="17" bestFit="1" customWidth="1"/>
    <col min="14870" max="14870" width="14.5546875" style="17" bestFit="1" customWidth="1"/>
    <col min="14871" max="15103" width="5.33203125" style="17"/>
    <col min="15104" max="15104" width="4.5546875" style="17" customWidth="1"/>
    <col min="15105" max="15105" width="21.33203125" style="17" customWidth="1"/>
    <col min="15106" max="15106" width="8.44140625" style="17" customWidth="1"/>
    <col min="15107" max="15107" width="1.44140625" style="17" customWidth="1"/>
    <col min="15108" max="15108" width="24.33203125" style="17" customWidth="1"/>
    <col min="15109" max="15109" width="6.5546875" style="17" customWidth="1"/>
    <col min="15110" max="15110" width="13.6640625" style="17" customWidth="1"/>
    <col min="15111" max="15111" width="12.33203125" style="17" customWidth="1"/>
    <col min="15112" max="15112" width="10.6640625" style="17" customWidth="1"/>
    <col min="15113" max="15113" width="10.5546875" style="17" customWidth="1"/>
    <col min="15114" max="15120" width="11.5546875" style="17" customWidth="1"/>
    <col min="15121" max="15121" width="13.33203125" style="17" customWidth="1"/>
    <col min="15122" max="15122" width="5.33203125" style="17"/>
    <col min="15123" max="15123" width="9.109375" style="17" customWidth="1"/>
    <col min="15124" max="15124" width="11.88671875" style="17" bestFit="1" customWidth="1"/>
    <col min="15125" max="15125" width="12.5546875" style="17" bestFit="1" customWidth="1"/>
    <col min="15126" max="15126" width="14.5546875" style="17" bestFit="1" customWidth="1"/>
    <col min="15127" max="15359" width="5.33203125" style="17"/>
    <col min="15360" max="15360" width="4.5546875" style="17" customWidth="1"/>
    <col min="15361" max="15361" width="21.33203125" style="17" customWidth="1"/>
    <col min="15362" max="15362" width="8.44140625" style="17" customWidth="1"/>
    <col min="15363" max="15363" width="1.44140625" style="17" customWidth="1"/>
    <col min="15364" max="15364" width="24.33203125" style="17" customWidth="1"/>
    <col min="15365" max="15365" width="6.5546875" style="17" customWidth="1"/>
    <col min="15366" max="15366" width="13.6640625" style="17" customWidth="1"/>
    <col min="15367" max="15367" width="12.33203125" style="17" customWidth="1"/>
    <col min="15368" max="15368" width="10.6640625" style="17" customWidth="1"/>
    <col min="15369" max="15369" width="10.5546875" style="17" customWidth="1"/>
    <col min="15370" max="15376" width="11.5546875" style="17" customWidth="1"/>
    <col min="15377" max="15377" width="13.33203125" style="17" customWidth="1"/>
    <col min="15378" max="15378" width="5.33203125" style="17"/>
    <col min="15379" max="15379" width="9.109375" style="17" customWidth="1"/>
    <col min="15380" max="15380" width="11.88671875" style="17" bestFit="1" customWidth="1"/>
    <col min="15381" max="15381" width="12.5546875" style="17" bestFit="1" customWidth="1"/>
    <col min="15382" max="15382" width="14.5546875" style="17" bestFit="1" customWidth="1"/>
    <col min="15383" max="15615" width="5.33203125" style="17"/>
    <col min="15616" max="15616" width="4.5546875" style="17" customWidth="1"/>
    <col min="15617" max="15617" width="21.33203125" style="17" customWidth="1"/>
    <col min="15618" max="15618" width="8.44140625" style="17" customWidth="1"/>
    <col min="15619" max="15619" width="1.44140625" style="17" customWidth="1"/>
    <col min="15620" max="15620" width="24.33203125" style="17" customWidth="1"/>
    <col min="15621" max="15621" width="6.5546875" style="17" customWidth="1"/>
    <col min="15622" max="15622" width="13.6640625" style="17" customWidth="1"/>
    <col min="15623" max="15623" width="12.33203125" style="17" customWidth="1"/>
    <col min="15624" max="15624" width="10.6640625" style="17" customWidth="1"/>
    <col min="15625" max="15625" width="10.5546875" style="17" customWidth="1"/>
    <col min="15626" max="15632" width="11.5546875" style="17" customWidth="1"/>
    <col min="15633" max="15633" width="13.33203125" style="17" customWidth="1"/>
    <col min="15634" max="15634" width="5.33203125" style="17"/>
    <col min="15635" max="15635" width="9.109375" style="17" customWidth="1"/>
    <col min="15636" max="15636" width="11.88671875" style="17" bestFit="1" customWidth="1"/>
    <col min="15637" max="15637" width="12.5546875" style="17" bestFit="1" customWidth="1"/>
    <col min="15638" max="15638" width="14.5546875" style="17" bestFit="1" customWidth="1"/>
    <col min="15639" max="15871" width="5.33203125" style="17"/>
    <col min="15872" max="15872" width="4.5546875" style="17" customWidth="1"/>
    <col min="15873" max="15873" width="21.33203125" style="17" customWidth="1"/>
    <col min="15874" max="15874" width="8.44140625" style="17" customWidth="1"/>
    <col min="15875" max="15875" width="1.44140625" style="17" customWidth="1"/>
    <col min="15876" max="15876" width="24.33203125" style="17" customWidth="1"/>
    <col min="15877" max="15877" width="6.5546875" style="17" customWidth="1"/>
    <col min="15878" max="15878" width="13.6640625" style="17" customWidth="1"/>
    <col min="15879" max="15879" width="12.33203125" style="17" customWidth="1"/>
    <col min="15880" max="15880" width="10.6640625" style="17" customWidth="1"/>
    <col min="15881" max="15881" width="10.5546875" style="17" customWidth="1"/>
    <col min="15882" max="15888" width="11.5546875" style="17" customWidth="1"/>
    <col min="15889" max="15889" width="13.33203125" style="17" customWidth="1"/>
    <col min="15890" max="15890" width="5.33203125" style="17"/>
    <col min="15891" max="15891" width="9.109375" style="17" customWidth="1"/>
    <col min="15892" max="15892" width="11.88671875" style="17" bestFit="1" customWidth="1"/>
    <col min="15893" max="15893" width="12.5546875" style="17" bestFit="1" customWidth="1"/>
    <col min="15894" max="15894" width="14.5546875" style="17" bestFit="1" customWidth="1"/>
    <col min="15895" max="16127" width="5.33203125" style="17"/>
    <col min="16128" max="16128" width="4.5546875" style="17" customWidth="1"/>
    <col min="16129" max="16129" width="21.33203125" style="17" customWidth="1"/>
    <col min="16130" max="16130" width="8.44140625" style="17" customWidth="1"/>
    <col min="16131" max="16131" width="1.44140625" style="17" customWidth="1"/>
    <col min="16132" max="16132" width="24.33203125" style="17" customWidth="1"/>
    <col min="16133" max="16133" width="6.5546875" style="17" customWidth="1"/>
    <col min="16134" max="16134" width="13.6640625" style="17" customWidth="1"/>
    <col min="16135" max="16135" width="12.33203125" style="17" customWidth="1"/>
    <col min="16136" max="16136" width="10.6640625" style="17" customWidth="1"/>
    <col min="16137" max="16137" width="10.5546875" style="17" customWidth="1"/>
    <col min="16138" max="16144" width="11.5546875" style="17" customWidth="1"/>
    <col min="16145" max="16145" width="13.33203125" style="17" customWidth="1"/>
    <col min="16146" max="16146" width="5.33203125" style="17"/>
    <col min="16147" max="16147" width="9.109375" style="17" customWidth="1"/>
    <col min="16148" max="16148" width="11.88671875" style="17" bestFit="1" customWidth="1"/>
    <col min="16149" max="16149" width="12.5546875" style="17" bestFit="1" customWidth="1"/>
    <col min="16150" max="16150" width="14.5546875" style="17" bestFit="1" customWidth="1"/>
    <col min="16151" max="16384" width="5.33203125" style="17"/>
  </cols>
  <sheetData>
    <row r="1" spans="1:255" ht="13.8" x14ac:dyDescent="0.3">
      <c r="A1" s="12"/>
      <c r="B1" s="12"/>
      <c r="C1" s="12"/>
      <c r="D1" s="12"/>
      <c r="E1" s="12"/>
      <c r="F1" s="13"/>
      <c r="G1" s="13"/>
      <c r="H1" s="13"/>
      <c r="I1" s="13"/>
      <c r="J1" s="13"/>
      <c r="K1" s="13"/>
      <c r="L1" s="13"/>
      <c r="M1" s="13"/>
      <c r="N1" s="14" t="s">
        <v>90</v>
      </c>
      <c r="O1" s="15" t="s">
        <v>91</v>
      </c>
      <c r="P1" s="12"/>
      <c r="Q1" s="12"/>
      <c r="R1" s="16"/>
      <c r="S1" s="16"/>
    </row>
    <row r="2" spans="1:255" ht="13.8" x14ac:dyDescent="0.3">
      <c r="A2" s="12"/>
      <c r="B2" s="12"/>
      <c r="C2" s="12"/>
      <c r="D2" s="12"/>
      <c r="E2" s="12"/>
      <c r="F2" s="13"/>
      <c r="G2" s="13"/>
      <c r="H2" s="13"/>
      <c r="I2" s="13"/>
      <c r="J2" s="13"/>
      <c r="K2" s="13"/>
      <c r="L2" s="13"/>
      <c r="M2" s="13"/>
      <c r="N2" s="14" t="s">
        <v>92</v>
      </c>
      <c r="O2" s="15" t="s">
        <v>93</v>
      </c>
      <c r="P2" s="12"/>
      <c r="Q2" s="12"/>
      <c r="R2" s="16"/>
      <c r="S2" s="16"/>
    </row>
    <row r="3" spans="1:255" s="19" customFormat="1" ht="13.8" x14ac:dyDescent="0.3">
      <c r="A3" s="1216" t="s">
        <v>94</v>
      </c>
      <c r="B3" s="1216"/>
      <c r="C3" s="1216"/>
      <c r="D3" s="1216"/>
      <c r="E3" s="1216"/>
      <c r="F3" s="1216"/>
      <c r="G3" s="1216"/>
      <c r="H3" s="1216"/>
      <c r="I3" s="1216"/>
      <c r="J3" s="1216"/>
      <c r="K3" s="1216"/>
      <c r="L3" s="1216"/>
      <c r="M3" s="1216"/>
      <c r="N3" s="1216"/>
      <c r="O3" s="1216"/>
      <c r="P3" s="1216"/>
      <c r="Q3" s="1216"/>
      <c r="R3" s="16"/>
      <c r="S3" s="18"/>
    </row>
    <row r="4" spans="1:255" s="19" customFormat="1" ht="13.8" x14ac:dyDescent="0.3">
      <c r="A4" s="1216" t="s">
        <v>95</v>
      </c>
      <c r="B4" s="1216"/>
      <c r="C4" s="1216"/>
      <c r="D4" s="1216"/>
      <c r="E4" s="1216"/>
      <c r="F4" s="1216"/>
      <c r="G4" s="1216"/>
      <c r="H4" s="1216"/>
      <c r="I4" s="1216"/>
      <c r="J4" s="1216"/>
      <c r="K4" s="1216"/>
      <c r="L4" s="1216"/>
      <c r="M4" s="1216"/>
      <c r="N4" s="1216"/>
      <c r="O4" s="1216"/>
      <c r="P4" s="1216"/>
      <c r="Q4" s="1216"/>
      <c r="R4" s="16"/>
      <c r="S4" s="18"/>
    </row>
    <row r="5" spans="1:255" s="19" customFormat="1" ht="13.8" x14ac:dyDescent="0.3">
      <c r="A5" s="1216" t="s">
        <v>96</v>
      </c>
      <c r="B5" s="1216"/>
      <c r="C5" s="1216"/>
      <c r="D5" s="1216"/>
      <c r="E5" s="1216"/>
      <c r="F5" s="1216"/>
      <c r="G5" s="1216"/>
      <c r="H5" s="1216"/>
      <c r="I5" s="1216"/>
      <c r="J5" s="1216"/>
      <c r="K5" s="1216"/>
      <c r="L5" s="1216"/>
      <c r="M5" s="1216"/>
      <c r="N5" s="1216"/>
      <c r="O5" s="1216"/>
      <c r="P5" s="1216"/>
      <c r="Q5" s="1216"/>
      <c r="R5" s="16"/>
      <c r="S5" s="18"/>
    </row>
    <row r="6" spans="1:255" s="19" customFormat="1" ht="13.8" x14ac:dyDescent="0.3">
      <c r="A6" s="20" t="s">
        <v>97</v>
      </c>
      <c r="B6" s="20"/>
      <c r="C6" s="20"/>
      <c r="D6" s="21" t="s">
        <v>5</v>
      </c>
      <c r="E6" s="21" t="s">
        <v>20</v>
      </c>
      <c r="F6" s="20"/>
      <c r="G6" s="20"/>
      <c r="H6" s="15"/>
      <c r="I6" s="15"/>
      <c r="J6" s="15"/>
      <c r="K6" s="15"/>
      <c r="L6" s="15"/>
      <c r="M6" s="15"/>
      <c r="N6" s="15"/>
      <c r="O6" s="15"/>
      <c r="P6" s="15"/>
      <c r="Q6" s="15"/>
      <c r="R6" s="16"/>
      <c r="S6" s="18"/>
    </row>
    <row r="7" spans="1:255" s="19" customFormat="1" ht="13.8" x14ac:dyDescent="0.3">
      <c r="A7" s="20" t="s">
        <v>98</v>
      </c>
      <c r="B7" s="20"/>
      <c r="C7" s="20"/>
      <c r="D7" s="21" t="s">
        <v>5</v>
      </c>
      <c r="E7" s="21" t="s">
        <v>99</v>
      </c>
      <c r="F7" s="20"/>
      <c r="G7" s="20"/>
      <c r="H7" s="15"/>
      <c r="I7" s="15"/>
      <c r="J7" s="15"/>
      <c r="K7" s="15"/>
      <c r="L7" s="20"/>
      <c r="M7" s="15"/>
      <c r="N7" s="15"/>
      <c r="O7" s="15"/>
      <c r="P7" s="15"/>
      <c r="Q7" s="15"/>
      <c r="R7" s="16"/>
      <c r="S7" s="18"/>
    </row>
    <row r="8" spans="1:255" s="19" customFormat="1" ht="13.8" x14ac:dyDescent="0.3">
      <c r="A8" s="20" t="s">
        <v>100</v>
      </c>
      <c r="B8" s="20"/>
      <c r="C8" s="20"/>
      <c r="D8" s="21" t="s">
        <v>5</v>
      </c>
      <c r="E8" s="21" t="s">
        <v>101</v>
      </c>
      <c r="F8" s="20"/>
      <c r="G8" s="20"/>
      <c r="H8" s="15"/>
      <c r="I8" s="15"/>
      <c r="J8" s="15"/>
      <c r="K8" s="15"/>
      <c r="L8" s="20"/>
      <c r="M8" s="15"/>
      <c r="N8" s="15"/>
      <c r="O8" s="15"/>
      <c r="P8" s="15"/>
      <c r="Q8" s="15"/>
      <c r="R8" s="16"/>
      <c r="S8" s="18"/>
    </row>
    <row r="9" spans="1:255" s="19" customFormat="1" ht="15" customHeight="1" x14ac:dyDescent="0.3">
      <c r="A9" s="20" t="s">
        <v>102</v>
      </c>
      <c r="B9" s="20"/>
      <c r="C9" s="20"/>
      <c r="D9" s="21" t="s">
        <v>103</v>
      </c>
      <c r="E9" s="21" t="s">
        <v>485</v>
      </c>
      <c r="F9" s="22"/>
      <c r="G9" s="22"/>
      <c r="H9" s="23"/>
      <c r="I9" s="20"/>
      <c r="J9" s="23"/>
      <c r="K9" s="23"/>
      <c r="L9" s="23"/>
      <c r="M9" s="23"/>
      <c r="N9" s="23"/>
      <c r="O9" s="23"/>
      <c r="P9" s="23"/>
      <c r="Q9" s="23"/>
      <c r="R9" s="24"/>
      <c r="S9" s="18"/>
    </row>
    <row r="10" spans="1:255" s="19" customFormat="1" ht="15" customHeight="1" x14ac:dyDescent="0.3">
      <c r="A10" s="20" t="s">
        <v>105</v>
      </c>
      <c r="B10" s="20"/>
      <c r="C10" s="20"/>
      <c r="D10" s="21" t="s">
        <v>106</v>
      </c>
      <c r="E10" s="21">
        <v>2023</v>
      </c>
      <c r="F10" s="22"/>
      <c r="G10" s="25"/>
      <c r="H10" s="23"/>
      <c r="I10" s="20"/>
      <c r="J10" s="23"/>
      <c r="K10" s="23"/>
      <c r="L10" s="23"/>
      <c r="M10" s="23"/>
      <c r="N10" s="23"/>
      <c r="O10" s="23"/>
      <c r="P10" s="23"/>
      <c r="Q10" s="23"/>
      <c r="R10" s="26"/>
      <c r="S10" s="20"/>
    </row>
    <row r="11" spans="1:255" s="19" customFormat="1" ht="3.6" customHeight="1" x14ac:dyDescent="0.3">
      <c r="A11" s="20"/>
      <c r="B11" s="20"/>
      <c r="C11" s="20"/>
      <c r="D11" s="21"/>
      <c r="E11" s="21"/>
      <c r="F11" s="20"/>
      <c r="G11" s="22"/>
      <c r="H11" s="23"/>
      <c r="I11" s="20"/>
      <c r="J11" s="23"/>
      <c r="K11" s="23"/>
      <c r="L11" s="23"/>
      <c r="M11" s="23"/>
      <c r="N11" s="23"/>
      <c r="O11" s="23"/>
      <c r="P11" s="23"/>
      <c r="Q11" s="23"/>
      <c r="R11" s="27">
        <v>3135148106</v>
      </c>
      <c r="S11" s="18"/>
    </row>
    <row r="12" spans="1:255" s="30" customFormat="1" ht="12" customHeight="1" x14ac:dyDescent="0.3">
      <c r="A12" s="1217" t="s">
        <v>16</v>
      </c>
      <c r="B12" s="1217" t="s">
        <v>107</v>
      </c>
      <c r="C12" s="1217" t="s">
        <v>108</v>
      </c>
      <c r="D12" s="1220"/>
      <c r="E12" s="1221"/>
      <c r="F12" s="1213" t="s">
        <v>109</v>
      </c>
      <c r="G12" s="1226" t="s">
        <v>110</v>
      </c>
      <c r="H12" s="1227"/>
      <c r="I12" s="1228"/>
      <c r="J12" s="1226" t="s">
        <v>111</v>
      </c>
      <c r="K12" s="1227"/>
      <c r="L12" s="1228"/>
      <c r="M12" s="1226" t="s">
        <v>112</v>
      </c>
      <c r="N12" s="1227"/>
      <c r="O12" s="1228"/>
      <c r="P12" s="1213" t="s">
        <v>113</v>
      </c>
      <c r="Q12" s="1213" t="s">
        <v>114</v>
      </c>
      <c r="R12" s="28"/>
      <c r="S12" s="29"/>
    </row>
    <row r="13" spans="1:255" s="30" customFormat="1" ht="13.8" x14ac:dyDescent="0.3">
      <c r="A13" s="1218"/>
      <c r="B13" s="1218"/>
      <c r="C13" s="1218"/>
      <c r="D13" s="1222"/>
      <c r="E13" s="1223"/>
      <c r="F13" s="1214"/>
      <c r="G13" s="1213" t="s">
        <v>115</v>
      </c>
      <c r="H13" s="1213" t="s">
        <v>116</v>
      </c>
      <c r="I13" s="1213" t="s">
        <v>117</v>
      </c>
      <c r="J13" s="1213" t="s">
        <v>115</v>
      </c>
      <c r="K13" s="1213" t="s">
        <v>116</v>
      </c>
      <c r="L13" s="1213" t="s">
        <v>117</v>
      </c>
      <c r="M13" s="1213" t="s">
        <v>115</v>
      </c>
      <c r="N13" s="1213" t="s">
        <v>116</v>
      </c>
      <c r="O13" s="1213" t="s">
        <v>117</v>
      </c>
      <c r="P13" s="1214"/>
      <c r="Q13" s="1214"/>
      <c r="R13" s="31"/>
      <c r="S13" s="29"/>
    </row>
    <row r="14" spans="1:255" s="30" customFormat="1" ht="23.4" customHeight="1" x14ac:dyDescent="0.3">
      <c r="A14" s="1219"/>
      <c r="B14" s="1219"/>
      <c r="C14" s="1219"/>
      <c r="D14" s="1224"/>
      <c r="E14" s="1225"/>
      <c r="F14" s="1215"/>
      <c r="G14" s="1215"/>
      <c r="H14" s="1215"/>
      <c r="I14" s="1215"/>
      <c r="J14" s="1215"/>
      <c r="K14" s="1215"/>
      <c r="L14" s="1215"/>
      <c r="M14" s="1215"/>
      <c r="N14" s="1215"/>
      <c r="O14" s="1215"/>
      <c r="P14" s="1215"/>
      <c r="Q14" s="1215"/>
      <c r="R14" s="28"/>
      <c r="S14" s="29"/>
    </row>
    <row r="15" spans="1:255" s="34" customFormat="1" ht="12" customHeight="1" x14ac:dyDescent="0.3">
      <c r="A15" s="32">
        <v>0</v>
      </c>
      <c r="B15" s="32">
        <f>A15+1</f>
        <v>1</v>
      </c>
      <c r="C15" s="1210">
        <f>B15+1</f>
        <v>2</v>
      </c>
      <c r="D15" s="1211"/>
      <c r="E15" s="1212"/>
      <c r="F15" s="33">
        <f>C15+1</f>
        <v>3</v>
      </c>
      <c r="G15" s="33">
        <f>F15+1</f>
        <v>4</v>
      </c>
      <c r="H15" s="33">
        <f>G15+1</f>
        <v>5</v>
      </c>
      <c r="I15" s="33" t="s">
        <v>118</v>
      </c>
      <c r="J15" s="33">
        <v>7</v>
      </c>
      <c r="K15" s="33">
        <f>J15+1</f>
        <v>8</v>
      </c>
      <c r="L15" s="33" t="s">
        <v>119</v>
      </c>
      <c r="M15" s="33">
        <v>10</v>
      </c>
      <c r="N15" s="33">
        <f>M15+1</f>
        <v>11</v>
      </c>
      <c r="O15" s="33" t="s">
        <v>120</v>
      </c>
      <c r="P15" s="33" t="s">
        <v>121</v>
      </c>
      <c r="Q15" s="33" t="s">
        <v>122</v>
      </c>
      <c r="R15" s="28"/>
      <c r="S15" s="29"/>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c r="IT15" s="30"/>
      <c r="IU15" s="30"/>
    </row>
    <row r="16" spans="1:255" s="43" customFormat="1" ht="12" customHeight="1" x14ac:dyDescent="0.3">
      <c r="A16" s="35" t="s">
        <v>123</v>
      </c>
      <c r="B16" s="36"/>
      <c r="C16" s="36"/>
      <c r="D16" s="36"/>
      <c r="E16" s="36"/>
      <c r="F16" s="37"/>
      <c r="G16" s="38"/>
      <c r="H16" s="39"/>
      <c r="I16" s="40"/>
      <c r="J16" s="37"/>
      <c r="K16" s="37"/>
      <c r="L16" s="37"/>
      <c r="M16" s="37"/>
      <c r="N16" s="37"/>
      <c r="O16" s="37"/>
      <c r="P16" s="37"/>
      <c r="Q16" s="37"/>
      <c r="R16" s="41"/>
      <c r="S16" s="42"/>
    </row>
    <row r="17" spans="1:19" s="51" customFormat="1" ht="12" customHeight="1" x14ac:dyDescent="0.3">
      <c r="A17" s="44"/>
      <c r="B17" s="45">
        <v>5.0199999999999996</v>
      </c>
      <c r="C17" s="46" t="s">
        <v>124</v>
      </c>
      <c r="D17" s="46"/>
      <c r="E17" s="47"/>
      <c r="F17" s="48">
        <f>F18+F109+F188</f>
        <v>9737161235</v>
      </c>
      <c r="G17" s="48">
        <f t="shared" ref="G17:Q17" si="0">G18+G109+G188</f>
        <v>1272792139</v>
      </c>
      <c r="H17" s="48">
        <f t="shared" si="0"/>
        <v>131365739</v>
      </c>
      <c r="I17" s="48">
        <f t="shared" si="0"/>
        <v>1404157878</v>
      </c>
      <c r="J17" s="48">
        <f t="shared" si="0"/>
        <v>2360636790</v>
      </c>
      <c r="K17" s="48">
        <f t="shared" si="0"/>
        <v>262484500</v>
      </c>
      <c r="L17" s="48">
        <f t="shared" si="0"/>
        <v>2623121290</v>
      </c>
      <c r="M17" s="48">
        <f t="shared" si="0"/>
        <v>790272639</v>
      </c>
      <c r="N17" s="48">
        <f t="shared" si="0"/>
        <v>89435410</v>
      </c>
      <c r="O17" s="48">
        <f t="shared" si="0"/>
        <v>879708049</v>
      </c>
      <c r="P17" s="48">
        <f t="shared" si="0"/>
        <v>4906987217</v>
      </c>
      <c r="Q17" s="48">
        <f t="shared" si="0"/>
        <v>4830174018</v>
      </c>
      <c r="R17" s="49"/>
      <c r="S17" s="50"/>
    </row>
    <row r="18" spans="1:19" s="60" customFormat="1" ht="25.5" customHeight="1" x14ac:dyDescent="0.3">
      <c r="A18" s="52" t="s">
        <v>125</v>
      </c>
      <c r="B18" s="53" t="s">
        <v>21</v>
      </c>
      <c r="C18" s="54" t="s">
        <v>126</v>
      </c>
      <c r="D18" s="55" t="s">
        <v>5</v>
      </c>
      <c r="E18" s="56" t="s">
        <v>127</v>
      </c>
      <c r="F18" s="57">
        <f>F19+F33+F62+F85+F93+F105</f>
        <v>3704153404</v>
      </c>
      <c r="G18" s="57">
        <f t="shared" ref="G18:P18" si="1">G19+G33+G62+G85+G93+G105</f>
        <v>1272792139</v>
      </c>
      <c r="H18" s="57">
        <f t="shared" si="1"/>
        <v>131365739</v>
      </c>
      <c r="I18" s="57">
        <f t="shared" si="1"/>
        <v>1404157878</v>
      </c>
      <c r="J18" s="57">
        <f t="shared" si="1"/>
        <v>816595540</v>
      </c>
      <c r="K18" s="57">
        <f t="shared" si="1"/>
        <v>89220000</v>
      </c>
      <c r="L18" s="57">
        <f t="shared" si="1"/>
        <v>905815540</v>
      </c>
      <c r="M18" s="57">
        <f t="shared" si="1"/>
        <v>309916752</v>
      </c>
      <c r="N18" s="57">
        <f t="shared" si="1"/>
        <v>3868000</v>
      </c>
      <c r="O18" s="57">
        <f t="shared" si="1"/>
        <v>313784752</v>
      </c>
      <c r="P18" s="57">
        <f t="shared" si="1"/>
        <v>2623758170</v>
      </c>
      <c r="Q18" s="57">
        <f>Q19+Q33+Q62+Q85+Q93+Q105</f>
        <v>1080395234</v>
      </c>
      <c r="R18" s="58"/>
      <c r="S18" s="59"/>
    </row>
    <row r="19" spans="1:19" s="69" customFormat="1" ht="39" customHeight="1" x14ac:dyDescent="0.3">
      <c r="A19" s="61">
        <v>1</v>
      </c>
      <c r="B19" s="62" t="s">
        <v>128</v>
      </c>
      <c r="C19" s="63" t="s">
        <v>22</v>
      </c>
      <c r="D19" s="64" t="s">
        <v>5</v>
      </c>
      <c r="E19" s="65" t="s">
        <v>129</v>
      </c>
      <c r="F19" s="66">
        <f>F20+F28</f>
        <v>149999600</v>
      </c>
      <c r="G19" s="66">
        <f t="shared" ref="G19:M19" si="2">G20+G28</f>
        <v>0</v>
      </c>
      <c r="H19" s="66">
        <f t="shared" si="2"/>
        <v>0</v>
      </c>
      <c r="I19" s="66">
        <f t="shared" si="2"/>
        <v>0</v>
      </c>
      <c r="J19" s="66">
        <f t="shared" si="2"/>
        <v>68765000</v>
      </c>
      <c r="K19" s="66">
        <f t="shared" si="2"/>
        <v>7200000</v>
      </c>
      <c r="L19" s="66">
        <f t="shared" si="2"/>
        <v>75965000</v>
      </c>
      <c r="M19" s="66">
        <f t="shared" si="2"/>
        <v>20122600</v>
      </c>
      <c r="N19" s="66">
        <f>N20+N28</f>
        <v>66000</v>
      </c>
      <c r="O19" s="66">
        <f t="shared" ref="O19:Q19" si="3">O20+O28</f>
        <v>20188600</v>
      </c>
      <c r="P19" s="66">
        <f t="shared" si="3"/>
        <v>96153600</v>
      </c>
      <c r="Q19" s="66">
        <f t="shared" si="3"/>
        <v>53846000</v>
      </c>
      <c r="R19" s="67"/>
      <c r="S19" s="68"/>
    </row>
    <row r="20" spans="1:19" s="78" customFormat="1" ht="42.6" customHeight="1" x14ac:dyDescent="0.3">
      <c r="A20" s="70" t="s">
        <v>130</v>
      </c>
      <c r="B20" s="71" t="s">
        <v>131</v>
      </c>
      <c r="C20" s="72" t="s">
        <v>23</v>
      </c>
      <c r="D20" s="73" t="s">
        <v>5</v>
      </c>
      <c r="E20" s="74" t="s">
        <v>132</v>
      </c>
      <c r="F20" s="75">
        <f t="shared" ref="F20:M20" si="4">SUM(F21:F27)</f>
        <v>99999600</v>
      </c>
      <c r="G20" s="75">
        <f t="shared" si="4"/>
        <v>0</v>
      </c>
      <c r="H20" s="75">
        <f t="shared" si="4"/>
        <v>0</v>
      </c>
      <c r="I20" s="75">
        <f t="shared" si="4"/>
        <v>0</v>
      </c>
      <c r="J20" s="75">
        <f t="shared" si="4"/>
        <v>56765000</v>
      </c>
      <c r="K20" s="75">
        <f t="shared" si="4"/>
        <v>0</v>
      </c>
      <c r="L20" s="75">
        <f t="shared" si="4"/>
        <v>56765000</v>
      </c>
      <c r="M20" s="75">
        <f t="shared" si="4"/>
        <v>18122600</v>
      </c>
      <c r="N20" s="75">
        <f>SUM(N21:N27)</f>
        <v>66000</v>
      </c>
      <c r="O20" s="75">
        <f t="shared" ref="O20:Q20" si="5">SUM(O21:O27)</f>
        <v>18188600</v>
      </c>
      <c r="P20" s="75">
        <f t="shared" si="5"/>
        <v>74953600</v>
      </c>
      <c r="Q20" s="75">
        <f t="shared" si="5"/>
        <v>25046000</v>
      </c>
      <c r="R20" s="76">
        <v>1</v>
      </c>
      <c r="S20" s="77"/>
    </row>
    <row r="21" spans="1:19" ht="27" customHeight="1" x14ac:dyDescent="0.3">
      <c r="A21" s="79">
        <v>1</v>
      </c>
      <c r="B21" s="80" t="s">
        <v>133</v>
      </c>
      <c r="C21" s="1173" t="s">
        <v>134</v>
      </c>
      <c r="D21" s="1174"/>
      <c r="E21" s="1175"/>
      <c r="F21" s="82">
        <v>9740000</v>
      </c>
      <c r="G21" s="82">
        <v>0</v>
      </c>
      <c r="H21" s="82">
        <v>0</v>
      </c>
      <c r="I21" s="82">
        <f>SUM(G21:H21)</f>
        <v>0</v>
      </c>
      <c r="J21" s="82">
        <v>0</v>
      </c>
      <c r="K21" s="82">
        <v>0</v>
      </c>
      <c r="L21" s="82">
        <f>SUM(J21:K21)</f>
        <v>0</v>
      </c>
      <c r="M21" s="82">
        <v>5505000</v>
      </c>
      <c r="N21" s="82">
        <v>0</v>
      </c>
      <c r="O21" s="82">
        <f t="shared" ref="O21:O27" si="6">SUM(M21:N21)</f>
        <v>5505000</v>
      </c>
      <c r="P21" s="83">
        <f>(I21+L21+O21)</f>
        <v>5505000</v>
      </c>
      <c r="Q21" s="84">
        <f>F21-P21</f>
        <v>4235000</v>
      </c>
      <c r="R21" s="41"/>
      <c r="S21" s="85"/>
    </row>
    <row r="22" spans="1:19" ht="27" customHeight="1" x14ac:dyDescent="0.3">
      <c r="A22" s="86">
        <v>2</v>
      </c>
      <c r="B22" s="80" t="s">
        <v>135</v>
      </c>
      <c r="C22" s="1206" t="s">
        <v>136</v>
      </c>
      <c r="D22" s="1207"/>
      <c r="E22" s="1208"/>
      <c r="F22" s="82">
        <v>3655000</v>
      </c>
      <c r="G22" s="82">
        <v>0</v>
      </c>
      <c r="H22" s="82">
        <v>0</v>
      </c>
      <c r="I22" s="82">
        <f t="shared" ref="I22:I25" si="7">SUM(G22:H22)</f>
        <v>0</v>
      </c>
      <c r="J22" s="82">
        <v>0</v>
      </c>
      <c r="K22" s="82">
        <v>0</v>
      </c>
      <c r="L22" s="82">
        <f t="shared" ref="L22:L27" si="8">SUM(J22:K22)</f>
        <v>0</v>
      </c>
      <c r="M22" s="82">
        <v>3655000</v>
      </c>
      <c r="N22" s="82">
        <v>0</v>
      </c>
      <c r="O22" s="82">
        <f t="shared" si="6"/>
        <v>3655000</v>
      </c>
      <c r="P22" s="83">
        <f t="shared" ref="P22:P27" si="9">(I22+L22+O22)</f>
        <v>3655000</v>
      </c>
      <c r="Q22" s="84">
        <f t="shared" ref="Q22:Q27" si="10">F22-P22</f>
        <v>0</v>
      </c>
      <c r="R22" s="41"/>
      <c r="S22" s="85"/>
    </row>
    <row r="23" spans="1:19" ht="27" customHeight="1" x14ac:dyDescent="0.3">
      <c r="A23" s="87">
        <v>3</v>
      </c>
      <c r="B23" s="80" t="s">
        <v>137</v>
      </c>
      <c r="C23" s="1154" t="s">
        <v>24</v>
      </c>
      <c r="D23" s="1155"/>
      <c r="E23" s="1156"/>
      <c r="F23" s="90">
        <v>2979600</v>
      </c>
      <c r="G23" s="82">
        <v>0</v>
      </c>
      <c r="H23" s="82">
        <v>0</v>
      </c>
      <c r="I23" s="82">
        <f t="shared" si="7"/>
        <v>0</v>
      </c>
      <c r="J23" s="82">
        <v>0</v>
      </c>
      <c r="K23" s="82">
        <v>0</v>
      </c>
      <c r="L23" s="82">
        <f t="shared" si="8"/>
        <v>0</v>
      </c>
      <c r="M23" s="82">
        <v>2979600</v>
      </c>
      <c r="N23" s="82">
        <v>0</v>
      </c>
      <c r="O23" s="82">
        <f t="shared" si="6"/>
        <v>2979600</v>
      </c>
      <c r="P23" s="83">
        <f t="shared" si="9"/>
        <v>2979600</v>
      </c>
      <c r="Q23" s="84">
        <f t="shared" si="10"/>
        <v>0</v>
      </c>
      <c r="R23" s="41"/>
      <c r="S23" s="85"/>
    </row>
    <row r="24" spans="1:19" ht="27" customHeight="1" x14ac:dyDescent="0.3">
      <c r="A24" s="87">
        <v>4</v>
      </c>
      <c r="B24" s="80" t="s">
        <v>138</v>
      </c>
      <c r="C24" s="1154" t="s">
        <v>139</v>
      </c>
      <c r="D24" s="1155"/>
      <c r="E24" s="1156"/>
      <c r="F24" s="90">
        <v>6125000</v>
      </c>
      <c r="G24" s="82">
        <v>0</v>
      </c>
      <c r="H24" s="82">
        <v>0</v>
      </c>
      <c r="I24" s="82">
        <f t="shared" si="7"/>
        <v>0</v>
      </c>
      <c r="J24" s="82">
        <v>0</v>
      </c>
      <c r="K24" s="82">
        <v>0</v>
      </c>
      <c r="L24" s="82">
        <f t="shared" si="8"/>
        <v>0</v>
      </c>
      <c r="M24" s="82">
        <v>5950000</v>
      </c>
      <c r="N24" s="82">
        <v>0</v>
      </c>
      <c r="O24" s="82">
        <f t="shared" si="6"/>
        <v>5950000</v>
      </c>
      <c r="P24" s="83">
        <f t="shared" si="9"/>
        <v>5950000</v>
      </c>
      <c r="Q24" s="84">
        <f t="shared" si="10"/>
        <v>175000</v>
      </c>
      <c r="R24" s="41"/>
      <c r="S24" s="85"/>
    </row>
    <row r="25" spans="1:19" ht="27" customHeight="1" x14ac:dyDescent="0.3">
      <c r="A25" s="87">
        <v>5</v>
      </c>
      <c r="B25" s="80" t="s">
        <v>140</v>
      </c>
      <c r="C25" s="1167" t="s">
        <v>141</v>
      </c>
      <c r="D25" s="1168"/>
      <c r="E25" s="1169"/>
      <c r="F25" s="90">
        <v>35000000</v>
      </c>
      <c r="G25" s="82">
        <v>0</v>
      </c>
      <c r="H25" s="82">
        <v>0</v>
      </c>
      <c r="I25" s="82">
        <f t="shared" si="7"/>
        <v>0</v>
      </c>
      <c r="J25" s="82">
        <v>20930000</v>
      </c>
      <c r="K25" s="82">
        <v>0</v>
      </c>
      <c r="L25" s="82">
        <f t="shared" si="8"/>
        <v>20930000</v>
      </c>
      <c r="M25" s="82">
        <v>0</v>
      </c>
      <c r="N25" s="82">
        <v>0</v>
      </c>
      <c r="O25" s="82">
        <f t="shared" si="6"/>
        <v>0</v>
      </c>
      <c r="P25" s="83">
        <f t="shared" si="9"/>
        <v>20930000</v>
      </c>
      <c r="Q25" s="84">
        <f t="shared" si="10"/>
        <v>14070000</v>
      </c>
      <c r="R25" s="41"/>
      <c r="S25" s="85"/>
    </row>
    <row r="26" spans="1:19" ht="27" customHeight="1" x14ac:dyDescent="0.3">
      <c r="A26" s="87">
        <v>6</v>
      </c>
      <c r="B26" s="80" t="s">
        <v>142</v>
      </c>
      <c r="C26" s="1154" t="s">
        <v>143</v>
      </c>
      <c r="D26" s="1155"/>
      <c r="E26" s="1156"/>
      <c r="F26" s="90">
        <v>740000</v>
      </c>
      <c r="G26" s="90">
        <v>0</v>
      </c>
      <c r="H26" s="90">
        <v>0</v>
      </c>
      <c r="I26" s="90">
        <f t="shared" ref="I26:I27" si="11">SUM(G26:H26)</f>
        <v>0</v>
      </c>
      <c r="J26" s="90">
        <v>0</v>
      </c>
      <c r="K26" s="91">
        <v>0</v>
      </c>
      <c r="L26" s="90">
        <f t="shared" si="8"/>
        <v>0</v>
      </c>
      <c r="M26" s="82">
        <v>33000</v>
      </c>
      <c r="N26" s="82">
        <v>66000</v>
      </c>
      <c r="O26" s="82">
        <f t="shared" si="6"/>
        <v>99000</v>
      </c>
      <c r="P26" s="92">
        <f t="shared" si="9"/>
        <v>99000</v>
      </c>
      <c r="Q26" s="84">
        <f t="shared" si="10"/>
        <v>641000</v>
      </c>
      <c r="R26" s="41"/>
      <c r="S26" s="85"/>
    </row>
    <row r="27" spans="1:19" ht="15.75" customHeight="1" x14ac:dyDescent="0.3">
      <c r="A27" s="87">
        <f>A26+1</f>
        <v>7</v>
      </c>
      <c r="B27" s="80" t="s">
        <v>144</v>
      </c>
      <c r="C27" s="1209" t="s">
        <v>145</v>
      </c>
      <c r="D27" s="1155"/>
      <c r="E27" s="1156"/>
      <c r="F27" s="90">
        <v>41760000</v>
      </c>
      <c r="G27" s="82">
        <v>0</v>
      </c>
      <c r="H27" s="82">
        <v>0</v>
      </c>
      <c r="I27" s="82">
        <f t="shared" si="11"/>
        <v>0</v>
      </c>
      <c r="J27" s="82">
        <v>35835000</v>
      </c>
      <c r="K27" s="82">
        <v>0</v>
      </c>
      <c r="L27" s="82">
        <f t="shared" si="8"/>
        <v>35835000</v>
      </c>
      <c r="M27" s="82">
        <v>0</v>
      </c>
      <c r="N27" s="82">
        <v>0</v>
      </c>
      <c r="O27" s="82">
        <f t="shared" si="6"/>
        <v>0</v>
      </c>
      <c r="P27" s="92">
        <f t="shared" si="9"/>
        <v>35835000</v>
      </c>
      <c r="Q27" s="84">
        <f t="shared" si="10"/>
        <v>5925000</v>
      </c>
      <c r="R27" s="41"/>
      <c r="S27" s="85"/>
    </row>
    <row r="28" spans="1:19" s="94" customFormat="1" ht="30" customHeight="1" x14ac:dyDescent="0.3">
      <c r="A28" s="70" t="s">
        <v>146</v>
      </c>
      <c r="B28" s="71" t="s">
        <v>147</v>
      </c>
      <c r="C28" s="72" t="s">
        <v>23</v>
      </c>
      <c r="D28" s="73" t="s">
        <v>5</v>
      </c>
      <c r="E28" s="74" t="s">
        <v>25</v>
      </c>
      <c r="F28" s="75">
        <f t="shared" ref="F28:M28" si="12">SUM(F29:F32)</f>
        <v>50000000</v>
      </c>
      <c r="G28" s="75">
        <f t="shared" si="12"/>
        <v>0</v>
      </c>
      <c r="H28" s="75">
        <f t="shared" si="12"/>
        <v>0</v>
      </c>
      <c r="I28" s="75">
        <f t="shared" si="12"/>
        <v>0</v>
      </c>
      <c r="J28" s="75">
        <f t="shared" si="12"/>
        <v>12000000</v>
      </c>
      <c r="K28" s="75">
        <f t="shared" si="12"/>
        <v>7200000</v>
      </c>
      <c r="L28" s="75">
        <f t="shared" si="12"/>
        <v>19200000</v>
      </c>
      <c r="M28" s="75">
        <f t="shared" si="12"/>
        <v>2000000</v>
      </c>
      <c r="N28" s="75">
        <f>SUM(N29:N32)</f>
        <v>0</v>
      </c>
      <c r="O28" s="75">
        <f t="shared" ref="O28:P28" si="13">SUM(O29:O32)</f>
        <v>2000000</v>
      </c>
      <c r="P28" s="75">
        <f t="shared" si="13"/>
        <v>21200000</v>
      </c>
      <c r="Q28" s="75">
        <f>SUM(Q29:Q32)</f>
        <v>28800000</v>
      </c>
      <c r="R28" s="76">
        <v>2</v>
      </c>
      <c r="S28" s="93"/>
    </row>
    <row r="29" spans="1:19" ht="23.4" customHeight="1" x14ac:dyDescent="0.3">
      <c r="A29" s="79">
        <v>1</v>
      </c>
      <c r="B29" s="80" t="s">
        <v>148</v>
      </c>
      <c r="C29" s="1173" t="s">
        <v>149</v>
      </c>
      <c r="D29" s="1174"/>
      <c r="E29" s="1175"/>
      <c r="F29" s="90">
        <v>23400000</v>
      </c>
      <c r="G29" s="82">
        <v>0</v>
      </c>
      <c r="H29" s="82">
        <v>0</v>
      </c>
      <c r="I29" s="82">
        <f t="shared" ref="I29" si="14">SUM(G29:H29)</f>
        <v>0</v>
      </c>
      <c r="J29" s="82">
        <v>9300000</v>
      </c>
      <c r="K29" s="82">
        <v>5850000</v>
      </c>
      <c r="L29" s="82">
        <f t="shared" ref="L29:L32" si="15">SUM(J29:K29)</f>
        <v>15150000</v>
      </c>
      <c r="M29" s="82">
        <v>0</v>
      </c>
      <c r="N29" s="82">
        <v>0</v>
      </c>
      <c r="O29" s="82">
        <f t="shared" ref="O29:O32" si="16">SUM(M29:N29)</f>
        <v>0</v>
      </c>
      <c r="P29" s="92">
        <f>(I29+L29+O29)</f>
        <v>15150000</v>
      </c>
      <c r="Q29" s="84">
        <f>F29-P29</f>
        <v>8250000</v>
      </c>
      <c r="R29" s="41"/>
      <c r="S29" s="85"/>
    </row>
    <row r="30" spans="1:19" ht="22.95" customHeight="1" x14ac:dyDescent="0.3">
      <c r="A30" s="87">
        <f t="shared" ref="A30" si="17">A29+1</f>
        <v>2</v>
      </c>
      <c r="B30" s="80" t="s">
        <v>150</v>
      </c>
      <c r="C30" s="1154" t="s">
        <v>151</v>
      </c>
      <c r="D30" s="1155"/>
      <c r="E30" s="1156"/>
      <c r="F30" s="90">
        <v>12150000</v>
      </c>
      <c r="G30" s="82">
        <v>0</v>
      </c>
      <c r="H30" s="82">
        <v>0</v>
      </c>
      <c r="I30" s="82">
        <f t="shared" ref="I30:I31" si="18">SUM(G30:H30)</f>
        <v>0</v>
      </c>
      <c r="J30" s="82">
        <v>0</v>
      </c>
      <c r="K30" s="82">
        <v>0</v>
      </c>
      <c r="L30" s="82">
        <f t="shared" si="15"/>
        <v>0</v>
      </c>
      <c r="M30" s="82">
        <v>0</v>
      </c>
      <c r="N30" s="82">
        <v>0</v>
      </c>
      <c r="O30" s="82">
        <f t="shared" si="16"/>
        <v>0</v>
      </c>
      <c r="P30" s="92">
        <f t="shared" ref="P30:P31" si="19">(I30+L30+O30)</f>
        <v>0</v>
      </c>
      <c r="Q30" s="84">
        <f t="shared" ref="Q30:Q32" si="20">F30-P30</f>
        <v>12150000</v>
      </c>
      <c r="R30" s="41"/>
      <c r="S30" s="85"/>
    </row>
    <row r="31" spans="1:19" ht="29.25" customHeight="1" x14ac:dyDescent="0.3">
      <c r="A31" s="87">
        <v>3</v>
      </c>
      <c r="B31" s="80" t="s">
        <v>152</v>
      </c>
      <c r="C31" s="1154" t="s">
        <v>153</v>
      </c>
      <c r="D31" s="1155"/>
      <c r="E31" s="1156"/>
      <c r="F31" s="90">
        <v>9600000</v>
      </c>
      <c r="G31" s="82">
        <v>0</v>
      </c>
      <c r="H31" s="82">
        <v>0</v>
      </c>
      <c r="I31" s="82">
        <f t="shared" si="18"/>
        <v>0</v>
      </c>
      <c r="J31" s="82">
        <v>2700000</v>
      </c>
      <c r="K31" s="82">
        <v>1350000</v>
      </c>
      <c r="L31" s="82">
        <f t="shared" si="15"/>
        <v>4050000</v>
      </c>
      <c r="M31" s="82">
        <v>0</v>
      </c>
      <c r="N31" s="82">
        <v>0</v>
      </c>
      <c r="O31" s="82">
        <f t="shared" si="16"/>
        <v>0</v>
      </c>
      <c r="P31" s="92">
        <f t="shared" si="19"/>
        <v>4050000</v>
      </c>
      <c r="Q31" s="84">
        <f t="shared" si="20"/>
        <v>5550000</v>
      </c>
      <c r="R31" s="41"/>
      <c r="S31" s="85"/>
    </row>
    <row r="32" spans="1:19" ht="24" customHeight="1" x14ac:dyDescent="0.3">
      <c r="A32" s="87">
        <v>4</v>
      </c>
      <c r="B32" s="80" t="s">
        <v>154</v>
      </c>
      <c r="C32" s="1154" t="s">
        <v>155</v>
      </c>
      <c r="D32" s="1155"/>
      <c r="E32" s="1156"/>
      <c r="F32" s="90">
        <v>4850000</v>
      </c>
      <c r="G32" s="82">
        <v>0</v>
      </c>
      <c r="H32" s="82">
        <v>0</v>
      </c>
      <c r="I32" s="82">
        <f t="shared" ref="I32" si="21">SUM(G32:H32)</f>
        <v>0</v>
      </c>
      <c r="J32" s="82">
        <v>0</v>
      </c>
      <c r="K32" s="82">
        <v>0</v>
      </c>
      <c r="L32" s="82">
        <f t="shared" si="15"/>
        <v>0</v>
      </c>
      <c r="M32" s="82">
        <v>2000000</v>
      </c>
      <c r="N32" s="82">
        <v>0</v>
      </c>
      <c r="O32" s="82">
        <f t="shared" si="16"/>
        <v>2000000</v>
      </c>
      <c r="P32" s="92">
        <f>(I32+L32+O32)</f>
        <v>2000000</v>
      </c>
      <c r="Q32" s="84">
        <f t="shared" si="20"/>
        <v>2850000</v>
      </c>
      <c r="R32" s="41"/>
      <c r="S32" s="85"/>
    </row>
    <row r="33" spans="1:19" s="69" customFormat="1" ht="24" customHeight="1" x14ac:dyDescent="0.3">
      <c r="A33" s="61">
        <v>2</v>
      </c>
      <c r="B33" s="62" t="s">
        <v>156</v>
      </c>
      <c r="C33" s="63" t="s">
        <v>22</v>
      </c>
      <c r="D33" s="64" t="s">
        <v>5</v>
      </c>
      <c r="E33" s="65" t="s">
        <v>26</v>
      </c>
      <c r="F33" s="66">
        <f>F34+F46+F51+F54</f>
        <v>2554270004</v>
      </c>
      <c r="G33" s="66">
        <f t="shared" ref="G33:O33" si="22">G34+G46+G54+G51</f>
        <v>1272792139</v>
      </c>
      <c r="H33" s="66">
        <f t="shared" si="22"/>
        <v>131365739</v>
      </c>
      <c r="I33" s="66">
        <f t="shared" si="22"/>
        <v>1404157878</v>
      </c>
      <c r="J33" s="66">
        <f t="shared" si="22"/>
        <v>465430260</v>
      </c>
      <c r="K33" s="66">
        <f t="shared" si="22"/>
        <v>60650000</v>
      </c>
      <c r="L33" s="66">
        <f t="shared" si="22"/>
        <v>526080260</v>
      </c>
      <c r="M33" s="66">
        <f t="shared" si="22"/>
        <v>17012166</v>
      </c>
      <c r="N33" s="66">
        <f t="shared" si="22"/>
        <v>0</v>
      </c>
      <c r="O33" s="66">
        <f t="shared" si="22"/>
        <v>17012166</v>
      </c>
      <c r="P33" s="66">
        <f>P34+P46+P54+P51</f>
        <v>1947250304</v>
      </c>
      <c r="Q33" s="66">
        <f>Q34+Q46+Q51+Q54</f>
        <v>607019700</v>
      </c>
      <c r="R33" s="67"/>
      <c r="S33" s="68"/>
    </row>
    <row r="34" spans="1:19" s="94" customFormat="1" ht="13.5" customHeight="1" x14ac:dyDescent="0.3">
      <c r="A34" s="70" t="s">
        <v>130</v>
      </c>
      <c r="B34" s="71" t="s">
        <v>157</v>
      </c>
      <c r="C34" s="72" t="s">
        <v>23</v>
      </c>
      <c r="D34" s="73" t="s">
        <v>5</v>
      </c>
      <c r="E34" s="74" t="s">
        <v>158</v>
      </c>
      <c r="F34" s="75">
        <f t="shared" ref="F34:Q34" si="23">SUM(F35:F45)</f>
        <v>1836146984</v>
      </c>
      <c r="G34" s="75">
        <f t="shared" si="23"/>
        <v>1272792139</v>
      </c>
      <c r="H34" s="75">
        <f>SUM(H35:H45)</f>
        <v>131365739</v>
      </c>
      <c r="I34" s="75">
        <f t="shared" si="23"/>
        <v>1404157878</v>
      </c>
      <c r="J34" s="75">
        <f t="shared" si="23"/>
        <v>0</v>
      </c>
      <c r="K34" s="75">
        <f t="shared" si="23"/>
        <v>0</v>
      </c>
      <c r="L34" s="75">
        <f t="shared" si="23"/>
        <v>0</v>
      </c>
      <c r="M34" s="75">
        <f t="shared" si="23"/>
        <v>0</v>
      </c>
      <c r="N34" s="75">
        <f t="shared" si="23"/>
        <v>0</v>
      </c>
      <c r="O34" s="75">
        <f t="shared" si="23"/>
        <v>0</v>
      </c>
      <c r="P34" s="75">
        <f t="shared" si="23"/>
        <v>1404157878</v>
      </c>
      <c r="Q34" s="75">
        <f t="shared" si="23"/>
        <v>431989106</v>
      </c>
      <c r="R34" s="76">
        <v>3</v>
      </c>
      <c r="S34" s="93"/>
    </row>
    <row r="35" spans="1:19" ht="13.5" customHeight="1" x14ac:dyDescent="0.3">
      <c r="A35" s="87">
        <v>1</v>
      </c>
      <c r="B35" s="80" t="s">
        <v>159</v>
      </c>
      <c r="C35" s="1154" t="s">
        <v>160</v>
      </c>
      <c r="D35" s="1155"/>
      <c r="E35" s="1156"/>
      <c r="F35" s="90">
        <v>1357105330</v>
      </c>
      <c r="G35" s="82">
        <v>950345900</v>
      </c>
      <c r="H35" s="82">
        <v>97648900</v>
      </c>
      <c r="I35" s="82">
        <f>SUM(G35:H35)</f>
        <v>1047994800</v>
      </c>
      <c r="J35" s="82">
        <v>0</v>
      </c>
      <c r="K35" s="82">
        <v>0</v>
      </c>
      <c r="L35" s="82">
        <f t="shared" ref="L35:L45" si="24">SUM(J35:K35)</f>
        <v>0</v>
      </c>
      <c r="M35" s="82">
        <v>0</v>
      </c>
      <c r="N35" s="82">
        <v>0</v>
      </c>
      <c r="O35" s="82">
        <f t="shared" ref="O35:O45" si="25">SUM(M35:N35)</f>
        <v>0</v>
      </c>
      <c r="P35" s="92">
        <f>(I35+L35+O35)</f>
        <v>1047994800</v>
      </c>
      <c r="Q35" s="84">
        <f>F35-P35</f>
        <v>309110530</v>
      </c>
      <c r="R35" s="41"/>
      <c r="S35" s="85"/>
    </row>
    <row r="36" spans="1:19" ht="13.5" customHeight="1" x14ac:dyDescent="0.3">
      <c r="A36" s="87">
        <f t="shared" ref="A36:A45" si="26">A35+1</f>
        <v>2</v>
      </c>
      <c r="B36" s="80" t="s">
        <v>161</v>
      </c>
      <c r="C36" s="1154" t="s">
        <v>162</v>
      </c>
      <c r="D36" s="1155"/>
      <c r="E36" s="1156"/>
      <c r="F36" s="90">
        <v>114887570</v>
      </c>
      <c r="G36" s="82">
        <v>76790014</v>
      </c>
      <c r="H36" s="82">
        <v>7584716</v>
      </c>
      <c r="I36" s="82">
        <f t="shared" ref="I36:I45" si="27">SUM(G36:H36)</f>
        <v>84374730</v>
      </c>
      <c r="J36" s="82">
        <v>0</v>
      </c>
      <c r="K36" s="82">
        <v>0</v>
      </c>
      <c r="L36" s="82">
        <f t="shared" si="24"/>
        <v>0</v>
      </c>
      <c r="M36" s="82">
        <v>0</v>
      </c>
      <c r="N36" s="82">
        <v>0</v>
      </c>
      <c r="O36" s="82">
        <f t="shared" si="25"/>
        <v>0</v>
      </c>
      <c r="P36" s="92">
        <f t="shared" ref="P36:P45" si="28">(I36+L36+O36)</f>
        <v>84374730</v>
      </c>
      <c r="Q36" s="84">
        <f t="shared" ref="Q36:Q45" si="29">F36-P36</f>
        <v>30512840</v>
      </c>
      <c r="R36" s="41"/>
      <c r="S36" s="85"/>
    </row>
    <row r="37" spans="1:19" ht="13.5" customHeight="1" x14ac:dyDescent="0.3">
      <c r="A37" s="87">
        <f t="shared" si="26"/>
        <v>3</v>
      </c>
      <c r="B37" s="80" t="s">
        <v>163</v>
      </c>
      <c r="C37" s="1154" t="s">
        <v>164</v>
      </c>
      <c r="D37" s="1155"/>
      <c r="E37" s="1156"/>
      <c r="F37" s="90">
        <v>173132750</v>
      </c>
      <c r="G37" s="82">
        <v>120650000</v>
      </c>
      <c r="H37" s="82">
        <v>12065000</v>
      </c>
      <c r="I37" s="82">
        <f t="shared" si="27"/>
        <v>132715000</v>
      </c>
      <c r="J37" s="82">
        <v>0</v>
      </c>
      <c r="K37" s="82">
        <v>0</v>
      </c>
      <c r="L37" s="82">
        <f t="shared" si="24"/>
        <v>0</v>
      </c>
      <c r="M37" s="82">
        <v>0</v>
      </c>
      <c r="N37" s="82">
        <v>0</v>
      </c>
      <c r="O37" s="82">
        <f t="shared" si="25"/>
        <v>0</v>
      </c>
      <c r="P37" s="92">
        <f t="shared" si="28"/>
        <v>132715000</v>
      </c>
      <c r="Q37" s="84">
        <f t="shared" si="29"/>
        <v>40417750</v>
      </c>
      <c r="R37" s="41"/>
      <c r="S37" s="85"/>
    </row>
    <row r="38" spans="1:19" ht="13.5" customHeight="1" x14ac:dyDescent="0.3">
      <c r="A38" s="87">
        <f t="shared" si="26"/>
        <v>4</v>
      </c>
      <c r="B38" s="80" t="s">
        <v>165</v>
      </c>
      <c r="C38" s="1206" t="s">
        <v>166</v>
      </c>
      <c r="D38" s="1207"/>
      <c r="E38" s="1208"/>
      <c r="F38" s="90">
        <v>23247000</v>
      </c>
      <c r="G38" s="82">
        <v>10800000</v>
      </c>
      <c r="H38" s="82">
        <v>1080000</v>
      </c>
      <c r="I38" s="82">
        <f t="shared" si="27"/>
        <v>11880000</v>
      </c>
      <c r="J38" s="82">
        <v>0</v>
      </c>
      <c r="K38" s="82">
        <v>0</v>
      </c>
      <c r="L38" s="82">
        <f t="shared" si="24"/>
        <v>0</v>
      </c>
      <c r="M38" s="82">
        <v>0</v>
      </c>
      <c r="N38" s="82">
        <v>0</v>
      </c>
      <c r="O38" s="82">
        <f t="shared" si="25"/>
        <v>0</v>
      </c>
      <c r="P38" s="92">
        <f t="shared" si="28"/>
        <v>11880000</v>
      </c>
      <c r="Q38" s="84">
        <f t="shared" si="29"/>
        <v>11367000</v>
      </c>
      <c r="R38" s="41"/>
      <c r="S38" s="85"/>
    </row>
    <row r="39" spans="1:19" ht="13.5" customHeight="1" x14ac:dyDescent="0.3">
      <c r="A39" s="87">
        <f t="shared" si="26"/>
        <v>5</v>
      </c>
      <c r="B39" s="80" t="s">
        <v>167</v>
      </c>
      <c r="C39" s="1154" t="s">
        <v>168</v>
      </c>
      <c r="D39" s="1155"/>
      <c r="E39" s="1156"/>
      <c r="F39" s="90">
        <v>21022750</v>
      </c>
      <c r="G39" s="82">
        <v>16920000</v>
      </c>
      <c r="H39" s="82">
        <v>2025000</v>
      </c>
      <c r="I39" s="82">
        <f t="shared" si="27"/>
        <v>18945000</v>
      </c>
      <c r="J39" s="82">
        <v>0</v>
      </c>
      <c r="K39" s="82">
        <v>0</v>
      </c>
      <c r="L39" s="82">
        <f t="shared" si="24"/>
        <v>0</v>
      </c>
      <c r="M39" s="82">
        <v>0</v>
      </c>
      <c r="N39" s="82">
        <v>0</v>
      </c>
      <c r="O39" s="82">
        <f t="shared" si="25"/>
        <v>0</v>
      </c>
      <c r="P39" s="92">
        <f t="shared" si="28"/>
        <v>18945000</v>
      </c>
      <c r="Q39" s="84">
        <f t="shared" si="29"/>
        <v>2077750</v>
      </c>
      <c r="R39" s="41"/>
      <c r="S39" s="85"/>
    </row>
    <row r="40" spans="1:19" ht="13.5" customHeight="1" x14ac:dyDescent="0.3">
      <c r="A40" s="87">
        <f t="shared" si="26"/>
        <v>6</v>
      </c>
      <c r="B40" s="80" t="s">
        <v>169</v>
      </c>
      <c r="C40" s="1154" t="s">
        <v>170</v>
      </c>
      <c r="D40" s="1155"/>
      <c r="E40" s="1156"/>
      <c r="F40" s="90">
        <v>74824344</v>
      </c>
      <c r="G40" s="82">
        <v>50259480</v>
      </c>
      <c r="H40" s="82">
        <v>4996980</v>
      </c>
      <c r="I40" s="82">
        <f t="shared" si="27"/>
        <v>55256460</v>
      </c>
      <c r="J40" s="82">
        <v>0</v>
      </c>
      <c r="K40" s="82">
        <v>0</v>
      </c>
      <c r="L40" s="82">
        <f t="shared" si="24"/>
        <v>0</v>
      </c>
      <c r="M40" s="82">
        <v>0</v>
      </c>
      <c r="N40" s="82">
        <v>0</v>
      </c>
      <c r="O40" s="82">
        <f t="shared" si="25"/>
        <v>0</v>
      </c>
      <c r="P40" s="92">
        <f t="shared" si="28"/>
        <v>55256460</v>
      </c>
      <c r="Q40" s="84">
        <f t="shared" si="29"/>
        <v>19567884</v>
      </c>
      <c r="R40" s="41"/>
      <c r="S40" s="85"/>
    </row>
    <row r="41" spans="1:19" ht="13.5" customHeight="1" x14ac:dyDescent="0.3">
      <c r="A41" s="87">
        <f t="shared" si="26"/>
        <v>7</v>
      </c>
      <c r="B41" s="80" t="s">
        <v>171</v>
      </c>
      <c r="C41" s="1154" t="s">
        <v>172</v>
      </c>
      <c r="D41" s="1155"/>
      <c r="E41" s="1156"/>
      <c r="F41" s="90">
        <v>2819880</v>
      </c>
      <c r="G41" s="82">
        <v>2020720</v>
      </c>
      <c r="H41" s="82">
        <v>210033</v>
      </c>
      <c r="I41" s="82">
        <f t="shared" si="27"/>
        <v>2230753</v>
      </c>
      <c r="J41" s="82">
        <v>0</v>
      </c>
      <c r="K41" s="82">
        <v>0</v>
      </c>
      <c r="L41" s="82">
        <f t="shared" si="24"/>
        <v>0</v>
      </c>
      <c r="M41" s="82">
        <v>0</v>
      </c>
      <c r="N41" s="82">
        <v>0</v>
      </c>
      <c r="O41" s="82">
        <f t="shared" si="25"/>
        <v>0</v>
      </c>
      <c r="P41" s="92">
        <f t="shared" si="28"/>
        <v>2230753</v>
      </c>
      <c r="Q41" s="84">
        <f t="shared" si="29"/>
        <v>589127</v>
      </c>
      <c r="R41" s="41"/>
      <c r="S41" s="85"/>
    </row>
    <row r="42" spans="1:19" ht="13.5" customHeight="1" x14ac:dyDescent="0.3">
      <c r="A42" s="87">
        <f t="shared" si="26"/>
        <v>8</v>
      </c>
      <c r="B42" s="80" t="s">
        <v>173</v>
      </c>
      <c r="C42" s="1154" t="s">
        <v>174</v>
      </c>
      <c r="D42" s="1155"/>
      <c r="E42" s="1156"/>
      <c r="F42" s="90">
        <v>18200</v>
      </c>
      <c r="G42" s="82">
        <v>14938</v>
      </c>
      <c r="H42" s="82">
        <v>1531</v>
      </c>
      <c r="I42" s="82">
        <f t="shared" si="27"/>
        <v>16469</v>
      </c>
      <c r="J42" s="82">
        <v>0</v>
      </c>
      <c r="K42" s="82">
        <v>0</v>
      </c>
      <c r="L42" s="82">
        <f t="shared" si="24"/>
        <v>0</v>
      </c>
      <c r="M42" s="82">
        <v>0</v>
      </c>
      <c r="N42" s="82">
        <v>0</v>
      </c>
      <c r="O42" s="82">
        <f t="shared" si="25"/>
        <v>0</v>
      </c>
      <c r="P42" s="92">
        <f t="shared" si="28"/>
        <v>16469</v>
      </c>
      <c r="Q42" s="84">
        <f t="shared" si="29"/>
        <v>1731</v>
      </c>
      <c r="R42" s="41"/>
      <c r="S42" s="85"/>
    </row>
    <row r="43" spans="1:19" ht="13.5" customHeight="1" x14ac:dyDescent="0.3">
      <c r="A43" s="87">
        <f t="shared" si="26"/>
        <v>9</v>
      </c>
      <c r="B43" s="80" t="s">
        <v>175</v>
      </c>
      <c r="C43" s="1154" t="s">
        <v>176</v>
      </c>
      <c r="D43" s="1155"/>
      <c r="E43" s="1156"/>
      <c r="F43" s="90">
        <v>57922128</v>
      </c>
      <c r="G43" s="82">
        <v>37679827</v>
      </c>
      <c r="H43" s="82">
        <v>4816145</v>
      </c>
      <c r="I43" s="82">
        <f t="shared" si="27"/>
        <v>42495972</v>
      </c>
      <c r="J43" s="82">
        <v>0</v>
      </c>
      <c r="K43" s="82">
        <v>0</v>
      </c>
      <c r="L43" s="82">
        <f t="shared" si="24"/>
        <v>0</v>
      </c>
      <c r="M43" s="82">
        <v>0</v>
      </c>
      <c r="N43" s="82">
        <v>0</v>
      </c>
      <c r="O43" s="82">
        <f t="shared" si="25"/>
        <v>0</v>
      </c>
      <c r="P43" s="92">
        <f t="shared" si="28"/>
        <v>42495972</v>
      </c>
      <c r="Q43" s="84">
        <f t="shared" si="29"/>
        <v>15426156</v>
      </c>
      <c r="R43" s="41"/>
      <c r="S43" s="85"/>
    </row>
    <row r="44" spans="1:19" ht="13.5" customHeight="1" x14ac:dyDescent="0.3">
      <c r="A44" s="87">
        <f t="shared" si="26"/>
        <v>10</v>
      </c>
      <c r="B44" s="80" t="s">
        <v>177</v>
      </c>
      <c r="C44" s="1154" t="s">
        <v>178</v>
      </c>
      <c r="D44" s="1155"/>
      <c r="E44" s="1156"/>
      <c r="F44" s="90">
        <v>2791752</v>
      </c>
      <c r="G44" s="82">
        <v>1827825</v>
      </c>
      <c r="H44" s="82">
        <v>234360</v>
      </c>
      <c r="I44" s="82">
        <f t="shared" si="27"/>
        <v>2062185</v>
      </c>
      <c r="J44" s="82">
        <v>0</v>
      </c>
      <c r="K44" s="82">
        <v>0</v>
      </c>
      <c r="L44" s="82">
        <f t="shared" si="24"/>
        <v>0</v>
      </c>
      <c r="M44" s="82">
        <v>0</v>
      </c>
      <c r="N44" s="82">
        <v>0</v>
      </c>
      <c r="O44" s="82">
        <f t="shared" si="25"/>
        <v>0</v>
      </c>
      <c r="P44" s="92">
        <f t="shared" si="28"/>
        <v>2062185</v>
      </c>
      <c r="Q44" s="84">
        <f t="shared" si="29"/>
        <v>729567</v>
      </c>
      <c r="R44" s="41"/>
      <c r="S44" s="85"/>
    </row>
    <row r="45" spans="1:19" ht="13.5" customHeight="1" x14ac:dyDescent="0.3">
      <c r="A45" s="87">
        <f t="shared" si="26"/>
        <v>11</v>
      </c>
      <c r="B45" s="80" t="s">
        <v>179</v>
      </c>
      <c r="C45" s="1154" t="s">
        <v>180</v>
      </c>
      <c r="D45" s="1155"/>
      <c r="E45" s="1156"/>
      <c r="F45" s="90">
        <v>8375280</v>
      </c>
      <c r="G45" s="82">
        <v>5483435</v>
      </c>
      <c r="H45" s="82">
        <v>703074</v>
      </c>
      <c r="I45" s="82">
        <f t="shared" si="27"/>
        <v>6186509</v>
      </c>
      <c r="J45" s="82">
        <v>0</v>
      </c>
      <c r="K45" s="82">
        <v>0</v>
      </c>
      <c r="L45" s="82">
        <f t="shared" si="24"/>
        <v>0</v>
      </c>
      <c r="M45" s="82">
        <v>0</v>
      </c>
      <c r="N45" s="82">
        <v>0</v>
      </c>
      <c r="O45" s="82">
        <f t="shared" si="25"/>
        <v>0</v>
      </c>
      <c r="P45" s="92">
        <f t="shared" si="28"/>
        <v>6186509</v>
      </c>
      <c r="Q45" s="84">
        <f t="shared" si="29"/>
        <v>2188771</v>
      </c>
      <c r="R45" s="41"/>
      <c r="S45" s="85"/>
    </row>
    <row r="46" spans="1:19" s="94" customFormat="1" ht="27" customHeight="1" x14ac:dyDescent="0.3">
      <c r="A46" s="70" t="s">
        <v>146</v>
      </c>
      <c r="B46" s="71" t="s">
        <v>181</v>
      </c>
      <c r="C46" s="72" t="s">
        <v>23</v>
      </c>
      <c r="D46" s="73" t="s">
        <v>5</v>
      </c>
      <c r="E46" s="74" t="s">
        <v>182</v>
      </c>
      <c r="F46" s="75">
        <f t="shared" ref="F46:M46" si="30">SUM(F47:F50)</f>
        <v>293943720</v>
      </c>
      <c r="G46" s="75">
        <f t="shared" si="30"/>
        <v>0</v>
      </c>
      <c r="H46" s="75">
        <f t="shared" si="30"/>
        <v>0</v>
      </c>
      <c r="I46" s="75">
        <f t="shared" si="30"/>
        <v>0</v>
      </c>
      <c r="J46" s="75">
        <f t="shared" si="30"/>
        <v>270139260</v>
      </c>
      <c r="K46" s="75">
        <f t="shared" si="30"/>
        <v>0</v>
      </c>
      <c r="L46" s="75">
        <f t="shared" si="30"/>
        <v>270139260</v>
      </c>
      <c r="M46" s="75">
        <f t="shared" si="30"/>
        <v>0</v>
      </c>
      <c r="N46" s="75">
        <f>SUM(N47:N50)</f>
        <v>0</v>
      </c>
      <c r="O46" s="75">
        <f t="shared" ref="O46:Q46" si="31">SUM(O47:O50)</f>
        <v>0</v>
      </c>
      <c r="P46" s="75">
        <f t="shared" si="31"/>
        <v>270139260</v>
      </c>
      <c r="Q46" s="75">
        <f t="shared" si="31"/>
        <v>23804460</v>
      </c>
      <c r="R46" s="76">
        <v>4</v>
      </c>
      <c r="S46" s="93"/>
    </row>
    <row r="47" spans="1:19" ht="14.25" customHeight="1" x14ac:dyDescent="0.3">
      <c r="A47" s="87">
        <v>1</v>
      </c>
      <c r="B47" s="80" t="s">
        <v>183</v>
      </c>
      <c r="C47" s="1154" t="s">
        <v>184</v>
      </c>
      <c r="D47" s="1155"/>
      <c r="E47" s="1156"/>
      <c r="F47" s="90">
        <v>278880000</v>
      </c>
      <c r="G47" s="82">
        <v>0</v>
      </c>
      <c r="H47" s="82">
        <v>0</v>
      </c>
      <c r="I47" s="82">
        <f t="shared" ref="I47:I50" si="32">SUM(G47:H47)</f>
        <v>0</v>
      </c>
      <c r="J47" s="82">
        <v>258960000</v>
      </c>
      <c r="K47" s="82">
        <v>0</v>
      </c>
      <c r="L47" s="82">
        <f t="shared" ref="L47:L50" si="33">SUM(J47:K47)</f>
        <v>258960000</v>
      </c>
      <c r="M47" s="82">
        <v>0</v>
      </c>
      <c r="N47" s="82">
        <v>0</v>
      </c>
      <c r="O47" s="82">
        <f t="shared" ref="O47:O50" si="34">SUM(M47:N47)</f>
        <v>0</v>
      </c>
      <c r="P47" s="92">
        <f t="shared" ref="P47:P53" si="35">(I47+L47+O47)</f>
        <v>258960000</v>
      </c>
      <c r="Q47" s="84">
        <f t="shared" ref="Q47:Q53" si="36">F47-P47</f>
        <v>19920000</v>
      </c>
      <c r="R47" s="41"/>
      <c r="S47" s="85"/>
    </row>
    <row r="48" spans="1:19" ht="14.25" customHeight="1" x14ac:dyDescent="0.3">
      <c r="A48" s="87">
        <f t="shared" ref="A48" si="37">A47+1</f>
        <v>2</v>
      </c>
      <c r="B48" s="80" t="s">
        <v>185</v>
      </c>
      <c r="C48" s="1154" t="s">
        <v>186</v>
      </c>
      <c r="D48" s="1155"/>
      <c r="E48" s="1156"/>
      <c r="F48" s="90">
        <v>13272000</v>
      </c>
      <c r="G48" s="82">
        <v>0</v>
      </c>
      <c r="H48" s="82">
        <v>0</v>
      </c>
      <c r="I48" s="82">
        <f t="shared" si="32"/>
        <v>0</v>
      </c>
      <c r="J48" s="82">
        <v>9515520</v>
      </c>
      <c r="K48" s="82">
        <v>0</v>
      </c>
      <c r="L48" s="82">
        <f t="shared" si="33"/>
        <v>9515520</v>
      </c>
      <c r="M48" s="82">
        <v>0</v>
      </c>
      <c r="N48" s="82">
        <v>0</v>
      </c>
      <c r="O48" s="82">
        <f t="shared" si="34"/>
        <v>0</v>
      </c>
      <c r="P48" s="92">
        <f t="shared" si="35"/>
        <v>9515520</v>
      </c>
      <c r="Q48" s="84">
        <f t="shared" si="36"/>
        <v>3756480</v>
      </c>
      <c r="R48" s="41"/>
      <c r="S48" s="85"/>
    </row>
    <row r="49" spans="1:19" ht="14.25" customHeight="1" x14ac:dyDescent="0.3">
      <c r="A49" s="87"/>
      <c r="B49" s="80" t="s">
        <v>187</v>
      </c>
      <c r="C49" s="1154" t="s">
        <v>188</v>
      </c>
      <c r="D49" s="1155"/>
      <c r="E49" s="1156"/>
      <c r="F49" s="90">
        <v>796320</v>
      </c>
      <c r="G49" s="82">
        <v>0</v>
      </c>
      <c r="H49" s="82">
        <v>0</v>
      </c>
      <c r="I49" s="82">
        <f t="shared" si="32"/>
        <v>0</v>
      </c>
      <c r="J49" s="82">
        <v>739440</v>
      </c>
      <c r="K49" s="82">
        <v>0</v>
      </c>
      <c r="L49" s="82">
        <f t="shared" si="33"/>
        <v>739440</v>
      </c>
      <c r="M49" s="82">
        <v>0</v>
      </c>
      <c r="N49" s="82">
        <v>0</v>
      </c>
      <c r="O49" s="82">
        <f t="shared" si="34"/>
        <v>0</v>
      </c>
      <c r="P49" s="92">
        <f t="shared" si="35"/>
        <v>739440</v>
      </c>
      <c r="Q49" s="84">
        <f t="shared" si="36"/>
        <v>56880</v>
      </c>
      <c r="R49" s="41"/>
      <c r="S49" s="85"/>
    </row>
    <row r="50" spans="1:19" ht="14.25" customHeight="1" x14ac:dyDescent="0.3">
      <c r="A50" s="95">
        <f>A48+1</f>
        <v>3</v>
      </c>
      <c r="B50" s="96" t="s">
        <v>189</v>
      </c>
      <c r="C50" s="1203" t="s">
        <v>190</v>
      </c>
      <c r="D50" s="1204"/>
      <c r="E50" s="1205"/>
      <c r="F50" s="97">
        <v>995400</v>
      </c>
      <c r="G50" s="82">
        <v>0</v>
      </c>
      <c r="H50" s="82">
        <v>0</v>
      </c>
      <c r="I50" s="82">
        <f t="shared" si="32"/>
        <v>0</v>
      </c>
      <c r="J50" s="82">
        <v>924300</v>
      </c>
      <c r="K50" s="82">
        <v>0</v>
      </c>
      <c r="L50" s="82">
        <f t="shared" si="33"/>
        <v>924300</v>
      </c>
      <c r="M50" s="82">
        <v>0</v>
      </c>
      <c r="N50" s="82">
        <v>0</v>
      </c>
      <c r="O50" s="82">
        <f t="shared" si="34"/>
        <v>0</v>
      </c>
      <c r="P50" s="92">
        <f t="shared" si="35"/>
        <v>924300</v>
      </c>
      <c r="Q50" s="84">
        <f t="shared" si="36"/>
        <v>71100</v>
      </c>
      <c r="R50" s="41"/>
      <c r="S50" s="85"/>
    </row>
    <row r="51" spans="1:19" s="105" customFormat="1" ht="42.75" customHeight="1" x14ac:dyDescent="0.3">
      <c r="A51" s="98" t="s">
        <v>146</v>
      </c>
      <c r="B51" s="99" t="s">
        <v>191</v>
      </c>
      <c r="C51" s="100" t="s">
        <v>23</v>
      </c>
      <c r="D51" s="101" t="s">
        <v>5</v>
      </c>
      <c r="E51" s="102" t="s">
        <v>192</v>
      </c>
      <c r="F51" s="103">
        <f>SUM(F52:F53)</f>
        <v>25000000</v>
      </c>
      <c r="G51" s="103">
        <f>SUM(G52:G53)</f>
        <v>0</v>
      </c>
      <c r="H51" s="103">
        <f t="shared" ref="H51:Q51" si="38">SUM(H52:H53)</f>
        <v>0</v>
      </c>
      <c r="I51" s="103">
        <f t="shared" si="38"/>
        <v>0</v>
      </c>
      <c r="J51" s="103">
        <f t="shared" si="38"/>
        <v>22924000</v>
      </c>
      <c r="K51" s="103">
        <f t="shared" si="38"/>
        <v>0</v>
      </c>
      <c r="L51" s="103">
        <f t="shared" si="38"/>
        <v>22924000</v>
      </c>
      <c r="M51" s="103">
        <f t="shared" si="38"/>
        <v>0</v>
      </c>
      <c r="N51" s="103">
        <f t="shared" si="38"/>
        <v>0</v>
      </c>
      <c r="O51" s="103">
        <f t="shared" si="38"/>
        <v>0</v>
      </c>
      <c r="P51" s="103">
        <f t="shared" si="38"/>
        <v>22924000</v>
      </c>
      <c r="Q51" s="103">
        <f t="shared" si="38"/>
        <v>2076000</v>
      </c>
      <c r="R51" s="104"/>
      <c r="S51" s="104"/>
    </row>
    <row r="52" spans="1:19" s="109" customFormat="1" ht="14.25" customHeight="1" x14ac:dyDescent="0.3">
      <c r="A52" s="106">
        <v>1</v>
      </c>
      <c r="B52" s="107" t="s">
        <v>193</v>
      </c>
      <c r="C52" s="1154" t="s">
        <v>141</v>
      </c>
      <c r="D52" s="1155"/>
      <c r="E52" s="1156"/>
      <c r="F52" s="90">
        <v>10640000</v>
      </c>
      <c r="G52" s="90">
        <v>0</v>
      </c>
      <c r="H52" s="90">
        <v>0</v>
      </c>
      <c r="I52" s="90">
        <f>SUM(G52:H52)</f>
        <v>0</v>
      </c>
      <c r="J52" s="90">
        <v>8575000</v>
      </c>
      <c r="K52" s="90">
        <v>0</v>
      </c>
      <c r="L52" s="90">
        <f>SUM(J52:K52)</f>
        <v>8575000</v>
      </c>
      <c r="M52" s="90">
        <v>0</v>
      </c>
      <c r="N52" s="90">
        <v>0</v>
      </c>
      <c r="O52" s="90">
        <f>SUM(M52:N52)</f>
        <v>0</v>
      </c>
      <c r="P52" s="92">
        <f t="shared" si="35"/>
        <v>8575000</v>
      </c>
      <c r="Q52" s="84">
        <f t="shared" si="36"/>
        <v>2065000</v>
      </c>
      <c r="R52" s="108"/>
      <c r="S52" s="108"/>
    </row>
    <row r="53" spans="1:19" s="109" customFormat="1" ht="14.25" customHeight="1" x14ac:dyDescent="0.3">
      <c r="A53" s="106">
        <v>2</v>
      </c>
      <c r="B53" s="107" t="s">
        <v>194</v>
      </c>
      <c r="C53" s="1154" t="s">
        <v>145</v>
      </c>
      <c r="D53" s="1155"/>
      <c r="E53" s="1156"/>
      <c r="F53" s="90">
        <v>14360000</v>
      </c>
      <c r="G53" s="90">
        <v>0</v>
      </c>
      <c r="H53" s="90">
        <v>0</v>
      </c>
      <c r="I53" s="90">
        <f>SUM(G53:H53)</f>
        <v>0</v>
      </c>
      <c r="J53" s="90">
        <v>14349000</v>
      </c>
      <c r="K53" s="90">
        <v>0</v>
      </c>
      <c r="L53" s="90">
        <f>SUM(J53:K53)</f>
        <v>14349000</v>
      </c>
      <c r="M53" s="90">
        <v>0</v>
      </c>
      <c r="N53" s="90">
        <v>0</v>
      </c>
      <c r="O53" s="90">
        <f>SUM(M53:N53)</f>
        <v>0</v>
      </c>
      <c r="P53" s="92">
        <f t="shared" si="35"/>
        <v>14349000</v>
      </c>
      <c r="Q53" s="84">
        <f t="shared" si="36"/>
        <v>11000</v>
      </c>
      <c r="R53" s="108"/>
      <c r="S53" s="108"/>
    </row>
    <row r="54" spans="1:19" s="94" customFormat="1" ht="41.25" customHeight="1" x14ac:dyDescent="0.3">
      <c r="A54" s="110" t="s">
        <v>195</v>
      </c>
      <c r="B54" s="111" t="s">
        <v>196</v>
      </c>
      <c r="C54" s="112" t="s">
        <v>23</v>
      </c>
      <c r="D54" s="113" t="s">
        <v>5</v>
      </c>
      <c r="E54" s="114" t="s">
        <v>197</v>
      </c>
      <c r="F54" s="115">
        <f>SUM(F55:F61)</f>
        <v>399179300</v>
      </c>
      <c r="G54" s="115">
        <f t="shared" ref="G54:M54" si="39">SUM(G55:G61)</f>
        <v>0</v>
      </c>
      <c r="H54" s="115">
        <f t="shared" si="39"/>
        <v>0</v>
      </c>
      <c r="I54" s="115">
        <f t="shared" si="39"/>
        <v>0</v>
      </c>
      <c r="J54" s="115">
        <f t="shared" si="39"/>
        <v>172367000</v>
      </c>
      <c r="K54" s="115">
        <f t="shared" si="39"/>
        <v>60650000</v>
      </c>
      <c r="L54" s="115">
        <f t="shared" si="39"/>
        <v>233017000</v>
      </c>
      <c r="M54" s="115">
        <f t="shared" si="39"/>
        <v>17012166</v>
      </c>
      <c r="N54" s="115">
        <f>SUM(N55:N61)</f>
        <v>0</v>
      </c>
      <c r="O54" s="115">
        <f t="shared" ref="O54:Q54" si="40">SUM(O55:O61)</f>
        <v>17012166</v>
      </c>
      <c r="P54" s="115">
        <f t="shared" si="40"/>
        <v>250029166</v>
      </c>
      <c r="Q54" s="115">
        <f t="shared" si="40"/>
        <v>149150134</v>
      </c>
      <c r="R54" s="76">
        <v>5</v>
      </c>
      <c r="S54" s="93"/>
    </row>
    <row r="55" spans="1:19" ht="14.25" customHeight="1" x14ac:dyDescent="0.3">
      <c r="A55" s="87">
        <v>1</v>
      </c>
      <c r="B55" s="80" t="s">
        <v>198</v>
      </c>
      <c r="C55" s="1154" t="s">
        <v>155</v>
      </c>
      <c r="D55" s="1155"/>
      <c r="E55" s="1156"/>
      <c r="F55" s="90">
        <v>49392200</v>
      </c>
      <c r="G55" s="82">
        <v>0</v>
      </c>
      <c r="H55" s="82">
        <v>0</v>
      </c>
      <c r="I55" s="82">
        <f t="shared" ref="I55:I61" si="41">SUM(G55:H55)</f>
        <v>0</v>
      </c>
      <c r="J55" s="82">
        <v>15210000</v>
      </c>
      <c r="K55" s="82">
        <v>0</v>
      </c>
      <c r="L55" s="82">
        <f t="shared" ref="L55:L61" si="42">SUM(J55:K55)</f>
        <v>15210000</v>
      </c>
      <c r="M55" s="82">
        <v>518200</v>
      </c>
      <c r="N55" s="82">
        <v>0</v>
      </c>
      <c r="O55" s="82">
        <f t="shared" ref="O55:O61" si="43">SUM(M55:N55)</f>
        <v>518200</v>
      </c>
      <c r="P55" s="92">
        <f t="shared" ref="P55:P61" si="44">(I55+L55+O55)</f>
        <v>15728200</v>
      </c>
      <c r="Q55" s="84">
        <f t="shared" ref="Q55:Q61" si="45">F55-P55</f>
        <v>33664000</v>
      </c>
      <c r="R55" s="41"/>
      <c r="S55" s="85"/>
    </row>
    <row r="56" spans="1:19" ht="14.25" customHeight="1" x14ac:dyDescent="0.3">
      <c r="A56" s="87">
        <v>2</v>
      </c>
      <c r="B56" s="80" t="s">
        <v>199</v>
      </c>
      <c r="C56" s="1167" t="s">
        <v>200</v>
      </c>
      <c r="D56" s="1168"/>
      <c r="E56" s="1169"/>
      <c r="F56" s="90">
        <v>1827500</v>
      </c>
      <c r="G56" s="82">
        <v>0</v>
      </c>
      <c r="H56" s="82">
        <v>0</v>
      </c>
      <c r="I56" s="82">
        <f t="shared" si="41"/>
        <v>0</v>
      </c>
      <c r="J56" s="82">
        <v>0</v>
      </c>
      <c r="K56" s="82">
        <v>0</v>
      </c>
      <c r="L56" s="82">
        <f t="shared" si="42"/>
        <v>0</v>
      </c>
      <c r="M56" s="82">
        <v>1827500</v>
      </c>
      <c r="N56" s="82">
        <v>0</v>
      </c>
      <c r="O56" s="82">
        <f t="shared" si="43"/>
        <v>1827500</v>
      </c>
      <c r="P56" s="92">
        <f t="shared" si="44"/>
        <v>1827500</v>
      </c>
      <c r="Q56" s="84">
        <f t="shared" si="45"/>
        <v>0</v>
      </c>
      <c r="R56" s="41"/>
      <c r="S56" s="85"/>
    </row>
    <row r="57" spans="1:19" ht="14.25" customHeight="1" x14ac:dyDescent="0.3">
      <c r="A57" s="87">
        <v>3</v>
      </c>
      <c r="B57" s="80" t="s">
        <v>201</v>
      </c>
      <c r="C57" s="1167" t="s">
        <v>202</v>
      </c>
      <c r="D57" s="1168"/>
      <c r="E57" s="1169"/>
      <c r="F57" s="90">
        <v>2979600</v>
      </c>
      <c r="G57" s="82">
        <v>0</v>
      </c>
      <c r="H57" s="82">
        <v>0</v>
      </c>
      <c r="I57" s="82">
        <f t="shared" si="41"/>
        <v>0</v>
      </c>
      <c r="J57" s="82">
        <v>0</v>
      </c>
      <c r="K57" s="82">
        <v>0</v>
      </c>
      <c r="L57" s="82">
        <f t="shared" si="42"/>
        <v>0</v>
      </c>
      <c r="M57" s="82">
        <v>2979600</v>
      </c>
      <c r="N57" s="82">
        <v>0</v>
      </c>
      <c r="O57" s="82">
        <f t="shared" si="43"/>
        <v>2979600</v>
      </c>
      <c r="P57" s="92">
        <f t="shared" si="44"/>
        <v>2979600</v>
      </c>
      <c r="Q57" s="84">
        <f t="shared" si="45"/>
        <v>0</v>
      </c>
      <c r="R57" s="41"/>
      <c r="S57" s="85"/>
    </row>
    <row r="58" spans="1:19" ht="14.25" customHeight="1" x14ac:dyDescent="0.3">
      <c r="A58" s="87">
        <v>4</v>
      </c>
      <c r="B58" s="80" t="s">
        <v>203</v>
      </c>
      <c r="C58" s="1154" t="s">
        <v>141</v>
      </c>
      <c r="D58" s="1155"/>
      <c r="E58" s="1156"/>
      <c r="F58" s="90">
        <v>17500000</v>
      </c>
      <c r="G58" s="82">
        <v>0</v>
      </c>
      <c r="H58" s="82">
        <v>0</v>
      </c>
      <c r="I58" s="82">
        <f t="shared" si="41"/>
        <v>0</v>
      </c>
      <c r="J58" s="82">
        <v>7000000</v>
      </c>
      <c r="K58" s="82">
        <v>0</v>
      </c>
      <c r="L58" s="82">
        <f t="shared" si="42"/>
        <v>7000000</v>
      </c>
      <c r="M58" s="82">
        <v>0</v>
      </c>
      <c r="N58" s="82">
        <v>0</v>
      </c>
      <c r="O58" s="82">
        <f t="shared" si="43"/>
        <v>0</v>
      </c>
      <c r="P58" s="92">
        <f t="shared" si="44"/>
        <v>7000000</v>
      </c>
      <c r="Q58" s="84">
        <f t="shared" si="45"/>
        <v>10500000</v>
      </c>
      <c r="R58" s="41"/>
      <c r="S58" s="85"/>
    </row>
    <row r="59" spans="1:19" ht="15.75" customHeight="1" x14ac:dyDescent="0.3">
      <c r="A59" s="87">
        <v>5</v>
      </c>
      <c r="B59" s="80" t="s">
        <v>204</v>
      </c>
      <c r="C59" s="1154" t="s">
        <v>205</v>
      </c>
      <c r="D59" s="1155"/>
      <c r="E59" s="1156"/>
      <c r="F59" s="90">
        <v>258600000</v>
      </c>
      <c r="G59" s="82">
        <v>0</v>
      </c>
      <c r="H59" s="82">
        <v>0</v>
      </c>
      <c r="I59" s="82">
        <f t="shared" si="41"/>
        <v>0</v>
      </c>
      <c r="J59" s="82">
        <v>133300000</v>
      </c>
      <c r="K59" s="82">
        <v>60650000</v>
      </c>
      <c r="L59" s="82">
        <f t="shared" si="42"/>
        <v>193950000</v>
      </c>
      <c r="M59" s="82">
        <v>0</v>
      </c>
      <c r="N59" s="82">
        <v>0</v>
      </c>
      <c r="O59" s="82">
        <f t="shared" si="43"/>
        <v>0</v>
      </c>
      <c r="P59" s="92">
        <f t="shared" si="44"/>
        <v>193950000</v>
      </c>
      <c r="Q59" s="84">
        <f t="shared" si="45"/>
        <v>64650000</v>
      </c>
      <c r="R59" s="41"/>
      <c r="S59" s="85"/>
    </row>
    <row r="60" spans="1:19" ht="13.5" customHeight="1" x14ac:dyDescent="0.3">
      <c r="A60" s="87">
        <v>6</v>
      </c>
      <c r="B60" s="80" t="s">
        <v>206</v>
      </c>
      <c r="C60" s="1154" t="s">
        <v>145</v>
      </c>
      <c r="D60" s="1155"/>
      <c r="E60" s="1156"/>
      <c r="F60" s="90">
        <v>45200000</v>
      </c>
      <c r="G60" s="82">
        <v>0</v>
      </c>
      <c r="H60" s="82">
        <v>0</v>
      </c>
      <c r="I60" s="82">
        <f t="shared" si="41"/>
        <v>0</v>
      </c>
      <c r="J60" s="82">
        <v>16857000</v>
      </c>
      <c r="K60" s="82">
        <v>0</v>
      </c>
      <c r="L60" s="82">
        <f t="shared" si="42"/>
        <v>16857000</v>
      </c>
      <c r="M60" s="82">
        <v>0</v>
      </c>
      <c r="N60" s="82">
        <v>0</v>
      </c>
      <c r="O60" s="82">
        <f t="shared" si="43"/>
        <v>0</v>
      </c>
      <c r="P60" s="92">
        <f t="shared" si="44"/>
        <v>16857000</v>
      </c>
      <c r="Q60" s="84">
        <f t="shared" si="45"/>
        <v>28343000</v>
      </c>
      <c r="R60" s="41"/>
      <c r="S60" s="85"/>
    </row>
    <row r="61" spans="1:19" ht="13.5" customHeight="1" x14ac:dyDescent="0.3">
      <c r="A61" s="116">
        <v>7</v>
      </c>
      <c r="B61" s="80" t="s">
        <v>207</v>
      </c>
      <c r="C61" s="1170" t="s">
        <v>208</v>
      </c>
      <c r="D61" s="1171"/>
      <c r="E61" s="1172"/>
      <c r="F61" s="82">
        <v>23680000</v>
      </c>
      <c r="G61" s="82">
        <v>0</v>
      </c>
      <c r="H61" s="82">
        <v>0</v>
      </c>
      <c r="I61" s="82">
        <f t="shared" si="41"/>
        <v>0</v>
      </c>
      <c r="J61" s="82">
        <v>0</v>
      </c>
      <c r="K61" s="82">
        <v>0</v>
      </c>
      <c r="L61" s="82">
        <f t="shared" si="42"/>
        <v>0</v>
      </c>
      <c r="M61" s="82">
        <v>11686866</v>
      </c>
      <c r="N61" s="82">
        <v>0</v>
      </c>
      <c r="O61" s="82">
        <f t="shared" si="43"/>
        <v>11686866</v>
      </c>
      <c r="P61" s="92">
        <f t="shared" si="44"/>
        <v>11686866</v>
      </c>
      <c r="Q61" s="84">
        <f t="shared" si="45"/>
        <v>11993134</v>
      </c>
      <c r="R61" s="41"/>
      <c r="S61" s="85"/>
    </row>
    <row r="62" spans="1:19" s="69" customFormat="1" ht="27.75" customHeight="1" x14ac:dyDescent="0.3">
      <c r="A62" s="61">
        <v>3</v>
      </c>
      <c r="B62" s="62" t="s">
        <v>209</v>
      </c>
      <c r="C62" s="63" t="s">
        <v>22</v>
      </c>
      <c r="D62" s="64" t="s">
        <v>5</v>
      </c>
      <c r="E62" s="65" t="s">
        <v>210</v>
      </c>
      <c r="F62" s="66">
        <f t="shared" ref="F62:Q62" si="46">F63+F65+F76+F78+F81</f>
        <v>354200500</v>
      </c>
      <c r="G62" s="66">
        <f t="shared" si="46"/>
        <v>0</v>
      </c>
      <c r="H62" s="66">
        <f t="shared" si="46"/>
        <v>0</v>
      </c>
      <c r="I62" s="66">
        <f t="shared" si="46"/>
        <v>0</v>
      </c>
      <c r="J62" s="66">
        <f t="shared" si="46"/>
        <v>135709100</v>
      </c>
      <c r="K62" s="66">
        <f t="shared" si="46"/>
        <v>21370000</v>
      </c>
      <c r="L62" s="66">
        <f t="shared" si="46"/>
        <v>157079100</v>
      </c>
      <c r="M62" s="66">
        <f t="shared" si="46"/>
        <v>114388152</v>
      </c>
      <c r="N62" s="66">
        <f t="shared" si="46"/>
        <v>1600000</v>
      </c>
      <c r="O62" s="66">
        <f t="shared" si="46"/>
        <v>115988152</v>
      </c>
      <c r="P62" s="66">
        <f t="shared" si="46"/>
        <v>273067252</v>
      </c>
      <c r="Q62" s="66">
        <f t="shared" si="46"/>
        <v>81133248</v>
      </c>
      <c r="R62" s="67"/>
      <c r="S62" s="68"/>
    </row>
    <row r="63" spans="1:19" s="118" customFormat="1" ht="39" customHeight="1" x14ac:dyDescent="0.3">
      <c r="A63" s="70" t="s">
        <v>130</v>
      </c>
      <c r="B63" s="71" t="s">
        <v>211</v>
      </c>
      <c r="C63" s="72" t="s">
        <v>23</v>
      </c>
      <c r="D63" s="73" t="s">
        <v>5</v>
      </c>
      <c r="E63" s="74" t="s">
        <v>27</v>
      </c>
      <c r="F63" s="75">
        <f t="shared" ref="F63" si="47">SUM(F64:F64)</f>
        <v>7497100</v>
      </c>
      <c r="G63" s="75">
        <f t="shared" ref="G63:M63" si="48">SUM(G64)</f>
        <v>0</v>
      </c>
      <c r="H63" s="75">
        <f t="shared" si="48"/>
        <v>0</v>
      </c>
      <c r="I63" s="75">
        <f t="shared" si="48"/>
        <v>0</v>
      </c>
      <c r="J63" s="75">
        <f t="shared" si="48"/>
        <v>7094100</v>
      </c>
      <c r="K63" s="75">
        <f t="shared" si="48"/>
        <v>0</v>
      </c>
      <c r="L63" s="75">
        <f t="shared" si="48"/>
        <v>7094100</v>
      </c>
      <c r="M63" s="75">
        <f t="shared" si="48"/>
        <v>0</v>
      </c>
      <c r="N63" s="75">
        <f>SUM(N64)</f>
        <v>0</v>
      </c>
      <c r="O63" s="75">
        <f t="shared" ref="O63:Q63" si="49">SUM(O64)</f>
        <v>0</v>
      </c>
      <c r="P63" s="75">
        <f t="shared" si="49"/>
        <v>7094100</v>
      </c>
      <c r="Q63" s="75">
        <f t="shared" si="49"/>
        <v>403000</v>
      </c>
      <c r="R63" s="76">
        <v>6</v>
      </c>
      <c r="S63" s="117"/>
    </row>
    <row r="64" spans="1:19" s="121" customFormat="1" ht="24.75" customHeight="1" x14ac:dyDescent="0.3">
      <c r="A64" s="119">
        <v>1</v>
      </c>
      <c r="B64" s="80" t="s">
        <v>212</v>
      </c>
      <c r="C64" s="1197" t="s">
        <v>28</v>
      </c>
      <c r="D64" s="1198"/>
      <c r="E64" s="1199"/>
      <c r="F64" s="92">
        <v>7497100</v>
      </c>
      <c r="G64" s="82">
        <v>0</v>
      </c>
      <c r="H64" s="82">
        <v>0</v>
      </c>
      <c r="I64" s="82">
        <f>SUM(G64:H64)</f>
        <v>0</v>
      </c>
      <c r="J64" s="82">
        <v>7094100</v>
      </c>
      <c r="K64" s="82">
        <v>0</v>
      </c>
      <c r="L64" s="82">
        <f>SUM(J64:K64)</f>
        <v>7094100</v>
      </c>
      <c r="M64" s="82">
        <v>0</v>
      </c>
      <c r="N64" s="82">
        <v>0</v>
      </c>
      <c r="O64" s="82">
        <f t="shared" ref="O64" si="50">SUM(M64:N64)</f>
        <v>0</v>
      </c>
      <c r="P64" s="92">
        <f>(I64+L64+O64)</f>
        <v>7094100</v>
      </c>
      <c r="Q64" s="84">
        <f>F64-P64</f>
        <v>403000</v>
      </c>
      <c r="R64" s="41"/>
      <c r="S64" s="120"/>
    </row>
    <row r="65" spans="1:19" s="118" customFormat="1" ht="39" customHeight="1" x14ac:dyDescent="0.3">
      <c r="A65" s="70" t="s">
        <v>29</v>
      </c>
      <c r="B65" s="71" t="s">
        <v>213</v>
      </c>
      <c r="C65" s="72" t="s">
        <v>23</v>
      </c>
      <c r="D65" s="73" t="s">
        <v>5</v>
      </c>
      <c r="E65" s="74" t="s">
        <v>30</v>
      </c>
      <c r="F65" s="75">
        <f>SUM(F66:F75)</f>
        <v>149998600</v>
      </c>
      <c r="G65" s="75">
        <f t="shared" ref="G65:M65" si="51">SUM(G66:G75)</f>
        <v>0</v>
      </c>
      <c r="H65" s="75">
        <f t="shared" si="51"/>
        <v>0</v>
      </c>
      <c r="I65" s="75">
        <f t="shared" si="51"/>
        <v>0</v>
      </c>
      <c r="J65" s="75">
        <f t="shared" si="51"/>
        <v>103350000</v>
      </c>
      <c r="K65" s="75">
        <f t="shared" si="51"/>
        <v>15000000</v>
      </c>
      <c r="L65" s="75">
        <f t="shared" si="51"/>
        <v>118350000</v>
      </c>
      <c r="M65" s="75">
        <f t="shared" si="51"/>
        <v>14254982</v>
      </c>
      <c r="N65" s="75">
        <f>SUM(N66:N75)</f>
        <v>0</v>
      </c>
      <c r="O65" s="75">
        <f t="shared" ref="O65:Q65" si="52">SUM(O66:O75)</f>
        <v>14254982</v>
      </c>
      <c r="P65" s="75">
        <f t="shared" si="52"/>
        <v>132604982</v>
      </c>
      <c r="Q65" s="75">
        <f t="shared" si="52"/>
        <v>17393618</v>
      </c>
      <c r="R65" s="76">
        <v>6</v>
      </c>
      <c r="S65" s="117"/>
    </row>
    <row r="66" spans="1:19" s="121" customFormat="1" ht="15" customHeight="1" x14ac:dyDescent="0.3">
      <c r="A66" s="122">
        <v>1</v>
      </c>
      <c r="B66" s="123" t="s">
        <v>214</v>
      </c>
      <c r="C66" s="1179" t="s">
        <v>215</v>
      </c>
      <c r="D66" s="1180"/>
      <c r="E66" s="1181"/>
      <c r="F66" s="124">
        <v>3090300</v>
      </c>
      <c r="G66" s="125">
        <v>0</v>
      </c>
      <c r="H66" s="125">
        <v>0</v>
      </c>
      <c r="I66" s="125">
        <f t="shared" ref="I66:I75" si="53">SUM(G66:H66)</f>
        <v>0</v>
      </c>
      <c r="J66" s="125">
        <v>0</v>
      </c>
      <c r="K66" s="125">
        <v>0</v>
      </c>
      <c r="L66" s="125">
        <f t="shared" ref="L66:L75" si="54">SUM(J66:K66)</f>
        <v>0</v>
      </c>
      <c r="M66" s="82">
        <v>2860000</v>
      </c>
      <c r="N66" s="82">
        <v>0</v>
      </c>
      <c r="O66" s="82">
        <f t="shared" ref="O66:O75" si="55">SUM(M66:N66)</f>
        <v>2860000</v>
      </c>
      <c r="P66" s="92">
        <f t="shared" ref="P66:P75" si="56">(I66+L66+O66)</f>
        <v>2860000</v>
      </c>
      <c r="Q66" s="84">
        <f t="shared" ref="Q66:Q75" si="57">F66-P66</f>
        <v>230300</v>
      </c>
      <c r="R66" s="41"/>
      <c r="S66" s="120"/>
    </row>
    <row r="67" spans="1:19" s="121" customFormat="1" ht="15" customHeight="1" x14ac:dyDescent="0.3">
      <c r="A67" s="126">
        <v>2</v>
      </c>
      <c r="B67" s="127" t="s">
        <v>216</v>
      </c>
      <c r="C67" s="1200" t="s">
        <v>40</v>
      </c>
      <c r="D67" s="1201"/>
      <c r="E67" s="1202"/>
      <c r="F67" s="83">
        <v>140400</v>
      </c>
      <c r="G67" s="82">
        <v>0</v>
      </c>
      <c r="H67" s="82">
        <v>0</v>
      </c>
      <c r="I67" s="82">
        <f t="shared" si="53"/>
        <v>0</v>
      </c>
      <c r="J67" s="82">
        <v>0</v>
      </c>
      <c r="K67" s="82">
        <v>0</v>
      </c>
      <c r="L67" s="82">
        <f t="shared" si="54"/>
        <v>0</v>
      </c>
      <c r="M67" s="82">
        <v>0</v>
      </c>
      <c r="N67" s="82">
        <v>0</v>
      </c>
      <c r="O67" s="82">
        <f t="shared" si="55"/>
        <v>0</v>
      </c>
      <c r="P67" s="92">
        <f t="shared" si="56"/>
        <v>0</v>
      </c>
      <c r="Q67" s="84">
        <f t="shared" si="57"/>
        <v>140400</v>
      </c>
      <c r="R67" s="41"/>
      <c r="S67" s="120"/>
    </row>
    <row r="68" spans="1:19" s="121" customFormat="1" ht="27" customHeight="1" x14ac:dyDescent="0.3">
      <c r="A68" s="128">
        <v>3</v>
      </c>
      <c r="B68" s="129" t="s">
        <v>217</v>
      </c>
      <c r="C68" s="1188" t="s">
        <v>218</v>
      </c>
      <c r="D68" s="1189"/>
      <c r="E68" s="1190"/>
      <c r="F68" s="83">
        <v>4250600</v>
      </c>
      <c r="G68" s="82">
        <v>0</v>
      </c>
      <c r="H68" s="82">
        <v>0</v>
      </c>
      <c r="I68" s="82">
        <f t="shared" si="53"/>
        <v>0</v>
      </c>
      <c r="J68" s="82">
        <v>4000000</v>
      </c>
      <c r="K68" s="82">
        <v>0</v>
      </c>
      <c r="L68" s="82">
        <f t="shared" si="54"/>
        <v>4000000</v>
      </c>
      <c r="M68" s="82">
        <v>0</v>
      </c>
      <c r="N68" s="82">
        <v>0</v>
      </c>
      <c r="O68" s="82">
        <f t="shared" si="55"/>
        <v>0</v>
      </c>
      <c r="P68" s="92">
        <f t="shared" si="56"/>
        <v>4000000</v>
      </c>
      <c r="Q68" s="84">
        <f t="shared" si="57"/>
        <v>250600</v>
      </c>
      <c r="R68" s="41"/>
      <c r="S68" s="120"/>
    </row>
    <row r="69" spans="1:19" s="121" customFormat="1" ht="27" customHeight="1" x14ac:dyDescent="0.3">
      <c r="A69" s="128">
        <v>4</v>
      </c>
      <c r="B69" s="129" t="s">
        <v>219</v>
      </c>
      <c r="C69" s="1188" t="s">
        <v>220</v>
      </c>
      <c r="D69" s="1189"/>
      <c r="E69" s="1190"/>
      <c r="F69" s="83">
        <v>1785000</v>
      </c>
      <c r="G69" s="82">
        <v>0</v>
      </c>
      <c r="H69" s="82">
        <v>0</v>
      </c>
      <c r="I69" s="82">
        <f t="shared" si="53"/>
        <v>0</v>
      </c>
      <c r="J69" s="82">
        <v>0</v>
      </c>
      <c r="K69" s="82">
        <v>0</v>
      </c>
      <c r="L69" s="82">
        <f t="shared" si="54"/>
        <v>0</v>
      </c>
      <c r="M69" s="82">
        <v>405000</v>
      </c>
      <c r="N69" s="82">
        <v>0</v>
      </c>
      <c r="O69" s="82">
        <f t="shared" si="55"/>
        <v>405000</v>
      </c>
      <c r="P69" s="92">
        <f t="shared" si="56"/>
        <v>405000</v>
      </c>
      <c r="Q69" s="84">
        <f t="shared" si="57"/>
        <v>1380000</v>
      </c>
      <c r="R69" s="41"/>
      <c r="S69" s="120"/>
    </row>
    <row r="70" spans="1:19" s="121" customFormat="1" ht="27" customHeight="1" x14ac:dyDescent="0.3">
      <c r="A70" s="128">
        <v>5</v>
      </c>
      <c r="B70" s="129" t="s">
        <v>221</v>
      </c>
      <c r="C70" s="1188" t="s">
        <v>222</v>
      </c>
      <c r="D70" s="1189"/>
      <c r="E70" s="1190"/>
      <c r="F70" s="83">
        <v>6000000</v>
      </c>
      <c r="G70" s="82">
        <v>0</v>
      </c>
      <c r="H70" s="82">
        <v>0</v>
      </c>
      <c r="I70" s="82">
        <f t="shared" si="53"/>
        <v>0</v>
      </c>
      <c r="J70" s="82">
        <v>0</v>
      </c>
      <c r="K70" s="82">
        <v>0</v>
      </c>
      <c r="L70" s="82">
        <f t="shared" si="54"/>
        <v>0</v>
      </c>
      <c r="M70" s="82">
        <v>5999982</v>
      </c>
      <c r="N70" s="82">
        <v>0</v>
      </c>
      <c r="O70" s="82">
        <f t="shared" si="55"/>
        <v>5999982</v>
      </c>
      <c r="P70" s="92">
        <f t="shared" si="56"/>
        <v>5999982</v>
      </c>
      <c r="Q70" s="84">
        <f t="shared" si="57"/>
        <v>18</v>
      </c>
      <c r="R70" s="41"/>
      <c r="S70" s="120"/>
    </row>
    <row r="71" spans="1:19" s="121" customFormat="1" ht="29.25" customHeight="1" x14ac:dyDescent="0.3">
      <c r="A71" s="126">
        <v>6</v>
      </c>
      <c r="B71" s="127" t="s">
        <v>85</v>
      </c>
      <c r="C71" s="1191" t="s">
        <v>223</v>
      </c>
      <c r="D71" s="1192"/>
      <c r="E71" s="1193"/>
      <c r="F71" s="83">
        <v>15022000</v>
      </c>
      <c r="G71" s="82">
        <v>0</v>
      </c>
      <c r="H71" s="82">
        <v>0</v>
      </c>
      <c r="I71" s="82">
        <f t="shared" si="53"/>
        <v>0</v>
      </c>
      <c r="J71" s="82">
        <v>0</v>
      </c>
      <c r="K71" s="82">
        <v>15000000</v>
      </c>
      <c r="L71" s="82">
        <f t="shared" si="54"/>
        <v>15000000</v>
      </c>
      <c r="M71" s="82">
        <v>0</v>
      </c>
      <c r="N71" s="82">
        <v>0</v>
      </c>
      <c r="O71" s="82">
        <f t="shared" si="55"/>
        <v>0</v>
      </c>
      <c r="P71" s="92">
        <f t="shared" si="56"/>
        <v>15000000</v>
      </c>
      <c r="Q71" s="84">
        <f t="shared" si="57"/>
        <v>22000</v>
      </c>
      <c r="R71" s="41"/>
      <c r="S71" s="120"/>
    </row>
    <row r="72" spans="1:19" s="121" customFormat="1" ht="15.75" customHeight="1" x14ac:dyDescent="0.3">
      <c r="A72" s="128">
        <v>7</v>
      </c>
      <c r="B72" s="129" t="s">
        <v>72</v>
      </c>
      <c r="C72" s="1188" t="s">
        <v>69</v>
      </c>
      <c r="D72" s="1189"/>
      <c r="E72" s="1190"/>
      <c r="F72" s="83">
        <v>5500000</v>
      </c>
      <c r="G72" s="82">
        <v>0</v>
      </c>
      <c r="H72" s="82">
        <v>0</v>
      </c>
      <c r="I72" s="82">
        <f t="shared" si="53"/>
        <v>0</v>
      </c>
      <c r="J72" s="82">
        <v>4000000</v>
      </c>
      <c r="K72" s="82">
        <v>0</v>
      </c>
      <c r="L72" s="82">
        <f t="shared" si="54"/>
        <v>4000000</v>
      </c>
      <c r="M72" s="82">
        <v>0</v>
      </c>
      <c r="N72" s="82">
        <v>0</v>
      </c>
      <c r="O72" s="82">
        <f t="shared" si="55"/>
        <v>0</v>
      </c>
      <c r="P72" s="83">
        <f t="shared" si="56"/>
        <v>4000000</v>
      </c>
      <c r="Q72" s="84">
        <f t="shared" si="57"/>
        <v>1500000</v>
      </c>
      <c r="R72" s="41"/>
      <c r="S72" s="120"/>
    </row>
    <row r="73" spans="1:19" s="121" customFormat="1" ht="13.5" customHeight="1" x14ac:dyDescent="0.3">
      <c r="A73" s="128">
        <v>8</v>
      </c>
      <c r="B73" s="129" t="s">
        <v>73</v>
      </c>
      <c r="C73" s="1188" t="s">
        <v>70</v>
      </c>
      <c r="D73" s="1189"/>
      <c r="E73" s="1190"/>
      <c r="F73" s="83">
        <v>1547100</v>
      </c>
      <c r="G73" s="82">
        <v>0</v>
      </c>
      <c r="H73" s="82">
        <v>0</v>
      </c>
      <c r="I73" s="82">
        <f t="shared" si="53"/>
        <v>0</v>
      </c>
      <c r="J73" s="82">
        <v>0</v>
      </c>
      <c r="K73" s="82">
        <v>0</v>
      </c>
      <c r="L73" s="82">
        <f t="shared" si="54"/>
        <v>0</v>
      </c>
      <c r="M73" s="82">
        <v>1540000</v>
      </c>
      <c r="N73" s="82">
        <v>0</v>
      </c>
      <c r="O73" s="82">
        <f t="shared" si="55"/>
        <v>1540000</v>
      </c>
      <c r="P73" s="92">
        <f t="shared" si="56"/>
        <v>1540000</v>
      </c>
      <c r="Q73" s="84">
        <f t="shared" si="57"/>
        <v>7100</v>
      </c>
      <c r="R73" s="41"/>
      <c r="S73" s="120"/>
    </row>
    <row r="74" spans="1:19" s="121" customFormat="1" ht="14.25" customHeight="1" x14ac:dyDescent="0.3">
      <c r="A74" s="128">
        <v>9</v>
      </c>
      <c r="B74" s="129" t="s">
        <v>31</v>
      </c>
      <c r="C74" s="1188" t="s">
        <v>71</v>
      </c>
      <c r="D74" s="1189"/>
      <c r="E74" s="1190"/>
      <c r="F74" s="83">
        <v>88393200</v>
      </c>
      <c r="G74" s="82">
        <v>0</v>
      </c>
      <c r="H74" s="82">
        <v>0</v>
      </c>
      <c r="I74" s="82">
        <f t="shared" si="53"/>
        <v>0</v>
      </c>
      <c r="J74" s="82">
        <v>82600000</v>
      </c>
      <c r="K74" s="82">
        <v>0</v>
      </c>
      <c r="L74" s="82">
        <f t="shared" si="54"/>
        <v>82600000</v>
      </c>
      <c r="M74" s="82">
        <v>0</v>
      </c>
      <c r="N74" s="82">
        <v>0</v>
      </c>
      <c r="O74" s="82">
        <f t="shared" si="55"/>
        <v>0</v>
      </c>
      <c r="P74" s="92">
        <f t="shared" si="56"/>
        <v>82600000</v>
      </c>
      <c r="Q74" s="84">
        <f t="shared" si="57"/>
        <v>5793200</v>
      </c>
      <c r="R74" s="41"/>
      <c r="S74" s="120"/>
    </row>
    <row r="75" spans="1:19" s="121" customFormat="1" ht="15.75" customHeight="1" x14ac:dyDescent="0.3">
      <c r="A75" s="128">
        <v>10</v>
      </c>
      <c r="B75" s="129" t="s">
        <v>32</v>
      </c>
      <c r="C75" s="1194" t="s">
        <v>224</v>
      </c>
      <c r="D75" s="1195"/>
      <c r="E75" s="1196"/>
      <c r="F75" s="130">
        <v>24270000</v>
      </c>
      <c r="G75" s="82">
        <v>0</v>
      </c>
      <c r="H75" s="82">
        <v>0</v>
      </c>
      <c r="I75" s="82">
        <f t="shared" si="53"/>
        <v>0</v>
      </c>
      <c r="J75" s="82">
        <v>12750000</v>
      </c>
      <c r="K75" s="82">
        <v>0</v>
      </c>
      <c r="L75" s="82">
        <f t="shared" si="54"/>
        <v>12750000</v>
      </c>
      <c r="M75" s="82">
        <v>3450000</v>
      </c>
      <c r="N75" s="82">
        <v>0</v>
      </c>
      <c r="O75" s="82">
        <f t="shared" si="55"/>
        <v>3450000</v>
      </c>
      <c r="P75" s="92">
        <f t="shared" si="56"/>
        <v>16200000</v>
      </c>
      <c r="Q75" s="84">
        <f t="shared" si="57"/>
        <v>8070000</v>
      </c>
      <c r="R75" s="41"/>
      <c r="S75" s="120"/>
    </row>
    <row r="76" spans="1:19" s="133" customFormat="1" ht="25.5" customHeight="1" x14ac:dyDescent="0.3">
      <c r="A76" s="70" t="s">
        <v>33</v>
      </c>
      <c r="B76" s="71" t="s">
        <v>225</v>
      </c>
      <c r="C76" s="72" t="s">
        <v>23</v>
      </c>
      <c r="D76" s="73" t="s">
        <v>5</v>
      </c>
      <c r="E76" s="131" t="s">
        <v>226</v>
      </c>
      <c r="F76" s="75">
        <f t="shared" ref="F76" si="58">SUM(F77:F77)</f>
        <v>30000000</v>
      </c>
      <c r="G76" s="75">
        <f t="shared" ref="G76:M76" si="59">SUM(G77)</f>
        <v>0</v>
      </c>
      <c r="H76" s="75">
        <f t="shared" si="59"/>
        <v>0</v>
      </c>
      <c r="I76" s="75">
        <f t="shared" si="59"/>
        <v>0</v>
      </c>
      <c r="J76" s="75">
        <f t="shared" si="59"/>
        <v>9268500</v>
      </c>
      <c r="K76" s="75">
        <f t="shared" si="59"/>
        <v>6370000</v>
      </c>
      <c r="L76" s="75">
        <f t="shared" si="59"/>
        <v>15638500</v>
      </c>
      <c r="M76" s="75">
        <f t="shared" si="59"/>
        <v>1262500</v>
      </c>
      <c r="N76" s="75">
        <f>SUM(N77)</f>
        <v>0</v>
      </c>
      <c r="O76" s="75">
        <f t="shared" ref="O76:Q76" si="60">SUM(O77)</f>
        <v>1262500</v>
      </c>
      <c r="P76" s="75">
        <f t="shared" si="60"/>
        <v>16901000</v>
      </c>
      <c r="Q76" s="75">
        <f t="shared" si="60"/>
        <v>13099000</v>
      </c>
      <c r="R76" s="76">
        <v>7</v>
      </c>
      <c r="S76" s="132"/>
    </row>
    <row r="77" spans="1:19" ht="27.75" customHeight="1" x14ac:dyDescent="0.3">
      <c r="A77" s="87">
        <v>1</v>
      </c>
      <c r="B77" s="80" t="s">
        <v>227</v>
      </c>
      <c r="C77" s="1154" t="s">
        <v>228</v>
      </c>
      <c r="D77" s="1155"/>
      <c r="E77" s="1156"/>
      <c r="F77" s="90">
        <v>30000000</v>
      </c>
      <c r="G77" s="82">
        <v>0</v>
      </c>
      <c r="H77" s="82">
        <v>0</v>
      </c>
      <c r="I77" s="82">
        <f t="shared" ref="I77" si="61">SUM(G77:H77)</f>
        <v>0</v>
      </c>
      <c r="J77" s="82">
        <v>9268500</v>
      </c>
      <c r="K77" s="82">
        <v>6370000</v>
      </c>
      <c r="L77" s="82">
        <f t="shared" ref="L77" si="62">SUM(J77:K77)</f>
        <v>15638500</v>
      </c>
      <c r="M77" s="82">
        <v>1262500</v>
      </c>
      <c r="N77" s="82">
        <v>0</v>
      </c>
      <c r="O77" s="82">
        <f t="shared" ref="O77" si="63">SUM(M77:N77)</f>
        <v>1262500</v>
      </c>
      <c r="P77" s="92">
        <f>(I77+L77+O77)</f>
        <v>16901000</v>
      </c>
      <c r="Q77" s="84">
        <f>F77-P77</f>
        <v>13099000</v>
      </c>
      <c r="R77" s="41"/>
      <c r="S77" s="85"/>
    </row>
    <row r="78" spans="1:19" s="118" customFormat="1" ht="27" customHeight="1" x14ac:dyDescent="0.3">
      <c r="A78" s="70" t="s">
        <v>34</v>
      </c>
      <c r="B78" s="71" t="s">
        <v>229</v>
      </c>
      <c r="C78" s="72" t="s">
        <v>23</v>
      </c>
      <c r="D78" s="73" t="s">
        <v>5</v>
      </c>
      <c r="E78" s="74" t="s">
        <v>230</v>
      </c>
      <c r="F78" s="75">
        <f>SUM(F79:F80)</f>
        <v>141705000</v>
      </c>
      <c r="G78" s="75">
        <f t="shared" ref="G78:M78" si="64">SUM(G79)</f>
        <v>0</v>
      </c>
      <c r="H78" s="75">
        <f t="shared" si="64"/>
        <v>0</v>
      </c>
      <c r="I78" s="75">
        <f t="shared" si="64"/>
        <v>0</v>
      </c>
      <c r="J78" s="75">
        <f>SUM(J79:J80)</f>
        <v>3440000</v>
      </c>
      <c r="K78" s="75">
        <f>SUM(K79:K80)</f>
        <v>0</v>
      </c>
      <c r="L78" s="75">
        <f>SUM(L79:L80)</f>
        <v>3440000</v>
      </c>
      <c r="M78" s="75">
        <f t="shared" si="64"/>
        <v>86435770</v>
      </c>
      <c r="N78" s="75">
        <f>SUM(N79)</f>
        <v>1600000</v>
      </c>
      <c r="O78" s="75">
        <f t="shared" ref="O78" si="65">SUM(O79)</f>
        <v>88035770</v>
      </c>
      <c r="P78" s="75">
        <f>SUM(P79:P80)</f>
        <v>91475770</v>
      </c>
      <c r="Q78" s="75">
        <f>SUM(Q79:Q80)</f>
        <v>50229230</v>
      </c>
      <c r="R78" s="76">
        <v>8</v>
      </c>
      <c r="S78" s="117"/>
    </row>
    <row r="79" spans="1:19" s="121" customFormat="1" ht="24.75" customHeight="1" x14ac:dyDescent="0.3">
      <c r="A79" s="119">
        <v>1</v>
      </c>
      <c r="B79" s="80" t="s">
        <v>231</v>
      </c>
      <c r="C79" s="1173" t="s">
        <v>208</v>
      </c>
      <c r="D79" s="1174"/>
      <c r="E79" s="1175"/>
      <c r="F79" s="83">
        <v>137270000</v>
      </c>
      <c r="G79" s="82">
        <v>0</v>
      </c>
      <c r="H79" s="82">
        <v>0</v>
      </c>
      <c r="I79" s="82">
        <f t="shared" ref="I79" si="66">SUM(G79:H79)</f>
        <v>0</v>
      </c>
      <c r="J79" s="82">
        <v>0</v>
      </c>
      <c r="K79" s="82">
        <v>0</v>
      </c>
      <c r="L79" s="82">
        <f t="shared" ref="L79:L80" si="67">SUM(J79:K79)</f>
        <v>0</v>
      </c>
      <c r="M79" s="82">
        <v>86435770</v>
      </c>
      <c r="N79" s="82">
        <v>1600000</v>
      </c>
      <c r="O79" s="82">
        <f t="shared" ref="O79:O80" si="68">SUM(M79:N79)</f>
        <v>88035770</v>
      </c>
      <c r="P79" s="92">
        <f>(I79+L79+O79)</f>
        <v>88035770</v>
      </c>
      <c r="Q79" s="84">
        <f>F79-P79</f>
        <v>49234230</v>
      </c>
      <c r="R79" s="41"/>
      <c r="S79" s="120"/>
    </row>
    <row r="80" spans="1:19" s="121" customFormat="1" ht="24.75" customHeight="1" x14ac:dyDescent="0.3">
      <c r="A80" s="128">
        <v>2</v>
      </c>
      <c r="B80" s="80" t="s">
        <v>232</v>
      </c>
      <c r="C80" s="1185" t="s">
        <v>233</v>
      </c>
      <c r="D80" s="1186"/>
      <c r="E80" s="1187"/>
      <c r="F80" s="134">
        <v>4435000</v>
      </c>
      <c r="G80" s="82">
        <v>0</v>
      </c>
      <c r="H80" s="82">
        <v>0</v>
      </c>
      <c r="I80" s="82">
        <f t="shared" ref="I80" si="69">SUM(G80:H80)</f>
        <v>0</v>
      </c>
      <c r="J80" s="82">
        <v>3440000</v>
      </c>
      <c r="K80" s="82">
        <v>0</v>
      </c>
      <c r="L80" s="82">
        <f t="shared" si="67"/>
        <v>3440000</v>
      </c>
      <c r="M80" s="82">
        <v>0</v>
      </c>
      <c r="N80" s="82">
        <v>0</v>
      </c>
      <c r="O80" s="82">
        <f t="shared" si="68"/>
        <v>0</v>
      </c>
      <c r="P80" s="92">
        <f>(I80+L80+O80)</f>
        <v>3440000</v>
      </c>
      <c r="Q80" s="84">
        <f>F80-P80</f>
        <v>995000</v>
      </c>
      <c r="R80" s="41"/>
      <c r="S80" s="120"/>
    </row>
    <row r="81" spans="1:19" s="133" customFormat="1" ht="27.75" customHeight="1" x14ac:dyDescent="0.3">
      <c r="A81" s="70" t="s">
        <v>35</v>
      </c>
      <c r="B81" s="71" t="s">
        <v>234</v>
      </c>
      <c r="C81" s="72" t="s">
        <v>23</v>
      </c>
      <c r="D81" s="73" t="s">
        <v>5</v>
      </c>
      <c r="E81" s="74" t="s">
        <v>36</v>
      </c>
      <c r="F81" s="75">
        <f t="shared" ref="F81:M81" si="70">SUM(F82:F84)</f>
        <v>24999800</v>
      </c>
      <c r="G81" s="75">
        <f t="shared" si="70"/>
        <v>0</v>
      </c>
      <c r="H81" s="75">
        <f t="shared" si="70"/>
        <v>0</v>
      </c>
      <c r="I81" s="75">
        <f t="shared" si="70"/>
        <v>0</v>
      </c>
      <c r="J81" s="75">
        <f t="shared" si="70"/>
        <v>12556500</v>
      </c>
      <c r="K81" s="75">
        <f t="shared" si="70"/>
        <v>0</v>
      </c>
      <c r="L81" s="75">
        <f t="shared" si="70"/>
        <v>12556500</v>
      </c>
      <c r="M81" s="75">
        <f t="shared" si="70"/>
        <v>12434900</v>
      </c>
      <c r="N81" s="75">
        <f>SUM(N82:N84)</f>
        <v>0</v>
      </c>
      <c r="O81" s="75">
        <f t="shared" ref="O81:Q81" si="71">SUM(O82:O84)</f>
        <v>12434900</v>
      </c>
      <c r="P81" s="75">
        <f t="shared" si="71"/>
        <v>24991400</v>
      </c>
      <c r="Q81" s="75">
        <f t="shared" si="71"/>
        <v>8400</v>
      </c>
      <c r="R81" s="76">
        <v>9</v>
      </c>
      <c r="S81" s="132"/>
    </row>
    <row r="82" spans="1:19" ht="24.75" customHeight="1" x14ac:dyDescent="0.3">
      <c r="A82" s="87">
        <v>1</v>
      </c>
      <c r="B82" s="80" t="s">
        <v>235</v>
      </c>
      <c r="C82" s="1154" t="s">
        <v>134</v>
      </c>
      <c r="D82" s="1155"/>
      <c r="E82" s="1156"/>
      <c r="F82" s="90">
        <v>7360900</v>
      </c>
      <c r="G82" s="82">
        <v>0</v>
      </c>
      <c r="H82" s="82">
        <v>0</v>
      </c>
      <c r="I82" s="82">
        <f>SUM(G82:H82)</f>
        <v>0</v>
      </c>
      <c r="J82" s="82">
        <v>3702500</v>
      </c>
      <c r="K82" s="82">
        <v>0</v>
      </c>
      <c r="L82" s="82">
        <f>SUM(J82:K82)</f>
        <v>3702500</v>
      </c>
      <c r="M82" s="82">
        <v>3650000</v>
      </c>
      <c r="N82" s="82">
        <v>0</v>
      </c>
      <c r="O82" s="82">
        <f t="shared" ref="O82:O84" si="72">SUM(M82:N82)</f>
        <v>3650000</v>
      </c>
      <c r="P82" s="92">
        <f>(I82+L82+O82)</f>
        <v>7352500</v>
      </c>
      <c r="Q82" s="84">
        <f>F82-P82</f>
        <v>8400</v>
      </c>
      <c r="R82" s="41"/>
      <c r="S82" s="85"/>
    </row>
    <row r="83" spans="1:19" ht="24.75" customHeight="1" x14ac:dyDescent="0.3">
      <c r="A83" s="87"/>
      <c r="B83" s="80" t="s">
        <v>236</v>
      </c>
      <c r="C83" s="1167" t="s">
        <v>200</v>
      </c>
      <c r="D83" s="1168"/>
      <c r="E83" s="1169"/>
      <c r="F83" s="90">
        <v>8897400</v>
      </c>
      <c r="G83" s="82">
        <v>0</v>
      </c>
      <c r="H83" s="82">
        <v>0</v>
      </c>
      <c r="I83" s="82">
        <f t="shared" ref="I83:I84" si="73">SUM(G83:H83)</f>
        <v>0</v>
      </c>
      <c r="J83" s="82">
        <v>4483500</v>
      </c>
      <c r="K83" s="82">
        <v>0</v>
      </c>
      <c r="L83" s="82">
        <f t="shared" ref="L83:L84" si="74">SUM(J83:K83)</f>
        <v>4483500</v>
      </c>
      <c r="M83" s="82">
        <v>4413900</v>
      </c>
      <c r="N83" s="82">
        <v>0</v>
      </c>
      <c r="O83" s="82">
        <f t="shared" si="72"/>
        <v>4413900</v>
      </c>
      <c r="P83" s="92">
        <f t="shared" ref="P83:P84" si="75">(I83+L83+O83)</f>
        <v>8897400</v>
      </c>
      <c r="Q83" s="84">
        <f t="shared" ref="Q83:Q84" si="76">F83-P83</f>
        <v>0</v>
      </c>
      <c r="R83" s="41"/>
      <c r="S83" s="85"/>
    </row>
    <row r="84" spans="1:19" ht="24.75" customHeight="1" x14ac:dyDescent="0.3">
      <c r="A84" s="87">
        <f t="shared" ref="A84" si="77">A82+1</f>
        <v>2</v>
      </c>
      <c r="B84" s="80" t="s">
        <v>237</v>
      </c>
      <c r="C84" s="1154" t="s">
        <v>24</v>
      </c>
      <c r="D84" s="1155"/>
      <c r="E84" s="1156"/>
      <c r="F84" s="90">
        <v>8741500</v>
      </c>
      <c r="G84" s="82">
        <v>0</v>
      </c>
      <c r="H84" s="82">
        <v>0</v>
      </c>
      <c r="I84" s="82">
        <f t="shared" si="73"/>
        <v>0</v>
      </c>
      <c r="J84" s="82">
        <v>4370500</v>
      </c>
      <c r="K84" s="82">
        <v>0</v>
      </c>
      <c r="L84" s="82">
        <f t="shared" si="74"/>
        <v>4370500</v>
      </c>
      <c r="M84" s="82">
        <v>4371000</v>
      </c>
      <c r="N84" s="82">
        <v>0</v>
      </c>
      <c r="O84" s="82">
        <f t="shared" si="72"/>
        <v>4371000</v>
      </c>
      <c r="P84" s="92">
        <f t="shared" si="75"/>
        <v>8741500</v>
      </c>
      <c r="Q84" s="84">
        <f t="shared" si="76"/>
        <v>0</v>
      </c>
      <c r="R84" s="41"/>
      <c r="S84" s="85"/>
    </row>
    <row r="85" spans="1:19" s="69" customFormat="1" ht="28.95" customHeight="1" x14ac:dyDescent="0.3">
      <c r="A85" s="61">
        <v>4</v>
      </c>
      <c r="B85" s="62" t="s">
        <v>238</v>
      </c>
      <c r="C85" s="63" t="s">
        <v>22</v>
      </c>
      <c r="D85" s="64" t="s">
        <v>5</v>
      </c>
      <c r="E85" s="65" t="s">
        <v>239</v>
      </c>
      <c r="F85" s="66">
        <f>F86+F90</f>
        <v>340707200</v>
      </c>
      <c r="G85" s="66">
        <f t="shared" ref="G85:Q85" si="78">G86+G90</f>
        <v>0</v>
      </c>
      <c r="H85" s="66">
        <f t="shared" si="78"/>
        <v>0</v>
      </c>
      <c r="I85" s="66">
        <f t="shared" si="78"/>
        <v>0</v>
      </c>
      <c r="J85" s="66">
        <f t="shared" si="78"/>
        <v>81678780</v>
      </c>
      <c r="K85" s="66">
        <f t="shared" si="78"/>
        <v>0</v>
      </c>
      <c r="L85" s="66">
        <f t="shared" si="78"/>
        <v>81678780</v>
      </c>
      <c r="M85" s="66">
        <f t="shared" si="78"/>
        <v>1950000</v>
      </c>
      <c r="N85" s="66">
        <f t="shared" si="78"/>
        <v>0</v>
      </c>
      <c r="O85" s="66">
        <f t="shared" si="78"/>
        <v>1950000</v>
      </c>
      <c r="P85" s="66">
        <f t="shared" si="78"/>
        <v>83628780</v>
      </c>
      <c r="Q85" s="66">
        <f t="shared" si="78"/>
        <v>257078420</v>
      </c>
      <c r="R85" s="67"/>
      <c r="S85" s="68"/>
    </row>
    <row r="86" spans="1:19" s="118" customFormat="1" ht="39.75" customHeight="1" x14ac:dyDescent="0.3">
      <c r="A86" s="70" t="s">
        <v>130</v>
      </c>
      <c r="B86" s="71" t="s">
        <v>240</v>
      </c>
      <c r="C86" s="72" t="s">
        <v>23</v>
      </c>
      <c r="D86" s="73" t="s">
        <v>5</v>
      </c>
      <c r="E86" s="74" t="s">
        <v>241</v>
      </c>
      <c r="F86" s="75">
        <f>SUM(F87:F89)</f>
        <v>35182200</v>
      </c>
      <c r="G86" s="75">
        <f>SUM(G87:G89)</f>
        <v>0</v>
      </c>
      <c r="H86" s="75">
        <f t="shared" ref="H86:P86" si="79">SUM(H87:H89)</f>
        <v>0</v>
      </c>
      <c r="I86" s="75">
        <f t="shared" si="79"/>
        <v>0</v>
      </c>
      <c r="J86" s="75">
        <f t="shared" si="79"/>
        <v>0</v>
      </c>
      <c r="K86" s="75">
        <f t="shared" si="79"/>
        <v>0</v>
      </c>
      <c r="L86" s="75">
        <f t="shared" si="79"/>
        <v>0</v>
      </c>
      <c r="M86" s="75">
        <f t="shared" si="79"/>
        <v>1950000</v>
      </c>
      <c r="N86" s="75">
        <f t="shared" si="79"/>
        <v>0</v>
      </c>
      <c r="O86" s="75">
        <f t="shared" si="79"/>
        <v>1950000</v>
      </c>
      <c r="P86" s="75">
        <f t="shared" si="79"/>
        <v>1950000</v>
      </c>
      <c r="Q86" s="75">
        <f>SUM(Q87:Q89)</f>
        <v>33232200</v>
      </c>
      <c r="R86" s="76">
        <v>10</v>
      </c>
      <c r="S86" s="117"/>
    </row>
    <row r="87" spans="1:19" s="121" customFormat="1" ht="15.75" customHeight="1" x14ac:dyDescent="0.3">
      <c r="A87" s="135">
        <v>1</v>
      </c>
      <c r="B87" s="81" t="s">
        <v>242</v>
      </c>
      <c r="C87" s="1173" t="s">
        <v>243</v>
      </c>
      <c r="D87" s="1174"/>
      <c r="E87" s="1175"/>
      <c r="F87" s="83">
        <v>8022000</v>
      </c>
      <c r="G87" s="82">
        <v>0</v>
      </c>
      <c r="H87" s="82">
        <v>0</v>
      </c>
      <c r="I87" s="82">
        <f t="shared" ref="I87" si="80">SUM(G87:H87)</f>
        <v>0</v>
      </c>
      <c r="J87" s="82">
        <v>0</v>
      </c>
      <c r="K87" s="82">
        <v>0</v>
      </c>
      <c r="L87" s="82">
        <f t="shared" ref="L87:L89" si="81">SUM(J87:K87)</f>
        <v>0</v>
      </c>
      <c r="M87" s="82">
        <v>0</v>
      </c>
      <c r="N87" s="82">
        <v>0</v>
      </c>
      <c r="O87" s="82">
        <f t="shared" ref="O87:O89" si="82">SUM(M87:N87)</f>
        <v>0</v>
      </c>
      <c r="P87" s="92">
        <f>(I87+L87+O87)</f>
        <v>0</v>
      </c>
      <c r="Q87" s="84">
        <f>F87-P87</f>
        <v>8022000</v>
      </c>
      <c r="R87" s="41"/>
      <c r="S87" s="120"/>
    </row>
    <row r="88" spans="1:19" s="121" customFormat="1" ht="15.75" customHeight="1" x14ac:dyDescent="0.3">
      <c r="A88" s="119"/>
      <c r="B88" s="80" t="s">
        <v>244</v>
      </c>
      <c r="C88" s="1154" t="s">
        <v>245</v>
      </c>
      <c r="D88" s="1155"/>
      <c r="E88" s="1156"/>
      <c r="F88" s="83">
        <v>9970200</v>
      </c>
      <c r="G88" s="82">
        <v>0</v>
      </c>
      <c r="H88" s="82">
        <v>0</v>
      </c>
      <c r="I88" s="82">
        <f t="shared" ref="I88:I89" si="83">SUM(G88:H88)</f>
        <v>0</v>
      </c>
      <c r="J88" s="82">
        <v>0</v>
      </c>
      <c r="K88" s="82">
        <v>0</v>
      </c>
      <c r="L88" s="82">
        <f t="shared" si="81"/>
        <v>0</v>
      </c>
      <c r="M88" s="82">
        <v>0</v>
      </c>
      <c r="N88" s="82">
        <v>0</v>
      </c>
      <c r="O88" s="82">
        <f t="shared" si="82"/>
        <v>0</v>
      </c>
      <c r="P88" s="92">
        <f t="shared" ref="P88:P89" si="84">(I88+L88+O88)</f>
        <v>0</v>
      </c>
      <c r="Q88" s="84">
        <f t="shared" ref="Q88:Q89" si="85">F88-P88</f>
        <v>9970200</v>
      </c>
      <c r="R88" s="41"/>
      <c r="S88" s="120"/>
    </row>
    <row r="89" spans="1:19" s="121" customFormat="1" ht="15.75" customHeight="1" x14ac:dyDescent="0.3">
      <c r="A89" s="119"/>
      <c r="B89" s="80" t="s">
        <v>65</v>
      </c>
      <c r="C89" s="1154" t="s">
        <v>75</v>
      </c>
      <c r="D89" s="1155"/>
      <c r="E89" s="1156"/>
      <c r="F89" s="83">
        <v>17190000</v>
      </c>
      <c r="G89" s="82">
        <v>0</v>
      </c>
      <c r="H89" s="82">
        <v>0</v>
      </c>
      <c r="I89" s="82">
        <f t="shared" si="83"/>
        <v>0</v>
      </c>
      <c r="J89" s="82">
        <v>0</v>
      </c>
      <c r="K89" s="82">
        <v>0</v>
      </c>
      <c r="L89" s="82">
        <f t="shared" si="81"/>
        <v>0</v>
      </c>
      <c r="M89" s="82">
        <v>1950000</v>
      </c>
      <c r="N89" s="82">
        <v>0</v>
      </c>
      <c r="O89" s="82">
        <f t="shared" si="82"/>
        <v>1950000</v>
      </c>
      <c r="P89" s="92">
        <f t="shared" si="84"/>
        <v>1950000</v>
      </c>
      <c r="Q89" s="84">
        <f t="shared" si="85"/>
        <v>15240000</v>
      </c>
      <c r="R89" s="41"/>
      <c r="S89" s="120"/>
    </row>
    <row r="90" spans="1:19" s="118" customFormat="1" ht="39.75" customHeight="1" x14ac:dyDescent="0.3">
      <c r="A90" s="70" t="s">
        <v>146</v>
      </c>
      <c r="B90" s="71" t="s">
        <v>246</v>
      </c>
      <c r="C90" s="72" t="s">
        <v>23</v>
      </c>
      <c r="D90" s="73" t="s">
        <v>5</v>
      </c>
      <c r="E90" s="74" t="s">
        <v>247</v>
      </c>
      <c r="F90" s="75">
        <f>SUM(F91:F92)</f>
        <v>305525000</v>
      </c>
      <c r="G90" s="75">
        <f>SUM(G91:G92)</f>
        <v>0</v>
      </c>
      <c r="H90" s="75">
        <f t="shared" ref="H90:P90" si="86">SUM(H91:H92)</f>
        <v>0</v>
      </c>
      <c r="I90" s="75">
        <f t="shared" si="86"/>
        <v>0</v>
      </c>
      <c r="J90" s="75">
        <f t="shared" si="86"/>
        <v>81678780</v>
      </c>
      <c r="K90" s="75">
        <f t="shared" si="86"/>
        <v>0</v>
      </c>
      <c r="L90" s="75">
        <f t="shared" si="86"/>
        <v>81678780</v>
      </c>
      <c r="M90" s="75">
        <f t="shared" si="86"/>
        <v>0</v>
      </c>
      <c r="N90" s="75">
        <f t="shared" si="86"/>
        <v>0</v>
      </c>
      <c r="O90" s="75">
        <f t="shared" si="86"/>
        <v>0</v>
      </c>
      <c r="P90" s="75">
        <f t="shared" si="86"/>
        <v>81678780</v>
      </c>
      <c r="Q90" s="75">
        <f>SUM(Q91:Q92)</f>
        <v>223846220</v>
      </c>
      <c r="R90" s="76">
        <v>10</v>
      </c>
      <c r="S90" s="117"/>
    </row>
    <row r="91" spans="1:19" s="121" customFormat="1" ht="15.75" customHeight="1" x14ac:dyDescent="0.3">
      <c r="A91" s="135">
        <v>1</v>
      </c>
      <c r="B91" s="81" t="s">
        <v>486</v>
      </c>
      <c r="C91" s="1173" t="s">
        <v>151</v>
      </c>
      <c r="D91" s="1174"/>
      <c r="E91" s="1175"/>
      <c r="F91" s="83">
        <v>5525000</v>
      </c>
      <c r="G91" s="82">
        <v>0</v>
      </c>
      <c r="H91" s="82">
        <v>0</v>
      </c>
      <c r="I91" s="82">
        <f t="shared" ref="I91" si="87">SUM(G91:H91)</f>
        <v>0</v>
      </c>
      <c r="J91" s="82">
        <v>0</v>
      </c>
      <c r="K91" s="82">
        <v>0</v>
      </c>
      <c r="L91" s="82">
        <f t="shared" ref="L91:L92" si="88">SUM(J91:K91)</f>
        <v>0</v>
      </c>
      <c r="M91" s="82">
        <v>0</v>
      </c>
      <c r="N91" s="82">
        <v>0</v>
      </c>
      <c r="O91" s="82">
        <f t="shared" ref="O91:O92" si="89">SUM(M91:N91)</f>
        <v>0</v>
      </c>
      <c r="P91" s="92">
        <f>(I91+L91+O91)</f>
        <v>0</v>
      </c>
      <c r="Q91" s="84">
        <f>F91-P91</f>
        <v>5525000</v>
      </c>
      <c r="R91" s="41"/>
      <c r="S91" s="120"/>
    </row>
    <row r="92" spans="1:19" s="121" customFormat="1" ht="27.75" customHeight="1" x14ac:dyDescent="0.3">
      <c r="A92" s="119"/>
      <c r="B92" s="80" t="s">
        <v>487</v>
      </c>
      <c r="C92" s="1154" t="s">
        <v>223</v>
      </c>
      <c r="D92" s="1155"/>
      <c r="E92" s="1156"/>
      <c r="F92" s="83">
        <v>300000000</v>
      </c>
      <c r="G92" s="82">
        <v>0</v>
      </c>
      <c r="H92" s="82">
        <v>0</v>
      </c>
      <c r="I92" s="82">
        <f t="shared" ref="I92" si="90">SUM(G92:H92)</f>
        <v>0</v>
      </c>
      <c r="J92" s="82">
        <v>81678780</v>
      </c>
      <c r="K92" s="82">
        <v>0</v>
      </c>
      <c r="L92" s="82">
        <f t="shared" si="88"/>
        <v>81678780</v>
      </c>
      <c r="M92" s="82">
        <v>0</v>
      </c>
      <c r="N92" s="82">
        <v>0</v>
      </c>
      <c r="O92" s="82">
        <f t="shared" si="89"/>
        <v>0</v>
      </c>
      <c r="P92" s="92">
        <f>(I92+L92+O92)</f>
        <v>81678780</v>
      </c>
      <c r="Q92" s="84">
        <f>F92-P92</f>
        <v>218321220</v>
      </c>
      <c r="R92" s="41"/>
      <c r="S92" s="120"/>
    </row>
    <row r="93" spans="1:19" s="69" customFormat="1" ht="28.95" customHeight="1" x14ac:dyDescent="0.3">
      <c r="A93" s="61">
        <v>5</v>
      </c>
      <c r="B93" s="62" t="s">
        <v>250</v>
      </c>
      <c r="C93" s="63" t="s">
        <v>22</v>
      </c>
      <c r="D93" s="64" t="s">
        <v>5</v>
      </c>
      <c r="E93" s="65" t="s">
        <v>37</v>
      </c>
      <c r="F93" s="66">
        <f t="shared" ref="F93:Q93" si="91">F94+F101+F103</f>
        <v>114988800</v>
      </c>
      <c r="G93" s="66">
        <f t="shared" si="91"/>
        <v>0</v>
      </c>
      <c r="H93" s="66">
        <f t="shared" si="91"/>
        <v>0</v>
      </c>
      <c r="I93" s="66">
        <f t="shared" si="91"/>
        <v>0</v>
      </c>
      <c r="J93" s="66">
        <f t="shared" si="91"/>
        <v>11996400</v>
      </c>
      <c r="K93" s="66">
        <f t="shared" si="91"/>
        <v>0</v>
      </c>
      <c r="L93" s="66">
        <f t="shared" si="91"/>
        <v>11996400</v>
      </c>
      <c r="M93" s="66">
        <f t="shared" si="91"/>
        <v>88504056</v>
      </c>
      <c r="N93" s="66">
        <f t="shared" si="91"/>
        <v>1002000</v>
      </c>
      <c r="O93" s="66">
        <f t="shared" si="91"/>
        <v>89506056</v>
      </c>
      <c r="P93" s="66">
        <f t="shared" si="91"/>
        <v>101502456</v>
      </c>
      <c r="Q93" s="66">
        <f t="shared" si="91"/>
        <v>13486344</v>
      </c>
      <c r="R93" s="67"/>
      <c r="S93" s="68"/>
    </row>
    <row r="94" spans="1:19" s="118" customFormat="1" ht="30.6" customHeight="1" x14ac:dyDescent="0.3">
      <c r="A94" s="70" t="s">
        <v>38</v>
      </c>
      <c r="B94" s="71" t="s">
        <v>251</v>
      </c>
      <c r="C94" s="72" t="s">
        <v>23</v>
      </c>
      <c r="D94" s="73" t="s">
        <v>5</v>
      </c>
      <c r="E94" s="74" t="s">
        <v>76</v>
      </c>
      <c r="F94" s="75">
        <f>SUM(F95:F100)</f>
        <v>78993400</v>
      </c>
      <c r="G94" s="75">
        <f t="shared" ref="G94:M94" si="92">SUM(G95:G100)</f>
        <v>0</v>
      </c>
      <c r="H94" s="75">
        <f t="shared" si="92"/>
        <v>0</v>
      </c>
      <c r="I94" s="75">
        <f t="shared" si="92"/>
        <v>0</v>
      </c>
      <c r="J94" s="75">
        <f t="shared" si="92"/>
        <v>0</v>
      </c>
      <c r="K94" s="75">
        <f t="shared" si="92"/>
        <v>0</v>
      </c>
      <c r="L94" s="75">
        <f t="shared" si="92"/>
        <v>0</v>
      </c>
      <c r="M94" s="75">
        <f t="shared" si="92"/>
        <v>66104056</v>
      </c>
      <c r="N94" s="75">
        <f>SUM(N95:N100)</f>
        <v>1002000</v>
      </c>
      <c r="O94" s="75">
        <f t="shared" ref="O94:Q94" si="93">SUM(O95:O100)</f>
        <v>67106056</v>
      </c>
      <c r="P94" s="75">
        <f t="shared" si="93"/>
        <v>67106056</v>
      </c>
      <c r="Q94" s="75">
        <f t="shared" si="93"/>
        <v>11887344</v>
      </c>
      <c r="R94" s="76">
        <v>11</v>
      </c>
      <c r="S94" s="117"/>
    </row>
    <row r="95" spans="1:19" s="121" customFormat="1" ht="16.5" customHeight="1" x14ac:dyDescent="0.3">
      <c r="A95" s="119">
        <v>1</v>
      </c>
      <c r="B95" s="80" t="s">
        <v>252</v>
      </c>
      <c r="C95" s="1173" t="s">
        <v>253</v>
      </c>
      <c r="D95" s="1174"/>
      <c r="E95" s="1175"/>
      <c r="F95" s="83">
        <v>591600</v>
      </c>
      <c r="G95" s="82">
        <v>0</v>
      </c>
      <c r="H95" s="82">
        <v>0</v>
      </c>
      <c r="I95" s="82">
        <f t="shared" ref="I95:I100" si="94">SUM(G95:H95)</f>
        <v>0</v>
      </c>
      <c r="J95" s="82">
        <v>0</v>
      </c>
      <c r="K95" s="82">
        <v>0</v>
      </c>
      <c r="L95" s="82">
        <f t="shared" ref="L95:L96" si="95">SUM(J95:K95)</f>
        <v>0</v>
      </c>
      <c r="M95" s="82">
        <v>0</v>
      </c>
      <c r="N95" s="82">
        <v>0</v>
      </c>
      <c r="O95" s="82">
        <f t="shared" ref="O95:O100" si="96">SUM(M95:N95)</f>
        <v>0</v>
      </c>
      <c r="P95" s="92">
        <f>(I95+L95+O95)</f>
        <v>0</v>
      </c>
      <c r="Q95" s="84">
        <f>F95-P95</f>
        <v>591600</v>
      </c>
      <c r="R95" s="41"/>
      <c r="S95" s="120"/>
    </row>
    <row r="96" spans="1:19" ht="17.25" customHeight="1" x14ac:dyDescent="0.3">
      <c r="A96" s="87">
        <f t="shared" ref="A96" si="97">A95+1</f>
        <v>2</v>
      </c>
      <c r="B96" s="80" t="s">
        <v>254</v>
      </c>
      <c r="C96" s="1154" t="s">
        <v>255</v>
      </c>
      <c r="D96" s="1155"/>
      <c r="E96" s="1156"/>
      <c r="F96" s="90">
        <v>601800</v>
      </c>
      <c r="G96" s="82">
        <v>0</v>
      </c>
      <c r="H96" s="82">
        <v>0</v>
      </c>
      <c r="I96" s="82">
        <f t="shared" si="94"/>
        <v>0</v>
      </c>
      <c r="J96" s="82">
        <v>0</v>
      </c>
      <c r="K96" s="82">
        <v>0</v>
      </c>
      <c r="L96" s="82">
        <f t="shared" si="95"/>
        <v>0</v>
      </c>
      <c r="M96" s="82">
        <v>0</v>
      </c>
      <c r="N96" s="82">
        <v>0</v>
      </c>
      <c r="O96" s="82">
        <f t="shared" si="96"/>
        <v>0</v>
      </c>
      <c r="P96" s="92">
        <f>(I96+L96+O96)</f>
        <v>0</v>
      </c>
      <c r="Q96" s="84">
        <f>F96-P96</f>
        <v>601800</v>
      </c>
      <c r="R96" s="41"/>
      <c r="S96" s="85"/>
    </row>
    <row r="97" spans="1:19" ht="17.25" customHeight="1" x14ac:dyDescent="0.3">
      <c r="A97" s="116">
        <v>3</v>
      </c>
      <c r="B97" s="80" t="s">
        <v>256</v>
      </c>
      <c r="C97" s="1167" t="s">
        <v>257</v>
      </c>
      <c r="D97" s="1168"/>
      <c r="E97" s="1169"/>
      <c r="F97" s="90">
        <v>1800000</v>
      </c>
      <c r="G97" s="90">
        <v>0</v>
      </c>
      <c r="H97" s="90">
        <v>0</v>
      </c>
      <c r="I97" s="90">
        <f t="shared" si="94"/>
        <v>0</v>
      </c>
      <c r="J97" s="90">
        <v>0</v>
      </c>
      <c r="K97" s="90">
        <v>0</v>
      </c>
      <c r="L97" s="90">
        <f t="shared" ref="L97:L100" si="98">SUM(J97:K97)</f>
        <v>0</v>
      </c>
      <c r="M97" s="90">
        <v>0</v>
      </c>
      <c r="N97" s="82">
        <v>0</v>
      </c>
      <c r="O97" s="82">
        <f t="shared" si="96"/>
        <v>0</v>
      </c>
      <c r="P97" s="92">
        <f t="shared" ref="P97:P100" si="99">(I97+L97+O97)</f>
        <v>0</v>
      </c>
      <c r="Q97" s="84">
        <f t="shared" ref="Q97:Q100" si="100">F97-P97</f>
        <v>1800000</v>
      </c>
      <c r="R97" s="41"/>
      <c r="S97" s="85"/>
    </row>
    <row r="98" spans="1:19" ht="17.25" customHeight="1" x14ac:dyDescent="0.3">
      <c r="A98" s="116">
        <v>4</v>
      </c>
      <c r="B98" s="80" t="s">
        <v>258</v>
      </c>
      <c r="C98" s="1167" t="s">
        <v>259</v>
      </c>
      <c r="D98" s="1168"/>
      <c r="E98" s="1169"/>
      <c r="F98" s="90">
        <v>6000000</v>
      </c>
      <c r="G98" s="90">
        <v>0</v>
      </c>
      <c r="H98" s="90">
        <v>0</v>
      </c>
      <c r="I98" s="90">
        <f t="shared" si="94"/>
        <v>0</v>
      </c>
      <c r="J98" s="90">
        <v>0</v>
      </c>
      <c r="K98" s="90">
        <v>0</v>
      </c>
      <c r="L98" s="90">
        <f t="shared" si="98"/>
        <v>0</v>
      </c>
      <c r="M98" s="90">
        <v>5950000</v>
      </c>
      <c r="N98" s="82">
        <v>0</v>
      </c>
      <c r="O98" s="82">
        <f t="shared" si="96"/>
        <v>5950000</v>
      </c>
      <c r="P98" s="92">
        <f t="shared" si="99"/>
        <v>5950000</v>
      </c>
      <c r="Q98" s="84">
        <f t="shared" si="100"/>
        <v>50000</v>
      </c>
      <c r="R98" s="41"/>
      <c r="S98" s="85"/>
    </row>
    <row r="99" spans="1:19" ht="17.25" customHeight="1" x14ac:dyDescent="0.3">
      <c r="A99" s="116">
        <v>5</v>
      </c>
      <c r="B99" s="80" t="s">
        <v>260</v>
      </c>
      <c r="C99" s="1167" t="s">
        <v>261</v>
      </c>
      <c r="D99" s="1168"/>
      <c r="E99" s="1169"/>
      <c r="F99" s="90">
        <v>30000000</v>
      </c>
      <c r="G99" s="90">
        <v>0</v>
      </c>
      <c r="H99" s="90">
        <v>0</v>
      </c>
      <c r="I99" s="90">
        <f t="shared" si="94"/>
        <v>0</v>
      </c>
      <c r="J99" s="90">
        <v>0</v>
      </c>
      <c r="K99" s="90">
        <v>0</v>
      </c>
      <c r="L99" s="90">
        <f t="shared" si="98"/>
        <v>0</v>
      </c>
      <c r="M99" s="90">
        <v>21018000</v>
      </c>
      <c r="N99" s="82">
        <v>1002000</v>
      </c>
      <c r="O99" s="82">
        <f t="shared" si="96"/>
        <v>22020000</v>
      </c>
      <c r="P99" s="92">
        <f t="shared" si="99"/>
        <v>22020000</v>
      </c>
      <c r="Q99" s="84">
        <f t="shared" si="100"/>
        <v>7980000</v>
      </c>
      <c r="R99" s="41"/>
      <c r="S99" s="85"/>
    </row>
    <row r="100" spans="1:19" ht="17.25" customHeight="1" x14ac:dyDescent="0.3">
      <c r="A100" s="116">
        <v>6</v>
      </c>
      <c r="B100" s="136" t="s">
        <v>262</v>
      </c>
      <c r="C100" s="1170" t="s">
        <v>263</v>
      </c>
      <c r="D100" s="1171"/>
      <c r="E100" s="1172"/>
      <c r="F100" s="137">
        <v>40000000</v>
      </c>
      <c r="G100" s="137">
        <v>0</v>
      </c>
      <c r="H100" s="137">
        <v>0</v>
      </c>
      <c r="I100" s="137">
        <f t="shared" si="94"/>
        <v>0</v>
      </c>
      <c r="J100" s="137">
        <v>0</v>
      </c>
      <c r="K100" s="137">
        <v>0</v>
      </c>
      <c r="L100" s="137">
        <f t="shared" si="98"/>
        <v>0</v>
      </c>
      <c r="M100" s="137">
        <v>39136056</v>
      </c>
      <c r="N100" s="82">
        <v>0</v>
      </c>
      <c r="O100" s="82">
        <f t="shared" si="96"/>
        <v>39136056</v>
      </c>
      <c r="P100" s="92">
        <f t="shared" si="99"/>
        <v>39136056</v>
      </c>
      <c r="Q100" s="84">
        <f t="shared" si="100"/>
        <v>863944</v>
      </c>
      <c r="R100" s="41"/>
      <c r="S100" s="85"/>
    </row>
    <row r="101" spans="1:19" s="118" customFormat="1" ht="28.5" customHeight="1" x14ac:dyDescent="0.3">
      <c r="A101" s="70" t="s">
        <v>146</v>
      </c>
      <c r="B101" s="71" t="s">
        <v>264</v>
      </c>
      <c r="C101" s="72" t="s">
        <v>23</v>
      </c>
      <c r="D101" s="73" t="s">
        <v>5</v>
      </c>
      <c r="E101" s="74" t="s">
        <v>39</v>
      </c>
      <c r="F101" s="75">
        <f t="shared" ref="F101:Q101" si="101">SUM(F102:F102)</f>
        <v>11996400</v>
      </c>
      <c r="G101" s="75">
        <f t="shared" si="101"/>
        <v>0</v>
      </c>
      <c r="H101" s="75">
        <f t="shared" si="101"/>
        <v>0</v>
      </c>
      <c r="I101" s="75">
        <f t="shared" si="101"/>
        <v>0</v>
      </c>
      <c r="J101" s="75">
        <f t="shared" si="101"/>
        <v>11996400</v>
      </c>
      <c r="K101" s="75">
        <f t="shared" si="101"/>
        <v>0</v>
      </c>
      <c r="L101" s="75">
        <f t="shared" si="101"/>
        <v>11996400</v>
      </c>
      <c r="M101" s="75">
        <f t="shared" si="101"/>
        <v>0</v>
      </c>
      <c r="N101" s="75">
        <f t="shared" si="101"/>
        <v>0</v>
      </c>
      <c r="O101" s="75">
        <f t="shared" si="101"/>
        <v>0</v>
      </c>
      <c r="P101" s="75">
        <f t="shared" si="101"/>
        <v>11996400</v>
      </c>
      <c r="Q101" s="75">
        <f t="shared" si="101"/>
        <v>0</v>
      </c>
      <c r="R101" s="76">
        <v>12</v>
      </c>
      <c r="S101" s="117"/>
    </row>
    <row r="102" spans="1:19" s="121" customFormat="1" ht="30" customHeight="1" x14ac:dyDescent="0.3">
      <c r="A102" s="119">
        <v>1</v>
      </c>
      <c r="B102" s="80" t="s">
        <v>265</v>
      </c>
      <c r="C102" s="1173" t="s">
        <v>40</v>
      </c>
      <c r="D102" s="1174"/>
      <c r="E102" s="1175"/>
      <c r="F102" s="83">
        <v>11996400</v>
      </c>
      <c r="G102" s="82">
        <v>0</v>
      </c>
      <c r="H102" s="82">
        <v>0</v>
      </c>
      <c r="I102" s="82">
        <f t="shared" ref="I102" si="102">SUM(G102:H102)</f>
        <v>0</v>
      </c>
      <c r="J102" s="82">
        <v>11996400</v>
      </c>
      <c r="K102" s="82">
        <v>0</v>
      </c>
      <c r="L102" s="82">
        <f t="shared" ref="L102" si="103">SUM(J102:K102)</f>
        <v>11996400</v>
      </c>
      <c r="M102" s="82">
        <v>0</v>
      </c>
      <c r="N102" s="82">
        <v>0</v>
      </c>
      <c r="O102" s="82">
        <f t="shared" ref="O102" si="104">SUM(M102:N102)</f>
        <v>0</v>
      </c>
      <c r="P102" s="92">
        <f>(I102+L102+O102)</f>
        <v>11996400</v>
      </c>
      <c r="Q102" s="84">
        <f>F102-P102</f>
        <v>0</v>
      </c>
      <c r="R102" s="41"/>
      <c r="S102" s="120"/>
    </row>
    <row r="103" spans="1:19" s="118" customFormat="1" ht="27.75" customHeight="1" x14ac:dyDescent="0.3">
      <c r="A103" s="70" t="s">
        <v>195</v>
      </c>
      <c r="B103" s="71" t="s">
        <v>266</v>
      </c>
      <c r="C103" s="72" t="s">
        <v>23</v>
      </c>
      <c r="D103" s="73" t="s">
        <v>5</v>
      </c>
      <c r="E103" s="74" t="s">
        <v>267</v>
      </c>
      <c r="F103" s="75">
        <f t="shared" ref="F103" si="105">SUM(F104:F104)</f>
        <v>23999000</v>
      </c>
      <c r="G103" s="75">
        <f t="shared" ref="G103:M103" si="106">SUM(G104)</f>
        <v>0</v>
      </c>
      <c r="H103" s="75">
        <f t="shared" si="106"/>
        <v>0</v>
      </c>
      <c r="I103" s="75">
        <f t="shared" si="106"/>
        <v>0</v>
      </c>
      <c r="J103" s="75">
        <f t="shared" si="106"/>
        <v>0</v>
      </c>
      <c r="K103" s="75">
        <f t="shared" si="106"/>
        <v>0</v>
      </c>
      <c r="L103" s="75">
        <f t="shared" si="106"/>
        <v>0</v>
      </c>
      <c r="M103" s="75">
        <f t="shared" si="106"/>
        <v>22400000</v>
      </c>
      <c r="N103" s="75">
        <f>SUM(N104)</f>
        <v>0</v>
      </c>
      <c r="O103" s="75">
        <f t="shared" ref="O103:Q103" si="107">SUM(O104)</f>
        <v>22400000</v>
      </c>
      <c r="P103" s="75">
        <f t="shared" si="107"/>
        <v>22400000</v>
      </c>
      <c r="Q103" s="75">
        <f t="shared" si="107"/>
        <v>1599000</v>
      </c>
      <c r="R103" s="76">
        <v>13</v>
      </c>
      <c r="S103" s="117"/>
    </row>
    <row r="104" spans="1:19" s="121" customFormat="1" ht="15" customHeight="1" x14ac:dyDescent="0.3">
      <c r="A104" s="119">
        <v>1</v>
      </c>
      <c r="B104" s="80" t="s">
        <v>268</v>
      </c>
      <c r="C104" s="1173" t="s">
        <v>139</v>
      </c>
      <c r="D104" s="1174"/>
      <c r="E104" s="1175"/>
      <c r="F104" s="83">
        <v>23999000</v>
      </c>
      <c r="G104" s="82">
        <v>0</v>
      </c>
      <c r="H104" s="82">
        <v>0</v>
      </c>
      <c r="I104" s="82">
        <f t="shared" ref="I104" si="108">SUM(G104:H104)</f>
        <v>0</v>
      </c>
      <c r="J104" s="82">
        <v>0</v>
      </c>
      <c r="K104" s="82"/>
      <c r="L104" s="82">
        <f t="shared" ref="L104" si="109">SUM(J104:K104)</f>
        <v>0</v>
      </c>
      <c r="M104" s="82">
        <v>22400000</v>
      </c>
      <c r="N104" s="82">
        <v>0</v>
      </c>
      <c r="O104" s="82">
        <f t="shared" ref="O104" si="110">SUM(M104:N104)</f>
        <v>22400000</v>
      </c>
      <c r="P104" s="92">
        <f>(I104+L104+O104)</f>
        <v>22400000</v>
      </c>
      <c r="Q104" s="84">
        <f>F104-P104</f>
        <v>1599000</v>
      </c>
      <c r="R104" s="41"/>
      <c r="S104" s="120"/>
    </row>
    <row r="105" spans="1:19" s="69" customFormat="1" ht="38.25" customHeight="1" x14ac:dyDescent="0.3">
      <c r="A105" s="61">
        <v>6</v>
      </c>
      <c r="B105" s="138" t="s">
        <v>269</v>
      </c>
      <c r="C105" s="139" t="s">
        <v>22</v>
      </c>
      <c r="D105" s="64" t="s">
        <v>5</v>
      </c>
      <c r="E105" s="65" t="s">
        <v>41</v>
      </c>
      <c r="F105" s="66">
        <f>F106</f>
        <v>189987300</v>
      </c>
      <c r="G105" s="66">
        <f t="shared" ref="G105:M105" si="111">G106</f>
        <v>0</v>
      </c>
      <c r="H105" s="66">
        <f t="shared" si="111"/>
        <v>0</v>
      </c>
      <c r="I105" s="66">
        <f t="shared" si="111"/>
        <v>0</v>
      </c>
      <c r="J105" s="66">
        <f t="shared" si="111"/>
        <v>53016000</v>
      </c>
      <c r="K105" s="66">
        <f t="shared" si="111"/>
        <v>0</v>
      </c>
      <c r="L105" s="66">
        <f t="shared" si="111"/>
        <v>53016000</v>
      </c>
      <c r="M105" s="66">
        <f t="shared" si="111"/>
        <v>67939778</v>
      </c>
      <c r="N105" s="66">
        <f>N106</f>
        <v>1200000</v>
      </c>
      <c r="O105" s="66">
        <f t="shared" ref="O105:Q105" si="112">O106</f>
        <v>69139778</v>
      </c>
      <c r="P105" s="66">
        <f t="shared" si="112"/>
        <v>122155778</v>
      </c>
      <c r="Q105" s="66">
        <f t="shared" si="112"/>
        <v>67831522</v>
      </c>
      <c r="R105" s="67"/>
      <c r="S105" s="68"/>
    </row>
    <row r="106" spans="1:19" s="78" customFormat="1" ht="53.25" customHeight="1" x14ac:dyDescent="0.3">
      <c r="A106" s="70" t="s">
        <v>130</v>
      </c>
      <c r="B106" s="140" t="s">
        <v>270</v>
      </c>
      <c r="C106" s="141" t="s">
        <v>23</v>
      </c>
      <c r="D106" s="73" t="s">
        <v>5</v>
      </c>
      <c r="E106" s="74" t="s">
        <v>271</v>
      </c>
      <c r="F106" s="75">
        <f t="shared" ref="F106:Q106" si="113">SUM(F107:F108)</f>
        <v>189987300</v>
      </c>
      <c r="G106" s="75">
        <f t="shared" si="113"/>
        <v>0</v>
      </c>
      <c r="H106" s="75">
        <f t="shared" si="113"/>
        <v>0</v>
      </c>
      <c r="I106" s="75">
        <f t="shared" si="113"/>
        <v>0</v>
      </c>
      <c r="J106" s="75">
        <f t="shared" si="113"/>
        <v>53016000</v>
      </c>
      <c r="K106" s="75">
        <f t="shared" si="113"/>
        <v>0</v>
      </c>
      <c r="L106" s="75">
        <f t="shared" si="113"/>
        <v>53016000</v>
      </c>
      <c r="M106" s="75">
        <f t="shared" si="113"/>
        <v>67939778</v>
      </c>
      <c r="N106" s="75">
        <f t="shared" si="113"/>
        <v>1200000</v>
      </c>
      <c r="O106" s="75">
        <f t="shared" si="113"/>
        <v>69139778</v>
      </c>
      <c r="P106" s="75">
        <f t="shared" si="113"/>
        <v>122155778</v>
      </c>
      <c r="Q106" s="75">
        <f t="shared" si="113"/>
        <v>67831522</v>
      </c>
      <c r="R106" s="76">
        <v>14</v>
      </c>
      <c r="S106" s="77"/>
    </row>
    <row r="107" spans="1:19" ht="15.75" customHeight="1" x14ac:dyDescent="0.3">
      <c r="A107" s="79">
        <v>1</v>
      </c>
      <c r="B107" s="80" t="s">
        <v>272</v>
      </c>
      <c r="C107" s="1173" t="s">
        <v>42</v>
      </c>
      <c r="D107" s="1174"/>
      <c r="E107" s="1175"/>
      <c r="F107" s="82">
        <v>49187300</v>
      </c>
      <c r="G107" s="82">
        <v>0</v>
      </c>
      <c r="H107" s="82">
        <v>0</v>
      </c>
      <c r="I107" s="82">
        <f>SUM(G107:H107)</f>
        <v>0</v>
      </c>
      <c r="J107" s="82">
        <v>0</v>
      </c>
      <c r="K107" s="82">
        <v>0</v>
      </c>
      <c r="L107" s="82">
        <f>SUM(J107:K107)</f>
        <v>0</v>
      </c>
      <c r="M107" s="82">
        <v>42492830</v>
      </c>
      <c r="N107" s="82">
        <v>1200000</v>
      </c>
      <c r="O107" s="82">
        <f t="shared" ref="O107:O108" si="114">SUM(M107:N107)</f>
        <v>43692830</v>
      </c>
      <c r="P107" s="83">
        <f>(I107+L107+O107)</f>
        <v>43692830</v>
      </c>
      <c r="Q107" s="84">
        <f>F107-P107</f>
        <v>5494470</v>
      </c>
      <c r="R107" s="41"/>
      <c r="S107" s="85"/>
    </row>
    <row r="108" spans="1:19" ht="30.75" customHeight="1" x14ac:dyDescent="0.3">
      <c r="A108" s="87">
        <f t="shared" ref="A108" si="115">A107+1</f>
        <v>2</v>
      </c>
      <c r="B108" s="80" t="s">
        <v>273</v>
      </c>
      <c r="C108" s="1154" t="s">
        <v>43</v>
      </c>
      <c r="D108" s="1155"/>
      <c r="E108" s="1156"/>
      <c r="F108" s="90">
        <v>140800000</v>
      </c>
      <c r="G108" s="90">
        <v>0</v>
      </c>
      <c r="H108" s="90">
        <v>0</v>
      </c>
      <c r="I108" s="90">
        <f>SUM(G108:H108)</f>
        <v>0</v>
      </c>
      <c r="J108" s="90">
        <v>53016000</v>
      </c>
      <c r="K108" s="91">
        <v>0</v>
      </c>
      <c r="L108" s="90">
        <f>SUM(J108:K108)</f>
        <v>53016000</v>
      </c>
      <c r="M108" s="82">
        <v>25446948</v>
      </c>
      <c r="N108" s="82">
        <v>0</v>
      </c>
      <c r="O108" s="82">
        <f t="shared" si="114"/>
        <v>25446948</v>
      </c>
      <c r="P108" s="92">
        <f>(I108+L108+O108)</f>
        <v>78462948</v>
      </c>
      <c r="Q108" s="84">
        <f>F108-P108</f>
        <v>62337052</v>
      </c>
      <c r="R108" s="41"/>
      <c r="S108" s="85"/>
    </row>
    <row r="109" spans="1:19" s="149" customFormat="1" ht="27" customHeight="1" x14ac:dyDescent="0.3">
      <c r="A109" s="142" t="s">
        <v>274</v>
      </c>
      <c r="B109" s="143" t="s">
        <v>44</v>
      </c>
      <c r="C109" s="143" t="s">
        <v>45</v>
      </c>
      <c r="D109" s="144" t="s">
        <v>5</v>
      </c>
      <c r="E109" s="145" t="s">
        <v>86</v>
      </c>
      <c r="F109" s="146">
        <f>F110+F147+F168</f>
        <v>4595484031</v>
      </c>
      <c r="G109" s="146">
        <f t="shared" ref="G109:Q109" si="116">G110+G147+G168</f>
        <v>0</v>
      </c>
      <c r="H109" s="146">
        <f t="shared" si="116"/>
        <v>0</v>
      </c>
      <c r="I109" s="146">
        <f t="shared" si="116"/>
        <v>0</v>
      </c>
      <c r="J109" s="146">
        <f t="shared" si="116"/>
        <v>1151693750</v>
      </c>
      <c r="K109" s="146">
        <f t="shared" si="116"/>
        <v>153514500</v>
      </c>
      <c r="L109" s="146">
        <f t="shared" si="116"/>
        <v>1305208250</v>
      </c>
      <c r="M109" s="146">
        <f t="shared" si="116"/>
        <v>324747796</v>
      </c>
      <c r="N109" s="146">
        <f t="shared" si="116"/>
        <v>83767410</v>
      </c>
      <c r="O109" s="146">
        <f t="shared" si="116"/>
        <v>408515206</v>
      </c>
      <c r="P109" s="146">
        <f t="shared" si="116"/>
        <v>1713723456</v>
      </c>
      <c r="Q109" s="146">
        <f t="shared" si="116"/>
        <v>2881760575</v>
      </c>
      <c r="R109" s="147"/>
      <c r="S109" s="148"/>
    </row>
    <row r="110" spans="1:19" s="69" customFormat="1" ht="26.25" customHeight="1" x14ac:dyDescent="0.3">
      <c r="A110" s="61">
        <v>7</v>
      </c>
      <c r="B110" s="138" t="s">
        <v>275</v>
      </c>
      <c r="C110" s="139" t="s">
        <v>22</v>
      </c>
      <c r="D110" s="64" t="s">
        <v>5</v>
      </c>
      <c r="E110" s="65" t="s">
        <v>46</v>
      </c>
      <c r="F110" s="66">
        <f>F111+F116+F121+F124+F127+F138</f>
        <v>1090756100</v>
      </c>
      <c r="G110" s="66">
        <f t="shared" ref="G110:Q110" si="117">G111+G116+G121+G124+G127+G138</f>
        <v>0</v>
      </c>
      <c r="H110" s="66">
        <f t="shared" si="117"/>
        <v>0</v>
      </c>
      <c r="I110" s="66">
        <f t="shared" si="117"/>
        <v>0</v>
      </c>
      <c r="J110" s="66">
        <f t="shared" si="117"/>
        <v>210852900</v>
      </c>
      <c r="K110" s="66">
        <f t="shared" si="117"/>
        <v>65589500</v>
      </c>
      <c r="L110" s="66">
        <f t="shared" si="117"/>
        <v>276442400</v>
      </c>
      <c r="M110" s="66">
        <f t="shared" si="117"/>
        <v>49335900</v>
      </c>
      <c r="N110" s="66">
        <f t="shared" si="117"/>
        <v>82167410</v>
      </c>
      <c r="O110" s="66">
        <f t="shared" si="117"/>
        <v>131503310</v>
      </c>
      <c r="P110" s="66">
        <f t="shared" si="117"/>
        <v>407945710</v>
      </c>
      <c r="Q110" s="66">
        <f t="shared" si="117"/>
        <v>682810390</v>
      </c>
      <c r="R110" s="67"/>
      <c r="S110" s="68"/>
    </row>
    <row r="111" spans="1:19" s="78" customFormat="1" ht="55.5" customHeight="1" x14ac:dyDescent="0.3">
      <c r="A111" s="70" t="s">
        <v>130</v>
      </c>
      <c r="B111" s="140" t="s">
        <v>276</v>
      </c>
      <c r="C111" s="141" t="s">
        <v>23</v>
      </c>
      <c r="D111" s="73" t="s">
        <v>5</v>
      </c>
      <c r="E111" s="74" t="s">
        <v>277</v>
      </c>
      <c r="F111" s="75">
        <f t="shared" ref="F111:Q111" si="118">SUM(F112:F115)</f>
        <v>154895000</v>
      </c>
      <c r="G111" s="75">
        <f t="shared" si="118"/>
        <v>0</v>
      </c>
      <c r="H111" s="75">
        <f t="shared" si="118"/>
        <v>0</v>
      </c>
      <c r="I111" s="75">
        <f t="shared" si="118"/>
        <v>0</v>
      </c>
      <c r="J111" s="75">
        <f t="shared" si="118"/>
        <v>0</v>
      </c>
      <c r="K111" s="75">
        <f t="shared" si="118"/>
        <v>0</v>
      </c>
      <c r="L111" s="75">
        <f t="shared" si="118"/>
        <v>0</v>
      </c>
      <c r="M111" s="75">
        <f t="shared" si="118"/>
        <v>0</v>
      </c>
      <c r="N111" s="75">
        <f t="shared" si="118"/>
        <v>0</v>
      </c>
      <c r="O111" s="75">
        <f t="shared" si="118"/>
        <v>0</v>
      </c>
      <c r="P111" s="75">
        <f t="shared" si="118"/>
        <v>0</v>
      </c>
      <c r="Q111" s="75">
        <f t="shared" si="118"/>
        <v>154895000</v>
      </c>
      <c r="R111" s="76">
        <v>15</v>
      </c>
      <c r="S111" s="77"/>
    </row>
    <row r="112" spans="1:19" ht="16.5" customHeight="1" x14ac:dyDescent="0.3">
      <c r="A112" s="79">
        <v>1</v>
      </c>
      <c r="B112" s="80" t="s">
        <v>278</v>
      </c>
      <c r="C112" s="1173" t="s">
        <v>279</v>
      </c>
      <c r="D112" s="1174"/>
      <c r="E112" s="1175"/>
      <c r="F112" s="82">
        <v>10350000</v>
      </c>
      <c r="G112" s="82">
        <v>0</v>
      </c>
      <c r="H112" s="82">
        <v>0</v>
      </c>
      <c r="I112" s="82">
        <f>SUM(G112:H112)</f>
        <v>0</v>
      </c>
      <c r="J112" s="82">
        <v>0</v>
      </c>
      <c r="K112" s="82">
        <v>0</v>
      </c>
      <c r="L112" s="82">
        <f>SUM(J112:K112)</f>
        <v>0</v>
      </c>
      <c r="M112" s="82">
        <v>0</v>
      </c>
      <c r="N112" s="82">
        <v>0</v>
      </c>
      <c r="O112" s="82">
        <f t="shared" ref="O112:O115" si="119">SUM(M112:N112)</f>
        <v>0</v>
      </c>
      <c r="P112" s="83">
        <f>(I112+L112+O112)</f>
        <v>0</v>
      </c>
      <c r="Q112" s="84">
        <f>F112-P112</f>
        <v>10350000</v>
      </c>
      <c r="R112" s="41"/>
      <c r="S112" s="85"/>
    </row>
    <row r="113" spans="1:19" ht="18" customHeight="1" x14ac:dyDescent="0.3">
      <c r="A113" s="87">
        <v>2</v>
      </c>
      <c r="B113" s="80" t="s">
        <v>280</v>
      </c>
      <c r="C113" s="1154" t="s">
        <v>141</v>
      </c>
      <c r="D113" s="1155"/>
      <c r="E113" s="1156"/>
      <c r="F113" s="90">
        <v>19705000</v>
      </c>
      <c r="G113" s="90">
        <v>0</v>
      </c>
      <c r="H113" s="90">
        <v>0</v>
      </c>
      <c r="I113" s="90">
        <f t="shared" ref="I113" si="120">SUM(G113:H113)</f>
        <v>0</v>
      </c>
      <c r="J113" s="90">
        <v>0</v>
      </c>
      <c r="K113" s="91">
        <v>0</v>
      </c>
      <c r="L113" s="90">
        <f t="shared" ref="L113:L115" si="121">SUM(J113:K113)</f>
        <v>0</v>
      </c>
      <c r="M113" s="82">
        <v>0</v>
      </c>
      <c r="N113" s="82">
        <v>0</v>
      </c>
      <c r="O113" s="82">
        <f t="shared" si="119"/>
        <v>0</v>
      </c>
      <c r="P113" s="92">
        <f t="shared" ref="P113:P115" si="122">(I113+L113+O113)</f>
        <v>0</v>
      </c>
      <c r="Q113" s="84">
        <f t="shared" ref="Q113:Q115" si="123">F113-P113</f>
        <v>19705000</v>
      </c>
      <c r="R113" s="41"/>
      <c r="S113" s="85"/>
    </row>
    <row r="114" spans="1:19" ht="20.25" customHeight="1" x14ac:dyDescent="0.3">
      <c r="A114" s="87">
        <f t="shared" ref="A114" si="124">A113+1</f>
        <v>3</v>
      </c>
      <c r="B114" s="80" t="s">
        <v>281</v>
      </c>
      <c r="C114" s="1154" t="s">
        <v>282</v>
      </c>
      <c r="D114" s="1155"/>
      <c r="E114" s="1156"/>
      <c r="F114" s="90">
        <v>102400000</v>
      </c>
      <c r="G114" s="90">
        <v>0</v>
      </c>
      <c r="H114" s="90">
        <v>0</v>
      </c>
      <c r="I114" s="90">
        <f t="shared" ref="I114:I115" si="125">SUM(G114:H114)</f>
        <v>0</v>
      </c>
      <c r="J114" s="90">
        <v>0</v>
      </c>
      <c r="K114" s="91">
        <v>0</v>
      </c>
      <c r="L114" s="90">
        <f t="shared" si="121"/>
        <v>0</v>
      </c>
      <c r="M114" s="82">
        <v>0</v>
      </c>
      <c r="N114" s="82">
        <v>0</v>
      </c>
      <c r="O114" s="82">
        <f t="shared" si="119"/>
        <v>0</v>
      </c>
      <c r="P114" s="92">
        <f t="shared" si="122"/>
        <v>0</v>
      </c>
      <c r="Q114" s="84">
        <f t="shared" si="123"/>
        <v>102400000</v>
      </c>
      <c r="R114" s="41"/>
      <c r="S114" s="85"/>
    </row>
    <row r="115" spans="1:19" ht="21.75" customHeight="1" x14ac:dyDescent="0.3">
      <c r="A115" s="87">
        <v>4</v>
      </c>
      <c r="B115" s="80" t="s">
        <v>283</v>
      </c>
      <c r="C115" s="80" t="s">
        <v>145</v>
      </c>
      <c r="D115" s="88"/>
      <c r="E115" s="89"/>
      <c r="F115" s="90">
        <v>22440000</v>
      </c>
      <c r="G115" s="90">
        <v>0</v>
      </c>
      <c r="H115" s="90">
        <v>0</v>
      </c>
      <c r="I115" s="90">
        <f t="shared" si="125"/>
        <v>0</v>
      </c>
      <c r="J115" s="90">
        <v>0</v>
      </c>
      <c r="K115" s="91">
        <v>0</v>
      </c>
      <c r="L115" s="90">
        <f t="shared" si="121"/>
        <v>0</v>
      </c>
      <c r="M115" s="82">
        <v>0</v>
      </c>
      <c r="N115" s="82">
        <v>0</v>
      </c>
      <c r="O115" s="82">
        <f t="shared" si="119"/>
        <v>0</v>
      </c>
      <c r="P115" s="92">
        <f t="shared" si="122"/>
        <v>0</v>
      </c>
      <c r="Q115" s="84">
        <f t="shared" si="123"/>
        <v>22440000</v>
      </c>
      <c r="R115" s="41"/>
      <c r="S115" s="85"/>
    </row>
    <row r="116" spans="1:19" s="78" customFormat="1" ht="55.5" customHeight="1" x14ac:dyDescent="0.3">
      <c r="A116" s="70" t="s">
        <v>146</v>
      </c>
      <c r="B116" s="140" t="s">
        <v>284</v>
      </c>
      <c r="C116" s="141" t="s">
        <v>23</v>
      </c>
      <c r="D116" s="73" t="s">
        <v>5</v>
      </c>
      <c r="E116" s="74" t="s">
        <v>285</v>
      </c>
      <c r="F116" s="75">
        <f t="shared" ref="F116:Q116" si="126">SUM(F117:F120)</f>
        <v>148265000</v>
      </c>
      <c r="G116" s="75">
        <f t="shared" si="126"/>
        <v>0</v>
      </c>
      <c r="H116" s="75">
        <f t="shared" si="126"/>
        <v>0</v>
      </c>
      <c r="I116" s="75">
        <f t="shared" si="126"/>
        <v>0</v>
      </c>
      <c r="J116" s="75">
        <f t="shared" si="126"/>
        <v>101765000</v>
      </c>
      <c r="K116" s="75">
        <f t="shared" si="126"/>
        <v>6320000</v>
      </c>
      <c r="L116" s="75">
        <f t="shared" si="126"/>
        <v>108085000</v>
      </c>
      <c r="M116" s="75">
        <f t="shared" si="126"/>
        <v>0</v>
      </c>
      <c r="N116" s="75">
        <f t="shared" si="126"/>
        <v>0</v>
      </c>
      <c r="O116" s="75">
        <f t="shared" si="126"/>
        <v>0</v>
      </c>
      <c r="P116" s="75">
        <f t="shared" si="126"/>
        <v>108085000</v>
      </c>
      <c r="Q116" s="75">
        <f t="shared" si="126"/>
        <v>40180000</v>
      </c>
      <c r="R116" s="76">
        <v>15</v>
      </c>
      <c r="S116" s="77"/>
    </row>
    <row r="117" spans="1:19" ht="16.5" customHeight="1" x14ac:dyDescent="0.3">
      <c r="A117" s="79">
        <v>1</v>
      </c>
      <c r="B117" s="80" t="s">
        <v>286</v>
      </c>
      <c r="C117" s="1173" t="s">
        <v>279</v>
      </c>
      <c r="D117" s="1174"/>
      <c r="E117" s="1175"/>
      <c r="F117" s="82">
        <v>10370000</v>
      </c>
      <c r="G117" s="82">
        <v>0</v>
      </c>
      <c r="H117" s="82">
        <v>0</v>
      </c>
      <c r="I117" s="82">
        <f>SUM(G117:H117)</f>
        <v>0</v>
      </c>
      <c r="J117" s="82">
        <v>0</v>
      </c>
      <c r="K117" s="82">
        <v>6320000</v>
      </c>
      <c r="L117" s="82">
        <f>SUM(J117:K117)</f>
        <v>6320000</v>
      </c>
      <c r="M117" s="82">
        <v>0</v>
      </c>
      <c r="N117" s="82">
        <v>0</v>
      </c>
      <c r="O117" s="82">
        <f t="shared" ref="O117:O120" si="127">SUM(M117:N117)</f>
        <v>0</v>
      </c>
      <c r="P117" s="83">
        <f>(I117+L117+O117)</f>
        <v>6320000</v>
      </c>
      <c r="Q117" s="84">
        <f>F117-P117</f>
        <v>4050000</v>
      </c>
      <c r="R117" s="41"/>
      <c r="S117" s="85"/>
    </row>
    <row r="118" spans="1:19" ht="18" customHeight="1" x14ac:dyDescent="0.3">
      <c r="A118" s="87">
        <v>2</v>
      </c>
      <c r="B118" s="80" t="s">
        <v>287</v>
      </c>
      <c r="C118" s="1154" t="s">
        <v>141</v>
      </c>
      <c r="D118" s="1155"/>
      <c r="E118" s="1156"/>
      <c r="F118" s="90">
        <v>13055000</v>
      </c>
      <c r="G118" s="90">
        <v>0</v>
      </c>
      <c r="H118" s="90">
        <v>0</v>
      </c>
      <c r="I118" s="90">
        <f t="shared" ref="I118" si="128">SUM(G118:H118)</f>
        <v>0</v>
      </c>
      <c r="J118" s="90">
        <v>11550000</v>
      </c>
      <c r="K118" s="91">
        <v>0</v>
      </c>
      <c r="L118" s="90">
        <f t="shared" ref="L118:L120" si="129">SUM(J118:K118)</f>
        <v>11550000</v>
      </c>
      <c r="M118" s="82">
        <v>0</v>
      </c>
      <c r="N118" s="82">
        <v>0</v>
      </c>
      <c r="O118" s="82">
        <f t="shared" si="127"/>
        <v>0</v>
      </c>
      <c r="P118" s="92">
        <f t="shared" ref="P118:P120" si="130">(I118+L118+O118)</f>
        <v>11550000</v>
      </c>
      <c r="Q118" s="84">
        <f t="shared" ref="Q118:Q120" si="131">F118-P118</f>
        <v>1505000</v>
      </c>
      <c r="R118" s="41"/>
      <c r="S118" s="85"/>
    </row>
    <row r="119" spans="1:19" ht="20.25" customHeight="1" x14ac:dyDescent="0.3">
      <c r="A119" s="87">
        <f t="shared" ref="A119" si="132">A118+1</f>
        <v>3</v>
      </c>
      <c r="B119" s="80" t="s">
        <v>288</v>
      </c>
      <c r="C119" s="1154" t="s">
        <v>282</v>
      </c>
      <c r="D119" s="1155"/>
      <c r="E119" s="1156"/>
      <c r="F119" s="90">
        <v>102400000</v>
      </c>
      <c r="G119" s="90">
        <v>0</v>
      </c>
      <c r="H119" s="90">
        <v>0</v>
      </c>
      <c r="I119" s="90">
        <f t="shared" ref="I119:I120" si="133">SUM(G119:H119)</f>
        <v>0</v>
      </c>
      <c r="J119" s="90">
        <v>68000000</v>
      </c>
      <c r="K119" s="91">
        <v>0</v>
      </c>
      <c r="L119" s="90">
        <f t="shared" si="129"/>
        <v>68000000</v>
      </c>
      <c r="M119" s="82">
        <v>0</v>
      </c>
      <c r="N119" s="82">
        <v>0</v>
      </c>
      <c r="O119" s="82">
        <f t="shared" si="127"/>
        <v>0</v>
      </c>
      <c r="P119" s="92">
        <f t="shared" si="130"/>
        <v>68000000</v>
      </c>
      <c r="Q119" s="84">
        <f t="shared" si="131"/>
        <v>34400000</v>
      </c>
      <c r="R119" s="41"/>
      <c r="S119" s="85"/>
    </row>
    <row r="120" spans="1:19" ht="21.75" customHeight="1" x14ac:dyDescent="0.3">
      <c r="A120" s="87">
        <v>4</v>
      </c>
      <c r="B120" s="80" t="s">
        <v>289</v>
      </c>
      <c r="C120" s="80" t="s">
        <v>145</v>
      </c>
      <c r="D120" s="88"/>
      <c r="E120" s="89"/>
      <c r="F120" s="90">
        <v>22440000</v>
      </c>
      <c r="G120" s="90">
        <v>0</v>
      </c>
      <c r="H120" s="90">
        <v>0</v>
      </c>
      <c r="I120" s="90">
        <f t="shared" si="133"/>
        <v>0</v>
      </c>
      <c r="J120" s="90">
        <v>22215000</v>
      </c>
      <c r="K120" s="91">
        <v>0</v>
      </c>
      <c r="L120" s="90">
        <f t="shared" si="129"/>
        <v>22215000</v>
      </c>
      <c r="M120" s="82">
        <v>0</v>
      </c>
      <c r="N120" s="82">
        <v>0</v>
      </c>
      <c r="O120" s="82">
        <f t="shared" si="127"/>
        <v>0</v>
      </c>
      <c r="P120" s="92">
        <f t="shared" si="130"/>
        <v>22215000</v>
      </c>
      <c r="Q120" s="84">
        <f t="shared" si="131"/>
        <v>225000</v>
      </c>
      <c r="R120" s="41"/>
      <c r="S120" s="85"/>
    </row>
    <row r="121" spans="1:19" s="78" customFormat="1" ht="55.5" customHeight="1" x14ac:dyDescent="0.3">
      <c r="A121" s="70" t="s">
        <v>195</v>
      </c>
      <c r="B121" s="140" t="s">
        <v>290</v>
      </c>
      <c r="C121" s="141" t="s">
        <v>23</v>
      </c>
      <c r="D121" s="73" t="s">
        <v>5</v>
      </c>
      <c r="E121" s="74" t="s">
        <v>291</v>
      </c>
      <c r="F121" s="75">
        <f>SUM(F122:F123)</f>
        <v>94000000</v>
      </c>
      <c r="G121" s="75">
        <f t="shared" ref="G121:Q121" si="134">SUM(G122:G123)</f>
        <v>0</v>
      </c>
      <c r="H121" s="75">
        <f t="shared" si="134"/>
        <v>0</v>
      </c>
      <c r="I121" s="75">
        <f t="shared" si="134"/>
        <v>0</v>
      </c>
      <c r="J121" s="75">
        <f t="shared" si="134"/>
        <v>0</v>
      </c>
      <c r="K121" s="75">
        <f t="shared" si="134"/>
        <v>0</v>
      </c>
      <c r="L121" s="75">
        <f t="shared" si="134"/>
        <v>0</v>
      </c>
      <c r="M121" s="75">
        <f t="shared" si="134"/>
        <v>0</v>
      </c>
      <c r="N121" s="75">
        <f t="shared" si="134"/>
        <v>0</v>
      </c>
      <c r="O121" s="75">
        <f t="shared" si="134"/>
        <v>0</v>
      </c>
      <c r="P121" s="75">
        <f t="shared" si="134"/>
        <v>0</v>
      </c>
      <c r="Q121" s="75">
        <f t="shared" si="134"/>
        <v>94000000</v>
      </c>
      <c r="R121" s="76">
        <v>15</v>
      </c>
      <c r="S121" s="77"/>
    </row>
    <row r="122" spans="1:19" ht="16.5" customHeight="1" x14ac:dyDescent="0.3">
      <c r="A122" s="79">
        <v>1</v>
      </c>
      <c r="B122" s="80" t="s">
        <v>292</v>
      </c>
      <c r="C122" s="1173" t="s">
        <v>139</v>
      </c>
      <c r="D122" s="1174"/>
      <c r="E122" s="1175"/>
      <c r="F122" s="82">
        <v>80000000</v>
      </c>
      <c r="G122" s="82">
        <v>0</v>
      </c>
      <c r="H122" s="82">
        <v>0</v>
      </c>
      <c r="I122" s="82">
        <f>SUM(G122:H122)</f>
        <v>0</v>
      </c>
      <c r="J122" s="82">
        <v>0</v>
      </c>
      <c r="K122" s="82">
        <v>0</v>
      </c>
      <c r="L122" s="82">
        <f>SUM(J122:K122)</f>
        <v>0</v>
      </c>
      <c r="M122" s="82">
        <v>0</v>
      </c>
      <c r="N122" s="82">
        <v>0</v>
      </c>
      <c r="O122" s="82">
        <f t="shared" ref="O122:O123" si="135">SUM(M122:N122)</f>
        <v>0</v>
      </c>
      <c r="P122" s="83">
        <f>(I122+L122+O122)</f>
        <v>0</v>
      </c>
      <c r="Q122" s="84">
        <f>F122-P122</f>
        <v>80000000</v>
      </c>
      <c r="R122" s="41"/>
      <c r="S122" s="85"/>
    </row>
    <row r="123" spans="1:19" ht="18" customHeight="1" x14ac:dyDescent="0.3">
      <c r="A123" s="87">
        <v>2</v>
      </c>
      <c r="B123" s="80" t="s">
        <v>293</v>
      </c>
      <c r="C123" s="1154" t="s">
        <v>141</v>
      </c>
      <c r="D123" s="1155"/>
      <c r="E123" s="1156"/>
      <c r="F123" s="90">
        <v>14000000</v>
      </c>
      <c r="G123" s="90">
        <v>0</v>
      </c>
      <c r="H123" s="90">
        <v>0</v>
      </c>
      <c r="I123" s="90">
        <f t="shared" ref="I123" si="136">SUM(G123:H123)</f>
        <v>0</v>
      </c>
      <c r="J123" s="90">
        <v>0</v>
      </c>
      <c r="K123" s="91">
        <v>0</v>
      </c>
      <c r="L123" s="90">
        <f t="shared" ref="L123" si="137">SUM(J123:K123)</f>
        <v>0</v>
      </c>
      <c r="M123" s="82">
        <v>0</v>
      </c>
      <c r="N123" s="82">
        <v>0</v>
      </c>
      <c r="O123" s="82">
        <f t="shared" si="135"/>
        <v>0</v>
      </c>
      <c r="P123" s="92">
        <f t="shared" ref="P123" si="138">(I123+L123+O123)</f>
        <v>0</v>
      </c>
      <c r="Q123" s="84">
        <f t="shared" ref="Q123" si="139">F123-P123</f>
        <v>14000000</v>
      </c>
      <c r="R123" s="41"/>
      <c r="S123" s="85"/>
    </row>
    <row r="124" spans="1:19" s="78" customFormat="1" ht="55.5" customHeight="1" x14ac:dyDescent="0.3">
      <c r="A124" s="70" t="s">
        <v>34</v>
      </c>
      <c r="B124" s="140" t="s">
        <v>294</v>
      </c>
      <c r="C124" s="141" t="s">
        <v>23</v>
      </c>
      <c r="D124" s="73" t="s">
        <v>5</v>
      </c>
      <c r="E124" s="74" t="s">
        <v>295</v>
      </c>
      <c r="F124" s="75">
        <f>SUM(F125:F126)</f>
        <v>47600000</v>
      </c>
      <c r="G124" s="75">
        <f t="shared" ref="G124:Q124" si="140">SUM(G125:G126)</f>
        <v>0</v>
      </c>
      <c r="H124" s="75">
        <f t="shared" si="140"/>
        <v>0</v>
      </c>
      <c r="I124" s="75">
        <f t="shared" si="140"/>
        <v>0</v>
      </c>
      <c r="J124" s="75">
        <f t="shared" si="140"/>
        <v>39190000</v>
      </c>
      <c r="K124" s="75">
        <f t="shared" si="140"/>
        <v>0</v>
      </c>
      <c r="L124" s="75">
        <f t="shared" si="140"/>
        <v>39190000</v>
      </c>
      <c r="M124" s="75">
        <f t="shared" si="140"/>
        <v>0</v>
      </c>
      <c r="N124" s="75">
        <f t="shared" si="140"/>
        <v>0</v>
      </c>
      <c r="O124" s="75">
        <f t="shared" si="140"/>
        <v>0</v>
      </c>
      <c r="P124" s="75">
        <f t="shared" si="140"/>
        <v>39190000</v>
      </c>
      <c r="Q124" s="75">
        <f t="shared" si="140"/>
        <v>8410000</v>
      </c>
      <c r="R124" s="76">
        <v>15</v>
      </c>
      <c r="S124" s="77"/>
    </row>
    <row r="125" spans="1:19" ht="16.5" customHeight="1" x14ac:dyDescent="0.3">
      <c r="A125" s="79">
        <v>1</v>
      </c>
      <c r="B125" s="80" t="s">
        <v>296</v>
      </c>
      <c r="C125" s="1173" t="s">
        <v>139</v>
      </c>
      <c r="D125" s="1174"/>
      <c r="E125" s="1175"/>
      <c r="F125" s="82">
        <v>28000000</v>
      </c>
      <c r="G125" s="82">
        <v>0</v>
      </c>
      <c r="H125" s="82">
        <v>0</v>
      </c>
      <c r="I125" s="82">
        <f>SUM(G125:H125)</f>
        <v>0</v>
      </c>
      <c r="J125" s="82">
        <v>27990000</v>
      </c>
      <c r="K125" s="82">
        <v>0</v>
      </c>
      <c r="L125" s="82">
        <f>SUM(J125:K125)</f>
        <v>27990000</v>
      </c>
      <c r="M125" s="82">
        <v>0</v>
      </c>
      <c r="N125" s="82">
        <v>0</v>
      </c>
      <c r="O125" s="82">
        <f t="shared" ref="O125:O126" si="141">SUM(M125:N125)</f>
        <v>0</v>
      </c>
      <c r="P125" s="83">
        <f>(I125+L125+O125)</f>
        <v>27990000</v>
      </c>
      <c r="Q125" s="84">
        <f>F125-P125</f>
        <v>10000</v>
      </c>
      <c r="R125" s="41"/>
      <c r="S125" s="85"/>
    </row>
    <row r="126" spans="1:19" ht="18" customHeight="1" x14ac:dyDescent="0.3">
      <c r="A126" s="87">
        <v>2</v>
      </c>
      <c r="B126" s="80" t="s">
        <v>297</v>
      </c>
      <c r="C126" s="1154" t="s">
        <v>141</v>
      </c>
      <c r="D126" s="1155"/>
      <c r="E126" s="1156"/>
      <c r="F126" s="90">
        <v>19600000</v>
      </c>
      <c r="G126" s="90">
        <v>0</v>
      </c>
      <c r="H126" s="90">
        <v>0</v>
      </c>
      <c r="I126" s="90">
        <f t="shared" ref="I126" si="142">SUM(G126:H126)</f>
        <v>0</v>
      </c>
      <c r="J126" s="90">
        <v>11200000</v>
      </c>
      <c r="K126" s="91">
        <v>0</v>
      </c>
      <c r="L126" s="90">
        <f t="shared" ref="L126" si="143">SUM(J126:K126)</f>
        <v>11200000</v>
      </c>
      <c r="M126" s="82">
        <v>0</v>
      </c>
      <c r="N126" s="82">
        <v>0</v>
      </c>
      <c r="O126" s="82">
        <f t="shared" si="141"/>
        <v>0</v>
      </c>
      <c r="P126" s="92">
        <f t="shared" ref="P126" si="144">(I126+L126+O126)</f>
        <v>11200000</v>
      </c>
      <c r="Q126" s="84">
        <f t="shared" ref="Q126" si="145">F126-P126</f>
        <v>8400000</v>
      </c>
      <c r="R126" s="41"/>
      <c r="S126" s="85"/>
    </row>
    <row r="127" spans="1:19" s="78" customFormat="1" ht="55.5" customHeight="1" x14ac:dyDescent="0.3">
      <c r="A127" s="70" t="s">
        <v>35</v>
      </c>
      <c r="B127" s="140" t="s">
        <v>298</v>
      </c>
      <c r="C127" s="141" t="s">
        <v>23</v>
      </c>
      <c r="D127" s="73" t="s">
        <v>5</v>
      </c>
      <c r="E127" s="74" t="s">
        <v>299</v>
      </c>
      <c r="F127" s="75">
        <f>SUM(F128:F137)</f>
        <v>297832200</v>
      </c>
      <c r="G127" s="75">
        <f t="shared" ref="G127:M127" si="146">SUM(G128:G137)</f>
        <v>0</v>
      </c>
      <c r="H127" s="75">
        <f t="shared" si="146"/>
        <v>0</v>
      </c>
      <c r="I127" s="75">
        <f t="shared" si="146"/>
        <v>0</v>
      </c>
      <c r="J127" s="75">
        <f t="shared" si="146"/>
        <v>41158500</v>
      </c>
      <c r="K127" s="75">
        <f t="shared" si="146"/>
        <v>0</v>
      </c>
      <c r="L127" s="75">
        <f t="shared" si="146"/>
        <v>41158500</v>
      </c>
      <c r="M127" s="75">
        <f t="shared" si="146"/>
        <v>45382400</v>
      </c>
      <c r="N127" s="75">
        <f>SUM(N128:N137)</f>
        <v>0</v>
      </c>
      <c r="O127" s="75">
        <f t="shared" ref="O127:Q127" si="147">SUM(O128:O137)</f>
        <v>45382400</v>
      </c>
      <c r="P127" s="75">
        <f t="shared" si="147"/>
        <v>86540900</v>
      </c>
      <c r="Q127" s="75">
        <f t="shared" si="147"/>
        <v>211291300</v>
      </c>
      <c r="R127" s="76">
        <v>15</v>
      </c>
      <c r="S127" s="77"/>
    </row>
    <row r="128" spans="1:19" ht="21" customHeight="1" x14ac:dyDescent="0.3">
      <c r="A128" s="79">
        <v>1</v>
      </c>
      <c r="B128" s="80" t="s">
        <v>300</v>
      </c>
      <c r="C128" s="1173" t="s">
        <v>279</v>
      </c>
      <c r="D128" s="1174"/>
      <c r="E128" s="1175"/>
      <c r="F128" s="82">
        <v>61743800</v>
      </c>
      <c r="G128" s="82">
        <v>0</v>
      </c>
      <c r="H128" s="82">
        <v>0</v>
      </c>
      <c r="I128" s="82">
        <f>SUM(G128:H128)</f>
        <v>0</v>
      </c>
      <c r="J128" s="82">
        <v>19260500</v>
      </c>
      <c r="K128" s="82">
        <v>0</v>
      </c>
      <c r="L128" s="82">
        <f>SUM(J128:K128)</f>
        <v>19260500</v>
      </c>
      <c r="M128" s="82">
        <v>9697900</v>
      </c>
      <c r="N128" s="82">
        <v>0</v>
      </c>
      <c r="O128" s="82">
        <f t="shared" ref="O128:O137" si="148">SUM(M128:N128)</f>
        <v>9697900</v>
      </c>
      <c r="P128" s="83">
        <f>(I128+L128+O128)</f>
        <v>28958400</v>
      </c>
      <c r="Q128" s="84">
        <f>F128-P128</f>
        <v>32785400</v>
      </c>
      <c r="R128" s="41"/>
      <c r="S128" s="85"/>
    </row>
    <row r="129" spans="1:19" ht="21" customHeight="1" x14ac:dyDescent="0.3">
      <c r="A129" s="86">
        <v>2</v>
      </c>
      <c r="B129" s="80" t="s">
        <v>300</v>
      </c>
      <c r="C129" s="1173" t="s">
        <v>136</v>
      </c>
      <c r="D129" s="1174"/>
      <c r="E129" s="1175"/>
      <c r="F129" s="82">
        <v>8580000</v>
      </c>
      <c r="G129" s="82">
        <v>0</v>
      </c>
      <c r="H129" s="82">
        <v>0</v>
      </c>
      <c r="I129" s="82">
        <f t="shared" ref="I129:I137" si="149">SUM(G129:H129)</f>
        <v>0</v>
      </c>
      <c r="J129" s="82">
        <v>0</v>
      </c>
      <c r="K129" s="82">
        <v>0</v>
      </c>
      <c r="L129" s="82">
        <f t="shared" ref="L129:L137" si="150">SUM(J129:K129)</f>
        <v>0</v>
      </c>
      <c r="M129" s="82">
        <v>1925500</v>
      </c>
      <c r="N129" s="82">
        <v>0</v>
      </c>
      <c r="O129" s="82">
        <f t="shared" si="148"/>
        <v>1925500</v>
      </c>
      <c r="P129" s="83">
        <f t="shared" ref="P129:P137" si="151">(I129+L129+O129)</f>
        <v>1925500</v>
      </c>
      <c r="Q129" s="84">
        <f t="shared" ref="Q129:Q137" si="152">F129-P129</f>
        <v>6654500</v>
      </c>
      <c r="R129" s="41"/>
      <c r="S129" s="85"/>
    </row>
    <row r="130" spans="1:19" ht="21" customHeight="1" x14ac:dyDescent="0.3">
      <c r="A130" s="87">
        <v>3</v>
      </c>
      <c r="B130" s="80" t="s">
        <v>301</v>
      </c>
      <c r="C130" s="1154" t="s">
        <v>24</v>
      </c>
      <c r="D130" s="1155"/>
      <c r="E130" s="1156"/>
      <c r="F130" s="90">
        <v>43373400</v>
      </c>
      <c r="G130" s="82">
        <v>0</v>
      </c>
      <c r="H130" s="82">
        <v>0</v>
      </c>
      <c r="I130" s="82">
        <f t="shared" si="149"/>
        <v>0</v>
      </c>
      <c r="J130" s="82">
        <v>14898000</v>
      </c>
      <c r="K130" s="82">
        <v>0</v>
      </c>
      <c r="L130" s="82">
        <f t="shared" si="150"/>
        <v>14898000</v>
      </c>
      <c r="M130" s="82">
        <v>0</v>
      </c>
      <c r="N130" s="82">
        <v>0</v>
      </c>
      <c r="O130" s="82">
        <f t="shared" si="148"/>
        <v>0</v>
      </c>
      <c r="P130" s="83">
        <f t="shared" si="151"/>
        <v>14898000</v>
      </c>
      <c r="Q130" s="84">
        <f t="shared" si="152"/>
        <v>28475400</v>
      </c>
      <c r="R130" s="41"/>
      <c r="S130" s="85"/>
    </row>
    <row r="131" spans="1:19" ht="13.5" customHeight="1" x14ac:dyDescent="0.3">
      <c r="A131" s="87">
        <v>4</v>
      </c>
      <c r="B131" s="80" t="s">
        <v>302</v>
      </c>
      <c r="C131" s="1154" t="s">
        <v>141</v>
      </c>
      <c r="D131" s="1155"/>
      <c r="E131" s="1156"/>
      <c r="F131" s="90">
        <v>4900000</v>
      </c>
      <c r="G131" s="82">
        <v>0</v>
      </c>
      <c r="H131" s="82">
        <v>0</v>
      </c>
      <c r="I131" s="82">
        <f t="shared" si="149"/>
        <v>0</v>
      </c>
      <c r="J131" s="82">
        <v>0</v>
      </c>
      <c r="K131" s="82">
        <v>0</v>
      </c>
      <c r="L131" s="82">
        <f t="shared" si="150"/>
        <v>0</v>
      </c>
      <c r="M131" s="82">
        <v>0</v>
      </c>
      <c r="N131" s="82">
        <v>0</v>
      </c>
      <c r="O131" s="82">
        <f t="shared" si="148"/>
        <v>0</v>
      </c>
      <c r="P131" s="83">
        <f t="shared" si="151"/>
        <v>0</v>
      </c>
      <c r="Q131" s="84">
        <f t="shared" si="152"/>
        <v>4900000</v>
      </c>
      <c r="R131" s="41"/>
      <c r="S131" s="85"/>
    </row>
    <row r="132" spans="1:19" ht="15" customHeight="1" x14ac:dyDescent="0.3">
      <c r="A132" s="87">
        <v>5</v>
      </c>
      <c r="B132" s="80" t="s">
        <v>303</v>
      </c>
      <c r="C132" s="1154" t="s">
        <v>282</v>
      </c>
      <c r="D132" s="1155"/>
      <c r="E132" s="1156"/>
      <c r="F132" s="90">
        <v>36000000</v>
      </c>
      <c r="G132" s="82">
        <v>0</v>
      </c>
      <c r="H132" s="82">
        <v>0</v>
      </c>
      <c r="I132" s="82">
        <f t="shared" si="149"/>
        <v>0</v>
      </c>
      <c r="J132" s="82">
        <v>0</v>
      </c>
      <c r="K132" s="82">
        <v>0</v>
      </c>
      <c r="L132" s="82">
        <f t="shared" si="150"/>
        <v>0</v>
      </c>
      <c r="M132" s="82">
        <v>0</v>
      </c>
      <c r="N132" s="82">
        <v>0</v>
      </c>
      <c r="O132" s="82">
        <f t="shared" si="148"/>
        <v>0</v>
      </c>
      <c r="P132" s="83">
        <f t="shared" si="151"/>
        <v>0</v>
      </c>
      <c r="Q132" s="84">
        <f t="shared" si="152"/>
        <v>36000000</v>
      </c>
      <c r="R132" s="41"/>
      <c r="S132" s="85"/>
    </row>
    <row r="133" spans="1:19" ht="15.75" customHeight="1" x14ac:dyDescent="0.3">
      <c r="A133" s="87">
        <v>6</v>
      </c>
      <c r="B133" s="80" t="s">
        <v>304</v>
      </c>
      <c r="C133" s="1154" t="s">
        <v>143</v>
      </c>
      <c r="D133" s="1155"/>
      <c r="E133" s="1156"/>
      <c r="F133" s="90">
        <v>925000</v>
      </c>
      <c r="G133" s="82">
        <v>0</v>
      </c>
      <c r="H133" s="82">
        <v>0</v>
      </c>
      <c r="I133" s="82">
        <f t="shared" si="149"/>
        <v>0</v>
      </c>
      <c r="J133" s="82">
        <v>0</v>
      </c>
      <c r="K133" s="82">
        <v>0</v>
      </c>
      <c r="L133" s="82">
        <f t="shared" si="150"/>
        <v>0</v>
      </c>
      <c r="M133" s="82">
        <v>0</v>
      </c>
      <c r="N133" s="82">
        <v>0</v>
      </c>
      <c r="O133" s="82">
        <f t="shared" si="148"/>
        <v>0</v>
      </c>
      <c r="P133" s="83">
        <f t="shared" si="151"/>
        <v>0</v>
      </c>
      <c r="Q133" s="84">
        <f t="shared" si="152"/>
        <v>925000</v>
      </c>
      <c r="R133" s="41"/>
      <c r="S133" s="85"/>
    </row>
    <row r="134" spans="1:19" ht="15.75" customHeight="1" x14ac:dyDescent="0.3">
      <c r="A134" s="87">
        <v>7</v>
      </c>
      <c r="B134" s="80" t="s">
        <v>305</v>
      </c>
      <c r="C134" s="80" t="s">
        <v>145</v>
      </c>
      <c r="D134" s="88"/>
      <c r="E134" s="89"/>
      <c r="F134" s="90">
        <v>18600000</v>
      </c>
      <c r="G134" s="82">
        <v>0</v>
      </c>
      <c r="H134" s="82">
        <v>0</v>
      </c>
      <c r="I134" s="82">
        <f t="shared" si="149"/>
        <v>0</v>
      </c>
      <c r="J134" s="82">
        <v>0</v>
      </c>
      <c r="K134" s="82">
        <v>0</v>
      </c>
      <c r="L134" s="82">
        <f t="shared" si="150"/>
        <v>0</v>
      </c>
      <c r="M134" s="82">
        <v>0</v>
      </c>
      <c r="N134" s="82">
        <v>0</v>
      </c>
      <c r="O134" s="82">
        <f t="shared" si="148"/>
        <v>0</v>
      </c>
      <c r="P134" s="83">
        <f t="shared" si="151"/>
        <v>0</v>
      </c>
      <c r="Q134" s="84">
        <f t="shared" si="152"/>
        <v>18600000</v>
      </c>
      <c r="R134" s="41"/>
      <c r="S134" s="85"/>
    </row>
    <row r="135" spans="1:19" ht="20.25" customHeight="1" x14ac:dyDescent="0.3">
      <c r="A135" s="87">
        <v>8</v>
      </c>
      <c r="B135" s="80" t="s">
        <v>306</v>
      </c>
      <c r="C135" s="1167" t="s">
        <v>307</v>
      </c>
      <c r="D135" s="1168"/>
      <c r="E135" s="1169"/>
      <c r="F135" s="90">
        <v>2500000</v>
      </c>
      <c r="G135" s="82">
        <v>0</v>
      </c>
      <c r="H135" s="82">
        <v>0</v>
      </c>
      <c r="I135" s="82">
        <f t="shared" si="149"/>
        <v>0</v>
      </c>
      <c r="J135" s="82">
        <v>0</v>
      </c>
      <c r="K135" s="82">
        <v>0</v>
      </c>
      <c r="L135" s="82">
        <f t="shared" si="150"/>
        <v>0</v>
      </c>
      <c r="M135" s="82">
        <v>0</v>
      </c>
      <c r="N135" s="82">
        <v>0</v>
      </c>
      <c r="O135" s="82">
        <f t="shared" si="148"/>
        <v>0</v>
      </c>
      <c r="P135" s="83">
        <f t="shared" si="151"/>
        <v>0</v>
      </c>
      <c r="Q135" s="84">
        <f t="shared" si="152"/>
        <v>2500000</v>
      </c>
      <c r="R135" s="41"/>
      <c r="S135" s="85"/>
    </row>
    <row r="136" spans="1:19" ht="15.75" customHeight="1" x14ac:dyDescent="0.3">
      <c r="A136" s="87">
        <v>9</v>
      </c>
      <c r="B136" s="80" t="s">
        <v>308</v>
      </c>
      <c r="C136" s="1167" t="s">
        <v>208</v>
      </c>
      <c r="D136" s="1168"/>
      <c r="E136" s="1169"/>
      <c r="F136" s="90">
        <v>114210000</v>
      </c>
      <c r="G136" s="82">
        <v>0</v>
      </c>
      <c r="H136" s="82">
        <v>0</v>
      </c>
      <c r="I136" s="82">
        <f t="shared" si="149"/>
        <v>0</v>
      </c>
      <c r="J136" s="82">
        <v>0</v>
      </c>
      <c r="K136" s="82">
        <v>0</v>
      </c>
      <c r="L136" s="82">
        <f t="shared" si="150"/>
        <v>0</v>
      </c>
      <c r="M136" s="82">
        <v>33759000</v>
      </c>
      <c r="N136" s="82">
        <v>0</v>
      </c>
      <c r="O136" s="82">
        <f t="shared" si="148"/>
        <v>33759000</v>
      </c>
      <c r="P136" s="83">
        <f t="shared" si="151"/>
        <v>33759000</v>
      </c>
      <c r="Q136" s="84">
        <f t="shared" si="152"/>
        <v>80451000</v>
      </c>
      <c r="R136" s="41"/>
      <c r="S136" s="85"/>
    </row>
    <row r="137" spans="1:19" ht="15.75" customHeight="1" x14ac:dyDescent="0.3">
      <c r="A137" s="87">
        <v>10</v>
      </c>
      <c r="B137" s="80" t="s">
        <v>78</v>
      </c>
      <c r="C137" s="1154" t="s">
        <v>77</v>
      </c>
      <c r="D137" s="1155"/>
      <c r="E137" s="1156"/>
      <c r="F137" s="90">
        <v>7000000</v>
      </c>
      <c r="G137" s="82">
        <v>0</v>
      </c>
      <c r="H137" s="82">
        <v>0</v>
      </c>
      <c r="I137" s="82">
        <f t="shared" si="149"/>
        <v>0</v>
      </c>
      <c r="J137" s="82">
        <v>7000000</v>
      </c>
      <c r="K137" s="82">
        <v>0</v>
      </c>
      <c r="L137" s="82">
        <f t="shared" si="150"/>
        <v>7000000</v>
      </c>
      <c r="M137" s="82">
        <v>0</v>
      </c>
      <c r="N137" s="82">
        <v>0</v>
      </c>
      <c r="O137" s="82">
        <f t="shared" si="148"/>
        <v>0</v>
      </c>
      <c r="P137" s="83">
        <f t="shared" si="151"/>
        <v>7000000</v>
      </c>
      <c r="Q137" s="84">
        <f t="shared" si="152"/>
        <v>0</v>
      </c>
      <c r="R137" s="41"/>
      <c r="S137" s="85"/>
    </row>
    <row r="138" spans="1:19" s="78" customFormat="1" ht="69" customHeight="1" x14ac:dyDescent="0.3">
      <c r="A138" s="70" t="s">
        <v>309</v>
      </c>
      <c r="B138" s="140" t="s">
        <v>310</v>
      </c>
      <c r="C138" s="141" t="s">
        <v>23</v>
      </c>
      <c r="D138" s="73" t="s">
        <v>5</v>
      </c>
      <c r="E138" s="74" t="s">
        <v>311</v>
      </c>
      <c r="F138" s="75">
        <f t="shared" ref="F138:Q138" si="153">SUM(F139:F146)</f>
        <v>348163900</v>
      </c>
      <c r="G138" s="75">
        <f t="shared" si="153"/>
        <v>0</v>
      </c>
      <c r="H138" s="75">
        <f t="shared" si="153"/>
        <v>0</v>
      </c>
      <c r="I138" s="75">
        <f t="shared" si="153"/>
        <v>0</v>
      </c>
      <c r="J138" s="75">
        <f t="shared" si="153"/>
        <v>28739400</v>
      </c>
      <c r="K138" s="75">
        <f t="shared" si="153"/>
        <v>59269500</v>
      </c>
      <c r="L138" s="75">
        <f t="shared" si="153"/>
        <v>88008900</v>
      </c>
      <c r="M138" s="75">
        <f t="shared" si="153"/>
        <v>3953500</v>
      </c>
      <c r="N138" s="75">
        <f t="shared" si="153"/>
        <v>82167410</v>
      </c>
      <c r="O138" s="75">
        <f t="shared" si="153"/>
        <v>86120910</v>
      </c>
      <c r="P138" s="75">
        <f t="shared" si="153"/>
        <v>174129810</v>
      </c>
      <c r="Q138" s="75">
        <f t="shared" si="153"/>
        <v>174034090</v>
      </c>
      <c r="R138" s="76">
        <v>16</v>
      </c>
      <c r="S138" s="77"/>
    </row>
    <row r="139" spans="1:19" ht="21" customHeight="1" x14ac:dyDescent="0.3">
      <c r="A139" s="79">
        <v>1</v>
      </c>
      <c r="B139" s="80" t="s">
        <v>312</v>
      </c>
      <c r="C139" s="1173" t="s">
        <v>279</v>
      </c>
      <c r="D139" s="1174"/>
      <c r="E139" s="1175"/>
      <c r="F139" s="82">
        <v>79905700</v>
      </c>
      <c r="G139" s="82">
        <v>0</v>
      </c>
      <c r="H139" s="82">
        <v>0</v>
      </c>
      <c r="I139" s="82">
        <f>SUM(G139:H139)</f>
        <v>0</v>
      </c>
      <c r="J139" s="82">
        <v>0</v>
      </c>
      <c r="K139" s="82">
        <v>42677500</v>
      </c>
      <c r="L139" s="82">
        <f>SUM(J139:K139)</f>
        <v>42677500</v>
      </c>
      <c r="M139" s="82">
        <v>1998600</v>
      </c>
      <c r="N139" s="82">
        <v>0</v>
      </c>
      <c r="O139" s="82">
        <f t="shared" ref="O139:O146" si="154">SUM(M139:N139)</f>
        <v>1998600</v>
      </c>
      <c r="P139" s="83">
        <f>(I139+L139+O139)</f>
        <v>44676100</v>
      </c>
      <c r="Q139" s="84">
        <f>F139-P139</f>
        <v>35229600</v>
      </c>
      <c r="R139" s="41"/>
      <c r="S139" s="85"/>
    </row>
    <row r="140" spans="1:19" ht="16.5" customHeight="1" x14ac:dyDescent="0.3">
      <c r="A140" s="86">
        <v>2</v>
      </c>
      <c r="B140" s="80" t="s">
        <v>313</v>
      </c>
      <c r="C140" s="1173" t="s">
        <v>314</v>
      </c>
      <c r="D140" s="1174"/>
      <c r="E140" s="1175"/>
      <c r="F140" s="82">
        <v>9360000</v>
      </c>
      <c r="G140" s="82">
        <v>0</v>
      </c>
      <c r="H140" s="82">
        <v>0</v>
      </c>
      <c r="I140" s="82">
        <f t="shared" ref="I140:I146" si="155">SUM(G140:H140)</f>
        <v>0</v>
      </c>
      <c r="J140" s="82">
        <v>0</v>
      </c>
      <c r="K140" s="82">
        <v>0</v>
      </c>
      <c r="L140" s="82">
        <f t="shared" ref="L140:L146" si="156">SUM(J140:K140)</f>
        <v>0</v>
      </c>
      <c r="M140" s="82">
        <v>1954900</v>
      </c>
      <c r="N140" s="82">
        <v>0</v>
      </c>
      <c r="O140" s="82">
        <f t="shared" si="154"/>
        <v>1954900</v>
      </c>
      <c r="P140" s="83">
        <f t="shared" ref="P140:P146" si="157">(I140+L140+O140)</f>
        <v>1954900</v>
      </c>
      <c r="Q140" s="84">
        <f t="shared" ref="Q140:Q146" si="158">F140-P140</f>
        <v>7405100</v>
      </c>
      <c r="R140" s="41"/>
      <c r="S140" s="85"/>
    </row>
    <row r="141" spans="1:19" ht="18.75" customHeight="1" x14ac:dyDescent="0.3">
      <c r="A141" s="87">
        <v>3</v>
      </c>
      <c r="B141" s="80" t="s">
        <v>315</v>
      </c>
      <c r="C141" s="1154" t="s">
        <v>24</v>
      </c>
      <c r="D141" s="1155"/>
      <c r="E141" s="1156"/>
      <c r="F141" s="90">
        <v>14723200</v>
      </c>
      <c r="G141" s="82">
        <v>0</v>
      </c>
      <c r="H141" s="82">
        <v>0</v>
      </c>
      <c r="I141" s="82">
        <f t="shared" si="155"/>
        <v>0</v>
      </c>
      <c r="J141" s="82">
        <v>5784400</v>
      </c>
      <c r="K141" s="82">
        <v>0</v>
      </c>
      <c r="L141" s="82">
        <f t="shared" si="156"/>
        <v>5784400</v>
      </c>
      <c r="M141" s="82">
        <v>0</v>
      </c>
      <c r="N141" s="82">
        <v>0</v>
      </c>
      <c r="O141" s="82">
        <f t="shared" si="154"/>
        <v>0</v>
      </c>
      <c r="P141" s="83">
        <f t="shared" si="157"/>
        <v>5784400</v>
      </c>
      <c r="Q141" s="84">
        <f t="shared" si="158"/>
        <v>8938800</v>
      </c>
      <c r="R141" s="41"/>
      <c r="S141" s="85"/>
    </row>
    <row r="142" spans="1:19" ht="17.25" customHeight="1" x14ac:dyDescent="0.3">
      <c r="A142" s="87">
        <v>4</v>
      </c>
      <c r="B142" s="80" t="s">
        <v>316</v>
      </c>
      <c r="C142" s="1154" t="s">
        <v>141</v>
      </c>
      <c r="D142" s="1155"/>
      <c r="E142" s="1156"/>
      <c r="F142" s="90">
        <v>15400000</v>
      </c>
      <c r="G142" s="82">
        <v>0</v>
      </c>
      <c r="H142" s="82">
        <v>0</v>
      </c>
      <c r="I142" s="82">
        <f t="shared" si="155"/>
        <v>0</v>
      </c>
      <c r="J142" s="82">
        <v>5600000</v>
      </c>
      <c r="K142" s="82">
        <v>9800000</v>
      </c>
      <c r="L142" s="82">
        <f t="shared" si="156"/>
        <v>15400000</v>
      </c>
      <c r="M142" s="82">
        <v>0</v>
      </c>
      <c r="N142" s="82">
        <v>0</v>
      </c>
      <c r="O142" s="82">
        <f t="shared" si="154"/>
        <v>0</v>
      </c>
      <c r="P142" s="83">
        <f t="shared" si="157"/>
        <v>15400000</v>
      </c>
      <c r="Q142" s="84">
        <f t="shared" si="158"/>
        <v>0</v>
      </c>
      <c r="R142" s="41"/>
      <c r="S142" s="85"/>
    </row>
    <row r="143" spans="1:19" ht="18" customHeight="1" x14ac:dyDescent="0.3">
      <c r="A143" s="87">
        <f t="shared" ref="A143:A145" si="159">A142+1</f>
        <v>5</v>
      </c>
      <c r="B143" s="80" t="s">
        <v>317</v>
      </c>
      <c r="C143" s="1154" t="s">
        <v>282</v>
      </c>
      <c r="D143" s="1155"/>
      <c r="E143" s="1156"/>
      <c r="F143" s="90">
        <v>112500000</v>
      </c>
      <c r="G143" s="82">
        <v>0</v>
      </c>
      <c r="H143" s="82">
        <v>0</v>
      </c>
      <c r="I143" s="82">
        <f t="shared" si="155"/>
        <v>0</v>
      </c>
      <c r="J143" s="82">
        <v>0</v>
      </c>
      <c r="K143" s="82">
        <v>0</v>
      </c>
      <c r="L143" s="82">
        <f t="shared" si="156"/>
        <v>0</v>
      </c>
      <c r="M143" s="82">
        <v>0</v>
      </c>
      <c r="N143" s="82">
        <v>0</v>
      </c>
      <c r="O143" s="82">
        <f t="shared" si="154"/>
        <v>0</v>
      </c>
      <c r="P143" s="83">
        <f t="shared" si="157"/>
        <v>0</v>
      </c>
      <c r="Q143" s="84">
        <f t="shared" si="158"/>
        <v>112500000</v>
      </c>
      <c r="R143" s="41"/>
      <c r="S143" s="85"/>
    </row>
    <row r="144" spans="1:19" ht="19.5" customHeight="1" x14ac:dyDescent="0.3">
      <c r="A144" s="87">
        <f t="shared" si="159"/>
        <v>6</v>
      </c>
      <c r="B144" s="80" t="s">
        <v>318</v>
      </c>
      <c r="C144" s="1154" t="s">
        <v>143</v>
      </c>
      <c r="D144" s="1155"/>
      <c r="E144" s="1156"/>
      <c r="F144" s="90">
        <v>925000</v>
      </c>
      <c r="G144" s="82">
        <v>0</v>
      </c>
      <c r="H144" s="82">
        <v>0</v>
      </c>
      <c r="I144" s="82">
        <f t="shared" si="155"/>
        <v>0</v>
      </c>
      <c r="J144" s="82">
        <v>0</v>
      </c>
      <c r="K144" s="82">
        <v>0</v>
      </c>
      <c r="L144" s="82">
        <f t="shared" si="156"/>
        <v>0</v>
      </c>
      <c r="M144" s="82">
        <v>0</v>
      </c>
      <c r="N144" s="82">
        <v>0</v>
      </c>
      <c r="O144" s="82">
        <f t="shared" si="154"/>
        <v>0</v>
      </c>
      <c r="P144" s="83">
        <f t="shared" si="157"/>
        <v>0</v>
      </c>
      <c r="Q144" s="84">
        <f t="shared" si="158"/>
        <v>925000</v>
      </c>
      <c r="R144" s="41"/>
      <c r="S144" s="85"/>
    </row>
    <row r="145" spans="1:19" ht="16.5" customHeight="1" x14ac:dyDescent="0.3">
      <c r="A145" s="87">
        <f t="shared" si="159"/>
        <v>7</v>
      </c>
      <c r="B145" s="80" t="s">
        <v>319</v>
      </c>
      <c r="C145" s="1154" t="s">
        <v>145</v>
      </c>
      <c r="D145" s="1155"/>
      <c r="E145" s="1156"/>
      <c r="F145" s="90">
        <v>25200000</v>
      </c>
      <c r="G145" s="82">
        <v>0</v>
      </c>
      <c r="H145" s="82">
        <v>0</v>
      </c>
      <c r="I145" s="82">
        <f t="shared" si="155"/>
        <v>0</v>
      </c>
      <c r="J145" s="82">
        <v>17355000</v>
      </c>
      <c r="K145" s="82">
        <v>6792000</v>
      </c>
      <c r="L145" s="82">
        <f t="shared" si="156"/>
        <v>24147000</v>
      </c>
      <c r="M145" s="82">
        <v>0</v>
      </c>
      <c r="N145" s="82">
        <v>0</v>
      </c>
      <c r="O145" s="82">
        <f t="shared" si="154"/>
        <v>0</v>
      </c>
      <c r="P145" s="83">
        <f t="shared" si="157"/>
        <v>24147000</v>
      </c>
      <c r="Q145" s="84">
        <f t="shared" si="158"/>
        <v>1053000</v>
      </c>
      <c r="R145" s="41"/>
      <c r="S145" s="85"/>
    </row>
    <row r="146" spans="1:19" ht="16.5" customHeight="1" x14ac:dyDescent="0.3">
      <c r="A146" s="87">
        <v>8</v>
      </c>
      <c r="B146" s="80" t="s">
        <v>320</v>
      </c>
      <c r="C146" s="1154" t="s">
        <v>208</v>
      </c>
      <c r="D146" s="1155"/>
      <c r="E146" s="1156"/>
      <c r="F146" s="90">
        <v>90150000</v>
      </c>
      <c r="G146" s="82">
        <v>0</v>
      </c>
      <c r="H146" s="82">
        <v>0</v>
      </c>
      <c r="I146" s="82">
        <f t="shared" si="155"/>
        <v>0</v>
      </c>
      <c r="J146" s="82">
        <v>0</v>
      </c>
      <c r="K146" s="82">
        <v>0</v>
      </c>
      <c r="L146" s="82">
        <f t="shared" si="156"/>
        <v>0</v>
      </c>
      <c r="M146" s="82">
        <v>0</v>
      </c>
      <c r="N146" s="82">
        <v>82167410</v>
      </c>
      <c r="O146" s="82">
        <f t="shared" si="154"/>
        <v>82167410</v>
      </c>
      <c r="P146" s="83">
        <f t="shared" si="157"/>
        <v>82167410</v>
      </c>
      <c r="Q146" s="84">
        <f t="shared" si="158"/>
        <v>7982590</v>
      </c>
      <c r="R146" s="41"/>
      <c r="S146" s="85"/>
    </row>
    <row r="147" spans="1:19" s="69" customFormat="1" ht="26.25" customHeight="1" x14ac:dyDescent="0.3">
      <c r="A147" s="61">
        <v>8</v>
      </c>
      <c r="B147" s="138" t="s">
        <v>321</v>
      </c>
      <c r="C147" s="139" t="s">
        <v>22</v>
      </c>
      <c r="D147" s="64" t="s">
        <v>5</v>
      </c>
      <c r="E147" s="65" t="s">
        <v>47</v>
      </c>
      <c r="F147" s="66">
        <f>F148+F155+F160+F165</f>
        <v>2443525631</v>
      </c>
      <c r="G147" s="66">
        <f t="shared" ref="G147:Q147" si="160">G148+G155+G160+G165</f>
        <v>0</v>
      </c>
      <c r="H147" s="66">
        <f t="shared" si="160"/>
        <v>0</v>
      </c>
      <c r="I147" s="66">
        <f t="shared" si="160"/>
        <v>0</v>
      </c>
      <c r="J147" s="66">
        <f t="shared" si="160"/>
        <v>403889400</v>
      </c>
      <c r="K147" s="66">
        <f t="shared" si="160"/>
        <v>87925000</v>
      </c>
      <c r="L147" s="66">
        <f t="shared" si="160"/>
        <v>491814400</v>
      </c>
      <c r="M147" s="66">
        <f t="shared" si="160"/>
        <v>66768875</v>
      </c>
      <c r="N147" s="66">
        <f t="shared" si="160"/>
        <v>1600000</v>
      </c>
      <c r="O147" s="66">
        <f t="shared" si="160"/>
        <v>68368875</v>
      </c>
      <c r="P147" s="66">
        <f t="shared" si="160"/>
        <v>560183275</v>
      </c>
      <c r="Q147" s="66">
        <f t="shared" si="160"/>
        <v>1883342356</v>
      </c>
      <c r="R147" s="67"/>
      <c r="S147" s="68"/>
    </row>
    <row r="148" spans="1:19" s="78" customFormat="1" ht="39.75" customHeight="1" x14ac:dyDescent="0.3">
      <c r="A148" s="70" t="s">
        <v>130</v>
      </c>
      <c r="B148" s="140" t="s">
        <v>322</v>
      </c>
      <c r="C148" s="141" t="s">
        <v>23</v>
      </c>
      <c r="D148" s="73" t="s">
        <v>5</v>
      </c>
      <c r="E148" s="74" t="s">
        <v>81</v>
      </c>
      <c r="F148" s="75">
        <f t="shared" ref="F148:M148" si="161">SUM(F149:F154)</f>
        <v>1749238731</v>
      </c>
      <c r="G148" s="75">
        <f t="shared" si="161"/>
        <v>0</v>
      </c>
      <c r="H148" s="75">
        <f t="shared" si="161"/>
        <v>0</v>
      </c>
      <c r="I148" s="75">
        <f t="shared" si="161"/>
        <v>0</v>
      </c>
      <c r="J148" s="75">
        <f t="shared" si="161"/>
        <v>44355400</v>
      </c>
      <c r="K148" s="75">
        <f t="shared" si="161"/>
        <v>0</v>
      </c>
      <c r="L148" s="75">
        <f t="shared" si="161"/>
        <v>44355400</v>
      </c>
      <c r="M148" s="75">
        <f t="shared" si="161"/>
        <v>7310900</v>
      </c>
      <c r="N148" s="75">
        <f>SUM(N149:N154)</f>
        <v>0</v>
      </c>
      <c r="O148" s="75">
        <f t="shared" ref="O148:Q148" si="162">SUM(O149:O154)</f>
        <v>7310900</v>
      </c>
      <c r="P148" s="75">
        <f t="shared" si="162"/>
        <v>51666300</v>
      </c>
      <c r="Q148" s="75">
        <f t="shared" si="162"/>
        <v>1697572431</v>
      </c>
      <c r="R148" s="76">
        <v>17</v>
      </c>
      <c r="S148" s="77"/>
    </row>
    <row r="149" spans="1:19" ht="18" customHeight="1" x14ac:dyDescent="0.3">
      <c r="A149" s="79">
        <v>1</v>
      </c>
      <c r="B149" s="81" t="s">
        <v>323</v>
      </c>
      <c r="C149" s="1173" t="s">
        <v>134</v>
      </c>
      <c r="D149" s="1174"/>
      <c r="E149" s="1175"/>
      <c r="F149" s="82">
        <v>2313200</v>
      </c>
      <c r="G149" s="82">
        <v>0</v>
      </c>
      <c r="H149" s="82">
        <v>0</v>
      </c>
      <c r="I149" s="82">
        <f>SUM(G149:H149)</f>
        <v>0</v>
      </c>
      <c r="J149" s="82">
        <v>0</v>
      </c>
      <c r="K149" s="82">
        <v>0</v>
      </c>
      <c r="L149" s="82">
        <f>SUM(J149:K149)</f>
        <v>0</v>
      </c>
      <c r="M149" s="82">
        <v>1762800</v>
      </c>
      <c r="N149" s="82">
        <v>0</v>
      </c>
      <c r="O149" s="82">
        <f t="shared" ref="O149:O154" si="163">SUM(M149:N149)</f>
        <v>1762800</v>
      </c>
      <c r="P149" s="83">
        <f>(I149+L149+O149)</f>
        <v>1762800</v>
      </c>
      <c r="Q149" s="84">
        <f>F149-P149</f>
        <v>550400</v>
      </c>
      <c r="R149" s="41"/>
      <c r="S149" s="85"/>
    </row>
    <row r="150" spans="1:19" ht="18" customHeight="1" x14ac:dyDescent="0.3">
      <c r="A150" s="86">
        <v>2</v>
      </c>
      <c r="B150" s="80" t="s">
        <v>324</v>
      </c>
      <c r="C150" s="1173" t="s">
        <v>200</v>
      </c>
      <c r="D150" s="1174"/>
      <c r="E150" s="1175"/>
      <c r="F150" s="82">
        <v>4496900</v>
      </c>
      <c r="G150" s="82">
        <v>0</v>
      </c>
      <c r="H150" s="82">
        <v>0</v>
      </c>
      <c r="I150" s="82">
        <f t="shared" ref="I150:I154" si="164">SUM(G150:H150)</f>
        <v>0</v>
      </c>
      <c r="J150" s="82">
        <v>0</v>
      </c>
      <c r="K150" s="82">
        <v>0</v>
      </c>
      <c r="L150" s="82">
        <f t="shared" ref="L150:L154" si="165">SUM(J150:K150)</f>
        <v>0</v>
      </c>
      <c r="M150" s="82">
        <v>4058300</v>
      </c>
      <c r="N150" s="82">
        <v>0</v>
      </c>
      <c r="O150" s="82">
        <f t="shared" si="163"/>
        <v>4058300</v>
      </c>
      <c r="P150" s="83">
        <f t="shared" ref="P150:P154" si="166">(I150+L150+O150)</f>
        <v>4058300</v>
      </c>
      <c r="Q150" s="84">
        <f t="shared" ref="Q150:Q154" si="167">F150-P150</f>
        <v>438600</v>
      </c>
      <c r="R150" s="41"/>
      <c r="S150" s="85"/>
    </row>
    <row r="151" spans="1:19" ht="21" customHeight="1" x14ac:dyDescent="0.3">
      <c r="A151" s="87">
        <v>3</v>
      </c>
      <c r="B151" s="80" t="s">
        <v>325</v>
      </c>
      <c r="C151" s="1154" t="s">
        <v>24</v>
      </c>
      <c r="D151" s="1155"/>
      <c r="E151" s="1156"/>
      <c r="F151" s="90">
        <v>28306200</v>
      </c>
      <c r="G151" s="82">
        <v>0</v>
      </c>
      <c r="H151" s="82">
        <v>0</v>
      </c>
      <c r="I151" s="82">
        <f t="shared" si="164"/>
        <v>0</v>
      </c>
      <c r="J151" s="82">
        <v>11918400</v>
      </c>
      <c r="K151" s="82">
        <v>0</v>
      </c>
      <c r="L151" s="82">
        <f t="shared" si="165"/>
        <v>11918400</v>
      </c>
      <c r="M151" s="82">
        <v>1489800</v>
      </c>
      <c r="N151" s="82">
        <v>0</v>
      </c>
      <c r="O151" s="82">
        <f t="shared" si="163"/>
        <v>1489800</v>
      </c>
      <c r="P151" s="83">
        <f t="shared" si="166"/>
        <v>13408200</v>
      </c>
      <c r="Q151" s="84">
        <f t="shared" si="167"/>
        <v>14898000</v>
      </c>
      <c r="R151" s="41"/>
      <c r="S151" s="85"/>
    </row>
    <row r="152" spans="1:19" ht="15.75" customHeight="1" x14ac:dyDescent="0.3">
      <c r="A152" s="87">
        <v>4</v>
      </c>
      <c r="B152" s="80" t="s">
        <v>326</v>
      </c>
      <c r="C152" s="1154" t="s">
        <v>141</v>
      </c>
      <c r="D152" s="1155"/>
      <c r="E152" s="1156"/>
      <c r="F152" s="90">
        <v>17640000</v>
      </c>
      <c r="G152" s="82">
        <v>0</v>
      </c>
      <c r="H152" s="82">
        <v>0</v>
      </c>
      <c r="I152" s="82">
        <f t="shared" si="164"/>
        <v>0</v>
      </c>
      <c r="J152" s="82">
        <v>12145000</v>
      </c>
      <c r="K152" s="82">
        <v>0</v>
      </c>
      <c r="L152" s="82">
        <f t="shared" si="165"/>
        <v>12145000</v>
      </c>
      <c r="M152" s="82">
        <v>0</v>
      </c>
      <c r="N152" s="82">
        <v>0</v>
      </c>
      <c r="O152" s="82">
        <f t="shared" si="163"/>
        <v>0</v>
      </c>
      <c r="P152" s="83">
        <f t="shared" si="166"/>
        <v>12145000</v>
      </c>
      <c r="Q152" s="84">
        <f t="shared" si="167"/>
        <v>5495000</v>
      </c>
      <c r="R152" s="41"/>
      <c r="S152" s="85"/>
    </row>
    <row r="153" spans="1:19" ht="17.25" customHeight="1" x14ac:dyDescent="0.3">
      <c r="A153" s="87">
        <v>5</v>
      </c>
      <c r="B153" s="80" t="s">
        <v>327</v>
      </c>
      <c r="C153" s="1154" t="s">
        <v>145</v>
      </c>
      <c r="D153" s="1155"/>
      <c r="E153" s="1156"/>
      <c r="F153" s="90">
        <v>27806000</v>
      </c>
      <c r="G153" s="82">
        <v>0</v>
      </c>
      <c r="H153" s="82">
        <v>0</v>
      </c>
      <c r="I153" s="82">
        <f t="shared" si="164"/>
        <v>0</v>
      </c>
      <c r="J153" s="82">
        <v>20292000</v>
      </c>
      <c r="K153" s="82">
        <v>0</v>
      </c>
      <c r="L153" s="82">
        <f t="shared" si="165"/>
        <v>20292000</v>
      </c>
      <c r="M153" s="82">
        <v>0</v>
      </c>
      <c r="N153" s="82">
        <v>0</v>
      </c>
      <c r="O153" s="82">
        <f t="shared" si="163"/>
        <v>0</v>
      </c>
      <c r="P153" s="83">
        <f t="shared" si="166"/>
        <v>20292000</v>
      </c>
      <c r="Q153" s="84">
        <f t="shared" si="167"/>
        <v>7514000</v>
      </c>
      <c r="R153" s="41"/>
      <c r="S153" s="85"/>
    </row>
    <row r="154" spans="1:19" ht="15.75" customHeight="1" x14ac:dyDescent="0.3">
      <c r="A154" s="87">
        <v>6</v>
      </c>
      <c r="B154" s="136" t="s">
        <v>328</v>
      </c>
      <c r="C154" s="1154" t="s">
        <v>329</v>
      </c>
      <c r="D154" s="1155"/>
      <c r="E154" s="1156"/>
      <c r="F154" s="90">
        <v>1668676431</v>
      </c>
      <c r="G154" s="82">
        <v>0</v>
      </c>
      <c r="H154" s="82">
        <v>0</v>
      </c>
      <c r="I154" s="82">
        <f t="shared" si="164"/>
        <v>0</v>
      </c>
      <c r="J154" s="82">
        <v>0</v>
      </c>
      <c r="K154" s="82">
        <v>0</v>
      </c>
      <c r="L154" s="82">
        <f t="shared" si="165"/>
        <v>0</v>
      </c>
      <c r="M154" s="82">
        <v>0</v>
      </c>
      <c r="N154" s="82">
        <v>0</v>
      </c>
      <c r="O154" s="82">
        <f t="shared" si="163"/>
        <v>0</v>
      </c>
      <c r="P154" s="83">
        <f t="shared" si="166"/>
        <v>0</v>
      </c>
      <c r="Q154" s="84">
        <f t="shared" si="167"/>
        <v>1668676431</v>
      </c>
      <c r="R154" s="41"/>
      <c r="S154" s="85"/>
    </row>
    <row r="155" spans="1:19" s="78" customFormat="1" ht="39.75" customHeight="1" x14ac:dyDescent="0.3">
      <c r="A155" s="70" t="s">
        <v>146</v>
      </c>
      <c r="B155" s="140" t="s">
        <v>330</v>
      </c>
      <c r="C155" s="141" t="s">
        <v>23</v>
      </c>
      <c r="D155" s="73" t="s">
        <v>5</v>
      </c>
      <c r="E155" s="74" t="s">
        <v>331</v>
      </c>
      <c r="F155" s="75">
        <f t="shared" ref="F155:Q155" si="168">SUM(F156:F159)</f>
        <v>71572000</v>
      </c>
      <c r="G155" s="75">
        <f t="shared" si="168"/>
        <v>0</v>
      </c>
      <c r="H155" s="75">
        <f t="shared" si="168"/>
        <v>0</v>
      </c>
      <c r="I155" s="75">
        <f t="shared" si="168"/>
        <v>0</v>
      </c>
      <c r="J155" s="75">
        <f t="shared" si="168"/>
        <v>64184000</v>
      </c>
      <c r="K155" s="75">
        <f t="shared" si="168"/>
        <v>0</v>
      </c>
      <c r="L155" s="75">
        <f t="shared" si="168"/>
        <v>64184000</v>
      </c>
      <c r="M155" s="75">
        <f t="shared" si="168"/>
        <v>4136400</v>
      </c>
      <c r="N155" s="75">
        <f t="shared" si="168"/>
        <v>0</v>
      </c>
      <c r="O155" s="75">
        <f t="shared" si="168"/>
        <v>4136400</v>
      </c>
      <c r="P155" s="75">
        <f t="shared" si="168"/>
        <v>68320400</v>
      </c>
      <c r="Q155" s="75">
        <f t="shared" si="168"/>
        <v>3251600</v>
      </c>
      <c r="R155" s="76">
        <v>17</v>
      </c>
      <c r="S155" s="77"/>
    </row>
    <row r="156" spans="1:19" ht="18" customHeight="1" x14ac:dyDescent="0.3">
      <c r="A156" s="79">
        <v>1</v>
      </c>
      <c r="B156" s="80" t="s">
        <v>332</v>
      </c>
      <c r="C156" s="1173" t="s">
        <v>134</v>
      </c>
      <c r="D156" s="1174"/>
      <c r="E156" s="1175"/>
      <c r="F156" s="82">
        <v>3561700</v>
      </c>
      <c r="G156" s="82">
        <v>0</v>
      </c>
      <c r="H156" s="82">
        <v>0</v>
      </c>
      <c r="I156" s="82">
        <f>SUM(G156:H156)</f>
        <v>0</v>
      </c>
      <c r="J156" s="82">
        <v>0</v>
      </c>
      <c r="K156" s="82">
        <v>0</v>
      </c>
      <c r="L156" s="82">
        <f>SUM(J156:K156)</f>
        <v>0</v>
      </c>
      <c r="M156" s="82">
        <v>1724100</v>
      </c>
      <c r="N156" s="82">
        <v>0</v>
      </c>
      <c r="O156" s="82">
        <f t="shared" ref="O156:O159" si="169">SUM(M156:N156)</f>
        <v>1724100</v>
      </c>
      <c r="P156" s="83">
        <f>(I156+L156+O156)</f>
        <v>1724100</v>
      </c>
      <c r="Q156" s="84">
        <f>F156-P156</f>
        <v>1837600</v>
      </c>
      <c r="R156" s="41"/>
      <c r="S156" s="85"/>
    </row>
    <row r="157" spans="1:19" ht="20.25" customHeight="1" x14ac:dyDescent="0.3">
      <c r="A157" s="87">
        <f t="shared" ref="A157:A158" si="170">A156+1</f>
        <v>2</v>
      </c>
      <c r="B157" s="80" t="s">
        <v>333</v>
      </c>
      <c r="C157" s="1154" t="s">
        <v>136</v>
      </c>
      <c r="D157" s="1155"/>
      <c r="E157" s="1156"/>
      <c r="F157" s="90">
        <v>2412300</v>
      </c>
      <c r="G157" s="82">
        <v>0</v>
      </c>
      <c r="H157" s="82">
        <v>0</v>
      </c>
      <c r="I157" s="82">
        <f t="shared" ref="I157:I159" si="171">SUM(G157:H157)</f>
        <v>0</v>
      </c>
      <c r="J157" s="82">
        <v>0</v>
      </c>
      <c r="K157" s="82">
        <v>0</v>
      </c>
      <c r="L157" s="82">
        <f t="shared" ref="L157:L159" si="172">SUM(J157:K157)</f>
        <v>0</v>
      </c>
      <c r="M157" s="82">
        <v>2412300</v>
      </c>
      <c r="N157" s="82">
        <v>0</v>
      </c>
      <c r="O157" s="82">
        <f t="shared" si="169"/>
        <v>2412300</v>
      </c>
      <c r="P157" s="83">
        <f t="shared" ref="P157:P159" si="173">(I157+L157+O157)</f>
        <v>2412300</v>
      </c>
      <c r="Q157" s="84">
        <f t="shared" ref="Q157:Q159" si="174">F157-P157</f>
        <v>0</v>
      </c>
      <c r="R157" s="41"/>
      <c r="S157" s="85"/>
    </row>
    <row r="158" spans="1:19" ht="15.75" customHeight="1" x14ac:dyDescent="0.3">
      <c r="A158" s="87">
        <f t="shared" si="170"/>
        <v>3</v>
      </c>
      <c r="B158" s="80" t="s">
        <v>334</v>
      </c>
      <c r="C158" s="1154" t="s">
        <v>141</v>
      </c>
      <c r="D158" s="1155"/>
      <c r="E158" s="1156"/>
      <c r="F158" s="90">
        <v>25200000</v>
      </c>
      <c r="G158" s="82">
        <v>0</v>
      </c>
      <c r="H158" s="82">
        <v>0</v>
      </c>
      <c r="I158" s="82">
        <f t="shared" si="171"/>
        <v>0</v>
      </c>
      <c r="J158" s="82">
        <v>23800000</v>
      </c>
      <c r="K158" s="82">
        <v>0</v>
      </c>
      <c r="L158" s="82">
        <f t="shared" si="172"/>
        <v>23800000</v>
      </c>
      <c r="M158" s="82">
        <v>0</v>
      </c>
      <c r="N158" s="82">
        <v>0</v>
      </c>
      <c r="O158" s="82">
        <f t="shared" si="169"/>
        <v>0</v>
      </c>
      <c r="P158" s="83">
        <f t="shared" si="173"/>
        <v>23800000</v>
      </c>
      <c r="Q158" s="84">
        <f t="shared" si="174"/>
        <v>1400000</v>
      </c>
      <c r="R158" s="41"/>
      <c r="S158" s="85"/>
    </row>
    <row r="159" spans="1:19" ht="15.75" customHeight="1" x14ac:dyDescent="0.3">
      <c r="A159" s="87">
        <v>4</v>
      </c>
      <c r="B159" s="80" t="s">
        <v>335</v>
      </c>
      <c r="C159" s="1154" t="s">
        <v>145</v>
      </c>
      <c r="D159" s="1155"/>
      <c r="E159" s="1156"/>
      <c r="F159" s="90">
        <v>40398000</v>
      </c>
      <c r="G159" s="82">
        <v>0</v>
      </c>
      <c r="H159" s="82">
        <v>0</v>
      </c>
      <c r="I159" s="82">
        <f t="shared" si="171"/>
        <v>0</v>
      </c>
      <c r="J159" s="82">
        <v>40384000</v>
      </c>
      <c r="K159" s="82">
        <v>0</v>
      </c>
      <c r="L159" s="82">
        <f t="shared" si="172"/>
        <v>40384000</v>
      </c>
      <c r="M159" s="82">
        <v>0</v>
      </c>
      <c r="N159" s="82">
        <v>0</v>
      </c>
      <c r="O159" s="82">
        <f t="shared" si="169"/>
        <v>0</v>
      </c>
      <c r="P159" s="83">
        <f t="shared" si="173"/>
        <v>40384000</v>
      </c>
      <c r="Q159" s="84">
        <f t="shared" si="174"/>
        <v>14000</v>
      </c>
      <c r="R159" s="41"/>
      <c r="S159" s="85"/>
    </row>
    <row r="160" spans="1:19" s="78" customFormat="1" ht="69.75" customHeight="1" x14ac:dyDescent="0.3">
      <c r="A160" s="70" t="s">
        <v>195</v>
      </c>
      <c r="B160" s="140" t="s">
        <v>336</v>
      </c>
      <c r="C160" s="141" t="s">
        <v>23</v>
      </c>
      <c r="D160" s="73" t="s">
        <v>5</v>
      </c>
      <c r="E160" s="74" t="s">
        <v>337</v>
      </c>
      <c r="F160" s="75">
        <f t="shared" ref="F160:Q160" si="175">SUM(F161:F164)</f>
        <v>180314900</v>
      </c>
      <c r="G160" s="75">
        <f t="shared" si="175"/>
        <v>0</v>
      </c>
      <c r="H160" s="75">
        <f t="shared" si="175"/>
        <v>0</v>
      </c>
      <c r="I160" s="75">
        <f t="shared" si="175"/>
        <v>0</v>
      </c>
      <c r="J160" s="75">
        <f t="shared" si="175"/>
        <v>20000000</v>
      </c>
      <c r="K160" s="75">
        <f t="shared" si="175"/>
        <v>0</v>
      </c>
      <c r="L160" s="75">
        <f t="shared" si="175"/>
        <v>20000000</v>
      </c>
      <c r="M160" s="75">
        <f t="shared" si="175"/>
        <v>55321575</v>
      </c>
      <c r="N160" s="75">
        <f t="shared" si="175"/>
        <v>1600000</v>
      </c>
      <c r="O160" s="75">
        <f t="shared" si="175"/>
        <v>56921575</v>
      </c>
      <c r="P160" s="75">
        <f t="shared" si="175"/>
        <v>76921575</v>
      </c>
      <c r="Q160" s="75">
        <f t="shared" si="175"/>
        <v>103393325</v>
      </c>
      <c r="R160" s="76">
        <v>17</v>
      </c>
      <c r="S160" s="77"/>
    </row>
    <row r="161" spans="1:19" ht="18" customHeight="1" x14ac:dyDescent="0.3">
      <c r="A161" s="79">
        <v>1</v>
      </c>
      <c r="B161" s="80" t="s">
        <v>338</v>
      </c>
      <c r="C161" s="1173" t="s">
        <v>134</v>
      </c>
      <c r="D161" s="1174"/>
      <c r="E161" s="1175"/>
      <c r="F161" s="82">
        <v>1742900</v>
      </c>
      <c r="G161" s="82">
        <v>0</v>
      </c>
      <c r="H161" s="82">
        <v>0</v>
      </c>
      <c r="I161" s="82">
        <f>SUM(G161:H161)</f>
        <v>0</v>
      </c>
      <c r="J161" s="82">
        <v>0</v>
      </c>
      <c r="K161" s="82">
        <v>0</v>
      </c>
      <c r="L161" s="82">
        <f>SUM(J161:K161)</f>
        <v>0</v>
      </c>
      <c r="M161" s="82">
        <v>186400</v>
      </c>
      <c r="N161" s="82">
        <v>0</v>
      </c>
      <c r="O161" s="82">
        <f t="shared" ref="O161:O164" si="176">SUM(M161:N161)</f>
        <v>186400</v>
      </c>
      <c r="P161" s="83">
        <f>(I161+L161+O161)</f>
        <v>186400</v>
      </c>
      <c r="Q161" s="84">
        <f>F161-P161</f>
        <v>1556500</v>
      </c>
      <c r="R161" s="41"/>
      <c r="S161" s="85"/>
    </row>
    <row r="162" spans="1:19" ht="21" customHeight="1" x14ac:dyDescent="0.3">
      <c r="A162" s="87">
        <f t="shared" ref="A162:A164" si="177">A161+1</f>
        <v>2</v>
      </c>
      <c r="B162" s="80" t="s">
        <v>339</v>
      </c>
      <c r="C162" s="1154" t="s">
        <v>136</v>
      </c>
      <c r="D162" s="1155"/>
      <c r="E162" s="1156"/>
      <c r="F162" s="90">
        <v>1462000</v>
      </c>
      <c r="G162" s="90">
        <v>0</v>
      </c>
      <c r="H162" s="90">
        <v>0</v>
      </c>
      <c r="I162" s="90">
        <f>SUM(G162:H162)</f>
        <v>0</v>
      </c>
      <c r="J162" s="90">
        <v>0</v>
      </c>
      <c r="K162" s="91">
        <v>0</v>
      </c>
      <c r="L162" s="90">
        <f>SUM(J162:K162)</f>
        <v>0</v>
      </c>
      <c r="M162" s="82">
        <v>1462000</v>
      </c>
      <c r="N162" s="82">
        <v>0</v>
      </c>
      <c r="O162" s="82">
        <f t="shared" si="176"/>
        <v>1462000</v>
      </c>
      <c r="P162" s="92">
        <f>(I162+L162+O162)</f>
        <v>1462000</v>
      </c>
      <c r="Q162" s="84">
        <f>F162-P162</f>
        <v>0</v>
      </c>
      <c r="R162" s="41"/>
      <c r="S162" s="85"/>
    </row>
    <row r="163" spans="1:19" ht="15.75" customHeight="1" x14ac:dyDescent="0.3">
      <c r="A163" s="87">
        <f t="shared" si="177"/>
        <v>3</v>
      </c>
      <c r="B163" s="80" t="s">
        <v>340</v>
      </c>
      <c r="C163" s="1154" t="s">
        <v>208</v>
      </c>
      <c r="D163" s="1155"/>
      <c r="E163" s="1156"/>
      <c r="F163" s="90">
        <v>157110000</v>
      </c>
      <c r="G163" s="90">
        <v>0</v>
      </c>
      <c r="H163" s="90">
        <v>0</v>
      </c>
      <c r="I163" s="90">
        <f t="shared" ref="I163:I164" si="178">SUM(G163:H163)</f>
        <v>0</v>
      </c>
      <c r="J163" s="90">
        <v>0</v>
      </c>
      <c r="K163" s="91">
        <v>0</v>
      </c>
      <c r="L163" s="90">
        <f t="shared" ref="L163:L164" si="179">SUM(J163:K163)</f>
        <v>0</v>
      </c>
      <c r="M163" s="82">
        <v>53673175</v>
      </c>
      <c r="N163" s="82">
        <v>1600000</v>
      </c>
      <c r="O163" s="82">
        <f t="shared" si="176"/>
        <v>55273175</v>
      </c>
      <c r="P163" s="92">
        <f t="shared" ref="P163:P164" si="180">(I163+L163+O163)</f>
        <v>55273175</v>
      </c>
      <c r="Q163" s="84">
        <f t="shared" ref="Q163:Q164" si="181">F163-P163</f>
        <v>101836825</v>
      </c>
      <c r="R163" s="41"/>
      <c r="S163" s="85"/>
    </row>
    <row r="164" spans="1:19" ht="24" customHeight="1" x14ac:dyDescent="0.3">
      <c r="A164" s="87">
        <f t="shared" si="177"/>
        <v>4</v>
      </c>
      <c r="B164" s="80" t="s">
        <v>79</v>
      </c>
      <c r="C164" s="1154" t="s">
        <v>71</v>
      </c>
      <c r="D164" s="1155"/>
      <c r="E164" s="1156"/>
      <c r="F164" s="90">
        <v>20000000</v>
      </c>
      <c r="G164" s="90">
        <v>0</v>
      </c>
      <c r="H164" s="90">
        <v>0</v>
      </c>
      <c r="I164" s="90">
        <f t="shared" si="178"/>
        <v>0</v>
      </c>
      <c r="J164" s="90">
        <v>20000000</v>
      </c>
      <c r="K164" s="91">
        <v>0</v>
      </c>
      <c r="L164" s="90">
        <f t="shared" si="179"/>
        <v>20000000</v>
      </c>
      <c r="M164" s="82">
        <v>0</v>
      </c>
      <c r="N164" s="82">
        <v>0</v>
      </c>
      <c r="O164" s="82">
        <f t="shared" si="176"/>
        <v>0</v>
      </c>
      <c r="P164" s="92">
        <f t="shared" si="180"/>
        <v>20000000</v>
      </c>
      <c r="Q164" s="84">
        <f t="shared" si="181"/>
        <v>0</v>
      </c>
      <c r="R164" s="41"/>
      <c r="S164" s="85"/>
    </row>
    <row r="165" spans="1:19" s="78" customFormat="1" ht="39.75" customHeight="1" x14ac:dyDescent="0.3">
      <c r="A165" s="70" t="s">
        <v>34</v>
      </c>
      <c r="B165" s="140" t="s">
        <v>341</v>
      </c>
      <c r="C165" s="141" t="s">
        <v>23</v>
      </c>
      <c r="D165" s="73" t="s">
        <v>5</v>
      </c>
      <c r="E165" s="74" t="s">
        <v>342</v>
      </c>
      <c r="F165" s="75">
        <f t="shared" ref="F165:Q165" si="182">SUM(F166:F167)</f>
        <v>442400000</v>
      </c>
      <c r="G165" s="75">
        <f t="shared" si="182"/>
        <v>0</v>
      </c>
      <c r="H165" s="75">
        <f t="shared" si="182"/>
        <v>0</v>
      </c>
      <c r="I165" s="75">
        <f t="shared" si="182"/>
        <v>0</v>
      </c>
      <c r="J165" s="75">
        <f t="shared" si="182"/>
        <v>275350000</v>
      </c>
      <c r="K165" s="75">
        <f t="shared" si="182"/>
        <v>87925000</v>
      </c>
      <c r="L165" s="75">
        <f t="shared" si="182"/>
        <v>363275000</v>
      </c>
      <c r="M165" s="75">
        <f t="shared" si="182"/>
        <v>0</v>
      </c>
      <c r="N165" s="75">
        <f t="shared" si="182"/>
        <v>0</v>
      </c>
      <c r="O165" s="75">
        <f t="shared" si="182"/>
        <v>0</v>
      </c>
      <c r="P165" s="75">
        <f t="shared" si="182"/>
        <v>363275000</v>
      </c>
      <c r="Q165" s="75">
        <f t="shared" si="182"/>
        <v>79125000</v>
      </c>
      <c r="R165" s="76">
        <v>17</v>
      </c>
      <c r="S165" s="77"/>
    </row>
    <row r="166" spans="1:19" ht="27.75" customHeight="1" x14ac:dyDescent="0.3">
      <c r="A166" s="87">
        <v>1</v>
      </c>
      <c r="B166" s="80" t="s">
        <v>343</v>
      </c>
      <c r="C166" s="1154" t="s">
        <v>149</v>
      </c>
      <c r="D166" s="1155"/>
      <c r="E166" s="1156"/>
      <c r="F166" s="90">
        <v>40000000</v>
      </c>
      <c r="G166" s="90">
        <v>0</v>
      </c>
      <c r="H166" s="90">
        <v>0</v>
      </c>
      <c r="I166" s="90">
        <f t="shared" ref="I166:I167" si="183">SUM(G166:H166)</f>
        <v>0</v>
      </c>
      <c r="J166" s="90">
        <v>20000000</v>
      </c>
      <c r="K166" s="91">
        <v>10000000</v>
      </c>
      <c r="L166" s="90">
        <f t="shared" ref="L166:L167" si="184">SUM(J166:K166)</f>
        <v>30000000</v>
      </c>
      <c r="M166" s="82">
        <v>0</v>
      </c>
      <c r="N166" s="82">
        <v>0</v>
      </c>
      <c r="O166" s="82">
        <f t="shared" ref="O166:O167" si="185">SUM(M166:N166)</f>
        <v>0</v>
      </c>
      <c r="P166" s="92">
        <f t="shared" ref="P166:P167" si="186">(I166+L166+O166)</f>
        <v>30000000</v>
      </c>
      <c r="Q166" s="84">
        <f t="shared" ref="Q166:Q167" si="187">F166-P166</f>
        <v>10000000</v>
      </c>
      <c r="R166" s="41"/>
      <c r="S166" s="85"/>
    </row>
    <row r="167" spans="1:19" ht="31.5" customHeight="1" x14ac:dyDescent="0.3">
      <c r="A167" s="87">
        <v>2</v>
      </c>
      <c r="B167" s="80" t="s">
        <v>345</v>
      </c>
      <c r="C167" s="1154" t="s">
        <v>205</v>
      </c>
      <c r="D167" s="1155"/>
      <c r="E167" s="1156"/>
      <c r="F167" s="90">
        <v>402400000</v>
      </c>
      <c r="G167" s="90">
        <v>0</v>
      </c>
      <c r="H167" s="90">
        <v>0</v>
      </c>
      <c r="I167" s="90">
        <f t="shared" si="183"/>
        <v>0</v>
      </c>
      <c r="J167" s="90">
        <v>255350000</v>
      </c>
      <c r="K167" s="91">
        <v>77925000</v>
      </c>
      <c r="L167" s="90">
        <f t="shared" si="184"/>
        <v>333275000</v>
      </c>
      <c r="M167" s="82">
        <v>0</v>
      </c>
      <c r="N167" s="82">
        <v>0</v>
      </c>
      <c r="O167" s="82">
        <f t="shared" si="185"/>
        <v>0</v>
      </c>
      <c r="P167" s="92">
        <f t="shared" si="186"/>
        <v>333275000</v>
      </c>
      <c r="Q167" s="84">
        <f t="shared" si="187"/>
        <v>69125000</v>
      </c>
      <c r="R167" s="41"/>
      <c r="S167" s="85"/>
    </row>
    <row r="168" spans="1:19" s="69" customFormat="1" ht="26.25" customHeight="1" x14ac:dyDescent="0.3">
      <c r="A168" s="61">
        <v>9</v>
      </c>
      <c r="B168" s="138" t="s">
        <v>348</v>
      </c>
      <c r="C168" s="139" t="s">
        <v>22</v>
      </c>
      <c r="D168" s="64" t="s">
        <v>5</v>
      </c>
      <c r="E168" s="65" t="s">
        <v>48</v>
      </c>
      <c r="F168" s="66">
        <f t="shared" ref="F168:Q168" si="188">F169+F178</f>
        <v>1061202300</v>
      </c>
      <c r="G168" s="66">
        <f t="shared" si="188"/>
        <v>0</v>
      </c>
      <c r="H168" s="66">
        <f t="shared" si="188"/>
        <v>0</v>
      </c>
      <c r="I168" s="66">
        <f t="shared" si="188"/>
        <v>0</v>
      </c>
      <c r="J168" s="66">
        <f t="shared" si="188"/>
        <v>536951450</v>
      </c>
      <c r="K168" s="66">
        <f t="shared" si="188"/>
        <v>0</v>
      </c>
      <c r="L168" s="66">
        <f t="shared" si="188"/>
        <v>536951450</v>
      </c>
      <c r="M168" s="66">
        <f t="shared" si="188"/>
        <v>208643021</v>
      </c>
      <c r="N168" s="66">
        <f t="shared" si="188"/>
        <v>0</v>
      </c>
      <c r="O168" s="66">
        <f t="shared" si="188"/>
        <v>208643021</v>
      </c>
      <c r="P168" s="66">
        <f t="shared" si="188"/>
        <v>745594471</v>
      </c>
      <c r="Q168" s="66">
        <f t="shared" si="188"/>
        <v>315607829</v>
      </c>
      <c r="R168" s="67"/>
      <c r="S168" s="68"/>
    </row>
    <row r="169" spans="1:19" s="78" customFormat="1" ht="52.5" customHeight="1" x14ac:dyDescent="0.3">
      <c r="A169" s="70" t="s">
        <v>130</v>
      </c>
      <c r="B169" s="140" t="s">
        <v>349</v>
      </c>
      <c r="C169" s="141" t="s">
        <v>23</v>
      </c>
      <c r="D169" s="73" t="s">
        <v>5</v>
      </c>
      <c r="E169" s="74" t="s">
        <v>49</v>
      </c>
      <c r="F169" s="75">
        <f t="shared" ref="F169:M169" si="189">SUM(F170:F177)</f>
        <v>369338100</v>
      </c>
      <c r="G169" s="75">
        <f t="shared" si="189"/>
        <v>0</v>
      </c>
      <c r="H169" s="75">
        <f t="shared" si="189"/>
        <v>0</v>
      </c>
      <c r="I169" s="75">
        <f t="shared" si="189"/>
        <v>0</v>
      </c>
      <c r="J169" s="75">
        <f t="shared" si="189"/>
        <v>220984000</v>
      </c>
      <c r="K169" s="75">
        <f t="shared" si="189"/>
        <v>0</v>
      </c>
      <c r="L169" s="75">
        <f t="shared" si="189"/>
        <v>220984000</v>
      </c>
      <c r="M169" s="75">
        <f t="shared" si="189"/>
        <v>57768133</v>
      </c>
      <c r="N169" s="75">
        <f>SUM(N170:N177)</f>
        <v>0</v>
      </c>
      <c r="O169" s="75">
        <f t="shared" ref="O169:Q169" si="190">SUM(O170:O177)</f>
        <v>57768133</v>
      </c>
      <c r="P169" s="75">
        <f t="shared" si="190"/>
        <v>278752133</v>
      </c>
      <c r="Q169" s="75">
        <f t="shared" si="190"/>
        <v>90585967</v>
      </c>
      <c r="R169" s="76">
        <v>18</v>
      </c>
      <c r="S169" s="77"/>
    </row>
    <row r="170" spans="1:19" ht="27.75" customHeight="1" x14ac:dyDescent="0.3">
      <c r="A170" s="79">
        <v>1</v>
      </c>
      <c r="B170" s="80" t="s">
        <v>350</v>
      </c>
      <c r="C170" s="1173" t="s">
        <v>351</v>
      </c>
      <c r="D170" s="1174"/>
      <c r="E170" s="1175"/>
      <c r="F170" s="82">
        <v>83383600</v>
      </c>
      <c r="G170" s="82">
        <v>0</v>
      </c>
      <c r="H170" s="82">
        <v>0</v>
      </c>
      <c r="I170" s="82">
        <f>SUM(G170:H170)</f>
        <v>0</v>
      </c>
      <c r="J170" s="82">
        <v>52774000</v>
      </c>
      <c r="K170" s="82">
        <v>0</v>
      </c>
      <c r="L170" s="82">
        <f>SUM(J170:K170)</f>
        <v>52774000</v>
      </c>
      <c r="M170" s="82">
        <v>0</v>
      </c>
      <c r="N170" s="82">
        <v>0</v>
      </c>
      <c r="O170" s="82">
        <f t="shared" ref="O170:O177" si="191">SUM(M170:N170)</f>
        <v>0</v>
      </c>
      <c r="P170" s="83">
        <f>(I170+L170+O170)</f>
        <v>52774000</v>
      </c>
      <c r="Q170" s="84">
        <f>F170-P170</f>
        <v>30609600</v>
      </c>
      <c r="R170" s="41"/>
      <c r="S170" s="85"/>
    </row>
    <row r="171" spans="1:19" ht="27.75" customHeight="1" x14ac:dyDescent="0.3">
      <c r="A171" s="86">
        <v>2</v>
      </c>
      <c r="B171" s="80" t="s">
        <v>352</v>
      </c>
      <c r="C171" s="1154" t="s">
        <v>136</v>
      </c>
      <c r="D171" s="1155"/>
      <c r="E171" s="1156"/>
      <c r="F171" s="82">
        <v>1973700</v>
      </c>
      <c r="G171" s="82">
        <v>0</v>
      </c>
      <c r="H171" s="82">
        <v>0</v>
      </c>
      <c r="I171" s="82">
        <f t="shared" ref="I171:I177" si="192">SUM(G171:H171)</f>
        <v>0</v>
      </c>
      <c r="J171" s="82">
        <v>0</v>
      </c>
      <c r="K171" s="82">
        <v>0</v>
      </c>
      <c r="L171" s="82">
        <f t="shared" ref="L171:L177" si="193">SUM(J171:K171)</f>
        <v>0</v>
      </c>
      <c r="M171" s="82">
        <v>0</v>
      </c>
      <c r="N171" s="82">
        <v>0</v>
      </c>
      <c r="O171" s="82">
        <f t="shared" si="191"/>
        <v>0</v>
      </c>
      <c r="P171" s="83">
        <f t="shared" ref="P171:P177" si="194">(I171+L171+O171)</f>
        <v>0</v>
      </c>
      <c r="Q171" s="84">
        <f t="shared" ref="Q171:Q177" si="195">F171-P171</f>
        <v>1973700</v>
      </c>
      <c r="R171" s="41"/>
      <c r="S171" s="85"/>
    </row>
    <row r="172" spans="1:19" ht="27" customHeight="1" x14ac:dyDescent="0.3">
      <c r="A172" s="87">
        <v>3</v>
      </c>
      <c r="B172" s="80" t="s">
        <v>353</v>
      </c>
      <c r="C172" s="1154" t="s">
        <v>24</v>
      </c>
      <c r="D172" s="1155"/>
      <c r="E172" s="1156"/>
      <c r="F172" s="90">
        <v>3170800</v>
      </c>
      <c r="G172" s="82">
        <v>0</v>
      </c>
      <c r="H172" s="82">
        <v>0</v>
      </c>
      <c r="I172" s="82">
        <f t="shared" si="192"/>
        <v>0</v>
      </c>
      <c r="J172" s="82">
        <v>0</v>
      </c>
      <c r="K172" s="82">
        <v>0</v>
      </c>
      <c r="L172" s="82">
        <f t="shared" si="193"/>
        <v>0</v>
      </c>
      <c r="M172" s="82">
        <v>1489800</v>
      </c>
      <c r="N172" s="82">
        <v>0</v>
      </c>
      <c r="O172" s="82">
        <f t="shared" si="191"/>
        <v>1489800</v>
      </c>
      <c r="P172" s="83">
        <f t="shared" si="194"/>
        <v>1489800</v>
      </c>
      <c r="Q172" s="84">
        <f t="shared" si="195"/>
        <v>1681000</v>
      </c>
      <c r="R172" s="41"/>
      <c r="S172" s="85"/>
    </row>
    <row r="173" spans="1:19" ht="27.75" customHeight="1" x14ac:dyDescent="0.3">
      <c r="A173" s="87">
        <v>4</v>
      </c>
      <c r="B173" s="80" t="s">
        <v>354</v>
      </c>
      <c r="C173" s="1154" t="s">
        <v>282</v>
      </c>
      <c r="D173" s="1155"/>
      <c r="E173" s="1156"/>
      <c r="F173" s="90">
        <v>125000000</v>
      </c>
      <c r="G173" s="82">
        <v>0</v>
      </c>
      <c r="H173" s="82">
        <v>0</v>
      </c>
      <c r="I173" s="82">
        <f t="shared" si="192"/>
        <v>0</v>
      </c>
      <c r="J173" s="82">
        <v>114000000</v>
      </c>
      <c r="K173" s="82">
        <v>0</v>
      </c>
      <c r="L173" s="82">
        <f t="shared" si="193"/>
        <v>114000000</v>
      </c>
      <c r="M173" s="82">
        <v>0</v>
      </c>
      <c r="N173" s="82">
        <v>0</v>
      </c>
      <c r="O173" s="82">
        <f t="shared" si="191"/>
        <v>0</v>
      </c>
      <c r="P173" s="83">
        <f t="shared" si="194"/>
        <v>114000000</v>
      </c>
      <c r="Q173" s="84">
        <f t="shared" si="195"/>
        <v>11000000</v>
      </c>
      <c r="R173" s="41"/>
      <c r="S173" s="85"/>
    </row>
    <row r="174" spans="1:19" ht="27.75" customHeight="1" x14ac:dyDescent="0.3">
      <c r="A174" s="87"/>
      <c r="B174" s="80" t="s">
        <v>355</v>
      </c>
      <c r="C174" s="80" t="s">
        <v>145</v>
      </c>
      <c r="D174" s="88"/>
      <c r="E174" s="89"/>
      <c r="F174" s="90">
        <v>30250000</v>
      </c>
      <c r="G174" s="82">
        <v>0</v>
      </c>
      <c r="H174" s="82">
        <v>0</v>
      </c>
      <c r="I174" s="82">
        <f t="shared" si="192"/>
        <v>0</v>
      </c>
      <c r="J174" s="82">
        <v>17750000</v>
      </c>
      <c r="K174" s="82">
        <v>0</v>
      </c>
      <c r="L174" s="82">
        <f t="shared" si="193"/>
        <v>17750000</v>
      </c>
      <c r="M174" s="82">
        <v>0</v>
      </c>
      <c r="N174" s="82">
        <v>0</v>
      </c>
      <c r="O174" s="82">
        <f t="shared" si="191"/>
        <v>0</v>
      </c>
      <c r="P174" s="83">
        <f t="shared" si="194"/>
        <v>17750000</v>
      </c>
      <c r="Q174" s="84">
        <f t="shared" si="195"/>
        <v>12500000</v>
      </c>
      <c r="R174" s="41"/>
      <c r="S174" s="85"/>
    </row>
    <row r="175" spans="1:19" ht="30" customHeight="1" x14ac:dyDescent="0.3">
      <c r="A175" s="87">
        <v>5</v>
      </c>
      <c r="B175" s="80" t="s">
        <v>356</v>
      </c>
      <c r="C175" s="1154" t="s">
        <v>307</v>
      </c>
      <c r="D175" s="1155"/>
      <c r="E175" s="1156"/>
      <c r="F175" s="90">
        <v>2500000</v>
      </c>
      <c r="G175" s="82">
        <v>0</v>
      </c>
      <c r="H175" s="82">
        <v>0</v>
      </c>
      <c r="I175" s="82">
        <f t="shared" si="192"/>
        <v>0</v>
      </c>
      <c r="J175" s="82">
        <v>0</v>
      </c>
      <c r="K175" s="82">
        <v>0</v>
      </c>
      <c r="L175" s="82">
        <f t="shared" si="193"/>
        <v>0</v>
      </c>
      <c r="M175" s="82">
        <v>0</v>
      </c>
      <c r="N175" s="82">
        <v>0</v>
      </c>
      <c r="O175" s="82">
        <f t="shared" si="191"/>
        <v>0</v>
      </c>
      <c r="P175" s="83">
        <f t="shared" si="194"/>
        <v>0</v>
      </c>
      <c r="Q175" s="84">
        <f t="shared" si="195"/>
        <v>2500000</v>
      </c>
      <c r="R175" s="41"/>
      <c r="S175" s="85"/>
    </row>
    <row r="176" spans="1:19" ht="30" customHeight="1" x14ac:dyDescent="0.3">
      <c r="A176" s="87"/>
      <c r="B176" s="80" t="s">
        <v>357</v>
      </c>
      <c r="C176" s="1154" t="s">
        <v>208</v>
      </c>
      <c r="D176" s="1155"/>
      <c r="E176" s="1156"/>
      <c r="F176" s="90">
        <v>61190000</v>
      </c>
      <c r="G176" s="82">
        <v>0</v>
      </c>
      <c r="H176" s="82">
        <v>0</v>
      </c>
      <c r="I176" s="82">
        <f t="shared" si="192"/>
        <v>0</v>
      </c>
      <c r="J176" s="82">
        <v>0</v>
      </c>
      <c r="K176" s="82">
        <v>0</v>
      </c>
      <c r="L176" s="82">
        <f t="shared" si="193"/>
        <v>0</v>
      </c>
      <c r="M176" s="82">
        <v>56278333</v>
      </c>
      <c r="N176" s="82">
        <v>0</v>
      </c>
      <c r="O176" s="82">
        <f t="shared" si="191"/>
        <v>56278333</v>
      </c>
      <c r="P176" s="83">
        <f t="shared" si="194"/>
        <v>56278333</v>
      </c>
      <c r="Q176" s="84">
        <f t="shared" si="195"/>
        <v>4911667</v>
      </c>
      <c r="R176" s="41"/>
      <c r="S176" s="85"/>
    </row>
    <row r="177" spans="1:19" ht="30" customHeight="1" x14ac:dyDescent="0.3">
      <c r="A177" s="87">
        <v>6</v>
      </c>
      <c r="B177" s="80" t="s">
        <v>358</v>
      </c>
      <c r="C177" s="1182" t="s">
        <v>233</v>
      </c>
      <c r="D177" s="1183"/>
      <c r="E177" s="1184"/>
      <c r="F177" s="90">
        <v>61870000</v>
      </c>
      <c r="G177" s="82">
        <v>0</v>
      </c>
      <c r="H177" s="82">
        <v>0</v>
      </c>
      <c r="I177" s="82">
        <f t="shared" si="192"/>
        <v>0</v>
      </c>
      <c r="J177" s="82">
        <v>36460000</v>
      </c>
      <c r="K177" s="82">
        <v>0</v>
      </c>
      <c r="L177" s="82">
        <f t="shared" si="193"/>
        <v>36460000</v>
      </c>
      <c r="M177" s="82">
        <v>0</v>
      </c>
      <c r="N177" s="82">
        <v>0</v>
      </c>
      <c r="O177" s="82">
        <f t="shared" si="191"/>
        <v>0</v>
      </c>
      <c r="P177" s="83">
        <f t="shared" si="194"/>
        <v>36460000</v>
      </c>
      <c r="Q177" s="84">
        <f t="shared" si="195"/>
        <v>25410000</v>
      </c>
      <c r="R177" s="41"/>
      <c r="S177" s="85"/>
    </row>
    <row r="178" spans="1:19" s="78" customFormat="1" ht="42" customHeight="1" x14ac:dyDescent="0.3">
      <c r="A178" s="70" t="s">
        <v>146</v>
      </c>
      <c r="B178" s="140" t="s">
        <v>359</v>
      </c>
      <c r="C178" s="141" t="s">
        <v>23</v>
      </c>
      <c r="D178" s="73" t="s">
        <v>5</v>
      </c>
      <c r="E178" s="74" t="s">
        <v>50</v>
      </c>
      <c r="F178" s="75">
        <f>SUM(F179:F187)</f>
        <v>691864200</v>
      </c>
      <c r="G178" s="75">
        <f t="shared" ref="G178:M178" si="196">SUM(G179:G187)</f>
        <v>0</v>
      </c>
      <c r="H178" s="75">
        <f t="shared" si="196"/>
        <v>0</v>
      </c>
      <c r="I178" s="75">
        <f>SUM(I179:I187)</f>
        <v>0</v>
      </c>
      <c r="J178" s="75">
        <f t="shared" si="196"/>
        <v>315967450</v>
      </c>
      <c r="K178" s="75">
        <f t="shared" si="196"/>
        <v>0</v>
      </c>
      <c r="L178" s="75">
        <f t="shared" si="196"/>
        <v>315967450</v>
      </c>
      <c r="M178" s="75">
        <f t="shared" si="196"/>
        <v>150874888</v>
      </c>
      <c r="N178" s="75">
        <f>SUM(N179:N187)</f>
        <v>0</v>
      </c>
      <c r="O178" s="75">
        <f t="shared" ref="O178:Q178" si="197">SUM(O179:O187)</f>
        <v>150874888</v>
      </c>
      <c r="P178" s="75">
        <f t="shared" si="197"/>
        <v>466842338</v>
      </c>
      <c r="Q178" s="75">
        <f t="shared" si="197"/>
        <v>225021862</v>
      </c>
      <c r="R178" s="76">
        <v>19</v>
      </c>
      <c r="S178" s="77"/>
    </row>
    <row r="179" spans="1:19" ht="26.25" customHeight="1" x14ac:dyDescent="0.3">
      <c r="A179" s="79">
        <v>1</v>
      </c>
      <c r="B179" s="80" t="s">
        <v>360</v>
      </c>
      <c r="C179" s="1173" t="s">
        <v>279</v>
      </c>
      <c r="D179" s="1174"/>
      <c r="E179" s="1175"/>
      <c r="F179" s="82">
        <v>39601100</v>
      </c>
      <c r="G179" s="82">
        <v>0</v>
      </c>
      <c r="H179" s="82">
        <v>0</v>
      </c>
      <c r="I179" s="82">
        <f>SUM(G179:H179)</f>
        <v>0</v>
      </c>
      <c r="J179" s="82">
        <v>9181500</v>
      </c>
      <c r="K179" s="82">
        <v>0</v>
      </c>
      <c r="L179" s="82">
        <f>SUM(J179:K179)</f>
        <v>9181500</v>
      </c>
      <c r="M179" s="82">
        <v>4257100</v>
      </c>
      <c r="N179" s="82">
        <v>0</v>
      </c>
      <c r="O179" s="82">
        <f t="shared" ref="O179:O187" si="198">SUM(M179:N179)</f>
        <v>4257100</v>
      </c>
      <c r="P179" s="83">
        <f>(I179+L179+O179)</f>
        <v>13438600</v>
      </c>
      <c r="Q179" s="84">
        <f>F179-P179</f>
        <v>26162500</v>
      </c>
      <c r="R179" s="41"/>
      <c r="S179" s="85"/>
    </row>
    <row r="180" spans="1:19" ht="26.25" customHeight="1" x14ac:dyDescent="0.3">
      <c r="A180" s="86">
        <v>2</v>
      </c>
      <c r="B180" s="80" t="s">
        <v>361</v>
      </c>
      <c r="C180" s="1154" t="s">
        <v>136</v>
      </c>
      <c r="D180" s="1155"/>
      <c r="E180" s="1156"/>
      <c r="F180" s="82">
        <v>1827500</v>
      </c>
      <c r="G180" s="82">
        <v>0</v>
      </c>
      <c r="H180" s="82">
        <v>0</v>
      </c>
      <c r="I180" s="82">
        <f t="shared" ref="I180:I187" si="199">SUM(G180:H180)</f>
        <v>0</v>
      </c>
      <c r="J180" s="82">
        <v>0</v>
      </c>
      <c r="K180" s="82">
        <v>0</v>
      </c>
      <c r="L180" s="82">
        <f t="shared" ref="L180:L187" si="200">SUM(J180:K180)</f>
        <v>0</v>
      </c>
      <c r="M180" s="82">
        <v>1827500</v>
      </c>
      <c r="N180" s="82">
        <v>0</v>
      </c>
      <c r="O180" s="82">
        <f t="shared" si="198"/>
        <v>1827500</v>
      </c>
      <c r="P180" s="83">
        <f t="shared" ref="P180:P187" si="201">(I180+L180+O180)</f>
        <v>1827500</v>
      </c>
      <c r="Q180" s="84">
        <f t="shared" ref="Q180:Q187" si="202">F180-P180</f>
        <v>0</v>
      </c>
      <c r="R180" s="41"/>
      <c r="S180" s="85"/>
    </row>
    <row r="181" spans="1:19" ht="28.5" customHeight="1" x14ac:dyDescent="0.3">
      <c r="A181" s="87">
        <v>3</v>
      </c>
      <c r="B181" s="80" t="s">
        <v>362</v>
      </c>
      <c r="C181" s="1154" t="s">
        <v>24</v>
      </c>
      <c r="D181" s="1155"/>
      <c r="E181" s="1156"/>
      <c r="F181" s="90">
        <v>3555600</v>
      </c>
      <c r="G181" s="82">
        <v>0</v>
      </c>
      <c r="H181" s="82">
        <v>0</v>
      </c>
      <c r="I181" s="82">
        <f t="shared" si="199"/>
        <v>0</v>
      </c>
      <c r="J181" s="82">
        <v>2979600</v>
      </c>
      <c r="K181" s="82">
        <v>0</v>
      </c>
      <c r="L181" s="82">
        <f t="shared" si="200"/>
        <v>2979600</v>
      </c>
      <c r="M181" s="82">
        <v>576000</v>
      </c>
      <c r="N181" s="82">
        <v>0</v>
      </c>
      <c r="O181" s="82">
        <f t="shared" si="198"/>
        <v>576000</v>
      </c>
      <c r="P181" s="83">
        <f t="shared" si="201"/>
        <v>3555600</v>
      </c>
      <c r="Q181" s="84">
        <f t="shared" si="202"/>
        <v>0</v>
      </c>
      <c r="R181" s="41"/>
      <c r="S181" s="85"/>
    </row>
    <row r="182" spans="1:19" ht="23.25" customHeight="1" x14ac:dyDescent="0.3">
      <c r="A182" s="87">
        <v>4</v>
      </c>
      <c r="B182" s="80" t="s">
        <v>363</v>
      </c>
      <c r="C182" s="1154" t="s">
        <v>139</v>
      </c>
      <c r="D182" s="1155"/>
      <c r="E182" s="1156"/>
      <c r="F182" s="90">
        <v>2250000</v>
      </c>
      <c r="G182" s="82">
        <v>0</v>
      </c>
      <c r="H182" s="82">
        <v>0</v>
      </c>
      <c r="I182" s="82">
        <f t="shared" si="199"/>
        <v>0</v>
      </c>
      <c r="J182" s="82">
        <v>0</v>
      </c>
      <c r="K182" s="82">
        <v>0</v>
      </c>
      <c r="L182" s="82">
        <f t="shared" si="200"/>
        <v>0</v>
      </c>
      <c r="M182" s="82">
        <v>2250000</v>
      </c>
      <c r="N182" s="82">
        <v>0</v>
      </c>
      <c r="O182" s="82">
        <f t="shared" si="198"/>
        <v>2250000</v>
      </c>
      <c r="P182" s="83">
        <f t="shared" si="201"/>
        <v>2250000</v>
      </c>
      <c r="Q182" s="84">
        <f t="shared" si="202"/>
        <v>0</v>
      </c>
      <c r="R182" s="41"/>
      <c r="S182" s="85"/>
    </row>
    <row r="183" spans="1:19" ht="23.25" customHeight="1" x14ac:dyDescent="0.3">
      <c r="A183" s="87">
        <v>5</v>
      </c>
      <c r="B183" s="80" t="s">
        <v>364</v>
      </c>
      <c r="C183" s="1154" t="s">
        <v>141</v>
      </c>
      <c r="D183" s="1155"/>
      <c r="E183" s="1156"/>
      <c r="F183" s="90">
        <v>88900000</v>
      </c>
      <c r="G183" s="82">
        <v>0</v>
      </c>
      <c r="H183" s="82">
        <v>0</v>
      </c>
      <c r="I183" s="82">
        <f t="shared" si="199"/>
        <v>0</v>
      </c>
      <c r="J183" s="82">
        <v>59570000</v>
      </c>
      <c r="K183" s="82">
        <v>0</v>
      </c>
      <c r="L183" s="82">
        <f t="shared" si="200"/>
        <v>59570000</v>
      </c>
      <c r="M183" s="82">
        <v>5250000</v>
      </c>
      <c r="N183" s="82">
        <v>0</v>
      </c>
      <c r="O183" s="82">
        <f t="shared" si="198"/>
        <v>5250000</v>
      </c>
      <c r="P183" s="83">
        <f t="shared" si="201"/>
        <v>64820000</v>
      </c>
      <c r="Q183" s="84">
        <f t="shared" si="202"/>
        <v>24080000</v>
      </c>
      <c r="R183" s="41"/>
      <c r="S183" s="85"/>
    </row>
    <row r="184" spans="1:19" ht="25.5" customHeight="1" x14ac:dyDescent="0.3">
      <c r="A184" s="87">
        <v>6</v>
      </c>
      <c r="B184" s="80" t="s">
        <v>365</v>
      </c>
      <c r="C184" s="1154" t="s">
        <v>205</v>
      </c>
      <c r="D184" s="1155"/>
      <c r="E184" s="1156"/>
      <c r="F184" s="90">
        <v>250300000</v>
      </c>
      <c r="G184" s="82">
        <v>0</v>
      </c>
      <c r="H184" s="82">
        <v>0</v>
      </c>
      <c r="I184" s="82">
        <f t="shared" si="199"/>
        <v>0</v>
      </c>
      <c r="J184" s="82">
        <v>179100000</v>
      </c>
      <c r="K184" s="82">
        <v>0</v>
      </c>
      <c r="L184" s="82">
        <f t="shared" si="200"/>
        <v>179100000</v>
      </c>
      <c r="M184" s="82">
        <v>0</v>
      </c>
      <c r="N184" s="82">
        <v>0</v>
      </c>
      <c r="O184" s="82">
        <f t="shared" si="198"/>
        <v>0</v>
      </c>
      <c r="P184" s="83">
        <f t="shared" si="201"/>
        <v>179100000</v>
      </c>
      <c r="Q184" s="84">
        <f t="shared" si="202"/>
        <v>71200000</v>
      </c>
      <c r="R184" s="41"/>
      <c r="S184" s="85"/>
    </row>
    <row r="185" spans="1:19" ht="23.25" customHeight="1" x14ac:dyDescent="0.3">
      <c r="A185" s="87">
        <v>7</v>
      </c>
      <c r="B185" s="80" t="s">
        <v>366</v>
      </c>
      <c r="C185" s="1154" t="s">
        <v>145</v>
      </c>
      <c r="D185" s="1155"/>
      <c r="E185" s="1156"/>
      <c r="F185" s="90">
        <v>107035000</v>
      </c>
      <c r="G185" s="82">
        <v>0</v>
      </c>
      <c r="H185" s="82">
        <v>0</v>
      </c>
      <c r="I185" s="82">
        <f t="shared" si="199"/>
        <v>0</v>
      </c>
      <c r="J185" s="82">
        <v>65136350</v>
      </c>
      <c r="K185" s="82">
        <v>0</v>
      </c>
      <c r="L185" s="82">
        <f t="shared" si="200"/>
        <v>65136350</v>
      </c>
      <c r="M185" s="82">
        <v>0</v>
      </c>
      <c r="N185" s="82">
        <v>0</v>
      </c>
      <c r="O185" s="82">
        <f t="shared" si="198"/>
        <v>0</v>
      </c>
      <c r="P185" s="83">
        <f t="shared" si="201"/>
        <v>65136350</v>
      </c>
      <c r="Q185" s="84">
        <f t="shared" si="202"/>
        <v>41898650</v>
      </c>
      <c r="R185" s="41"/>
      <c r="S185" s="85"/>
    </row>
    <row r="186" spans="1:19" ht="23.25" customHeight="1" x14ac:dyDescent="0.3">
      <c r="A186" s="87">
        <v>8</v>
      </c>
      <c r="B186" s="80" t="s">
        <v>367</v>
      </c>
      <c r="C186" s="1154" t="s">
        <v>208</v>
      </c>
      <c r="D186" s="1155"/>
      <c r="E186" s="1156"/>
      <c r="F186" s="90">
        <v>183770000</v>
      </c>
      <c r="G186" s="82">
        <v>0</v>
      </c>
      <c r="H186" s="82">
        <v>0</v>
      </c>
      <c r="I186" s="82">
        <f t="shared" si="199"/>
        <v>0</v>
      </c>
      <c r="J186" s="82">
        <v>0</v>
      </c>
      <c r="K186" s="82">
        <v>0</v>
      </c>
      <c r="L186" s="82">
        <f t="shared" si="200"/>
        <v>0</v>
      </c>
      <c r="M186" s="82">
        <v>136714288</v>
      </c>
      <c r="N186" s="82">
        <v>0</v>
      </c>
      <c r="O186" s="82">
        <f t="shared" si="198"/>
        <v>136714288</v>
      </c>
      <c r="P186" s="83">
        <f t="shared" si="201"/>
        <v>136714288</v>
      </c>
      <c r="Q186" s="84">
        <f t="shared" si="202"/>
        <v>47055712</v>
      </c>
      <c r="R186" s="41"/>
      <c r="S186" s="85"/>
    </row>
    <row r="187" spans="1:19" ht="20.25" customHeight="1" x14ac:dyDescent="0.3">
      <c r="A187" s="87">
        <v>9</v>
      </c>
      <c r="B187" s="80" t="s">
        <v>358</v>
      </c>
      <c r="C187" s="1182" t="s">
        <v>233</v>
      </c>
      <c r="D187" s="1183"/>
      <c r="E187" s="1184"/>
      <c r="F187" s="90">
        <v>14625000</v>
      </c>
      <c r="G187" s="82">
        <v>0</v>
      </c>
      <c r="H187" s="82">
        <v>0</v>
      </c>
      <c r="I187" s="82">
        <f t="shared" si="199"/>
        <v>0</v>
      </c>
      <c r="J187" s="82">
        <v>0</v>
      </c>
      <c r="K187" s="82">
        <v>0</v>
      </c>
      <c r="L187" s="82">
        <f t="shared" si="200"/>
        <v>0</v>
      </c>
      <c r="M187" s="82">
        <v>0</v>
      </c>
      <c r="N187" s="82">
        <v>0</v>
      </c>
      <c r="O187" s="82">
        <f t="shared" si="198"/>
        <v>0</v>
      </c>
      <c r="P187" s="83">
        <f t="shared" si="201"/>
        <v>0</v>
      </c>
      <c r="Q187" s="84">
        <f t="shared" si="202"/>
        <v>14625000</v>
      </c>
      <c r="R187" s="41"/>
      <c r="S187" s="85"/>
    </row>
    <row r="188" spans="1:19" s="149" customFormat="1" ht="18.75" customHeight="1" x14ac:dyDescent="0.3">
      <c r="A188" s="151" t="s">
        <v>368</v>
      </c>
      <c r="B188" s="152" t="s">
        <v>51</v>
      </c>
      <c r="C188" s="152" t="s">
        <v>45</v>
      </c>
      <c r="D188" s="153" t="s">
        <v>5</v>
      </c>
      <c r="E188" s="154" t="s">
        <v>52</v>
      </c>
      <c r="F188" s="155">
        <f>F189</f>
        <v>1437523800</v>
      </c>
      <c r="G188" s="155">
        <f t="shared" ref="G188:M188" si="203">G189</f>
        <v>0</v>
      </c>
      <c r="H188" s="155">
        <f t="shared" si="203"/>
        <v>0</v>
      </c>
      <c r="I188" s="155">
        <f t="shared" si="203"/>
        <v>0</v>
      </c>
      <c r="J188" s="155">
        <f t="shared" si="203"/>
        <v>392347500</v>
      </c>
      <c r="K188" s="155">
        <f t="shared" si="203"/>
        <v>19750000</v>
      </c>
      <c r="L188" s="155">
        <f t="shared" si="203"/>
        <v>412097500</v>
      </c>
      <c r="M188" s="155">
        <f t="shared" si="203"/>
        <v>155608091</v>
      </c>
      <c r="N188" s="155">
        <f>N189</f>
        <v>1800000</v>
      </c>
      <c r="O188" s="155">
        <f t="shared" ref="O188:Q188" si="204">O189</f>
        <v>157408091</v>
      </c>
      <c r="P188" s="155">
        <f t="shared" si="204"/>
        <v>569505591</v>
      </c>
      <c r="Q188" s="155">
        <f t="shared" si="204"/>
        <v>868018209</v>
      </c>
      <c r="R188" s="147"/>
      <c r="S188" s="148"/>
    </row>
    <row r="189" spans="1:19" s="163" customFormat="1" ht="27" customHeight="1" x14ac:dyDescent="0.3">
      <c r="A189" s="156">
        <v>10</v>
      </c>
      <c r="B189" s="157" t="s">
        <v>369</v>
      </c>
      <c r="C189" s="157" t="s">
        <v>22</v>
      </c>
      <c r="D189" s="158" t="s">
        <v>5</v>
      </c>
      <c r="E189" s="159" t="s">
        <v>52</v>
      </c>
      <c r="F189" s="160">
        <f t="shared" ref="F189:Q189" si="205">F190+F200+F209+F217+F226+F234+F244+F256</f>
        <v>1437523800</v>
      </c>
      <c r="G189" s="160">
        <f t="shared" si="205"/>
        <v>0</v>
      </c>
      <c r="H189" s="160">
        <f t="shared" si="205"/>
        <v>0</v>
      </c>
      <c r="I189" s="160">
        <f t="shared" si="205"/>
        <v>0</v>
      </c>
      <c r="J189" s="160">
        <f t="shared" si="205"/>
        <v>392347500</v>
      </c>
      <c r="K189" s="160">
        <f t="shared" si="205"/>
        <v>19750000</v>
      </c>
      <c r="L189" s="160">
        <f t="shared" si="205"/>
        <v>412097500</v>
      </c>
      <c r="M189" s="160">
        <f t="shared" si="205"/>
        <v>155608091</v>
      </c>
      <c r="N189" s="160">
        <f t="shared" si="205"/>
        <v>1800000</v>
      </c>
      <c r="O189" s="160">
        <f t="shared" si="205"/>
        <v>157408091</v>
      </c>
      <c r="P189" s="160">
        <f t="shared" si="205"/>
        <v>569505591</v>
      </c>
      <c r="Q189" s="160">
        <f t="shared" si="205"/>
        <v>868018209</v>
      </c>
      <c r="R189" s="161"/>
      <c r="S189" s="162"/>
    </row>
    <row r="190" spans="1:19" s="78" customFormat="1" ht="42" customHeight="1" x14ac:dyDescent="0.3">
      <c r="A190" s="70" t="s">
        <v>130</v>
      </c>
      <c r="B190" s="140" t="s">
        <v>370</v>
      </c>
      <c r="C190" s="141" t="s">
        <v>23</v>
      </c>
      <c r="D190" s="73" t="s">
        <v>5</v>
      </c>
      <c r="E190" s="74" t="s">
        <v>53</v>
      </c>
      <c r="F190" s="75">
        <f>SUM(F191:F199)</f>
        <v>180148500</v>
      </c>
      <c r="G190" s="75">
        <f t="shared" ref="G190:M190" si="206">SUM(G191:G199)</f>
        <v>0</v>
      </c>
      <c r="H190" s="75">
        <f t="shared" si="206"/>
        <v>0</v>
      </c>
      <c r="I190" s="75">
        <f t="shared" si="206"/>
        <v>0</v>
      </c>
      <c r="J190" s="75">
        <f t="shared" si="206"/>
        <v>118579200</v>
      </c>
      <c r="K190" s="75">
        <f t="shared" si="206"/>
        <v>0</v>
      </c>
      <c r="L190" s="75">
        <f t="shared" si="206"/>
        <v>118579200</v>
      </c>
      <c r="M190" s="75">
        <f t="shared" si="206"/>
        <v>29735190</v>
      </c>
      <c r="N190" s="75">
        <f>SUM(N191:N199)</f>
        <v>0</v>
      </c>
      <c r="O190" s="75">
        <f t="shared" ref="O190:Q190" si="207">SUM(O191:O199)</f>
        <v>29735190</v>
      </c>
      <c r="P190" s="75">
        <f t="shared" si="207"/>
        <v>148314390</v>
      </c>
      <c r="Q190" s="75">
        <f t="shared" si="207"/>
        <v>31834110</v>
      </c>
      <c r="R190" s="76">
        <v>19</v>
      </c>
      <c r="S190" s="77"/>
    </row>
    <row r="191" spans="1:19" ht="26.25" customHeight="1" x14ac:dyDescent="0.3">
      <c r="A191" s="79">
        <v>1</v>
      </c>
      <c r="B191" s="80" t="s">
        <v>371</v>
      </c>
      <c r="C191" s="1173" t="s">
        <v>279</v>
      </c>
      <c r="D191" s="1174"/>
      <c r="E191" s="1175"/>
      <c r="F191" s="82">
        <v>21625200</v>
      </c>
      <c r="G191" s="82">
        <v>0</v>
      </c>
      <c r="H191" s="82">
        <v>0</v>
      </c>
      <c r="I191" s="82">
        <f>SUM(G191:H191)</f>
        <v>0</v>
      </c>
      <c r="J191" s="82">
        <v>0</v>
      </c>
      <c r="K191" s="82">
        <v>0</v>
      </c>
      <c r="L191" s="82">
        <f>SUM(J191:K191)</f>
        <v>0</v>
      </c>
      <c r="M191" s="82">
        <v>1196200</v>
      </c>
      <c r="N191" s="82">
        <v>0</v>
      </c>
      <c r="O191" s="82">
        <f t="shared" ref="O191:O199" si="208">SUM(M191:N191)</f>
        <v>1196200</v>
      </c>
      <c r="P191" s="83">
        <f>(I191+L191+O191)</f>
        <v>1196200</v>
      </c>
      <c r="Q191" s="84">
        <f>F191-P191</f>
        <v>20429000</v>
      </c>
      <c r="R191" s="41"/>
      <c r="S191" s="85"/>
    </row>
    <row r="192" spans="1:19" ht="26.25" customHeight="1" x14ac:dyDescent="0.3">
      <c r="A192" s="86">
        <v>2</v>
      </c>
      <c r="B192" s="80" t="s">
        <v>372</v>
      </c>
      <c r="C192" s="1176" t="s">
        <v>136</v>
      </c>
      <c r="D192" s="1177"/>
      <c r="E192" s="1178"/>
      <c r="F192" s="82">
        <v>804100</v>
      </c>
      <c r="G192" s="82">
        <v>0</v>
      </c>
      <c r="H192" s="82">
        <v>0</v>
      </c>
      <c r="I192" s="82">
        <f t="shared" ref="I192:I199" si="209">SUM(G192:H192)</f>
        <v>0</v>
      </c>
      <c r="J192" s="82">
        <v>0</v>
      </c>
      <c r="K192" s="82">
        <v>0</v>
      </c>
      <c r="L192" s="82">
        <f t="shared" ref="L192:L199" si="210">SUM(J192:K192)</f>
        <v>0</v>
      </c>
      <c r="M192" s="82">
        <v>804100</v>
      </c>
      <c r="N192" s="82">
        <v>0</v>
      </c>
      <c r="O192" s="82">
        <f t="shared" si="208"/>
        <v>804100</v>
      </c>
      <c r="P192" s="83">
        <f t="shared" ref="P192:P199" si="211">(I192+L192+O192)</f>
        <v>804100</v>
      </c>
      <c r="Q192" s="84">
        <f t="shared" ref="Q192:Q199" si="212">F192-P192</f>
        <v>0</v>
      </c>
      <c r="R192" s="41"/>
      <c r="S192" s="85"/>
    </row>
    <row r="193" spans="1:19" ht="28.5" customHeight="1" x14ac:dyDescent="0.3">
      <c r="A193" s="87">
        <v>3</v>
      </c>
      <c r="B193" s="80" t="s">
        <v>373</v>
      </c>
      <c r="C193" s="1154" t="s">
        <v>24</v>
      </c>
      <c r="D193" s="1155"/>
      <c r="E193" s="1156"/>
      <c r="F193" s="90">
        <v>5959200</v>
      </c>
      <c r="G193" s="82">
        <v>0</v>
      </c>
      <c r="H193" s="82">
        <v>0</v>
      </c>
      <c r="I193" s="82">
        <f t="shared" si="209"/>
        <v>0</v>
      </c>
      <c r="J193" s="82">
        <v>5959200</v>
      </c>
      <c r="K193" s="82">
        <v>0</v>
      </c>
      <c r="L193" s="82">
        <f t="shared" si="210"/>
        <v>5959200</v>
      </c>
      <c r="M193" s="82">
        <v>0</v>
      </c>
      <c r="N193" s="82">
        <v>0</v>
      </c>
      <c r="O193" s="82">
        <f t="shared" si="208"/>
        <v>0</v>
      </c>
      <c r="P193" s="83">
        <f t="shared" si="211"/>
        <v>5959200</v>
      </c>
      <c r="Q193" s="84">
        <f t="shared" si="212"/>
        <v>0</v>
      </c>
      <c r="R193" s="41"/>
      <c r="S193" s="85"/>
    </row>
    <row r="194" spans="1:19" ht="25.5" customHeight="1" x14ac:dyDescent="0.3">
      <c r="A194" s="87">
        <v>4</v>
      </c>
      <c r="B194" s="80" t="s">
        <v>374</v>
      </c>
      <c r="C194" s="1154" t="s">
        <v>139</v>
      </c>
      <c r="D194" s="1155"/>
      <c r="E194" s="1156"/>
      <c r="F194" s="90">
        <v>8685000</v>
      </c>
      <c r="G194" s="82">
        <v>0</v>
      </c>
      <c r="H194" s="82">
        <v>0</v>
      </c>
      <c r="I194" s="82">
        <f t="shared" si="209"/>
        <v>0</v>
      </c>
      <c r="J194" s="82">
        <v>0</v>
      </c>
      <c r="K194" s="82">
        <v>0</v>
      </c>
      <c r="L194" s="82">
        <f t="shared" si="210"/>
        <v>0</v>
      </c>
      <c r="M194" s="82">
        <v>3600000</v>
      </c>
      <c r="N194" s="82">
        <v>0</v>
      </c>
      <c r="O194" s="82">
        <f t="shared" si="208"/>
        <v>3600000</v>
      </c>
      <c r="P194" s="83">
        <f t="shared" si="211"/>
        <v>3600000</v>
      </c>
      <c r="Q194" s="84">
        <f t="shared" si="212"/>
        <v>5085000</v>
      </c>
      <c r="R194" s="41"/>
      <c r="S194" s="85"/>
    </row>
    <row r="195" spans="1:19" ht="25.5" customHeight="1" x14ac:dyDescent="0.3">
      <c r="A195" s="87">
        <v>5</v>
      </c>
      <c r="B195" s="80" t="s">
        <v>375</v>
      </c>
      <c r="C195" s="1167" t="s">
        <v>141</v>
      </c>
      <c r="D195" s="1168"/>
      <c r="E195" s="1169"/>
      <c r="F195" s="90">
        <v>7000000</v>
      </c>
      <c r="G195" s="82">
        <v>0</v>
      </c>
      <c r="H195" s="82">
        <v>0</v>
      </c>
      <c r="I195" s="82">
        <f t="shared" si="209"/>
        <v>0</v>
      </c>
      <c r="J195" s="82">
        <v>4830000</v>
      </c>
      <c r="K195" s="82">
        <v>0</v>
      </c>
      <c r="L195" s="82">
        <f t="shared" si="210"/>
        <v>4830000</v>
      </c>
      <c r="M195" s="82">
        <v>0</v>
      </c>
      <c r="N195" s="82">
        <v>0</v>
      </c>
      <c r="O195" s="82">
        <f t="shared" si="208"/>
        <v>0</v>
      </c>
      <c r="P195" s="83">
        <f t="shared" si="211"/>
        <v>4830000</v>
      </c>
      <c r="Q195" s="84">
        <f t="shared" si="212"/>
        <v>2170000</v>
      </c>
      <c r="R195" s="41"/>
      <c r="S195" s="85"/>
    </row>
    <row r="196" spans="1:19" ht="29.25" customHeight="1" x14ac:dyDescent="0.3">
      <c r="A196" s="87">
        <v>6</v>
      </c>
      <c r="B196" s="80" t="s">
        <v>376</v>
      </c>
      <c r="C196" s="1154" t="s">
        <v>205</v>
      </c>
      <c r="D196" s="1155"/>
      <c r="E196" s="1156"/>
      <c r="F196" s="90">
        <v>73600000</v>
      </c>
      <c r="G196" s="82">
        <v>0</v>
      </c>
      <c r="H196" s="82">
        <v>0</v>
      </c>
      <c r="I196" s="82">
        <f t="shared" si="209"/>
        <v>0</v>
      </c>
      <c r="J196" s="82">
        <v>73600000</v>
      </c>
      <c r="K196" s="82">
        <v>0</v>
      </c>
      <c r="L196" s="82">
        <f t="shared" si="210"/>
        <v>73600000</v>
      </c>
      <c r="M196" s="82">
        <v>0</v>
      </c>
      <c r="N196" s="82">
        <v>0</v>
      </c>
      <c r="O196" s="82">
        <f t="shared" si="208"/>
        <v>0</v>
      </c>
      <c r="P196" s="83">
        <f t="shared" si="211"/>
        <v>73600000</v>
      </c>
      <c r="Q196" s="84">
        <f t="shared" si="212"/>
        <v>0</v>
      </c>
      <c r="R196" s="41"/>
      <c r="S196" s="85"/>
    </row>
    <row r="197" spans="1:19" ht="23.25" customHeight="1" x14ac:dyDescent="0.3">
      <c r="A197" s="87">
        <v>7</v>
      </c>
      <c r="B197" s="80" t="s">
        <v>377</v>
      </c>
      <c r="C197" s="1154" t="s">
        <v>145</v>
      </c>
      <c r="D197" s="1155"/>
      <c r="E197" s="1156"/>
      <c r="F197" s="90">
        <v>13920000</v>
      </c>
      <c r="G197" s="82">
        <v>0</v>
      </c>
      <c r="H197" s="82">
        <v>0</v>
      </c>
      <c r="I197" s="82">
        <f t="shared" si="209"/>
        <v>0</v>
      </c>
      <c r="J197" s="82">
        <v>13920000</v>
      </c>
      <c r="K197" s="82">
        <v>0</v>
      </c>
      <c r="L197" s="82">
        <f t="shared" si="210"/>
        <v>13920000</v>
      </c>
      <c r="M197" s="82">
        <v>0</v>
      </c>
      <c r="N197" s="82">
        <v>0</v>
      </c>
      <c r="O197" s="82">
        <f t="shared" si="208"/>
        <v>0</v>
      </c>
      <c r="P197" s="83">
        <f t="shared" si="211"/>
        <v>13920000</v>
      </c>
      <c r="Q197" s="84">
        <f t="shared" si="212"/>
        <v>0</v>
      </c>
      <c r="R197" s="41"/>
      <c r="S197" s="85"/>
    </row>
    <row r="198" spans="1:19" ht="23.25" customHeight="1" x14ac:dyDescent="0.3">
      <c r="A198" s="87">
        <v>8</v>
      </c>
      <c r="B198" s="80" t="s">
        <v>378</v>
      </c>
      <c r="C198" s="1154" t="s">
        <v>208</v>
      </c>
      <c r="D198" s="1155"/>
      <c r="E198" s="1156"/>
      <c r="F198" s="90">
        <v>26910000</v>
      </c>
      <c r="G198" s="82">
        <v>0</v>
      </c>
      <c r="H198" s="82">
        <v>0</v>
      </c>
      <c r="I198" s="82">
        <f t="shared" si="209"/>
        <v>0</v>
      </c>
      <c r="J198" s="82">
        <v>0</v>
      </c>
      <c r="K198" s="82">
        <v>0</v>
      </c>
      <c r="L198" s="82">
        <f t="shared" si="210"/>
        <v>0</v>
      </c>
      <c r="M198" s="82">
        <v>24134890</v>
      </c>
      <c r="N198" s="82">
        <v>0</v>
      </c>
      <c r="O198" s="82">
        <f t="shared" si="208"/>
        <v>24134890</v>
      </c>
      <c r="P198" s="83">
        <f t="shared" si="211"/>
        <v>24134890</v>
      </c>
      <c r="Q198" s="84">
        <f t="shared" si="212"/>
        <v>2775110</v>
      </c>
      <c r="R198" s="41"/>
      <c r="S198" s="85"/>
    </row>
    <row r="199" spans="1:19" ht="22.5" customHeight="1" x14ac:dyDescent="0.3">
      <c r="A199" s="87">
        <v>9</v>
      </c>
      <c r="B199" s="80" t="s">
        <v>379</v>
      </c>
      <c r="C199" s="1182" t="s">
        <v>233</v>
      </c>
      <c r="D199" s="1183"/>
      <c r="E199" s="1184"/>
      <c r="F199" s="90">
        <v>21645000</v>
      </c>
      <c r="G199" s="82">
        <v>0</v>
      </c>
      <c r="H199" s="82">
        <v>0</v>
      </c>
      <c r="I199" s="82">
        <f t="shared" si="209"/>
        <v>0</v>
      </c>
      <c r="J199" s="82">
        <v>20270000</v>
      </c>
      <c r="K199" s="82">
        <v>0</v>
      </c>
      <c r="L199" s="82">
        <f t="shared" si="210"/>
        <v>20270000</v>
      </c>
      <c r="M199" s="82">
        <v>0</v>
      </c>
      <c r="N199" s="82">
        <v>0</v>
      </c>
      <c r="O199" s="82">
        <f t="shared" si="208"/>
        <v>0</v>
      </c>
      <c r="P199" s="83">
        <f t="shared" si="211"/>
        <v>20270000</v>
      </c>
      <c r="Q199" s="84">
        <f t="shared" si="212"/>
        <v>1375000</v>
      </c>
      <c r="R199" s="41"/>
      <c r="S199" s="85"/>
    </row>
    <row r="200" spans="1:19" s="78" customFormat="1" ht="42" customHeight="1" x14ac:dyDescent="0.3">
      <c r="A200" s="70" t="s">
        <v>146</v>
      </c>
      <c r="B200" s="140" t="s">
        <v>380</v>
      </c>
      <c r="C200" s="141" t="s">
        <v>23</v>
      </c>
      <c r="D200" s="73" t="s">
        <v>5</v>
      </c>
      <c r="E200" s="74" t="s">
        <v>54</v>
      </c>
      <c r="F200" s="75">
        <f>SUM(F201:F208)</f>
        <v>122740800</v>
      </c>
      <c r="G200" s="75">
        <f t="shared" ref="G200:Q200" si="213">SUM(G201:G208)</f>
        <v>0</v>
      </c>
      <c r="H200" s="75">
        <f t="shared" si="213"/>
        <v>0</v>
      </c>
      <c r="I200" s="75">
        <f t="shared" si="213"/>
        <v>0</v>
      </c>
      <c r="J200" s="75">
        <f t="shared" si="213"/>
        <v>26984600</v>
      </c>
      <c r="K200" s="75">
        <f t="shared" si="213"/>
        <v>0</v>
      </c>
      <c r="L200" s="75">
        <f t="shared" si="213"/>
        <v>26984600</v>
      </c>
      <c r="M200" s="75">
        <f t="shared" si="213"/>
        <v>1428700</v>
      </c>
      <c r="N200" s="75">
        <f t="shared" si="213"/>
        <v>0</v>
      </c>
      <c r="O200" s="75">
        <f t="shared" si="213"/>
        <v>1428700</v>
      </c>
      <c r="P200" s="75">
        <f t="shared" si="213"/>
        <v>28413300</v>
      </c>
      <c r="Q200" s="75">
        <f t="shared" si="213"/>
        <v>94327500</v>
      </c>
      <c r="R200" s="76">
        <v>19</v>
      </c>
      <c r="S200" s="77"/>
    </row>
    <row r="201" spans="1:19" ht="26.25" customHeight="1" x14ac:dyDescent="0.3">
      <c r="A201" s="79">
        <v>1</v>
      </c>
      <c r="B201" s="80" t="s">
        <v>381</v>
      </c>
      <c r="C201" s="1173" t="s">
        <v>279</v>
      </c>
      <c r="D201" s="1174"/>
      <c r="E201" s="1175"/>
      <c r="F201" s="82">
        <v>12602700</v>
      </c>
      <c r="G201" s="82">
        <v>0</v>
      </c>
      <c r="H201" s="82">
        <v>0</v>
      </c>
      <c r="I201" s="82">
        <f>SUM(G201:H201)</f>
        <v>0</v>
      </c>
      <c r="J201" s="82">
        <v>0</v>
      </c>
      <c r="K201" s="82">
        <v>0</v>
      </c>
      <c r="L201" s="82">
        <f>SUM(J201:K201)</f>
        <v>0</v>
      </c>
      <c r="M201" s="82">
        <v>188200</v>
      </c>
      <c r="N201" s="82">
        <v>0</v>
      </c>
      <c r="O201" s="82">
        <f t="shared" ref="O201:O208" si="214">SUM(M201:N201)</f>
        <v>188200</v>
      </c>
      <c r="P201" s="83">
        <f>(I201+L201+O201)</f>
        <v>188200</v>
      </c>
      <c r="Q201" s="84">
        <f>F201-P201</f>
        <v>12414500</v>
      </c>
      <c r="R201" s="41"/>
      <c r="S201" s="85"/>
    </row>
    <row r="202" spans="1:19" ht="26.25" customHeight="1" x14ac:dyDescent="0.3">
      <c r="A202" s="86">
        <v>2</v>
      </c>
      <c r="B202" s="80" t="s">
        <v>382</v>
      </c>
      <c r="C202" s="1173" t="s">
        <v>136</v>
      </c>
      <c r="D202" s="1174"/>
      <c r="E202" s="1175"/>
      <c r="F202" s="82">
        <v>365500</v>
      </c>
      <c r="G202" s="82">
        <v>0</v>
      </c>
      <c r="H202" s="82">
        <v>0</v>
      </c>
      <c r="I202" s="82">
        <f t="shared" ref="I202:I208" si="215">SUM(G202:H202)</f>
        <v>0</v>
      </c>
      <c r="J202" s="82">
        <v>0</v>
      </c>
      <c r="K202" s="82">
        <v>0</v>
      </c>
      <c r="L202" s="82">
        <f t="shared" ref="L202:L208" si="216">SUM(J202:K202)</f>
        <v>0</v>
      </c>
      <c r="M202" s="82">
        <v>365500</v>
      </c>
      <c r="N202" s="82">
        <v>0</v>
      </c>
      <c r="O202" s="82">
        <f t="shared" si="214"/>
        <v>365500</v>
      </c>
      <c r="P202" s="83">
        <f t="shared" ref="P202:P208" si="217">(I202+L202+O202)</f>
        <v>365500</v>
      </c>
      <c r="Q202" s="84">
        <f t="shared" ref="Q202:Q208" si="218">F202-P202</f>
        <v>0</v>
      </c>
      <c r="R202" s="41"/>
      <c r="S202" s="85"/>
    </row>
    <row r="203" spans="1:19" ht="28.5" customHeight="1" x14ac:dyDescent="0.3">
      <c r="A203" s="87">
        <v>3</v>
      </c>
      <c r="B203" s="80" t="s">
        <v>383</v>
      </c>
      <c r="C203" s="1154" t="s">
        <v>24</v>
      </c>
      <c r="D203" s="1155"/>
      <c r="E203" s="1156"/>
      <c r="F203" s="90">
        <v>8022600</v>
      </c>
      <c r="G203" s="82">
        <v>0</v>
      </c>
      <c r="H203" s="82">
        <v>0</v>
      </c>
      <c r="I203" s="82">
        <f t="shared" si="215"/>
        <v>0</v>
      </c>
      <c r="J203" s="82">
        <v>8022600</v>
      </c>
      <c r="K203" s="82">
        <v>0</v>
      </c>
      <c r="L203" s="82">
        <f t="shared" si="216"/>
        <v>8022600</v>
      </c>
      <c r="M203" s="82">
        <v>0</v>
      </c>
      <c r="N203" s="82">
        <v>0</v>
      </c>
      <c r="O203" s="82">
        <f t="shared" si="214"/>
        <v>0</v>
      </c>
      <c r="P203" s="83">
        <f t="shared" si="217"/>
        <v>8022600</v>
      </c>
      <c r="Q203" s="84">
        <f t="shared" si="218"/>
        <v>0</v>
      </c>
      <c r="R203" s="41"/>
      <c r="S203" s="85"/>
    </row>
    <row r="204" spans="1:19" ht="25.5" customHeight="1" x14ac:dyDescent="0.3">
      <c r="A204" s="87">
        <v>4</v>
      </c>
      <c r="B204" s="80" t="s">
        <v>384</v>
      </c>
      <c r="C204" s="1154" t="s">
        <v>139</v>
      </c>
      <c r="D204" s="1155"/>
      <c r="E204" s="1156"/>
      <c r="F204" s="90">
        <v>1750000</v>
      </c>
      <c r="G204" s="82">
        <v>0</v>
      </c>
      <c r="H204" s="82">
        <v>0</v>
      </c>
      <c r="I204" s="82">
        <f t="shared" si="215"/>
        <v>0</v>
      </c>
      <c r="J204" s="82">
        <v>0</v>
      </c>
      <c r="K204" s="82">
        <v>0</v>
      </c>
      <c r="L204" s="82">
        <f t="shared" si="216"/>
        <v>0</v>
      </c>
      <c r="M204" s="82">
        <v>875000</v>
      </c>
      <c r="N204" s="82">
        <v>0</v>
      </c>
      <c r="O204" s="82">
        <f t="shared" si="214"/>
        <v>875000</v>
      </c>
      <c r="P204" s="83">
        <f t="shared" si="217"/>
        <v>875000</v>
      </c>
      <c r="Q204" s="84">
        <f t="shared" si="218"/>
        <v>875000</v>
      </c>
      <c r="R204" s="41"/>
      <c r="S204" s="85"/>
    </row>
    <row r="205" spans="1:19" ht="25.5" customHeight="1" x14ac:dyDescent="0.3">
      <c r="A205" s="87">
        <v>5</v>
      </c>
      <c r="B205" s="80" t="s">
        <v>385</v>
      </c>
      <c r="C205" s="1154" t="s">
        <v>141</v>
      </c>
      <c r="D205" s="1155"/>
      <c r="E205" s="1156"/>
      <c r="F205" s="90">
        <v>9100000</v>
      </c>
      <c r="G205" s="82">
        <v>0</v>
      </c>
      <c r="H205" s="82">
        <v>0</v>
      </c>
      <c r="I205" s="82">
        <f t="shared" si="215"/>
        <v>0</v>
      </c>
      <c r="J205" s="82">
        <v>3815000</v>
      </c>
      <c r="K205" s="82">
        <v>0</v>
      </c>
      <c r="L205" s="82">
        <f t="shared" si="216"/>
        <v>3815000</v>
      </c>
      <c r="M205" s="82">
        <v>0</v>
      </c>
      <c r="N205" s="82">
        <v>0</v>
      </c>
      <c r="O205" s="82">
        <f t="shared" si="214"/>
        <v>0</v>
      </c>
      <c r="P205" s="83">
        <f t="shared" si="217"/>
        <v>3815000</v>
      </c>
      <c r="Q205" s="84">
        <f t="shared" si="218"/>
        <v>5285000</v>
      </c>
      <c r="R205" s="41"/>
      <c r="S205" s="85"/>
    </row>
    <row r="206" spans="1:19" ht="29.25" customHeight="1" x14ac:dyDescent="0.3">
      <c r="A206" s="87">
        <v>6</v>
      </c>
      <c r="B206" s="80" t="s">
        <v>386</v>
      </c>
      <c r="C206" s="1154" t="s">
        <v>205</v>
      </c>
      <c r="D206" s="1155"/>
      <c r="E206" s="1156"/>
      <c r="F206" s="90">
        <v>68100000</v>
      </c>
      <c r="G206" s="82">
        <v>0</v>
      </c>
      <c r="H206" s="82">
        <v>0</v>
      </c>
      <c r="I206" s="82">
        <f t="shared" si="215"/>
        <v>0</v>
      </c>
      <c r="J206" s="82">
        <v>0</v>
      </c>
      <c r="K206" s="82">
        <v>0</v>
      </c>
      <c r="L206" s="82">
        <f t="shared" si="216"/>
        <v>0</v>
      </c>
      <c r="M206" s="82">
        <v>0</v>
      </c>
      <c r="N206" s="82">
        <v>0</v>
      </c>
      <c r="O206" s="82">
        <f t="shared" si="214"/>
        <v>0</v>
      </c>
      <c r="P206" s="83">
        <f t="shared" si="217"/>
        <v>0</v>
      </c>
      <c r="Q206" s="84">
        <f t="shared" si="218"/>
        <v>68100000</v>
      </c>
      <c r="R206" s="41"/>
      <c r="S206" s="85"/>
    </row>
    <row r="207" spans="1:19" ht="23.25" customHeight="1" x14ac:dyDescent="0.3">
      <c r="A207" s="87">
        <f t="shared" ref="A207:A208" si="219">A206+1</f>
        <v>7</v>
      </c>
      <c r="B207" s="80" t="s">
        <v>387</v>
      </c>
      <c r="C207" s="1154" t="s">
        <v>145</v>
      </c>
      <c r="D207" s="1155"/>
      <c r="E207" s="1156"/>
      <c r="F207" s="90">
        <v>15120000</v>
      </c>
      <c r="G207" s="82">
        <v>0</v>
      </c>
      <c r="H207" s="82">
        <v>0</v>
      </c>
      <c r="I207" s="82">
        <f t="shared" si="215"/>
        <v>0</v>
      </c>
      <c r="J207" s="82">
        <v>7547000</v>
      </c>
      <c r="K207" s="82">
        <v>0</v>
      </c>
      <c r="L207" s="82">
        <f t="shared" si="216"/>
        <v>7547000</v>
      </c>
      <c r="M207" s="82">
        <v>0</v>
      </c>
      <c r="N207" s="82">
        <v>0</v>
      </c>
      <c r="O207" s="82">
        <f t="shared" si="214"/>
        <v>0</v>
      </c>
      <c r="P207" s="83">
        <f t="shared" si="217"/>
        <v>7547000</v>
      </c>
      <c r="Q207" s="84">
        <f t="shared" si="218"/>
        <v>7573000</v>
      </c>
      <c r="R207" s="41"/>
      <c r="S207" s="85"/>
    </row>
    <row r="208" spans="1:19" ht="19.2" customHeight="1" x14ac:dyDescent="0.3">
      <c r="A208" s="87">
        <f t="shared" si="219"/>
        <v>8</v>
      </c>
      <c r="B208" s="80" t="s">
        <v>388</v>
      </c>
      <c r="C208" s="1154" t="s">
        <v>233</v>
      </c>
      <c r="D208" s="1155"/>
      <c r="E208" s="1156"/>
      <c r="F208" s="90">
        <v>7680000</v>
      </c>
      <c r="G208" s="82">
        <v>0</v>
      </c>
      <c r="H208" s="82">
        <v>0</v>
      </c>
      <c r="I208" s="82">
        <f t="shared" si="215"/>
        <v>0</v>
      </c>
      <c r="J208" s="82">
        <v>7600000</v>
      </c>
      <c r="K208" s="82">
        <v>0</v>
      </c>
      <c r="L208" s="82">
        <f t="shared" si="216"/>
        <v>7600000</v>
      </c>
      <c r="M208" s="82">
        <v>0</v>
      </c>
      <c r="N208" s="82">
        <v>0</v>
      </c>
      <c r="O208" s="82">
        <f t="shared" si="214"/>
        <v>0</v>
      </c>
      <c r="P208" s="83">
        <f t="shared" si="217"/>
        <v>7600000</v>
      </c>
      <c r="Q208" s="84">
        <f t="shared" si="218"/>
        <v>80000</v>
      </c>
      <c r="R208" s="41"/>
      <c r="S208" s="85"/>
    </row>
    <row r="209" spans="1:19" s="78" customFormat="1" ht="42" customHeight="1" x14ac:dyDescent="0.3">
      <c r="A209" s="70" t="s">
        <v>195</v>
      </c>
      <c r="B209" s="140" t="s">
        <v>389</v>
      </c>
      <c r="C209" s="141" t="s">
        <v>23</v>
      </c>
      <c r="D209" s="73" t="s">
        <v>5</v>
      </c>
      <c r="E209" s="74" t="s">
        <v>82</v>
      </c>
      <c r="F209" s="75">
        <f>SUM(F210:F216)</f>
        <v>106937000</v>
      </c>
      <c r="G209" s="75">
        <f t="shared" ref="G209:Q209" si="220">SUM(G210:G216)</f>
        <v>0</v>
      </c>
      <c r="H209" s="75">
        <f t="shared" si="220"/>
        <v>0</v>
      </c>
      <c r="I209" s="75">
        <f t="shared" si="220"/>
        <v>0</v>
      </c>
      <c r="J209" s="75">
        <f t="shared" si="220"/>
        <v>11345000</v>
      </c>
      <c r="K209" s="75">
        <f t="shared" si="220"/>
        <v>0</v>
      </c>
      <c r="L209" s="75">
        <f t="shared" si="220"/>
        <v>11345000</v>
      </c>
      <c r="M209" s="75">
        <f t="shared" si="220"/>
        <v>1489800</v>
      </c>
      <c r="N209" s="75">
        <f t="shared" si="220"/>
        <v>0</v>
      </c>
      <c r="O209" s="75">
        <f t="shared" si="220"/>
        <v>1489800</v>
      </c>
      <c r="P209" s="75">
        <f t="shared" si="220"/>
        <v>12834800</v>
      </c>
      <c r="Q209" s="75">
        <f t="shared" si="220"/>
        <v>94102200</v>
      </c>
      <c r="R209" s="76">
        <v>19</v>
      </c>
      <c r="S209" s="77"/>
    </row>
    <row r="210" spans="1:19" ht="26.25" customHeight="1" x14ac:dyDescent="0.3">
      <c r="A210" s="79">
        <v>1</v>
      </c>
      <c r="B210" s="80" t="s">
        <v>390</v>
      </c>
      <c r="C210" s="1179" t="s">
        <v>279</v>
      </c>
      <c r="D210" s="1180"/>
      <c r="E210" s="1181"/>
      <c r="F210" s="82">
        <v>26442200</v>
      </c>
      <c r="G210" s="82">
        <v>0</v>
      </c>
      <c r="H210" s="82">
        <v>0</v>
      </c>
      <c r="I210" s="82">
        <f>SUM(G210:H210)</f>
        <v>0</v>
      </c>
      <c r="J210" s="82">
        <v>0</v>
      </c>
      <c r="K210" s="82">
        <v>0</v>
      </c>
      <c r="L210" s="82">
        <f>SUM(J210:K210)</f>
        <v>0</v>
      </c>
      <c r="M210" s="82">
        <v>0</v>
      </c>
      <c r="N210" s="82">
        <v>0</v>
      </c>
      <c r="O210" s="82">
        <f t="shared" ref="O210:O216" si="221">SUM(M210:N210)</f>
        <v>0</v>
      </c>
      <c r="P210" s="83">
        <f>(I210+L210+O210)</f>
        <v>0</v>
      </c>
      <c r="Q210" s="84">
        <f>F210-P210</f>
        <v>26442200</v>
      </c>
      <c r="R210" s="41"/>
      <c r="S210" s="85"/>
    </row>
    <row r="211" spans="1:19" ht="26.25" customHeight="1" x14ac:dyDescent="0.3">
      <c r="A211" s="86">
        <v>2</v>
      </c>
      <c r="B211" s="80" t="s">
        <v>391</v>
      </c>
      <c r="C211" s="1154" t="s">
        <v>136</v>
      </c>
      <c r="D211" s="1155"/>
      <c r="E211" s="1156"/>
      <c r="F211" s="82">
        <v>2193000</v>
      </c>
      <c r="G211" s="82">
        <v>0</v>
      </c>
      <c r="H211" s="82">
        <v>0</v>
      </c>
      <c r="I211" s="82">
        <f t="shared" ref="I211:I216" si="222">SUM(G211:H211)</f>
        <v>0</v>
      </c>
      <c r="J211" s="82">
        <v>0</v>
      </c>
      <c r="K211" s="82">
        <v>0</v>
      </c>
      <c r="L211" s="82">
        <f t="shared" ref="L211:L216" si="223">SUM(J211:K211)</f>
        <v>0</v>
      </c>
      <c r="M211" s="82">
        <v>0</v>
      </c>
      <c r="N211" s="82">
        <v>0</v>
      </c>
      <c r="O211" s="82">
        <f t="shared" si="221"/>
        <v>0</v>
      </c>
      <c r="P211" s="83">
        <f t="shared" ref="P211:P216" si="224">(I211+L211+O211)</f>
        <v>0</v>
      </c>
      <c r="Q211" s="84">
        <f t="shared" ref="Q211:Q216" si="225">F211-P211</f>
        <v>2193000</v>
      </c>
      <c r="R211" s="41"/>
      <c r="S211" s="85"/>
    </row>
    <row r="212" spans="1:19" ht="26.25" customHeight="1" x14ac:dyDescent="0.3">
      <c r="A212" s="86">
        <v>3</v>
      </c>
      <c r="B212" s="80" t="s">
        <v>392</v>
      </c>
      <c r="C212" s="1176" t="s">
        <v>24</v>
      </c>
      <c r="D212" s="1177"/>
      <c r="E212" s="1178"/>
      <c r="F212" s="82">
        <v>11918400</v>
      </c>
      <c r="G212" s="82">
        <v>0</v>
      </c>
      <c r="H212" s="82">
        <v>0</v>
      </c>
      <c r="I212" s="82">
        <f t="shared" si="222"/>
        <v>0</v>
      </c>
      <c r="J212" s="82">
        <v>0</v>
      </c>
      <c r="K212" s="82">
        <v>0</v>
      </c>
      <c r="L212" s="82">
        <f t="shared" si="223"/>
        <v>0</v>
      </c>
      <c r="M212" s="82">
        <v>1489800</v>
      </c>
      <c r="N212" s="82">
        <v>0</v>
      </c>
      <c r="O212" s="82">
        <f t="shared" si="221"/>
        <v>1489800</v>
      </c>
      <c r="P212" s="83">
        <f t="shared" si="224"/>
        <v>1489800</v>
      </c>
      <c r="Q212" s="84">
        <f t="shared" si="225"/>
        <v>10428600</v>
      </c>
      <c r="R212" s="41"/>
      <c r="S212" s="85"/>
    </row>
    <row r="213" spans="1:19" ht="25.5" customHeight="1" x14ac:dyDescent="0.3">
      <c r="A213" s="87">
        <v>4</v>
      </c>
      <c r="B213" s="80" t="s">
        <v>393</v>
      </c>
      <c r="C213" s="1154" t="s">
        <v>139</v>
      </c>
      <c r="D213" s="1155"/>
      <c r="E213" s="1156"/>
      <c r="F213" s="90">
        <v>18000000</v>
      </c>
      <c r="G213" s="82">
        <v>0</v>
      </c>
      <c r="H213" s="82">
        <v>0</v>
      </c>
      <c r="I213" s="82">
        <f t="shared" si="222"/>
        <v>0</v>
      </c>
      <c r="J213" s="82">
        <v>6345000</v>
      </c>
      <c r="K213" s="82">
        <v>0</v>
      </c>
      <c r="L213" s="82">
        <f t="shared" si="223"/>
        <v>6345000</v>
      </c>
      <c r="M213" s="82">
        <v>0</v>
      </c>
      <c r="N213" s="82">
        <v>0</v>
      </c>
      <c r="O213" s="82">
        <f t="shared" si="221"/>
        <v>0</v>
      </c>
      <c r="P213" s="83">
        <f t="shared" si="224"/>
        <v>6345000</v>
      </c>
      <c r="Q213" s="84">
        <f t="shared" si="225"/>
        <v>11655000</v>
      </c>
      <c r="R213" s="41"/>
      <c r="S213" s="85"/>
    </row>
    <row r="214" spans="1:19" ht="29.25" customHeight="1" x14ac:dyDescent="0.3">
      <c r="A214" s="87">
        <v>5</v>
      </c>
      <c r="B214" s="80" t="s">
        <v>394</v>
      </c>
      <c r="C214" s="1154" t="s">
        <v>205</v>
      </c>
      <c r="D214" s="1155"/>
      <c r="E214" s="1156"/>
      <c r="F214" s="90">
        <v>23850000</v>
      </c>
      <c r="G214" s="82">
        <v>0</v>
      </c>
      <c r="H214" s="82">
        <v>0</v>
      </c>
      <c r="I214" s="82">
        <f t="shared" si="222"/>
        <v>0</v>
      </c>
      <c r="J214" s="82">
        <v>0</v>
      </c>
      <c r="K214" s="82">
        <v>0</v>
      </c>
      <c r="L214" s="82">
        <f t="shared" si="223"/>
        <v>0</v>
      </c>
      <c r="M214" s="82">
        <v>0</v>
      </c>
      <c r="N214" s="82">
        <v>0</v>
      </c>
      <c r="O214" s="82">
        <f t="shared" si="221"/>
        <v>0</v>
      </c>
      <c r="P214" s="83">
        <f t="shared" si="224"/>
        <v>0</v>
      </c>
      <c r="Q214" s="84">
        <f t="shared" si="225"/>
        <v>23850000</v>
      </c>
      <c r="R214" s="41"/>
      <c r="S214" s="85"/>
    </row>
    <row r="215" spans="1:19" ht="20.25" customHeight="1" x14ac:dyDescent="0.3">
      <c r="A215" s="87">
        <v>6</v>
      </c>
      <c r="B215" s="80" t="s">
        <v>395</v>
      </c>
      <c r="C215" s="1154" t="s">
        <v>208</v>
      </c>
      <c r="D215" s="1155"/>
      <c r="E215" s="1156"/>
      <c r="F215" s="90">
        <v>19240000</v>
      </c>
      <c r="G215" s="82">
        <v>0</v>
      </c>
      <c r="H215" s="82">
        <v>0</v>
      </c>
      <c r="I215" s="82">
        <f t="shared" si="222"/>
        <v>0</v>
      </c>
      <c r="J215" s="82">
        <v>0</v>
      </c>
      <c r="K215" s="82">
        <v>0</v>
      </c>
      <c r="L215" s="82">
        <f t="shared" si="223"/>
        <v>0</v>
      </c>
      <c r="M215" s="82">
        <v>0</v>
      </c>
      <c r="N215" s="82">
        <v>0</v>
      </c>
      <c r="O215" s="82">
        <f t="shared" si="221"/>
        <v>0</v>
      </c>
      <c r="P215" s="83">
        <f t="shared" si="224"/>
        <v>0</v>
      </c>
      <c r="Q215" s="84">
        <f t="shared" si="225"/>
        <v>19240000</v>
      </c>
      <c r="R215" s="41"/>
      <c r="S215" s="85"/>
    </row>
    <row r="216" spans="1:19" ht="25.5" customHeight="1" x14ac:dyDescent="0.3">
      <c r="A216" s="116">
        <v>7</v>
      </c>
      <c r="B216" s="80" t="s">
        <v>83</v>
      </c>
      <c r="C216" s="1170" t="s">
        <v>224</v>
      </c>
      <c r="D216" s="1171"/>
      <c r="E216" s="1172"/>
      <c r="F216" s="164">
        <v>5293400</v>
      </c>
      <c r="G216" s="82">
        <v>0</v>
      </c>
      <c r="H216" s="82">
        <v>0</v>
      </c>
      <c r="I216" s="82">
        <f t="shared" si="222"/>
        <v>0</v>
      </c>
      <c r="J216" s="82">
        <v>5000000</v>
      </c>
      <c r="K216" s="82">
        <v>0</v>
      </c>
      <c r="L216" s="82">
        <f t="shared" si="223"/>
        <v>5000000</v>
      </c>
      <c r="M216" s="82">
        <v>0</v>
      </c>
      <c r="N216" s="82">
        <v>0</v>
      </c>
      <c r="O216" s="82">
        <f t="shared" si="221"/>
        <v>0</v>
      </c>
      <c r="P216" s="83">
        <f t="shared" si="224"/>
        <v>5000000</v>
      </c>
      <c r="Q216" s="84">
        <f t="shared" si="225"/>
        <v>293400</v>
      </c>
      <c r="R216" s="41"/>
      <c r="S216" s="85"/>
    </row>
    <row r="217" spans="1:19" s="78" customFormat="1" ht="42" customHeight="1" x14ac:dyDescent="0.3">
      <c r="A217" s="70" t="s">
        <v>397</v>
      </c>
      <c r="B217" s="140" t="s">
        <v>398</v>
      </c>
      <c r="C217" s="141" t="s">
        <v>23</v>
      </c>
      <c r="D217" s="73" t="s">
        <v>5</v>
      </c>
      <c r="E217" s="74" t="s">
        <v>55</v>
      </c>
      <c r="F217" s="75">
        <f>SUM(F218:F225)</f>
        <v>112924000</v>
      </c>
      <c r="G217" s="75">
        <f t="shared" ref="G217:Q217" si="226">SUM(G218:G225)</f>
        <v>0</v>
      </c>
      <c r="H217" s="75">
        <f t="shared" si="226"/>
        <v>0</v>
      </c>
      <c r="I217" s="75">
        <f t="shared" si="226"/>
        <v>0</v>
      </c>
      <c r="J217" s="75">
        <f t="shared" si="226"/>
        <v>32751900</v>
      </c>
      <c r="K217" s="75">
        <f t="shared" si="226"/>
        <v>12900000</v>
      </c>
      <c r="L217" s="75">
        <f t="shared" si="226"/>
        <v>45651900</v>
      </c>
      <c r="M217" s="75">
        <f t="shared" si="226"/>
        <v>16632941</v>
      </c>
      <c r="N217" s="75">
        <f t="shared" si="226"/>
        <v>0</v>
      </c>
      <c r="O217" s="75">
        <f t="shared" si="226"/>
        <v>16632941</v>
      </c>
      <c r="P217" s="75">
        <f t="shared" si="226"/>
        <v>62284841</v>
      </c>
      <c r="Q217" s="75">
        <f t="shared" si="226"/>
        <v>50639159</v>
      </c>
      <c r="R217" s="76">
        <v>19</v>
      </c>
      <c r="S217" s="77"/>
    </row>
    <row r="218" spans="1:19" ht="26.25" customHeight="1" x14ac:dyDescent="0.3">
      <c r="A218" s="79">
        <v>1</v>
      </c>
      <c r="B218" s="80" t="s">
        <v>399</v>
      </c>
      <c r="C218" s="1173" t="s">
        <v>279</v>
      </c>
      <c r="D218" s="1174"/>
      <c r="E218" s="1175"/>
      <c r="F218" s="82">
        <v>6948700</v>
      </c>
      <c r="G218" s="82">
        <v>0</v>
      </c>
      <c r="H218" s="82">
        <v>0</v>
      </c>
      <c r="I218" s="82">
        <f>SUM(G218:H218)</f>
        <v>0</v>
      </c>
      <c r="J218" s="82">
        <v>2482500</v>
      </c>
      <c r="K218" s="82">
        <v>0</v>
      </c>
      <c r="L218" s="82">
        <f>SUM(J218:K218)</f>
        <v>2482500</v>
      </c>
      <c r="M218" s="82">
        <v>86000</v>
      </c>
      <c r="N218" s="82">
        <v>0</v>
      </c>
      <c r="O218" s="82">
        <f t="shared" ref="O218:O225" si="227">SUM(M218:N218)</f>
        <v>86000</v>
      </c>
      <c r="P218" s="83">
        <f>(I218+L218+O218)</f>
        <v>2568500</v>
      </c>
      <c r="Q218" s="84">
        <f>F218-P218</f>
        <v>4380200</v>
      </c>
      <c r="R218" s="41"/>
      <c r="S218" s="85"/>
    </row>
    <row r="219" spans="1:19" ht="26.25" customHeight="1" x14ac:dyDescent="0.3">
      <c r="A219" s="86">
        <v>2</v>
      </c>
      <c r="B219" s="80" t="s">
        <v>399</v>
      </c>
      <c r="C219" s="1176" t="s">
        <v>136</v>
      </c>
      <c r="D219" s="1177"/>
      <c r="E219" s="1178"/>
      <c r="F219" s="82">
        <v>1096500</v>
      </c>
      <c r="G219" s="82">
        <v>0</v>
      </c>
      <c r="H219" s="82">
        <v>0</v>
      </c>
      <c r="I219" s="82">
        <f t="shared" ref="I219:I225" si="228">SUM(G219:H219)</f>
        <v>0</v>
      </c>
      <c r="J219" s="82">
        <v>0</v>
      </c>
      <c r="K219" s="82">
        <v>0</v>
      </c>
      <c r="L219" s="82">
        <f t="shared" ref="L219:L225" si="229">SUM(J219:K219)</f>
        <v>0</v>
      </c>
      <c r="M219" s="82">
        <v>1096500</v>
      </c>
      <c r="N219" s="82">
        <v>0</v>
      </c>
      <c r="O219" s="82">
        <f t="shared" si="227"/>
        <v>1096500</v>
      </c>
      <c r="P219" s="83">
        <f t="shared" ref="P219:P225" si="230">(I219+L219+O219)</f>
        <v>1096500</v>
      </c>
      <c r="Q219" s="84">
        <f t="shared" ref="Q219:Q225" si="231">F219-P219</f>
        <v>0</v>
      </c>
      <c r="R219" s="41"/>
      <c r="S219" s="85"/>
    </row>
    <row r="220" spans="1:19" ht="28.5" customHeight="1" x14ac:dyDescent="0.3">
      <c r="A220" s="87">
        <v>3</v>
      </c>
      <c r="B220" s="80" t="s">
        <v>400</v>
      </c>
      <c r="C220" s="1154" t="s">
        <v>24</v>
      </c>
      <c r="D220" s="1155"/>
      <c r="E220" s="1156"/>
      <c r="F220" s="90">
        <v>8938800</v>
      </c>
      <c r="G220" s="82">
        <v>0</v>
      </c>
      <c r="H220" s="82">
        <v>0</v>
      </c>
      <c r="I220" s="82">
        <f t="shared" si="228"/>
        <v>0</v>
      </c>
      <c r="J220" s="82">
        <v>4469400</v>
      </c>
      <c r="K220" s="82">
        <v>0</v>
      </c>
      <c r="L220" s="82">
        <f t="shared" si="229"/>
        <v>4469400</v>
      </c>
      <c r="M220" s="82">
        <v>1489800</v>
      </c>
      <c r="N220" s="82">
        <v>0</v>
      </c>
      <c r="O220" s="82">
        <f t="shared" si="227"/>
        <v>1489800</v>
      </c>
      <c r="P220" s="83">
        <f t="shared" si="230"/>
        <v>5959200</v>
      </c>
      <c r="Q220" s="84">
        <f t="shared" si="231"/>
        <v>2979600</v>
      </c>
      <c r="R220" s="41"/>
      <c r="S220" s="85"/>
    </row>
    <row r="221" spans="1:19" ht="25.5" customHeight="1" x14ac:dyDescent="0.3">
      <c r="A221" s="87">
        <v>4</v>
      </c>
      <c r="B221" s="80" t="s">
        <v>401</v>
      </c>
      <c r="C221" s="1154" t="s">
        <v>139</v>
      </c>
      <c r="D221" s="1155"/>
      <c r="E221" s="1156"/>
      <c r="F221" s="90">
        <v>3600000</v>
      </c>
      <c r="G221" s="82">
        <v>0</v>
      </c>
      <c r="H221" s="82">
        <v>0</v>
      </c>
      <c r="I221" s="82">
        <f t="shared" si="228"/>
        <v>0</v>
      </c>
      <c r="J221" s="82">
        <v>0</v>
      </c>
      <c r="K221" s="82">
        <v>0</v>
      </c>
      <c r="L221" s="82">
        <f t="shared" si="229"/>
        <v>0</v>
      </c>
      <c r="M221" s="82">
        <v>0</v>
      </c>
      <c r="N221" s="82">
        <v>0</v>
      </c>
      <c r="O221" s="82">
        <f t="shared" si="227"/>
        <v>0</v>
      </c>
      <c r="P221" s="83">
        <f t="shared" si="230"/>
        <v>0</v>
      </c>
      <c r="Q221" s="84">
        <f t="shared" si="231"/>
        <v>3600000</v>
      </c>
      <c r="R221" s="41"/>
      <c r="S221" s="85"/>
    </row>
    <row r="222" spans="1:19" ht="25.5" customHeight="1" x14ac:dyDescent="0.3">
      <c r="A222" s="87">
        <v>5</v>
      </c>
      <c r="B222" s="80" t="s">
        <v>402</v>
      </c>
      <c r="C222" s="1154" t="s">
        <v>141</v>
      </c>
      <c r="D222" s="1155"/>
      <c r="E222" s="1156"/>
      <c r="F222" s="90">
        <v>6300000</v>
      </c>
      <c r="G222" s="82">
        <v>0</v>
      </c>
      <c r="H222" s="82">
        <v>0</v>
      </c>
      <c r="I222" s="82">
        <f t="shared" si="228"/>
        <v>0</v>
      </c>
      <c r="J222" s="82">
        <v>0</v>
      </c>
      <c r="K222" s="82">
        <v>0</v>
      </c>
      <c r="L222" s="82">
        <f t="shared" si="229"/>
        <v>0</v>
      </c>
      <c r="M222" s="82">
        <v>0</v>
      </c>
      <c r="N222" s="82">
        <v>0</v>
      </c>
      <c r="O222" s="82">
        <f t="shared" si="227"/>
        <v>0</v>
      </c>
      <c r="P222" s="83">
        <f t="shared" si="230"/>
        <v>0</v>
      </c>
      <c r="Q222" s="84">
        <f t="shared" si="231"/>
        <v>6300000</v>
      </c>
      <c r="R222" s="41"/>
      <c r="S222" s="85"/>
    </row>
    <row r="223" spans="1:19" ht="29.25" customHeight="1" x14ac:dyDescent="0.3">
      <c r="A223" s="87">
        <v>6</v>
      </c>
      <c r="B223" s="80" t="s">
        <v>403</v>
      </c>
      <c r="C223" s="1154" t="s">
        <v>205</v>
      </c>
      <c r="D223" s="1155"/>
      <c r="E223" s="1156"/>
      <c r="F223" s="90">
        <v>51600000</v>
      </c>
      <c r="G223" s="82">
        <v>0</v>
      </c>
      <c r="H223" s="82">
        <v>0</v>
      </c>
      <c r="I223" s="82">
        <f t="shared" si="228"/>
        <v>0</v>
      </c>
      <c r="J223" s="82">
        <v>25800000</v>
      </c>
      <c r="K223" s="82">
        <v>12900000</v>
      </c>
      <c r="L223" s="82">
        <f t="shared" si="229"/>
        <v>38700000</v>
      </c>
      <c r="M223" s="82">
        <v>0</v>
      </c>
      <c r="N223" s="82">
        <v>0</v>
      </c>
      <c r="O223" s="82">
        <f t="shared" si="227"/>
        <v>0</v>
      </c>
      <c r="P223" s="83">
        <f t="shared" si="230"/>
        <v>38700000</v>
      </c>
      <c r="Q223" s="84">
        <f t="shared" si="231"/>
        <v>12900000</v>
      </c>
      <c r="R223" s="41"/>
      <c r="S223" s="85"/>
    </row>
    <row r="224" spans="1:19" ht="23.25" customHeight="1" x14ac:dyDescent="0.3">
      <c r="A224" s="87">
        <f t="shared" ref="A224:A225" si="232">A223+1</f>
        <v>7</v>
      </c>
      <c r="B224" s="80" t="s">
        <v>404</v>
      </c>
      <c r="C224" s="1154" t="s">
        <v>145</v>
      </c>
      <c r="D224" s="1155"/>
      <c r="E224" s="1156"/>
      <c r="F224" s="90">
        <v>12690000</v>
      </c>
      <c r="G224" s="82">
        <v>0</v>
      </c>
      <c r="H224" s="82">
        <v>0</v>
      </c>
      <c r="I224" s="82">
        <f t="shared" si="228"/>
        <v>0</v>
      </c>
      <c r="J224" s="82">
        <v>0</v>
      </c>
      <c r="K224" s="82">
        <v>0</v>
      </c>
      <c r="L224" s="82">
        <f t="shared" si="229"/>
        <v>0</v>
      </c>
      <c r="M224" s="82">
        <v>0</v>
      </c>
      <c r="N224" s="82">
        <v>0</v>
      </c>
      <c r="O224" s="82">
        <f t="shared" si="227"/>
        <v>0</v>
      </c>
      <c r="P224" s="83">
        <f t="shared" si="230"/>
        <v>0</v>
      </c>
      <c r="Q224" s="84">
        <f t="shared" si="231"/>
        <v>12690000</v>
      </c>
      <c r="R224" s="41"/>
      <c r="S224" s="85"/>
    </row>
    <row r="225" spans="1:19" ht="15" customHeight="1" x14ac:dyDescent="0.3">
      <c r="A225" s="87">
        <f t="shared" si="232"/>
        <v>8</v>
      </c>
      <c r="B225" s="80" t="s">
        <v>405</v>
      </c>
      <c r="C225" s="1154" t="s">
        <v>208</v>
      </c>
      <c r="D225" s="1155"/>
      <c r="E225" s="1156"/>
      <c r="F225" s="90">
        <v>21750000</v>
      </c>
      <c r="G225" s="82">
        <v>0</v>
      </c>
      <c r="H225" s="82">
        <v>0</v>
      </c>
      <c r="I225" s="82">
        <f t="shared" si="228"/>
        <v>0</v>
      </c>
      <c r="J225" s="82">
        <v>0</v>
      </c>
      <c r="K225" s="82">
        <v>0</v>
      </c>
      <c r="L225" s="82">
        <f t="shared" si="229"/>
        <v>0</v>
      </c>
      <c r="M225" s="82">
        <v>13960641</v>
      </c>
      <c r="N225" s="82">
        <v>0</v>
      </c>
      <c r="O225" s="82">
        <f t="shared" si="227"/>
        <v>13960641</v>
      </c>
      <c r="P225" s="83">
        <f t="shared" si="230"/>
        <v>13960641</v>
      </c>
      <c r="Q225" s="84">
        <f t="shared" si="231"/>
        <v>7789359</v>
      </c>
      <c r="R225" s="41"/>
      <c r="S225" s="85"/>
    </row>
    <row r="226" spans="1:19" s="78" customFormat="1" ht="42" customHeight="1" x14ac:dyDescent="0.3">
      <c r="A226" s="165" t="s">
        <v>406</v>
      </c>
      <c r="B226" s="166" t="s">
        <v>407</v>
      </c>
      <c r="C226" s="167" t="s">
        <v>23</v>
      </c>
      <c r="D226" s="168" t="s">
        <v>5</v>
      </c>
      <c r="E226" s="169" t="s">
        <v>56</v>
      </c>
      <c r="F226" s="170">
        <f>SUM(F227:F233)</f>
        <v>122924000</v>
      </c>
      <c r="G226" s="170">
        <f t="shared" ref="G226:Q226" si="233">SUM(G227:G233)</f>
        <v>0</v>
      </c>
      <c r="H226" s="170">
        <f t="shared" si="233"/>
        <v>0</v>
      </c>
      <c r="I226" s="170">
        <f t="shared" si="233"/>
        <v>0</v>
      </c>
      <c r="J226" s="170">
        <f t="shared" si="233"/>
        <v>8938800</v>
      </c>
      <c r="K226" s="170">
        <f t="shared" si="233"/>
        <v>0</v>
      </c>
      <c r="L226" s="170">
        <f t="shared" si="233"/>
        <v>8938800</v>
      </c>
      <c r="M226" s="170">
        <f t="shared" si="233"/>
        <v>20057440</v>
      </c>
      <c r="N226" s="170">
        <f t="shared" si="233"/>
        <v>0</v>
      </c>
      <c r="O226" s="170">
        <f t="shared" si="233"/>
        <v>20057440</v>
      </c>
      <c r="P226" s="170">
        <f t="shared" si="233"/>
        <v>28996240</v>
      </c>
      <c r="Q226" s="170">
        <f t="shared" si="233"/>
        <v>93927760</v>
      </c>
      <c r="R226" s="76">
        <v>19</v>
      </c>
      <c r="S226" s="77"/>
    </row>
    <row r="227" spans="1:19" ht="26.25" customHeight="1" x14ac:dyDescent="0.3">
      <c r="A227" s="106">
        <v>1</v>
      </c>
      <c r="B227" s="107" t="s">
        <v>408</v>
      </c>
      <c r="C227" s="1154" t="s">
        <v>279</v>
      </c>
      <c r="D227" s="1155"/>
      <c r="E227" s="1156"/>
      <c r="F227" s="90">
        <v>6015000</v>
      </c>
      <c r="G227" s="90">
        <v>0</v>
      </c>
      <c r="H227" s="90">
        <v>0</v>
      </c>
      <c r="I227" s="90">
        <f>SUM(G227:H227)</f>
        <v>0</v>
      </c>
      <c r="J227" s="90">
        <v>0</v>
      </c>
      <c r="K227" s="90">
        <v>0</v>
      </c>
      <c r="L227" s="90">
        <f>SUM(J227:K227)</f>
        <v>0</v>
      </c>
      <c r="M227" s="90">
        <v>0</v>
      </c>
      <c r="N227" s="90">
        <v>0</v>
      </c>
      <c r="O227" s="90">
        <f>SUM(M227:N227)</f>
        <v>0</v>
      </c>
      <c r="P227" s="92">
        <f>(I227+L227+O227)</f>
        <v>0</v>
      </c>
      <c r="Q227" s="171">
        <f>F227-P227</f>
        <v>6015000</v>
      </c>
      <c r="R227" s="41"/>
      <c r="S227" s="85"/>
    </row>
    <row r="228" spans="1:19" ht="26.25" customHeight="1" x14ac:dyDescent="0.3">
      <c r="A228" s="106">
        <v>2</v>
      </c>
      <c r="B228" s="107" t="s">
        <v>409</v>
      </c>
      <c r="C228" s="1154" t="s">
        <v>136</v>
      </c>
      <c r="D228" s="1155"/>
      <c r="E228" s="1156"/>
      <c r="F228" s="90">
        <v>1900600</v>
      </c>
      <c r="G228" s="90">
        <v>0</v>
      </c>
      <c r="H228" s="90">
        <v>0</v>
      </c>
      <c r="I228" s="90">
        <f t="shared" ref="I228:I233" si="234">SUM(G228:H228)</f>
        <v>0</v>
      </c>
      <c r="J228" s="90">
        <v>0</v>
      </c>
      <c r="K228" s="90">
        <v>0</v>
      </c>
      <c r="L228" s="90">
        <f t="shared" ref="L228:L233" si="235">SUM(J228:K228)</f>
        <v>0</v>
      </c>
      <c r="M228" s="90">
        <v>1900600</v>
      </c>
      <c r="N228" s="90">
        <v>0</v>
      </c>
      <c r="O228" s="90">
        <f t="shared" ref="O228:O233" si="236">SUM(M228:N228)</f>
        <v>1900600</v>
      </c>
      <c r="P228" s="92">
        <f t="shared" ref="P228:P233" si="237">(I228+L228+O228)</f>
        <v>1900600</v>
      </c>
      <c r="Q228" s="171">
        <f t="shared" ref="Q228:Q233" si="238">F228-P228</f>
        <v>0</v>
      </c>
      <c r="R228" s="41"/>
      <c r="S228" s="85"/>
    </row>
    <row r="229" spans="1:19" ht="28.5" customHeight="1" x14ac:dyDescent="0.3">
      <c r="A229" s="106">
        <v>3</v>
      </c>
      <c r="B229" s="107" t="s">
        <v>410</v>
      </c>
      <c r="C229" s="1154" t="s">
        <v>24</v>
      </c>
      <c r="D229" s="1155"/>
      <c r="E229" s="1156"/>
      <c r="F229" s="90">
        <v>11918400</v>
      </c>
      <c r="G229" s="90">
        <v>0</v>
      </c>
      <c r="H229" s="90">
        <v>0</v>
      </c>
      <c r="I229" s="90">
        <f t="shared" si="234"/>
        <v>0</v>
      </c>
      <c r="J229" s="90">
        <v>8938800</v>
      </c>
      <c r="K229" s="90">
        <v>0</v>
      </c>
      <c r="L229" s="90">
        <f t="shared" si="235"/>
        <v>8938800</v>
      </c>
      <c r="M229" s="90">
        <v>2979600</v>
      </c>
      <c r="N229" s="90">
        <v>0</v>
      </c>
      <c r="O229" s="90">
        <f t="shared" si="236"/>
        <v>2979600</v>
      </c>
      <c r="P229" s="92">
        <f t="shared" si="237"/>
        <v>11918400</v>
      </c>
      <c r="Q229" s="171">
        <f t="shared" si="238"/>
        <v>0</v>
      </c>
      <c r="R229" s="41"/>
      <c r="S229" s="85"/>
    </row>
    <row r="230" spans="1:19" ht="25.5" customHeight="1" x14ac:dyDescent="0.3">
      <c r="A230" s="106">
        <v>4</v>
      </c>
      <c r="B230" s="107" t="s">
        <v>411</v>
      </c>
      <c r="C230" s="1154" t="s">
        <v>139</v>
      </c>
      <c r="D230" s="1155"/>
      <c r="E230" s="1156"/>
      <c r="F230" s="90">
        <v>12150000</v>
      </c>
      <c r="G230" s="90">
        <v>0</v>
      </c>
      <c r="H230" s="90">
        <v>0</v>
      </c>
      <c r="I230" s="90">
        <f t="shared" si="234"/>
        <v>0</v>
      </c>
      <c r="J230" s="90">
        <v>0</v>
      </c>
      <c r="K230" s="90">
        <v>0</v>
      </c>
      <c r="L230" s="90">
        <f t="shared" si="235"/>
        <v>0</v>
      </c>
      <c r="M230" s="90">
        <v>1485000</v>
      </c>
      <c r="N230" s="90">
        <v>0</v>
      </c>
      <c r="O230" s="90">
        <f t="shared" si="236"/>
        <v>1485000</v>
      </c>
      <c r="P230" s="92">
        <f t="shared" si="237"/>
        <v>1485000</v>
      </c>
      <c r="Q230" s="171">
        <f t="shared" si="238"/>
        <v>10665000</v>
      </c>
      <c r="R230" s="41"/>
      <c r="S230" s="85"/>
    </row>
    <row r="231" spans="1:19" ht="29.25" customHeight="1" x14ac:dyDescent="0.3">
      <c r="A231" s="106">
        <v>5</v>
      </c>
      <c r="B231" s="107" t="s">
        <v>412</v>
      </c>
      <c r="C231" s="1154" t="s">
        <v>205</v>
      </c>
      <c r="D231" s="1155"/>
      <c r="E231" s="1156"/>
      <c r="F231" s="90">
        <v>30000000</v>
      </c>
      <c r="G231" s="90">
        <v>0</v>
      </c>
      <c r="H231" s="90">
        <v>0</v>
      </c>
      <c r="I231" s="90">
        <f t="shared" si="234"/>
        <v>0</v>
      </c>
      <c r="J231" s="90">
        <v>0</v>
      </c>
      <c r="K231" s="90">
        <v>0</v>
      </c>
      <c r="L231" s="90">
        <f t="shared" si="235"/>
        <v>0</v>
      </c>
      <c r="M231" s="90">
        <v>0</v>
      </c>
      <c r="N231" s="90">
        <v>0</v>
      </c>
      <c r="O231" s="90">
        <f t="shared" si="236"/>
        <v>0</v>
      </c>
      <c r="P231" s="92">
        <f t="shared" si="237"/>
        <v>0</v>
      </c>
      <c r="Q231" s="171">
        <f t="shared" si="238"/>
        <v>30000000</v>
      </c>
      <c r="R231" s="41"/>
      <c r="S231" s="85"/>
    </row>
    <row r="232" spans="1:19" ht="15" customHeight="1" x14ac:dyDescent="0.3">
      <c r="A232" s="106">
        <v>6</v>
      </c>
      <c r="B232" s="107" t="s">
        <v>413</v>
      </c>
      <c r="C232" s="1154" t="s">
        <v>208</v>
      </c>
      <c r="D232" s="1155"/>
      <c r="E232" s="1156"/>
      <c r="F232" s="90">
        <v>32790000</v>
      </c>
      <c r="G232" s="90">
        <v>0</v>
      </c>
      <c r="H232" s="90">
        <v>0</v>
      </c>
      <c r="I232" s="90">
        <f t="shared" si="234"/>
        <v>0</v>
      </c>
      <c r="J232" s="90">
        <v>0</v>
      </c>
      <c r="K232" s="90">
        <v>0</v>
      </c>
      <c r="L232" s="90">
        <f t="shared" si="235"/>
        <v>0</v>
      </c>
      <c r="M232" s="90">
        <v>13692240</v>
      </c>
      <c r="N232" s="90">
        <v>0</v>
      </c>
      <c r="O232" s="90">
        <f t="shared" si="236"/>
        <v>13692240</v>
      </c>
      <c r="P232" s="92">
        <f t="shared" si="237"/>
        <v>13692240</v>
      </c>
      <c r="Q232" s="171">
        <f t="shared" si="238"/>
        <v>19097760</v>
      </c>
      <c r="R232" s="41"/>
      <c r="S232" s="85"/>
    </row>
    <row r="233" spans="1:19" ht="15" customHeight="1" x14ac:dyDescent="0.3">
      <c r="A233" s="106">
        <v>7</v>
      </c>
      <c r="B233" s="107" t="s">
        <v>414</v>
      </c>
      <c r="C233" s="1167" t="s">
        <v>233</v>
      </c>
      <c r="D233" s="1168"/>
      <c r="E233" s="1169"/>
      <c r="F233" s="90">
        <v>28150000</v>
      </c>
      <c r="G233" s="90">
        <v>0</v>
      </c>
      <c r="H233" s="90">
        <v>0</v>
      </c>
      <c r="I233" s="90">
        <f t="shared" si="234"/>
        <v>0</v>
      </c>
      <c r="J233" s="90">
        <v>0</v>
      </c>
      <c r="K233" s="90">
        <v>0</v>
      </c>
      <c r="L233" s="90">
        <f t="shared" si="235"/>
        <v>0</v>
      </c>
      <c r="M233" s="90">
        <v>0</v>
      </c>
      <c r="N233" s="90">
        <v>0</v>
      </c>
      <c r="O233" s="90">
        <f t="shared" si="236"/>
        <v>0</v>
      </c>
      <c r="P233" s="92">
        <f t="shared" si="237"/>
        <v>0</v>
      </c>
      <c r="Q233" s="171">
        <f t="shared" si="238"/>
        <v>28150000</v>
      </c>
      <c r="R233" s="41"/>
      <c r="S233" s="85"/>
    </row>
    <row r="234" spans="1:19" s="78" customFormat="1" ht="42" customHeight="1" x14ac:dyDescent="0.3">
      <c r="A234" s="172" t="s">
        <v>309</v>
      </c>
      <c r="B234" s="173" t="s">
        <v>415</v>
      </c>
      <c r="C234" s="174" t="s">
        <v>23</v>
      </c>
      <c r="D234" s="175" t="s">
        <v>5</v>
      </c>
      <c r="E234" s="176" t="s">
        <v>57</v>
      </c>
      <c r="F234" s="177">
        <f>SUM(F235:F243)</f>
        <v>212923600</v>
      </c>
      <c r="G234" s="177">
        <f t="shared" ref="G234:Q234" si="239">SUM(G235:G243)</f>
        <v>0</v>
      </c>
      <c r="H234" s="177">
        <f t="shared" si="239"/>
        <v>0</v>
      </c>
      <c r="I234" s="177">
        <f t="shared" si="239"/>
        <v>0</v>
      </c>
      <c r="J234" s="177">
        <f t="shared" si="239"/>
        <v>68071100</v>
      </c>
      <c r="K234" s="177">
        <f t="shared" si="239"/>
        <v>6850000</v>
      </c>
      <c r="L234" s="177">
        <f t="shared" si="239"/>
        <v>74921100</v>
      </c>
      <c r="M234" s="177">
        <f t="shared" si="239"/>
        <v>8877000</v>
      </c>
      <c r="N234" s="177">
        <f t="shared" si="239"/>
        <v>0</v>
      </c>
      <c r="O234" s="177">
        <f t="shared" si="239"/>
        <v>8877000</v>
      </c>
      <c r="P234" s="177">
        <f t="shared" si="239"/>
        <v>83798100</v>
      </c>
      <c r="Q234" s="177">
        <f t="shared" si="239"/>
        <v>129125500</v>
      </c>
      <c r="R234" s="76">
        <v>19</v>
      </c>
      <c r="S234" s="77"/>
    </row>
    <row r="235" spans="1:19" ht="26.25" customHeight="1" x14ac:dyDescent="0.3">
      <c r="A235" s="106">
        <v>1</v>
      </c>
      <c r="B235" s="107" t="s">
        <v>87</v>
      </c>
      <c r="C235" s="1154" t="s">
        <v>215</v>
      </c>
      <c r="D235" s="1155"/>
      <c r="E235" s="1156"/>
      <c r="F235" s="90">
        <v>17400000</v>
      </c>
      <c r="G235" s="90">
        <v>0</v>
      </c>
      <c r="H235" s="90">
        <v>0</v>
      </c>
      <c r="I235" s="90">
        <f>SUM(G235:H235)</f>
        <v>0</v>
      </c>
      <c r="J235" s="90">
        <v>16980000</v>
      </c>
      <c r="K235" s="90">
        <v>0</v>
      </c>
      <c r="L235" s="90">
        <f>SUM(J235:K235)</f>
        <v>16980000</v>
      </c>
      <c r="M235" s="90">
        <v>0</v>
      </c>
      <c r="N235" s="90">
        <v>0</v>
      </c>
      <c r="O235" s="90">
        <f>SUM(M235:N235)</f>
        <v>0</v>
      </c>
      <c r="P235" s="92">
        <f>(I235+L235+O235)</f>
        <v>16980000</v>
      </c>
      <c r="Q235" s="171">
        <f>F235-P235</f>
        <v>420000</v>
      </c>
      <c r="R235" s="41"/>
      <c r="S235" s="85"/>
    </row>
    <row r="236" spans="1:19" ht="26.25" customHeight="1" x14ac:dyDescent="0.3">
      <c r="A236" s="106">
        <v>2</v>
      </c>
      <c r="B236" s="107" t="s">
        <v>416</v>
      </c>
      <c r="C236" s="1154" t="s">
        <v>279</v>
      </c>
      <c r="D236" s="1155"/>
      <c r="E236" s="1156"/>
      <c r="F236" s="90">
        <v>3301500</v>
      </c>
      <c r="G236" s="90">
        <v>0</v>
      </c>
      <c r="H236" s="90">
        <v>0</v>
      </c>
      <c r="I236" s="90">
        <f t="shared" ref="I236:I243" si="240">SUM(G236:H236)</f>
        <v>0</v>
      </c>
      <c r="J236" s="90">
        <v>0</v>
      </c>
      <c r="K236" s="90">
        <v>0</v>
      </c>
      <c r="L236" s="90">
        <f t="shared" ref="L236:L243" si="241">SUM(J236:K236)</f>
        <v>0</v>
      </c>
      <c r="M236" s="90">
        <v>2146000</v>
      </c>
      <c r="N236" s="90">
        <v>0</v>
      </c>
      <c r="O236" s="90">
        <f t="shared" ref="O236:O243" si="242">SUM(M236:N236)</f>
        <v>2146000</v>
      </c>
      <c r="P236" s="92">
        <f t="shared" ref="P236:P243" si="243">(I236+L236+O236)</f>
        <v>2146000</v>
      </c>
      <c r="Q236" s="171">
        <f t="shared" ref="Q236:Q243" si="244">F236-P236</f>
        <v>1155500</v>
      </c>
      <c r="R236" s="41"/>
      <c r="S236" s="85"/>
    </row>
    <row r="237" spans="1:19" ht="26.25" customHeight="1" x14ac:dyDescent="0.3">
      <c r="A237" s="106">
        <v>3</v>
      </c>
      <c r="B237" s="107" t="s">
        <v>417</v>
      </c>
      <c r="C237" s="1154" t="s">
        <v>136</v>
      </c>
      <c r="D237" s="1155"/>
      <c r="E237" s="1156"/>
      <c r="F237" s="90">
        <v>731000</v>
      </c>
      <c r="G237" s="90">
        <v>0</v>
      </c>
      <c r="H237" s="90">
        <v>0</v>
      </c>
      <c r="I237" s="90">
        <f t="shared" si="240"/>
        <v>0</v>
      </c>
      <c r="J237" s="90">
        <v>0</v>
      </c>
      <c r="K237" s="90">
        <v>0</v>
      </c>
      <c r="L237" s="90">
        <f t="shared" si="241"/>
        <v>0</v>
      </c>
      <c r="M237" s="90">
        <v>731000</v>
      </c>
      <c r="N237" s="90">
        <v>0</v>
      </c>
      <c r="O237" s="90">
        <f t="shared" si="242"/>
        <v>731000</v>
      </c>
      <c r="P237" s="92">
        <f t="shared" si="243"/>
        <v>731000</v>
      </c>
      <c r="Q237" s="171">
        <f t="shared" si="244"/>
        <v>0</v>
      </c>
      <c r="R237" s="41"/>
      <c r="S237" s="85"/>
    </row>
    <row r="238" spans="1:19" ht="28.5" customHeight="1" x14ac:dyDescent="0.3">
      <c r="A238" s="106">
        <v>4</v>
      </c>
      <c r="B238" s="107" t="s">
        <v>418</v>
      </c>
      <c r="C238" s="1154" t="s">
        <v>24</v>
      </c>
      <c r="D238" s="1155"/>
      <c r="E238" s="1156"/>
      <c r="F238" s="90">
        <v>3301100</v>
      </c>
      <c r="G238" s="90">
        <v>0</v>
      </c>
      <c r="H238" s="90">
        <v>0</v>
      </c>
      <c r="I238" s="90">
        <f t="shared" si="240"/>
        <v>0</v>
      </c>
      <c r="J238" s="90">
        <v>3301100</v>
      </c>
      <c r="K238" s="90">
        <v>0</v>
      </c>
      <c r="L238" s="90">
        <f t="shared" si="241"/>
        <v>3301100</v>
      </c>
      <c r="M238" s="90">
        <v>0</v>
      </c>
      <c r="N238" s="90">
        <v>0</v>
      </c>
      <c r="O238" s="90">
        <f t="shared" si="242"/>
        <v>0</v>
      </c>
      <c r="P238" s="92">
        <f t="shared" si="243"/>
        <v>3301100</v>
      </c>
      <c r="Q238" s="171">
        <f t="shared" si="244"/>
        <v>0</v>
      </c>
      <c r="R238" s="41"/>
      <c r="S238" s="85"/>
    </row>
    <row r="239" spans="1:19" ht="25.5" customHeight="1" x14ac:dyDescent="0.3">
      <c r="A239" s="106">
        <v>5</v>
      </c>
      <c r="B239" s="107" t="s">
        <v>419</v>
      </c>
      <c r="C239" s="1154" t="s">
        <v>139</v>
      </c>
      <c r="D239" s="1155"/>
      <c r="E239" s="1156"/>
      <c r="F239" s="90">
        <v>9540000</v>
      </c>
      <c r="G239" s="90">
        <v>0</v>
      </c>
      <c r="H239" s="90">
        <v>0</v>
      </c>
      <c r="I239" s="90">
        <f t="shared" si="240"/>
        <v>0</v>
      </c>
      <c r="J239" s="90">
        <v>0</v>
      </c>
      <c r="K239" s="90">
        <v>0</v>
      </c>
      <c r="L239" s="90">
        <f t="shared" si="241"/>
        <v>0</v>
      </c>
      <c r="M239" s="90">
        <v>3600000</v>
      </c>
      <c r="N239" s="90">
        <v>0</v>
      </c>
      <c r="O239" s="90">
        <f t="shared" si="242"/>
        <v>3600000</v>
      </c>
      <c r="P239" s="92">
        <f t="shared" si="243"/>
        <v>3600000</v>
      </c>
      <c r="Q239" s="171">
        <f t="shared" si="244"/>
        <v>5940000</v>
      </c>
      <c r="R239" s="41"/>
      <c r="S239" s="85"/>
    </row>
    <row r="240" spans="1:19" ht="29.25" customHeight="1" x14ac:dyDescent="0.3">
      <c r="A240" s="106">
        <v>6</v>
      </c>
      <c r="B240" s="107" t="s">
        <v>420</v>
      </c>
      <c r="C240" s="1154" t="s">
        <v>205</v>
      </c>
      <c r="D240" s="1155"/>
      <c r="E240" s="1156"/>
      <c r="F240" s="90">
        <v>86000000</v>
      </c>
      <c r="G240" s="90">
        <v>0</v>
      </c>
      <c r="H240" s="90">
        <v>0</v>
      </c>
      <c r="I240" s="90">
        <f t="shared" si="240"/>
        <v>0</v>
      </c>
      <c r="J240" s="90">
        <v>0</v>
      </c>
      <c r="K240" s="90">
        <v>0</v>
      </c>
      <c r="L240" s="90">
        <f t="shared" si="241"/>
        <v>0</v>
      </c>
      <c r="M240" s="90">
        <v>0</v>
      </c>
      <c r="N240" s="90">
        <v>0</v>
      </c>
      <c r="O240" s="90">
        <f t="shared" si="242"/>
        <v>0</v>
      </c>
      <c r="P240" s="92">
        <f t="shared" si="243"/>
        <v>0</v>
      </c>
      <c r="Q240" s="171">
        <f t="shared" si="244"/>
        <v>86000000</v>
      </c>
      <c r="R240" s="41"/>
      <c r="S240" s="85"/>
    </row>
    <row r="241" spans="1:19" ht="17.25" customHeight="1" x14ac:dyDescent="0.3">
      <c r="A241" s="106">
        <v>7</v>
      </c>
      <c r="B241" s="107" t="s">
        <v>423</v>
      </c>
      <c r="C241" s="1154" t="s">
        <v>208</v>
      </c>
      <c r="D241" s="1155"/>
      <c r="E241" s="1156"/>
      <c r="F241" s="90">
        <v>31400000</v>
      </c>
      <c r="G241" s="90">
        <v>0</v>
      </c>
      <c r="H241" s="90">
        <v>0</v>
      </c>
      <c r="I241" s="90">
        <f t="shared" si="240"/>
        <v>0</v>
      </c>
      <c r="J241" s="90">
        <v>0</v>
      </c>
      <c r="K241" s="90">
        <v>0</v>
      </c>
      <c r="L241" s="90">
        <f t="shared" si="241"/>
        <v>0</v>
      </c>
      <c r="M241" s="90">
        <v>2400000</v>
      </c>
      <c r="N241" s="90">
        <v>0</v>
      </c>
      <c r="O241" s="90">
        <f t="shared" si="242"/>
        <v>2400000</v>
      </c>
      <c r="P241" s="92">
        <f t="shared" si="243"/>
        <v>2400000</v>
      </c>
      <c r="Q241" s="171">
        <f t="shared" si="244"/>
        <v>29000000</v>
      </c>
      <c r="R241" s="41"/>
      <c r="S241" s="85"/>
    </row>
    <row r="242" spans="1:19" ht="22.5" customHeight="1" x14ac:dyDescent="0.3">
      <c r="A242" s="106">
        <v>8</v>
      </c>
      <c r="B242" s="107" t="s">
        <v>424</v>
      </c>
      <c r="C242" s="1167" t="s">
        <v>233</v>
      </c>
      <c r="D242" s="1168"/>
      <c r="E242" s="1169"/>
      <c r="F242" s="90">
        <v>32750000</v>
      </c>
      <c r="G242" s="90">
        <v>0</v>
      </c>
      <c r="H242" s="90">
        <v>0</v>
      </c>
      <c r="I242" s="90">
        <f t="shared" si="240"/>
        <v>0</v>
      </c>
      <c r="J242" s="90">
        <v>19290000</v>
      </c>
      <c r="K242" s="90">
        <v>6850000</v>
      </c>
      <c r="L242" s="90">
        <f>SUM(J242:K242)</f>
        <v>26140000</v>
      </c>
      <c r="M242" s="90">
        <v>0</v>
      </c>
      <c r="N242" s="90">
        <v>0</v>
      </c>
      <c r="O242" s="90">
        <f t="shared" si="242"/>
        <v>0</v>
      </c>
      <c r="P242" s="92">
        <f t="shared" si="243"/>
        <v>26140000</v>
      </c>
      <c r="Q242" s="171">
        <f t="shared" si="244"/>
        <v>6610000</v>
      </c>
      <c r="R242" s="41"/>
      <c r="S242" s="85"/>
    </row>
    <row r="243" spans="1:19" s="180" customFormat="1" ht="22.5" customHeight="1" x14ac:dyDescent="0.3">
      <c r="A243" s="106">
        <v>9</v>
      </c>
      <c r="B243" s="107" t="s">
        <v>80</v>
      </c>
      <c r="C243" s="1167" t="s">
        <v>245</v>
      </c>
      <c r="D243" s="1168"/>
      <c r="E243" s="1169"/>
      <c r="F243" s="90">
        <v>28500000</v>
      </c>
      <c r="G243" s="90">
        <v>0</v>
      </c>
      <c r="H243" s="90">
        <v>0</v>
      </c>
      <c r="I243" s="90">
        <f t="shared" si="240"/>
        <v>0</v>
      </c>
      <c r="J243" s="90">
        <v>28500000</v>
      </c>
      <c r="K243" s="90">
        <v>0</v>
      </c>
      <c r="L243" s="90">
        <f t="shared" si="241"/>
        <v>28500000</v>
      </c>
      <c r="M243" s="90">
        <v>0</v>
      </c>
      <c r="N243" s="90">
        <v>0</v>
      </c>
      <c r="O243" s="90">
        <f t="shared" si="242"/>
        <v>0</v>
      </c>
      <c r="P243" s="92">
        <f t="shared" si="243"/>
        <v>28500000</v>
      </c>
      <c r="Q243" s="171">
        <f t="shared" si="244"/>
        <v>0</v>
      </c>
      <c r="R243" s="178"/>
      <c r="S243" s="179"/>
    </row>
    <row r="244" spans="1:19" s="78" customFormat="1" ht="42" customHeight="1" x14ac:dyDescent="0.3">
      <c r="A244" s="172" t="s">
        <v>425</v>
      </c>
      <c r="B244" s="173" t="s">
        <v>426</v>
      </c>
      <c r="C244" s="174" t="s">
        <v>23</v>
      </c>
      <c r="D244" s="175" t="s">
        <v>5</v>
      </c>
      <c r="E244" s="176" t="s">
        <v>58</v>
      </c>
      <c r="F244" s="177">
        <f t="shared" ref="F244:Q244" si="245">SUM(F245:F255)</f>
        <v>391001900</v>
      </c>
      <c r="G244" s="177">
        <f t="shared" si="245"/>
        <v>0</v>
      </c>
      <c r="H244" s="177">
        <f t="shared" si="245"/>
        <v>0</v>
      </c>
      <c r="I244" s="177">
        <f t="shared" si="245"/>
        <v>0</v>
      </c>
      <c r="J244" s="177">
        <f t="shared" si="245"/>
        <v>0</v>
      </c>
      <c r="K244" s="177">
        <f t="shared" si="245"/>
        <v>0</v>
      </c>
      <c r="L244" s="177">
        <f t="shared" si="245"/>
        <v>0</v>
      </c>
      <c r="M244" s="177">
        <f t="shared" si="245"/>
        <v>40889840</v>
      </c>
      <c r="N244" s="177">
        <f t="shared" si="245"/>
        <v>1800000</v>
      </c>
      <c r="O244" s="177">
        <f t="shared" si="245"/>
        <v>42689840</v>
      </c>
      <c r="P244" s="177">
        <f t="shared" si="245"/>
        <v>42689840</v>
      </c>
      <c r="Q244" s="177">
        <f t="shared" si="245"/>
        <v>348312060</v>
      </c>
      <c r="R244" s="76">
        <v>19</v>
      </c>
      <c r="S244" s="77"/>
    </row>
    <row r="245" spans="1:19" ht="26.25" customHeight="1" x14ac:dyDescent="0.3">
      <c r="A245" s="106">
        <v>1</v>
      </c>
      <c r="B245" s="107" t="s">
        <v>427</v>
      </c>
      <c r="C245" s="1154" t="s">
        <v>279</v>
      </c>
      <c r="D245" s="1155"/>
      <c r="E245" s="1156"/>
      <c r="F245" s="90">
        <v>12248000</v>
      </c>
      <c r="G245" s="90">
        <v>0</v>
      </c>
      <c r="H245" s="90">
        <v>0</v>
      </c>
      <c r="I245" s="90">
        <f>SUM(G245:H245)</f>
        <v>0</v>
      </c>
      <c r="J245" s="90">
        <v>0</v>
      </c>
      <c r="K245" s="90">
        <v>0</v>
      </c>
      <c r="L245" s="90">
        <f>SUM(J245:K245)</f>
        <v>0</v>
      </c>
      <c r="M245" s="90">
        <v>0</v>
      </c>
      <c r="N245" s="90">
        <v>0</v>
      </c>
      <c r="O245" s="90">
        <f t="shared" ref="O245:O255" si="246">SUM(M245:N245)</f>
        <v>0</v>
      </c>
      <c r="P245" s="92">
        <f>(I245+L245+O245)</f>
        <v>0</v>
      </c>
      <c r="Q245" s="171">
        <f>F245-P245</f>
        <v>12248000</v>
      </c>
      <c r="R245" s="41"/>
      <c r="S245" s="85"/>
    </row>
    <row r="246" spans="1:19" ht="26.25" customHeight="1" x14ac:dyDescent="0.3">
      <c r="A246" s="106">
        <v>2</v>
      </c>
      <c r="B246" s="107" t="s">
        <v>428</v>
      </c>
      <c r="C246" s="1154" t="s">
        <v>136</v>
      </c>
      <c r="D246" s="1155"/>
      <c r="E246" s="1156"/>
      <c r="F246" s="90">
        <v>365500</v>
      </c>
      <c r="G246" s="90">
        <v>0</v>
      </c>
      <c r="H246" s="90">
        <v>0</v>
      </c>
      <c r="I246" s="90">
        <f t="shared" ref="I246:I255" si="247">SUM(G246:H246)</f>
        <v>0</v>
      </c>
      <c r="J246" s="90">
        <v>0</v>
      </c>
      <c r="K246" s="90">
        <v>0</v>
      </c>
      <c r="L246" s="90">
        <f t="shared" ref="L246:L255" si="248">SUM(J246:K246)</f>
        <v>0</v>
      </c>
      <c r="M246" s="90">
        <v>0</v>
      </c>
      <c r="N246" s="90">
        <v>0</v>
      </c>
      <c r="O246" s="90">
        <f t="shared" si="246"/>
        <v>0</v>
      </c>
      <c r="P246" s="92">
        <f t="shared" ref="P246:P255" si="249">(I246+L246+O246)</f>
        <v>0</v>
      </c>
      <c r="Q246" s="171">
        <f t="shared" ref="Q246:Q255" si="250">F246-P246</f>
        <v>365500</v>
      </c>
      <c r="R246" s="41"/>
      <c r="S246" s="85"/>
    </row>
    <row r="247" spans="1:19" ht="28.5" customHeight="1" x14ac:dyDescent="0.3">
      <c r="A247" s="106">
        <v>3</v>
      </c>
      <c r="B247" s="107" t="s">
        <v>429</v>
      </c>
      <c r="C247" s="1154" t="s">
        <v>24</v>
      </c>
      <c r="D247" s="1155"/>
      <c r="E247" s="1156"/>
      <c r="F247" s="90">
        <v>10588400</v>
      </c>
      <c r="G247" s="90">
        <v>0</v>
      </c>
      <c r="H247" s="90">
        <v>0</v>
      </c>
      <c r="I247" s="90">
        <f t="shared" si="247"/>
        <v>0</v>
      </c>
      <c r="J247" s="90">
        <v>0</v>
      </c>
      <c r="K247" s="90">
        <v>0</v>
      </c>
      <c r="L247" s="90">
        <f t="shared" si="248"/>
        <v>0</v>
      </c>
      <c r="M247" s="90">
        <v>0</v>
      </c>
      <c r="N247" s="90">
        <v>0</v>
      </c>
      <c r="O247" s="90">
        <f t="shared" si="246"/>
        <v>0</v>
      </c>
      <c r="P247" s="92">
        <f t="shared" si="249"/>
        <v>0</v>
      </c>
      <c r="Q247" s="171">
        <f t="shared" si="250"/>
        <v>10588400</v>
      </c>
      <c r="R247" s="41"/>
      <c r="S247" s="85"/>
    </row>
    <row r="248" spans="1:19" ht="25.5" customHeight="1" x14ac:dyDescent="0.3">
      <c r="A248" s="106">
        <v>4</v>
      </c>
      <c r="B248" s="107" t="s">
        <v>430</v>
      </c>
      <c r="C248" s="1154" t="s">
        <v>139</v>
      </c>
      <c r="D248" s="1155"/>
      <c r="E248" s="1156"/>
      <c r="F248" s="90">
        <v>24750000</v>
      </c>
      <c r="G248" s="90">
        <v>0</v>
      </c>
      <c r="H248" s="90">
        <v>0</v>
      </c>
      <c r="I248" s="90">
        <f t="shared" si="247"/>
        <v>0</v>
      </c>
      <c r="J248" s="90">
        <v>0</v>
      </c>
      <c r="K248" s="90">
        <v>0</v>
      </c>
      <c r="L248" s="90">
        <f t="shared" si="248"/>
        <v>0</v>
      </c>
      <c r="M248" s="90">
        <v>3510000</v>
      </c>
      <c r="N248" s="90">
        <v>1800000</v>
      </c>
      <c r="O248" s="90">
        <f t="shared" si="246"/>
        <v>5310000</v>
      </c>
      <c r="P248" s="92">
        <f t="shared" si="249"/>
        <v>5310000</v>
      </c>
      <c r="Q248" s="171">
        <f t="shared" si="250"/>
        <v>19440000</v>
      </c>
      <c r="R248" s="41"/>
      <c r="S248" s="85"/>
    </row>
    <row r="249" spans="1:19" ht="29.25" customHeight="1" x14ac:dyDescent="0.3">
      <c r="A249" s="106">
        <v>5</v>
      </c>
      <c r="B249" s="107" t="s">
        <v>431</v>
      </c>
      <c r="C249" s="1154" t="s">
        <v>205</v>
      </c>
      <c r="D249" s="1155"/>
      <c r="E249" s="1156"/>
      <c r="F249" s="90">
        <v>71000000</v>
      </c>
      <c r="G249" s="90">
        <v>0</v>
      </c>
      <c r="H249" s="90">
        <v>0</v>
      </c>
      <c r="I249" s="90">
        <f t="shared" si="247"/>
        <v>0</v>
      </c>
      <c r="J249" s="90">
        <v>0</v>
      </c>
      <c r="K249" s="90">
        <v>0</v>
      </c>
      <c r="L249" s="90">
        <f t="shared" si="248"/>
        <v>0</v>
      </c>
      <c r="M249" s="90">
        <v>0</v>
      </c>
      <c r="N249" s="90">
        <v>0</v>
      </c>
      <c r="O249" s="90">
        <f t="shared" si="246"/>
        <v>0</v>
      </c>
      <c r="P249" s="92">
        <f t="shared" si="249"/>
        <v>0</v>
      </c>
      <c r="Q249" s="171">
        <f t="shared" si="250"/>
        <v>71000000</v>
      </c>
      <c r="R249" s="41"/>
      <c r="S249" s="85"/>
    </row>
    <row r="250" spans="1:19" ht="29.25" customHeight="1" x14ac:dyDescent="0.3">
      <c r="A250" s="106">
        <v>6</v>
      </c>
      <c r="B250" s="107" t="s">
        <v>432</v>
      </c>
      <c r="C250" s="1167" t="s">
        <v>422</v>
      </c>
      <c r="D250" s="1168"/>
      <c r="E250" s="1169"/>
      <c r="F250" s="90">
        <v>10000000</v>
      </c>
      <c r="G250" s="90">
        <v>0</v>
      </c>
      <c r="H250" s="90">
        <v>0</v>
      </c>
      <c r="I250" s="90">
        <f t="shared" si="247"/>
        <v>0</v>
      </c>
      <c r="J250" s="90">
        <v>0</v>
      </c>
      <c r="K250" s="90">
        <v>0</v>
      </c>
      <c r="L250" s="90">
        <f t="shared" si="248"/>
        <v>0</v>
      </c>
      <c r="M250" s="90">
        <v>0</v>
      </c>
      <c r="N250" s="90">
        <v>0</v>
      </c>
      <c r="O250" s="90">
        <f t="shared" si="246"/>
        <v>0</v>
      </c>
      <c r="P250" s="92">
        <f t="shared" si="249"/>
        <v>0</v>
      </c>
      <c r="Q250" s="171">
        <f t="shared" si="250"/>
        <v>10000000</v>
      </c>
      <c r="R250" s="41"/>
      <c r="S250" s="85"/>
    </row>
    <row r="251" spans="1:19" ht="29.25" customHeight="1" x14ac:dyDescent="0.3">
      <c r="A251" s="106">
        <v>7</v>
      </c>
      <c r="B251" s="107" t="s">
        <v>433</v>
      </c>
      <c r="C251" s="1167" t="s">
        <v>434</v>
      </c>
      <c r="D251" s="1168"/>
      <c r="E251" s="1169"/>
      <c r="F251" s="90">
        <v>10000000</v>
      </c>
      <c r="G251" s="90">
        <v>0</v>
      </c>
      <c r="H251" s="90">
        <v>0</v>
      </c>
      <c r="I251" s="90">
        <f t="shared" si="247"/>
        <v>0</v>
      </c>
      <c r="J251" s="90">
        <v>0</v>
      </c>
      <c r="K251" s="90">
        <v>0</v>
      </c>
      <c r="L251" s="90">
        <f t="shared" si="248"/>
        <v>0</v>
      </c>
      <c r="M251" s="90">
        <v>0</v>
      </c>
      <c r="N251" s="90">
        <v>0</v>
      </c>
      <c r="O251" s="90">
        <f t="shared" si="246"/>
        <v>0</v>
      </c>
      <c r="P251" s="92">
        <f t="shared" si="249"/>
        <v>0</v>
      </c>
      <c r="Q251" s="171">
        <f t="shared" si="250"/>
        <v>10000000</v>
      </c>
      <c r="R251" s="41"/>
      <c r="S251" s="85"/>
    </row>
    <row r="252" spans="1:19" ht="29.25" customHeight="1" x14ac:dyDescent="0.3">
      <c r="A252" s="106">
        <v>8</v>
      </c>
      <c r="B252" s="107" t="s">
        <v>435</v>
      </c>
      <c r="C252" s="1167" t="s">
        <v>436</v>
      </c>
      <c r="D252" s="1168"/>
      <c r="E252" s="1169"/>
      <c r="F252" s="90">
        <v>60000000</v>
      </c>
      <c r="G252" s="90">
        <v>0</v>
      </c>
      <c r="H252" s="90">
        <v>0</v>
      </c>
      <c r="I252" s="90">
        <f t="shared" si="247"/>
        <v>0</v>
      </c>
      <c r="J252" s="90">
        <v>0</v>
      </c>
      <c r="K252" s="90">
        <v>0</v>
      </c>
      <c r="L252" s="90">
        <f t="shared" si="248"/>
        <v>0</v>
      </c>
      <c r="M252" s="90">
        <v>0</v>
      </c>
      <c r="N252" s="90">
        <v>0</v>
      </c>
      <c r="O252" s="90">
        <f t="shared" si="246"/>
        <v>0</v>
      </c>
      <c r="P252" s="92">
        <f t="shared" si="249"/>
        <v>0</v>
      </c>
      <c r="Q252" s="171">
        <f t="shared" si="250"/>
        <v>60000000</v>
      </c>
      <c r="R252" s="41"/>
      <c r="S252" s="85"/>
    </row>
    <row r="253" spans="1:19" ht="29.25" customHeight="1" x14ac:dyDescent="0.3">
      <c r="A253" s="106">
        <v>9</v>
      </c>
      <c r="B253" s="107" t="s">
        <v>437</v>
      </c>
      <c r="C253" s="1154" t="s">
        <v>208</v>
      </c>
      <c r="D253" s="1155"/>
      <c r="E253" s="1156"/>
      <c r="F253" s="90">
        <v>119900000</v>
      </c>
      <c r="G253" s="90">
        <v>0</v>
      </c>
      <c r="H253" s="90">
        <v>0</v>
      </c>
      <c r="I253" s="90">
        <f t="shared" si="247"/>
        <v>0</v>
      </c>
      <c r="J253" s="90">
        <v>0</v>
      </c>
      <c r="K253" s="90">
        <v>0</v>
      </c>
      <c r="L253" s="90">
        <f t="shared" si="248"/>
        <v>0</v>
      </c>
      <c r="M253" s="90">
        <v>37379840</v>
      </c>
      <c r="N253" s="90">
        <v>0</v>
      </c>
      <c r="O253" s="90">
        <f t="shared" si="246"/>
        <v>37379840</v>
      </c>
      <c r="P253" s="92">
        <f t="shared" si="249"/>
        <v>37379840</v>
      </c>
      <c r="Q253" s="171">
        <f t="shared" si="250"/>
        <v>82520160</v>
      </c>
      <c r="R253" s="41"/>
      <c r="S253" s="85"/>
    </row>
    <row r="254" spans="1:19" ht="29.25" customHeight="1" x14ac:dyDescent="0.3">
      <c r="A254" s="106">
        <v>10</v>
      </c>
      <c r="B254" s="107" t="s">
        <v>438</v>
      </c>
      <c r="C254" s="1167" t="s">
        <v>233</v>
      </c>
      <c r="D254" s="1168"/>
      <c r="E254" s="1169"/>
      <c r="F254" s="90">
        <v>42150000</v>
      </c>
      <c r="G254" s="90">
        <v>0</v>
      </c>
      <c r="H254" s="90">
        <v>0</v>
      </c>
      <c r="I254" s="90">
        <f t="shared" si="247"/>
        <v>0</v>
      </c>
      <c r="J254" s="90">
        <v>0</v>
      </c>
      <c r="K254" s="90">
        <v>0</v>
      </c>
      <c r="L254" s="90">
        <f t="shared" si="248"/>
        <v>0</v>
      </c>
      <c r="M254" s="90">
        <v>0</v>
      </c>
      <c r="N254" s="90">
        <v>0</v>
      </c>
      <c r="O254" s="90">
        <f t="shared" si="246"/>
        <v>0</v>
      </c>
      <c r="P254" s="92">
        <f t="shared" si="249"/>
        <v>0</v>
      </c>
      <c r="Q254" s="171">
        <f t="shared" si="250"/>
        <v>42150000</v>
      </c>
      <c r="R254" s="41"/>
      <c r="S254" s="85"/>
    </row>
    <row r="255" spans="1:19" ht="32.25" customHeight="1" x14ac:dyDescent="0.3">
      <c r="A255" s="106">
        <v>11</v>
      </c>
      <c r="B255" s="107" t="s">
        <v>439</v>
      </c>
      <c r="C255" s="1154" t="s">
        <v>223</v>
      </c>
      <c r="D255" s="1155"/>
      <c r="E255" s="1156"/>
      <c r="F255" s="90">
        <v>30000000</v>
      </c>
      <c r="G255" s="90">
        <v>0</v>
      </c>
      <c r="H255" s="90">
        <v>0</v>
      </c>
      <c r="I255" s="90">
        <f t="shared" si="247"/>
        <v>0</v>
      </c>
      <c r="J255" s="90">
        <v>0</v>
      </c>
      <c r="K255" s="90">
        <v>0</v>
      </c>
      <c r="L255" s="90">
        <f t="shared" si="248"/>
        <v>0</v>
      </c>
      <c r="M255" s="90">
        <v>0</v>
      </c>
      <c r="N255" s="90">
        <v>0</v>
      </c>
      <c r="O255" s="90">
        <f t="shared" si="246"/>
        <v>0</v>
      </c>
      <c r="P255" s="92">
        <f t="shared" si="249"/>
        <v>0</v>
      </c>
      <c r="Q255" s="171">
        <f t="shared" si="250"/>
        <v>30000000</v>
      </c>
      <c r="R255" s="41"/>
      <c r="S255" s="85"/>
    </row>
    <row r="256" spans="1:19" s="78" customFormat="1" ht="42" customHeight="1" x14ac:dyDescent="0.3">
      <c r="A256" s="172" t="s">
        <v>440</v>
      </c>
      <c r="B256" s="173" t="s">
        <v>441</v>
      </c>
      <c r="C256" s="174" t="s">
        <v>23</v>
      </c>
      <c r="D256" s="175" t="s">
        <v>5</v>
      </c>
      <c r="E256" s="176" t="s">
        <v>59</v>
      </c>
      <c r="F256" s="177">
        <f t="shared" ref="F256:Q256" si="251">SUM(F257:F263)</f>
        <v>187924000</v>
      </c>
      <c r="G256" s="177">
        <f t="shared" si="251"/>
        <v>0</v>
      </c>
      <c r="H256" s="177">
        <f t="shared" si="251"/>
        <v>0</v>
      </c>
      <c r="I256" s="177">
        <f t="shared" si="251"/>
        <v>0</v>
      </c>
      <c r="J256" s="177">
        <f t="shared" si="251"/>
        <v>125676900</v>
      </c>
      <c r="K256" s="177">
        <f t="shared" si="251"/>
        <v>0</v>
      </c>
      <c r="L256" s="177">
        <f t="shared" si="251"/>
        <v>125676900</v>
      </c>
      <c r="M256" s="177">
        <f t="shared" si="251"/>
        <v>36497180</v>
      </c>
      <c r="N256" s="177">
        <f t="shared" si="251"/>
        <v>0</v>
      </c>
      <c r="O256" s="177">
        <f t="shared" si="251"/>
        <v>36497180</v>
      </c>
      <c r="P256" s="177">
        <f t="shared" si="251"/>
        <v>162174080</v>
      </c>
      <c r="Q256" s="177">
        <f t="shared" si="251"/>
        <v>25749920</v>
      </c>
      <c r="R256" s="76">
        <v>19</v>
      </c>
      <c r="S256" s="77"/>
    </row>
    <row r="257" spans="1:255" ht="26.25" customHeight="1" x14ac:dyDescent="0.3">
      <c r="A257" s="106">
        <v>1</v>
      </c>
      <c r="B257" s="80" t="s">
        <v>442</v>
      </c>
      <c r="C257" s="1154" t="s">
        <v>279</v>
      </c>
      <c r="D257" s="1155"/>
      <c r="E257" s="1156"/>
      <c r="F257" s="90">
        <v>6991900</v>
      </c>
      <c r="G257" s="90">
        <v>0</v>
      </c>
      <c r="H257" s="90">
        <v>0</v>
      </c>
      <c r="I257" s="90">
        <f>SUM(G257:H257)</f>
        <v>0</v>
      </c>
      <c r="J257" s="90">
        <v>3217500</v>
      </c>
      <c r="K257" s="90">
        <v>0</v>
      </c>
      <c r="L257" s="90">
        <f>SUM(J257:K257)</f>
        <v>3217500</v>
      </c>
      <c r="M257" s="90">
        <v>167400</v>
      </c>
      <c r="N257" s="90">
        <v>0</v>
      </c>
      <c r="O257" s="90">
        <f t="shared" ref="O257" si="252">SUM(M257:N257)</f>
        <v>167400</v>
      </c>
      <c r="P257" s="92">
        <f>(I257+L257+O257)</f>
        <v>3384900</v>
      </c>
      <c r="Q257" s="171">
        <f>F257-P257</f>
        <v>3607000</v>
      </c>
      <c r="R257" s="41"/>
      <c r="S257" s="85"/>
    </row>
    <row r="258" spans="1:255" ht="28.5" customHeight="1" x14ac:dyDescent="0.3">
      <c r="A258" s="106">
        <f t="shared" ref="A258" si="253">A257+1</f>
        <v>2</v>
      </c>
      <c r="B258" s="80" t="s">
        <v>443</v>
      </c>
      <c r="C258" s="1154" t="s">
        <v>136</v>
      </c>
      <c r="D258" s="1155"/>
      <c r="E258" s="1156"/>
      <c r="F258" s="90">
        <v>1902900</v>
      </c>
      <c r="G258" s="90">
        <v>0</v>
      </c>
      <c r="H258" s="90">
        <v>0</v>
      </c>
      <c r="I258" s="90">
        <f t="shared" ref="I258:I263" si="254">SUM(G258:H258)</f>
        <v>0</v>
      </c>
      <c r="J258" s="90">
        <v>0</v>
      </c>
      <c r="K258" s="90">
        <v>0</v>
      </c>
      <c r="L258" s="90">
        <f t="shared" ref="L258:L263" si="255">SUM(J258:K258)</f>
        <v>0</v>
      </c>
      <c r="M258" s="90">
        <v>1902900</v>
      </c>
      <c r="N258" s="90">
        <v>0</v>
      </c>
      <c r="O258" s="90">
        <f t="shared" ref="O258:O263" si="256">SUM(M258:N258)</f>
        <v>1902900</v>
      </c>
      <c r="P258" s="92">
        <f t="shared" ref="P258:P263" si="257">(I258+L258+O258)</f>
        <v>1902900</v>
      </c>
      <c r="Q258" s="171">
        <f t="shared" ref="Q258:Q263" si="258">F258-P258</f>
        <v>0</v>
      </c>
      <c r="R258" s="41"/>
      <c r="S258" s="85"/>
    </row>
    <row r="259" spans="1:255" ht="28.5" customHeight="1" x14ac:dyDescent="0.3">
      <c r="A259" s="106">
        <v>3</v>
      </c>
      <c r="B259" s="80" t="s">
        <v>444</v>
      </c>
      <c r="C259" s="1154" t="s">
        <v>24</v>
      </c>
      <c r="D259" s="1155"/>
      <c r="E259" s="1156"/>
      <c r="F259" s="90">
        <v>5959200</v>
      </c>
      <c r="G259" s="90">
        <v>0</v>
      </c>
      <c r="H259" s="90">
        <v>0</v>
      </c>
      <c r="I259" s="90">
        <f t="shared" si="254"/>
        <v>0</v>
      </c>
      <c r="J259" s="90">
        <v>4469400</v>
      </c>
      <c r="K259" s="90">
        <v>0</v>
      </c>
      <c r="L259" s="90">
        <f t="shared" si="255"/>
        <v>4469400</v>
      </c>
      <c r="M259" s="90">
        <v>1489800</v>
      </c>
      <c r="N259" s="90">
        <v>0</v>
      </c>
      <c r="O259" s="90">
        <f t="shared" si="256"/>
        <v>1489800</v>
      </c>
      <c r="P259" s="92">
        <f t="shared" si="257"/>
        <v>5959200</v>
      </c>
      <c r="Q259" s="171">
        <f t="shared" si="258"/>
        <v>0</v>
      </c>
      <c r="R259" s="41"/>
      <c r="S259" s="85"/>
    </row>
    <row r="260" spans="1:255" ht="25.5" customHeight="1" x14ac:dyDescent="0.3">
      <c r="A260" s="106">
        <v>4</v>
      </c>
      <c r="B260" s="80" t="s">
        <v>445</v>
      </c>
      <c r="C260" s="1154" t="s">
        <v>141</v>
      </c>
      <c r="D260" s="1155"/>
      <c r="E260" s="1156"/>
      <c r="F260" s="90">
        <v>27650000</v>
      </c>
      <c r="G260" s="90">
        <v>0</v>
      </c>
      <c r="H260" s="90">
        <v>0</v>
      </c>
      <c r="I260" s="90">
        <f t="shared" si="254"/>
        <v>0</v>
      </c>
      <c r="J260" s="90">
        <v>18725000</v>
      </c>
      <c r="K260" s="90">
        <v>0</v>
      </c>
      <c r="L260" s="90">
        <f t="shared" si="255"/>
        <v>18725000</v>
      </c>
      <c r="M260" s="90">
        <v>0</v>
      </c>
      <c r="N260" s="90">
        <v>0</v>
      </c>
      <c r="O260" s="90">
        <f t="shared" si="256"/>
        <v>0</v>
      </c>
      <c r="P260" s="92">
        <f t="shared" si="257"/>
        <v>18725000</v>
      </c>
      <c r="Q260" s="171">
        <f t="shared" si="258"/>
        <v>8925000</v>
      </c>
      <c r="R260" s="41"/>
      <c r="S260" s="85"/>
    </row>
    <row r="261" spans="1:255" ht="29.25" customHeight="1" x14ac:dyDescent="0.3">
      <c r="A261" s="106">
        <v>5</v>
      </c>
      <c r="B261" s="80" t="s">
        <v>446</v>
      </c>
      <c r="C261" s="1154" t="s">
        <v>205</v>
      </c>
      <c r="D261" s="1155"/>
      <c r="E261" s="1156"/>
      <c r="F261" s="90">
        <v>58000000</v>
      </c>
      <c r="G261" s="90">
        <v>0</v>
      </c>
      <c r="H261" s="90">
        <v>0</v>
      </c>
      <c r="I261" s="90">
        <f t="shared" si="254"/>
        <v>0</v>
      </c>
      <c r="J261" s="90">
        <v>58000000</v>
      </c>
      <c r="K261" s="90">
        <v>0</v>
      </c>
      <c r="L261" s="90">
        <f t="shared" si="255"/>
        <v>58000000</v>
      </c>
      <c r="M261" s="90">
        <v>0</v>
      </c>
      <c r="N261" s="90">
        <v>0</v>
      </c>
      <c r="O261" s="90">
        <f t="shared" si="256"/>
        <v>0</v>
      </c>
      <c r="P261" s="92">
        <f t="shared" si="257"/>
        <v>58000000</v>
      </c>
      <c r="Q261" s="171">
        <f t="shared" si="258"/>
        <v>0</v>
      </c>
      <c r="R261" s="41"/>
      <c r="S261" s="85"/>
    </row>
    <row r="262" spans="1:255" ht="20.25" customHeight="1" x14ac:dyDescent="0.3">
      <c r="A262" s="106">
        <v>6</v>
      </c>
      <c r="B262" s="80" t="s">
        <v>447</v>
      </c>
      <c r="C262" s="80" t="s">
        <v>145</v>
      </c>
      <c r="D262" s="88"/>
      <c r="E262" s="89"/>
      <c r="F262" s="90">
        <v>49770000</v>
      </c>
      <c r="G262" s="90">
        <v>0</v>
      </c>
      <c r="H262" s="90">
        <v>0</v>
      </c>
      <c r="I262" s="90">
        <f t="shared" si="254"/>
        <v>0</v>
      </c>
      <c r="J262" s="90">
        <v>41265000</v>
      </c>
      <c r="K262" s="90">
        <v>0</v>
      </c>
      <c r="L262" s="90">
        <f t="shared" si="255"/>
        <v>41265000</v>
      </c>
      <c r="M262" s="90">
        <v>0</v>
      </c>
      <c r="N262" s="90">
        <v>0</v>
      </c>
      <c r="O262" s="90">
        <f t="shared" si="256"/>
        <v>0</v>
      </c>
      <c r="P262" s="92">
        <f t="shared" si="257"/>
        <v>41265000</v>
      </c>
      <c r="Q262" s="171">
        <f t="shared" si="258"/>
        <v>8505000</v>
      </c>
      <c r="R262" s="41"/>
      <c r="S262" s="85"/>
    </row>
    <row r="263" spans="1:255" ht="15" customHeight="1" x14ac:dyDescent="0.3">
      <c r="A263" s="106">
        <v>7</v>
      </c>
      <c r="B263" s="80" t="s">
        <v>448</v>
      </c>
      <c r="C263" s="1154" t="s">
        <v>208</v>
      </c>
      <c r="D263" s="1155"/>
      <c r="E263" s="1156"/>
      <c r="F263" s="90">
        <v>37650000</v>
      </c>
      <c r="G263" s="90">
        <v>0</v>
      </c>
      <c r="H263" s="90">
        <v>0</v>
      </c>
      <c r="I263" s="90">
        <f t="shared" si="254"/>
        <v>0</v>
      </c>
      <c r="J263" s="90">
        <v>0</v>
      </c>
      <c r="K263" s="90">
        <v>0</v>
      </c>
      <c r="L263" s="90">
        <f t="shared" si="255"/>
        <v>0</v>
      </c>
      <c r="M263" s="90">
        <v>32937080</v>
      </c>
      <c r="N263" s="90">
        <v>0</v>
      </c>
      <c r="O263" s="90">
        <f t="shared" si="256"/>
        <v>32937080</v>
      </c>
      <c r="P263" s="92">
        <f t="shared" si="257"/>
        <v>32937080</v>
      </c>
      <c r="Q263" s="171">
        <f t="shared" si="258"/>
        <v>4712920</v>
      </c>
      <c r="R263" s="41"/>
      <c r="S263" s="85"/>
    </row>
    <row r="264" spans="1:255" s="186" customFormat="1" ht="12.75" customHeight="1" x14ac:dyDescent="0.3">
      <c r="A264" s="181"/>
      <c r="B264" s="181"/>
      <c r="C264" s="1157" t="s">
        <v>449</v>
      </c>
      <c r="D264" s="1158"/>
      <c r="E264" s="1159"/>
      <c r="F264" s="182">
        <f>F18+F109+F188</f>
        <v>9737161235</v>
      </c>
      <c r="G264" s="182">
        <f t="shared" ref="G264:Q264" si="259">G18+G109+G188</f>
        <v>1272792139</v>
      </c>
      <c r="H264" s="182">
        <f t="shared" si="259"/>
        <v>131365739</v>
      </c>
      <c r="I264" s="182">
        <f t="shared" si="259"/>
        <v>1404157878</v>
      </c>
      <c r="J264" s="182">
        <f t="shared" si="259"/>
        <v>2360636790</v>
      </c>
      <c r="K264" s="182">
        <f t="shared" si="259"/>
        <v>262484500</v>
      </c>
      <c r="L264" s="182">
        <f t="shared" si="259"/>
        <v>2623121290</v>
      </c>
      <c r="M264" s="182">
        <f t="shared" si="259"/>
        <v>790272639</v>
      </c>
      <c r="N264" s="182">
        <f t="shared" si="259"/>
        <v>89435410</v>
      </c>
      <c r="O264" s="182">
        <f t="shared" si="259"/>
        <v>879708049</v>
      </c>
      <c r="P264" s="182">
        <f t="shared" si="259"/>
        <v>4906987217</v>
      </c>
      <c r="Q264" s="182">
        <f t="shared" si="259"/>
        <v>4830174018</v>
      </c>
      <c r="R264" s="183">
        <v>81675376</v>
      </c>
      <c r="S264" s="184"/>
      <c r="T264" s="185"/>
      <c r="U264" s="185"/>
      <c r="V264" s="185"/>
      <c r="W264" s="185"/>
      <c r="X264" s="185"/>
      <c r="Y264" s="185"/>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85"/>
      <c r="AX264" s="185"/>
      <c r="AY264" s="185"/>
      <c r="AZ264" s="185"/>
      <c r="BA264" s="185"/>
      <c r="BB264" s="185"/>
      <c r="BC264" s="185"/>
      <c r="BD264" s="185"/>
      <c r="BE264" s="185"/>
      <c r="BF264" s="185"/>
      <c r="BG264" s="185"/>
      <c r="BH264" s="185"/>
      <c r="BI264" s="185"/>
      <c r="BJ264" s="185"/>
      <c r="BK264" s="185"/>
      <c r="BL264" s="185"/>
      <c r="BM264" s="185"/>
      <c r="BN264" s="185"/>
      <c r="BO264" s="185"/>
      <c r="BP264" s="185"/>
      <c r="BQ264" s="185"/>
      <c r="BR264" s="185"/>
      <c r="BS264" s="185"/>
      <c r="BT264" s="185"/>
      <c r="BU264" s="185"/>
      <c r="BV264" s="185"/>
      <c r="BW264" s="185"/>
      <c r="BX264" s="185"/>
      <c r="BY264" s="185"/>
      <c r="BZ264" s="185"/>
      <c r="CA264" s="185"/>
      <c r="CB264" s="185"/>
      <c r="CC264" s="185"/>
      <c r="CD264" s="185"/>
      <c r="CE264" s="185"/>
      <c r="CF264" s="185"/>
      <c r="CG264" s="185"/>
      <c r="CH264" s="185"/>
      <c r="CI264" s="185"/>
      <c r="CJ264" s="185"/>
      <c r="CK264" s="185"/>
      <c r="CL264" s="185"/>
      <c r="CM264" s="185"/>
      <c r="CN264" s="185"/>
      <c r="CO264" s="185"/>
      <c r="CP264" s="185"/>
      <c r="CQ264" s="185"/>
      <c r="CR264" s="185"/>
      <c r="CS264" s="185"/>
      <c r="CT264" s="185"/>
      <c r="CU264" s="185"/>
      <c r="CV264" s="185"/>
      <c r="CW264" s="185"/>
      <c r="CX264" s="185"/>
      <c r="CY264" s="185"/>
      <c r="CZ264" s="185"/>
      <c r="DA264" s="185"/>
      <c r="DB264" s="185"/>
      <c r="DC264" s="185"/>
      <c r="DD264" s="185"/>
      <c r="DE264" s="185"/>
      <c r="DF264" s="185"/>
      <c r="DG264" s="185"/>
      <c r="DH264" s="185"/>
      <c r="DI264" s="185"/>
      <c r="DJ264" s="185"/>
      <c r="DK264" s="185"/>
      <c r="DL264" s="185"/>
      <c r="DM264" s="185"/>
      <c r="DN264" s="185"/>
      <c r="DO264" s="185"/>
      <c r="DP264" s="185"/>
      <c r="DQ264" s="185"/>
      <c r="DR264" s="185"/>
      <c r="DS264" s="185"/>
      <c r="DT264" s="185"/>
      <c r="DU264" s="185"/>
      <c r="DV264" s="185"/>
      <c r="DW264" s="185"/>
      <c r="DX264" s="185"/>
      <c r="DY264" s="185"/>
      <c r="DZ264" s="185"/>
      <c r="EA264" s="185"/>
      <c r="EB264" s="185"/>
      <c r="EC264" s="185"/>
      <c r="ED264" s="185"/>
      <c r="EE264" s="185"/>
      <c r="EF264" s="185"/>
      <c r="EG264" s="185"/>
      <c r="EH264" s="185"/>
      <c r="EI264" s="185"/>
      <c r="EJ264" s="185"/>
      <c r="EK264" s="185"/>
      <c r="EL264" s="185"/>
      <c r="EM264" s="185"/>
      <c r="EN264" s="185"/>
      <c r="EO264" s="185"/>
      <c r="EP264" s="185"/>
      <c r="EQ264" s="185"/>
      <c r="ER264" s="185"/>
      <c r="ES264" s="185"/>
      <c r="ET264" s="185"/>
      <c r="EU264" s="185"/>
      <c r="EV264" s="185"/>
      <c r="EW264" s="185"/>
      <c r="EX264" s="185"/>
      <c r="EY264" s="185"/>
      <c r="EZ264" s="185"/>
      <c r="FA264" s="185"/>
      <c r="FB264" s="185"/>
      <c r="FC264" s="185"/>
      <c r="FD264" s="185"/>
      <c r="FE264" s="185"/>
      <c r="FF264" s="185"/>
      <c r="FG264" s="185"/>
      <c r="FH264" s="185"/>
      <c r="FI264" s="185"/>
      <c r="FJ264" s="185"/>
      <c r="FK264" s="185"/>
      <c r="FL264" s="185"/>
      <c r="FM264" s="185"/>
      <c r="FN264" s="185"/>
      <c r="FO264" s="185"/>
      <c r="FP264" s="185"/>
      <c r="FQ264" s="185"/>
      <c r="FR264" s="185"/>
      <c r="FS264" s="185"/>
      <c r="FT264" s="185"/>
      <c r="FU264" s="185"/>
      <c r="FV264" s="185"/>
      <c r="FW264" s="185"/>
      <c r="FX264" s="185"/>
      <c r="FY264" s="185"/>
      <c r="FZ264" s="185"/>
      <c r="GA264" s="185"/>
      <c r="GB264" s="185"/>
      <c r="GC264" s="185"/>
      <c r="GD264" s="185"/>
      <c r="GE264" s="185"/>
      <c r="GF264" s="185"/>
      <c r="GG264" s="185"/>
      <c r="GH264" s="185"/>
      <c r="GI264" s="185"/>
      <c r="GJ264" s="185"/>
      <c r="GK264" s="185"/>
      <c r="GL264" s="185"/>
      <c r="GM264" s="185"/>
      <c r="GN264" s="185"/>
      <c r="GO264" s="185"/>
      <c r="GP264" s="185"/>
      <c r="GQ264" s="185"/>
      <c r="GR264" s="185"/>
      <c r="GS264" s="185"/>
      <c r="GT264" s="185"/>
      <c r="GU264" s="185"/>
      <c r="GV264" s="185"/>
      <c r="GW264" s="185"/>
      <c r="GX264" s="185"/>
      <c r="GY264" s="185"/>
      <c r="GZ264" s="185"/>
      <c r="HA264" s="185"/>
      <c r="HB264" s="185"/>
      <c r="HC264" s="185"/>
      <c r="HD264" s="185"/>
      <c r="HE264" s="185"/>
      <c r="HF264" s="185"/>
      <c r="HG264" s="185"/>
      <c r="HH264" s="185"/>
      <c r="HI264" s="185"/>
      <c r="HJ264" s="185"/>
      <c r="HK264" s="185"/>
      <c r="HL264" s="185"/>
      <c r="HM264" s="185"/>
      <c r="HN264" s="185"/>
      <c r="HO264" s="185"/>
      <c r="HP264" s="185"/>
      <c r="HQ264" s="185"/>
      <c r="HR264" s="185"/>
      <c r="HS264" s="185"/>
      <c r="HT264" s="185"/>
      <c r="HU264" s="185"/>
      <c r="HV264" s="185"/>
      <c r="HW264" s="185"/>
      <c r="HX264" s="185"/>
      <c r="HY264" s="185"/>
      <c r="HZ264" s="185"/>
      <c r="IA264" s="185"/>
      <c r="IB264" s="185"/>
      <c r="IC264" s="185"/>
      <c r="ID264" s="185"/>
      <c r="IE264" s="185"/>
      <c r="IF264" s="185"/>
      <c r="IG264" s="185"/>
      <c r="IH264" s="185"/>
      <c r="II264" s="185"/>
      <c r="IJ264" s="185"/>
      <c r="IK264" s="185"/>
      <c r="IL264" s="185"/>
      <c r="IM264" s="185"/>
      <c r="IN264" s="185"/>
      <c r="IO264" s="185"/>
      <c r="IP264" s="185"/>
      <c r="IQ264" s="185"/>
      <c r="IR264" s="185"/>
      <c r="IS264" s="185"/>
      <c r="IT264" s="185"/>
      <c r="IU264" s="185"/>
    </row>
    <row r="265" spans="1:255" s="196" customFormat="1" ht="12.75" customHeight="1" x14ac:dyDescent="0.3">
      <c r="A265" s="187"/>
      <c r="B265" s="188"/>
      <c r="C265" s="189" t="s">
        <v>450</v>
      </c>
      <c r="D265" s="190"/>
      <c r="E265" s="191"/>
      <c r="F265" s="192"/>
      <c r="G265" s="193"/>
      <c r="H265" s="193"/>
      <c r="I265" s="193"/>
      <c r="J265" s="193"/>
      <c r="K265" s="193"/>
      <c r="L265" s="193"/>
      <c r="M265" s="193"/>
      <c r="N265" s="193"/>
      <c r="O265" s="193"/>
      <c r="P265" s="193"/>
      <c r="Q265" s="192"/>
      <c r="R265" s="194"/>
      <c r="S265" s="85"/>
      <c r="T265" s="195"/>
      <c r="V265" s="197"/>
    </row>
    <row r="266" spans="1:255" s="206" customFormat="1" ht="12.75" customHeight="1" x14ac:dyDescent="0.3">
      <c r="A266" s="198"/>
      <c r="B266" s="199"/>
      <c r="C266" s="200" t="s">
        <v>451</v>
      </c>
      <c r="D266" s="201"/>
      <c r="E266" s="202"/>
      <c r="F266" s="203"/>
      <c r="G266" s="203">
        <v>1272792139</v>
      </c>
      <c r="H266" s="203">
        <f>H264</f>
        <v>131365739</v>
      </c>
      <c r="I266" s="203">
        <f>SUM(G266:H266)</f>
        <v>1404157878</v>
      </c>
      <c r="J266" s="203">
        <v>2360947440</v>
      </c>
      <c r="K266" s="203">
        <f>K264</f>
        <v>262484500</v>
      </c>
      <c r="L266" s="203">
        <f>SUM(J266:K266)</f>
        <v>2623431940</v>
      </c>
      <c r="M266" s="203">
        <v>845961000</v>
      </c>
      <c r="N266" s="203">
        <v>140776049</v>
      </c>
      <c r="O266" s="203">
        <f>SUM(M266:N266)</f>
        <v>986737049</v>
      </c>
      <c r="P266" s="203">
        <f>I266+L266+O266</f>
        <v>5014326867</v>
      </c>
      <c r="Q266" s="203"/>
      <c r="R266" s="194"/>
      <c r="S266" s="204"/>
      <c r="T266" s="205"/>
      <c r="V266" s="207"/>
    </row>
    <row r="267" spans="1:255" s="217" customFormat="1" ht="12.75" customHeight="1" x14ac:dyDescent="0.3">
      <c r="A267" s="208"/>
      <c r="B267" s="209"/>
      <c r="C267" s="210" t="s">
        <v>452</v>
      </c>
      <c r="D267" s="211"/>
      <c r="E267" s="212"/>
      <c r="F267" s="213"/>
      <c r="G267" s="214">
        <f>SUM(G268:G278)</f>
        <v>0</v>
      </c>
      <c r="H267" s="214">
        <f>SUM(H268:H278)</f>
        <v>0</v>
      </c>
      <c r="I267" s="214">
        <f t="shared" ref="I267:P267" si="260">SUM(I268:I278)</f>
        <v>0</v>
      </c>
      <c r="J267" s="214">
        <f t="shared" si="260"/>
        <v>0</v>
      </c>
      <c r="K267" s="214">
        <f t="shared" si="260"/>
        <v>0</v>
      </c>
      <c r="L267" s="214">
        <f t="shared" si="260"/>
        <v>0</v>
      </c>
      <c r="M267" s="214">
        <f t="shared" si="260"/>
        <v>6775795</v>
      </c>
      <c r="N267" s="214">
        <f t="shared" si="260"/>
        <v>180000</v>
      </c>
      <c r="O267" s="214">
        <f t="shared" si="260"/>
        <v>6955795</v>
      </c>
      <c r="P267" s="214">
        <f t="shared" si="260"/>
        <v>6955795</v>
      </c>
      <c r="Q267" s="214"/>
      <c r="R267" s="215"/>
      <c r="S267" s="216"/>
      <c r="V267" s="218"/>
    </row>
    <row r="268" spans="1:255" s="196" customFormat="1" ht="12.75" customHeight="1" x14ac:dyDescent="0.3">
      <c r="A268" s="187"/>
      <c r="B268" s="188"/>
      <c r="C268" s="189" t="s">
        <v>453</v>
      </c>
      <c r="D268" s="190"/>
      <c r="E268" s="219"/>
      <c r="F268" s="192"/>
      <c r="G268" s="90">
        <v>0</v>
      </c>
      <c r="H268" s="90">
        <v>0</v>
      </c>
      <c r="I268" s="90">
        <f t="shared" ref="I268:I278" si="261">SUM(G268:H268)</f>
        <v>0</v>
      </c>
      <c r="J268" s="90">
        <v>0</v>
      </c>
      <c r="K268" s="91">
        <v>0</v>
      </c>
      <c r="L268" s="90">
        <f>SUM(J268:K268)</f>
        <v>0</v>
      </c>
      <c r="M268" s="90">
        <v>1919540</v>
      </c>
      <c r="N268" s="90">
        <v>0</v>
      </c>
      <c r="O268" s="90">
        <f t="shared" ref="O268:O278" si="262">SUM(M268:N268)</f>
        <v>1919540</v>
      </c>
      <c r="P268" s="92">
        <f>I268+L268+O268</f>
        <v>1919540</v>
      </c>
      <c r="Q268" s="171"/>
      <c r="R268" s="220"/>
      <c r="S268" s="221"/>
      <c r="T268" s="222"/>
      <c r="U268" s="222"/>
      <c r="V268" s="223"/>
    </row>
    <row r="269" spans="1:255" s="196" customFormat="1" ht="12.75" customHeight="1" x14ac:dyDescent="0.3">
      <c r="A269" s="187"/>
      <c r="B269" s="188"/>
      <c r="C269" s="189" t="s">
        <v>454</v>
      </c>
      <c r="D269" s="190"/>
      <c r="E269" s="191"/>
      <c r="F269" s="224"/>
      <c r="G269" s="90">
        <v>0</v>
      </c>
      <c r="H269" s="90">
        <v>0</v>
      </c>
      <c r="I269" s="90">
        <f t="shared" si="261"/>
        <v>0</v>
      </c>
      <c r="J269" s="90">
        <v>0</v>
      </c>
      <c r="K269" s="91">
        <v>0</v>
      </c>
      <c r="L269" s="90">
        <f t="shared" ref="L269" si="263">SUM(J269:K269)</f>
        <v>0</v>
      </c>
      <c r="M269" s="90">
        <v>0</v>
      </c>
      <c r="N269" s="90">
        <v>0</v>
      </c>
      <c r="O269" s="90">
        <f t="shared" si="262"/>
        <v>0</v>
      </c>
      <c r="P269" s="92">
        <f t="shared" ref="P269:P279" si="264">I269+L269+O269</f>
        <v>0</v>
      </c>
      <c r="Q269" s="171"/>
      <c r="R269" s="225"/>
      <c r="S269" s="221"/>
      <c r="T269" s="222"/>
      <c r="U269" s="222"/>
    </row>
    <row r="270" spans="1:255" s="196" customFormat="1" ht="12.75" customHeight="1" x14ac:dyDescent="0.3">
      <c r="A270" s="187"/>
      <c r="B270" s="188"/>
      <c r="C270" s="189" t="s">
        <v>455</v>
      </c>
      <c r="D270" s="190"/>
      <c r="E270" s="191"/>
      <c r="F270" s="192"/>
      <c r="G270" s="90">
        <v>0</v>
      </c>
      <c r="H270" s="90">
        <v>0</v>
      </c>
      <c r="I270" s="90">
        <v>0</v>
      </c>
      <c r="J270" s="90">
        <v>0</v>
      </c>
      <c r="K270" s="91">
        <v>0</v>
      </c>
      <c r="L270" s="90">
        <f t="shared" ref="L270:L278" si="265">SUM(J270:K270)</f>
        <v>0</v>
      </c>
      <c r="M270" s="90">
        <v>261755</v>
      </c>
      <c r="N270" s="90">
        <v>0</v>
      </c>
      <c r="O270" s="90">
        <f t="shared" si="262"/>
        <v>261755</v>
      </c>
      <c r="P270" s="92">
        <f t="shared" si="264"/>
        <v>261755</v>
      </c>
      <c r="Q270" s="171"/>
      <c r="R270" s="220"/>
      <c r="S270" s="221"/>
      <c r="T270" s="222"/>
      <c r="U270" s="222"/>
    </row>
    <row r="271" spans="1:255" s="196" customFormat="1" ht="12.75" customHeight="1" x14ac:dyDescent="0.3">
      <c r="A271" s="187"/>
      <c r="B271" s="188"/>
      <c r="C271" s="189" t="s">
        <v>456</v>
      </c>
      <c r="D271" s="190"/>
      <c r="E271" s="191"/>
      <c r="F271" s="192"/>
      <c r="G271" s="90">
        <v>0</v>
      </c>
      <c r="H271" s="90">
        <v>0</v>
      </c>
      <c r="I271" s="90">
        <f t="shared" si="261"/>
        <v>0</v>
      </c>
      <c r="J271" s="90">
        <v>0</v>
      </c>
      <c r="K271" s="91">
        <v>0</v>
      </c>
      <c r="L271" s="90">
        <f t="shared" si="265"/>
        <v>0</v>
      </c>
      <c r="M271" s="90">
        <v>0</v>
      </c>
      <c r="N271" s="90">
        <v>0</v>
      </c>
      <c r="O271" s="90">
        <f t="shared" si="262"/>
        <v>0</v>
      </c>
      <c r="P271" s="92">
        <f t="shared" si="264"/>
        <v>0</v>
      </c>
      <c r="Q271" s="171"/>
      <c r="R271" s="225"/>
      <c r="S271" s="221"/>
      <c r="T271" s="222"/>
      <c r="U271" s="222"/>
    </row>
    <row r="272" spans="1:255" s="196" customFormat="1" ht="12.75" customHeight="1" x14ac:dyDescent="0.3">
      <c r="A272" s="187"/>
      <c r="B272" s="188"/>
      <c r="C272" s="189" t="s">
        <v>457</v>
      </c>
      <c r="D272" s="190"/>
      <c r="E272" s="191"/>
      <c r="F272" s="192"/>
      <c r="G272" s="90">
        <v>0</v>
      </c>
      <c r="H272" s="90">
        <v>0</v>
      </c>
      <c r="I272" s="90">
        <f t="shared" si="261"/>
        <v>0</v>
      </c>
      <c r="J272" s="90">
        <v>0</v>
      </c>
      <c r="K272" s="91">
        <v>0</v>
      </c>
      <c r="L272" s="90">
        <f t="shared" si="265"/>
        <v>0</v>
      </c>
      <c r="M272" s="90">
        <v>4594500</v>
      </c>
      <c r="N272" s="90">
        <v>180000</v>
      </c>
      <c r="O272" s="90">
        <f t="shared" si="262"/>
        <v>4774500</v>
      </c>
      <c r="P272" s="92">
        <f t="shared" si="264"/>
        <v>4774500</v>
      </c>
      <c r="Q272" s="171"/>
      <c r="R272" s="220"/>
      <c r="S272" s="221"/>
      <c r="T272" s="222"/>
      <c r="U272" s="222"/>
    </row>
    <row r="273" spans="1:22" s="196" customFormat="1" ht="12.75" customHeight="1" x14ac:dyDescent="0.3">
      <c r="A273" s="187"/>
      <c r="B273" s="188"/>
      <c r="C273" s="189" t="s">
        <v>458</v>
      </c>
      <c r="D273" s="190"/>
      <c r="E273" s="191"/>
      <c r="F273" s="224"/>
      <c r="G273" s="90">
        <v>0</v>
      </c>
      <c r="H273" s="90">
        <v>0</v>
      </c>
      <c r="I273" s="90">
        <f t="shared" si="261"/>
        <v>0</v>
      </c>
      <c r="J273" s="90">
        <v>0</v>
      </c>
      <c r="K273" s="91">
        <v>0</v>
      </c>
      <c r="L273" s="90">
        <f t="shared" si="265"/>
        <v>0</v>
      </c>
      <c r="M273" s="90">
        <v>0</v>
      </c>
      <c r="N273" s="90">
        <v>0</v>
      </c>
      <c r="O273" s="90">
        <f t="shared" si="262"/>
        <v>0</v>
      </c>
      <c r="P273" s="92">
        <f t="shared" si="264"/>
        <v>0</v>
      </c>
      <c r="Q273" s="171"/>
      <c r="R273" s="225"/>
      <c r="S273" s="221"/>
      <c r="T273" s="222"/>
      <c r="U273" s="222"/>
    </row>
    <row r="274" spans="1:22" s="196" customFormat="1" ht="12.75" customHeight="1" x14ac:dyDescent="0.3">
      <c r="A274" s="187"/>
      <c r="B274" s="188"/>
      <c r="C274" s="189" t="s">
        <v>459</v>
      </c>
      <c r="D274" s="190"/>
      <c r="E274" s="191"/>
      <c r="F274" s="224"/>
      <c r="G274" s="90">
        <v>0</v>
      </c>
      <c r="H274" s="90">
        <v>0</v>
      </c>
      <c r="I274" s="90">
        <f t="shared" si="261"/>
        <v>0</v>
      </c>
      <c r="J274" s="90">
        <v>0</v>
      </c>
      <c r="K274" s="91">
        <v>0</v>
      </c>
      <c r="L274" s="90">
        <f t="shared" si="265"/>
        <v>0</v>
      </c>
      <c r="M274" s="90">
        <v>0</v>
      </c>
      <c r="N274" s="90">
        <v>0</v>
      </c>
      <c r="O274" s="90">
        <f t="shared" si="262"/>
        <v>0</v>
      </c>
      <c r="P274" s="92">
        <f t="shared" si="264"/>
        <v>0</v>
      </c>
      <c r="Q274" s="171"/>
      <c r="R274" s="225"/>
      <c r="S274" s="221"/>
      <c r="T274" s="222"/>
      <c r="U274" s="222"/>
    </row>
    <row r="275" spans="1:22" s="196" customFormat="1" ht="12.75" customHeight="1" x14ac:dyDescent="0.3">
      <c r="A275" s="187"/>
      <c r="B275" s="188"/>
      <c r="C275" s="189" t="s">
        <v>460</v>
      </c>
      <c r="D275" s="190"/>
      <c r="E275" s="191"/>
      <c r="F275" s="224"/>
      <c r="G275" s="90">
        <v>0</v>
      </c>
      <c r="H275" s="90">
        <v>0</v>
      </c>
      <c r="I275" s="90">
        <f t="shared" si="261"/>
        <v>0</v>
      </c>
      <c r="J275" s="90">
        <v>0</v>
      </c>
      <c r="K275" s="91">
        <v>0</v>
      </c>
      <c r="L275" s="90">
        <f t="shared" si="265"/>
        <v>0</v>
      </c>
      <c r="M275" s="90">
        <v>0</v>
      </c>
      <c r="N275" s="90">
        <v>0</v>
      </c>
      <c r="O275" s="90">
        <f t="shared" si="262"/>
        <v>0</v>
      </c>
      <c r="P275" s="92">
        <f t="shared" si="264"/>
        <v>0</v>
      </c>
      <c r="Q275" s="171"/>
      <c r="R275" s="226"/>
      <c r="S275" s="221"/>
      <c r="T275" s="222"/>
      <c r="U275" s="222"/>
    </row>
    <row r="276" spans="1:22" s="196" customFormat="1" ht="12.75" customHeight="1" x14ac:dyDescent="0.3">
      <c r="A276" s="187"/>
      <c r="B276" s="188"/>
      <c r="C276" s="189" t="s">
        <v>461</v>
      </c>
      <c r="D276" s="190"/>
      <c r="E276" s="191"/>
      <c r="F276" s="224"/>
      <c r="G276" s="90">
        <v>0</v>
      </c>
      <c r="H276" s="90">
        <v>0</v>
      </c>
      <c r="I276" s="90">
        <f t="shared" si="261"/>
        <v>0</v>
      </c>
      <c r="J276" s="90">
        <v>0</v>
      </c>
      <c r="K276" s="91">
        <v>0</v>
      </c>
      <c r="L276" s="90">
        <f t="shared" si="265"/>
        <v>0</v>
      </c>
      <c r="M276" s="90">
        <v>0</v>
      </c>
      <c r="N276" s="90">
        <v>0</v>
      </c>
      <c r="O276" s="90">
        <f t="shared" si="262"/>
        <v>0</v>
      </c>
      <c r="P276" s="92">
        <f t="shared" si="264"/>
        <v>0</v>
      </c>
      <c r="Q276" s="171"/>
      <c r="R276" s="226"/>
      <c r="S276" s="221"/>
      <c r="T276" s="222"/>
      <c r="U276" s="222"/>
    </row>
    <row r="277" spans="1:22" s="196" customFormat="1" ht="12.75" customHeight="1" x14ac:dyDescent="0.3">
      <c r="A277" s="187"/>
      <c r="B277" s="188"/>
      <c r="C277" s="189" t="s">
        <v>462</v>
      </c>
      <c r="D277" s="190"/>
      <c r="E277" s="191"/>
      <c r="F277" s="224"/>
      <c r="G277" s="90">
        <v>0</v>
      </c>
      <c r="H277" s="90">
        <v>0</v>
      </c>
      <c r="I277" s="90">
        <f t="shared" si="261"/>
        <v>0</v>
      </c>
      <c r="J277" s="90">
        <v>0</v>
      </c>
      <c r="K277" s="91">
        <v>0</v>
      </c>
      <c r="L277" s="90">
        <f t="shared" si="265"/>
        <v>0</v>
      </c>
      <c r="M277" s="90">
        <v>0</v>
      </c>
      <c r="N277" s="90">
        <v>0</v>
      </c>
      <c r="O277" s="90">
        <f t="shared" si="262"/>
        <v>0</v>
      </c>
      <c r="P277" s="92">
        <f t="shared" si="264"/>
        <v>0</v>
      </c>
      <c r="Q277" s="171"/>
      <c r="R277" s="226"/>
      <c r="S277" s="221"/>
      <c r="T277" s="222"/>
      <c r="U277" s="222"/>
    </row>
    <row r="278" spans="1:22" s="196" customFormat="1" ht="12.75" customHeight="1" x14ac:dyDescent="0.3">
      <c r="A278" s="187"/>
      <c r="B278" s="188"/>
      <c r="C278" s="189" t="s">
        <v>463</v>
      </c>
      <c r="D278" s="190"/>
      <c r="E278" s="191"/>
      <c r="F278" s="224"/>
      <c r="G278" s="90">
        <v>0</v>
      </c>
      <c r="H278" s="90">
        <v>0</v>
      </c>
      <c r="I278" s="90">
        <f t="shared" si="261"/>
        <v>0</v>
      </c>
      <c r="J278" s="90">
        <v>0</v>
      </c>
      <c r="K278" s="91">
        <v>0</v>
      </c>
      <c r="L278" s="90">
        <f t="shared" si="265"/>
        <v>0</v>
      </c>
      <c r="M278" s="90">
        <v>0</v>
      </c>
      <c r="N278" s="90">
        <v>0</v>
      </c>
      <c r="O278" s="90">
        <f t="shared" si="262"/>
        <v>0</v>
      </c>
      <c r="P278" s="92">
        <f t="shared" si="264"/>
        <v>0</v>
      </c>
      <c r="Q278" s="171"/>
      <c r="R278" s="226"/>
      <c r="S278" s="221"/>
      <c r="T278" s="222"/>
      <c r="U278" s="222"/>
    </row>
    <row r="279" spans="1:22" s="196" customFormat="1" ht="12.75" customHeight="1" x14ac:dyDescent="0.3">
      <c r="A279" s="227"/>
      <c r="B279" s="228"/>
      <c r="C279" s="229" t="s">
        <v>464</v>
      </c>
      <c r="D279" s="230"/>
      <c r="E279" s="219"/>
      <c r="F279" s="231"/>
      <c r="G279" s="231">
        <v>0</v>
      </c>
      <c r="H279" s="231">
        <v>0</v>
      </c>
      <c r="I279" s="231">
        <f>G279+H279</f>
        <v>0</v>
      </c>
      <c r="J279" s="231">
        <f>SUM(J280:J281)</f>
        <v>125000</v>
      </c>
      <c r="K279" s="231">
        <f>SUM(K280:K281)</f>
        <v>0</v>
      </c>
      <c r="L279" s="231">
        <f>J279+K279</f>
        <v>125000</v>
      </c>
      <c r="M279" s="231">
        <f>SUM(M280:M281)</f>
        <v>90612190</v>
      </c>
      <c r="N279" s="231">
        <f>N280</f>
        <v>38000000</v>
      </c>
      <c r="O279" s="231">
        <f>M279+N279</f>
        <v>128612190</v>
      </c>
      <c r="P279" s="232">
        <f t="shared" si="264"/>
        <v>128737190</v>
      </c>
      <c r="Q279" s="231"/>
      <c r="R279" s="226"/>
      <c r="S279" s="221"/>
      <c r="T279" s="222"/>
      <c r="U279" s="222"/>
    </row>
    <row r="280" spans="1:22" s="196" customFormat="1" ht="12.75" customHeight="1" x14ac:dyDescent="0.3">
      <c r="A280" s="227"/>
      <c r="B280" s="228"/>
      <c r="C280" s="189" t="s">
        <v>465</v>
      </c>
      <c r="D280" s="230"/>
      <c r="E280" s="219"/>
      <c r="F280" s="231"/>
      <c r="G280" s="90">
        <v>0</v>
      </c>
      <c r="H280" s="90">
        <v>0</v>
      </c>
      <c r="I280" s="90">
        <v>0</v>
      </c>
      <c r="J280" s="90">
        <v>0</v>
      </c>
      <c r="K280" s="90">
        <v>0</v>
      </c>
      <c r="L280" s="90">
        <f>SUM(J280:K280)</f>
        <v>0</v>
      </c>
      <c r="M280" s="90">
        <v>90612190</v>
      </c>
      <c r="N280" s="90">
        <v>38000000</v>
      </c>
      <c r="O280" s="90">
        <f>SUM(M280:N280)</f>
        <v>128612190</v>
      </c>
      <c r="P280" s="90">
        <f>I280+L280+O280</f>
        <v>128612190</v>
      </c>
      <c r="Q280" s="231"/>
      <c r="R280" s="226"/>
      <c r="S280" s="221"/>
      <c r="T280" s="222"/>
      <c r="U280" s="222"/>
    </row>
    <row r="281" spans="1:22" s="196" customFormat="1" ht="12.75" customHeight="1" x14ac:dyDescent="0.3">
      <c r="A281" s="227"/>
      <c r="B281" s="228"/>
      <c r="C281" s="189" t="s">
        <v>466</v>
      </c>
      <c r="D281" s="230"/>
      <c r="E281" s="219"/>
      <c r="F281" s="231"/>
      <c r="G281" s="90"/>
      <c r="H281" s="90"/>
      <c r="I281" s="90"/>
      <c r="J281" s="90">
        <v>125000</v>
      </c>
      <c r="K281" s="90">
        <v>0</v>
      </c>
      <c r="L281" s="90">
        <f>SUM(J281:K281)</f>
        <v>125000</v>
      </c>
      <c r="M281" s="90">
        <v>0</v>
      </c>
      <c r="N281" s="90">
        <v>0</v>
      </c>
      <c r="O281" s="90">
        <f>SUM(M281:N281)</f>
        <v>0</v>
      </c>
      <c r="P281" s="90">
        <f>I281+L281+O281</f>
        <v>125000</v>
      </c>
      <c r="Q281" s="231"/>
      <c r="R281" s="226"/>
      <c r="S281" s="221"/>
      <c r="T281" s="222"/>
      <c r="U281" s="222"/>
    </row>
    <row r="282" spans="1:22" s="196" customFormat="1" ht="12.75" customHeight="1" x14ac:dyDescent="0.3">
      <c r="A282" s="227"/>
      <c r="B282" s="228"/>
      <c r="C282" s="233" t="s">
        <v>467</v>
      </c>
      <c r="D282" s="234"/>
      <c r="E282" s="235"/>
      <c r="F282" s="231"/>
      <c r="G282" s="231">
        <f>G266+G267+G279</f>
        <v>1272792139</v>
      </c>
      <c r="H282" s="231">
        <f>H266+H267+H279</f>
        <v>131365739</v>
      </c>
      <c r="I282" s="231">
        <f t="shared" ref="I282:P282" si="266">I266+I267+I279</f>
        <v>1404157878</v>
      </c>
      <c r="J282" s="231">
        <f t="shared" si="266"/>
        <v>2361072440</v>
      </c>
      <c r="K282" s="231">
        <f t="shared" si="266"/>
        <v>262484500</v>
      </c>
      <c r="L282" s="231">
        <f t="shared" si="266"/>
        <v>2623556940</v>
      </c>
      <c r="M282" s="231">
        <f t="shared" si="266"/>
        <v>943348985</v>
      </c>
      <c r="N282" s="231">
        <f t="shared" si="266"/>
        <v>178956049</v>
      </c>
      <c r="O282" s="231">
        <f t="shared" si="266"/>
        <v>1122305034</v>
      </c>
      <c r="P282" s="231">
        <f t="shared" si="266"/>
        <v>5150019852</v>
      </c>
      <c r="Q282" s="231"/>
      <c r="R282" s="236">
        <v>39037382</v>
      </c>
      <c r="S282" s="85"/>
    </row>
    <row r="283" spans="1:22" s="196" customFormat="1" ht="12.75" customHeight="1" x14ac:dyDescent="0.3">
      <c r="A283" s="187"/>
      <c r="B283" s="188"/>
      <c r="C283" s="189" t="s">
        <v>468</v>
      </c>
      <c r="D283" s="190"/>
      <c r="E283" s="191"/>
      <c r="F283" s="192"/>
      <c r="G283" s="192"/>
      <c r="H283" s="192"/>
      <c r="I283" s="192"/>
      <c r="J283" s="192"/>
      <c r="K283" s="192"/>
      <c r="L283" s="192"/>
      <c r="M283" s="192"/>
      <c r="N283" s="192"/>
      <c r="O283" s="192"/>
      <c r="P283" s="192"/>
      <c r="Q283" s="192"/>
      <c r="R283" s="236"/>
      <c r="S283" s="204"/>
    </row>
    <row r="284" spans="1:22" s="206" customFormat="1" ht="12.75" customHeight="1" x14ac:dyDescent="0.3">
      <c r="A284" s="198"/>
      <c r="B284" s="199"/>
      <c r="C284" s="200" t="s">
        <v>469</v>
      </c>
      <c r="D284" s="201"/>
      <c r="E284" s="202"/>
      <c r="F284" s="237"/>
      <c r="G284" s="203">
        <f>G264</f>
        <v>1272792139</v>
      </c>
      <c r="H284" s="203">
        <f>H264</f>
        <v>131365739</v>
      </c>
      <c r="I284" s="203">
        <f>G284+H284</f>
        <v>1404157878</v>
      </c>
      <c r="J284" s="203">
        <f>J264</f>
        <v>2360636790</v>
      </c>
      <c r="K284" s="203">
        <f>K264</f>
        <v>262484500</v>
      </c>
      <c r="L284" s="203">
        <f>J284+K284</f>
        <v>2623121290</v>
      </c>
      <c r="M284" s="203">
        <f>M264</f>
        <v>790272639</v>
      </c>
      <c r="N284" s="203">
        <f>N264</f>
        <v>89435410</v>
      </c>
      <c r="O284" s="203">
        <f>M284+N284</f>
        <v>879708049</v>
      </c>
      <c r="P284" s="203">
        <f>I284+L284+O284</f>
        <v>4906987217</v>
      </c>
      <c r="Q284" s="203"/>
      <c r="R284" s="238"/>
      <c r="S284" s="239"/>
      <c r="T284" s="240"/>
      <c r="V284" s="207"/>
    </row>
    <row r="285" spans="1:22" s="217" customFormat="1" ht="12.75" customHeight="1" x14ac:dyDescent="0.3">
      <c r="A285" s="208"/>
      <c r="B285" s="209"/>
      <c r="C285" s="210" t="s">
        <v>452</v>
      </c>
      <c r="D285" s="211"/>
      <c r="E285" s="212"/>
      <c r="F285" s="213"/>
      <c r="G285" s="214">
        <f t="shared" ref="G285:P285" si="267">SUM(G286:G296)</f>
        <v>0</v>
      </c>
      <c r="H285" s="214">
        <f t="shared" si="267"/>
        <v>0</v>
      </c>
      <c r="I285" s="214">
        <f t="shared" si="267"/>
        <v>0</v>
      </c>
      <c r="J285" s="214">
        <f t="shared" si="267"/>
        <v>0</v>
      </c>
      <c r="K285" s="214">
        <f t="shared" si="267"/>
        <v>0</v>
      </c>
      <c r="L285" s="214">
        <f t="shared" si="267"/>
        <v>0</v>
      </c>
      <c r="M285" s="214">
        <f t="shared" si="267"/>
        <v>6775795</v>
      </c>
      <c r="N285" s="214">
        <f t="shared" si="267"/>
        <v>180000</v>
      </c>
      <c r="O285" s="214">
        <f t="shared" si="267"/>
        <v>6955795</v>
      </c>
      <c r="P285" s="214">
        <f t="shared" si="267"/>
        <v>6955795</v>
      </c>
      <c r="Q285" s="213"/>
      <c r="R285" s="241"/>
      <c r="S285" s="242"/>
      <c r="V285" s="218"/>
    </row>
    <row r="286" spans="1:22" s="196" customFormat="1" ht="12.75" customHeight="1" x14ac:dyDescent="0.3">
      <c r="A286" s="187"/>
      <c r="B286" s="188"/>
      <c r="C286" s="189" t="s">
        <v>453</v>
      </c>
      <c r="D286" s="190"/>
      <c r="E286" s="219"/>
      <c r="F286" s="192"/>
      <c r="G286" s="90">
        <v>0</v>
      </c>
      <c r="H286" s="90">
        <v>0</v>
      </c>
      <c r="I286" s="90">
        <f t="shared" ref="I286:I296" si="268">SUM(G286:H286)</f>
        <v>0</v>
      </c>
      <c r="J286" s="90">
        <v>0</v>
      </c>
      <c r="K286" s="91">
        <v>0</v>
      </c>
      <c r="L286" s="90">
        <f>SUM(J286:K286)</f>
        <v>0</v>
      </c>
      <c r="M286" s="90">
        <v>1919540</v>
      </c>
      <c r="N286" s="90">
        <v>0</v>
      </c>
      <c r="O286" s="90">
        <f t="shared" ref="O286:O296" si="269">SUM(M286:N286)</f>
        <v>1919540</v>
      </c>
      <c r="P286" s="92">
        <f>I286+L286+O286</f>
        <v>1919540</v>
      </c>
      <c r="Q286" s="171"/>
      <c r="R286" s="220"/>
      <c r="S286" s="221"/>
      <c r="T286" s="222"/>
      <c r="U286" s="222"/>
      <c r="V286" s="223"/>
    </row>
    <row r="287" spans="1:22" s="196" customFormat="1" ht="12.75" customHeight="1" x14ac:dyDescent="0.3">
      <c r="A287" s="187"/>
      <c r="B287" s="188"/>
      <c r="C287" s="189" t="s">
        <v>454</v>
      </c>
      <c r="D287" s="190"/>
      <c r="E287" s="191"/>
      <c r="F287" s="224"/>
      <c r="G287" s="90">
        <v>0</v>
      </c>
      <c r="H287" s="90">
        <v>0</v>
      </c>
      <c r="I287" s="90">
        <f t="shared" si="268"/>
        <v>0</v>
      </c>
      <c r="J287" s="90">
        <v>0</v>
      </c>
      <c r="K287" s="91">
        <v>0</v>
      </c>
      <c r="L287" s="90">
        <f t="shared" ref="L287:L296" si="270">SUM(J287:K287)</f>
        <v>0</v>
      </c>
      <c r="M287" s="90">
        <v>0</v>
      </c>
      <c r="N287" s="90">
        <v>0</v>
      </c>
      <c r="O287" s="90">
        <f t="shared" si="269"/>
        <v>0</v>
      </c>
      <c r="P287" s="92">
        <f t="shared" ref="P287:P300" si="271">I287+L287+O287</f>
        <v>0</v>
      </c>
      <c r="Q287" s="171"/>
      <c r="R287" s="225"/>
      <c r="S287" s="221"/>
      <c r="T287" s="222"/>
      <c r="U287" s="222"/>
    </row>
    <row r="288" spans="1:22" s="196" customFormat="1" ht="12.75" customHeight="1" x14ac:dyDescent="0.3">
      <c r="A288" s="187"/>
      <c r="B288" s="188"/>
      <c r="C288" s="189" t="s">
        <v>455</v>
      </c>
      <c r="D288" s="190"/>
      <c r="E288" s="191"/>
      <c r="F288" s="192"/>
      <c r="G288" s="90">
        <v>0</v>
      </c>
      <c r="H288" s="90">
        <v>0</v>
      </c>
      <c r="I288" s="90">
        <f t="shared" si="268"/>
        <v>0</v>
      </c>
      <c r="J288" s="90">
        <v>0</v>
      </c>
      <c r="K288" s="91">
        <v>0</v>
      </c>
      <c r="L288" s="90">
        <f t="shared" si="270"/>
        <v>0</v>
      </c>
      <c r="M288" s="90">
        <v>261755</v>
      </c>
      <c r="N288" s="90">
        <v>0</v>
      </c>
      <c r="O288" s="90">
        <f t="shared" si="269"/>
        <v>261755</v>
      </c>
      <c r="P288" s="92">
        <f t="shared" si="271"/>
        <v>261755</v>
      </c>
      <c r="Q288" s="171"/>
      <c r="R288" s="220"/>
      <c r="S288" s="221"/>
      <c r="T288" s="222"/>
      <c r="U288" s="222"/>
    </row>
    <row r="289" spans="1:255" s="196" customFormat="1" ht="12.75" customHeight="1" x14ac:dyDescent="0.3">
      <c r="A289" s="187"/>
      <c r="B289" s="188"/>
      <c r="C289" s="189" t="s">
        <v>456</v>
      </c>
      <c r="D289" s="190"/>
      <c r="E289" s="191"/>
      <c r="F289" s="192"/>
      <c r="G289" s="90">
        <v>0</v>
      </c>
      <c r="H289" s="90">
        <v>0</v>
      </c>
      <c r="I289" s="90">
        <f t="shared" si="268"/>
        <v>0</v>
      </c>
      <c r="J289" s="90">
        <v>0</v>
      </c>
      <c r="K289" s="91">
        <v>0</v>
      </c>
      <c r="L289" s="90">
        <f t="shared" si="270"/>
        <v>0</v>
      </c>
      <c r="M289" s="90">
        <v>0</v>
      </c>
      <c r="N289" s="90">
        <v>0</v>
      </c>
      <c r="O289" s="90">
        <f t="shared" si="269"/>
        <v>0</v>
      </c>
      <c r="P289" s="92">
        <f t="shared" si="271"/>
        <v>0</v>
      </c>
      <c r="Q289" s="171"/>
      <c r="R289" s="225"/>
      <c r="S289" s="221"/>
      <c r="T289" s="222"/>
      <c r="U289" s="222"/>
    </row>
    <row r="290" spans="1:255" s="196" customFormat="1" ht="12.75" customHeight="1" x14ac:dyDescent="0.3">
      <c r="A290" s="187"/>
      <c r="B290" s="188"/>
      <c r="C290" s="189" t="s">
        <v>457</v>
      </c>
      <c r="D290" s="190"/>
      <c r="E290" s="191"/>
      <c r="F290" s="192"/>
      <c r="G290" s="90">
        <v>0</v>
      </c>
      <c r="H290" s="90">
        <v>0</v>
      </c>
      <c r="I290" s="90">
        <f t="shared" si="268"/>
        <v>0</v>
      </c>
      <c r="J290" s="90">
        <v>0</v>
      </c>
      <c r="K290" s="91">
        <v>0</v>
      </c>
      <c r="L290" s="90">
        <f t="shared" si="270"/>
        <v>0</v>
      </c>
      <c r="M290" s="90">
        <v>4594500</v>
      </c>
      <c r="N290" s="90">
        <v>180000</v>
      </c>
      <c r="O290" s="90">
        <f t="shared" si="269"/>
        <v>4774500</v>
      </c>
      <c r="P290" s="92">
        <f t="shared" si="271"/>
        <v>4774500</v>
      </c>
      <c r="Q290" s="171"/>
      <c r="R290" s="220"/>
      <c r="S290" s="221"/>
      <c r="T290" s="222"/>
      <c r="U290" s="222"/>
    </row>
    <row r="291" spans="1:255" s="196" customFormat="1" ht="12.75" customHeight="1" x14ac:dyDescent="0.3">
      <c r="A291" s="187"/>
      <c r="B291" s="188"/>
      <c r="C291" s="189" t="s">
        <v>470</v>
      </c>
      <c r="D291" s="190"/>
      <c r="E291" s="191"/>
      <c r="F291" s="224"/>
      <c r="G291" s="90">
        <v>0</v>
      </c>
      <c r="H291" s="90">
        <v>0</v>
      </c>
      <c r="I291" s="90">
        <f t="shared" si="268"/>
        <v>0</v>
      </c>
      <c r="J291" s="90">
        <v>0</v>
      </c>
      <c r="K291" s="91">
        <v>0</v>
      </c>
      <c r="L291" s="90">
        <f t="shared" si="270"/>
        <v>0</v>
      </c>
      <c r="M291" s="90">
        <v>0</v>
      </c>
      <c r="N291" s="90">
        <v>0</v>
      </c>
      <c r="O291" s="90">
        <f t="shared" si="269"/>
        <v>0</v>
      </c>
      <c r="P291" s="92">
        <f t="shared" si="271"/>
        <v>0</v>
      </c>
      <c r="Q291" s="171"/>
      <c r="R291" s="225"/>
      <c r="S291" s="221"/>
      <c r="T291" s="222"/>
      <c r="U291" s="222"/>
    </row>
    <row r="292" spans="1:255" s="196" customFormat="1" ht="12.75" customHeight="1" x14ac:dyDescent="0.3">
      <c r="A292" s="187"/>
      <c r="B292" s="188"/>
      <c r="C292" s="189" t="s">
        <v>459</v>
      </c>
      <c r="D292" s="190"/>
      <c r="E292" s="191"/>
      <c r="F292" s="224"/>
      <c r="G292" s="90">
        <v>0</v>
      </c>
      <c r="H292" s="90">
        <v>0</v>
      </c>
      <c r="I292" s="90">
        <f t="shared" si="268"/>
        <v>0</v>
      </c>
      <c r="J292" s="90">
        <v>0</v>
      </c>
      <c r="K292" s="91">
        <v>0</v>
      </c>
      <c r="L292" s="90">
        <f t="shared" si="270"/>
        <v>0</v>
      </c>
      <c r="M292" s="90">
        <v>0</v>
      </c>
      <c r="N292" s="90">
        <v>0</v>
      </c>
      <c r="O292" s="90">
        <f t="shared" si="269"/>
        <v>0</v>
      </c>
      <c r="P292" s="92">
        <f t="shared" si="271"/>
        <v>0</v>
      </c>
      <c r="Q292" s="171"/>
      <c r="R292" s="225"/>
      <c r="S292" s="221"/>
      <c r="T292" s="222"/>
      <c r="U292" s="222"/>
    </row>
    <row r="293" spans="1:255" s="196" customFormat="1" ht="12.75" customHeight="1" x14ac:dyDescent="0.3">
      <c r="A293" s="187"/>
      <c r="B293" s="188"/>
      <c r="C293" s="189" t="s">
        <v>460</v>
      </c>
      <c r="D293" s="190"/>
      <c r="E293" s="191"/>
      <c r="F293" s="224"/>
      <c r="G293" s="90">
        <v>0</v>
      </c>
      <c r="H293" s="90">
        <v>0</v>
      </c>
      <c r="I293" s="90">
        <f t="shared" si="268"/>
        <v>0</v>
      </c>
      <c r="J293" s="90">
        <v>0</v>
      </c>
      <c r="K293" s="91">
        <v>0</v>
      </c>
      <c r="L293" s="90">
        <f t="shared" si="270"/>
        <v>0</v>
      </c>
      <c r="M293" s="90">
        <v>0</v>
      </c>
      <c r="N293" s="90">
        <v>0</v>
      </c>
      <c r="O293" s="90">
        <f t="shared" si="269"/>
        <v>0</v>
      </c>
      <c r="P293" s="92">
        <f t="shared" si="271"/>
        <v>0</v>
      </c>
      <c r="Q293" s="171"/>
      <c r="R293" s="226"/>
      <c r="S293" s="18"/>
      <c r="T293" s="222"/>
      <c r="U293" s="222"/>
    </row>
    <row r="294" spans="1:255" s="196" customFormat="1" ht="12.75" customHeight="1" x14ac:dyDescent="0.3">
      <c r="A294" s="187"/>
      <c r="B294" s="188"/>
      <c r="C294" s="189" t="s">
        <v>461</v>
      </c>
      <c r="D294" s="190"/>
      <c r="E294" s="191"/>
      <c r="F294" s="224"/>
      <c r="G294" s="90">
        <v>0</v>
      </c>
      <c r="H294" s="90">
        <v>0</v>
      </c>
      <c r="I294" s="90">
        <f t="shared" si="268"/>
        <v>0</v>
      </c>
      <c r="J294" s="90">
        <v>0</v>
      </c>
      <c r="K294" s="91">
        <v>0</v>
      </c>
      <c r="L294" s="90">
        <f t="shared" si="270"/>
        <v>0</v>
      </c>
      <c r="M294" s="90">
        <v>0</v>
      </c>
      <c r="N294" s="90">
        <v>0</v>
      </c>
      <c r="O294" s="90">
        <f t="shared" si="269"/>
        <v>0</v>
      </c>
      <c r="P294" s="92">
        <f t="shared" si="271"/>
        <v>0</v>
      </c>
      <c r="Q294" s="171"/>
      <c r="R294" s="226"/>
      <c r="S294" s="221"/>
      <c r="T294" s="222"/>
      <c r="U294" s="222"/>
    </row>
    <row r="295" spans="1:255" s="196" customFormat="1" ht="12.75" customHeight="1" x14ac:dyDescent="0.3">
      <c r="A295" s="187"/>
      <c r="B295" s="188"/>
      <c r="C295" s="189" t="s">
        <v>462</v>
      </c>
      <c r="D295" s="190"/>
      <c r="E295" s="191"/>
      <c r="F295" s="224"/>
      <c r="G295" s="90">
        <v>0</v>
      </c>
      <c r="H295" s="90">
        <v>0</v>
      </c>
      <c r="I295" s="90">
        <f t="shared" si="268"/>
        <v>0</v>
      </c>
      <c r="J295" s="90">
        <v>0</v>
      </c>
      <c r="K295" s="91">
        <v>0</v>
      </c>
      <c r="L295" s="90">
        <f t="shared" si="270"/>
        <v>0</v>
      </c>
      <c r="M295" s="90">
        <v>0</v>
      </c>
      <c r="N295" s="90">
        <v>0</v>
      </c>
      <c r="O295" s="90">
        <f t="shared" si="269"/>
        <v>0</v>
      </c>
      <c r="P295" s="92">
        <f t="shared" si="271"/>
        <v>0</v>
      </c>
      <c r="Q295" s="171"/>
      <c r="R295" s="226"/>
      <c r="S295" s="221"/>
      <c r="T295" s="222"/>
      <c r="U295" s="222"/>
    </row>
    <row r="296" spans="1:255" s="196" customFormat="1" ht="12.75" customHeight="1" x14ac:dyDescent="0.3">
      <c r="A296" s="187"/>
      <c r="B296" s="188"/>
      <c r="C296" s="189" t="s">
        <v>463</v>
      </c>
      <c r="D296" s="190"/>
      <c r="E296" s="191"/>
      <c r="F296" s="224"/>
      <c r="G296" s="90">
        <v>0</v>
      </c>
      <c r="H296" s="90">
        <v>0</v>
      </c>
      <c r="I296" s="90">
        <f t="shared" si="268"/>
        <v>0</v>
      </c>
      <c r="J296" s="90">
        <v>0</v>
      </c>
      <c r="K296" s="91">
        <v>0</v>
      </c>
      <c r="L296" s="90">
        <f t="shared" si="270"/>
        <v>0</v>
      </c>
      <c r="M296" s="90">
        <v>0</v>
      </c>
      <c r="N296" s="90">
        <v>0</v>
      </c>
      <c r="O296" s="90">
        <f t="shared" si="269"/>
        <v>0</v>
      </c>
      <c r="P296" s="92">
        <f t="shared" si="271"/>
        <v>0</v>
      </c>
      <c r="Q296" s="171"/>
      <c r="R296" s="226"/>
      <c r="S296" s="221"/>
      <c r="T296" s="222"/>
      <c r="U296" s="222"/>
    </row>
    <row r="297" spans="1:255" s="196" customFormat="1" ht="12.75" customHeight="1" x14ac:dyDescent="0.3">
      <c r="A297" s="227"/>
      <c r="B297" s="228"/>
      <c r="C297" s="229" t="s">
        <v>471</v>
      </c>
      <c r="D297" s="230"/>
      <c r="E297" s="219"/>
      <c r="F297" s="231"/>
      <c r="G297" s="231">
        <f>SUM(G299:G300)</f>
        <v>0</v>
      </c>
      <c r="H297" s="231">
        <f>SUM(H299:H300)</f>
        <v>0</v>
      </c>
      <c r="I297" s="231">
        <f>G297+H297</f>
        <v>0</v>
      </c>
      <c r="J297" s="231">
        <f>SUM(J298:J300)</f>
        <v>435650</v>
      </c>
      <c r="K297" s="231">
        <f>SUM(K298:K300)</f>
        <v>0</v>
      </c>
      <c r="L297" s="231">
        <f>J297+K297</f>
        <v>435650</v>
      </c>
      <c r="M297" s="231">
        <f>SUM(M298:M300)</f>
        <v>104612190</v>
      </c>
      <c r="N297" s="231">
        <f>SUM(N298:N300)</f>
        <v>37892007</v>
      </c>
      <c r="O297" s="231">
        <f>M297+N297</f>
        <v>142504197</v>
      </c>
      <c r="P297" s="232">
        <f>SUM(P298:P300)</f>
        <v>142939847</v>
      </c>
      <c r="Q297" s="192"/>
      <c r="R297" s="243"/>
      <c r="S297" s="221"/>
      <c r="T297" s="222"/>
    </row>
    <row r="298" spans="1:255" s="196" customFormat="1" ht="12.75" customHeight="1" x14ac:dyDescent="0.3">
      <c r="A298" s="227"/>
      <c r="B298" s="228"/>
      <c r="C298" s="189" t="s">
        <v>472</v>
      </c>
      <c r="D298" s="230"/>
      <c r="E298" s="219"/>
      <c r="F298" s="231"/>
      <c r="G298" s="192">
        <v>0</v>
      </c>
      <c r="H298" s="90">
        <v>0</v>
      </c>
      <c r="I298" s="192">
        <f>G298+H298</f>
        <v>0</v>
      </c>
      <c r="J298" s="192">
        <v>0</v>
      </c>
      <c r="K298" s="90">
        <v>0</v>
      </c>
      <c r="L298" s="192">
        <f>J298+K298</f>
        <v>0</v>
      </c>
      <c r="M298" s="192">
        <v>104612190</v>
      </c>
      <c r="N298" s="90">
        <v>37892007</v>
      </c>
      <c r="O298" s="192">
        <f>M298+N298</f>
        <v>142504197</v>
      </c>
      <c r="P298" s="92">
        <f t="shared" si="271"/>
        <v>142504197</v>
      </c>
      <c r="Q298" s="192"/>
      <c r="R298" s="243"/>
      <c r="S298" s="221"/>
      <c r="T298" s="222"/>
    </row>
    <row r="299" spans="1:255" s="196" customFormat="1" ht="12.75" customHeight="1" x14ac:dyDescent="0.3">
      <c r="A299" s="227"/>
      <c r="B299" s="228"/>
      <c r="C299" s="189" t="s">
        <v>473</v>
      </c>
      <c r="D299" s="230"/>
      <c r="E299" s="219"/>
      <c r="F299" s="231"/>
      <c r="G299" s="192">
        <v>0</v>
      </c>
      <c r="H299" s="90">
        <v>0</v>
      </c>
      <c r="I299" s="192">
        <f>G299+H299</f>
        <v>0</v>
      </c>
      <c r="J299" s="192">
        <v>310650</v>
      </c>
      <c r="K299" s="90">
        <v>0</v>
      </c>
      <c r="L299" s="192">
        <f>J299+K299</f>
        <v>310650</v>
      </c>
      <c r="M299" s="192">
        <v>0</v>
      </c>
      <c r="N299" s="90">
        <v>0</v>
      </c>
      <c r="O299" s="192">
        <f>M299+N299</f>
        <v>0</v>
      </c>
      <c r="P299" s="92">
        <f t="shared" si="271"/>
        <v>310650</v>
      </c>
      <c r="Q299" s="192"/>
      <c r="R299" s="243"/>
      <c r="S299" s="221"/>
      <c r="T299" s="222"/>
    </row>
    <row r="300" spans="1:255" s="196" customFormat="1" ht="12.75" customHeight="1" x14ac:dyDescent="0.3">
      <c r="A300" s="244"/>
      <c r="B300" s="245"/>
      <c r="C300" s="246" t="s">
        <v>474</v>
      </c>
      <c r="D300" s="247"/>
      <c r="E300" s="248"/>
      <c r="F300" s="249"/>
      <c r="G300" s="250">
        <v>0</v>
      </c>
      <c r="H300" s="137">
        <v>0</v>
      </c>
      <c r="I300" s="250">
        <f>G300+H300</f>
        <v>0</v>
      </c>
      <c r="J300" s="250">
        <v>125000</v>
      </c>
      <c r="K300" s="250">
        <v>0</v>
      </c>
      <c r="L300" s="250">
        <f>J300+K300</f>
        <v>125000</v>
      </c>
      <c r="M300" s="250">
        <v>0</v>
      </c>
      <c r="N300" s="250">
        <v>0</v>
      </c>
      <c r="O300" s="250">
        <f>M300+N300</f>
        <v>0</v>
      </c>
      <c r="P300" s="251">
        <f t="shared" si="271"/>
        <v>125000</v>
      </c>
      <c r="Q300" s="249"/>
      <c r="R300" s="243"/>
      <c r="S300" s="221"/>
      <c r="T300" s="222"/>
    </row>
    <row r="301" spans="1:255" s="196" customFormat="1" ht="12.75" customHeight="1" x14ac:dyDescent="0.3">
      <c r="A301" s="252"/>
      <c r="B301" s="253"/>
      <c r="C301" s="254" t="s">
        <v>475</v>
      </c>
      <c r="D301" s="255"/>
      <c r="E301" s="256"/>
      <c r="F301" s="257"/>
      <c r="G301" s="257">
        <f>G284+G285+G297</f>
        <v>1272792139</v>
      </c>
      <c r="H301" s="257">
        <f>H284+H285+H297</f>
        <v>131365739</v>
      </c>
      <c r="I301" s="257">
        <f>G301+H301</f>
        <v>1404157878</v>
      </c>
      <c r="J301" s="257">
        <f>J284+J285+J297</f>
        <v>2361072440</v>
      </c>
      <c r="K301" s="257">
        <f>K284+K285+K297</f>
        <v>262484500</v>
      </c>
      <c r="L301" s="257">
        <f>L284+L285+L297</f>
        <v>2623556940</v>
      </c>
      <c r="M301" s="257">
        <f>M284+M285+M297</f>
        <v>901660624</v>
      </c>
      <c r="N301" s="257">
        <f>N284+N285+N297</f>
        <v>127507417</v>
      </c>
      <c r="O301" s="257">
        <f>M301+N301</f>
        <v>1029168041</v>
      </c>
      <c r="P301" s="257">
        <f>I301+L301+O301</f>
        <v>5056882859</v>
      </c>
      <c r="Q301" s="257"/>
      <c r="R301" s="258"/>
      <c r="S301" s="221"/>
      <c r="T301" s="259"/>
    </row>
    <row r="302" spans="1:255" s="186" customFormat="1" ht="12.75" customHeight="1" x14ac:dyDescent="0.3">
      <c r="A302" s="260"/>
      <c r="B302" s="260"/>
      <c r="C302" s="1160" t="s">
        <v>476</v>
      </c>
      <c r="D302" s="1161"/>
      <c r="E302" s="1162"/>
      <c r="F302" s="261"/>
      <c r="G302" s="261">
        <f t="shared" ref="G302:O302" si="272">G282-G301</f>
        <v>0</v>
      </c>
      <c r="H302" s="261">
        <f t="shared" si="272"/>
        <v>0</v>
      </c>
      <c r="I302" s="261">
        <f t="shared" si="272"/>
        <v>0</v>
      </c>
      <c r="J302" s="262">
        <f t="shared" si="272"/>
        <v>0</v>
      </c>
      <c r="K302" s="262">
        <f t="shared" si="272"/>
        <v>0</v>
      </c>
      <c r="L302" s="262">
        <f t="shared" si="272"/>
        <v>0</v>
      </c>
      <c r="M302" s="261">
        <f t="shared" si="272"/>
        <v>41688361</v>
      </c>
      <c r="N302" s="262">
        <f t="shared" si="272"/>
        <v>51448632</v>
      </c>
      <c r="O302" s="261">
        <f t="shared" si="272"/>
        <v>93136993</v>
      </c>
      <c r="P302" s="261">
        <f>P282-P301</f>
        <v>93136993</v>
      </c>
      <c r="Q302" s="261"/>
      <c r="R302" s="263" t="e">
        <f>#REF!</f>
        <v>#REF!</v>
      </c>
      <c r="S302" s="184" t="e">
        <f>R302-P302</f>
        <v>#REF!</v>
      </c>
      <c r="T302" s="264"/>
      <c r="U302" s="185"/>
      <c r="V302" s="185"/>
      <c r="W302" s="185"/>
      <c r="X302" s="185"/>
      <c r="Y302" s="185"/>
      <c r="Z302" s="185"/>
      <c r="AA302" s="185"/>
      <c r="AB302" s="185"/>
      <c r="AC302" s="185"/>
      <c r="AD302" s="185"/>
      <c r="AE302" s="185"/>
      <c r="AF302" s="185"/>
      <c r="AG302" s="185"/>
      <c r="AH302" s="185"/>
      <c r="AI302" s="185"/>
      <c r="AJ302" s="185"/>
      <c r="AK302" s="185"/>
      <c r="AL302" s="185"/>
      <c r="AM302" s="185"/>
      <c r="AN302" s="185"/>
      <c r="AO302" s="185"/>
      <c r="AP302" s="185"/>
      <c r="AQ302" s="185"/>
      <c r="AR302" s="185"/>
      <c r="AS302" s="185"/>
      <c r="AT302" s="185"/>
      <c r="AU302" s="185"/>
      <c r="AV302" s="185"/>
      <c r="AW302" s="185"/>
      <c r="AX302" s="185"/>
      <c r="AY302" s="185"/>
      <c r="AZ302" s="185"/>
      <c r="BA302" s="185"/>
      <c r="BB302" s="185"/>
      <c r="BC302" s="185"/>
      <c r="BD302" s="185"/>
      <c r="BE302" s="185"/>
      <c r="BF302" s="185"/>
      <c r="BG302" s="185"/>
      <c r="BH302" s="185"/>
      <c r="BI302" s="185"/>
      <c r="BJ302" s="185"/>
      <c r="BK302" s="185"/>
      <c r="BL302" s="185"/>
      <c r="BM302" s="185"/>
      <c r="BN302" s="185"/>
      <c r="BO302" s="185"/>
      <c r="BP302" s="185"/>
      <c r="BQ302" s="185"/>
      <c r="BR302" s="185"/>
      <c r="BS302" s="185"/>
      <c r="BT302" s="185"/>
      <c r="BU302" s="185"/>
      <c r="BV302" s="185"/>
      <c r="BW302" s="185"/>
      <c r="BX302" s="185"/>
      <c r="BY302" s="185"/>
      <c r="BZ302" s="185"/>
      <c r="CA302" s="185"/>
      <c r="CB302" s="185"/>
      <c r="CC302" s="185"/>
      <c r="CD302" s="185"/>
      <c r="CE302" s="185"/>
      <c r="CF302" s="185"/>
      <c r="CG302" s="185"/>
      <c r="CH302" s="185"/>
      <c r="CI302" s="185"/>
      <c r="CJ302" s="185"/>
      <c r="CK302" s="185"/>
      <c r="CL302" s="185"/>
      <c r="CM302" s="185"/>
      <c r="CN302" s="185"/>
      <c r="CO302" s="185"/>
      <c r="CP302" s="185"/>
      <c r="CQ302" s="185"/>
      <c r="CR302" s="185"/>
      <c r="CS302" s="185"/>
      <c r="CT302" s="185"/>
      <c r="CU302" s="185"/>
      <c r="CV302" s="185"/>
      <c r="CW302" s="185"/>
      <c r="CX302" s="185"/>
      <c r="CY302" s="185"/>
      <c r="CZ302" s="185"/>
      <c r="DA302" s="185"/>
      <c r="DB302" s="185"/>
      <c r="DC302" s="185"/>
      <c r="DD302" s="185"/>
      <c r="DE302" s="185"/>
      <c r="DF302" s="185"/>
      <c r="DG302" s="185"/>
      <c r="DH302" s="185"/>
      <c r="DI302" s="185"/>
      <c r="DJ302" s="185"/>
      <c r="DK302" s="185"/>
      <c r="DL302" s="185"/>
      <c r="DM302" s="185"/>
      <c r="DN302" s="185"/>
      <c r="DO302" s="185"/>
      <c r="DP302" s="185"/>
      <c r="DQ302" s="185"/>
      <c r="DR302" s="185"/>
      <c r="DS302" s="185"/>
      <c r="DT302" s="185"/>
      <c r="DU302" s="185"/>
      <c r="DV302" s="185"/>
      <c r="DW302" s="185"/>
      <c r="DX302" s="185"/>
      <c r="DY302" s="185"/>
      <c r="DZ302" s="185"/>
      <c r="EA302" s="185"/>
      <c r="EB302" s="185"/>
      <c r="EC302" s="185"/>
      <c r="ED302" s="185"/>
      <c r="EE302" s="185"/>
      <c r="EF302" s="185"/>
      <c r="EG302" s="185"/>
      <c r="EH302" s="185"/>
      <c r="EI302" s="185"/>
      <c r="EJ302" s="185"/>
      <c r="EK302" s="185"/>
      <c r="EL302" s="185"/>
      <c r="EM302" s="185"/>
      <c r="EN302" s="185"/>
      <c r="EO302" s="185"/>
      <c r="EP302" s="185"/>
      <c r="EQ302" s="185"/>
      <c r="ER302" s="185"/>
      <c r="ES302" s="185"/>
      <c r="ET302" s="185"/>
      <c r="EU302" s="185"/>
      <c r="EV302" s="185"/>
      <c r="EW302" s="185"/>
      <c r="EX302" s="185"/>
      <c r="EY302" s="185"/>
      <c r="EZ302" s="185"/>
      <c r="FA302" s="185"/>
      <c r="FB302" s="185"/>
      <c r="FC302" s="185"/>
      <c r="FD302" s="185"/>
      <c r="FE302" s="185"/>
      <c r="FF302" s="185"/>
      <c r="FG302" s="185"/>
      <c r="FH302" s="185"/>
      <c r="FI302" s="185"/>
      <c r="FJ302" s="185"/>
      <c r="FK302" s="185"/>
      <c r="FL302" s="185"/>
      <c r="FM302" s="185"/>
      <c r="FN302" s="185"/>
      <c r="FO302" s="185"/>
      <c r="FP302" s="185"/>
      <c r="FQ302" s="185"/>
      <c r="FR302" s="185"/>
      <c r="FS302" s="185"/>
      <c r="FT302" s="185"/>
      <c r="FU302" s="185"/>
      <c r="FV302" s="185"/>
      <c r="FW302" s="185"/>
      <c r="FX302" s="185"/>
      <c r="FY302" s="185"/>
      <c r="FZ302" s="185"/>
      <c r="GA302" s="185"/>
      <c r="GB302" s="185"/>
      <c r="GC302" s="185"/>
      <c r="GD302" s="185"/>
      <c r="GE302" s="185"/>
      <c r="GF302" s="185"/>
      <c r="GG302" s="185"/>
      <c r="GH302" s="185"/>
      <c r="GI302" s="185"/>
      <c r="GJ302" s="185"/>
      <c r="GK302" s="185"/>
      <c r="GL302" s="185"/>
      <c r="GM302" s="185"/>
      <c r="GN302" s="185"/>
      <c r="GO302" s="185"/>
      <c r="GP302" s="185"/>
      <c r="GQ302" s="185"/>
      <c r="GR302" s="185"/>
      <c r="GS302" s="185"/>
      <c r="GT302" s="185"/>
      <c r="GU302" s="185"/>
      <c r="GV302" s="185"/>
      <c r="GW302" s="185"/>
      <c r="GX302" s="185"/>
      <c r="GY302" s="185"/>
      <c r="GZ302" s="185"/>
      <c r="HA302" s="185"/>
      <c r="HB302" s="185"/>
      <c r="HC302" s="185"/>
      <c r="HD302" s="185"/>
      <c r="HE302" s="185"/>
      <c r="HF302" s="185"/>
      <c r="HG302" s="185"/>
      <c r="HH302" s="185"/>
      <c r="HI302" s="185"/>
      <c r="HJ302" s="185"/>
      <c r="HK302" s="185"/>
      <c r="HL302" s="185"/>
      <c r="HM302" s="185"/>
      <c r="HN302" s="185"/>
      <c r="HO302" s="185"/>
      <c r="HP302" s="185"/>
      <c r="HQ302" s="185"/>
      <c r="HR302" s="185"/>
      <c r="HS302" s="185"/>
      <c r="HT302" s="185"/>
      <c r="HU302" s="185"/>
      <c r="HV302" s="185"/>
      <c r="HW302" s="185"/>
      <c r="HX302" s="185"/>
      <c r="HY302" s="185"/>
      <c r="HZ302" s="185"/>
      <c r="IA302" s="185"/>
      <c r="IB302" s="185"/>
      <c r="IC302" s="185"/>
      <c r="ID302" s="185"/>
      <c r="IE302" s="185"/>
      <c r="IF302" s="185"/>
      <c r="IG302" s="185"/>
      <c r="IH302" s="185"/>
      <c r="II302" s="185"/>
      <c r="IJ302" s="185"/>
      <c r="IK302" s="185"/>
      <c r="IL302" s="185"/>
      <c r="IM302" s="185"/>
      <c r="IN302" s="185"/>
      <c r="IO302" s="185"/>
      <c r="IP302" s="185"/>
      <c r="IQ302" s="185"/>
      <c r="IR302" s="185"/>
      <c r="IS302" s="185"/>
      <c r="IT302" s="185"/>
      <c r="IU302" s="185"/>
    </row>
    <row r="303" spans="1:255" s="196" customFormat="1" ht="11.25" customHeight="1" x14ac:dyDescent="0.25">
      <c r="F303" s="265"/>
      <c r="G303" s="266"/>
      <c r="H303" s="266"/>
      <c r="I303" s="266"/>
      <c r="J303" s="266"/>
      <c r="K303" s="266"/>
      <c r="L303" s="266"/>
      <c r="M303" s="266"/>
      <c r="N303" s="266"/>
      <c r="O303" s="266"/>
      <c r="P303" s="266"/>
      <c r="Q303" s="267"/>
      <c r="R303" s="268"/>
    </row>
    <row r="304" spans="1:255" s="269" customFormat="1" ht="10.8" x14ac:dyDescent="0.25">
      <c r="F304" s="270"/>
      <c r="G304" s="270"/>
      <c r="H304" s="270"/>
      <c r="I304" s="270"/>
      <c r="J304" s="270"/>
      <c r="K304" s="270"/>
      <c r="L304" s="270"/>
      <c r="M304" s="270"/>
      <c r="N304" s="1163" t="s">
        <v>477</v>
      </c>
      <c r="O304" s="1163"/>
      <c r="P304" s="1164" t="s">
        <v>488</v>
      </c>
      <c r="Q304" s="1165"/>
      <c r="R304" s="273"/>
      <c r="S304" s="274"/>
    </row>
    <row r="305" spans="1:22" s="269" customFormat="1" ht="10.8" x14ac:dyDescent="0.25">
      <c r="C305" s="275" t="s">
        <v>479</v>
      </c>
      <c r="F305" s="270"/>
      <c r="G305" s="270"/>
      <c r="H305" s="270"/>
      <c r="I305" s="270"/>
      <c r="J305" s="270"/>
      <c r="K305" s="270"/>
      <c r="L305" s="270"/>
      <c r="M305" s="270"/>
      <c r="N305" s="271"/>
      <c r="O305" s="271"/>
      <c r="P305" s="272"/>
      <c r="Q305" s="272"/>
      <c r="S305" s="276"/>
    </row>
    <row r="306" spans="1:22" s="269" customFormat="1" ht="12" customHeight="1" x14ac:dyDescent="0.25">
      <c r="C306" s="275" t="s">
        <v>480</v>
      </c>
      <c r="F306" s="270"/>
      <c r="G306" s="270"/>
      <c r="H306" s="270"/>
      <c r="I306" s="270"/>
      <c r="J306" s="270"/>
      <c r="K306" s="270"/>
      <c r="L306" s="270"/>
      <c r="M306" s="270"/>
      <c r="N306" s="277"/>
      <c r="O306" s="278" t="s">
        <v>100</v>
      </c>
      <c r="P306" s="277"/>
      <c r="Q306" s="270"/>
      <c r="R306" s="279"/>
      <c r="S306" s="279"/>
      <c r="T306" s="280"/>
    </row>
    <row r="307" spans="1:22" s="269" customFormat="1" ht="12" customHeight="1" x14ac:dyDescent="0.25">
      <c r="B307" s="281"/>
      <c r="C307" s="275"/>
      <c r="D307" s="281"/>
      <c r="E307" s="281"/>
      <c r="F307" s="270"/>
      <c r="G307" s="270"/>
      <c r="H307" s="270"/>
      <c r="I307" s="270"/>
      <c r="J307" s="270"/>
      <c r="K307" s="270"/>
      <c r="L307" s="270"/>
      <c r="M307" s="270"/>
      <c r="N307" s="282"/>
      <c r="O307" s="282"/>
      <c r="P307" s="283"/>
      <c r="Q307" s="270"/>
      <c r="R307" s="279"/>
      <c r="S307" s="279"/>
      <c r="T307" s="280"/>
    </row>
    <row r="308" spans="1:22" s="269" customFormat="1" ht="12" customHeight="1" x14ac:dyDescent="0.25">
      <c r="B308" s="281"/>
      <c r="C308" s="275"/>
      <c r="D308" s="281"/>
      <c r="E308" s="281"/>
      <c r="F308" s="270"/>
      <c r="G308" s="270"/>
      <c r="H308" s="270"/>
      <c r="I308" s="270"/>
      <c r="J308" s="270"/>
      <c r="K308" s="270"/>
      <c r="L308" s="270"/>
      <c r="M308" s="270"/>
      <c r="N308" s="282"/>
      <c r="O308" s="282"/>
      <c r="P308" s="282"/>
      <c r="Q308" s="270"/>
      <c r="R308" s="279"/>
      <c r="S308" s="279"/>
      <c r="T308" s="280"/>
    </row>
    <row r="309" spans="1:22" s="269" customFormat="1" ht="12" customHeight="1" x14ac:dyDescent="0.25">
      <c r="B309" s="281"/>
      <c r="C309" s="275"/>
      <c r="D309" s="281"/>
      <c r="E309" s="281"/>
      <c r="F309" s="270"/>
      <c r="G309" s="270"/>
      <c r="H309" s="270"/>
      <c r="I309" s="270"/>
      <c r="J309" s="270"/>
      <c r="K309" s="270"/>
      <c r="L309" s="270"/>
      <c r="M309" s="270"/>
      <c r="N309" s="284"/>
      <c r="O309" s="284"/>
      <c r="P309" s="284"/>
      <c r="Q309" s="270"/>
      <c r="R309" s="279"/>
      <c r="S309" s="279"/>
    </row>
    <row r="310" spans="1:22" s="269" customFormat="1" ht="12" customHeight="1" x14ac:dyDescent="0.25">
      <c r="B310" s="281"/>
      <c r="C310" s="285" t="s">
        <v>99</v>
      </c>
      <c r="D310" s="281"/>
      <c r="E310" s="281"/>
      <c r="F310" s="270"/>
      <c r="G310" s="270"/>
      <c r="H310" s="270"/>
      <c r="I310" s="270"/>
      <c r="J310" s="270"/>
      <c r="K310" s="270"/>
      <c r="L310" s="270"/>
      <c r="M310" s="270"/>
      <c r="N310" s="284"/>
      <c r="O310" s="286" t="s">
        <v>101</v>
      </c>
      <c r="P310" s="284"/>
      <c r="Q310" s="270"/>
      <c r="R310" s="279"/>
      <c r="S310" s="279"/>
    </row>
    <row r="311" spans="1:22" s="287" customFormat="1" ht="13.5" customHeight="1" x14ac:dyDescent="0.25">
      <c r="B311" s="288"/>
      <c r="C311" s="275" t="s">
        <v>481</v>
      </c>
      <c r="D311" s="288"/>
      <c r="E311" s="288"/>
      <c r="F311" s="289"/>
      <c r="G311" s="289"/>
      <c r="H311" s="289"/>
      <c r="I311" s="289"/>
      <c r="J311" s="289"/>
      <c r="K311" s="289"/>
      <c r="L311" s="289"/>
      <c r="M311" s="289"/>
      <c r="N311" s="290"/>
      <c r="O311" s="291" t="s">
        <v>482</v>
      </c>
      <c r="P311" s="290"/>
      <c r="Q311" s="289"/>
      <c r="R311" s="279"/>
      <c r="S311" s="292"/>
    </row>
    <row r="312" spans="1:22" s="287" customFormat="1" ht="12" customHeight="1" x14ac:dyDescent="0.25">
      <c r="F312" s="289"/>
      <c r="G312" s="289"/>
      <c r="H312" s="289"/>
      <c r="I312" s="289"/>
      <c r="J312" s="289"/>
      <c r="K312" s="289"/>
      <c r="L312" s="289"/>
      <c r="M312" s="289"/>
      <c r="N312" s="1166"/>
      <c r="O312" s="1166"/>
      <c r="P312" s="1166"/>
      <c r="Q312" s="289"/>
      <c r="R312" s="279"/>
      <c r="S312" s="292"/>
    </row>
    <row r="313" spans="1:22" ht="18.75" customHeight="1" x14ac:dyDescent="0.25">
      <c r="F313" s="293">
        <v>3019818282</v>
      </c>
    </row>
    <row r="314" spans="1:22" ht="18.75" customHeight="1" x14ac:dyDescent="0.25">
      <c r="F314" s="294">
        <f>F313-F264</f>
        <v>-6717342953</v>
      </c>
    </row>
    <row r="315" spans="1:22" s="206" customFormat="1" ht="12.75" customHeight="1" x14ac:dyDescent="0.25">
      <c r="A315" s="295"/>
      <c r="B315" s="296"/>
      <c r="C315" s="297" t="s">
        <v>451</v>
      </c>
      <c r="D315" s="298"/>
      <c r="E315" s="299"/>
      <c r="F315" s="300"/>
      <c r="G315" s="301">
        <f>G313</f>
        <v>0</v>
      </c>
      <c r="H315" s="301">
        <f t="shared" ref="H315:P315" si="273">H313</f>
        <v>0</v>
      </c>
      <c r="I315" s="301">
        <f t="shared" si="273"/>
        <v>0</v>
      </c>
      <c r="J315" s="301">
        <f t="shared" si="273"/>
        <v>0</v>
      </c>
      <c r="K315" s="301">
        <f t="shared" si="273"/>
        <v>0</v>
      </c>
      <c r="L315" s="301">
        <f t="shared" si="273"/>
        <v>0</v>
      </c>
      <c r="M315" s="301">
        <f t="shared" si="273"/>
        <v>0</v>
      </c>
      <c r="N315" s="301">
        <f t="shared" si="273"/>
        <v>0</v>
      </c>
      <c r="O315" s="301">
        <f t="shared" si="273"/>
        <v>0</v>
      </c>
      <c r="P315" s="301">
        <f t="shared" si="273"/>
        <v>0</v>
      </c>
      <c r="Q315" s="302"/>
      <c r="R315" s="303">
        <v>88585335</v>
      </c>
      <c r="S315" s="304">
        <f>R315-P315</f>
        <v>88585335</v>
      </c>
      <c r="T315" s="205"/>
      <c r="V315" s="207"/>
    </row>
    <row r="316" spans="1:22" s="217" customFormat="1" ht="12.75" customHeight="1" x14ac:dyDescent="0.25">
      <c r="A316" s="305"/>
      <c r="B316" s="306"/>
      <c r="C316" s="307" t="s">
        <v>452</v>
      </c>
      <c r="D316" s="308"/>
      <c r="E316" s="309"/>
      <c r="F316" s="310"/>
      <c r="G316" s="311">
        <f>SUM(G317:G327)</f>
        <v>0</v>
      </c>
      <c r="H316" s="311">
        <f>SUM(H317:H327)</f>
        <v>10368135</v>
      </c>
      <c r="I316" s="311">
        <f t="shared" ref="I316:P316" si="274">SUM(I317:I327)</f>
        <v>10368135</v>
      </c>
      <c r="J316" s="311">
        <f t="shared" si="274"/>
        <v>0</v>
      </c>
      <c r="K316" s="311">
        <f t="shared" si="274"/>
        <v>0</v>
      </c>
      <c r="L316" s="311">
        <f t="shared" si="274"/>
        <v>0</v>
      </c>
      <c r="M316" s="311">
        <f t="shared" si="274"/>
        <v>0</v>
      </c>
      <c r="N316" s="311">
        <f t="shared" si="274"/>
        <v>0</v>
      </c>
      <c r="O316" s="311">
        <f t="shared" si="274"/>
        <v>0</v>
      </c>
      <c r="P316" s="311">
        <f t="shared" si="274"/>
        <v>0</v>
      </c>
      <c r="Q316" s="312"/>
      <c r="R316" s="313"/>
      <c r="S316" s="314"/>
      <c r="V316" s="218"/>
    </row>
    <row r="317" spans="1:22" s="196" customFormat="1" ht="12.75" customHeight="1" x14ac:dyDescent="0.25">
      <c r="A317" s="315"/>
      <c r="B317" s="316"/>
      <c r="C317" s="316" t="s">
        <v>453</v>
      </c>
      <c r="D317" s="317"/>
      <c r="E317" s="318"/>
      <c r="F317" s="319"/>
      <c r="G317" s="320">
        <v>0</v>
      </c>
      <c r="H317" s="320">
        <v>0</v>
      </c>
      <c r="I317" s="320">
        <f t="shared" ref="I317:I327" si="275">SUM(G317:H317)</f>
        <v>0</v>
      </c>
      <c r="J317" s="320">
        <v>0</v>
      </c>
      <c r="K317" s="321">
        <v>0</v>
      </c>
      <c r="L317" s="320">
        <f t="shared" ref="L317:L327" si="276">SUM(J317:K317)</f>
        <v>0</v>
      </c>
      <c r="M317" s="322">
        <v>0</v>
      </c>
      <c r="N317" s="322">
        <v>0</v>
      </c>
      <c r="O317" s="322">
        <f t="shared" ref="O317:O327" si="277">SUM(M317:N317)</f>
        <v>0</v>
      </c>
      <c r="P317" s="323">
        <f>O317</f>
        <v>0</v>
      </c>
      <c r="Q317" s="324"/>
      <c r="R317" s="325"/>
      <c r="S317" s="326"/>
      <c r="T317" s="222"/>
      <c r="U317" s="222"/>
      <c r="V317" s="223"/>
    </row>
    <row r="318" spans="1:22" s="196" customFormat="1" ht="12.75" customHeight="1" x14ac:dyDescent="0.25">
      <c r="A318" s="315"/>
      <c r="B318" s="316"/>
      <c r="C318" s="316" t="s">
        <v>454</v>
      </c>
      <c r="D318" s="317"/>
      <c r="E318" s="327"/>
      <c r="F318" s="328"/>
      <c r="G318" s="320">
        <v>0</v>
      </c>
      <c r="H318" s="320">
        <v>171142</v>
      </c>
      <c r="I318" s="320">
        <f t="shared" si="275"/>
        <v>171142</v>
      </c>
      <c r="J318" s="320">
        <v>0</v>
      </c>
      <c r="K318" s="321">
        <v>0</v>
      </c>
      <c r="L318" s="320">
        <f t="shared" si="276"/>
        <v>0</v>
      </c>
      <c r="M318" s="322">
        <v>0</v>
      </c>
      <c r="N318" s="322">
        <v>0</v>
      </c>
      <c r="O318" s="322">
        <f t="shared" si="277"/>
        <v>0</v>
      </c>
      <c r="P318" s="323">
        <f>O318</f>
        <v>0</v>
      </c>
      <c r="Q318" s="324"/>
      <c r="R318" s="329"/>
      <c r="S318" s="326"/>
      <c r="T318" s="222"/>
      <c r="U318" s="222"/>
    </row>
    <row r="319" spans="1:22" s="196" customFormat="1" ht="12.75" customHeight="1" x14ac:dyDescent="0.25">
      <c r="A319" s="315"/>
      <c r="B319" s="316"/>
      <c r="C319" s="316" t="s">
        <v>455</v>
      </c>
      <c r="D319" s="317"/>
      <c r="E319" s="327"/>
      <c r="F319" s="319"/>
      <c r="G319" s="320">
        <v>0</v>
      </c>
      <c r="H319" s="320">
        <v>0</v>
      </c>
      <c r="I319" s="320">
        <f t="shared" si="275"/>
        <v>0</v>
      </c>
      <c r="J319" s="320">
        <v>0</v>
      </c>
      <c r="K319" s="321">
        <v>0</v>
      </c>
      <c r="L319" s="320">
        <f t="shared" si="276"/>
        <v>0</v>
      </c>
      <c r="M319" s="322">
        <v>0</v>
      </c>
      <c r="N319" s="322">
        <v>0</v>
      </c>
      <c r="O319" s="322">
        <f t="shared" si="277"/>
        <v>0</v>
      </c>
      <c r="P319" s="323">
        <f t="shared" ref="P319:P327" si="278">O319</f>
        <v>0</v>
      </c>
      <c r="Q319" s="324"/>
      <c r="R319" s="325"/>
      <c r="S319" s="326"/>
      <c r="T319" s="222"/>
      <c r="U319" s="222"/>
    </row>
    <row r="320" spans="1:22" s="196" customFormat="1" ht="12.75" customHeight="1" x14ac:dyDescent="0.25">
      <c r="A320" s="315"/>
      <c r="B320" s="316"/>
      <c r="C320" s="316" t="s">
        <v>456</v>
      </c>
      <c r="D320" s="317"/>
      <c r="E320" s="327"/>
      <c r="F320" s="319"/>
      <c r="G320" s="320">
        <v>0</v>
      </c>
      <c r="H320" s="320">
        <v>0</v>
      </c>
      <c r="I320" s="320">
        <f t="shared" si="275"/>
        <v>0</v>
      </c>
      <c r="J320" s="320">
        <v>0</v>
      </c>
      <c r="K320" s="321">
        <v>0</v>
      </c>
      <c r="L320" s="320">
        <f t="shared" si="276"/>
        <v>0</v>
      </c>
      <c r="M320" s="322">
        <v>0</v>
      </c>
      <c r="N320" s="322">
        <v>0</v>
      </c>
      <c r="O320" s="322">
        <f t="shared" si="277"/>
        <v>0</v>
      </c>
      <c r="P320" s="323">
        <f t="shared" si="278"/>
        <v>0</v>
      </c>
      <c r="Q320" s="324"/>
      <c r="R320" s="329"/>
      <c r="S320" s="326"/>
      <c r="T320" s="222"/>
      <c r="U320" s="222"/>
    </row>
    <row r="321" spans="1:255" s="196" customFormat="1" ht="12.75" customHeight="1" x14ac:dyDescent="0.25">
      <c r="A321" s="315"/>
      <c r="B321" s="316"/>
      <c r="C321" s="316" t="s">
        <v>457</v>
      </c>
      <c r="D321" s="317"/>
      <c r="E321" s="327"/>
      <c r="F321" s="319"/>
      <c r="G321" s="320">
        <v>0</v>
      </c>
      <c r="H321" s="320">
        <v>0</v>
      </c>
      <c r="I321" s="320">
        <f t="shared" si="275"/>
        <v>0</v>
      </c>
      <c r="J321" s="320">
        <v>0</v>
      </c>
      <c r="K321" s="321">
        <v>0</v>
      </c>
      <c r="L321" s="320">
        <f t="shared" si="276"/>
        <v>0</v>
      </c>
      <c r="M321" s="322">
        <v>0</v>
      </c>
      <c r="N321" s="322">
        <v>0</v>
      </c>
      <c r="O321" s="322">
        <f t="shared" si="277"/>
        <v>0</v>
      </c>
      <c r="P321" s="323">
        <f t="shared" si="278"/>
        <v>0</v>
      </c>
      <c r="Q321" s="324"/>
      <c r="R321" s="325"/>
      <c r="S321" s="326"/>
      <c r="T321" s="222"/>
      <c r="U321" s="222"/>
    </row>
    <row r="322" spans="1:255" s="196" customFormat="1" ht="12.75" customHeight="1" x14ac:dyDescent="0.25">
      <c r="A322" s="315"/>
      <c r="B322" s="316"/>
      <c r="C322" s="316" t="s">
        <v>470</v>
      </c>
      <c r="D322" s="317"/>
      <c r="E322" s="327"/>
      <c r="F322" s="328"/>
      <c r="G322" s="320">
        <v>0</v>
      </c>
      <c r="H322" s="320">
        <v>3238038</v>
      </c>
      <c r="I322" s="320">
        <f t="shared" si="275"/>
        <v>3238038</v>
      </c>
      <c r="J322" s="320">
        <v>0</v>
      </c>
      <c r="K322" s="321">
        <v>0</v>
      </c>
      <c r="L322" s="320">
        <f t="shared" si="276"/>
        <v>0</v>
      </c>
      <c r="M322" s="322">
        <v>0</v>
      </c>
      <c r="N322" s="322">
        <v>0</v>
      </c>
      <c r="O322" s="322">
        <f t="shared" si="277"/>
        <v>0</v>
      </c>
      <c r="P322" s="323">
        <f t="shared" si="278"/>
        <v>0</v>
      </c>
      <c r="Q322" s="324"/>
      <c r="R322" s="329"/>
      <c r="S322" s="326"/>
      <c r="T322" s="222"/>
      <c r="U322" s="222"/>
    </row>
    <row r="323" spans="1:255" s="196" customFormat="1" ht="12.75" customHeight="1" x14ac:dyDescent="0.25">
      <c r="A323" s="315"/>
      <c r="B323" s="316"/>
      <c r="C323" s="316" t="s">
        <v>459</v>
      </c>
      <c r="D323" s="317"/>
      <c r="E323" s="327"/>
      <c r="F323" s="328"/>
      <c r="G323" s="320">
        <v>0</v>
      </c>
      <c r="H323" s="320">
        <v>0</v>
      </c>
      <c r="I323" s="320">
        <f t="shared" si="275"/>
        <v>0</v>
      </c>
      <c r="J323" s="320">
        <v>0</v>
      </c>
      <c r="K323" s="321">
        <v>0</v>
      </c>
      <c r="L323" s="320">
        <f t="shared" si="276"/>
        <v>0</v>
      </c>
      <c r="M323" s="322">
        <v>0</v>
      </c>
      <c r="N323" s="322">
        <v>0</v>
      </c>
      <c r="O323" s="322">
        <f t="shared" si="277"/>
        <v>0</v>
      </c>
      <c r="P323" s="323">
        <f t="shared" si="278"/>
        <v>0</v>
      </c>
      <c r="Q323" s="324"/>
      <c r="R323" s="329"/>
      <c r="S323" s="326"/>
      <c r="T323" s="222"/>
      <c r="U323" s="222"/>
    </row>
    <row r="324" spans="1:255" s="196" customFormat="1" ht="12.75" customHeight="1" x14ac:dyDescent="0.25">
      <c r="A324" s="315"/>
      <c r="B324" s="316"/>
      <c r="C324" s="330" t="s">
        <v>460</v>
      </c>
      <c r="D324" s="331"/>
      <c r="E324" s="332"/>
      <c r="F324" s="328"/>
      <c r="G324" s="320">
        <v>0</v>
      </c>
      <c r="H324" s="320">
        <v>5546077</v>
      </c>
      <c r="I324" s="320">
        <f t="shared" si="275"/>
        <v>5546077</v>
      </c>
      <c r="J324" s="320">
        <v>0</v>
      </c>
      <c r="K324" s="321">
        <v>0</v>
      </c>
      <c r="L324" s="320">
        <f t="shared" si="276"/>
        <v>0</v>
      </c>
      <c r="M324" s="322">
        <v>0</v>
      </c>
      <c r="N324" s="322">
        <v>0</v>
      </c>
      <c r="O324" s="322">
        <f t="shared" si="277"/>
        <v>0</v>
      </c>
      <c r="P324" s="323">
        <f t="shared" si="278"/>
        <v>0</v>
      </c>
      <c r="Q324" s="324"/>
      <c r="R324" s="333"/>
      <c r="S324" s="326"/>
      <c r="T324" s="222"/>
      <c r="U324" s="222"/>
    </row>
    <row r="325" spans="1:255" s="196" customFormat="1" ht="12.75" customHeight="1" x14ac:dyDescent="0.25">
      <c r="A325" s="315"/>
      <c r="B325" s="316"/>
      <c r="C325" s="330" t="s">
        <v>461</v>
      </c>
      <c r="D325" s="331"/>
      <c r="E325" s="332"/>
      <c r="F325" s="328"/>
      <c r="G325" s="320">
        <v>0</v>
      </c>
      <c r="H325" s="320">
        <v>809511</v>
      </c>
      <c r="I325" s="320">
        <f t="shared" si="275"/>
        <v>809511</v>
      </c>
      <c r="J325" s="320">
        <v>0</v>
      </c>
      <c r="K325" s="321">
        <v>0</v>
      </c>
      <c r="L325" s="320">
        <f t="shared" si="276"/>
        <v>0</v>
      </c>
      <c r="M325" s="322">
        <v>0</v>
      </c>
      <c r="N325" s="322">
        <v>0</v>
      </c>
      <c r="O325" s="322">
        <f t="shared" si="277"/>
        <v>0</v>
      </c>
      <c r="P325" s="323">
        <f t="shared" si="278"/>
        <v>0</v>
      </c>
      <c r="Q325" s="324"/>
      <c r="R325" s="333"/>
      <c r="S325" s="326"/>
      <c r="T325" s="222"/>
      <c r="U325" s="222"/>
    </row>
    <row r="326" spans="1:255" s="196" customFormat="1" ht="12.75" customHeight="1" x14ac:dyDescent="0.25">
      <c r="A326" s="315"/>
      <c r="B326" s="316"/>
      <c r="C326" s="330" t="s">
        <v>462</v>
      </c>
      <c r="D326" s="331"/>
      <c r="E326" s="332"/>
      <c r="F326" s="328"/>
      <c r="G326" s="320">
        <v>0</v>
      </c>
      <c r="H326" s="320">
        <v>150842</v>
      </c>
      <c r="I326" s="320">
        <f t="shared" si="275"/>
        <v>150842</v>
      </c>
      <c r="J326" s="320">
        <v>0</v>
      </c>
      <c r="K326" s="321">
        <v>0</v>
      </c>
      <c r="L326" s="320">
        <f t="shared" si="276"/>
        <v>0</v>
      </c>
      <c r="M326" s="322">
        <v>0</v>
      </c>
      <c r="N326" s="322">
        <v>0</v>
      </c>
      <c r="O326" s="322">
        <f t="shared" si="277"/>
        <v>0</v>
      </c>
      <c r="P326" s="323">
        <f t="shared" si="278"/>
        <v>0</v>
      </c>
      <c r="Q326" s="324"/>
      <c r="R326" s="333"/>
      <c r="S326" s="326"/>
      <c r="T326" s="222"/>
      <c r="U326" s="222"/>
    </row>
    <row r="327" spans="1:255" s="196" customFormat="1" ht="12.75" customHeight="1" x14ac:dyDescent="0.25">
      <c r="A327" s="315"/>
      <c r="B327" s="316"/>
      <c r="C327" s="330" t="s">
        <v>463</v>
      </c>
      <c r="D327" s="331"/>
      <c r="E327" s="332"/>
      <c r="F327" s="328"/>
      <c r="G327" s="320">
        <v>0</v>
      </c>
      <c r="H327" s="320">
        <v>452525</v>
      </c>
      <c r="I327" s="320">
        <f t="shared" si="275"/>
        <v>452525</v>
      </c>
      <c r="J327" s="320">
        <v>0</v>
      </c>
      <c r="K327" s="321">
        <v>0</v>
      </c>
      <c r="L327" s="320">
        <f t="shared" si="276"/>
        <v>0</v>
      </c>
      <c r="M327" s="322">
        <v>0</v>
      </c>
      <c r="N327" s="322">
        <v>0</v>
      </c>
      <c r="O327" s="322">
        <f t="shared" si="277"/>
        <v>0</v>
      </c>
      <c r="P327" s="323">
        <f t="shared" si="278"/>
        <v>0</v>
      </c>
      <c r="Q327" s="324"/>
      <c r="R327" s="333"/>
      <c r="S327" s="326"/>
      <c r="T327" s="222"/>
      <c r="U327" s="222"/>
    </row>
    <row r="328" spans="1:255" s="196" customFormat="1" ht="12.75" customHeight="1" x14ac:dyDescent="0.25">
      <c r="A328" s="334"/>
      <c r="B328" s="335"/>
      <c r="C328" s="336" t="s">
        <v>464</v>
      </c>
      <c r="D328" s="337"/>
      <c r="E328" s="318"/>
      <c r="F328" s="338"/>
      <c r="G328" s="339">
        <v>0</v>
      </c>
      <c r="H328" s="339">
        <v>0</v>
      </c>
      <c r="I328" s="339">
        <f>G328+H328</f>
        <v>0</v>
      </c>
      <c r="J328" s="339">
        <v>0</v>
      </c>
      <c r="K328" s="339">
        <v>0</v>
      </c>
      <c r="L328" s="339">
        <f>J328+K328</f>
        <v>0</v>
      </c>
      <c r="M328" s="339">
        <v>0</v>
      </c>
      <c r="N328" s="339">
        <v>0</v>
      </c>
      <c r="O328" s="339">
        <f>M328+N328</f>
        <v>0</v>
      </c>
      <c r="P328" s="340">
        <f>I328+L328+O328</f>
        <v>0</v>
      </c>
      <c r="Q328" s="338"/>
      <c r="R328" s="333"/>
      <c r="S328" s="326"/>
      <c r="T328" s="222"/>
      <c r="U328" s="222"/>
    </row>
    <row r="329" spans="1:255" s="196" customFormat="1" ht="12.75" customHeight="1" x14ac:dyDescent="0.25">
      <c r="A329" s="334"/>
      <c r="B329" s="335"/>
      <c r="C329" s="341" t="s">
        <v>467</v>
      </c>
      <c r="D329" s="342"/>
      <c r="E329" s="343"/>
      <c r="F329" s="344"/>
      <c r="G329" s="344">
        <f t="shared" ref="G329:P329" si="279">G316+G328</f>
        <v>0</v>
      </c>
      <c r="H329" s="344">
        <f t="shared" si="279"/>
        <v>10368135</v>
      </c>
      <c r="I329" s="344">
        <f t="shared" si="279"/>
        <v>10368135</v>
      </c>
      <c r="J329" s="344">
        <f t="shared" si="279"/>
        <v>0</v>
      </c>
      <c r="K329" s="344">
        <f t="shared" si="279"/>
        <v>0</v>
      </c>
      <c r="L329" s="344">
        <f t="shared" si="279"/>
        <v>0</v>
      </c>
      <c r="M329" s="344">
        <f t="shared" si="279"/>
        <v>0</v>
      </c>
      <c r="N329" s="344">
        <f t="shared" si="279"/>
        <v>0</v>
      </c>
      <c r="O329" s="344">
        <f t="shared" si="279"/>
        <v>0</v>
      </c>
      <c r="P329" s="344">
        <f t="shared" si="279"/>
        <v>0</v>
      </c>
      <c r="Q329" s="344"/>
      <c r="R329" s="345"/>
      <c r="S329" s="346"/>
    </row>
    <row r="330" spans="1:255" s="186" customFormat="1" ht="12.75" customHeight="1" x14ac:dyDescent="0.25">
      <c r="A330" s="347"/>
      <c r="B330" s="347"/>
      <c r="C330" s="1151" t="s">
        <v>483</v>
      </c>
      <c r="D330" s="1152"/>
      <c r="E330" s="1153"/>
      <c r="F330" s="348"/>
      <c r="G330" s="348">
        <f t="shared" ref="G330:P330" si="280">G329+G315</f>
        <v>0</v>
      </c>
      <c r="H330" s="348">
        <f t="shared" si="280"/>
        <v>10368135</v>
      </c>
      <c r="I330" s="348">
        <f t="shared" si="280"/>
        <v>10368135</v>
      </c>
      <c r="J330" s="348">
        <f t="shared" si="280"/>
        <v>0</v>
      </c>
      <c r="K330" s="348">
        <f t="shared" si="280"/>
        <v>0</v>
      </c>
      <c r="L330" s="348">
        <f t="shared" si="280"/>
        <v>0</v>
      </c>
      <c r="M330" s="348">
        <f t="shared" si="280"/>
        <v>0</v>
      </c>
      <c r="N330" s="348">
        <f t="shared" si="280"/>
        <v>0</v>
      </c>
      <c r="O330" s="348">
        <f t="shared" si="280"/>
        <v>0</v>
      </c>
      <c r="P330" s="348">
        <f t="shared" si="280"/>
        <v>0</v>
      </c>
      <c r="Q330" s="348"/>
      <c r="R330" s="349"/>
      <c r="S330" s="350"/>
      <c r="T330" s="240"/>
      <c r="U330" s="185"/>
      <c r="V330" s="185"/>
      <c r="W330" s="185"/>
      <c r="X330" s="185"/>
      <c r="Y330" s="185"/>
      <c r="Z330" s="185"/>
      <c r="AA330" s="185"/>
      <c r="AB330" s="185"/>
      <c r="AC330" s="185"/>
      <c r="AD330" s="185"/>
      <c r="AE330" s="185"/>
      <c r="AF330" s="185"/>
      <c r="AG330" s="185"/>
      <c r="AH330" s="185"/>
      <c r="AI330" s="185"/>
      <c r="AJ330" s="185"/>
      <c r="AK330" s="185"/>
      <c r="AL330" s="185"/>
      <c r="AM330" s="185"/>
      <c r="AN330" s="185"/>
      <c r="AO330" s="185"/>
      <c r="AP330" s="185"/>
      <c r="AQ330" s="185"/>
      <c r="AR330" s="185"/>
      <c r="AS330" s="185"/>
      <c r="AT330" s="185"/>
      <c r="AU330" s="185"/>
      <c r="AV330" s="185"/>
      <c r="AW330" s="185"/>
      <c r="AX330" s="185"/>
      <c r="AY330" s="185"/>
      <c r="AZ330" s="185"/>
      <c r="BA330" s="185"/>
      <c r="BB330" s="185"/>
      <c r="BC330" s="185"/>
      <c r="BD330" s="185"/>
      <c r="BE330" s="185"/>
      <c r="BF330" s="185"/>
      <c r="BG330" s="185"/>
      <c r="BH330" s="185"/>
      <c r="BI330" s="185"/>
      <c r="BJ330" s="185"/>
      <c r="BK330" s="185"/>
      <c r="BL330" s="185"/>
      <c r="BM330" s="185"/>
      <c r="BN330" s="185"/>
      <c r="BO330" s="185"/>
      <c r="BP330" s="185"/>
      <c r="BQ330" s="185"/>
      <c r="BR330" s="185"/>
      <c r="BS330" s="185"/>
      <c r="BT330" s="185"/>
      <c r="BU330" s="185"/>
      <c r="BV330" s="185"/>
      <c r="BW330" s="185"/>
      <c r="BX330" s="185"/>
      <c r="BY330" s="185"/>
      <c r="BZ330" s="185"/>
      <c r="CA330" s="185"/>
      <c r="CB330" s="185"/>
      <c r="CC330" s="185"/>
      <c r="CD330" s="185"/>
      <c r="CE330" s="185"/>
      <c r="CF330" s="185"/>
      <c r="CG330" s="185"/>
      <c r="CH330" s="185"/>
      <c r="CI330" s="185"/>
      <c r="CJ330" s="185"/>
      <c r="CK330" s="185"/>
      <c r="CL330" s="185"/>
      <c r="CM330" s="185"/>
      <c r="CN330" s="185"/>
      <c r="CO330" s="185"/>
      <c r="CP330" s="185"/>
      <c r="CQ330" s="185"/>
      <c r="CR330" s="185"/>
      <c r="CS330" s="185"/>
      <c r="CT330" s="185"/>
      <c r="CU330" s="185"/>
      <c r="CV330" s="185"/>
      <c r="CW330" s="185"/>
      <c r="CX330" s="185"/>
      <c r="CY330" s="185"/>
      <c r="CZ330" s="185"/>
      <c r="DA330" s="185"/>
      <c r="DB330" s="185"/>
      <c r="DC330" s="185"/>
      <c r="DD330" s="185"/>
      <c r="DE330" s="185"/>
      <c r="DF330" s="185"/>
      <c r="DG330" s="185"/>
      <c r="DH330" s="185"/>
      <c r="DI330" s="185"/>
      <c r="DJ330" s="185"/>
      <c r="DK330" s="185"/>
      <c r="DL330" s="185"/>
      <c r="DM330" s="185"/>
      <c r="DN330" s="185"/>
      <c r="DO330" s="185"/>
      <c r="DP330" s="185"/>
      <c r="DQ330" s="185"/>
      <c r="DR330" s="185"/>
      <c r="DS330" s="185"/>
      <c r="DT330" s="185"/>
      <c r="DU330" s="185"/>
      <c r="DV330" s="185"/>
      <c r="DW330" s="185"/>
      <c r="DX330" s="185"/>
      <c r="DY330" s="185"/>
      <c r="DZ330" s="185"/>
      <c r="EA330" s="185"/>
      <c r="EB330" s="185"/>
      <c r="EC330" s="185"/>
      <c r="ED330" s="185"/>
      <c r="EE330" s="185"/>
      <c r="EF330" s="185"/>
      <c r="EG330" s="185"/>
      <c r="EH330" s="185"/>
      <c r="EI330" s="185"/>
      <c r="EJ330" s="185"/>
      <c r="EK330" s="185"/>
      <c r="EL330" s="185"/>
      <c r="EM330" s="185"/>
      <c r="EN330" s="185"/>
      <c r="EO330" s="185"/>
      <c r="EP330" s="185"/>
      <c r="EQ330" s="185"/>
      <c r="ER330" s="185"/>
      <c r="ES330" s="185"/>
      <c r="ET330" s="185"/>
      <c r="EU330" s="185"/>
      <c r="EV330" s="185"/>
      <c r="EW330" s="185"/>
      <c r="EX330" s="185"/>
      <c r="EY330" s="185"/>
      <c r="EZ330" s="185"/>
      <c r="FA330" s="185"/>
      <c r="FB330" s="185"/>
      <c r="FC330" s="185"/>
      <c r="FD330" s="185"/>
      <c r="FE330" s="185"/>
      <c r="FF330" s="185"/>
      <c r="FG330" s="185"/>
      <c r="FH330" s="185"/>
      <c r="FI330" s="185"/>
      <c r="FJ330" s="185"/>
      <c r="FK330" s="185"/>
      <c r="FL330" s="185"/>
      <c r="FM330" s="185"/>
      <c r="FN330" s="185"/>
      <c r="FO330" s="185"/>
      <c r="FP330" s="185"/>
      <c r="FQ330" s="185"/>
      <c r="FR330" s="185"/>
      <c r="FS330" s="185"/>
      <c r="FT330" s="185"/>
      <c r="FU330" s="185"/>
      <c r="FV330" s="185"/>
      <c r="FW330" s="185"/>
      <c r="FX330" s="185"/>
      <c r="FY330" s="185"/>
      <c r="FZ330" s="185"/>
      <c r="GA330" s="185"/>
      <c r="GB330" s="185"/>
      <c r="GC330" s="185"/>
      <c r="GD330" s="185"/>
      <c r="GE330" s="185"/>
      <c r="GF330" s="185"/>
      <c r="GG330" s="185"/>
      <c r="GH330" s="185"/>
      <c r="GI330" s="185"/>
      <c r="GJ330" s="185"/>
      <c r="GK330" s="185"/>
      <c r="GL330" s="185"/>
      <c r="GM330" s="185"/>
      <c r="GN330" s="185"/>
      <c r="GO330" s="185"/>
      <c r="GP330" s="185"/>
      <c r="GQ330" s="185"/>
      <c r="GR330" s="185"/>
      <c r="GS330" s="185"/>
      <c r="GT330" s="185"/>
      <c r="GU330" s="185"/>
      <c r="GV330" s="185"/>
      <c r="GW330" s="185"/>
      <c r="GX330" s="185"/>
      <c r="GY330" s="185"/>
      <c r="GZ330" s="185"/>
      <c r="HA330" s="185"/>
      <c r="HB330" s="185"/>
      <c r="HC330" s="185"/>
      <c r="HD330" s="185"/>
      <c r="HE330" s="185"/>
      <c r="HF330" s="185"/>
      <c r="HG330" s="185"/>
      <c r="HH330" s="185"/>
      <c r="HI330" s="185"/>
      <c r="HJ330" s="185"/>
      <c r="HK330" s="185"/>
      <c r="HL330" s="185"/>
      <c r="HM330" s="185"/>
      <c r="HN330" s="185"/>
      <c r="HO330" s="185"/>
      <c r="HP330" s="185"/>
      <c r="HQ330" s="185"/>
      <c r="HR330" s="185"/>
      <c r="HS330" s="185"/>
      <c r="HT330" s="185"/>
      <c r="HU330" s="185"/>
      <c r="HV330" s="185"/>
      <c r="HW330" s="185"/>
      <c r="HX330" s="185"/>
      <c r="HY330" s="185"/>
      <c r="HZ330" s="185"/>
      <c r="IA330" s="185"/>
      <c r="IB330" s="185"/>
      <c r="IC330" s="185"/>
      <c r="ID330" s="185"/>
      <c r="IE330" s="185"/>
      <c r="IF330" s="185"/>
      <c r="IG330" s="185"/>
      <c r="IH330" s="185"/>
      <c r="II330" s="185"/>
      <c r="IJ330" s="185"/>
      <c r="IK330" s="185"/>
      <c r="IL330" s="185"/>
      <c r="IM330" s="185"/>
      <c r="IN330" s="185"/>
      <c r="IO330" s="185"/>
      <c r="IP330" s="185"/>
      <c r="IQ330" s="185"/>
      <c r="IR330" s="185"/>
      <c r="IS330" s="185"/>
      <c r="IT330" s="185"/>
      <c r="IU330" s="185"/>
    </row>
    <row r="331" spans="1:255" s="196" customFormat="1" ht="12.75" customHeight="1" x14ac:dyDescent="0.25">
      <c r="A331" s="351"/>
      <c r="B331" s="352"/>
      <c r="C331" s="353" t="s">
        <v>468</v>
      </c>
      <c r="D331" s="354"/>
      <c r="E331" s="355"/>
      <c r="F331" s="356"/>
      <c r="G331" s="356"/>
      <c r="H331" s="356"/>
      <c r="I331" s="356"/>
      <c r="J331" s="356"/>
      <c r="K331" s="356"/>
      <c r="L331" s="356"/>
      <c r="M331" s="356"/>
      <c r="N331" s="356"/>
      <c r="O331" s="356"/>
      <c r="P331" s="356"/>
      <c r="Q331" s="357"/>
      <c r="R331" s="345"/>
      <c r="S331" s="304"/>
    </row>
    <row r="332" spans="1:255" s="206" customFormat="1" ht="12.75" customHeight="1" x14ac:dyDescent="0.25">
      <c r="A332" s="295"/>
      <c r="B332" s="296"/>
      <c r="C332" s="297" t="s">
        <v>469</v>
      </c>
      <c r="D332" s="298"/>
      <c r="E332" s="299"/>
      <c r="F332" s="300"/>
      <c r="G332" s="301">
        <f>G313</f>
        <v>0</v>
      </c>
      <c r="H332" s="301">
        <f t="shared" ref="H332:P332" si="281">H313</f>
        <v>0</v>
      </c>
      <c r="I332" s="301">
        <f t="shared" si="281"/>
        <v>0</v>
      </c>
      <c r="J332" s="301">
        <f t="shared" si="281"/>
        <v>0</v>
      </c>
      <c r="K332" s="301">
        <f t="shared" si="281"/>
        <v>0</v>
      </c>
      <c r="L332" s="301">
        <f t="shared" si="281"/>
        <v>0</v>
      </c>
      <c r="M332" s="301">
        <f t="shared" si="281"/>
        <v>0</v>
      </c>
      <c r="N332" s="301">
        <f t="shared" si="281"/>
        <v>0</v>
      </c>
      <c r="O332" s="301">
        <f t="shared" si="281"/>
        <v>0</v>
      </c>
      <c r="P332" s="301">
        <f t="shared" si="281"/>
        <v>0</v>
      </c>
      <c r="Q332" s="301"/>
      <c r="R332" s="349"/>
      <c r="S332" s="350"/>
      <c r="T332" s="240"/>
      <c r="V332" s="207"/>
    </row>
    <row r="333" spans="1:255" s="217" customFormat="1" ht="12.75" customHeight="1" x14ac:dyDescent="0.25">
      <c r="A333" s="305"/>
      <c r="B333" s="306"/>
      <c r="C333" s="307" t="s">
        <v>452</v>
      </c>
      <c r="D333" s="308"/>
      <c r="E333" s="309"/>
      <c r="F333" s="310"/>
      <c r="G333" s="311">
        <f t="shared" ref="G333:P333" si="282">SUM(G334:G344)</f>
        <v>0</v>
      </c>
      <c r="H333" s="311">
        <f t="shared" si="282"/>
        <v>10368135</v>
      </c>
      <c r="I333" s="358">
        <f t="shared" si="282"/>
        <v>10368135</v>
      </c>
      <c r="J333" s="311">
        <f t="shared" si="282"/>
        <v>0</v>
      </c>
      <c r="K333" s="311">
        <f t="shared" si="282"/>
        <v>0</v>
      </c>
      <c r="L333" s="358">
        <f t="shared" si="282"/>
        <v>0</v>
      </c>
      <c r="M333" s="311">
        <f t="shared" si="282"/>
        <v>0</v>
      </c>
      <c r="N333" s="311">
        <f t="shared" si="282"/>
        <v>0</v>
      </c>
      <c r="O333" s="358">
        <f t="shared" si="282"/>
        <v>0</v>
      </c>
      <c r="P333" s="311">
        <f t="shared" si="282"/>
        <v>0</v>
      </c>
      <c r="Q333" s="312"/>
      <c r="R333" s="359"/>
      <c r="S333" s="314"/>
      <c r="V333" s="218"/>
    </row>
    <row r="334" spans="1:255" s="196" customFormat="1" ht="12.75" customHeight="1" x14ac:dyDescent="0.25">
      <c r="A334" s="315"/>
      <c r="B334" s="316"/>
      <c r="C334" s="316" t="s">
        <v>453</v>
      </c>
      <c r="D334" s="317"/>
      <c r="E334" s="318"/>
      <c r="F334" s="319"/>
      <c r="G334" s="320">
        <v>0</v>
      </c>
      <c r="H334" s="320">
        <v>0</v>
      </c>
      <c r="I334" s="320">
        <f t="shared" ref="I334:I344" si="283">SUM(G334:H334)</f>
        <v>0</v>
      </c>
      <c r="J334" s="320">
        <v>0</v>
      </c>
      <c r="K334" s="321">
        <v>0</v>
      </c>
      <c r="L334" s="320">
        <f t="shared" ref="L334:L344" si="284">SUM(J334:K334)</f>
        <v>0</v>
      </c>
      <c r="M334" s="322">
        <v>0</v>
      </c>
      <c r="N334" s="322">
        <v>0</v>
      </c>
      <c r="O334" s="322">
        <f t="shared" ref="O334:O344" si="285">SUM(M334:N334)</f>
        <v>0</v>
      </c>
      <c r="P334" s="323">
        <f>O334</f>
        <v>0</v>
      </c>
      <c r="Q334" s="324"/>
      <c r="R334" s="325"/>
      <c r="S334" s="326"/>
      <c r="T334" s="222"/>
      <c r="U334" s="222"/>
      <c r="V334" s="223"/>
    </row>
    <row r="335" spans="1:255" s="196" customFormat="1" ht="12.75" customHeight="1" x14ac:dyDescent="0.25">
      <c r="A335" s="315"/>
      <c r="B335" s="316"/>
      <c r="C335" s="316" t="s">
        <v>454</v>
      </c>
      <c r="D335" s="317"/>
      <c r="E335" s="327"/>
      <c r="F335" s="328"/>
      <c r="G335" s="320">
        <v>0</v>
      </c>
      <c r="H335" s="320">
        <v>171142</v>
      </c>
      <c r="I335" s="320">
        <f t="shared" si="283"/>
        <v>171142</v>
      </c>
      <c r="J335" s="320">
        <v>0</v>
      </c>
      <c r="K335" s="321">
        <v>0</v>
      </c>
      <c r="L335" s="320">
        <f t="shared" si="284"/>
        <v>0</v>
      </c>
      <c r="M335" s="322">
        <v>0</v>
      </c>
      <c r="N335" s="322">
        <v>0</v>
      </c>
      <c r="O335" s="322">
        <f t="shared" si="285"/>
        <v>0</v>
      </c>
      <c r="P335" s="323">
        <f>O335</f>
        <v>0</v>
      </c>
      <c r="Q335" s="324"/>
      <c r="R335" s="329"/>
      <c r="S335" s="326"/>
      <c r="T335" s="222"/>
      <c r="U335" s="222"/>
    </row>
    <row r="336" spans="1:255" s="196" customFormat="1" ht="12.75" customHeight="1" x14ac:dyDescent="0.25">
      <c r="A336" s="315"/>
      <c r="B336" s="316"/>
      <c r="C336" s="316" t="s">
        <v>455</v>
      </c>
      <c r="D336" s="317"/>
      <c r="E336" s="327"/>
      <c r="F336" s="319"/>
      <c r="G336" s="320">
        <v>0</v>
      </c>
      <c r="H336" s="320">
        <v>0</v>
      </c>
      <c r="I336" s="320">
        <f t="shared" si="283"/>
        <v>0</v>
      </c>
      <c r="J336" s="320">
        <v>0</v>
      </c>
      <c r="K336" s="321">
        <v>0</v>
      </c>
      <c r="L336" s="320">
        <f t="shared" si="284"/>
        <v>0</v>
      </c>
      <c r="M336" s="322">
        <v>0</v>
      </c>
      <c r="N336" s="322">
        <v>0</v>
      </c>
      <c r="O336" s="322">
        <f t="shared" si="285"/>
        <v>0</v>
      </c>
      <c r="P336" s="323">
        <f t="shared" ref="P336:P344" si="286">O336</f>
        <v>0</v>
      </c>
      <c r="Q336" s="324"/>
      <c r="R336" s="325"/>
      <c r="S336" s="326"/>
      <c r="T336" s="222"/>
      <c r="U336" s="222"/>
    </row>
    <row r="337" spans="1:255" s="196" customFormat="1" ht="12.75" customHeight="1" x14ac:dyDescent="0.25">
      <c r="A337" s="315"/>
      <c r="B337" s="316"/>
      <c r="C337" s="316" t="s">
        <v>456</v>
      </c>
      <c r="D337" s="317"/>
      <c r="E337" s="327"/>
      <c r="F337" s="319"/>
      <c r="G337" s="320">
        <v>0</v>
      </c>
      <c r="H337" s="320">
        <v>0</v>
      </c>
      <c r="I337" s="320">
        <f t="shared" si="283"/>
        <v>0</v>
      </c>
      <c r="J337" s="320">
        <v>0</v>
      </c>
      <c r="K337" s="321">
        <v>0</v>
      </c>
      <c r="L337" s="320">
        <f t="shared" si="284"/>
        <v>0</v>
      </c>
      <c r="M337" s="322">
        <v>0</v>
      </c>
      <c r="N337" s="322">
        <v>0</v>
      </c>
      <c r="O337" s="322">
        <f t="shared" si="285"/>
        <v>0</v>
      </c>
      <c r="P337" s="323">
        <f t="shared" si="286"/>
        <v>0</v>
      </c>
      <c r="Q337" s="324"/>
      <c r="R337" s="329"/>
      <c r="S337" s="326"/>
      <c r="T337" s="222"/>
      <c r="U337" s="222"/>
    </row>
    <row r="338" spans="1:255" s="196" customFormat="1" ht="12.75" customHeight="1" x14ac:dyDescent="0.25">
      <c r="A338" s="315"/>
      <c r="B338" s="316"/>
      <c r="C338" s="316" t="s">
        <v>457</v>
      </c>
      <c r="D338" s="317"/>
      <c r="E338" s="327"/>
      <c r="F338" s="319"/>
      <c r="G338" s="320">
        <v>0</v>
      </c>
      <c r="H338" s="320">
        <v>0</v>
      </c>
      <c r="I338" s="320">
        <f t="shared" si="283"/>
        <v>0</v>
      </c>
      <c r="J338" s="320">
        <v>0</v>
      </c>
      <c r="K338" s="321">
        <v>0</v>
      </c>
      <c r="L338" s="320">
        <f t="shared" si="284"/>
        <v>0</v>
      </c>
      <c r="M338" s="322">
        <v>0</v>
      </c>
      <c r="N338" s="322">
        <v>0</v>
      </c>
      <c r="O338" s="322">
        <f t="shared" si="285"/>
        <v>0</v>
      </c>
      <c r="P338" s="323">
        <f t="shared" si="286"/>
        <v>0</v>
      </c>
      <c r="Q338" s="324"/>
      <c r="R338" s="325"/>
      <c r="S338" s="326"/>
      <c r="T338" s="222"/>
      <c r="U338" s="222"/>
    </row>
    <row r="339" spans="1:255" s="196" customFormat="1" ht="12.75" customHeight="1" x14ac:dyDescent="0.25">
      <c r="A339" s="315"/>
      <c r="B339" s="316"/>
      <c r="C339" s="316" t="s">
        <v>470</v>
      </c>
      <c r="D339" s="317"/>
      <c r="E339" s="327"/>
      <c r="F339" s="328"/>
      <c r="G339" s="320">
        <v>0</v>
      </c>
      <c r="H339" s="320">
        <v>3238038</v>
      </c>
      <c r="I339" s="320">
        <f t="shared" si="283"/>
        <v>3238038</v>
      </c>
      <c r="J339" s="320">
        <v>0</v>
      </c>
      <c r="K339" s="321">
        <v>0</v>
      </c>
      <c r="L339" s="320">
        <f t="shared" si="284"/>
        <v>0</v>
      </c>
      <c r="M339" s="322">
        <v>0</v>
      </c>
      <c r="N339" s="322">
        <v>0</v>
      </c>
      <c r="O339" s="322">
        <f t="shared" si="285"/>
        <v>0</v>
      </c>
      <c r="P339" s="323">
        <f t="shared" si="286"/>
        <v>0</v>
      </c>
      <c r="Q339" s="324"/>
      <c r="R339" s="329"/>
      <c r="S339" s="326"/>
      <c r="T339" s="222"/>
      <c r="U339" s="222"/>
    </row>
    <row r="340" spans="1:255" s="196" customFormat="1" ht="12.75" customHeight="1" x14ac:dyDescent="0.25">
      <c r="A340" s="315"/>
      <c r="B340" s="316"/>
      <c r="C340" s="316" t="s">
        <v>459</v>
      </c>
      <c r="D340" s="317"/>
      <c r="E340" s="327"/>
      <c r="F340" s="328"/>
      <c r="G340" s="320">
        <v>0</v>
      </c>
      <c r="H340" s="320">
        <v>0</v>
      </c>
      <c r="I340" s="320">
        <f t="shared" si="283"/>
        <v>0</v>
      </c>
      <c r="J340" s="320">
        <v>0</v>
      </c>
      <c r="K340" s="321">
        <v>0</v>
      </c>
      <c r="L340" s="320">
        <f t="shared" si="284"/>
        <v>0</v>
      </c>
      <c r="M340" s="322">
        <v>0</v>
      </c>
      <c r="N340" s="322">
        <v>0</v>
      </c>
      <c r="O340" s="322">
        <f t="shared" si="285"/>
        <v>0</v>
      </c>
      <c r="P340" s="323">
        <f t="shared" si="286"/>
        <v>0</v>
      </c>
      <c r="Q340" s="324"/>
      <c r="R340" s="329"/>
      <c r="S340" s="326"/>
      <c r="T340" s="222"/>
      <c r="U340" s="222"/>
    </row>
    <row r="341" spans="1:255" s="196" customFormat="1" ht="12.75" customHeight="1" x14ac:dyDescent="0.25">
      <c r="A341" s="315"/>
      <c r="B341" s="316"/>
      <c r="C341" s="330" t="s">
        <v>460</v>
      </c>
      <c r="D341" s="331"/>
      <c r="E341" s="332"/>
      <c r="F341" s="328"/>
      <c r="G341" s="320">
        <v>0</v>
      </c>
      <c r="H341" s="320">
        <v>5546077</v>
      </c>
      <c r="I341" s="320">
        <f t="shared" si="283"/>
        <v>5546077</v>
      </c>
      <c r="J341" s="320">
        <v>0</v>
      </c>
      <c r="K341" s="321">
        <v>0</v>
      </c>
      <c r="L341" s="320">
        <f t="shared" si="284"/>
        <v>0</v>
      </c>
      <c r="M341" s="322">
        <v>0</v>
      </c>
      <c r="N341" s="322">
        <v>0</v>
      </c>
      <c r="O341" s="322">
        <f t="shared" si="285"/>
        <v>0</v>
      </c>
      <c r="P341" s="323">
        <f t="shared" si="286"/>
        <v>0</v>
      </c>
      <c r="Q341" s="324"/>
      <c r="R341" s="333"/>
      <c r="S341" s="326"/>
      <c r="T341" s="222"/>
      <c r="U341" s="222"/>
    </row>
    <row r="342" spans="1:255" s="196" customFormat="1" ht="12.75" customHeight="1" x14ac:dyDescent="0.25">
      <c r="A342" s="315"/>
      <c r="B342" s="316"/>
      <c r="C342" s="330" t="s">
        <v>461</v>
      </c>
      <c r="D342" s="331"/>
      <c r="E342" s="332"/>
      <c r="F342" s="328"/>
      <c r="G342" s="320">
        <v>0</v>
      </c>
      <c r="H342" s="320">
        <v>809511</v>
      </c>
      <c r="I342" s="320">
        <f t="shared" si="283"/>
        <v>809511</v>
      </c>
      <c r="J342" s="320">
        <v>0</v>
      </c>
      <c r="K342" s="321">
        <v>0</v>
      </c>
      <c r="L342" s="320">
        <f t="shared" si="284"/>
        <v>0</v>
      </c>
      <c r="M342" s="322">
        <v>0</v>
      </c>
      <c r="N342" s="322">
        <v>0</v>
      </c>
      <c r="O342" s="322">
        <f t="shared" si="285"/>
        <v>0</v>
      </c>
      <c r="P342" s="323">
        <f t="shared" si="286"/>
        <v>0</v>
      </c>
      <c r="Q342" s="324"/>
      <c r="R342" s="333"/>
      <c r="S342" s="326"/>
      <c r="T342" s="222"/>
      <c r="U342" s="222"/>
    </row>
    <row r="343" spans="1:255" s="196" customFormat="1" ht="12.75" customHeight="1" x14ac:dyDescent="0.25">
      <c r="A343" s="315"/>
      <c r="B343" s="316"/>
      <c r="C343" s="330" t="s">
        <v>462</v>
      </c>
      <c r="D343" s="331"/>
      <c r="E343" s="332"/>
      <c r="F343" s="328"/>
      <c r="G343" s="320">
        <v>0</v>
      </c>
      <c r="H343" s="320">
        <v>150842</v>
      </c>
      <c r="I343" s="320">
        <f t="shared" si="283"/>
        <v>150842</v>
      </c>
      <c r="J343" s="320">
        <v>0</v>
      </c>
      <c r="K343" s="321">
        <v>0</v>
      </c>
      <c r="L343" s="320">
        <f t="shared" si="284"/>
        <v>0</v>
      </c>
      <c r="M343" s="322">
        <v>0</v>
      </c>
      <c r="N343" s="322">
        <v>0</v>
      </c>
      <c r="O343" s="322">
        <f t="shared" si="285"/>
        <v>0</v>
      </c>
      <c r="P343" s="323">
        <f t="shared" si="286"/>
        <v>0</v>
      </c>
      <c r="Q343" s="324"/>
      <c r="R343" s="333"/>
      <c r="S343" s="326"/>
      <c r="T343" s="222"/>
      <c r="U343" s="222"/>
    </row>
    <row r="344" spans="1:255" s="196" customFormat="1" ht="12.75" customHeight="1" x14ac:dyDescent="0.25">
      <c r="A344" s="315"/>
      <c r="B344" s="316"/>
      <c r="C344" s="330" t="s">
        <v>463</v>
      </c>
      <c r="D344" s="331"/>
      <c r="E344" s="332"/>
      <c r="F344" s="328"/>
      <c r="G344" s="320">
        <v>0</v>
      </c>
      <c r="H344" s="320">
        <v>452525</v>
      </c>
      <c r="I344" s="320">
        <f t="shared" si="283"/>
        <v>452525</v>
      </c>
      <c r="J344" s="320">
        <v>0</v>
      </c>
      <c r="K344" s="321">
        <v>0</v>
      </c>
      <c r="L344" s="320">
        <f t="shared" si="284"/>
        <v>0</v>
      </c>
      <c r="M344" s="322">
        <v>0</v>
      </c>
      <c r="N344" s="322">
        <v>0</v>
      </c>
      <c r="O344" s="322">
        <f t="shared" si="285"/>
        <v>0</v>
      </c>
      <c r="P344" s="323">
        <f t="shared" si="286"/>
        <v>0</v>
      </c>
      <c r="Q344" s="324"/>
      <c r="R344" s="333"/>
      <c r="S344" s="326"/>
      <c r="T344" s="222"/>
      <c r="U344" s="222"/>
    </row>
    <row r="345" spans="1:255" s="196" customFormat="1" ht="12.75" customHeight="1" x14ac:dyDescent="0.25">
      <c r="A345" s="334"/>
      <c r="B345" s="335"/>
      <c r="C345" s="336" t="s">
        <v>484</v>
      </c>
      <c r="D345" s="337"/>
      <c r="E345" s="318"/>
      <c r="F345" s="338"/>
      <c r="G345" s="339">
        <v>0</v>
      </c>
      <c r="H345" s="339">
        <v>0</v>
      </c>
      <c r="I345" s="339">
        <f>G345+H345</f>
        <v>0</v>
      </c>
      <c r="J345" s="339">
        <v>0</v>
      </c>
      <c r="K345" s="339">
        <v>0</v>
      </c>
      <c r="L345" s="339">
        <f>J345+K345</f>
        <v>0</v>
      </c>
      <c r="M345" s="339">
        <v>0</v>
      </c>
      <c r="N345" s="360">
        <v>0</v>
      </c>
      <c r="O345" s="339">
        <f>M345+N345</f>
        <v>0</v>
      </c>
      <c r="P345" s="340">
        <f>I345+L345+O345</f>
        <v>0</v>
      </c>
      <c r="Q345" s="338"/>
      <c r="R345" s="361"/>
      <c r="S345" s="326"/>
      <c r="T345" s="222"/>
    </row>
    <row r="346" spans="1:255" s="196" customFormat="1" ht="12.75" customHeight="1" x14ac:dyDescent="0.3">
      <c r="A346" s="334"/>
      <c r="B346" s="335"/>
      <c r="C346" s="341" t="s">
        <v>467</v>
      </c>
      <c r="D346" s="342"/>
      <c r="E346" s="343"/>
      <c r="F346" s="344"/>
      <c r="G346" s="344">
        <f t="shared" ref="G346:L346" si="287">G333+G345</f>
        <v>0</v>
      </c>
      <c r="H346" s="344">
        <f t="shared" si="287"/>
        <v>10368135</v>
      </c>
      <c r="I346" s="344">
        <f t="shared" si="287"/>
        <v>10368135</v>
      </c>
      <c r="J346" s="344">
        <f t="shared" si="287"/>
        <v>0</v>
      </c>
      <c r="K346" s="344">
        <f t="shared" si="287"/>
        <v>0</v>
      </c>
      <c r="L346" s="344">
        <f t="shared" si="287"/>
        <v>0</v>
      </c>
      <c r="M346" s="344">
        <f>M333+M345</f>
        <v>0</v>
      </c>
      <c r="N346" s="344">
        <f t="shared" ref="N346:O346" si="288">N333+N345</f>
        <v>0</v>
      </c>
      <c r="O346" s="344">
        <f t="shared" si="288"/>
        <v>0</v>
      </c>
      <c r="P346" s="344">
        <f>P333+P345</f>
        <v>0</v>
      </c>
      <c r="Q346" s="344"/>
      <c r="R346" s="362"/>
      <c r="S346" s="363"/>
      <c r="T346" s="259"/>
    </row>
    <row r="347" spans="1:255" s="269" customFormat="1" ht="12.75" customHeight="1" x14ac:dyDescent="0.25">
      <c r="A347" s="364"/>
      <c r="B347" s="365"/>
      <c r="C347" s="341" t="s">
        <v>483</v>
      </c>
      <c r="D347" s="366"/>
      <c r="E347" s="367"/>
      <c r="F347" s="344"/>
      <c r="G347" s="344">
        <f t="shared" ref="G347:O347" si="289">G346+G332</f>
        <v>0</v>
      </c>
      <c r="H347" s="344">
        <f t="shared" si="289"/>
        <v>10368135</v>
      </c>
      <c r="I347" s="344">
        <f t="shared" si="289"/>
        <v>10368135</v>
      </c>
      <c r="J347" s="344">
        <f t="shared" si="289"/>
        <v>0</v>
      </c>
      <c r="K347" s="344">
        <f t="shared" si="289"/>
        <v>0</v>
      </c>
      <c r="L347" s="344">
        <f t="shared" si="289"/>
        <v>0</v>
      </c>
      <c r="M347" s="344">
        <f t="shared" si="289"/>
        <v>0</v>
      </c>
      <c r="N347" s="344">
        <f t="shared" si="289"/>
        <v>0</v>
      </c>
      <c r="O347" s="344">
        <f t="shared" si="289"/>
        <v>0</v>
      </c>
      <c r="P347" s="344">
        <f>P346+P332</f>
        <v>0</v>
      </c>
      <c r="Q347" s="368"/>
      <c r="R347" s="349"/>
      <c r="S347" s="369"/>
      <c r="T347" s="222"/>
    </row>
    <row r="348" spans="1:255" s="186" customFormat="1" ht="12.75" customHeight="1" x14ac:dyDescent="0.25">
      <c r="A348" s="347"/>
      <c r="B348" s="347"/>
      <c r="C348" s="1151" t="s">
        <v>476</v>
      </c>
      <c r="D348" s="1152"/>
      <c r="E348" s="1153"/>
      <c r="F348" s="348"/>
      <c r="G348" s="348">
        <f t="shared" ref="G348:L348" si="290">G330-G347</f>
        <v>0</v>
      </c>
      <c r="H348" s="348">
        <f t="shared" si="290"/>
        <v>0</v>
      </c>
      <c r="I348" s="348">
        <f t="shared" si="290"/>
        <v>0</v>
      </c>
      <c r="J348" s="348">
        <f t="shared" si="290"/>
        <v>0</v>
      </c>
      <c r="K348" s="348">
        <f t="shared" si="290"/>
        <v>0</v>
      </c>
      <c r="L348" s="348">
        <f t="shared" si="290"/>
        <v>0</v>
      </c>
      <c r="M348" s="348">
        <f>M330-M347</f>
        <v>0</v>
      </c>
      <c r="N348" s="370">
        <f t="shared" ref="N348:P348" si="291">N330-N347</f>
        <v>0</v>
      </c>
      <c r="O348" s="348">
        <f t="shared" si="291"/>
        <v>0</v>
      </c>
      <c r="P348" s="348">
        <f t="shared" si="291"/>
        <v>0</v>
      </c>
      <c r="Q348" s="348"/>
      <c r="R348" s="371" t="e">
        <f>#REF!</f>
        <v>#REF!</v>
      </c>
      <c r="S348" s="369" t="e">
        <f>R348-P348</f>
        <v>#REF!</v>
      </c>
      <c r="T348" s="264"/>
      <c r="U348" s="185"/>
      <c r="V348" s="185"/>
      <c r="W348" s="185"/>
      <c r="X348" s="185"/>
      <c r="Y348" s="185"/>
      <c r="Z348" s="185"/>
      <c r="AA348" s="185"/>
      <c r="AB348" s="185"/>
      <c r="AC348" s="185"/>
      <c r="AD348" s="185"/>
      <c r="AE348" s="185"/>
      <c r="AF348" s="185"/>
      <c r="AG348" s="185"/>
      <c r="AH348" s="185"/>
      <c r="AI348" s="185"/>
      <c r="AJ348" s="185"/>
      <c r="AK348" s="185"/>
      <c r="AL348" s="185"/>
      <c r="AM348" s="185"/>
      <c r="AN348" s="185"/>
      <c r="AO348" s="185"/>
      <c r="AP348" s="185"/>
      <c r="AQ348" s="185"/>
      <c r="AR348" s="185"/>
      <c r="AS348" s="185"/>
      <c r="AT348" s="185"/>
      <c r="AU348" s="185"/>
      <c r="AV348" s="185"/>
      <c r="AW348" s="185"/>
      <c r="AX348" s="185"/>
      <c r="AY348" s="185"/>
      <c r="AZ348" s="185"/>
      <c r="BA348" s="185"/>
      <c r="BB348" s="185"/>
      <c r="BC348" s="185"/>
      <c r="BD348" s="185"/>
      <c r="BE348" s="185"/>
      <c r="BF348" s="185"/>
      <c r="BG348" s="185"/>
      <c r="BH348" s="185"/>
      <c r="BI348" s="185"/>
      <c r="BJ348" s="185"/>
      <c r="BK348" s="185"/>
      <c r="BL348" s="185"/>
      <c r="BM348" s="185"/>
      <c r="BN348" s="185"/>
      <c r="BO348" s="185"/>
      <c r="BP348" s="185"/>
      <c r="BQ348" s="185"/>
      <c r="BR348" s="185"/>
      <c r="BS348" s="185"/>
      <c r="BT348" s="185"/>
      <c r="BU348" s="185"/>
      <c r="BV348" s="185"/>
      <c r="BW348" s="185"/>
      <c r="BX348" s="185"/>
      <c r="BY348" s="185"/>
      <c r="BZ348" s="185"/>
      <c r="CA348" s="185"/>
      <c r="CB348" s="185"/>
      <c r="CC348" s="185"/>
      <c r="CD348" s="185"/>
      <c r="CE348" s="185"/>
      <c r="CF348" s="185"/>
      <c r="CG348" s="185"/>
      <c r="CH348" s="185"/>
      <c r="CI348" s="185"/>
      <c r="CJ348" s="185"/>
      <c r="CK348" s="185"/>
      <c r="CL348" s="185"/>
      <c r="CM348" s="185"/>
      <c r="CN348" s="185"/>
      <c r="CO348" s="185"/>
      <c r="CP348" s="185"/>
      <c r="CQ348" s="185"/>
      <c r="CR348" s="185"/>
      <c r="CS348" s="185"/>
      <c r="CT348" s="185"/>
      <c r="CU348" s="185"/>
      <c r="CV348" s="185"/>
      <c r="CW348" s="185"/>
      <c r="CX348" s="185"/>
      <c r="CY348" s="185"/>
      <c r="CZ348" s="185"/>
      <c r="DA348" s="185"/>
      <c r="DB348" s="185"/>
      <c r="DC348" s="185"/>
      <c r="DD348" s="185"/>
      <c r="DE348" s="185"/>
      <c r="DF348" s="185"/>
      <c r="DG348" s="185"/>
      <c r="DH348" s="185"/>
      <c r="DI348" s="185"/>
      <c r="DJ348" s="185"/>
      <c r="DK348" s="185"/>
      <c r="DL348" s="185"/>
      <c r="DM348" s="185"/>
      <c r="DN348" s="185"/>
      <c r="DO348" s="185"/>
      <c r="DP348" s="185"/>
      <c r="DQ348" s="185"/>
      <c r="DR348" s="185"/>
      <c r="DS348" s="185"/>
      <c r="DT348" s="185"/>
      <c r="DU348" s="185"/>
      <c r="DV348" s="185"/>
      <c r="DW348" s="185"/>
      <c r="DX348" s="185"/>
      <c r="DY348" s="185"/>
      <c r="DZ348" s="185"/>
      <c r="EA348" s="185"/>
      <c r="EB348" s="185"/>
      <c r="EC348" s="185"/>
      <c r="ED348" s="185"/>
      <c r="EE348" s="185"/>
      <c r="EF348" s="185"/>
      <c r="EG348" s="185"/>
      <c r="EH348" s="185"/>
      <c r="EI348" s="185"/>
      <c r="EJ348" s="185"/>
      <c r="EK348" s="185"/>
      <c r="EL348" s="185"/>
      <c r="EM348" s="185"/>
      <c r="EN348" s="185"/>
      <c r="EO348" s="185"/>
      <c r="EP348" s="185"/>
      <c r="EQ348" s="185"/>
      <c r="ER348" s="185"/>
      <c r="ES348" s="185"/>
      <c r="ET348" s="185"/>
      <c r="EU348" s="185"/>
      <c r="EV348" s="185"/>
      <c r="EW348" s="185"/>
      <c r="EX348" s="185"/>
      <c r="EY348" s="185"/>
      <c r="EZ348" s="185"/>
      <c r="FA348" s="185"/>
      <c r="FB348" s="185"/>
      <c r="FC348" s="185"/>
      <c r="FD348" s="185"/>
      <c r="FE348" s="185"/>
      <c r="FF348" s="185"/>
      <c r="FG348" s="185"/>
      <c r="FH348" s="185"/>
      <c r="FI348" s="185"/>
      <c r="FJ348" s="185"/>
      <c r="FK348" s="185"/>
      <c r="FL348" s="185"/>
      <c r="FM348" s="185"/>
      <c r="FN348" s="185"/>
      <c r="FO348" s="185"/>
      <c r="FP348" s="185"/>
      <c r="FQ348" s="185"/>
      <c r="FR348" s="185"/>
      <c r="FS348" s="185"/>
      <c r="FT348" s="185"/>
      <c r="FU348" s="185"/>
      <c r="FV348" s="185"/>
      <c r="FW348" s="185"/>
      <c r="FX348" s="185"/>
      <c r="FY348" s="185"/>
      <c r="FZ348" s="185"/>
      <c r="GA348" s="185"/>
      <c r="GB348" s="185"/>
      <c r="GC348" s="185"/>
      <c r="GD348" s="185"/>
      <c r="GE348" s="185"/>
      <c r="GF348" s="185"/>
      <c r="GG348" s="185"/>
      <c r="GH348" s="185"/>
      <c r="GI348" s="185"/>
      <c r="GJ348" s="185"/>
      <c r="GK348" s="185"/>
      <c r="GL348" s="185"/>
      <c r="GM348" s="185"/>
      <c r="GN348" s="185"/>
      <c r="GO348" s="185"/>
      <c r="GP348" s="185"/>
      <c r="GQ348" s="185"/>
      <c r="GR348" s="185"/>
      <c r="GS348" s="185"/>
      <c r="GT348" s="185"/>
      <c r="GU348" s="185"/>
      <c r="GV348" s="185"/>
      <c r="GW348" s="185"/>
      <c r="GX348" s="185"/>
      <c r="GY348" s="185"/>
      <c r="GZ348" s="185"/>
      <c r="HA348" s="185"/>
      <c r="HB348" s="185"/>
      <c r="HC348" s="185"/>
      <c r="HD348" s="185"/>
      <c r="HE348" s="185"/>
      <c r="HF348" s="185"/>
      <c r="HG348" s="185"/>
      <c r="HH348" s="185"/>
      <c r="HI348" s="185"/>
      <c r="HJ348" s="185"/>
      <c r="HK348" s="185"/>
      <c r="HL348" s="185"/>
      <c r="HM348" s="185"/>
      <c r="HN348" s="185"/>
      <c r="HO348" s="185"/>
      <c r="HP348" s="185"/>
      <c r="HQ348" s="185"/>
      <c r="HR348" s="185"/>
      <c r="HS348" s="185"/>
      <c r="HT348" s="185"/>
      <c r="HU348" s="185"/>
      <c r="HV348" s="185"/>
      <c r="HW348" s="185"/>
      <c r="HX348" s="185"/>
      <c r="HY348" s="185"/>
      <c r="HZ348" s="185"/>
      <c r="IA348" s="185"/>
      <c r="IB348" s="185"/>
      <c r="IC348" s="185"/>
      <c r="ID348" s="185"/>
      <c r="IE348" s="185"/>
      <c r="IF348" s="185"/>
      <c r="IG348" s="185"/>
      <c r="IH348" s="185"/>
      <c r="II348" s="185"/>
      <c r="IJ348" s="185"/>
      <c r="IK348" s="185"/>
      <c r="IL348" s="185"/>
      <c r="IM348" s="185"/>
      <c r="IN348" s="185"/>
      <c r="IO348" s="185"/>
      <c r="IP348" s="185"/>
      <c r="IQ348" s="185"/>
      <c r="IR348" s="185"/>
      <c r="IS348" s="185"/>
      <c r="IT348" s="185"/>
      <c r="IU348" s="185"/>
    </row>
  </sheetData>
  <mergeCells count="220">
    <mergeCell ref="A3:Q3"/>
    <mergeCell ref="A4:Q4"/>
    <mergeCell ref="A5:Q5"/>
    <mergeCell ref="A12:A14"/>
    <mergeCell ref="B12:B14"/>
    <mergeCell ref="C12:E14"/>
    <mergeCell ref="F12:F14"/>
    <mergeCell ref="G12:I12"/>
    <mergeCell ref="J12:L12"/>
    <mergeCell ref="M12:O12"/>
    <mergeCell ref="O13:O14"/>
    <mergeCell ref="C15:E15"/>
    <mergeCell ref="C21:E21"/>
    <mergeCell ref="C22:E22"/>
    <mergeCell ref="C23:E23"/>
    <mergeCell ref="C24:E24"/>
    <mergeCell ref="P12:P14"/>
    <mergeCell ref="Q12:Q14"/>
    <mergeCell ref="G13:G14"/>
    <mergeCell ref="H13:H14"/>
    <mergeCell ref="I13:I14"/>
    <mergeCell ref="J13:J14"/>
    <mergeCell ref="K13:K14"/>
    <mergeCell ref="L13:L14"/>
    <mergeCell ref="M13:M14"/>
    <mergeCell ref="N13:N14"/>
    <mergeCell ref="C32:E32"/>
    <mergeCell ref="C35:E35"/>
    <mergeCell ref="C36:E36"/>
    <mergeCell ref="C37:E37"/>
    <mergeCell ref="C38:E38"/>
    <mergeCell ref="C39:E39"/>
    <mergeCell ref="C25:E25"/>
    <mergeCell ref="C26:E26"/>
    <mergeCell ref="C27:E27"/>
    <mergeCell ref="C29:E29"/>
    <mergeCell ref="C30:E30"/>
    <mergeCell ref="C31:E31"/>
    <mergeCell ref="C47:E47"/>
    <mergeCell ref="C48:E48"/>
    <mergeCell ref="C49:E49"/>
    <mergeCell ref="C50:E50"/>
    <mergeCell ref="C52:E52"/>
    <mergeCell ref="C53:E53"/>
    <mergeCell ref="C40:E40"/>
    <mergeCell ref="C41:E41"/>
    <mergeCell ref="C42:E42"/>
    <mergeCell ref="C43:E43"/>
    <mergeCell ref="C44:E44"/>
    <mergeCell ref="C45:E45"/>
    <mergeCell ref="C61:E61"/>
    <mergeCell ref="C64:E64"/>
    <mergeCell ref="C66:E66"/>
    <mergeCell ref="C67:E67"/>
    <mergeCell ref="C68:E68"/>
    <mergeCell ref="C69:E69"/>
    <mergeCell ref="C55:E55"/>
    <mergeCell ref="C56:E56"/>
    <mergeCell ref="C57:E57"/>
    <mergeCell ref="C58:E58"/>
    <mergeCell ref="C59:E59"/>
    <mergeCell ref="C60:E60"/>
    <mergeCell ref="C77:E77"/>
    <mergeCell ref="C79:E79"/>
    <mergeCell ref="C80:E80"/>
    <mergeCell ref="C82:E82"/>
    <mergeCell ref="C83:E83"/>
    <mergeCell ref="C84:E84"/>
    <mergeCell ref="C70:E70"/>
    <mergeCell ref="C71:E71"/>
    <mergeCell ref="C72:E72"/>
    <mergeCell ref="C73:E73"/>
    <mergeCell ref="C74:E74"/>
    <mergeCell ref="C75:E75"/>
    <mergeCell ref="C96:E96"/>
    <mergeCell ref="C97:E97"/>
    <mergeCell ref="C98:E98"/>
    <mergeCell ref="C99:E99"/>
    <mergeCell ref="C100:E100"/>
    <mergeCell ref="C102:E102"/>
    <mergeCell ref="C87:E87"/>
    <mergeCell ref="C88:E88"/>
    <mergeCell ref="C89:E89"/>
    <mergeCell ref="C91:E91"/>
    <mergeCell ref="C92:E92"/>
    <mergeCell ref="C95:E95"/>
    <mergeCell ref="C117:E117"/>
    <mergeCell ref="C118:E118"/>
    <mergeCell ref="C119:E119"/>
    <mergeCell ref="C122:E122"/>
    <mergeCell ref="C123:E123"/>
    <mergeCell ref="C125:E125"/>
    <mergeCell ref="C104:E104"/>
    <mergeCell ref="C107:E107"/>
    <mergeCell ref="C108:E108"/>
    <mergeCell ref="C112:E112"/>
    <mergeCell ref="C113:E113"/>
    <mergeCell ref="C114:E114"/>
    <mergeCell ref="C133:E133"/>
    <mergeCell ref="C135:E135"/>
    <mergeCell ref="C136:E136"/>
    <mergeCell ref="C137:E137"/>
    <mergeCell ref="C139:E139"/>
    <mergeCell ref="C140:E140"/>
    <mergeCell ref="C126:E126"/>
    <mergeCell ref="C128:E128"/>
    <mergeCell ref="C129:E129"/>
    <mergeCell ref="C130:E130"/>
    <mergeCell ref="C131:E131"/>
    <mergeCell ref="C132:E132"/>
    <mergeCell ref="C149:E149"/>
    <mergeCell ref="C150:E150"/>
    <mergeCell ref="C151:E151"/>
    <mergeCell ref="C152:E152"/>
    <mergeCell ref="C153:E153"/>
    <mergeCell ref="C154:E154"/>
    <mergeCell ref="C141:E141"/>
    <mergeCell ref="C142:E142"/>
    <mergeCell ref="C143:E143"/>
    <mergeCell ref="C144:E144"/>
    <mergeCell ref="C145:E145"/>
    <mergeCell ref="C146:E146"/>
    <mergeCell ref="C163:E163"/>
    <mergeCell ref="C164:E164"/>
    <mergeCell ref="C166:E166"/>
    <mergeCell ref="C167:E167"/>
    <mergeCell ref="C170:E170"/>
    <mergeCell ref="C171:E171"/>
    <mergeCell ref="C156:E156"/>
    <mergeCell ref="C157:E157"/>
    <mergeCell ref="C158:E158"/>
    <mergeCell ref="C159:E159"/>
    <mergeCell ref="C161:E161"/>
    <mergeCell ref="C162:E162"/>
    <mergeCell ref="C180:E180"/>
    <mergeCell ref="C181:E181"/>
    <mergeCell ref="C182:E182"/>
    <mergeCell ref="C183:E183"/>
    <mergeCell ref="C184:E184"/>
    <mergeCell ref="C185:E185"/>
    <mergeCell ref="C172:E172"/>
    <mergeCell ref="C173:E173"/>
    <mergeCell ref="C175:E175"/>
    <mergeCell ref="C176:E176"/>
    <mergeCell ref="C177:E177"/>
    <mergeCell ref="C179:E179"/>
    <mergeCell ref="C195:E195"/>
    <mergeCell ref="C196:E196"/>
    <mergeCell ref="C197:E197"/>
    <mergeCell ref="C198:E198"/>
    <mergeCell ref="C199:E199"/>
    <mergeCell ref="C201:E201"/>
    <mergeCell ref="C186:E186"/>
    <mergeCell ref="C187:E187"/>
    <mergeCell ref="C191:E191"/>
    <mergeCell ref="C192:E192"/>
    <mergeCell ref="C193:E193"/>
    <mergeCell ref="C194:E194"/>
    <mergeCell ref="C208:E208"/>
    <mergeCell ref="C210:E210"/>
    <mergeCell ref="C211:E211"/>
    <mergeCell ref="C212:E212"/>
    <mergeCell ref="C213:E213"/>
    <mergeCell ref="C214:E214"/>
    <mergeCell ref="C202:E202"/>
    <mergeCell ref="C203:E203"/>
    <mergeCell ref="C204:E204"/>
    <mergeCell ref="C205:E205"/>
    <mergeCell ref="C206:E206"/>
    <mergeCell ref="C207:E207"/>
    <mergeCell ref="C222:E222"/>
    <mergeCell ref="C223:E223"/>
    <mergeCell ref="C224:E224"/>
    <mergeCell ref="C225:E225"/>
    <mergeCell ref="C227:E227"/>
    <mergeCell ref="C228:E228"/>
    <mergeCell ref="C215:E215"/>
    <mergeCell ref="C216:E216"/>
    <mergeCell ref="C218:E218"/>
    <mergeCell ref="C219:E219"/>
    <mergeCell ref="C220:E220"/>
    <mergeCell ref="C221:E221"/>
    <mergeCell ref="C236:E236"/>
    <mergeCell ref="C237:E237"/>
    <mergeCell ref="C238:E238"/>
    <mergeCell ref="C239:E239"/>
    <mergeCell ref="C240:E240"/>
    <mergeCell ref="C241:E241"/>
    <mergeCell ref="C229:E229"/>
    <mergeCell ref="C230:E230"/>
    <mergeCell ref="C231:E231"/>
    <mergeCell ref="C232:E232"/>
    <mergeCell ref="C233:E233"/>
    <mergeCell ref="C235:E235"/>
    <mergeCell ref="C249:E249"/>
    <mergeCell ref="C250:E250"/>
    <mergeCell ref="C251:E251"/>
    <mergeCell ref="C252:E252"/>
    <mergeCell ref="C253:E253"/>
    <mergeCell ref="C254:E254"/>
    <mergeCell ref="C242:E242"/>
    <mergeCell ref="C243:E243"/>
    <mergeCell ref="C245:E245"/>
    <mergeCell ref="C246:E246"/>
    <mergeCell ref="C247:E247"/>
    <mergeCell ref="C248:E248"/>
    <mergeCell ref="C330:E330"/>
    <mergeCell ref="C348:E348"/>
    <mergeCell ref="C263:E263"/>
    <mergeCell ref="C264:E264"/>
    <mergeCell ref="C302:E302"/>
    <mergeCell ref="N304:O304"/>
    <mergeCell ref="P304:Q304"/>
    <mergeCell ref="N312:P312"/>
    <mergeCell ref="C255:E255"/>
    <mergeCell ref="C257:E257"/>
    <mergeCell ref="C258:E258"/>
    <mergeCell ref="C259:E259"/>
    <mergeCell ref="C260:E260"/>
    <mergeCell ref="C261:E261"/>
  </mergeCells>
  <printOptions horizontalCentered="1"/>
  <pageMargins left="0.19685039370078741" right="0.70866141732283472" top="0.74803149606299213" bottom="0.74803149606299213" header="0.31496062992125984" footer="0.31496062992125984"/>
  <pageSetup paperSize="5" scale="76" fitToHeight="11" orientation="landscape" horizontalDpi="4294967294" r:id="rId1"/>
  <headerFooter>
    <oddFooter>&amp;L&amp;P&amp;C&amp;8SPJ Bulan September  2023</oddFooter>
  </headerFooter>
  <rowBreaks count="2" manualBreakCount="2">
    <brk id="71" max="16" man="1"/>
    <brk id="102"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IU354"/>
  <sheetViews>
    <sheetView view="pageBreakPreview" topLeftCell="B1" zoomScale="95" zoomScaleSheetLayoutView="95" workbookViewId="0">
      <pane ySplit="15" topLeftCell="A72" activePane="bottomLeft" state="frozen"/>
      <selection activeCell="T7" sqref="T7:U7"/>
      <selection pane="bottomLeft" activeCell="T7" sqref="T7:U7"/>
    </sheetView>
  </sheetViews>
  <sheetFormatPr defaultColWidth="5.33203125" defaultRowHeight="18.75" customHeight="1" x14ac:dyDescent="0.25"/>
  <cols>
    <col min="1" max="1" width="5.44140625" style="17" customWidth="1"/>
    <col min="2" max="2" width="26.109375" style="17" customWidth="1"/>
    <col min="3" max="3" width="14.88671875" style="17" customWidth="1"/>
    <col min="4" max="4" width="1.44140625" style="17" customWidth="1"/>
    <col min="5" max="5" width="27.5546875" style="17" customWidth="1"/>
    <col min="6" max="6" width="13.109375" style="294" customWidth="1"/>
    <col min="7" max="9" width="12.5546875" style="294" hidden="1" customWidth="1"/>
    <col min="10" max="15" width="11.109375" style="294" hidden="1" customWidth="1"/>
    <col min="16" max="16" width="12.5546875" style="294" customWidth="1"/>
    <col min="17" max="17" width="11.88671875" style="294" customWidth="1"/>
    <col min="18" max="18" width="12" style="279" bestFit="1" customWidth="1"/>
    <col min="19" max="19" width="15" style="279" bestFit="1" customWidth="1"/>
    <col min="20" max="20" width="13.33203125" style="17" customWidth="1"/>
    <col min="21" max="21" width="12.5546875" style="17" bestFit="1" customWidth="1"/>
    <col min="22" max="22" width="14.5546875" style="17" bestFit="1" customWidth="1"/>
    <col min="23" max="255" width="5.33203125" style="17"/>
    <col min="256" max="256" width="4.5546875" style="17" customWidth="1"/>
    <col min="257" max="257" width="21.33203125" style="17" customWidth="1"/>
    <col min="258" max="258" width="8.44140625" style="17" customWidth="1"/>
    <col min="259" max="259" width="1.44140625" style="17" customWidth="1"/>
    <col min="260" max="260" width="24.33203125" style="17" customWidth="1"/>
    <col min="261" max="261" width="6.5546875" style="17" customWidth="1"/>
    <col min="262" max="262" width="13.6640625" style="17" customWidth="1"/>
    <col min="263" max="263" width="12.33203125" style="17" customWidth="1"/>
    <col min="264" max="264" width="10.6640625" style="17" customWidth="1"/>
    <col min="265" max="265" width="10.5546875" style="17" customWidth="1"/>
    <col min="266" max="272" width="11.5546875" style="17" customWidth="1"/>
    <col min="273" max="273" width="13.33203125" style="17" customWidth="1"/>
    <col min="274" max="274" width="5.33203125" style="17"/>
    <col min="275" max="275" width="9.109375" style="17" customWidth="1"/>
    <col min="276" max="276" width="11.88671875" style="17" bestFit="1" customWidth="1"/>
    <col min="277" max="277" width="12.5546875" style="17" bestFit="1" customWidth="1"/>
    <col min="278" max="278" width="14.5546875" style="17" bestFit="1" customWidth="1"/>
    <col min="279" max="511" width="5.33203125" style="17"/>
    <col min="512" max="512" width="4.5546875" style="17" customWidth="1"/>
    <col min="513" max="513" width="21.33203125" style="17" customWidth="1"/>
    <col min="514" max="514" width="8.44140625" style="17" customWidth="1"/>
    <col min="515" max="515" width="1.44140625" style="17" customWidth="1"/>
    <col min="516" max="516" width="24.33203125" style="17" customWidth="1"/>
    <col min="517" max="517" width="6.5546875" style="17" customWidth="1"/>
    <col min="518" max="518" width="13.6640625" style="17" customWidth="1"/>
    <col min="519" max="519" width="12.33203125" style="17" customWidth="1"/>
    <col min="520" max="520" width="10.6640625" style="17" customWidth="1"/>
    <col min="521" max="521" width="10.5546875" style="17" customWidth="1"/>
    <col min="522" max="528" width="11.5546875" style="17" customWidth="1"/>
    <col min="529" max="529" width="13.33203125" style="17" customWidth="1"/>
    <col min="530" max="530" width="5.33203125" style="17"/>
    <col min="531" max="531" width="9.109375" style="17" customWidth="1"/>
    <col min="532" max="532" width="11.88671875" style="17" bestFit="1" customWidth="1"/>
    <col min="533" max="533" width="12.5546875" style="17" bestFit="1" customWidth="1"/>
    <col min="534" max="534" width="14.5546875" style="17" bestFit="1" customWidth="1"/>
    <col min="535" max="767" width="5.33203125" style="17"/>
    <col min="768" max="768" width="4.5546875" style="17" customWidth="1"/>
    <col min="769" max="769" width="21.33203125" style="17" customWidth="1"/>
    <col min="770" max="770" width="8.44140625" style="17" customWidth="1"/>
    <col min="771" max="771" width="1.44140625" style="17" customWidth="1"/>
    <col min="772" max="772" width="24.33203125" style="17" customWidth="1"/>
    <col min="773" max="773" width="6.5546875" style="17" customWidth="1"/>
    <col min="774" max="774" width="13.6640625" style="17" customWidth="1"/>
    <col min="775" max="775" width="12.33203125" style="17" customWidth="1"/>
    <col min="776" max="776" width="10.6640625" style="17" customWidth="1"/>
    <col min="777" max="777" width="10.5546875" style="17" customWidth="1"/>
    <col min="778" max="784" width="11.5546875" style="17" customWidth="1"/>
    <col min="785" max="785" width="13.33203125" style="17" customWidth="1"/>
    <col min="786" max="786" width="5.33203125" style="17"/>
    <col min="787" max="787" width="9.109375" style="17" customWidth="1"/>
    <col min="788" max="788" width="11.88671875" style="17" bestFit="1" customWidth="1"/>
    <col min="789" max="789" width="12.5546875" style="17" bestFit="1" customWidth="1"/>
    <col min="790" max="790" width="14.5546875" style="17" bestFit="1" customWidth="1"/>
    <col min="791" max="1023" width="5.33203125" style="17"/>
    <col min="1024" max="1024" width="4.5546875" style="17" customWidth="1"/>
    <col min="1025" max="1025" width="21.33203125" style="17" customWidth="1"/>
    <col min="1026" max="1026" width="8.44140625" style="17" customWidth="1"/>
    <col min="1027" max="1027" width="1.44140625" style="17" customWidth="1"/>
    <col min="1028" max="1028" width="24.33203125" style="17" customWidth="1"/>
    <col min="1029" max="1029" width="6.5546875" style="17" customWidth="1"/>
    <col min="1030" max="1030" width="13.6640625" style="17" customWidth="1"/>
    <col min="1031" max="1031" width="12.33203125" style="17" customWidth="1"/>
    <col min="1032" max="1032" width="10.6640625" style="17" customWidth="1"/>
    <col min="1033" max="1033" width="10.5546875" style="17" customWidth="1"/>
    <col min="1034" max="1040" width="11.5546875" style="17" customWidth="1"/>
    <col min="1041" max="1041" width="13.33203125" style="17" customWidth="1"/>
    <col min="1042" max="1042" width="5.33203125" style="17"/>
    <col min="1043" max="1043" width="9.109375" style="17" customWidth="1"/>
    <col min="1044" max="1044" width="11.88671875" style="17" bestFit="1" customWidth="1"/>
    <col min="1045" max="1045" width="12.5546875" style="17" bestFit="1" customWidth="1"/>
    <col min="1046" max="1046" width="14.5546875" style="17" bestFit="1" customWidth="1"/>
    <col min="1047" max="1279" width="5.33203125" style="17"/>
    <col min="1280" max="1280" width="4.5546875" style="17" customWidth="1"/>
    <col min="1281" max="1281" width="21.33203125" style="17" customWidth="1"/>
    <col min="1282" max="1282" width="8.44140625" style="17" customWidth="1"/>
    <col min="1283" max="1283" width="1.44140625" style="17" customWidth="1"/>
    <col min="1284" max="1284" width="24.33203125" style="17" customWidth="1"/>
    <col min="1285" max="1285" width="6.5546875" style="17" customWidth="1"/>
    <col min="1286" max="1286" width="13.6640625" style="17" customWidth="1"/>
    <col min="1287" max="1287" width="12.33203125" style="17" customWidth="1"/>
    <col min="1288" max="1288" width="10.6640625" style="17" customWidth="1"/>
    <col min="1289" max="1289" width="10.5546875" style="17" customWidth="1"/>
    <col min="1290" max="1296" width="11.5546875" style="17" customWidth="1"/>
    <col min="1297" max="1297" width="13.33203125" style="17" customWidth="1"/>
    <col min="1298" max="1298" width="5.33203125" style="17"/>
    <col min="1299" max="1299" width="9.109375" style="17" customWidth="1"/>
    <col min="1300" max="1300" width="11.88671875" style="17" bestFit="1" customWidth="1"/>
    <col min="1301" max="1301" width="12.5546875" style="17" bestFit="1" customWidth="1"/>
    <col min="1302" max="1302" width="14.5546875" style="17" bestFit="1" customWidth="1"/>
    <col min="1303" max="1535" width="5.33203125" style="17"/>
    <col min="1536" max="1536" width="4.5546875" style="17" customWidth="1"/>
    <col min="1537" max="1537" width="21.33203125" style="17" customWidth="1"/>
    <col min="1538" max="1538" width="8.44140625" style="17" customWidth="1"/>
    <col min="1539" max="1539" width="1.44140625" style="17" customWidth="1"/>
    <col min="1540" max="1540" width="24.33203125" style="17" customWidth="1"/>
    <col min="1541" max="1541" width="6.5546875" style="17" customWidth="1"/>
    <col min="1542" max="1542" width="13.6640625" style="17" customWidth="1"/>
    <col min="1543" max="1543" width="12.33203125" style="17" customWidth="1"/>
    <col min="1544" max="1544" width="10.6640625" style="17" customWidth="1"/>
    <col min="1545" max="1545" width="10.5546875" style="17" customWidth="1"/>
    <col min="1546" max="1552" width="11.5546875" style="17" customWidth="1"/>
    <col min="1553" max="1553" width="13.33203125" style="17" customWidth="1"/>
    <col min="1554" max="1554" width="5.33203125" style="17"/>
    <col min="1555" max="1555" width="9.109375" style="17" customWidth="1"/>
    <col min="1556" max="1556" width="11.88671875" style="17" bestFit="1" customWidth="1"/>
    <col min="1557" max="1557" width="12.5546875" style="17" bestFit="1" customWidth="1"/>
    <col min="1558" max="1558" width="14.5546875" style="17" bestFit="1" customWidth="1"/>
    <col min="1559" max="1791" width="5.33203125" style="17"/>
    <col min="1792" max="1792" width="4.5546875" style="17" customWidth="1"/>
    <col min="1793" max="1793" width="21.33203125" style="17" customWidth="1"/>
    <col min="1794" max="1794" width="8.44140625" style="17" customWidth="1"/>
    <col min="1795" max="1795" width="1.44140625" style="17" customWidth="1"/>
    <col min="1796" max="1796" width="24.33203125" style="17" customWidth="1"/>
    <col min="1797" max="1797" width="6.5546875" style="17" customWidth="1"/>
    <col min="1798" max="1798" width="13.6640625" style="17" customWidth="1"/>
    <col min="1799" max="1799" width="12.33203125" style="17" customWidth="1"/>
    <col min="1800" max="1800" width="10.6640625" style="17" customWidth="1"/>
    <col min="1801" max="1801" width="10.5546875" style="17" customWidth="1"/>
    <col min="1802" max="1808" width="11.5546875" style="17" customWidth="1"/>
    <col min="1809" max="1809" width="13.33203125" style="17" customWidth="1"/>
    <col min="1810" max="1810" width="5.33203125" style="17"/>
    <col min="1811" max="1811" width="9.109375" style="17" customWidth="1"/>
    <col min="1812" max="1812" width="11.88671875" style="17" bestFit="1" customWidth="1"/>
    <col min="1813" max="1813" width="12.5546875" style="17" bestFit="1" customWidth="1"/>
    <col min="1814" max="1814" width="14.5546875" style="17" bestFit="1" customWidth="1"/>
    <col min="1815" max="2047" width="5.33203125" style="17"/>
    <col min="2048" max="2048" width="4.5546875" style="17" customWidth="1"/>
    <col min="2049" max="2049" width="21.33203125" style="17" customWidth="1"/>
    <col min="2050" max="2050" width="8.44140625" style="17" customWidth="1"/>
    <col min="2051" max="2051" width="1.44140625" style="17" customWidth="1"/>
    <col min="2052" max="2052" width="24.33203125" style="17" customWidth="1"/>
    <col min="2053" max="2053" width="6.5546875" style="17" customWidth="1"/>
    <col min="2054" max="2054" width="13.6640625" style="17" customWidth="1"/>
    <col min="2055" max="2055" width="12.33203125" style="17" customWidth="1"/>
    <col min="2056" max="2056" width="10.6640625" style="17" customWidth="1"/>
    <col min="2057" max="2057" width="10.5546875" style="17" customWidth="1"/>
    <col min="2058" max="2064" width="11.5546875" style="17" customWidth="1"/>
    <col min="2065" max="2065" width="13.33203125" style="17" customWidth="1"/>
    <col min="2066" max="2066" width="5.33203125" style="17"/>
    <col min="2067" max="2067" width="9.109375" style="17" customWidth="1"/>
    <col min="2068" max="2068" width="11.88671875" style="17" bestFit="1" customWidth="1"/>
    <col min="2069" max="2069" width="12.5546875" style="17" bestFit="1" customWidth="1"/>
    <col min="2070" max="2070" width="14.5546875" style="17" bestFit="1" customWidth="1"/>
    <col min="2071" max="2303" width="5.33203125" style="17"/>
    <col min="2304" max="2304" width="4.5546875" style="17" customWidth="1"/>
    <col min="2305" max="2305" width="21.33203125" style="17" customWidth="1"/>
    <col min="2306" max="2306" width="8.44140625" style="17" customWidth="1"/>
    <col min="2307" max="2307" width="1.44140625" style="17" customWidth="1"/>
    <col min="2308" max="2308" width="24.33203125" style="17" customWidth="1"/>
    <col min="2309" max="2309" width="6.5546875" style="17" customWidth="1"/>
    <col min="2310" max="2310" width="13.6640625" style="17" customWidth="1"/>
    <col min="2311" max="2311" width="12.33203125" style="17" customWidth="1"/>
    <col min="2312" max="2312" width="10.6640625" style="17" customWidth="1"/>
    <col min="2313" max="2313" width="10.5546875" style="17" customWidth="1"/>
    <col min="2314" max="2320" width="11.5546875" style="17" customWidth="1"/>
    <col min="2321" max="2321" width="13.33203125" style="17" customWidth="1"/>
    <col min="2322" max="2322" width="5.33203125" style="17"/>
    <col min="2323" max="2323" width="9.109375" style="17" customWidth="1"/>
    <col min="2324" max="2324" width="11.88671875" style="17" bestFit="1" customWidth="1"/>
    <col min="2325" max="2325" width="12.5546875" style="17" bestFit="1" customWidth="1"/>
    <col min="2326" max="2326" width="14.5546875" style="17" bestFit="1" customWidth="1"/>
    <col min="2327" max="2559" width="5.33203125" style="17"/>
    <col min="2560" max="2560" width="4.5546875" style="17" customWidth="1"/>
    <col min="2561" max="2561" width="21.33203125" style="17" customWidth="1"/>
    <col min="2562" max="2562" width="8.44140625" style="17" customWidth="1"/>
    <col min="2563" max="2563" width="1.44140625" style="17" customWidth="1"/>
    <col min="2564" max="2564" width="24.33203125" style="17" customWidth="1"/>
    <col min="2565" max="2565" width="6.5546875" style="17" customWidth="1"/>
    <col min="2566" max="2566" width="13.6640625" style="17" customWidth="1"/>
    <col min="2567" max="2567" width="12.33203125" style="17" customWidth="1"/>
    <col min="2568" max="2568" width="10.6640625" style="17" customWidth="1"/>
    <col min="2569" max="2569" width="10.5546875" style="17" customWidth="1"/>
    <col min="2570" max="2576" width="11.5546875" style="17" customWidth="1"/>
    <col min="2577" max="2577" width="13.33203125" style="17" customWidth="1"/>
    <col min="2578" max="2578" width="5.33203125" style="17"/>
    <col min="2579" max="2579" width="9.109375" style="17" customWidth="1"/>
    <col min="2580" max="2580" width="11.88671875" style="17" bestFit="1" customWidth="1"/>
    <col min="2581" max="2581" width="12.5546875" style="17" bestFit="1" customWidth="1"/>
    <col min="2582" max="2582" width="14.5546875" style="17" bestFit="1" customWidth="1"/>
    <col min="2583" max="2815" width="5.33203125" style="17"/>
    <col min="2816" max="2816" width="4.5546875" style="17" customWidth="1"/>
    <col min="2817" max="2817" width="21.33203125" style="17" customWidth="1"/>
    <col min="2818" max="2818" width="8.44140625" style="17" customWidth="1"/>
    <col min="2819" max="2819" width="1.44140625" style="17" customWidth="1"/>
    <col min="2820" max="2820" width="24.33203125" style="17" customWidth="1"/>
    <col min="2821" max="2821" width="6.5546875" style="17" customWidth="1"/>
    <col min="2822" max="2822" width="13.6640625" style="17" customWidth="1"/>
    <col min="2823" max="2823" width="12.33203125" style="17" customWidth="1"/>
    <col min="2824" max="2824" width="10.6640625" style="17" customWidth="1"/>
    <col min="2825" max="2825" width="10.5546875" style="17" customWidth="1"/>
    <col min="2826" max="2832" width="11.5546875" style="17" customWidth="1"/>
    <col min="2833" max="2833" width="13.33203125" style="17" customWidth="1"/>
    <col min="2834" max="2834" width="5.33203125" style="17"/>
    <col min="2835" max="2835" width="9.109375" style="17" customWidth="1"/>
    <col min="2836" max="2836" width="11.88671875" style="17" bestFit="1" customWidth="1"/>
    <col min="2837" max="2837" width="12.5546875" style="17" bestFit="1" customWidth="1"/>
    <col min="2838" max="2838" width="14.5546875" style="17" bestFit="1" customWidth="1"/>
    <col min="2839" max="3071" width="5.33203125" style="17"/>
    <col min="3072" max="3072" width="4.5546875" style="17" customWidth="1"/>
    <col min="3073" max="3073" width="21.33203125" style="17" customWidth="1"/>
    <col min="3074" max="3074" width="8.44140625" style="17" customWidth="1"/>
    <col min="3075" max="3075" width="1.44140625" style="17" customWidth="1"/>
    <col min="3076" max="3076" width="24.33203125" style="17" customWidth="1"/>
    <col min="3077" max="3077" width="6.5546875" style="17" customWidth="1"/>
    <col min="3078" max="3078" width="13.6640625" style="17" customWidth="1"/>
    <col min="3079" max="3079" width="12.33203125" style="17" customWidth="1"/>
    <col min="3080" max="3080" width="10.6640625" style="17" customWidth="1"/>
    <col min="3081" max="3081" width="10.5546875" style="17" customWidth="1"/>
    <col min="3082" max="3088" width="11.5546875" style="17" customWidth="1"/>
    <col min="3089" max="3089" width="13.33203125" style="17" customWidth="1"/>
    <col min="3090" max="3090" width="5.33203125" style="17"/>
    <col min="3091" max="3091" width="9.109375" style="17" customWidth="1"/>
    <col min="3092" max="3092" width="11.88671875" style="17" bestFit="1" customWidth="1"/>
    <col min="3093" max="3093" width="12.5546875" style="17" bestFit="1" customWidth="1"/>
    <col min="3094" max="3094" width="14.5546875" style="17" bestFit="1" customWidth="1"/>
    <col min="3095" max="3327" width="5.33203125" style="17"/>
    <col min="3328" max="3328" width="4.5546875" style="17" customWidth="1"/>
    <col min="3329" max="3329" width="21.33203125" style="17" customWidth="1"/>
    <col min="3330" max="3330" width="8.44140625" style="17" customWidth="1"/>
    <col min="3331" max="3331" width="1.44140625" style="17" customWidth="1"/>
    <col min="3332" max="3332" width="24.33203125" style="17" customWidth="1"/>
    <col min="3333" max="3333" width="6.5546875" style="17" customWidth="1"/>
    <col min="3334" max="3334" width="13.6640625" style="17" customWidth="1"/>
    <col min="3335" max="3335" width="12.33203125" style="17" customWidth="1"/>
    <col min="3336" max="3336" width="10.6640625" style="17" customWidth="1"/>
    <col min="3337" max="3337" width="10.5546875" style="17" customWidth="1"/>
    <col min="3338" max="3344" width="11.5546875" style="17" customWidth="1"/>
    <col min="3345" max="3345" width="13.33203125" style="17" customWidth="1"/>
    <col min="3346" max="3346" width="5.33203125" style="17"/>
    <col min="3347" max="3347" width="9.109375" style="17" customWidth="1"/>
    <col min="3348" max="3348" width="11.88671875" style="17" bestFit="1" customWidth="1"/>
    <col min="3349" max="3349" width="12.5546875" style="17" bestFit="1" customWidth="1"/>
    <col min="3350" max="3350" width="14.5546875" style="17" bestFit="1" customWidth="1"/>
    <col min="3351" max="3583" width="5.33203125" style="17"/>
    <col min="3584" max="3584" width="4.5546875" style="17" customWidth="1"/>
    <col min="3585" max="3585" width="21.33203125" style="17" customWidth="1"/>
    <col min="3586" max="3586" width="8.44140625" style="17" customWidth="1"/>
    <col min="3587" max="3587" width="1.44140625" style="17" customWidth="1"/>
    <col min="3588" max="3588" width="24.33203125" style="17" customWidth="1"/>
    <col min="3589" max="3589" width="6.5546875" style="17" customWidth="1"/>
    <col min="3590" max="3590" width="13.6640625" style="17" customWidth="1"/>
    <col min="3591" max="3591" width="12.33203125" style="17" customWidth="1"/>
    <col min="3592" max="3592" width="10.6640625" style="17" customWidth="1"/>
    <col min="3593" max="3593" width="10.5546875" style="17" customWidth="1"/>
    <col min="3594" max="3600" width="11.5546875" style="17" customWidth="1"/>
    <col min="3601" max="3601" width="13.33203125" style="17" customWidth="1"/>
    <col min="3602" max="3602" width="5.33203125" style="17"/>
    <col min="3603" max="3603" width="9.109375" style="17" customWidth="1"/>
    <col min="3604" max="3604" width="11.88671875" style="17" bestFit="1" customWidth="1"/>
    <col min="3605" max="3605" width="12.5546875" style="17" bestFit="1" customWidth="1"/>
    <col min="3606" max="3606" width="14.5546875" style="17" bestFit="1" customWidth="1"/>
    <col min="3607" max="3839" width="5.33203125" style="17"/>
    <col min="3840" max="3840" width="4.5546875" style="17" customWidth="1"/>
    <col min="3841" max="3841" width="21.33203125" style="17" customWidth="1"/>
    <col min="3842" max="3842" width="8.44140625" style="17" customWidth="1"/>
    <col min="3843" max="3843" width="1.44140625" style="17" customWidth="1"/>
    <col min="3844" max="3844" width="24.33203125" style="17" customWidth="1"/>
    <col min="3845" max="3845" width="6.5546875" style="17" customWidth="1"/>
    <col min="3846" max="3846" width="13.6640625" style="17" customWidth="1"/>
    <col min="3847" max="3847" width="12.33203125" style="17" customWidth="1"/>
    <col min="3848" max="3848" width="10.6640625" style="17" customWidth="1"/>
    <col min="3849" max="3849" width="10.5546875" style="17" customWidth="1"/>
    <col min="3850" max="3856" width="11.5546875" style="17" customWidth="1"/>
    <col min="3857" max="3857" width="13.33203125" style="17" customWidth="1"/>
    <col min="3858" max="3858" width="5.33203125" style="17"/>
    <col min="3859" max="3859" width="9.109375" style="17" customWidth="1"/>
    <col min="3860" max="3860" width="11.88671875" style="17" bestFit="1" customWidth="1"/>
    <col min="3861" max="3861" width="12.5546875" style="17" bestFit="1" customWidth="1"/>
    <col min="3862" max="3862" width="14.5546875" style="17" bestFit="1" customWidth="1"/>
    <col min="3863" max="4095" width="5.33203125" style="17"/>
    <col min="4096" max="4096" width="4.5546875" style="17" customWidth="1"/>
    <col min="4097" max="4097" width="21.33203125" style="17" customWidth="1"/>
    <col min="4098" max="4098" width="8.44140625" style="17" customWidth="1"/>
    <col min="4099" max="4099" width="1.44140625" style="17" customWidth="1"/>
    <col min="4100" max="4100" width="24.33203125" style="17" customWidth="1"/>
    <col min="4101" max="4101" width="6.5546875" style="17" customWidth="1"/>
    <col min="4102" max="4102" width="13.6640625" style="17" customWidth="1"/>
    <col min="4103" max="4103" width="12.33203125" style="17" customWidth="1"/>
    <col min="4104" max="4104" width="10.6640625" style="17" customWidth="1"/>
    <col min="4105" max="4105" width="10.5546875" style="17" customWidth="1"/>
    <col min="4106" max="4112" width="11.5546875" style="17" customWidth="1"/>
    <col min="4113" max="4113" width="13.33203125" style="17" customWidth="1"/>
    <col min="4114" max="4114" width="5.33203125" style="17"/>
    <col min="4115" max="4115" width="9.109375" style="17" customWidth="1"/>
    <col min="4116" max="4116" width="11.88671875" style="17" bestFit="1" customWidth="1"/>
    <col min="4117" max="4117" width="12.5546875" style="17" bestFit="1" customWidth="1"/>
    <col min="4118" max="4118" width="14.5546875" style="17" bestFit="1" customWidth="1"/>
    <col min="4119" max="4351" width="5.33203125" style="17"/>
    <col min="4352" max="4352" width="4.5546875" style="17" customWidth="1"/>
    <col min="4353" max="4353" width="21.33203125" style="17" customWidth="1"/>
    <col min="4354" max="4354" width="8.44140625" style="17" customWidth="1"/>
    <col min="4355" max="4355" width="1.44140625" style="17" customWidth="1"/>
    <col min="4356" max="4356" width="24.33203125" style="17" customWidth="1"/>
    <col min="4357" max="4357" width="6.5546875" style="17" customWidth="1"/>
    <col min="4358" max="4358" width="13.6640625" style="17" customWidth="1"/>
    <col min="4359" max="4359" width="12.33203125" style="17" customWidth="1"/>
    <col min="4360" max="4360" width="10.6640625" style="17" customWidth="1"/>
    <col min="4361" max="4361" width="10.5546875" style="17" customWidth="1"/>
    <col min="4362" max="4368" width="11.5546875" style="17" customWidth="1"/>
    <col min="4369" max="4369" width="13.33203125" style="17" customWidth="1"/>
    <col min="4370" max="4370" width="5.33203125" style="17"/>
    <col min="4371" max="4371" width="9.109375" style="17" customWidth="1"/>
    <col min="4372" max="4372" width="11.88671875" style="17" bestFit="1" customWidth="1"/>
    <col min="4373" max="4373" width="12.5546875" style="17" bestFit="1" customWidth="1"/>
    <col min="4374" max="4374" width="14.5546875" style="17" bestFit="1" customWidth="1"/>
    <col min="4375" max="4607" width="5.33203125" style="17"/>
    <col min="4608" max="4608" width="4.5546875" style="17" customWidth="1"/>
    <col min="4609" max="4609" width="21.33203125" style="17" customWidth="1"/>
    <col min="4610" max="4610" width="8.44140625" style="17" customWidth="1"/>
    <col min="4611" max="4611" width="1.44140625" style="17" customWidth="1"/>
    <col min="4612" max="4612" width="24.33203125" style="17" customWidth="1"/>
    <col min="4613" max="4613" width="6.5546875" style="17" customWidth="1"/>
    <col min="4614" max="4614" width="13.6640625" style="17" customWidth="1"/>
    <col min="4615" max="4615" width="12.33203125" style="17" customWidth="1"/>
    <col min="4616" max="4616" width="10.6640625" style="17" customWidth="1"/>
    <col min="4617" max="4617" width="10.5546875" style="17" customWidth="1"/>
    <col min="4618" max="4624" width="11.5546875" style="17" customWidth="1"/>
    <col min="4625" max="4625" width="13.33203125" style="17" customWidth="1"/>
    <col min="4626" max="4626" width="5.33203125" style="17"/>
    <col min="4627" max="4627" width="9.109375" style="17" customWidth="1"/>
    <col min="4628" max="4628" width="11.88671875" style="17" bestFit="1" customWidth="1"/>
    <col min="4629" max="4629" width="12.5546875" style="17" bestFit="1" customWidth="1"/>
    <col min="4630" max="4630" width="14.5546875" style="17" bestFit="1" customWidth="1"/>
    <col min="4631" max="4863" width="5.33203125" style="17"/>
    <col min="4864" max="4864" width="4.5546875" style="17" customWidth="1"/>
    <col min="4865" max="4865" width="21.33203125" style="17" customWidth="1"/>
    <col min="4866" max="4866" width="8.44140625" style="17" customWidth="1"/>
    <col min="4867" max="4867" width="1.44140625" style="17" customWidth="1"/>
    <col min="4868" max="4868" width="24.33203125" style="17" customWidth="1"/>
    <col min="4869" max="4869" width="6.5546875" style="17" customWidth="1"/>
    <col min="4870" max="4870" width="13.6640625" style="17" customWidth="1"/>
    <col min="4871" max="4871" width="12.33203125" style="17" customWidth="1"/>
    <col min="4872" max="4872" width="10.6640625" style="17" customWidth="1"/>
    <col min="4873" max="4873" width="10.5546875" style="17" customWidth="1"/>
    <col min="4874" max="4880" width="11.5546875" style="17" customWidth="1"/>
    <col min="4881" max="4881" width="13.33203125" style="17" customWidth="1"/>
    <col min="4882" max="4882" width="5.33203125" style="17"/>
    <col min="4883" max="4883" width="9.109375" style="17" customWidth="1"/>
    <col min="4884" max="4884" width="11.88671875" style="17" bestFit="1" customWidth="1"/>
    <col min="4885" max="4885" width="12.5546875" style="17" bestFit="1" customWidth="1"/>
    <col min="4886" max="4886" width="14.5546875" style="17" bestFit="1" customWidth="1"/>
    <col min="4887" max="5119" width="5.33203125" style="17"/>
    <col min="5120" max="5120" width="4.5546875" style="17" customWidth="1"/>
    <col min="5121" max="5121" width="21.33203125" style="17" customWidth="1"/>
    <col min="5122" max="5122" width="8.44140625" style="17" customWidth="1"/>
    <col min="5123" max="5123" width="1.44140625" style="17" customWidth="1"/>
    <col min="5124" max="5124" width="24.33203125" style="17" customWidth="1"/>
    <col min="5125" max="5125" width="6.5546875" style="17" customWidth="1"/>
    <col min="5126" max="5126" width="13.6640625" style="17" customWidth="1"/>
    <col min="5127" max="5127" width="12.33203125" style="17" customWidth="1"/>
    <col min="5128" max="5128" width="10.6640625" style="17" customWidth="1"/>
    <col min="5129" max="5129" width="10.5546875" style="17" customWidth="1"/>
    <col min="5130" max="5136" width="11.5546875" style="17" customWidth="1"/>
    <col min="5137" max="5137" width="13.33203125" style="17" customWidth="1"/>
    <col min="5138" max="5138" width="5.33203125" style="17"/>
    <col min="5139" max="5139" width="9.109375" style="17" customWidth="1"/>
    <col min="5140" max="5140" width="11.88671875" style="17" bestFit="1" customWidth="1"/>
    <col min="5141" max="5141" width="12.5546875" style="17" bestFit="1" customWidth="1"/>
    <col min="5142" max="5142" width="14.5546875" style="17" bestFit="1" customWidth="1"/>
    <col min="5143" max="5375" width="5.33203125" style="17"/>
    <col min="5376" max="5376" width="4.5546875" style="17" customWidth="1"/>
    <col min="5377" max="5377" width="21.33203125" style="17" customWidth="1"/>
    <col min="5378" max="5378" width="8.44140625" style="17" customWidth="1"/>
    <col min="5379" max="5379" width="1.44140625" style="17" customWidth="1"/>
    <col min="5380" max="5380" width="24.33203125" style="17" customWidth="1"/>
    <col min="5381" max="5381" width="6.5546875" style="17" customWidth="1"/>
    <col min="5382" max="5382" width="13.6640625" style="17" customWidth="1"/>
    <col min="5383" max="5383" width="12.33203125" style="17" customWidth="1"/>
    <col min="5384" max="5384" width="10.6640625" style="17" customWidth="1"/>
    <col min="5385" max="5385" width="10.5546875" style="17" customWidth="1"/>
    <col min="5386" max="5392" width="11.5546875" style="17" customWidth="1"/>
    <col min="5393" max="5393" width="13.33203125" style="17" customWidth="1"/>
    <col min="5394" max="5394" width="5.33203125" style="17"/>
    <col min="5395" max="5395" width="9.109375" style="17" customWidth="1"/>
    <col min="5396" max="5396" width="11.88671875" style="17" bestFit="1" customWidth="1"/>
    <col min="5397" max="5397" width="12.5546875" style="17" bestFit="1" customWidth="1"/>
    <col min="5398" max="5398" width="14.5546875" style="17" bestFit="1" customWidth="1"/>
    <col min="5399" max="5631" width="5.33203125" style="17"/>
    <col min="5632" max="5632" width="4.5546875" style="17" customWidth="1"/>
    <col min="5633" max="5633" width="21.33203125" style="17" customWidth="1"/>
    <col min="5634" max="5634" width="8.44140625" style="17" customWidth="1"/>
    <col min="5635" max="5635" width="1.44140625" style="17" customWidth="1"/>
    <col min="5636" max="5636" width="24.33203125" style="17" customWidth="1"/>
    <col min="5637" max="5637" width="6.5546875" style="17" customWidth="1"/>
    <col min="5638" max="5638" width="13.6640625" style="17" customWidth="1"/>
    <col min="5639" max="5639" width="12.33203125" style="17" customWidth="1"/>
    <col min="5640" max="5640" width="10.6640625" style="17" customWidth="1"/>
    <col min="5641" max="5641" width="10.5546875" style="17" customWidth="1"/>
    <col min="5642" max="5648" width="11.5546875" style="17" customWidth="1"/>
    <col min="5649" max="5649" width="13.33203125" style="17" customWidth="1"/>
    <col min="5650" max="5650" width="5.33203125" style="17"/>
    <col min="5651" max="5651" width="9.109375" style="17" customWidth="1"/>
    <col min="5652" max="5652" width="11.88671875" style="17" bestFit="1" customWidth="1"/>
    <col min="5653" max="5653" width="12.5546875" style="17" bestFit="1" customWidth="1"/>
    <col min="5654" max="5654" width="14.5546875" style="17" bestFit="1" customWidth="1"/>
    <col min="5655" max="5887" width="5.33203125" style="17"/>
    <col min="5888" max="5888" width="4.5546875" style="17" customWidth="1"/>
    <col min="5889" max="5889" width="21.33203125" style="17" customWidth="1"/>
    <col min="5890" max="5890" width="8.44140625" style="17" customWidth="1"/>
    <col min="5891" max="5891" width="1.44140625" style="17" customWidth="1"/>
    <col min="5892" max="5892" width="24.33203125" style="17" customWidth="1"/>
    <col min="5893" max="5893" width="6.5546875" style="17" customWidth="1"/>
    <col min="5894" max="5894" width="13.6640625" style="17" customWidth="1"/>
    <col min="5895" max="5895" width="12.33203125" style="17" customWidth="1"/>
    <col min="5896" max="5896" width="10.6640625" style="17" customWidth="1"/>
    <col min="5897" max="5897" width="10.5546875" style="17" customWidth="1"/>
    <col min="5898" max="5904" width="11.5546875" style="17" customWidth="1"/>
    <col min="5905" max="5905" width="13.33203125" style="17" customWidth="1"/>
    <col min="5906" max="5906" width="5.33203125" style="17"/>
    <col min="5907" max="5907" width="9.109375" style="17" customWidth="1"/>
    <col min="5908" max="5908" width="11.88671875" style="17" bestFit="1" customWidth="1"/>
    <col min="5909" max="5909" width="12.5546875" style="17" bestFit="1" customWidth="1"/>
    <col min="5910" max="5910" width="14.5546875" style="17" bestFit="1" customWidth="1"/>
    <col min="5911" max="6143" width="5.33203125" style="17"/>
    <col min="6144" max="6144" width="4.5546875" style="17" customWidth="1"/>
    <col min="6145" max="6145" width="21.33203125" style="17" customWidth="1"/>
    <col min="6146" max="6146" width="8.44140625" style="17" customWidth="1"/>
    <col min="6147" max="6147" width="1.44140625" style="17" customWidth="1"/>
    <col min="6148" max="6148" width="24.33203125" style="17" customWidth="1"/>
    <col min="6149" max="6149" width="6.5546875" style="17" customWidth="1"/>
    <col min="6150" max="6150" width="13.6640625" style="17" customWidth="1"/>
    <col min="6151" max="6151" width="12.33203125" style="17" customWidth="1"/>
    <col min="6152" max="6152" width="10.6640625" style="17" customWidth="1"/>
    <col min="6153" max="6153" width="10.5546875" style="17" customWidth="1"/>
    <col min="6154" max="6160" width="11.5546875" style="17" customWidth="1"/>
    <col min="6161" max="6161" width="13.33203125" style="17" customWidth="1"/>
    <col min="6162" max="6162" width="5.33203125" style="17"/>
    <col min="6163" max="6163" width="9.109375" style="17" customWidth="1"/>
    <col min="6164" max="6164" width="11.88671875" style="17" bestFit="1" customWidth="1"/>
    <col min="6165" max="6165" width="12.5546875" style="17" bestFit="1" customWidth="1"/>
    <col min="6166" max="6166" width="14.5546875" style="17" bestFit="1" customWidth="1"/>
    <col min="6167" max="6399" width="5.33203125" style="17"/>
    <col min="6400" max="6400" width="4.5546875" style="17" customWidth="1"/>
    <col min="6401" max="6401" width="21.33203125" style="17" customWidth="1"/>
    <col min="6402" max="6402" width="8.44140625" style="17" customWidth="1"/>
    <col min="6403" max="6403" width="1.44140625" style="17" customWidth="1"/>
    <col min="6404" max="6404" width="24.33203125" style="17" customWidth="1"/>
    <col min="6405" max="6405" width="6.5546875" style="17" customWidth="1"/>
    <col min="6406" max="6406" width="13.6640625" style="17" customWidth="1"/>
    <col min="6407" max="6407" width="12.33203125" style="17" customWidth="1"/>
    <col min="6408" max="6408" width="10.6640625" style="17" customWidth="1"/>
    <col min="6409" max="6409" width="10.5546875" style="17" customWidth="1"/>
    <col min="6410" max="6416" width="11.5546875" style="17" customWidth="1"/>
    <col min="6417" max="6417" width="13.33203125" style="17" customWidth="1"/>
    <col min="6418" max="6418" width="5.33203125" style="17"/>
    <col min="6419" max="6419" width="9.109375" style="17" customWidth="1"/>
    <col min="6420" max="6420" width="11.88671875" style="17" bestFit="1" customWidth="1"/>
    <col min="6421" max="6421" width="12.5546875" style="17" bestFit="1" customWidth="1"/>
    <col min="6422" max="6422" width="14.5546875" style="17" bestFit="1" customWidth="1"/>
    <col min="6423" max="6655" width="5.33203125" style="17"/>
    <col min="6656" max="6656" width="4.5546875" style="17" customWidth="1"/>
    <col min="6657" max="6657" width="21.33203125" style="17" customWidth="1"/>
    <col min="6658" max="6658" width="8.44140625" style="17" customWidth="1"/>
    <col min="6659" max="6659" width="1.44140625" style="17" customWidth="1"/>
    <col min="6660" max="6660" width="24.33203125" style="17" customWidth="1"/>
    <col min="6661" max="6661" width="6.5546875" style="17" customWidth="1"/>
    <col min="6662" max="6662" width="13.6640625" style="17" customWidth="1"/>
    <col min="6663" max="6663" width="12.33203125" style="17" customWidth="1"/>
    <col min="6664" max="6664" width="10.6640625" style="17" customWidth="1"/>
    <col min="6665" max="6665" width="10.5546875" style="17" customWidth="1"/>
    <col min="6666" max="6672" width="11.5546875" style="17" customWidth="1"/>
    <col min="6673" max="6673" width="13.33203125" style="17" customWidth="1"/>
    <col min="6674" max="6674" width="5.33203125" style="17"/>
    <col min="6675" max="6675" width="9.109375" style="17" customWidth="1"/>
    <col min="6676" max="6676" width="11.88671875" style="17" bestFit="1" customWidth="1"/>
    <col min="6677" max="6677" width="12.5546875" style="17" bestFit="1" customWidth="1"/>
    <col min="6678" max="6678" width="14.5546875" style="17" bestFit="1" customWidth="1"/>
    <col min="6679" max="6911" width="5.33203125" style="17"/>
    <col min="6912" max="6912" width="4.5546875" style="17" customWidth="1"/>
    <col min="6913" max="6913" width="21.33203125" style="17" customWidth="1"/>
    <col min="6914" max="6914" width="8.44140625" style="17" customWidth="1"/>
    <col min="6915" max="6915" width="1.44140625" style="17" customWidth="1"/>
    <col min="6916" max="6916" width="24.33203125" style="17" customWidth="1"/>
    <col min="6917" max="6917" width="6.5546875" style="17" customWidth="1"/>
    <col min="6918" max="6918" width="13.6640625" style="17" customWidth="1"/>
    <col min="6919" max="6919" width="12.33203125" style="17" customWidth="1"/>
    <col min="6920" max="6920" width="10.6640625" style="17" customWidth="1"/>
    <col min="6921" max="6921" width="10.5546875" style="17" customWidth="1"/>
    <col min="6922" max="6928" width="11.5546875" style="17" customWidth="1"/>
    <col min="6929" max="6929" width="13.33203125" style="17" customWidth="1"/>
    <col min="6930" max="6930" width="5.33203125" style="17"/>
    <col min="6931" max="6931" width="9.109375" style="17" customWidth="1"/>
    <col min="6932" max="6932" width="11.88671875" style="17" bestFit="1" customWidth="1"/>
    <col min="6933" max="6933" width="12.5546875" style="17" bestFit="1" customWidth="1"/>
    <col min="6934" max="6934" width="14.5546875" style="17" bestFit="1" customWidth="1"/>
    <col min="6935" max="7167" width="5.33203125" style="17"/>
    <col min="7168" max="7168" width="4.5546875" style="17" customWidth="1"/>
    <col min="7169" max="7169" width="21.33203125" style="17" customWidth="1"/>
    <col min="7170" max="7170" width="8.44140625" style="17" customWidth="1"/>
    <col min="7171" max="7171" width="1.44140625" style="17" customWidth="1"/>
    <col min="7172" max="7172" width="24.33203125" style="17" customWidth="1"/>
    <col min="7173" max="7173" width="6.5546875" style="17" customWidth="1"/>
    <col min="7174" max="7174" width="13.6640625" style="17" customWidth="1"/>
    <col min="7175" max="7175" width="12.33203125" style="17" customWidth="1"/>
    <col min="7176" max="7176" width="10.6640625" style="17" customWidth="1"/>
    <col min="7177" max="7177" width="10.5546875" style="17" customWidth="1"/>
    <col min="7178" max="7184" width="11.5546875" style="17" customWidth="1"/>
    <col min="7185" max="7185" width="13.33203125" style="17" customWidth="1"/>
    <col min="7186" max="7186" width="5.33203125" style="17"/>
    <col min="7187" max="7187" width="9.109375" style="17" customWidth="1"/>
    <col min="7188" max="7188" width="11.88671875" style="17" bestFit="1" customWidth="1"/>
    <col min="7189" max="7189" width="12.5546875" style="17" bestFit="1" customWidth="1"/>
    <col min="7190" max="7190" width="14.5546875" style="17" bestFit="1" customWidth="1"/>
    <col min="7191" max="7423" width="5.33203125" style="17"/>
    <col min="7424" max="7424" width="4.5546875" style="17" customWidth="1"/>
    <col min="7425" max="7425" width="21.33203125" style="17" customWidth="1"/>
    <col min="7426" max="7426" width="8.44140625" style="17" customWidth="1"/>
    <col min="7427" max="7427" width="1.44140625" style="17" customWidth="1"/>
    <col min="7428" max="7428" width="24.33203125" style="17" customWidth="1"/>
    <col min="7429" max="7429" width="6.5546875" style="17" customWidth="1"/>
    <col min="7430" max="7430" width="13.6640625" style="17" customWidth="1"/>
    <col min="7431" max="7431" width="12.33203125" style="17" customWidth="1"/>
    <col min="7432" max="7432" width="10.6640625" style="17" customWidth="1"/>
    <col min="7433" max="7433" width="10.5546875" style="17" customWidth="1"/>
    <col min="7434" max="7440" width="11.5546875" style="17" customWidth="1"/>
    <col min="7441" max="7441" width="13.33203125" style="17" customWidth="1"/>
    <col min="7442" max="7442" width="5.33203125" style="17"/>
    <col min="7443" max="7443" width="9.109375" style="17" customWidth="1"/>
    <col min="7444" max="7444" width="11.88671875" style="17" bestFit="1" customWidth="1"/>
    <col min="7445" max="7445" width="12.5546875" style="17" bestFit="1" customWidth="1"/>
    <col min="7446" max="7446" width="14.5546875" style="17" bestFit="1" customWidth="1"/>
    <col min="7447" max="7679" width="5.33203125" style="17"/>
    <col min="7680" max="7680" width="4.5546875" style="17" customWidth="1"/>
    <col min="7681" max="7681" width="21.33203125" style="17" customWidth="1"/>
    <col min="7682" max="7682" width="8.44140625" style="17" customWidth="1"/>
    <col min="7683" max="7683" width="1.44140625" style="17" customWidth="1"/>
    <col min="7684" max="7684" width="24.33203125" style="17" customWidth="1"/>
    <col min="7685" max="7685" width="6.5546875" style="17" customWidth="1"/>
    <col min="7686" max="7686" width="13.6640625" style="17" customWidth="1"/>
    <col min="7687" max="7687" width="12.33203125" style="17" customWidth="1"/>
    <col min="7688" max="7688" width="10.6640625" style="17" customWidth="1"/>
    <col min="7689" max="7689" width="10.5546875" style="17" customWidth="1"/>
    <col min="7690" max="7696" width="11.5546875" style="17" customWidth="1"/>
    <col min="7697" max="7697" width="13.33203125" style="17" customWidth="1"/>
    <col min="7698" max="7698" width="5.33203125" style="17"/>
    <col min="7699" max="7699" width="9.109375" style="17" customWidth="1"/>
    <col min="7700" max="7700" width="11.88671875" style="17" bestFit="1" customWidth="1"/>
    <col min="7701" max="7701" width="12.5546875" style="17" bestFit="1" customWidth="1"/>
    <col min="7702" max="7702" width="14.5546875" style="17" bestFit="1" customWidth="1"/>
    <col min="7703" max="7935" width="5.33203125" style="17"/>
    <col min="7936" max="7936" width="4.5546875" style="17" customWidth="1"/>
    <col min="7937" max="7937" width="21.33203125" style="17" customWidth="1"/>
    <col min="7938" max="7938" width="8.44140625" style="17" customWidth="1"/>
    <col min="7939" max="7939" width="1.44140625" style="17" customWidth="1"/>
    <col min="7940" max="7940" width="24.33203125" style="17" customWidth="1"/>
    <col min="7941" max="7941" width="6.5546875" style="17" customWidth="1"/>
    <col min="7942" max="7942" width="13.6640625" style="17" customWidth="1"/>
    <col min="7943" max="7943" width="12.33203125" style="17" customWidth="1"/>
    <col min="7944" max="7944" width="10.6640625" style="17" customWidth="1"/>
    <col min="7945" max="7945" width="10.5546875" style="17" customWidth="1"/>
    <col min="7946" max="7952" width="11.5546875" style="17" customWidth="1"/>
    <col min="7953" max="7953" width="13.33203125" style="17" customWidth="1"/>
    <col min="7954" max="7954" width="5.33203125" style="17"/>
    <col min="7955" max="7955" width="9.109375" style="17" customWidth="1"/>
    <col min="7956" max="7956" width="11.88671875" style="17" bestFit="1" customWidth="1"/>
    <col min="7957" max="7957" width="12.5546875" style="17" bestFit="1" customWidth="1"/>
    <col min="7958" max="7958" width="14.5546875" style="17" bestFit="1" customWidth="1"/>
    <col min="7959" max="8191" width="5.33203125" style="17"/>
    <col min="8192" max="8192" width="4.5546875" style="17" customWidth="1"/>
    <col min="8193" max="8193" width="21.33203125" style="17" customWidth="1"/>
    <col min="8194" max="8194" width="8.44140625" style="17" customWidth="1"/>
    <col min="8195" max="8195" width="1.44140625" style="17" customWidth="1"/>
    <col min="8196" max="8196" width="24.33203125" style="17" customWidth="1"/>
    <col min="8197" max="8197" width="6.5546875" style="17" customWidth="1"/>
    <col min="8198" max="8198" width="13.6640625" style="17" customWidth="1"/>
    <col min="8199" max="8199" width="12.33203125" style="17" customWidth="1"/>
    <col min="8200" max="8200" width="10.6640625" style="17" customWidth="1"/>
    <col min="8201" max="8201" width="10.5546875" style="17" customWidth="1"/>
    <col min="8202" max="8208" width="11.5546875" style="17" customWidth="1"/>
    <col min="8209" max="8209" width="13.33203125" style="17" customWidth="1"/>
    <col min="8210" max="8210" width="5.33203125" style="17"/>
    <col min="8211" max="8211" width="9.109375" style="17" customWidth="1"/>
    <col min="8212" max="8212" width="11.88671875" style="17" bestFit="1" customWidth="1"/>
    <col min="8213" max="8213" width="12.5546875" style="17" bestFit="1" customWidth="1"/>
    <col min="8214" max="8214" width="14.5546875" style="17" bestFit="1" customWidth="1"/>
    <col min="8215" max="8447" width="5.33203125" style="17"/>
    <col min="8448" max="8448" width="4.5546875" style="17" customWidth="1"/>
    <col min="8449" max="8449" width="21.33203125" style="17" customWidth="1"/>
    <col min="8450" max="8450" width="8.44140625" style="17" customWidth="1"/>
    <col min="8451" max="8451" width="1.44140625" style="17" customWidth="1"/>
    <col min="8452" max="8452" width="24.33203125" style="17" customWidth="1"/>
    <col min="8453" max="8453" width="6.5546875" style="17" customWidth="1"/>
    <col min="8454" max="8454" width="13.6640625" style="17" customWidth="1"/>
    <col min="8455" max="8455" width="12.33203125" style="17" customWidth="1"/>
    <col min="8456" max="8456" width="10.6640625" style="17" customWidth="1"/>
    <col min="8457" max="8457" width="10.5546875" style="17" customWidth="1"/>
    <col min="8458" max="8464" width="11.5546875" style="17" customWidth="1"/>
    <col min="8465" max="8465" width="13.33203125" style="17" customWidth="1"/>
    <col min="8466" max="8466" width="5.33203125" style="17"/>
    <col min="8467" max="8467" width="9.109375" style="17" customWidth="1"/>
    <col min="8468" max="8468" width="11.88671875" style="17" bestFit="1" customWidth="1"/>
    <col min="8469" max="8469" width="12.5546875" style="17" bestFit="1" customWidth="1"/>
    <col min="8470" max="8470" width="14.5546875" style="17" bestFit="1" customWidth="1"/>
    <col min="8471" max="8703" width="5.33203125" style="17"/>
    <col min="8704" max="8704" width="4.5546875" style="17" customWidth="1"/>
    <col min="8705" max="8705" width="21.33203125" style="17" customWidth="1"/>
    <col min="8706" max="8706" width="8.44140625" style="17" customWidth="1"/>
    <col min="8707" max="8707" width="1.44140625" style="17" customWidth="1"/>
    <col min="8708" max="8708" width="24.33203125" style="17" customWidth="1"/>
    <col min="8709" max="8709" width="6.5546875" style="17" customWidth="1"/>
    <col min="8710" max="8710" width="13.6640625" style="17" customWidth="1"/>
    <col min="8711" max="8711" width="12.33203125" style="17" customWidth="1"/>
    <col min="8712" max="8712" width="10.6640625" style="17" customWidth="1"/>
    <col min="8713" max="8713" width="10.5546875" style="17" customWidth="1"/>
    <col min="8714" max="8720" width="11.5546875" style="17" customWidth="1"/>
    <col min="8721" max="8721" width="13.33203125" style="17" customWidth="1"/>
    <col min="8722" max="8722" width="5.33203125" style="17"/>
    <col min="8723" max="8723" width="9.109375" style="17" customWidth="1"/>
    <col min="8724" max="8724" width="11.88671875" style="17" bestFit="1" customWidth="1"/>
    <col min="8725" max="8725" width="12.5546875" style="17" bestFit="1" customWidth="1"/>
    <col min="8726" max="8726" width="14.5546875" style="17" bestFit="1" customWidth="1"/>
    <col min="8727" max="8959" width="5.33203125" style="17"/>
    <col min="8960" max="8960" width="4.5546875" style="17" customWidth="1"/>
    <col min="8961" max="8961" width="21.33203125" style="17" customWidth="1"/>
    <col min="8962" max="8962" width="8.44140625" style="17" customWidth="1"/>
    <col min="8963" max="8963" width="1.44140625" style="17" customWidth="1"/>
    <col min="8964" max="8964" width="24.33203125" style="17" customWidth="1"/>
    <col min="8965" max="8965" width="6.5546875" style="17" customWidth="1"/>
    <col min="8966" max="8966" width="13.6640625" style="17" customWidth="1"/>
    <col min="8967" max="8967" width="12.33203125" style="17" customWidth="1"/>
    <col min="8968" max="8968" width="10.6640625" style="17" customWidth="1"/>
    <col min="8969" max="8969" width="10.5546875" style="17" customWidth="1"/>
    <col min="8970" max="8976" width="11.5546875" style="17" customWidth="1"/>
    <col min="8977" max="8977" width="13.33203125" style="17" customWidth="1"/>
    <col min="8978" max="8978" width="5.33203125" style="17"/>
    <col min="8979" max="8979" width="9.109375" style="17" customWidth="1"/>
    <col min="8980" max="8980" width="11.88671875" style="17" bestFit="1" customWidth="1"/>
    <col min="8981" max="8981" width="12.5546875" style="17" bestFit="1" customWidth="1"/>
    <col min="8982" max="8982" width="14.5546875" style="17" bestFit="1" customWidth="1"/>
    <col min="8983" max="9215" width="5.33203125" style="17"/>
    <col min="9216" max="9216" width="4.5546875" style="17" customWidth="1"/>
    <col min="9217" max="9217" width="21.33203125" style="17" customWidth="1"/>
    <col min="9218" max="9218" width="8.44140625" style="17" customWidth="1"/>
    <col min="9219" max="9219" width="1.44140625" style="17" customWidth="1"/>
    <col min="9220" max="9220" width="24.33203125" style="17" customWidth="1"/>
    <col min="9221" max="9221" width="6.5546875" style="17" customWidth="1"/>
    <col min="9222" max="9222" width="13.6640625" style="17" customWidth="1"/>
    <col min="9223" max="9223" width="12.33203125" style="17" customWidth="1"/>
    <col min="9224" max="9224" width="10.6640625" style="17" customWidth="1"/>
    <col min="9225" max="9225" width="10.5546875" style="17" customWidth="1"/>
    <col min="9226" max="9232" width="11.5546875" style="17" customWidth="1"/>
    <col min="9233" max="9233" width="13.33203125" style="17" customWidth="1"/>
    <col min="9234" max="9234" width="5.33203125" style="17"/>
    <col min="9235" max="9235" width="9.109375" style="17" customWidth="1"/>
    <col min="9236" max="9236" width="11.88671875" style="17" bestFit="1" customWidth="1"/>
    <col min="9237" max="9237" width="12.5546875" style="17" bestFit="1" customWidth="1"/>
    <col min="9238" max="9238" width="14.5546875" style="17" bestFit="1" customWidth="1"/>
    <col min="9239" max="9471" width="5.33203125" style="17"/>
    <col min="9472" max="9472" width="4.5546875" style="17" customWidth="1"/>
    <col min="9473" max="9473" width="21.33203125" style="17" customWidth="1"/>
    <col min="9474" max="9474" width="8.44140625" style="17" customWidth="1"/>
    <col min="9475" max="9475" width="1.44140625" style="17" customWidth="1"/>
    <col min="9476" max="9476" width="24.33203125" style="17" customWidth="1"/>
    <col min="9477" max="9477" width="6.5546875" style="17" customWidth="1"/>
    <col min="9478" max="9478" width="13.6640625" style="17" customWidth="1"/>
    <col min="9479" max="9479" width="12.33203125" style="17" customWidth="1"/>
    <col min="9480" max="9480" width="10.6640625" style="17" customWidth="1"/>
    <col min="9481" max="9481" width="10.5546875" style="17" customWidth="1"/>
    <col min="9482" max="9488" width="11.5546875" style="17" customWidth="1"/>
    <col min="9489" max="9489" width="13.33203125" style="17" customWidth="1"/>
    <col min="9490" max="9490" width="5.33203125" style="17"/>
    <col min="9491" max="9491" width="9.109375" style="17" customWidth="1"/>
    <col min="9492" max="9492" width="11.88671875" style="17" bestFit="1" customWidth="1"/>
    <col min="9493" max="9493" width="12.5546875" style="17" bestFit="1" customWidth="1"/>
    <col min="9494" max="9494" width="14.5546875" style="17" bestFit="1" customWidth="1"/>
    <col min="9495" max="9727" width="5.33203125" style="17"/>
    <col min="9728" max="9728" width="4.5546875" style="17" customWidth="1"/>
    <col min="9729" max="9729" width="21.33203125" style="17" customWidth="1"/>
    <col min="9730" max="9730" width="8.44140625" style="17" customWidth="1"/>
    <col min="9731" max="9731" width="1.44140625" style="17" customWidth="1"/>
    <col min="9732" max="9732" width="24.33203125" style="17" customWidth="1"/>
    <col min="9733" max="9733" width="6.5546875" style="17" customWidth="1"/>
    <col min="9734" max="9734" width="13.6640625" style="17" customWidth="1"/>
    <col min="9735" max="9735" width="12.33203125" style="17" customWidth="1"/>
    <col min="9736" max="9736" width="10.6640625" style="17" customWidth="1"/>
    <col min="9737" max="9737" width="10.5546875" style="17" customWidth="1"/>
    <col min="9738" max="9744" width="11.5546875" style="17" customWidth="1"/>
    <col min="9745" max="9745" width="13.33203125" style="17" customWidth="1"/>
    <col min="9746" max="9746" width="5.33203125" style="17"/>
    <col min="9747" max="9747" width="9.109375" style="17" customWidth="1"/>
    <col min="9748" max="9748" width="11.88671875" style="17" bestFit="1" customWidth="1"/>
    <col min="9749" max="9749" width="12.5546875" style="17" bestFit="1" customWidth="1"/>
    <col min="9750" max="9750" width="14.5546875" style="17" bestFit="1" customWidth="1"/>
    <col min="9751" max="9983" width="5.33203125" style="17"/>
    <col min="9984" max="9984" width="4.5546875" style="17" customWidth="1"/>
    <col min="9985" max="9985" width="21.33203125" style="17" customWidth="1"/>
    <col min="9986" max="9986" width="8.44140625" style="17" customWidth="1"/>
    <col min="9987" max="9987" width="1.44140625" style="17" customWidth="1"/>
    <col min="9988" max="9988" width="24.33203125" style="17" customWidth="1"/>
    <col min="9989" max="9989" width="6.5546875" style="17" customWidth="1"/>
    <col min="9990" max="9990" width="13.6640625" style="17" customWidth="1"/>
    <col min="9991" max="9991" width="12.33203125" style="17" customWidth="1"/>
    <col min="9992" max="9992" width="10.6640625" style="17" customWidth="1"/>
    <col min="9993" max="9993" width="10.5546875" style="17" customWidth="1"/>
    <col min="9994" max="10000" width="11.5546875" style="17" customWidth="1"/>
    <col min="10001" max="10001" width="13.33203125" style="17" customWidth="1"/>
    <col min="10002" max="10002" width="5.33203125" style="17"/>
    <col min="10003" max="10003" width="9.109375" style="17" customWidth="1"/>
    <col min="10004" max="10004" width="11.88671875" style="17" bestFit="1" customWidth="1"/>
    <col min="10005" max="10005" width="12.5546875" style="17" bestFit="1" customWidth="1"/>
    <col min="10006" max="10006" width="14.5546875" style="17" bestFit="1" customWidth="1"/>
    <col min="10007" max="10239" width="5.33203125" style="17"/>
    <col min="10240" max="10240" width="4.5546875" style="17" customWidth="1"/>
    <col min="10241" max="10241" width="21.33203125" style="17" customWidth="1"/>
    <col min="10242" max="10242" width="8.44140625" style="17" customWidth="1"/>
    <col min="10243" max="10243" width="1.44140625" style="17" customWidth="1"/>
    <col min="10244" max="10244" width="24.33203125" style="17" customWidth="1"/>
    <col min="10245" max="10245" width="6.5546875" style="17" customWidth="1"/>
    <col min="10246" max="10246" width="13.6640625" style="17" customWidth="1"/>
    <col min="10247" max="10247" width="12.33203125" style="17" customWidth="1"/>
    <col min="10248" max="10248" width="10.6640625" style="17" customWidth="1"/>
    <col min="10249" max="10249" width="10.5546875" style="17" customWidth="1"/>
    <col min="10250" max="10256" width="11.5546875" style="17" customWidth="1"/>
    <col min="10257" max="10257" width="13.33203125" style="17" customWidth="1"/>
    <col min="10258" max="10258" width="5.33203125" style="17"/>
    <col min="10259" max="10259" width="9.109375" style="17" customWidth="1"/>
    <col min="10260" max="10260" width="11.88671875" style="17" bestFit="1" customWidth="1"/>
    <col min="10261" max="10261" width="12.5546875" style="17" bestFit="1" customWidth="1"/>
    <col min="10262" max="10262" width="14.5546875" style="17" bestFit="1" customWidth="1"/>
    <col min="10263" max="10495" width="5.33203125" style="17"/>
    <col min="10496" max="10496" width="4.5546875" style="17" customWidth="1"/>
    <col min="10497" max="10497" width="21.33203125" style="17" customWidth="1"/>
    <col min="10498" max="10498" width="8.44140625" style="17" customWidth="1"/>
    <col min="10499" max="10499" width="1.44140625" style="17" customWidth="1"/>
    <col min="10500" max="10500" width="24.33203125" style="17" customWidth="1"/>
    <col min="10501" max="10501" width="6.5546875" style="17" customWidth="1"/>
    <col min="10502" max="10502" width="13.6640625" style="17" customWidth="1"/>
    <col min="10503" max="10503" width="12.33203125" style="17" customWidth="1"/>
    <col min="10504" max="10504" width="10.6640625" style="17" customWidth="1"/>
    <col min="10505" max="10505" width="10.5546875" style="17" customWidth="1"/>
    <col min="10506" max="10512" width="11.5546875" style="17" customWidth="1"/>
    <col min="10513" max="10513" width="13.33203125" style="17" customWidth="1"/>
    <col min="10514" max="10514" width="5.33203125" style="17"/>
    <col min="10515" max="10515" width="9.109375" style="17" customWidth="1"/>
    <col min="10516" max="10516" width="11.88671875" style="17" bestFit="1" customWidth="1"/>
    <col min="10517" max="10517" width="12.5546875" style="17" bestFit="1" customWidth="1"/>
    <col min="10518" max="10518" width="14.5546875" style="17" bestFit="1" customWidth="1"/>
    <col min="10519" max="10751" width="5.33203125" style="17"/>
    <col min="10752" max="10752" width="4.5546875" style="17" customWidth="1"/>
    <col min="10753" max="10753" width="21.33203125" style="17" customWidth="1"/>
    <col min="10754" max="10754" width="8.44140625" style="17" customWidth="1"/>
    <col min="10755" max="10755" width="1.44140625" style="17" customWidth="1"/>
    <col min="10756" max="10756" width="24.33203125" style="17" customWidth="1"/>
    <col min="10757" max="10757" width="6.5546875" style="17" customWidth="1"/>
    <col min="10758" max="10758" width="13.6640625" style="17" customWidth="1"/>
    <col min="10759" max="10759" width="12.33203125" style="17" customWidth="1"/>
    <col min="10760" max="10760" width="10.6640625" style="17" customWidth="1"/>
    <col min="10761" max="10761" width="10.5546875" style="17" customWidth="1"/>
    <col min="10762" max="10768" width="11.5546875" style="17" customWidth="1"/>
    <col min="10769" max="10769" width="13.33203125" style="17" customWidth="1"/>
    <col min="10770" max="10770" width="5.33203125" style="17"/>
    <col min="10771" max="10771" width="9.109375" style="17" customWidth="1"/>
    <col min="10772" max="10772" width="11.88671875" style="17" bestFit="1" customWidth="1"/>
    <col min="10773" max="10773" width="12.5546875" style="17" bestFit="1" customWidth="1"/>
    <col min="10774" max="10774" width="14.5546875" style="17" bestFit="1" customWidth="1"/>
    <col min="10775" max="11007" width="5.33203125" style="17"/>
    <col min="11008" max="11008" width="4.5546875" style="17" customWidth="1"/>
    <col min="11009" max="11009" width="21.33203125" style="17" customWidth="1"/>
    <col min="11010" max="11010" width="8.44140625" style="17" customWidth="1"/>
    <col min="11011" max="11011" width="1.44140625" style="17" customWidth="1"/>
    <col min="11012" max="11012" width="24.33203125" style="17" customWidth="1"/>
    <col min="11013" max="11013" width="6.5546875" style="17" customWidth="1"/>
    <col min="11014" max="11014" width="13.6640625" style="17" customWidth="1"/>
    <col min="11015" max="11015" width="12.33203125" style="17" customWidth="1"/>
    <col min="11016" max="11016" width="10.6640625" style="17" customWidth="1"/>
    <col min="11017" max="11017" width="10.5546875" style="17" customWidth="1"/>
    <col min="11018" max="11024" width="11.5546875" style="17" customWidth="1"/>
    <col min="11025" max="11025" width="13.33203125" style="17" customWidth="1"/>
    <col min="11026" max="11026" width="5.33203125" style="17"/>
    <col min="11027" max="11027" width="9.109375" style="17" customWidth="1"/>
    <col min="11028" max="11028" width="11.88671875" style="17" bestFit="1" customWidth="1"/>
    <col min="11029" max="11029" width="12.5546875" style="17" bestFit="1" customWidth="1"/>
    <col min="11030" max="11030" width="14.5546875" style="17" bestFit="1" customWidth="1"/>
    <col min="11031" max="11263" width="5.33203125" style="17"/>
    <col min="11264" max="11264" width="4.5546875" style="17" customWidth="1"/>
    <col min="11265" max="11265" width="21.33203125" style="17" customWidth="1"/>
    <col min="11266" max="11266" width="8.44140625" style="17" customWidth="1"/>
    <col min="11267" max="11267" width="1.44140625" style="17" customWidth="1"/>
    <col min="11268" max="11268" width="24.33203125" style="17" customWidth="1"/>
    <col min="11269" max="11269" width="6.5546875" style="17" customWidth="1"/>
    <col min="11270" max="11270" width="13.6640625" style="17" customWidth="1"/>
    <col min="11271" max="11271" width="12.33203125" style="17" customWidth="1"/>
    <col min="11272" max="11272" width="10.6640625" style="17" customWidth="1"/>
    <col min="11273" max="11273" width="10.5546875" style="17" customWidth="1"/>
    <col min="11274" max="11280" width="11.5546875" style="17" customWidth="1"/>
    <col min="11281" max="11281" width="13.33203125" style="17" customWidth="1"/>
    <col min="11282" max="11282" width="5.33203125" style="17"/>
    <col min="11283" max="11283" width="9.109375" style="17" customWidth="1"/>
    <col min="11284" max="11284" width="11.88671875" style="17" bestFit="1" customWidth="1"/>
    <col min="11285" max="11285" width="12.5546875" style="17" bestFit="1" customWidth="1"/>
    <col min="11286" max="11286" width="14.5546875" style="17" bestFit="1" customWidth="1"/>
    <col min="11287" max="11519" width="5.33203125" style="17"/>
    <col min="11520" max="11520" width="4.5546875" style="17" customWidth="1"/>
    <col min="11521" max="11521" width="21.33203125" style="17" customWidth="1"/>
    <col min="11522" max="11522" width="8.44140625" style="17" customWidth="1"/>
    <col min="11523" max="11523" width="1.44140625" style="17" customWidth="1"/>
    <col min="11524" max="11524" width="24.33203125" style="17" customWidth="1"/>
    <col min="11525" max="11525" width="6.5546875" style="17" customWidth="1"/>
    <col min="11526" max="11526" width="13.6640625" style="17" customWidth="1"/>
    <col min="11527" max="11527" width="12.33203125" style="17" customWidth="1"/>
    <col min="11528" max="11528" width="10.6640625" style="17" customWidth="1"/>
    <col min="11529" max="11529" width="10.5546875" style="17" customWidth="1"/>
    <col min="11530" max="11536" width="11.5546875" style="17" customWidth="1"/>
    <col min="11537" max="11537" width="13.33203125" style="17" customWidth="1"/>
    <col min="11538" max="11538" width="5.33203125" style="17"/>
    <col min="11539" max="11539" width="9.109375" style="17" customWidth="1"/>
    <col min="11540" max="11540" width="11.88671875" style="17" bestFit="1" customWidth="1"/>
    <col min="11541" max="11541" width="12.5546875" style="17" bestFit="1" customWidth="1"/>
    <col min="11542" max="11542" width="14.5546875" style="17" bestFit="1" customWidth="1"/>
    <col min="11543" max="11775" width="5.33203125" style="17"/>
    <col min="11776" max="11776" width="4.5546875" style="17" customWidth="1"/>
    <col min="11777" max="11777" width="21.33203125" style="17" customWidth="1"/>
    <col min="11778" max="11778" width="8.44140625" style="17" customWidth="1"/>
    <col min="11779" max="11779" width="1.44140625" style="17" customWidth="1"/>
    <col min="11780" max="11780" width="24.33203125" style="17" customWidth="1"/>
    <col min="11781" max="11781" width="6.5546875" style="17" customWidth="1"/>
    <col min="11782" max="11782" width="13.6640625" style="17" customWidth="1"/>
    <col min="11783" max="11783" width="12.33203125" style="17" customWidth="1"/>
    <col min="11784" max="11784" width="10.6640625" style="17" customWidth="1"/>
    <col min="11785" max="11785" width="10.5546875" style="17" customWidth="1"/>
    <col min="11786" max="11792" width="11.5546875" style="17" customWidth="1"/>
    <col min="11793" max="11793" width="13.33203125" style="17" customWidth="1"/>
    <col min="11794" max="11794" width="5.33203125" style="17"/>
    <col min="11795" max="11795" width="9.109375" style="17" customWidth="1"/>
    <col min="11796" max="11796" width="11.88671875" style="17" bestFit="1" customWidth="1"/>
    <col min="11797" max="11797" width="12.5546875" style="17" bestFit="1" customWidth="1"/>
    <col min="11798" max="11798" width="14.5546875" style="17" bestFit="1" customWidth="1"/>
    <col min="11799" max="12031" width="5.33203125" style="17"/>
    <col min="12032" max="12032" width="4.5546875" style="17" customWidth="1"/>
    <col min="12033" max="12033" width="21.33203125" style="17" customWidth="1"/>
    <col min="12034" max="12034" width="8.44140625" style="17" customWidth="1"/>
    <col min="12035" max="12035" width="1.44140625" style="17" customWidth="1"/>
    <col min="12036" max="12036" width="24.33203125" style="17" customWidth="1"/>
    <col min="12037" max="12037" width="6.5546875" style="17" customWidth="1"/>
    <col min="12038" max="12038" width="13.6640625" style="17" customWidth="1"/>
    <col min="12039" max="12039" width="12.33203125" style="17" customWidth="1"/>
    <col min="12040" max="12040" width="10.6640625" style="17" customWidth="1"/>
    <col min="12041" max="12041" width="10.5546875" style="17" customWidth="1"/>
    <col min="12042" max="12048" width="11.5546875" style="17" customWidth="1"/>
    <col min="12049" max="12049" width="13.33203125" style="17" customWidth="1"/>
    <col min="12050" max="12050" width="5.33203125" style="17"/>
    <col min="12051" max="12051" width="9.109375" style="17" customWidth="1"/>
    <col min="12052" max="12052" width="11.88671875" style="17" bestFit="1" customWidth="1"/>
    <col min="12053" max="12053" width="12.5546875" style="17" bestFit="1" customWidth="1"/>
    <col min="12054" max="12054" width="14.5546875" style="17" bestFit="1" customWidth="1"/>
    <col min="12055" max="12287" width="5.33203125" style="17"/>
    <col min="12288" max="12288" width="4.5546875" style="17" customWidth="1"/>
    <col min="12289" max="12289" width="21.33203125" style="17" customWidth="1"/>
    <col min="12290" max="12290" width="8.44140625" style="17" customWidth="1"/>
    <col min="12291" max="12291" width="1.44140625" style="17" customWidth="1"/>
    <col min="12292" max="12292" width="24.33203125" style="17" customWidth="1"/>
    <col min="12293" max="12293" width="6.5546875" style="17" customWidth="1"/>
    <col min="12294" max="12294" width="13.6640625" style="17" customWidth="1"/>
    <col min="12295" max="12295" width="12.33203125" style="17" customWidth="1"/>
    <col min="12296" max="12296" width="10.6640625" style="17" customWidth="1"/>
    <col min="12297" max="12297" width="10.5546875" style="17" customWidth="1"/>
    <col min="12298" max="12304" width="11.5546875" style="17" customWidth="1"/>
    <col min="12305" max="12305" width="13.33203125" style="17" customWidth="1"/>
    <col min="12306" max="12306" width="5.33203125" style="17"/>
    <col min="12307" max="12307" width="9.109375" style="17" customWidth="1"/>
    <col min="12308" max="12308" width="11.88671875" style="17" bestFit="1" customWidth="1"/>
    <col min="12309" max="12309" width="12.5546875" style="17" bestFit="1" customWidth="1"/>
    <col min="12310" max="12310" width="14.5546875" style="17" bestFit="1" customWidth="1"/>
    <col min="12311" max="12543" width="5.33203125" style="17"/>
    <col min="12544" max="12544" width="4.5546875" style="17" customWidth="1"/>
    <col min="12545" max="12545" width="21.33203125" style="17" customWidth="1"/>
    <col min="12546" max="12546" width="8.44140625" style="17" customWidth="1"/>
    <col min="12547" max="12547" width="1.44140625" style="17" customWidth="1"/>
    <col min="12548" max="12548" width="24.33203125" style="17" customWidth="1"/>
    <col min="12549" max="12549" width="6.5546875" style="17" customWidth="1"/>
    <col min="12550" max="12550" width="13.6640625" style="17" customWidth="1"/>
    <col min="12551" max="12551" width="12.33203125" style="17" customWidth="1"/>
    <col min="12552" max="12552" width="10.6640625" style="17" customWidth="1"/>
    <col min="12553" max="12553" width="10.5546875" style="17" customWidth="1"/>
    <col min="12554" max="12560" width="11.5546875" style="17" customWidth="1"/>
    <col min="12561" max="12561" width="13.33203125" style="17" customWidth="1"/>
    <col min="12562" max="12562" width="5.33203125" style="17"/>
    <col min="12563" max="12563" width="9.109375" style="17" customWidth="1"/>
    <col min="12564" max="12564" width="11.88671875" style="17" bestFit="1" customWidth="1"/>
    <col min="12565" max="12565" width="12.5546875" style="17" bestFit="1" customWidth="1"/>
    <col min="12566" max="12566" width="14.5546875" style="17" bestFit="1" customWidth="1"/>
    <col min="12567" max="12799" width="5.33203125" style="17"/>
    <col min="12800" max="12800" width="4.5546875" style="17" customWidth="1"/>
    <col min="12801" max="12801" width="21.33203125" style="17" customWidth="1"/>
    <col min="12802" max="12802" width="8.44140625" style="17" customWidth="1"/>
    <col min="12803" max="12803" width="1.44140625" style="17" customWidth="1"/>
    <col min="12804" max="12804" width="24.33203125" style="17" customWidth="1"/>
    <col min="12805" max="12805" width="6.5546875" style="17" customWidth="1"/>
    <col min="12806" max="12806" width="13.6640625" style="17" customWidth="1"/>
    <col min="12807" max="12807" width="12.33203125" style="17" customWidth="1"/>
    <col min="12808" max="12808" width="10.6640625" style="17" customWidth="1"/>
    <col min="12809" max="12809" width="10.5546875" style="17" customWidth="1"/>
    <col min="12810" max="12816" width="11.5546875" style="17" customWidth="1"/>
    <col min="12817" max="12817" width="13.33203125" style="17" customWidth="1"/>
    <col min="12818" max="12818" width="5.33203125" style="17"/>
    <col min="12819" max="12819" width="9.109375" style="17" customWidth="1"/>
    <col min="12820" max="12820" width="11.88671875" style="17" bestFit="1" customWidth="1"/>
    <col min="12821" max="12821" width="12.5546875" style="17" bestFit="1" customWidth="1"/>
    <col min="12822" max="12822" width="14.5546875" style="17" bestFit="1" customWidth="1"/>
    <col min="12823" max="13055" width="5.33203125" style="17"/>
    <col min="13056" max="13056" width="4.5546875" style="17" customWidth="1"/>
    <col min="13057" max="13057" width="21.33203125" style="17" customWidth="1"/>
    <col min="13058" max="13058" width="8.44140625" style="17" customWidth="1"/>
    <col min="13059" max="13059" width="1.44140625" style="17" customWidth="1"/>
    <col min="13060" max="13060" width="24.33203125" style="17" customWidth="1"/>
    <col min="13061" max="13061" width="6.5546875" style="17" customWidth="1"/>
    <col min="13062" max="13062" width="13.6640625" style="17" customWidth="1"/>
    <col min="13063" max="13063" width="12.33203125" style="17" customWidth="1"/>
    <col min="13064" max="13064" width="10.6640625" style="17" customWidth="1"/>
    <col min="13065" max="13065" width="10.5546875" style="17" customWidth="1"/>
    <col min="13066" max="13072" width="11.5546875" style="17" customWidth="1"/>
    <col min="13073" max="13073" width="13.33203125" style="17" customWidth="1"/>
    <col min="13074" max="13074" width="5.33203125" style="17"/>
    <col min="13075" max="13075" width="9.109375" style="17" customWidth="1"/>
    <col min="13076" max="13076" width="11.88671875" style="17" bestFit="1" customWidth="1"/>
    <col min="13077" max="13077" width="12.5546875" style="17" bestFit="1" customWidth="1"/>
    <col min="13078" max="13078" width="14.5546875" style="17" bestFit="1" customWidth="1"/>
    <col min="13079" max="13311" width="5.33203125" style="17"/>
    <col min="13312" max="13312" width="4.5546875" style="17" customWidth="1"/>
    <col min="13313" max="13313" width="21.33203125" style="17" customWidth="1"/>
    <col min="13314" max="13314" width="8.44140625" style="17" customWidth="1"/>
    <col min="13315" max="13315" width="1.44140625" style="17" customWidth="1"/>
    <col min="13316" max="13316" width="24.33203125" style="17" customWidth="1"/>
    <col min="13317" max="13317" width="6.5546875" style="17" customWidth="1"/>
    <col min="13318" max="13318" width="13.6640625" style="17" customWidth="1"/>
    <col min="13319" max="13319" width="12.33203125" style="17" customWidth="1"/>
    <col min="13320" max="13320" width="10.6640625" style="17" customWidth="1"/>
    <col min="13321" max="13321" width="10.5546875" style="17" customWidth="1"/>
    <col min="13322" max="13328" width="11.5546875" style="17" customWidth="1"/>
    <col min="13329" max="13329" width="13.33203125" style="17" customWidth="1"/>
    <col min="13330" max="13330" width="5.33203125" style="17"/>
    <col min="13331" max="13331" width="9.109375" style="17" customWidth="1"/>
    <col min="13332" max="13332" width="11.88671875" style="17" bestFit="1" customWidth="1"/>
    <col min="13333" max="13333" width="12.5546875" style="17" bestFit="1" customWidth="1"/>
    <col min="13334" max="13334" width="14.5546875" style="17" bestFit="1" customWidth="1"/>
    <col min="13335" max="13567" width="5.33203125" style="17"/>
    <col min="13568" max="13568" width="4.5546875" style="17" customWidth="1"/>
    <col min="13569" max="13569" width="21.33203125" style="17" customWidth="1"/>
    <col min="13570" max="13570" width="8.44140625" style="17" customWidth="1"/>
    <col min="13571" max="13571" width="1.44140625" style="17" customWidth="1"/>
    <col min="13572" max="13572" width="24.33203125" style="17" customWidth="1"/>
    <col min="13573" max="13573" width="6.5546875" style="17" customWidth="1"/>
    <col min="13574" max="13574" width="13.6640625" style="17" customWidth="1"/>
    <col min="13575" max="13575" width="12.33203125" style="17" customWidth="1"/>
    <col min="13576" max="13576" width="10.6640625" style="17" customWidth="1"/>
    <col min="13577" max="13577" width="10.5546875" style="17" customWidth="1"/>
    <col min="13578" max="13584" width="11.5546875" style="17" customWidth="1"/>
    <col min="13585" max="13585" width="13.33203125" style="17" customWidth="1"/>
    <col min="13586" max="13586" width="5.33203125" style="17"/>
    <col min="13587" max="13587" width="9.109375" style="17" customWidth="1"/>
    <col min="13588" max="13588" width="11.88671875" style="17" bestFit="1" customWidth="1"/>
    <col min="13589" max="13589" width="12.5546875" style="17" bestFit="1" customWidth="1"/>
    <col min="13590" max="13590" width="14.5546875" style="17" bestFit="1" customWidth="1"/>
    <col min="13591" max="13823" width="5.33203125" style="17"/>
    <col min="13824" max="13824" width="4.5546875" style="17" customWidth="1"/>
    <col min="13825" max="13825" width="21.33203125" style="17" customWidth="1"/>
    <col min="13826" max="13826" width="8.44140625" style="17" customWidth="1"/>
    <col min="13827" max="13827" width="1.44140625" style="17" customWidth="1"/>
    <col min="13828" max="13828" width="24.33203125" style="17" customWidth="1"/>
    <col min="13829" max="13829" width="6.5546875" style="17" customWidth="1"/>
    <col min="13830" max="13830" width="13.6640625" style="17" customWidth="1"/>
    <col min="13831" max="13831" width="12.33203125" style="17" customWidth="1"/>
    <col min="13832" max="13832" width="10.6640625" style="17" customWidth="1"/>
    <col min="13833" max="13833" width="10.5546875" style="17" customWidth="1"/>
    <col min="13834" max="13840" width="11.5546875" style="17" customWidth="1"/>
    <col min="13841" max="13841" width="13.33203125" style="17" customWidth="1"/>
    <col min="13842" max="13842" width="5.33203125" style="17"/>
    <col min="13843" max="13843" width="9.109375" style="17" customWidth="1"/>
    <col min="13844" max="13844" width="11.88671875" style="17" bestFit="1" customWidth="1"/>
    <col min="13845" max="13845" width="12.5546875" style="17" bestFit="1" customWidth="1"/>
    <col min="13846" max="13846" width="14.5546875" style="17" bestFit="1" customWidth="1"/>
    <col min="13847" max="14079" width="5.33203125" style="17"/>
    <col min="14080" max="14080" width="4.5546875" style="17" customWidth="1"/>
    <col min="14081" max="14081" width="21.33203125" style="17" customWidth="1"/>
    <col min="14082" max="14082" width="8.44140625" style="17" customWidth="1"/>
    <col min="14083" max="14083" width="1.44140625" style="17" customWidth="1"/>
    <col min="14084" max="14084" width="24.33203125" style="17" customWidth="1"/>
    <col min="14085" max="14085" width="6.5546875" style="17" customWidth="1"/>
    <col min="14086" max="14086" width="13.6640625" style="17" customWidth="1"/>
    <col min="14087" max="14087" width="12.33203125" style="17" customWidth="1"/>
    <col min="14088" max="14088" width="10.6640625" style="17" customWidth="1"/>
    <col min="14089" max="14089" width="10.5546875" style="17" customWidth="1"/>
    <col min="14090" max="14096" width="11.5546875" style="17" customWidth="1"/>
    <col min="14097" max="14097" width="13.33203125" style="17" customWidth="1"/>
    <col min="14098" max="14098" width="5.33203125" style="17"/>
    <col min="14099" max="14099" width="9.109375" style="17" customWidth="1"/>
    <col min="14100" max="14100" width="11.88671875" style="17" bestFit="1" customWidth="1"/>
    <col min="14101" max="14101" width="12.5546875" style="17" bestFit="1" customWidth="1"/>
    <col min="14102" max="14102" width="14.5546875" style="17" bestFit="1" customWidth="1"/>
    <col min="14103" max="14335" width="5.33203125" style="17"/>
    <col min="14336" max="14336" width="4.5546875" style="17" customWidth="1"/>
    <col min="14337" max="14337" width="21.33203125" style="17" customWidth="1"/>
    <col min="14338" max="14338" width="8.44140625" style="17" customWidth="1"/>
    <col min="14339" max="14339" width="1.44140625" style="17" customWidth="1"/>
    <col min="14340" max="14340" width="24.33203125" style="17" customWidth="1"/>
    <col min="14341" max="14341" width="6.5546875" style="17" customWidth="1"/>
    <col min="14342" max="14342" width="13.6640625" style="17" customWidth="1"/>
    <col min="14343" max="14343" width="12.33203125" style="17" customWidth="1"/>
    <col min="14344" max="14344" width="10.6640625" style="17" customWidth="1"/>
    <col min="14345" max="14345" width="10.5546875" style="17" customWidth="1"/>
    <col min="14346" max="14352" width="11.5546875" style="17" customWidth="1"/>
    <col min="14353" max="14353" width="13.33203125" style="17" customWidth="1"/>
    <col min="14354" max="14354" width="5.33203125" style="17"/>
    <col min="14355" max="14355" width="9.109375" style="17" customWidth="1"/>
    <col min="14356" max="14356" width="11.88671875" style="17" bestFit="1" customWidth="1"/>
    <col min="14357" max="14357" width="12.5546875" style="17" bestFit="1" customWidth="1"/>
    <col min="14358" max="14358" width="14.5546875" style="17" bestFit="1" customWidth="1"/>
    <col min="14359" max="14591" width="5.33203125" style="17"/>
    <col min="14592" max="14592" width="4.5546875" style="17" customWidth="1"/>
    <col min="14593" max="14593" width="21.33203125" style="17" customWidth="1"/>
    <col min="14594" max="14594" width="8.44140625" style="17" customWidth="1"/>
    <col min="14595" max="14595" width="1.44140625" style="17" customWidth="1"/>
    <col min="14596" max="14596" width="24.33203125" style="17" customWidth="1"/>
    <col min="14597" max="14597" width="6.5546875" style="17" customWidth="1"/>
    <col min="14598" max="14598" width="13.6640625" style="17" customWidth="1"/>
    <col min="14599" max="14599" width="12.33203125" style="17" customWidth="1"/>
    <col min="14600" max="14600" width="10.6640625" style="17" customWidth="1"/>
    <col min="14601" max="14601" width="10.5546875" style="17" customWidth="1"/>
    <col min="14602" max="14608" width="11.5546875" style="17" customWidth="1"/>
    <col min="14609" max="14609" width="13.33203125" style="17" customWidth="1"/>
    <col min="14610" max="14610" width="5.33203125" style="17"/>
    <col min="14611" max="14611" width="9.109375" style="17" customWidth="1"/>
    <col min="14612" max="14612" width="11.88671875" style="17" bestFit="1" customWidth="1"/>
    <col min="14613" max="14613" width="12.5546875" style="17" bestFit="1" customWidth="1"/>
    <col min="14614" max="14614" width="14.5546875" style="17" bestFit="1" customWidth="1"/>
    <col min="14615" max="14847" width="5.33203125" style="17"/>
    <col min="14848" max="14848" width="4.5546875" style="17" customWidth="1"/>
    <col min="14849" max="14849" width="21.33203125" style="17" customWidth="1"/>
    <col min="14850" max="14850" width="8.44140625" style="17" customWidth="1"/>
    <col min="14851" max="14851" width="1.44140625" style="17" customWidth="1"/>
    <col min="14852" max="14852" width="24.33203125" style="17" customWidth="1"/>
    <col min="14853" max="14853" width="6.5546875" style="17" customWidth="1"/>
    <col min="14854" max="14854" width="13.6640625" style="17" customWidth="1"/>
    <col min="14855" max="14855" width="12.33203125" style="17" customWidth="1"/>
    <col min="14856" max="14856" width="10.6640625" style="17" customWidth="1"/>
    <col min="14857" max="14857" width="10.5546875" style="17" customWidth="1"/>
    <col min="14858" max="14864" width="11.5546875" style="17" customWidth="1"/>
    <col min="14865" max="14865" width="13.33203125" style="17" customWidth="1"/>
    <col min="14866" max="14866" width="5.33203125" style="17"/>
    <col min="14867" max="14867" width="9.109375" style="17" customWidth="1"/>
    <col min="14868" max="14868" width="11.88671875" style="17" bestFit="1" customWidth="1"/>
    <col min="14869" max="14869" width="12.5546875" style="17" bestFit="1" customWidth="1"/>
    <col min="14870" max="14870" width="14.5546875" style="17" bestFit="1" customWidth="1"/>
    <col min="14871" max="15103" width="5.33203125" style="17"/>
    <col min="15104" max="15104" width="4.5546875" style="17" customWidth="1"/>
    <col min="15105" max="15105" width="21.33203125" style="17" customWidth="1"/>
    <col min="15106" max="15106" width="8.44140625" style="17" customWidth="1"/>
    <col min="15107" max="15107" width="1.44140625" style="17" customWidth="1"/>
    <col min="15108" max="15108" width="24.33203125" style="17" customWidth="1"/>
    <col min="15109" max="15109" width="6.5546875" style="17" customWidth="1"/>
    <col min="15110" max="15110" width="13.6640625" style="17" customWidth="1"/>
    <col min="15111" max="15111" width="12.33203125" style="17" customWidth="1"/>
    <col min="15112" max="15112" width="10.6640625" style="17" customWidth="1"/>
    <col min="15113" max="15113" width="10.5546875" style="17" customWidth="1"/>
    <col min="15114" max="15120" width="11.5546875" style="17" customWidth="1"/>
    <col min="15121" max="15121" width="13.33203125" style="17" customWidth="1"/>
    <col min="15122" max="15122" width="5.33203125" style="17"/>
    <col min="15123" max="15123" width="9.109375" style="17" customWidth="1"/>
    <col min="15124" max="15124" width="11.88671875" style="17" bestFit="1" customWidth="1"/>
    <col min="15125" max="15125" width="12.5546875" style="17" bestFit="1" customWidth="1"/>
    <col min="15126" max="15126" width="14.5546875" style="17" bestFit="1" customWidth="1"/>
    <col min="15127" max="15359" width="5.33203125" style="17"/>
    <col min="15360" max="15360" width="4.5546875" style="17" customWidth="1"/>
    <col min="15361" max="15361" width="21.33203125" style="17" customWidth="1"/>
    <col min="15362" max="15362" width="8.44140625" style="17" customWidth="1"/>
    <col min="15363" max="15363" width="1.44140625" style="17" customWidth="1"/>
    <col min="15364" max="15364" width="24.33203125" style="17" customWidth="1"/>
    <col min="15365" max="15365" width="6.5546875" style="17" customWidth="1"/>
    <col min="15366" max="15366" width="13.6640625" style="17" customWidth="1"/>
    <col min="15367" max="15367" width="12.33203125" style="17" customWidth="1"/>
    <col min="15368" max="15368" width="10.6640625" style="17" customWidth="1"/>
    <col min="15369" max="15369" width="10.5546875" style="17" customWidth="1"/>
    <col min="15370" max="15376" width="11.5546875" style="17" customWidth="1"/>
    <col min="15377" max="15377" width="13.33203125" style="17" customWidth="1"/>
    <col min="15378" max="15378" width="5.33203125" style="17"/>
    <col min="15379" max="15379" width="9.109375" style="17" customWidth="1"/>
    <col min="15380" max="15380" width="11.88671875" style="17" bestFit="1" customWidth="1"/>
    <col min="15381" max="15381" width="12.5546875" style="17" bestFit="1" customWidth="1"/>
    <col min="15382" max="15382" width="14.5546875" style="17" bestFit="1" customWidth="1"/>
    <col min="15383" max="15615" width="5.33203125" style="17"/>
    <col min="15616" max="15616" width="4.5546875" style="17" customWidth="1"/>
    <col min="15617" max="15617" width="21.33203125" style="17" customWidth="1"/>
    <col min="15618" max="15618" width="8.44140625" style="17" customWidth="1"/>
    <col min="15619" max="15619" width="1.44140625" style="17" customWidth="1"/>
    <col min="15620" max="15620" width="24.33203125" style="17" customWidth="1"/>
    <col min="15621" max="15621" width="6.5546875" style="17" customWidth="1"/>
    <col min="15622" max="15622" width="13.6640625" style="17" customWidth="1"/>
    <col min="15623" max="15623" width="12.33203125" style="17" customWidth="1"/>
    <col min="15624" max="15624" width="10.6640625" style="17" customWidth="1"/>
    <col min="15625" max="15625" width="10.5546875" style="17" customWidth="1"/>
    <col min="15626" max="15632" width="11.5546875" style="17" customWidth="1"/>
    <col min="15633" max="15633" width="13.33203125" style="17" customWidth="1"/>
    <col min="15634" max="15634" width="5.33203125" style="17"/>
    <col min="15635" max="15635" width="9.109375" style="17" customWidth="1"/>
    <col min="15636" max="15636" width="11.88671875" style="17" bestFit="1" customWidth="1"/>
    <col min="15637" max="15637" width="12.5546875" style="17" bestFit="1" customWidth="1"/>
    <col min="15638" max="15638" width="14.5546875" style="17" bestFit="1" customWidth="1"/>
    <col min="15639" max="15871" width="5.33203125" style="17"/>
    <col min="15872" max="15872" width="4.5546875" style="17" customWidth="1"/>
    <col min="15873" max="15873" width="21.33203125" style="17" customWidth="1"/>
    <col min="15874" max="15874" width="8.44140625" style="17" customWidth="1"/>
    <col min="15875" max="15875" width="1.44140625" style="17" customWidth="1"/>
    <col min="15876" max="15876" width="24.33203125" style="17" customWidth="1"/>
    <col min="15877" max="15877" width="6.5546875" style="17" customWidth="1"/>
    <col min="15878" max="15878" width="13.6640625" style="17" customWidth="1"/>
    <col min="15879" max="15879" width="12.33203125" style="17" customWidth="1"/>
    <col min="15880" max="15880" width="10.6640625" style="17" customWidth="1"/>
    <col min="15881" max="15881" width="10.5546875" style="17" customWidth="1"/>
    <col min="15882" max="15888" width="11.5546875" style="17" customWidth="1"/>
    <col min="15889" max="15889" width="13.33203125" style="17" customWidth="1"/>
    <col min="15890" max="15890" width="5.33203125" style="17"/>
    <col min="15891" max="15891" width="9.109375" style="17" customWidth="1"/>
    <col min="15892" max="15892" width="11.88671875" style="17" bestFit="1" customWidth="1"/>
    <col min="15893" max="15893" width="12.5546875" style="17" bestFit="1" customWidth="1"/>
    <col min="15894" max="15894" width="14.5546875" style="17" bestFit="1" customWidth="1"/>
    <col min="15895" max="16127" width="5.33203125" style="17"/>
    <col min="16128" max="16128" width="4.5546875" style="17" customWidth="1"/>
    <col min="16129" max="16129" width="21.33203125" style="17" customWidth="1"/>
    <col min="16130" max="16130" width="8.44140625" style="17" customWidth="1"/>
    <col min="16131" max="16131" width="1.44140625" style="17" customWidth="1"/>
    <col min="16132" max="16132" width="24.33203125" style="17" customWidth="1"/>
    <col min="16133" max="16133" width="6.5546875" style="17" customWidth="1"/>
    <col min="16134" max="16134" width="13.6640625" style="17" customWidth="1"/>
    <col min="16135" max="16135" width="12.33203125" style="17" customWidth="1"/>
    <col min="16136" max="16136" width="10.6640625" style="17" customWidth="1"/>
    <col min="16137" max="16137" width="10.5546875" style="17" customWidth="1"/>
    <col min="16138" max="16144" width="11.5546875" style="17" customWidth="1"/>
    <col min="16145" max="16145" width="13.33203125" style="17" customWidth="1"/>
    <col min="16146" max="16146" width="5.33203125" style="17"/>
    <col min="16147" max="16147" width="9.109375" style="17" customWidth="1"/>
    <col min="16148" max="16148" width="11.88671875" style="17" bestFit="1" customWidth="1"/>
    <col min="16149" max="16149" width="12.5546875" style="17" bestFit="1" customWidth="1"/>
    <col min="16150" max="16150" width="14.5546875" style="17" bestFit="1" customWidth="1"/>
    <col min="16151" max="16384" width="5.33203125" style="17"/>
  </cols>
  <sheetData>
    <row r="1" spans="1:255" ht="13.8" x14ac:dyDescent="0.3">
      <c r="A1" s="12"/>
      <c r="B1" s="12"/>
      <c r="C1" s="12"/>
      <c r="D1" s="12"/>
      <c r="E1" s="12"/>
      <c r="F1" s="13"/>
      <c r="G1" s="13"/>
      <c r="H1" s="13"/>
      <c r="I1" s="13"/>
      <c r="J1" s="13"/>
      <c r="K1" s="13"/>
      <c r="L1" s="13"/>
      <c r="M1" s="13"/>
      <c r="N1" s="14" t="s">
        <v>90</v>
      </c>
      <c r="O1" s="15" t="s">
        <v>91</v>
      </c>
      <c r="P1" s="12"/>
      <c r="Q1" s="12"/>
      <c r="R1" s="16"/>
      <c r="S1" s="16"/>
    </row>
    <row r="2" spans="1:255" ht="13.8" x14ac:dyDescent="0.3">
      <c r="A2" s="12"/>
      <c r="B2" s="12"/>
      <c r="C2" s="12"/>
      <c r="D2" s="12"/>
      <c r="E2" s="12"/>
      <c r="F2" s="13"/>
      <c r="G2" s="13"/>
      <c r="H2" s="13"/>
      <c r="I2" s="13"/>
      <c r="J2" s="13"/>
      <c r="K2" s="13"/>
      <c r="L2" s="13"/>
      <c r="M2" s="13"/>
      <c r="N2" s="14" t="s">
        <v>92</v>
      </c>
      <c r="O2" s="15" t="s">
        <v>93</v>
      </c>
      <c r="P2" s="12"/>
      <c r="Q2" s="12"/>
      <c r="R2" s="16"/>
      <c r="S2" s="16"/>
    </row>
    <row r="3" spans="1:255" s="19" customFormat="1" ht="13.8" x14ac:dyDescent="0.3">
      <c r="A3" s="1216" t="s">
        <v>94</v>
      </c>
      <c r="B3" s="1216"/>
      <c r="C3" s="1216"/>
      <c r="D3" s="1216"/>
      <c r="E3" s="1216"/>
      <c r="F3" s="1216"/>
      <c r="G3" s="1216"/>
      <c r="H3" s="1216"/>
      <c r="I3" s="1216"/>
      <c r="J3" s="1216"/>
      <c r="K3" s="1216"/>
      <c r="L3" s="1216"/>
      <c r="M3" s="1216"/>
      <c r="N3" s="1216"/>
      <c r="O3" s="1216"/>
      <c r="P3" s="1216"/>
      <c r="Q3" s="1216"/>
      <c r="R3" s="16"/>
      <c r="S3" s="18"/>
    </row>
    <row r="4" spans="1:255" s="19" customFormat="1" ht="13.8" x14ac:dyDescent="0.3">
      <c r="A4" s="1216" t="s">
        <v>95</v>
      </c>
      <c r="B4" s="1216"/>
      <c r="C4" s="1216"/>
      <c r="D4" s="1216"/>
      <c r="E4" s="1216"/>
      <c r="F4" s="1216"/>
      <c r="G4" s="1216"/>
      <c r="H4" s="1216"/>
      <c r="I4" s="1216"/>
      <c r="J4" s="1216"/>
      <c r="K4" s="1216"/>
      <c r="L4" s="1216"/>
      <c r="M4" s="1216"/>
      <c r="N4" s="1216"/>
      <c r="O4" s="1216"/>
      <c r="P4" s="1216"/>
      <c r="Q4" s="1216"/>
      <c r="R4" s="16"/>
      <c r="S4" s="18"/>
    </row>
    <row r="5" spans="1:255" s="19" customFormat="1" ht="13.8" x14ac:dyDescent="0.3">
      <c r="A5" s="1216" t="s">
        <v>96</v>
      </c>
      <c r="B5" s="1216"/>
      <c r="C5" s="1216"/>
      <c r="D5" s="1216"/>
      <c r="E5" s="1216"/>
      <c r="F5" s="1216"/>
      <c r="G5" s="1216"/>
      <c r="H5" s="1216"/>
      <c r="I5" s="1216"/>
      <c r="J5" s="1216"/>
      <c r="K5" s="1216"/>
      <c r="L5" s="1216"/>
      <c r="M5" s="1216"/>
      <c r="N5" s="1216"/>
      <c r="O5" s="1216"/>
      <c r="P5" s="1216"/>
      <c r="Q5" s="1216"/>
      <c r="R5" s="16"/>
      <c r="S5" s="18"/>
    </row>
    <row r="6" spans="1:255" s="19" customFormat="1" ht="13.8" x14ac:dyDescent="0.3">
      <c r="A6" s="20" t="s">
        <v>97</v>
      </c>
      <c r="B6" s="20"/>
      <c r="C6" s="20"/>
      <c r="D6" s="21" t="s">
        <v>5</v>
      </c>
      <c r="E6" s="21" t="s">
        <v>20</v>
      </c>
      <c r="F6" s="20"/>
      <c r="G6" s="20"/>
      <c r="H6" s="15"/>
      <c r="I6" s="15"/>
      <c r="J6" s="15"/>
      <c r="K6" s="15"/>
      <c r="L6" s="15"/>
      <c r="M6" s="15"/>
      <c r="N6" s="15"/>
      <c r="O6" s="15"/>
      <c r="P6" s="15"/>
      <c r="Q6" s="15"/>
      <c r="R6" s="16"/>
      <c r="S6" s="18"/>
    </row>
    <row r="7" spans="1:255" s="19" customFormat="1" ht="13.8" x14ac:dyDescent="0.3">
      <c r="A7" s="20" t="s">
        <v>98</v>
      </c>
      <c r="B7" s="20"/>
      <c r="C7" s="20"/>
      <c r="D7" s="21" t="s">
        <v>5</v>
      </c>
      <c r="E7" s="21" t="s">
        <v>99</v>
      </c>
      <c r="F7" s="20"/>
      <c r="G7" s="20"/>
      <c r="H7" s="15"/>
      <c r="I7" s="15"/>
      <c r="J7" s="15"/>
      <c r="K7" s="15"/>
      <c r="L7" s="20"/>
      <c r="M7" s="15"/>
      <c r="N7" s="15"/>
      <c r="O7" s="15"/>
      <c r="P7" s="15"/>
      <c r="Q7" s="15"/>
      <c r="R7" s="16"/>
      <c r="S7" s="18"/>
    </row>
    <row r="8" spans="1:255" s="19" customFormat="1" ht="13.8" x14ac:dyDescent="0.3">
      <c r="A8" s="20" t="s">
        <v>100</v>
      </c>
      <c r="B8" s="20"/>
      <c r="C8" s="20"/>
      <c r="D8" s="21" t="s">
        <v>5</v>
      </c>
      <c r="E8" s="21" t="s">
        <v>101</v>
      </c>
      <c r="F8" s="20"/>
      <c r="G8" s="20"/>
      <c r="H8" s="15"/>
      <c r="I8" s="15"/>
      <c r="J8" s="15"/>
      <c r="K8" s="15"/>
      <c r="L8" s="20"/>
      <c r="M8" s="15"/>
      <c r="N8" s="15"/>
      <c r="O8" s="15"/>
      <c r="P8" s="15"/>
      <c r="Q8" s="15"/>
      <c r="R8" s="16"/>
      <c r="S8" s="18"/>
    </row>
    <row r="9" spans="1:255" s="19" customFormat="1" ht="15" customHeight="1" x14ac:dyDescent="0.3">
      <c r="A9" s="20" t="s">
        <v>102</v>
      </c>
      <c r="B9" s="20"/>
      <c r="C9" s="20"/>
      <c r="D9" s="21" t="s">
        <v>103</v>
      </c>
      <c r="E9" s="21" t="s">
        <v>104</v>
      </c>
      <c r="F9" s="22"/>
      <c r="G9" s="22"/>
      <c r="H9" s="23"/>
      <c r="I9" s="20"/>
      <c r="J9" s="23"/>
      <c r="K9" s="23"/>
      <c r="L9" s="23"/>
      <c r="M9" s="23"/>
      <c r="N9" s="23"/>
      <c r="O9" s="23"/>
      <c r="P9" s="23"/>
      <c r="Q9" s="23"/>
      <c r="R9" s="24"/>
      <c r="S9" s="18"/>
    </row>
    <row r="10" spans="1:255" s="19" customFormat="1" ht="15" customHeight="1" x14ac:dyDescent="0.3">
      <c r="A10" s="20" t="s">
        <v>105</v>
      </c>
      <c r="B10" s="20"/>
      <c r="C10" s="20"/>
      <c r="D10" s="21" t="s">
        <v>106</v>
      </c>
      <c r="E10" s="21">
        <v>2023</v>
      </c>
      <c r="F10" s="22"/>
      <c r="G10" s="25"/>
      <c r="H10" s="23"/>
      <c r="I10" s="20"/>
      <c r="J10" s="23"/>
      <c r="K10" s="23"/>
      <c r="L10" s="23"/>
      <c r="M10" s="23"/>
      <c r="N10" s="23"/>
      <c r="O10" s="23"/>
      <c r="P10" s="23"/>
      <c r="Q10" s="23"/>
      <c r="R10" s="26"/>
      <c r="S10" s="20"/>
    </row>
    <row r="11" spans="1:255" s="19" customFormat="1" ht="3.6" customHeight="1" x14ac:dyDescent="0.3">
      <c r="A11" s="20"/>
      <c r="B11" s="20"/>
      <c r="C11" s="20"/>
      <c r="D11" s="21"/>
      <c r="E11" s="21"/>
      <c r="F11" s="20"/>
      <c r="G11" s="22"/>
      <c r="H11" s="23"/>
      <c r="I11" s="20"/>
      <c r="J11" s="23"/>
      <c r="K11" s="23"/>
      <c r="L11" s="23"/>
      <c r="M11" s="23"/>
      <c r="N11" s="23"/>
      <c r="O11" s="23"/>
      <c r="P11" s="23"/>
      <c r="Q11" s="23"/>
      <c r="R11" s="27">
        <v>3135148106</v>
      </c>
      <c r="S11" s="18"/>
    </row>
    <row r="12" spans="1:255" s="30" customFormat="1" ht="12" customHeight="1" x14ac:dyDescent="0.3">
      <c r="A12" s="1217" t="s">
        <v>16</v>
      </c>
      <c r="B12" s="1217" t="s">
        <v>107</v>
      </c>
      <c r="C12" s="1217" t="s">
        <v>108</v>
      </c>
      <c r="D12" s="1220"/>
      <c r="E12" s="1221"/>
      <c r="F12" s="1213" t="s">
        <v>109</v>
      </c>
      <c r="G12" s="1226" t="s">
        <v>110</v>
      </c>
      <c r="H12" s="1227"/>
      <c r="I12" s="1228"/>
      <c r="J12" s="1226" t="s">
        <v>111</v>
      </c>
      <c r="K12" s="1227"/>
      <c r="L12" s="1228"/>
      <c r="M12" s="1226" t="s">
        <v>112</v>
      </c>
      <c r="N12" s="1227"/>
      <c r="O12" s="1228"/>
      <c r="P12" s="1213" t="s">
        <v>113</v>
      </c>
      <c r="Q12" s="1213" t="s">
        <v>114</v>
      </c>
      <c r="R12" s="28"/>
      <c r="S12" s="29"/>
    </row>
    <row r="13" spans="1:255" s="30" customFormat="1" ht="13.8" x14ac:dyDescent="0.3">
      <c r="A13" s="1218"/>
      <c r="B13" s="1218"/>
      <c r="C13" s="1218"/>
      <c r="D13" s="1222"/>
      <c r="E13" s="1223"/>
      <c r="F13" s="1214"/>
      <c r="G13" s="1213" t="s">
        <v>115</v>
      </c>
      <c r="H13" s="1213" t="s">
        <v>116</v>
      </c>
      <c r="I13" s="1213" t="s">
        <v>117</v>
      </c>
      <c r="J13" s="1213" t="s">
        <v>115</v>
      </c>
      <c r="K13" s="1213" t="s">
        <v>116</v>
      </c>
      <c r="L13" s="1213" t="s">
        <v>117</v>
      </c>
      <c r="M13" s="1213" t="s">
        <v>115</v>
      </c>
      <c r="N13" s="1213" t="s">
        <v>116</v>
      </c>
      <c r="O13" s="1213" t="s">
        <v>117</v>
      </c>
      <c r="P13" s="1214"/>
      <c r="Q13" s="1214"/>
      <c r="R13" s="31"/>
      <c r="S13" s="29"/>
    </row>
    <row r="14" spans="1:255" s="30" customFormat="1" ht="23.4" customHeight="1" x14ac:dyDescent="0.3">
      <c r="A14" s="1219"/>
      <c r="B14" s="1219"/>
      <c r="C14" s="1219"/>
      <c r="D14" s="1224"/>
      <c r="E14" s="1225"/>
      <c r="F14" s="1215"/>
      <c r="G14" s="1215"/>
      <c r="H14" s="1215"/>
      <c r="I14" s="1215"/>
      <c r="J14" s="1215"/>
      <c r="K14" s="1215"/>
      <c r="L14" s="1215"/>
      <c r="M14" s="1215"/>
      <c r="N14" s="1215"/>
      <c r="O14" s="1215"/>
      <c r="P14" s="1215"/>
      <c r="Q14" s="1215"/>
      <c r="R14" s="28"/>
      <c r="S14" s="29"/>
    </row>
    <row r="15" spans="1:255" s="34" customFormat="1" ht="12" customHeight="1" x14ac:dyDescent="0.3">
      <c r="A15" s="32">
        <v>0</v>
      </c>
      <c r="B15" s="32">
        <f>A15+1</f>
        <v>1</v>
      </c>
      <c r="C15" s="1210">
        <f>B15+1</f>
        <v>2</v>
      </c>
      <c r="D15" s="1211"/>
      <c r="E15" s="1212"/>
      <c r="F15" s="33">
        <f>C15+1</f>
        <v>3</v>
      </c>
      <c r="G15" s="33">
        <f>F15+1</f>
        <v>4</v>
      </c>
      <c r="H15" s="33">
        <f>G15+1</f>
        <v>5</v>
      </c>
      <c r="I15" s="33" t="s">
        <v>118</v>
      </c>
      <c r="J15" s="33">
        <v>7</v>
      </c>
      <c r="K15" s="33">
        <f>J15+1</f>
        <v>8</v>
      </c>
      <c r="L15" s="33" t="s">
        <v>119</v>
      </c>
      <c r="M15" s="33">
        <v>10</v>
      </c>
      <c r="N15" s="33">
        <f>M15+1</f>
        <v>11</v>
      </c>
      <c r="O15" s="33" t="s">
        <v>120</v>
      </c>
      <c r="P15" s="33" t="s">
        <v>121</v>
      </c>
      <c r="Q15" s="33" t="s">
        <v>122</v>
      </c>
      <c r="R15" s="28"/>
      <c r="S15" s="29"/>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c r="IT15" s="30"/>
      <c r="IU15" s="30"/>
    </row>
    <row r="16" spans="1:255" s="43" customFormat="1" ht="12" customHeight="1" x14ac:dyDescent="0.3">
      <c r="A16" s="35" t="s">
        <v>123</v>
      </c>
      <c r="B16" s="36"/>
      <c r="C16" s="36"/>
      <c r="D16" s="36"/>
      <c r="E16" s="36"/>
      <c r="F16" s="37"/>
      <c r="G16" s="38"/>
      <c r="H16" s="39"/>
      <c r="I16" s="40"/>
      <c r="J16" s="37"/>
      <c r="K16" s="37"/>
      <c r="L16" s="37"/>
      <c r="M16" s="37"/>
      <c r="N16" s="37"/>
      <c r="O16" s="37"/>
      <c r="P16" s="37"/>
      <c r="Q16" s="37"/>
      <c r="R16" s="41"/>
      <c r="S16" s="42"/>
    </row>
    <row r="17" spans="1:19" s="51" customFormat="1" ht="12" customHeight="1" x14ac:dyDescent="0.3">
      <c r="A17" s="44"/>
      <c r="B17" s="45">
        <v>5.0199999999999996</v>
      </c>
      <c r="C17" s="46" t="s">
        <v>124</v>
      </c>
      <c r="D17" s="46"/>
      <c r="E17" s="47"/>
      <c r="F17" s="48">
        <f>F18+F110+F192</f>
        <v>9343744967</v>
      </c>
      <c r="G17" s="48">
        <f t="shared" ref="G17:Q17" si="0">G18+G110+G192</f>
        <v>1667287054</v>
      </c>
      <c r="H17" s="48">
        <f t="shared" si="0"/>
        <v>131081111</v>
      </c>
      <c r="I17" s="48">
        <f t="shared" si="0"/>
        <v>1798368165</v>
      </c>
      <c r="J17" s="48">
        <f t="shared" si="0"/>
        <v>3950567524</v>
      </c>
      <c r="K17" s="48">
        <f t="shared" si="0"/>
        <v>1178691609</v>
      </c>
      <c r="L17" s="48">
        <f t="shared" si="0"/>
        <v>5129259133</v>
      </c>
      <c r="M17" s="48">
        <f t="shared" si="0"/>
        <v>1086644457</v>
      </c>
      <c r="N17" s="48">
        <f t="shared" si="0"/>
        <v>214340541</v>
      </c>
      <c r="O17" s="48">
        <f t="shared" si="0"/>
        <v>1300984998</v>
      </c>
      <c r="P17" s="48">
        <f t="shared" si="0"/>
        <v>8228612296</v>
      </c>
      <c r="Q17" s="48">
        <f t="shared" si="0"/>
        <v>1115132671</v>
      </c>
      <c r="R17" s="49"/>
      <c r="S17" s="50"/>
    </row>
    <row r="18" spans="1:19" s="60" customFormat="1" ht="25.5" customHeight="1" x14ac:dyDescent="0.3">
      <c r="A18" s="52" t="s">
        <v>125</v>
      </c>
      <c r="B18" s="53" t="s">
        <v>21</v>
      </c>
      <c r="C18" s="54" t="s">
        <v>126</v>
      </c>
      <c r="D18" s="55" t="s">
        <v>5</v>
      </c>
      <c r="E18" s="56" t="s">
        <v>127</v>
      </c>
      <c r="F18" s="57">
        <f>F19+F33+F62+F85+F94+F106</f>
        <v>4121690067</v>
      </c>
      <c r="G18" s="57">
        <f t="shared" ref="G18:P18" si="1">G19+G33+G62+G85+G94+G106</f>
        <v>1667287054</v>
      </c>
      <c r="H18" s="57">
        <f t="shared" si="1"/>
        <v>131081111</v>
      </c>
      <c r="I18" s="57">
        <f t="shared" si="1"/>
        <v>1798368165</v>
      </c>
      <c r="J18" s="57">
        <f t="shared" si="1"/>
        <v>1275883074</v>
      </c>
      <c r="K18" s="57">
        <f t="shared" si="1"/>
        <v>489989585</v>
      </c>
      <c r="L18" s="57">
        <f t="shared" si="1"/>
        <v>1765872659</v>
      </c>
      <c r="M18" s="57">
        <f t="shared" si="1"/>
        <v>423435155</v>
      </c>
      <c r="N18" s="57">
        <f t="shared" si="1"/>
        <v>54785167</v>
      </c>
      <c r="O18" s="57">
        <f t="shared" si="1"/>
        <v>478220322</v>
      </c>
      <c r="P18" s="57">
        <f t="shared" si="1"/>
        <v>4042461146</v>
      </c>
      <c r="Q18" s="57">
        <f>Q19+Q33+Q62+Q85+Q94+Q106</f>
        <v>79228921</v>
      </c>
      <c r="R18" s="58"/>
      <c r="S18" s="59"/>
    </row>
    <row r="19" spans="1:19" s="69" customFormat="1" ht="39" customHeight="1" x14ac:dyDescent="0.3">
      <c r="A19" s="61">
        <v>1</v>
      </c>
      <c r="B19" s="62" t="s">
        <v>128</v>
      </c>
      <c r="C19" s="63" t="s">
        <v>22</v>
      </c>
      <c r="D19" s="64" t="s">
        <v>5</v>
      </c>
      <c r="E19" s="65" t="s">
        <v>129</v>
      </c>
      <c r="F19" s="66">
        <f>F20+F28</f>
        <v>194754600</v>
      </c>
      <c r="G19" s="66">
        <f t="shared" ref="G19:M19" si="2">G20+G28</f>
        <v>0</v>
      </c>
      <c r="H19" s="66">
        <f t="shared" si="2"/>
        <v>0</v>
      </c>
      <c r="I19" s="66">
        <f t="shared" si="2"/>
        <v>0</v>
      </c>
      <c r="J19" s="66">
        <f t="shared" si="2"/>
        <v>124567000</v>
      </c>
      <c r="K19" s="66">
        <f t="shared" si="2"/>
        <v>35323000</v>
      </c>
      <c r="L19" s="66">
        <f t="shared" si="2"/>
        <v>159890000</v>
      </c>
      <c r="M19" s="66">
        <f t="shared" si="2"/>
        <v>23738600</v>
      </c>
      <c r="N19" s="66">
        <f>N20+N28</f>
        <v>8070000</v>
      </c>
      <c r="O19" s="66">
        <f t="shared" ref="O19:Q19" si="3">O20+O28</f>
        <v>31808600</v>
      </c>
      <c r="P19" s="66">
        <f t="shared" si="3"/>
        <v>191698600</v>
      </c>
      <c r="Q19" s="66">
        <f t="shared" si="3"/>
        <v>3056000</v>
      </c>
      <c r="R19" s="67"/>
      <c r="S19" s="68"/>
    </row>
    <row r="20" spans="1:19" s="78" customFormat="1" ht="42.6" customHeight="1" x14ac:dyDescent="0.3">
      <c r="A20" s="70" t="s">
        <v>130</v>
      </c>
      <c r="B20" s="71" t="s">
        <v>131</v>
      </c>
      <c r="C20" s="72" t="s">
        <v>23</v>
      </c>
      <c r="D20" s="73" t="s">
        <v>5</v>
      </c>
      <c r="E20" s="74" t="s">
        <v>132</v>
      </c>
      <c r="F20" s="75">
        <f t="shared" ref="F20:M20" si="4">SUM(F21:F27)</f>
        <v>161104600</v>
      </c>
      <c r="G20" s="75">
        <f t="shared" si="4"/>
        <v>0</v>
      </c>
      <c r="H20" s="75">
        <f t="shared" si="4"/>
        <v>0</v>
      </c>
      <c r="I20" s="75">
        <f t="shared" si="4"/>
        <v>0</v>
      </c>
      <c r="J20" s="75">
        <f t="shared" si="4"/>
        <v>105367000</v>
      </c>
      <c r="K20" s="75">
        <f t="shared" si="4"/>
        <v>28123000</v>
      </c>
      <c r="L20" s="75">
        <f t="shared" si="4"/>
        <v>133490000</v>
      </c>
      <c r="M20" s="75">
        <f t="shared" si="4"/>
        <v>20238600</v>
      </c>
      <c r="N20" s="75">
        <f>SUM(N21:N27)</f>
        <v>6720000</v>
      </c>
      <c r="O20" s="75">
        <f t="shared" ref="O20:Q20" si="5">SUM(O21:O27)</f>
        <v>26958600</v>
      </c>
      <c r="P20" s="75">
        <f t="shared" si="5"/>
        <v>160448600</v>
      </c>
      <c r="Q20" s="75">
        <f t="shared" si="5"/>
        <v>656000</v>
      </c>
      <c r="R20" s="76">
        <v>1</v>
      </c>
      <c r="S20" s="77"/>
    </row>
    <row r="21" spans="1:19" ht="27" hidden="1" customHeight="1" x14ac:dyDescent="0.3">
      <c r="A21" s="79">
        <v>1</v>
      </c>
      <c r="B21" s="80" t="s">
        <v>133</v>
      </c>
      <c r="C21" s="1173" t="s">
        <v>134</v>
      </c>
      <c r="D21" s="1174"/>
      <c r="E21" s="1175"/>
      <c r="F21" s="82">
        <v>10180000</v>
      </c>
      <c r="G21" s="82">
        <v>0</v>
      </c>
      <c r="H21" s="82">
        <v>0</v>
      </c>
      <c r="I21" s="82">
        <f>SUM(G21:H21)</f>
        <v>0</v>
      </c>
      <c r="J21" s="82">
        <v>2190000</v>
      </c>
      <c r="K21" s="82">
        <v>0</v>
      </c>
      <c r="L21" s="82">
        <f>SUM(J21:K21)</f>
        <v>2190000</v>
      </c>
      <c r="M21" s="82">
        <v>7555000</v>
      </c>
      <c r="N21" s="82">
        <v>425000</v>
      </c>
      <c r="O21" s="82">
        <f t="shared" ref="O21:O27" si="6">SUM(M21:N21)</f>
        <v>7980000</v>
      </c>
      <c r="P21" s="83">
        <f>(I21+L21+O21)</f>
        <v>10170000</v>
      </c>
      <c r="Q21" s="84">
        <f>F21-P21</f>
        <v>10000</v>
      </c>
      <c r="R21" s="41"/>
      <c r="S21" s="85"/>
    </row>
    <row r="22" spans="1:19" ht="27" hidden="1" customHeight="1" x14ac:dyDescent="0.3">
      <c r="A22" s="86">
        <v>2</v>
      </c>
      <c r="B22" s="80" t="s">
        <v>135</v>
      </c>
      <c r="C22" s="1206" t="s">
        <v>136</v>
      </c>
      <c r="D22" s="1207"/>
      <c r="E22" s="1208"/>
      <c r="F22" s="82">
        <v>3655000</v>
      </c>
      <c r="G22" s="82">
        <v>0</v>
      </c>
      <c r="H22" s="82">
        <v>0</v>
      </c>
      <c r="I22" s="82">
        <f t="shared" ref="I22:I25" si="7">SUM(G22:H22)</f>
        <v>0</v>
      </c>
      <c r="J22" s="82">
        <v>0</v>
      </c>
      <c r="K22" s="82">
        <v>0</v>
      </c>
      <c r="L22" s="82">
        <f t="shared" ref="L22:L27" si="8">SUM(J22:K22)</f>
        <v>0</v>
      </c>
      <c r="M22" s="82">
        <v>3655000</v>
      </c>
      <c r="N22" s="82">
        <v>0</v>
      </c>
      <c r="O22" s="82">
        <f t="shared" si="6"/>
        <v>3655000</v>
      </c>
      <c r="P22" s="83">
        <f t="shared" ref="P22:P27" si="9">(I22+L22+O22)</f>
        <v>3655000</v>
      </c>
      <c r="Q22" s="84">
        <f t="shared" ref="Q22:Q27" si="10">F22-P22</f>
        <v>0</v>
      </c>
      <c r="R22" s="41"/>
      <c r="S22" s="85"/>
    </row>
    <row r="23" spans="1:19" ht="27" hidden="1" customHeight="1" x14ac:dyDescent="0.3">
      <c r="A23" s="87">
        <v>3</v>
      </c>
      <c r="B23" s="80" t="s">
        <v>137</v>
      </c>
      <c r="C23" s="1154" t="s">
        <v>24</v>
      </c>
      <c r="D23" s="1155"/>
      <c r="E23" s="1156"/>
      <c r="F23" s="90">
        <v>2979600</v>
      </c>
      <c r="G23" s="82">
        <v>0</v>
      </c>
      <c r="H23" s="82">
        <v>0</v>
      </c>
      <c r="I23" s="82">
        <f t="shared" si="7"/>
        <v>0</v>
      </c>
      <c r="J23" s="82">
        <v>0</v>
      </c>
      <c r="K23" s="82">
        <v>0</v>
      </c>
      <c r="L23" s="82">
        <f t="shared" si="8"/>
        <v>0</v>
      </c>
      <c r="M23" s="82">
        <v>2979600</v>
      </c>
      <c r="N23" s="82">
        <v>0</v>
      </c>
      <c r="O23" s="82">
        <f t="shared" si="6"/>
        <v>2979600</v>
      </c>
      <c r="P23" s="83">
        <f t="shared" si="9"/>
        <v>2979600</v>
      </c>
      <c r="Q23" s="84">
        <f t="shared" si="10"/>
        <v>0</v>
      </c>
      <c r="R23" s="41"/>
      <c r="S23" s="85"/>
    </row>
    <row r="24" spans="1:19" ht="27" hidden="1" customHeight="1" x14ac:dyDescent="0.3">
      <c r="A24" s="87">
        <v>4</v>
      </c>
      <c r="B24" s="80" t="s">
        <v>138</v>
      </c>
      <c r="C24" s="1154" t="s">
        <v>139</v>
      </c>
      <c r="D24" s="1155"/>
      <c r="E24" s="1156"/>
      <c r="F24" s="90">
        <v>12250000</v>
      </c>
      <c r="G24" s="82">
        <v>0</v>
      </c>
      <c r="H24" s="82">
        <v>0</v>
      </c>
      <c r="I24" s="82">
        <f t="shared" si="7"/>
        <v>0</v>
      </c>
      <c r="J24" s="82">
        <v>0</v>
      </c>
      <c r="K24" s="82">
        <v>0</v>
      </c>
      <c r="L24" s="82">
        <f t="shared" si="8"/>
        <v>0</v>
      </c>
      <c r="M24" s="82">
        <v>5950000</v>
      </c>
      <c r="N24" s="82">
        <v>6295000</v>
      </c>
      <c r="O24" s="82">
        <f t="shared" si="6"/>
        <v>12245000</v>
      </c>
      <c r="P24" s="83">
        <f t="shared" si="9"/>
        <v>12245000</v>
      </c>
      <c r="Q24" s="84">
        <f t="shared" si="10"/>
        <v>5000</v>
      </c>
      <c r="R24" s="41"/>
      <c r="S24" s="85"/>
    </row>
    <row r="25" spans="1:19" ht="27" hidden="1" customHeight="1" x14ac:dyDescent="0.3">
      <c r="A25" s="87">
        <v>5</v>
      </c>
      <c r="B25" s="80" t="s">
        <v>140</v>
      </c>
      <c r="C25" s="1167" t="s">
        <v>141</v>
      </c>
      <c r="D25" s="1168"/>
      <c r="E25" s="1169"/>
      <c r="F25" s="90">
        <v>51940000</v>
      </c>
      <c r="G25" s="82">
        <v>0</v>
      </c>
      <c r="H25" s="82">
        <v>0</v>
      </c>
      <c r="I25" s="82">
        <f t="shared" si="7"/>
        <v>0</v>
      </c>
      <c r="J25" s="82">
        <v>41755000</v>
      </c>
      <c r="K25" s="82">
        <v>10185000</v>
      </c>
      <c r="L25" s="82">
        <f t="shared" si="8"/>
        <v>51940000</v>
      </c>
      <c r="M25" s="82">
        <v>0</v>
      </c>
      <c r="N25" s="82">
        <v>0</v>
      </c>
      <c r="O25" s="82">
        <f t="shared" si="6"/>
        <v>0</v>
      </c>
      <c r="P25" s="83">
        <f t="shared" si="9"/>
        <v>51940000</v>
      </c>
      <c r="Q25" s="84">
        <f t="shared" si="10"/>
        <v>0</v>
      </c>
      <c r="R25" s="41"/>
      <c r="S25" s="85"/>
    </row>
    <row r="26" spans="1:19" ht="27" hidden="1" customHeight="1" x14ac:dyDescent="0.3">
      <c r="A26" s="87">
        <v>6</v>
      </c>
      <c r="B26" s="80" t="s">
        <v>142</v>
      </c>
      <c r="C26" s="1154" t="s">
        <v>143</v>
      </c>
      <c r="D26" s="1155"/>
      <c r="E26" s="1156"/>
      <c r="F26" s="90">
        <v>740000</v>
      </c>
      <c r="G26" s="90">
        <v>0</v>
      </c>
      <c r="H26" s="90">
        <v>0</v>
      </c>
      <c r="I26" s="90">
        <f t="shared" ref="I26:I27" si="11">SUM(G26:H26)</f>
        <v>0</v>
      </c>
      <c r="J26" s="90">
        <v>0</v>
      </c>
      <c r="K26" s="91">
        <v>0</v>
      </c>
      <c r="L26" s="90">
        <f t="shared" si="8"/>
        <v>0</v>
      </c>
      <c r="M26" s="82">
        <v>99000</v>
      </c>
      <c r="N26" s="82">
        <v>0</v>
      </c>
      <c r="O26" s="82">
        <f t="shared" si="6"/>
        <v>99000</v>
      </c>
      <c r="P26" s="92">
        <f t="shared" si="9"/>
        <v>99000</v>
      </c>
      <c r="Q26" s="84">
        <f t="shared" si="10"/>
        <v>641000</v>
      </c>
      <c r="R26" s="41"/>
      <c r="S26" s="85"/>
    </row>
    <row r="27" spans="1:19" ht="15.75" hidden="1" customHeight="1" x14ac:dyDescent="0.3">
      <c r="A27" s="87">
        <f>A26+1</f>
        <v>7</v>
      </c>
      <c r="B27" s="80" t="s">
        <v>144</v>
      </c>
      <c r="C27" s="1209" t="s">
        <v>145</v>
      </c>
      <c r="D27" s="1155"/>
      <c r="E27" s="1156"/>
      <c r="F27" s="90">
        <v>79360000</v>
      </c>
      <c r="G27" s="82">
        <v>0</v>
      </c>
      <c r="H27" s="82">
        <v>0</v>
      </c>
      <c r="I27" s="82">
        <f t="shared" si="11"/>
        <v>0</v>
      </c>
      <c r="J27" s="82">
        <v>61422000</v>
      </c>
      <c r="K27" s="82">
        <v>17938000</v>
      </c>
      <c r="L27" s="82">
        <f t="shared" si="8"/>
        <v>79360000</v>
      </c>
      <c r="M27" s="82">
        <v>0</v>
      </c>
      <c r="N27" s="82">
        <v>0</v>
      </c>
      <c r="O27" s="82">
        <f t="shared" si="6"/>
        <v>0</v>
      </c>
      <c r="P27" s="92">
        <f t="shared" si="9"/>
        <v>79360000</v>
      </c>
      <c r="Q27" s="84">
        <f t="shared" si="10"/>
        <v>0</v>
      </c>
      <c r="R27" s="41"/>
      <c r="S27" s="85"/>
    </row>
    <row r="28" spans="1:19" s="94" customFormat="1" ht="30" hidden="1" customHeight="1" x14ac:dyDescent="0.3">
      <c r="A28" s="70" t="s">
        <v>146</v>
      </c>
      <c r="B28" s="71" t="s">
        <v>147</v>
      </c>
      <c r="C28" s="72" t="s">
        <v>23</v>
      </c>
      <c r="D28" s="73" t="s">
        <v>5</v>
      </c>
      <c r="E28" s="74" t="s">
        <v>25</v>
      </c>
      <c r="F28" s="75">
        <f t="shared" ref="F28:M28" si="12">SUM(F29:F32)</f>
        <v>33650000</v>
      </c>
      <c r="G28" s="75">
        <f t="shared" si="12"/>
        <v>0</v>
      </c>
      <c r="H28" s="75">
        <f t="shared" si="12"/>
        <v>0</v>
      </c>
      <c r="I28" s="75">
        <f t="shared" si="12"/>
        <v>0</v>
      </c>
      <c r="J28" s="75">
        <f t="shared" si="12"/>
        <v>19200000</v>
      </c>
      <c r="K28" s="75">
        <f t="shared" si="12"/>
        <v>7200000</v>
      </c>
      <c r="L28" s="75">
        <f t="shared" si="12"/>
        <v>26400000</v>
      </c>
      <c r="M28" s="75">
        <f t="shared" si="12"/>
        <v>3500000</v>
      </c>
      <c r="N28" s="75">
        <f>SUM(N29:N32)</f>
        <v>1350000</v>
      </c>
      <c r="O28" s="75">
        <f t="shared" ref="O28:P28" si="13">SUM(O29:O32)</f>
        <v>4850000</v>
      </c>
      <c r="P28" s="75">
        <f t="shared" si="13"/>
        <v>31250000</v>
      </c>
      <c r="Q28" s="75">
        <f>SUM(Q29:Q32)</f>
        <v>2400000</v>
      </c>
      <c r="R28" s="76">
        <v>2</v>
      </c>
      <c r="S28" s="93"/>
    </row>
    <row r="29" spans="1:19" ht="23.4" hidden="1" customHeight="1" x14ac:dyDescent="0.3">
      <c r="A29" s="79">
        <v>1</v>
      </c>
      <c r="B29" s="80" t="s">
        <v>148</v>
      </c>
      <c r="C29" s="1173" t="s">
        <v>149</v>
      </c>
      <c r="D29" s="1174"/>
      <c r="E29" s="1175"/>
      <c r="F29" s="90">
        <v>23400000</v>
      </c>
      <c r="G29" s="82">
        <v>0</v>
      </c>
      <c r="H29" s="82">
        <v>0</v>
      </c>
      <c r="I29" s="82">
        <f t="shared" ref="I29" si="14">SUM(G29:H29)</f>
        <v>0</v>
      </c>
      <c r="J29" s="82">
        <v>15150000</v>
      </c>
      <c r="K29" s="82">
        <v>5850000</v>
      </c>
      <c r="L29" s="82">
        <f t="shared" ref="L29:L32" si="15">SUM(J29:K29)</f>
        <v>21000000</v>
      </c>
      <c r="M29" s="82">
        <v>0</v>
      </c>
      <c r="N29" s="82">
        <v>0</v>
      </c>
      <c r="O29" s="82">
        <f t="shared" ref="O29:O32" si="16">SUM(M29:N29)</f>
        <v>0</v>
      </c>
      <c r="P29" s="92">
        <f>(I29+L29+O29)</f>
        <v>21000000</v>
      </c>
      <c r="Q29" s="84">
        <f>F29-P29</f>
        <v>2400000</v>
      </c>
      <c r="R29" s="41"/>
      <c r="S29" s="85"/>
    </row>
    <row r="30" spans="1:19" ht="22.95" hidden="1" customHeight="1" x14ac:dyDescent="0.3">
      <c r="A30" s="87">
        <f t="shared" ref="A30" si="17">A29+1</f>
        <v>2</v>
      </c>
      <c r="B30" s="80" t="s">
        <v>150</v>
      </c>
      <c r="C30" s="1154" t="s">
        <v>151</v>
      </c>
      <c r="D30" s="1155"/>
      <c r="E30" s="1156"/>
      <c r="F30" s="90">
        <v>0</v>
      </c>
      <c r="G30" s="82">
        <v>0</v>
      </c>
      <c r="H30" s="82">
        <v>0</v>
      </c>
      <c r="I30" s="82">
        <f t="shared" ref="I30:I31" si="18">SUM(G30:H30)</f>
        <v>0</v>
      </c>
      <c r="J30" s="82">
        <v>0</v>
      </c>
      <c r="K30" s="82">
        <v>0</v>
      </c>
      <c r="L30" s="82">
        <f t="shared" si="15"/>
        <v>0</v>
      </c>
      <c r="M30" s="82">
        <v>0</v>
      </c>
      <c r="N30" s="82">
        <v>0</v>
      </c>
      <c r="O30" s="82">
        <f t="shared" si="16"/>
        <v>0</v>
      </c>
      <c r="P30" s="92">
        <f t="shared" ref="P30:P31" si="19">(I30+L30+O30)</f>
        <v>0</v>
      </c>
      <c r="Q30" s="84">
        <f t="shared" ref="Q30:Q32" si="20">F30-P30</f>
        <v>0</v>
      </c>
      <c r="R30" s="41"/>
      <c r="S30" s="85"/>
    </row>
    <row r="31" spans="1:19" ht="29.25" hidden="1" customHeight="1" x14ac:dyDescent="0.3">
      <c r="A31" s="87">
        <v>3</v>
      </c>
      <c r="B31" s="80" t="s">
        <v>152</v>
      </c>
      <c r="C31" s="1154" t="s">
        <v>153</v>
      </c>
      <c r="D31" s="1155"/>
      <c r="E31" s="1156"/>
      <c r="F31" s="90">
        <v>5400000</v>
      </c>
      <c r="G31" s="82">
        <v>0</v>
      </c>
      <c r="H31" s="82">
        <v>0</v>
      </c>
      <c r="I31" s="82">
        <f t="shared" si="18"/>
        <v>0</v>
      </c>
      <c r="J31" s="82">
        <v>4050000</v>
      </c>
      <c r="K31" s="82">
        <v>1350000</v>
      </c>
      <c r="L31" s="82">
        <f t="shared" si="15"/>
        <v>5400000</v>
      </c>
      <c r="M31" s="82">
        <v>0</v>
      </c>
      <c r="N31" s="82">
        <v>0</v>
      </c>
      <c r="O31" s="82">
        <f t="shared" si="16"/>
        <v>0</v>
      </c>
      <c r="P31" s="92">
        <f t="shared" si="19"/>
        <v>5400000</v>
      </c>
      <c r="Q31" s="84">
        <f t="shared" si="20"/>
        <v>0</v>
      </c>
      <c r="R31" s="41"/>
      <c r="S31" s="85"/>
    </row>
    <row r="32" spans="1:19" ht="24" hidden="1" customHeight="1" x14ac:dyDescent="0.3">
      <c r="A32" s="87">
        <v>4</v>
      </c>
      <c r="B32" s="80" t="s">
        <v>154</v>
      </c>
      <c r="C32" s="1154" t="s">
        <v>155</v>
      </c>
      <c r="D32" s="1155"/>
      <c r="E32" s="1156"/>
      <c r="F32" s="90">
        <v>4850000</v>
      </c>
      <c r="G32" s="82">
        <v>0</v>
      </c>
      <c r="H32" s="82">
        <v>0</v>
      </c>
      <c r="I32" s="82">
        <f t="shared" ref="I32" si="21">SUM(G32:H32)</f>
        <v>0</v>
      </c>
      <c r="J32" s="82">
        <v>0</v>
      </c>
      <c r="K32" s="82">
        <v>0</v>
      </c>
      <c r="L32" s="82">
        <f t="shared" si="15"/>
        <v>0</v>
      </c>
      <c r="M32" s="82">
        <v>3500000</v>
      </c>
      <c r="N32" s="82">
        <v>1350000</v>
      </c>
      <c r="O32" s="82">
        <f t="shared" si="16"/>
        <v>4850000</v>
      </c>
      <c r="P32" s="92">
        <f>(I32+L32+O32)</f>
        <v>4850000</v>
      </c>
      <c r="Q32" s="84">
        <f t="shared" si="20"/>
        <v>0</v>
      </c>
      <c r="R32" s="41"/>
      <c r="S32" s="85"/>
    </row>
    <row r="33" spans="1:19" s="69" customFormat="1" ht="24" hidden="1" customHeight="1" x14ac:dyDescent="0.3">
      <c r="A33" s="61">
        <v>2</v>
      </c>
      <c r="B33" s="62" t="s">
        <v>156</v>
      </c>
      <c r="C33" s="63" t="s">
        <v>22</v>
      </c>
      <c r="D33" s="64" t="s">
        <v>5</v>
      </c>
      <c r="E33" s="65" t="s">
        <v>26</v>
      </c>
      <c r="F33" s="66">
        <f>F34+F46+F51+F54</f>
        <v>2759316417</v>
      </c>
      <c r="G33" s="66">
        <f t="shared" ref="G33:O33" si="22">G34+G46+G54+G51</f>
        <v>1667287054</v>
      </c>
      <c r="H33" s="66">
        <f t="shared" si="22"/>
        <v>131081111</v>
      </c>
      <c r="I33" s="66">
        <f t="shared" si="22"/>
        <v>1798368165</v>
      </c>
      <c r="J33" s="66">
        <f t="shared" si="22"/>
        <v>755655594</v>
      </c>
      <c r="K33" s="66">
        <f t="shared" si="22"/>
        <v>156220085</v>
      </c>
      <c r="L33" s="66">
        <f t="shared" si="22"/>
        <v>911875679</v>
      </c>
      <c r="M33" s="66">
        <f t="shared" si="22"/>
        <v>19029766</v>
      </c>
      <c r="N33" s="66">
        <f t="shared" si="22"/>
        <v>60500</v>
      </c>
      <c r="O33" s="66">
        <f t="shared" si="22"/>
        <v>19090266</v>
      </c>
      <c r="P33" s="66">
        <f>P34+P46+P54+P51</f>
        <v>2729334110</v>
      </c>
      <c r="Q33" s="66">
        <f>Q34+Q46+Q51+Q54</f>
        <v>29982307</v>
      </c>
      <c r="R33" s="67"/>
      <c r="S33" s="68"/>
    </row>
    <row r="34" spans="1:19" s="94" customFormat="1" ht="13.5" hidden="1" customHeight="1" x14ac:dyDescent="0.3">
      <c r="A34" s="70" t="s">
        <v>130</v>
      </c>
      <c r="B34" s="71" t="s">
        <v>157</v>
      </c>
      <c r="C34" s="72" t="s">
        <v>23</v>
      </c>
      <c r="D34" s="73" t="s">
        <v>5</v>
      </c>
      <c r="E34" s="74" t="s">
        <v>158</v>
      </c>
      <c r="F34" s="75">
        <f t="shared" ref="F34:Q34" si="23">SUM(F35:F45)</f>
        <v>1807344687</v>
      </c>
      <c r="G34" s="75">
        <f t="shared" si="23"/>
        <v>1667287054</v>
      </c>
      <c r="H34" s="75">
        <f>SUM(H35:H45)</f>
        <v>131081111</v>
      </c>
      <c r="I34" s="75">
        <f t="shared" si="23"/>
        <v>1798368165</v>
      </c>
      <c r="J34" s="75">
        <f t="shared" si="23"/>
        <v>0</v>
      </c>
      <c r="K34" s="75">
        <f t="shared" si="23"/>
        <v>0</v>
      </c>
      <c r="L34" s="75">
        <f t="shared" si="23"/>
        <v>0</v>
      </c>
      <c r="M34" s="75">
        <f t="shared" si="23"/>
        <v>0</v>
      </c>
      <c r="N34" s="75">
        <f t="shared" si="23"/>
        <v>0</v>
      </c>
      <c r="O34" s="75">
        <f t="shared" si="23"/>
        <v>0</v>
      </c>
      <c r="P34" s="75">
        <f t="shared" si="23"/>
        <v>1798368165</v>
      </c>
      <c r="Q34" s="75">
        <f t="shared" si="23"/>
        <v>8976522</v>
      </c>
      <c r="R34" s="76">
        <v>3</v>
      </c>
      <c r="S34" s="93"/>
    </row>
    <row r="35" spans="1:19" ht="13.5" hidden="1" customHeight="1" x14ac:dyDescent="0.3">
      <c r="A35" s="87">
        <v>1</v>
      </c>
      <c r="B35" s="80" t="s">
        <v>159</v>
      </c>
      <c r="C35" s="1154" t="s">
        <v>160</v>
      </c>
      <c r="D35" s="1155"/>
      <c r="E35" s="1156"/>
      <c r="F35" s="90">
        <v>1347683543</v>
      </c>
      <c r="G35" s="82">
        <v>1243617700</v>
      </c>
      <c r="H35" s="82">
        <v>97432200</v>
      </c>
      <c r="I35" s="82">
        <f>SUM(G35:H35)</f>
        <v>1341049900</v>
      </c>
      <c r="J35" s="82">
        <v>0</v>
      </c>
      <c r="K35" s="82">
        <v>0</v>
      </c>
      <c r="L35" s="82">
        <f t="shared" ref="L35:L45" si="24">SUM(J35:K35)</f>
        <v>0</v>
      </c>
      <c r="M35" s="82">
        <v>0</v>
      </c>
      <c r="N35" s="82">
        <v>0</v>
      </c>
      <c r="O35" s="82">
        <f t="shared" ref="O35:O45" si="25">SUM(M35:N35)</f>
        <v>0</v>
      </c>
      <c r="P35" s="92">
        <f>(I35+L35+O35)</f>
        <v>1341049900</v>
      </c>
      <c r="Q35" s="84">
        <f>F35-P35</f>
        <v>6633643</v>
      </c>
      <c r="R35" s="41"/>
      <c r="S35" s="85"/>
    </row>
    <row r="36" spans="1:19" ht="13.5" hidden="1" customHeight="1" x14ac:dyDescent="0.3">
      <c r="A36" s="87">
        <f t="shared" ref="A36:A45" si="26">A35+1</f>
        <v>2</v>
      </c>
      <c r="B36" s="80" t="s">
        <v>161</v>
      </c>
      <c r="C36" s="1154" t="s">
        <v>162</v>
      </c>
      <c r="D36" s="1155"/>
      <c r="E36" s="1156"/>
      <c r="F36" s="90">
        <v>107697732</v>
      </c>
      <c r="G36" s="82">
        <v>99583174</v>
      </c>
      <c r="H36" s="82">
        <v>7532126</v>
      </c>
      <c r="I36" s="82">
        <f t="shared" ref="I36:I45" si="27">SUM(G36:H36)</f>
        <v>107115300</v>
      </c>
      <c r="J36" s="82">
        <v>0</v>
      </c>
      <c r="K36" s="82">
        <v>0</v>
      </c>
      <c r="L36" s="82">
        <f t="shared" si="24"/>
        <v>0</v>
      </c>
      <c r="M36" s="82">
        <v>0</v>
      </c>
      <c r="N36" s="82">
        <v>0</v>
      </c>
      <c r="O36" s="82">
        <f t="shared" si="25"/>
        <v>0</v>
      </c>
      <c r="P36" s="92">
        <f t="shared" ref="P36:P45" si="28">(I36+L36+O36)</f>
        <v>107115300</v>
      </c>
      <c r="Q36" s="84">
        <f t="shared" ref="Q36:Q45" si="29">F36-P36</f>
        <v>582432</v>
      </c>
      <c r="R36" s="41"/>
      <c r="S36" s="85"/>
    </row>
    <row r="37" spans="1:19" ht="13.5" hidden="1" customHeight="1" x14ac:dyDescent="0.3">
      <c r="A37" s="87">
        <f t="shared" si="26"/>
        <v>3</v>
      </c>
      <c r="B37" s="80" t="s">
        <v>163</v>
      </c>
      <c r="C37" s="1154" t="s">
        <v>164</v>
      </c>
      <c r="D37" s="1155"/>
      <c r="E37" s="1156"/>
      <c r="F37" s="90">
        <v>169814875</v>
      </c>
      <c r="G37" s="82">
        <v>156845000</v>
      </c>
      <c r="H37" s="82">
        <v>12065000</v>
      </c>
      <c r="I37" s="82">
        <f t="shared" si="27"/>
        <v>168910000</v>
      </c>
      <c r="J37" s="82">
        <v>0</v>
      </c>
      <c r="K37" s="82">
        <v>0</v>
      </c>
      <c r="L37" s="82">
        <f t="shared" si="24"/>
        <v>0</v>
      </c>
      <c r="M37" s="82">
        <v>0</v>
      </c>
      <c r="N37" s="82">
        <v>0</v>
      </c>
      <c r="O37" s="82">
        <f t="shared" si="25"/>
        <v>0</v>
      </c>
      <c r="P37" s="92">
        <f t="shared" si="28"/>
        <v>168910000</v>
      </c>
      <c r="Q37" s="84">
        <f t="shared" si="29"/>
        <v>904875</v>
      </c>
      <c r="R37" s="41"/>
      <c r="S37" s="85"/>
    </row>
    <row r="38" spans="1:19" ht="13.5" hidden="1" customHeight="1" x14ac:dyDescent="0.3">
      <c r="A38" s="87">
        <f t="shared" si="26"/>
        <v>4</v>
      </c>
      <c r="B38" s="80" t="s">
        <v>165</v>
      </c>
      <c r="C38" s="1206" t="s">
        <v>166</v>
      </c>
      <c r="D38" s="1207"/>
      <c r="E38" s="1208"/>
      <c r="F38" s="90">
        <v>15201000</v>
      </c>
      <c r="G38" s="82">
        <v>14040000</v>
      </c>
      <c r="H38" s="82">
        <v>1080000</v>
      </c>
      <c r="I38" s="82">
        <f t="shared" si="27"/>
        <v>15120000</v>
      </c>
      <c r="J38" s="82">
        <v>0</v>
      </c>
      <c r="K38" s="82">
        <v>0</v>
      </c>
      <c r="L38" s="82">
        <f t="shared" si="24"/>
        <v>0</v>
      </c>
      <c r="M38" s="82">
        <v>0</v>
      </c>
      <c r="N38" s="82">
        <v>0</v>
      </c>
      <c r="O38" s="82">
        <f t="shared" si="25"/>
        <v>0</v>
      </c>
      <c r="P38" s="92">
        <f t="shared" si="28"/>
        <v>15120000</v>
      </c>
      <c r="Q38" s="84">
        <f t="shared" si="29"/>
        <v>81000</v>
      </c>
      <c r="R38" s="41"/>
      <c r="S38" s="85"/>
    </row>
    <row r="39" spans="1:19" ht="13.5" hidden="1" customHeight="1" x14ac:dyDescent="0.3">
      <c r="A39" s="87">
        <f t="shared" si="26"/>
        <v>5</v>
      </c>
      <c r="B39" s="80" t="s">
        <v>167</v>
      </c>
      <c r="C39" s="1154" t="s">
        <v>168</v>
      </c>
      <c r="D39" s="1155"/>
      <c r="E39" s="1156"/>
      <c r="F39" s="90">
        <v>25020000</v>
      </c>
      <c r="G39" s="82">
        <v>22995000</v>
      </c>
      <c r="H39" s="82">
        <v>2025000</v>
      </c>
      <c r="I39" s="82">
        <f t="shared" si="27"/>
        <v>25020000</v>
      </c>
      <c r="J39" s="82">
        <v>0</v>
      </c>
      <c r="K39" s="82">
        <v>0</v>
      </c>
      <c r="L39" s="82">
        <f t="shared" si="24"/>
        <v>0</v>
      </c>
      <c r="M39" s="82">
        <v>0</v>
      </c>
      <c r="N39" s="82">
        <v>0</v>
      </c>
      <c r="O39" s="82">
        <f t="shared" si="25"/>
        <v>0</v>
      </c>
      <c r="P39" s="92">
        <f t="shared" si="28"/>
        <v>25020000</v>
      </c>
      <c r="Q39" s="84">
        <f t="shared" si="29"/>
        <v>0</v>
      </c>
      <c r="R39" s="41"/>
      <c r="S39" s="85"/>
    </row>
    <row r="40" spans="1:19" ht="13.5" hidden="1" customHeight="1" x14ac:dyDescent="0.3">
      <c r="A40" s="87">
        <f t="shared" si="26"/>
        <v>6</v>
      </c>
      <c r="B40" s="80" t="s">
        <v>169</v>
      </c>
      <c r="C40" s="1154" t="s">
        <v>170</v>
      </c>
      <c r="D40" s="1155"/>
      <c r="E40" s="1156"/>
      <c r="F40" s="90">
        <v>70622174</v>
      </c>
      <c r="G40" s="82">
        <v>65250420</v>
      </c>
      <c r="H40" s="82">
        <v>4996980</v>
      </c>
      <c r="I40" s="82">
        <f t="shared" si="27"/>
        <v>70247400</v>
      </c>
      <c r="J40" s="82">
        <v>0</v>
      </c>
      <c r="K40" s="82">
        <v>0</v>
      </c>
      <c r="L40" s="82">
        <f t="shared" si="24"/>
        <v>0</v>
      </c>
      <c r="M40" s="82">
        <v>0</v>
      </c>
      <c r="N40" s="82">
        <v>0</v>
      </c>
      <c r="O40" s="82">
        <f t="shared" si="25"/>
        <v>0</v>
      </c>
      <c r="P40" s="92">
        <f t="shared" si="28"/>
        <v>70247400</v>
      </c>
      <c r="Q40" s="84">
        <f t="shared" si="29"/>
        <v>374774</v>
      </c>
      <c r="R40" s="41"/>
      <c r="S40" s="85"/>
    </row>
    <row r="41" spans="1:19" ht="13.5" hidden="1" customHeight="1" x14ac:dyDescent="0.3">
      <c r="A41" s="87">
        <f t="shared" si="26"/>
        <v>7</v>
      </c>
      <c r="B41" s="80" t="s">
        <v>171</v>
      </c>
      <c r="C41" s="1154" t="s">
        <v>172</v>
      </c>
      <c r="D41" s="1155"/>
      <c r="E41" s="1156"/>
      <c r="F41" s="90">
        <v>2876604</v>
      </c>
      <c r="G41" s="82">
        <v>2666661</v>
      </c>
      <c r="H41" s="82">
        <v>207592</v>
      </c>
      <c r="I41" s="82">
        <f t="shared" si="27"/>
        <v>2874253</v>
      </c>
      <c r="J41" s="82">
        <v>0</v>
      </c>
      <c r="K41" s="82">
        <v>0</v>
      </c>
      <c r="L41" s="82">
        <f t="shared" si="24"/>
        <v>0</v>
      </c>
      <c r="M41" s="82">
        <v>0</v>
      </c>
      <c r="N41" s="82">
        <v>0</v>
      </c>
      <c r="O41" s="82">
        <f t="shared" si="25"/>
        <v>0</v>
      </c>
      <c r="P41" s="92">
        <f t="shared" si="28"/>
        <v>2874253</v>
      </c>
      <c r="Q41" s="84">
        <f t="shared" si="29"/>
        <v>2351</v>
      </c>
      <c r="R41" s="41"/>
      <c r="S41" s="85"/>
    </row>
    <row r="42" spans="1:19" ht="13.5" hidden="1" customHeight="1" x14ac:dyDescent="0.3">
      <c r="A42" s="87">
        <f t="shared" si="26"/>
        <v>8</v>
      </c>
      <c r="B42" s="80" t="s">
        <v>173</v>
      </c>
      <c r="C42" s="1154" t="s">
        <v>174</v>
      </c>
      <c r="D42" s="1155"/>
      <c r="E42" s="1156"/>
      <c r="F42" s="90">
        <v>21177</v>
      </c>
      <c r="G42" s="82">
        <v>19589</v>
      </c>
      <c r="H42" s="82">
        <v>1485</v>
      </c>
      <c r="I42" s="82">
        <f t="shared" si="27"/>
        <v>21074</v>
      </c>
      <c r="J42" s="82">
        <v>0</v>
      </c>
      <c r="K42" s="82">
        <v>0</v>
      </c>
      <c r="L42" s="82">
        <f t="shared" si="24"/>
        <v>0</v>
      </c>
      <c r="M42" s="82">
        <v>0</v>
      </c>
      <c r="N42" s="82">
        <v>0</v>
      </c>
      <c r="O42" s="82">
        <f t="shared" si="25"/>
        <v>0</v>
      </c>
      <c r="P42" s="92">
        <f t="shared" si="28"/>
        <v>21074</v>
      </c>
      <c r="Q42" s="84">
        <f t="shared" si="29"/>
        <v>103</v>
      </c>
      <c r="R42" s="41"/>
      <c r="S42" s="85"/>
    </row>
    <row r="43" spans="1:19" ht="13.5" hidden="1" customHeight="1" x14ac:dyDescent="0.3">
      <c r="A43" s="87">
        <f t="shared" si="26"/>
        <v>9</v>
      </c>
      <c r="B43" s="80" t="s">
        <v>175</v>
      </c>
      <c r="C43" s="1154" t="s">
        <v>176</v>
      </c>
      <c r="D43" s="1155"/>
      <c r="E43" s="1156"/>
      <c r="F43" s="90">
        <v>57276278</v>
      </c>
      <c r="G43" s="82">
        <v>52142827</v>
      </c>
      <c r="H43" s="82">
        <v>4805374</v>
      </c>
      <c r="I43" s="82">
        <f t="shared" si="27"/>
        <v>56948201</v>
      </c>
      <c r="J43" s="82">
        <v>0</v>
      </c>
      <c r="K43" s="82">
        <v>0</v>
      </c>
      <c r="L43" s="82">
        <f t="shared" si="24"/>
        <v>0</v>
      </c>
      <c r="M43" s="82">
        <v>0</v>
      </c>
      <c r="N43" s="82">
        <v>0</v>
      </c>
      <c r="O43" s="82">
        <f t="shared" si="25"/>
        <v>0</v>
      </c>
      <c r="P43" s="92">
        <f t="shared" si="28"/>
        <v>56948201</v>
      </c>
      <c r="Q43" s="84">
        <f t="shared" si="29"/>
        <v>328077</v>
      </c>
      <c r="R43" s="41"/>
      <c r="S43" s="85"/>
    </row>
    <row r="44" spans="1:19" ht="13.5" hidden="1" customHeight="1" x14ac:dyDescent="0.3">
      <c r="A44" s="87">
        <f t="shared" si="26"/>
        <v>10</v>
      </c>
      <c r="B44" s="80" t="s">
        <v>177</v>
      </c>
      <c r="C44" s="1154" t="s">
        <v>178</v>
      </c>
      <c r="D44" s="1155"/>
      <c r="E44" s="1156"/>
      <c r="F44" s="90">
        <v>2782842</v>
      </c>
      <c r="G44" s="82">
        <v>2531685</v>
      </c>
      <c r="H44" s="82">
        <v>233840</v>
      </c>
      <c r="I44" s="82">
        <f t="shared" si="27"/>
        <v>2765525</v>
      </c>
      <c r="J44" s="82">
        <v>0</v>
      </c>
      <c r="K44" s="82">
        <v>0</v>
      </c>
      <c r="L44" s="82">
        <f t="shared" si="24"/>
        <v>0</v>
      </c>
      <c r="M44" s="82">
        <v>0</v>
      </c>
      <c r="N44" s="82">
        <v>0</v>
      </c>
      <c r="O44" s="82">
        <f t="shared" si="25"/>
        <v>0</v>
      </c>
      <c r="P44" s="92">
        <f t="shared" si="28"/>
        <v>2765525</v>
      </c>
      <c r="Q44" s="84">
        <f t="shared" si="29"/>
        <v>17317</v>
      </c>
      <c r="R44" s="41"/>
      <c r="S44" s="85"/>
    </row>
    <row r="45" spans="1:19" ht="13.5" hidden="1" customHeight="1" x14ac:dyDescent="0.3">
      <c r="A45" s="87">
        <f t="shared" si="26"/>
        <v>11</v>
      </c>
      <c r="B45" s="80" t="s">
        <v>179</v>
      </c>
      <c r="C45" s="1154" t="s">
        <v>180</v>
      </c>
      <c r="D45" s="1155"/>
      <c r="E45" s="1156"/>
      <c r="F45" s="90">
        <v>8348462</v>
      </c>
      <c r="G45" s="82">
        <v>7594998</v>
      </c>
      <c r="H45" s="82">
        <v>701514</v>
      </c>
      <c r="I45" s="82">
        <f t="shared" si="27"/>
        <v>8296512</v>
      </c>
      <c r="J45" s="82">
        <v>0</v>
      </c>
      <c r="K45" s="82">
        <v>0</v>
      </c>
      <c r="L45" s="82">
        <f t="shared" si="24"/>
        <v>0</v>
      </c>
      <c r="M45" s="82">
        <v>0</v>
      </c>
      <c r="N45" s="82">
        <v>0</v>
      </c>
      <c r="O45" s="82">
        <f t="shared" si="25"/>
        <v>0</v>
      </c>
      <c r="P45" s="92">
        <f t="shared" si="28"/>
        <v>8296512</v>
      </c>
      <c r="Q45" s="84">
        <f t="shared" si="29"/>
        <v>51950</v>
      </c>
      <c r="R45" s="41"/>
      <c r="S45" s="85"/>
    </row>
    <row r="46" spans="1:19" s="94" customFormat="1" ht="27" hidden="1" customHeight="1" x14ac:dyDescent="0.3">
      <c r="A46" s="70" t="s">
        <v>146</v>
      </c>
      <c r="B46" s="71" t="s">
        <v>181</v>
      </c>
      <c r="C46" s="72" t="s">
        <v>23</v>
      </c>
      <c r="D46" s="73" t="s">
        <v>5</v>
      </c>
      <c r="E46" s="74" t="s">
        <v>182</v>
      </c>
      <c r="F46" s="75">
        <f t="shared" ref="F46:M46" si="30">SUM(F47:F50)</f>
        <v>475992530</v>
      </c>
      <c r="G46" s="75">
        <f t="shared" si="30"/>
        <v>0</v>
      </c>
      <c r="H46" s="75">
        <f t="shared" si="30"/>
        <v>0</v>
      </c>
      <c r="I46" s="75">
        <f t="shared" si="30"/>
        <v>0</v>
      </c>
      <c r="J46" s="75">
        <f t="shared" si="30"/>
        <v>426328794</v>
      </c>
      <c r="K46" s="75">
        <f t="shared" si="30"/>
        <v>38613085</v>
      </c>
      <c r="L46" s="75">
        <f t="shared" si="30"/>
        <v>464941879</v>
      </c>
      <c r="M46" s="75">
        <f t="shared" si="30"/>
        <v>0</v>
      </c>
      <c r="N46" s="75">
        <f>SUM(N47:N50)</f>
        <v>0</v>
      </c>
      <c r="O46" s="75">
        <f t="shared" ref="O46:Q46" si="31">SUM(O47:O50)</f>
        <v>0</v>
      </c>
      <c r="P46" s="75">
        <f t="shared" si="31"/>
        <v>464941879</v>
      </c>
      <c r="Q46" s="75">
        <f t="shared" si="31"/>
        <v>11050651</v>
      </c>
      <c r="R46" s="76">
        <v>4</v>
      </c>
      <c r="S46" s="93"/>
    </row>
    <row r="47" spans="1:19" ht="14.25" hidden="1" customHeight="1" x14ac:dyDescent="0.3">
      <c r="A47" s="87">
        <v>1</v>
      </c>
      <c r="B47" s="80" t="s">
        <v>183</v>
      </c>
      <c r="C47" s="1154" t="s">
        <v>184</v>
      </c>
      <c r="D47" s="1155"/>
      <c r="E47" s="1156"/>
      <c r="F47" s="90">
        <v>449860000</v>
      </c>
      <c r="G47" s="82">
        <v>0</v>
      </c>
      <c r="H47" s="82">
        <v>0</v>
      </c>
      <c r="I47" s="82">
        <f t="shared" ref="I47:I50" si="32">SUM(G47:H47)</f>
        <v>0</v>
      </c>
      <c r="J47" s="82">
        <v>406700000</v>
      </c>
      <c r="K47" s="82">
        <v>36520000</v>
      </c>
      <c r="L47" s="82">
        <f t="shared" ref="L47:L50" si="33">SUM(J47:K47)</f>
        <v>443220000</v>
      </c>
      <c r="M47" s="82">
        <v>0</v>
      </c>
      <c r="N47" s="82">
        <v>0</v>
      </c>
      <c r="O47" s="82">
        <f t="shared" ref="O47:O50" si="34">SUM(M47:N47)</f>
        <v>0</v>
      </c>
      <c r="P47" s="92">
        <f t="shared" ref="P47:P53" si="35">(I47+L47+O47)</f>
        <v>443220000</v>
      </c>
      <c r="Q47" s="84">
        <f t="shared" ref="Q47:Q53" si="36">F47-P47</f>
        <v>6640000</v>
      </c>
      <c r="R47" s="41"/>
      <c r="S47" s="85"/>
    </row>
    <row r="48" spans="1:19" ht="14.25" hidden="1" customHeight="1" x14ac:dyDescent="0.3">
      <c r="A48" s="87">
        <f t="shared" ref="A48" si="37">A47+1</f>
        <v>2</v>
      </c>
      <c r="B48" s="80" t="s">
        <v>185</v>
      </c>
      <c r="C48" s="1154" t="s">
        <v>186</v>
      </c>
      <c r="D48" s="1155"/>
      <c r="E48" s="1156"/>
      <c r="F48" s="90">
        <v>23024160</v>
      </c>
      <c r="G48" s="82">
        <v>0</v>
      </c>
      <c r="H48" s="82">
        <v>0</v>
      </c>
      <c r="I48" s="82">
        <f t="shared" si="32"/>
        <v>0</v>
      </c>
      <c r="J48" s="82">
        <v>17076960</v>
      </c>
      <c r="K48" s="82">
        <v>1869120</v>
      </c>
      <c r="L48" s="82">
        <f t="shared" si="33"/>
        <v>18946080</v>
      </c>
      <c r="M48" s="82">
        <v>0</v>
      </c>
      <c r="N48" s="82">
        <v>0</v>
      </c>
      <c r="O48" s="82">
        <f t="shared" si="34"/>
        <v>0</v>
      </c>
      <c r="P48" s="92">
        <f t="shared" si="35"/>
        <v>18946080</v>
      </c>
      <c r="Q48" s="84">
        <f t="shared" si="36"/>
        <v>4078080</v>
      </c>
      <c r="R48" s="41"/>
      <c r="S48" s="85"/>
    </row>
    <row r="49" spans="1:19" ht="14.25" hidden="1" customHeight="1" x14ac:dyDescent="0.3">
      <c r="A49" s="87"/>
      <c r="B49" s="80" t="s">
        <v>187</v>
      </c>
      <c r="C49" s="1154" t="s">
        <v>188</v>
      </c>
      <c r="D49" s="1155"/>
      <c r="E49" s="1156"/>
      <c r="F49" s="90">
        <v>1381558</v>
      </c>
      <c r="G49" s="82">
        <v>0</v>
      </c>
      <c r="H49" s="82">
        <v>0</v>
      </c>
      <c r="I49" s="82">
        <f t="shared" si="32"/>
        <v>0</v>
      </c>
      <c r="J49" s="82">
        <v>1134148</v>
      </c>
      <c r="K49" s="82">
        <v>99540</v>
      </c>
      <c r="L49" s="82">
        <f t="shared" si="33"/>
        <v>1233688</v>
      </c>
      <c r="M49" s="82">
        <v>0</v>
      </c>
      <c r="N49" s="82">
        <v>0</v>
      </c>
      <c r="O49" s="82">
        <f t="shared" si="34"/>
        <v>0</v>
      </c>
      <c r="P49" s="92">
        <f t="shared" si="35"/>
        <v>1233688</v>
      </c>
      <c r="Q49" s="84">
        <f t="shared" si="36"/>
        <v>147870</v>
      </c>
      <c r="R49" s="41"/>
      <c r="S49" s="85"/>
    </row>
    <row r="50" spans="1:19" ht="14.25" hidden="1" customHeight="1" x14ac:dyDescent="0.3">
      <c r="A50" s="95">
        <f>A48+1</f>
        <v>3</v>
      </c>
      <c r="B50" s="96" t="s">
        <v>189</v>
      </c>
      <c r="C50" s="1203" t="s">
        <v>190</v>
      </c>
      <c r="D50" s="1204"/>
      <c r="E50" s="1205"/>
      <c r="F50" s="97">
        <v>1726812</v>
      </c>
      <c r="G50" s="82">
        <v>0</v>
      </c>
      <c r="H50" s="82">
        <v>0</v>
      </c>
      <c r="I50" s="82">
        <f t="shared" si="32"/>
        <v>0</v>
      </c>
      <c r="J50" s="82">
        <v>1417686</v>
      </c>
      <c r="K50" s="82">
        <v>124425</v>
      </c>
      <c r="L50" s="82">
        <f t="shared" si="33"/>
        <v>1542111</v>
      </c>
      <c r="M50" s="82">
        <v>0</v>
      </c>
      <c r="N50" s="82">
        <v>0</v>
      </c>
      <c r="O50" s="82">
        <f t="shared" si="34"/>
        <v>0</v>
      </c>
      <c r="P50" s="92">
        <f t="shared" si="35"/>
        <v>1542111</v>
      </c>
      <c r="Q50" s="84">
        <f t="shared" si="36"/>
        <v>184701</v>
      </c>
      <c r="R50" s="41"/>
      <c r="S50" s="85"/>
    </row>
    <row r="51" spans="1:19" s="105" customFormat="1" ht="42.75" hidden="1" customHeight="1" x14ac:dyDescent="0.3">
      <c r="A51" s="98" t="s">
        <v>146</v>
      </c>
      <c r="B51" s="99" t="s">
        <v>191</v>
      </c>
      <c r="C51" s="100" t="s">
        <v>23</v>
      </c>
      <c r="D51" s="101" t="s">
        <v>5</v>
      </c>
      <c r="E51" s="102" t="s">
        <v>192</v>
      </c>
      <c r="F51" s="103">
        <f>SUM(F52:F53)</f>
        <v>39050000</v>
      </c>
      <c r="G51" s="103">
        <f>SUM(G52:G53)</f>
        <v>0</v>
      </c>
      <c r="H51" s="103">
        <f t="shared" ref="H51:Q51" si="38">SUM(H52:H53)</f>
        <v>0</v>
      </c>
      <c r="I51" s="103">
        <f t="shared" si="38"/>
        <v>0</v>
      </c>
      <c r="J51" s="103">
        <f t="shared" si="38"/>
        <v>22924000</v>
      </c>
      <c r="K51" s="103">
        <f t="shared" si="38"/>
        <v>15945000</v>
      </c>
      <c r="L51" s="103">
        <f t="shared" si="38"/>
        <v>38869000</v>
      </c>
      <c r="M51" s="103">
        <f t="shared" si="38"/>
        <v>0</v>
      </c>
      <c r="N51" s="103">
        <f t="shared" si="38"/>
        <v>0</v>
      </c>
      <c r="O51" s="103">
        <f t="shared" si="38"/>
        <v>0</v>
      </c>
      <c r="P51" s="103">
        <f t="shared" si="38"/>
        <v>38869000</v>
      </c>
      <c r="Q51" s="103">
        <f t="shared" si="38"/>
        <v>181000</v>
      </c>
      <c r="R51" s="104"/>
      <c r="S51" s="104"/>
    </row>
    <row r="52" spans="1:19" s="109" customFormat="1" ht="14.25" hidden="1" customHeight="1" x14ac:dyDescent="0.3">
      <c r="A52" s="106">
        <v>1</v>
      </c>
      <c r="B52" s="107" t="s">
        <v>193</v>
      </c>
      <c r="C52" s="1154" t="s">
        <v>141</v>
      </c>
      <c r="D52" s="1155"/>
      <c r="E52" s="1156"/>
      <c r="F52" s="90">
        <v>16100000</v>
      </c>
      <c r="G52" s="90">
        <v>0</v>
      </c>
      <c r="H52" s="90">
        <v>0</v>
      </c>
      <c r="I52" s="90">
        <f>SUM(G52:H52)</f>
        <v>0</v>
      </c>
      <c r="J52" s="90">
        <v>8575000</v>
      </c>
      <c r="K52" s="90">
        <v>7350000</v>
      </c>
      <c r="L52" s="90">
        <f>SUM(J52:K52)</f>
        <v>15925000</v>
      </c>
      <c r="M52" s="90">
        <v>0</v>
      </c>
      <c r="N52" s="90">
        <v>0</v>
      </c>
      <c r="O52" s="90">
        <f>SUM(M52:N52)</f>
        <v>0</v>
      </c>
      <c r="P52" s="92">
        <f t="shared" si="35"/>
        <v>15925000</v>
      </c>
      <c r="Q52" s="84">
        <f t="shared" si="36"/>
        <v>175000</v>
      </c>
      <c r="R52" s="108"/>
      <c r="S52" s="108"/>
    </row>
    <row r="53" spans="1:19" s="109" customFormat="1" ht="14.25" hidden="1" customHeight="1" x14ac:dyDescent="0.3">
      <c r="A53" s="106">
        <v>2</v>
      </c>
      <c r="B53" s="107" t="s">
        <v>194</v>
      </c>
      <c r="C53" s="1154" t="s">
        <v>145</v>
      </c>
      <c r="D53" s="1155"/>
      <c r="E53" s="1156"/>
      <c r="F53" s="90">
        <v>22950000</v>
      </c>
      <c r="G53" s="90">
        <v>0</v>
      </c>
      <c r="H53" s="90">
        <v>0</v>
      </c>
      <c r="I53" s="90">
        <f>SUM(G53:H53)</f>
        <v>0</v>
      </c>
      <c r="J53" s="90">
        <v>14349000</v>
      </c>
      <c r="K53" s="90">
        <v>8595000</v>
      </c>
      <c r="L53" s="90">
        <f>SUM(J53:K53)</f>
        <v>22944000</v>
      </c>
      <c r="M53" s="90">
        <v>0</v>
      </c>
      <c r="N53" s="90">
        <v>0</v>
      </c>
      <c r="O53" s="90">
        <f>SUM(M53:N53)</f>
        <v>0</v>
      </c>
      <c r="P53" s="92">
        <f t="shared" si="35"/>
        <v>22944000</v>
      </c>
      <c r="Q53" s="84">
        <f t="shared" si="36"/>
        <v>6000</v>
      </c>
      <c r="R53" s="108"/>
      <c r="S53" s="108"/>
    </row>
    <row r="54" spans="1:19" s="94" customFormat="1" ht="41.25" hidden="1" customHeight="1" x14ac:dyDescent="0.3">
      <c r="A54" s="110" t="s">
        <v>195</v>
      </c>
      <c r="B54" s="111" t="s">
        <v>196</v>
      </c>
      <c r="C54" s="112" t="s">
        <v>23</v>
      </c>
      <c r="D54" s="113" t="s">
        <v>5</v>
      </c>
      <c r="E54" s="114" t="s">
        <v>197</v>
      </c>
      <c r="F54" s="115">
        <f>SUM(F55:F61)</f>
        <v>436929200</v>
      </c>
      <c r="G54" s="115">
        <f t="shared" ref="G54:M54" si="39">SUM(G55:G61)</f>
        <v>0</v>
      </c>
      <c r="H54" s="115">
        <f t="shared" si="39"/>
        <v>0</v>
      </c>
      <c r="I54" s="115">
        <f t="shared" si="39"/>
        <v>0</v>
      </c>
      <c r="J54" s="115">
        <f t="shared" si="39"/>
        <v>306402800</v>
      </c>
      <c r="K54" s="115">
        <f t="shared" si="39"/>
        <v>101662000</v>
      </c>
      <c r="L54" s="115">
        <f t="shared" si="39"/>
        <v>408064800</v>
      </c>
      <c r="M54" s="115">
        <f t="shared" si="39"/>
        <v>19029766</v>
      </c>
      <c r="N54" s="115">
        <f>SUM(N55:N61)</f>
        <v>60500</v>
      </c>
      <c r="O54" s="115">
        <f t="shared" ref="O54:Q54" si="40">SUM(O55:O61)</f>
        <v>19090266</v>
      </c>
      <c r="P54" s="115">
        <f t="shared" si="40"/>
        <v>427155066</v>
      </c>
      <c r="Q54" s="115">
        <f t="shared" si="40"/>
        <v>9774134</v>
      </c>
      <c r="R54" s="76">
        <v>5</v>
      </c>
      <c r="S54" s="93"/>
    </row>
    <row r="55" spans="1:19" ht="14.25" hidden="1" customHeight="1" x14ac:dyDescent="0.3">
      <c r="A55" s="87">
        <v>1</v>
      </c>
      <c r="B55" s="80" t="s">
        <v>198</v>
      </c>
      <c r="C55" s="1154" t="s">
        <v>155</v>
      </c>
      <c r="D55" s="1155"/>
      <c r="E55" s="1156"/>
      <c r="F55" s="90">
        <v>44508200</v>
      </c>
      <c r="G55" s="82">
        <v>0</v>
      </c>
      <c r="H55" s="82">
        <v>0</v>
      </c>
      <c r="I55" s="82">
        <f t="shared" ref="I55:I61" si="41">SUM(G55:H55)</f>
        <v>0</v>
      </c>
      <c r="J55" s="82">
        <v>43447000</v>
      </c>
      <c r="K55" s="82">
        <v>0</v>
      </c>
      <c r="L55" s="82">
        <f t="shared" ref="L55:L61" si="42">SUM(J55:K55)</f>
        <v>43447000</v>
      </c>
      <c r="M55" s="82">
        <v>1000700</v>
      </c>
      <c r="N55" s="82">
        <v>60500</v>
      </c>
      <c r="O55" s="82">
        <f t="shared" ref="O55:O61" si="43">SUM(M55:N55)</f>
        <v>1061200</v>
      </c>
      <c r="P55" s="92">
        <f t="shared" ref="P55:P61" si="44">(I55+L55+O55)</f>
        <v>44508200</v>
      </c>
      <c r="Q55" s="84">
        <f t="shared" ref="Q55:Q61" si="45">F55-P55</f>
        <v>0</v>
      </c>
      <c r="R55" s="41"/>
      <c r="S55" s="85"/>
    </row>
    <row r="56" spans="1:19" ht="14.25" hidden="1" customHeight="1" x14ac:dyDescent="0.3">
      <c r="A56" s="87">
        <v>2</v>
      </c>
      <c r="B56" s="80" t="s">
        <v>199</v>
      </c>
      <c r="C56" s="1167" t="s">
        <v>200</v>
      </c>
      <c r="D56" s="1168"/>
      <c r="E56" s="1169"/>
      <c r="F56" s="90">
        <v>3362600</v>
      </c>
      <c r="G56" s="82">
        <v>0</v>
      </c>
      <c r="H56" s="82">
        <v>0</v>
      </c>
      <c r="I56" s="82">
        <f t="shared" si="41"/>
        <v>0</v>
      </c>
      <c r="J56" s="82">
        <v>0</v>
      </c>
      <c r="K56" s="82">
        <v>0</v>
      </c>
      <c r="L56" s="82">
        <f t="shared" si="42"/>
        <v>0</v>
      </c>
      <c r="M56" s="82">
        <v>3362600</v>
      </c>
      <c r="N56" s="82">
        <v>0</v>
      </c>
      <c r="O56" s="82">
        <f t="shared" si="43"/>
        <v>3362600</v>
      </c>
      <c r="P56" s="92">
        <f t="shared" si="44"/>
        <v>3362600</v>
      </c>
      <c r="Q56" s="84">
        <f t="shared" si="45"/>
        <v>0</v>
      </c>
      <c r="R56" s="41"/>
      <c r="S56" s="85"/>
    </row>
    <row r="57" spans="1:19" ht="14.25" hidden="1" customHeight="1" x14ac:dyDescent="0.3">
      <c r="A57" s="87">
        <v>3</v>
      </c>
      <c r="B57" s="80" t="s">
        <v>201</v>
      </c>
      <c r="C57" s="1167" t="s">
        <v>202</v>
      </c>
      <c r="D57" s="1168"/>
      <c r="E57" s="1169"/>
      <c r="F57" s="90">
        <v>11918400</v>
      </c>
      <c r="G57" s="82">
        <v>0</v>
      </c>
      <c r="H57" s="82">
        <v>0</v>
      </c>
      <c r="I57" s="82">
        <f t="shared" si="41"/>
        <v>0</v>
      </c>
      <c r="J57" s="82">
        <v>8938800</v>
      </c>
      <c r="K57" s="82">
        <v>0</v>
      </c>
      <c r="L57" s="82">
        <f t="shared" si="42"/>
        <v>8938800</v>
      </c>
      <c r="M57" s="82">
        <v>2979600</v>
      </c>
      <c r="N57" s="82">
        <v>0</v>
      </c>
      <c r="O57" s="82">
        <f t="shared" si="43"/>
        <v>2979600</v>
      </c>
      <c r="P57" s="92">
        <f t="shared" si="44"/>
        <v>11918400</v>
      </c>
      <c r="Q57" s="84">
        <f t="shared" si="45"/>
        <v>0</v>
      </c>
      <c r="R57" s="41"/>
      <c r="S57" s="85"/>
    </row>
    <row r="58" spans="1:19" ht="14.25" hidden="1" customHeight="1" x14ac:dyDescent="0.3">
      <c r="A58" s="87">
        <v>4</v>
      </c>
      <c r="B58" s="80" t="s">
        <v>203</v>
      </c>
      <c r="C58" s="1154" t="s">
        <v>141</v>
      </c>
      <c r="D58" s="1155"/>
      <c r="E58" s="1156"/>
      <c r="F58" s="90">
        <v>37660000</v>
      </c>
      <c r="G58" s="82">
        <v>0</v>
      </c>
      <c r="H58" s="82">
        <v>0</v>
      </c>
      <c r="I58" s="82">
        <f t="shared" si="41"/>
        <v>0</v>
      </c>
      <c r="J58" s="82">
        <v>21980000</v>
      </c>
      <c r="K58" s="82">
        <v>8260000</v>
      </c>
      <c r="L58" s="82">
        <f t="shared" si="42"/>
        <v>30240000</v>
      </c>
      <c r="M58" s="82">
        <v>0</v>
      </c>
      <c r="N58" s="82">
        <v>0</v>
      </c>
      <c r="O58" s="82">
        <f t="shared" si="43"/>
        <v>0</v>
      </c>
      <c r="P58" s="92">
        <f t="shared" si="44"/>
        <v>30240000</v>
      </c>
      <c r="Q58" s="84">
        <f t="shared" si="45"/>
        <v>7420000</v>
      </c>
      <c r="R58" s="41"/>
      <c r="S58" s="85"/>
    </row>
    <row r="59" spans="1:19" ht="15.75" hidden="1" customHeight="1" x14ac:dyDescent="0.3">
      <c r="A59" s="87">
        <v>5</v>
      </c>
      <c r="B59" s="80" t="s">
        <v>204</v>
      </c>
      <c r="C59" s="1154" t="s">
        <v>205</v>
      </c>
      <c r="D59" s="1155"/>
      <c r="E59" s="1156"/>
      <c r="F59" s="90">
        <v>285600000</v>
      </c>
      <c r="G59" s="82">
        <v>0</v>
      </c>
      <c r="H59" s="82">
        <v>0</v>
      </c>
      <c r="I59" s="82">
        <f t="shared" si="41"/>
        <v>0</v>
      </c>
      <c r="J59" s="82">
        <v>195950000</v>
      </c>
      <c r="K59" s="82">
        <v>87450000</v>
      </c>
      <c r="L59" s="82">
        <f t="shared" si="42"/>
        <v>283400000</v>
      </c>
      <c r="M59" s="82">
        <v>0</v>
      </c>
      <c r="N59" s="82">
        <v>0</v>
      </c>
      <c r="O59" s="82">
        <f t="shared" si="43"/>
        <v>0</v>
      </c>
      <c r="P59" s="92">
        <f t="shared" si="44"/>
        <v>283400000</v>
      </c>
      <c r="Q59" s="84">
        <f t="shared" si="45"/>
        <v>2200000</v>
      </c>
      <c r="R59" s="41"/>
      <c r="S59" s="85"/>
    </row>
    <row r="60" spans="1:19" ht="13.5" hidden="1" customHeight="1" x14ac:dyDescent="0.3">
      <c r="A60" s="87">
        <v>6</v>
      </c>
      <c r="B60" s="80" t="s">
        <v>206</v>
      </c>
      <c r="C60" s="1154" t="s">
        <v>145</v>
      </c>
      <c r="D60" s="1155"/>
      <c r="E60" s="1156"/>
      <c r="F60" s="90">
        <v>42040000</v>
      </c>
      <c r="G60" s="82">
        <v>0</v>
      </c>
      <c r="H60" s="82">
        <v>0</v>
      </c>
      <c r="I60" s="82">
        <f t="shared" si="41"/>
        <v>0</v>
      </c>
      <c r="J60" s="82">
        <v>36087000</v>
      </c>
      <c r="K60" s="82">
        <v>5952000</v>
      </c>
      <c r="L60" s="82">
        <f t="shared" si="42"/>
        <v>42039000</v>
      </c>
      <c r="M60" s="82">
        <v>0</v>
      </c>
      <c r="N60" s="82">
        <v>0</v>
      </c>
      <c r="O60" s="82">
        <f t="shared" si="43"/>
        <v>0</v>
      </c>
      <c r="P60" s="92">
        <f t="shared" si="44"/>
        <v>42039000</v>
      </c>
      <c r="Q60" s="84">
        <f t="shared" si="45"/>
        <v>1000</v>
      </c>
      <c r="R60" s="41"/>
      <c r="S60" s="85"/>
    </row>
    <row r="61" spans="1:19" ht="13.5" hidden="1" customHeight="1" x14ac:dyDescent="0.3">
      <c r="A61" s="116">
        <v>7</v>
      </c>
      <c r="B61" s="80" t="s">
        <v>207</v>
      </c>
      <c r="C61" s="1170" t="s">
        <v>208</v>
      </c>
      <c r="D61" s="1171"/>
      <c r="E61" s="1172"/>
      <c r="F61" s="82">
        <v>11840000</v>
      </c>
      <c r="G61" s="82">
        <v>0</v>
      </c>
      <c r="H61" s="82">
        <v>0</v>
      </c>
      <c r="I61" s="82">
        <f t="shared" si="41"/>
        <v>0</v>
      </c>
      <c r="J61" s="82">
        <v>0</v>
      </c>
      <c r="K61" s="82">
        <v>0</v>
      </c>
      <c r="L61" s="82">
        <f t="shared" si="42"/>
        <v>0</v>
      </c>
      <c r="M61" s="82">
        <v>11686866</v>
      </c>
      <c r="N61" s="82">
        <v>0</v>
      </c>
      <c r="O61" s="82">
        <f t="shared" si="43"/>
        <v>11686866</v>
      </c>
      <c r="P61" s="92">
        <f t="shared" si="44"/>
        <v>11686866</v>
      </c>
      <c r="Q61" s="84">
        <f t="shared" si="45"/>
        <v>153134</v>
      </c>
      <c r="R61" s="41"/>
      <c r="S61" s="85"/>
    </row>
    <row r="62" spans="1:19" s="69" customFormat="1" ht="27.75" hidden="1" customHeight="1" x14ac:dyDescent="0.3">
      <c r="A62" s="61">
        <v>3</v>
      </c>
      <c r="B62" s="62" t="s">
        <v>209</v>
      </c>
      <c r="C62" s="63" t="s">
        <v>22</v>
      </c>
      <c r="D62" s="64" t="s">
        <v>5</v>
      </c>
      <c r="E62" s="65" t="s">
        <v>210</v>
      </c>
      <c r="F62" s="66">
        <f t="shared" ref="F62:Q62" si="46">F63+F65+F76+F78+F81</f>
        <v>448955150</v>
      </c>
      <c r="G62" s="66">
        <f t="shared" si="46"/>
        <v>0</v>
      </c>
      <c r="H62" s="66">
        <f t="shared" si="46"/>
        <v>0</v>
      </c>
      <c r="I62" s="66">
        <f t="shared" si="46"/>
        <v>0</v>
      </c>
      <c r="J62" s="66">
        <f t="shared" si="46"/>
        <v>202514300</v>
      </c>
      <c r="K62" s="66">
        <f t="shared" si="46"/>
        <v>41752680</v>
      </c>
      <c r="L62" s="66">
        <f t="shared" si="46"/>
        <v>244266980</v>
      </c>
      <c r="M62" s="66">
        <f t="shared" si="46"/>
        <v>141556247</v>
      </c>
      <c r="N62" s="66">
        <f t="shared" si="46"/>
        <v>18270000</v>
      </c>
      <c r="O62" s="66">
        <f t="shared" si="46"/>
        <v>159826247</v>
      </c>
      <c r="P62" s="66">
        <f t="shared" si="46"/>
        <v>404093227</v>
      </c>
      <c r="Q62" s="66">
        <f t="shared" si="46"/>
        <v>44861923</v>
      </c>
      <c r="R62" s="67"/>
      <c r="S62" s="68"/>
    </row>
    <row r="63" spans="1:19" s="118" customFormat="1" ht="39" hidden="1" customHeight="1" x14ac:dyDescent="0.3">
      <c r="A63" s="70" t="s">
        <v>130</v>
      </c>
      <c r="B63" s="71" t="s">
        <v>211</v>
      </c>
      <c r="C63" s="72" t="s">
        <v>23</v>
      </c>
      <c r="D63" s="73" t="s">
        <v>5</v>
      </c>
      <c r="E63" s="74" t="s">
        <v>27</v>
      </c>
      <c r="F63" s="75">
        <f t="shared" ref="F63" si="47">SUM(F64:F64)</f>
        <v>7497100</v>
      </c>
      <c r="G63" s="75">
        <f t="shared" ref="G63:M63" si="48">SUM(G64)</f>
        <v>0</v>
      </c>
      <c r="H63" s="75">
        <f t="shared" si="48"/>
        <v>0</v>
      </c>
      <c r="I63" s="75">
        <f t="shared" si="48"/>
        <v>0</v>
      </c>
      <c r="J63" s="75">
        <f t="shared" si="48"/>
        <v>7094100</v>
      </c>
      <c r="K63" s="75">
        <f t="shared" si="48"/>
        <v>0</v>
      </c>
      <c r="L63" s="75">
        <f t="shared" si="48"/>
        <v>7094100</v>
      </c>
      <c r="M63" s="75">
        <f t="shared" si="48"/>
        <v>403000</v>
      </c>
      <c r="N63" s="75">
        <f>SUM(N64)</f>
        <v>0</v>
      </c>
      <c r="O63" s="75">
        <f t="shared" ref="O63:Q63" si="49">SUM(O64)</f>
        <v>403000</v>
      </c>
      <c r="P63" s="75">
        <f t="shared" si="49"/>
        <v>7497100</v>
      </c>
      <c r="Q63" s="75">
        <f t="shared" si="49"/>
        <v>0</v>
      </c>
      <c r="R63" s="76">
        <v>6</v>
      </c>
      <c r="S63" s="117"/>
    </row>
    <row r="64" spans="1:19" s="121" customFormat="1" ht="24.75" hidden="1" customHeight="1" x14ac:dyDescent="0.3">
      <c r="A64" s="119">
        <v>1</v>
      </c>
      <c r="B64" s="80" t="s">
        <v>212</v>
      </c>
      <c r="C64" s="1197" t="s">
        <v>28</v>
      </c>
      <c r="D64" s="1198"/>
      <c r="E64" s="1199"/>
      <c r="F64" s="92">
        <v>7497100</v>
      </c>
      <c r="G64" s="82">
        <v>0</v>
      </c>
      <c r="H64" s="82">
        <v>0</v>
      </c>
      <c r="I64" s="82">
        <f>SUM(G64:H64)</f>
        <v>0</v>
      </c>
      <c r="J64" s="82">
        <v>7094100</v>
      </c>
      <c r="K64" s="82">
        <v>0</v>
      </c>
      <c r="L64" s="82">
        <f>SUM(J64:K64)</f>
        <v>7094100</v>
      </c>
      <c r="M64" s="82">
        <v>403000</v>
      </c>
      <c r="N64" s="82">
        <v>0</v>
      </c>
      <c r="O64" s="82">
        <f t="shared" ref="O64" si="50">SUM(M64:N64)</f>
        <v>403000</v>
      </c>
      <c r="P64" s="92">
        <f>(I64+L64+O64)</f>
        <v>7497100</v>
      </c>
      <c r="Q64" s="84">
        <f>F64-P64</f>
        <v>0</v>
      </c>
      <c r="R64" s="41"/>
      <c r="S64" s="120"/>
    </row>
    <row r="65" spans="1:19" s="118" customFormat="1" ht="39" hidden="1" customHeight="1" x14ac:dyDescent="0.3">
      <c r="A65" s="70" t="s">
        <v>29</v>
      </c>
      <c r="B65" s="71" t="s">
        <v>213</v>
      </c>
      <c r="C65" s="72" t="s">
        <v>23</v>
      </c>
      <c r="D65" s="73" t="s">
        <v>5</v>
      </c>
      <c r="E65" s="74" t="s">
        <v>30</v>
      </c>
      <c r="F65" s="75">
        <f>SUM(F66:F75)</f>
        <v>145362500</v>
      </c>
      <c r="G65" s="75">
        <f t="shared" ref="G65:M65" si="51">SUM(G66:G75)</f>
        <v>0</v>
      </c>
      <c r="H65" s="75">
        <f t="shared" si="51"/>
        <v>0</v>
      </c>
      <c r="I65" s="75">
        <f t="shared" si="51"/>
        <v>0</v>
      </c>
      <c r="J65" s="75">
        <f t="shared" si="51"/>
        <v>125180000</v>
      </c>
      <c r="K65" s="75">
        <f t="shared" si="51"/>
        <v>0</v>
      </c>
      <c r="L65" s="75">
        <f t="shared" si="51"/>
        <v>125180000</v>
      </c>
      <c r="M65" s="75">
        <f t="shared" si="51"/>
        <v>18350682</v>
      </c>
      <c r="N65" s="75">
        <f>SUM(N66:N75)</f>
        <v>1470000</v>
      </c>
      <c r="O65" s="75">
        <f t="shared" ref="O65:Q65" si="52">SUM(O66:O75)</f>
        <v>19820682</v>
      </c>
      <c r="P65" s="75">
        <f t="shared" si="52"/>
        <v>145000682</v>
      </c>
      <c r="Q65" s="75">
        <f t="shared" si="52"/>
        <v>361818</v>
      </c>
      <c r="R65" s="76">
        <v>6</v>
      </c>
      <c r="S65" s="117"/>
    </row>
    <row r="66" spans="1:19" s="121" customFormat="1" ht="15" hidden="1" customHeight="1" x14ac:dyDescent="0.3">
      <c r="A66" s="122">
        <v>1</v>
      </c>
      <c r="B66" s="123" t="s">
        <v>214</v>
      </c>
      <c r="C66" s="1179" t="s">
        <v>215</v>
      </c>
      <c r="D66" s="1180"/>
      <c r="E66" s="1181"/>
      <c r="F66" s="124">
        <v>3090300</v>
      </c>
      <c r="G66" s="125">
        <v>0</v>
      </c>
      <c r="H66" s="125">
        <v>0</v>
      </c>
      <c r="I66" s="125">
        <f t="shared" ref="I66:I75" si="53">SUM(G66:H66)</f>
        <v>0</v>
      </c>
      <c r="J66" s="125">
        <v>0</v>
      </c>
      <c r="K66" s="125">
        <v>0</v>
      </c>
      <c r="L66" s="125">
        <f t="shared" ref="L66:L75" si="54">SUM(J66:K66)</f>
        <v>0</v>
      </c>
      <c r="M66" s="82">
        <v>3085300</v>
      </c>
      <c r="N66" s="82">
        <v>0</v>
      </c>
      <c r="O66" s="82">
        <f t="shared" ref="O66:O75" si="55">SUM(M66:N66)</f>
        <v>3085300</v>
      </c>
      <c r="P66" s="92">
        <f t="shared" ref="P66:P75" si="56">(I66+L66+O66)</f>
        <v>3085300</v>
      </c>
      <c r="Q66" s="84">
        <f t="shared" ref="Q66:Q75" si="57">F66-P66</f>
        <v>5000</v>
      </c>
      <c r="R66" s="41"/>
      <c r="S66" s="120"/>
    </row>
    <row r="67" spans="1:19" s="121" customFormat="1" ht="15" hidden="1" customHeight="1" x14ac:dyDescent="0.3">
      <c r="A67" s="126">
        <v>2</v>
      </c>
      <c r="B67" s="127" t="s">
        <v>216</v>
      </c>
      <c r="C67" s="1200" t="s">
        <v>40</v>
      </c>
      <c r="D67" s="1201"/>
      <c r="E67" s="1202"/>
      <c r="F67" s="83">
        <v>140400</v>
      </c>
      <c r="G67" s="82">
        <v>0</v>
      </c>
      <c r="H67" s="82">
        <v>0</v>
      </c>
      <c r="I67" s="82">
        <f t="shared" si="53"/>
        <v>0</v>
      </c>
      <c r="J67" s="82">
        <v>0</v>
      </c>
      <c r="K67" s="82">
        <v>0</v>
      </c>
      <c r="L67" s="82">
        <f t="shared" si="54"/>
        <v>0</v>
      </c>
      <c r="M67" s="82">
        <v>140400</v>
      </c>
      <c r="N67" s="82">
        <v>0</v>
      </c>
      <c r="O67" s="82">
        <f t="shared" si="55"/>
        <v>140400</v>
      </c>
      <c r="P67" s="92">
        <f t="shared" si="56"/>
        <v>140400</v>
      </c>
      <c r="Q67" s="84">
        <f t="shared" si="57"/>
        <v>0</v>
      </c>
      <c r="R67" s="41"/>
      <c r="S67" s="120"/>
    </row>
    <row r="68" spans="1:19" s="121" customFormat="1" ht="27" hidden="1" customHeight="1" x14ac:dyDescent="0.3">
      <c r="A68" s="128">
        <v>3</v>
      </c>
      <c r="B68" s="129" t="s">
        <v>217</v>
      </c>
      <c r="C68" s="1188" t="s">
        <v>218</v>
      </c>
      <c r="D68" s="1189"/>
      <c r="E68" s="1190"/>
      <c r="F68" s="83">
        <v>4000000</v>
      </c>
      <c r="G68" s="82">
        <v>0</v>
      </c>
      <c r="H68" s="82">
        <v>0</v>
      </c>
      <c r="I68" s="82">
        <f t="shared" si="53"/>
        <v>0</v>
      </c>
      <c r="J68" s="82">
        <v>4000000</v>
      </c>
      <c r="K68" s="82">
        <v>0</v>
      </c>
      <c r="L68" s="82">
        <f t="shared" si="54"/>
        <v>4000000</v>
      </c>
      <c r="M68" s="82">
        <v>0</v>
      </c>
      <c r="N68" s="82">
        <v>0</v>
      </c>
      <c r="O68" s="82">
        <f t="shared" si="55"/>
        <v>0</v>
      </c>
      <c r="P68" s="92">
        <f t="shared" si="56"/>
        <v>4000000</v>
      </c>
      <c r="Q68" s="84">
        <f t="shared" si="57"/>
        <v>0</v>
      </c>
      <c r="R68" s="41"/>
      <c r="S68" s="120"/>
    </row>
    <row r="69" spans="1:19" s="121" customFormat="1" ht="27" hidden="1" customHeight="1" x14ac:dyDescent="0.3">
      <c r="A69" s="128">
        <v>4</v>
      </c>
      <c r="B69" s="129" t="s">
        <v>219</v>
      </c>
      <c r="C69" s="1188" t="s">
        <v>220</v>
      </c>
      <c r="D69" s="1189"/>
      <c r="E69" s="1190"/>
      <c r="F69" s="83">
        <v>1785000</v>
      </c>
      <c r="G69" s="82">
        <v>0</v>
      </c>
      <c r="H69" s="82">
        <v>0</v>
      </c>
      <c r="I69" s="82">
        <f t="shared" si="53"/>
        <v>0</v>
      </c>
      <c r="J69" s="82">
        <v>0</v>
      </c>
      <c r="K69" s="82">
        <v>0</v>
      </c>
      <c r="L69" s="82">
        <f t="shared" si="54"/>
        <v>0</v>
      </c>
      <c r="M69" s="82">
        <v>1755000</v>
      </c>
      <c r="N69" s="82">
        <v>0</v>
      </c>
      <c r="O69" s="82">
        <f t="shared" si="55"/>
        <v>1755000</v>
      </c>
      <c r="P69" s="92">
        <f t="shared" si="56"/>
        <v>1755000</v>
      </c>
      <c r="Q69" s="84">
        <f t="shared" si="57"/>
        <v>30000</v>
      </c>
      <c r="R69" s="41"/>
      <c r="S69" s="120"/>
    </row>
    <row r="70" spans="1:19" s="121" customFormat="1" ht="27" hidden="1" customHeight="1" x14ac:dyDescent="0.3">
      <c r="A70" s="128">
        <v>5</v>
      </c>
      <c r="B70" s="129" t="s">
        <v>221</v>
      </c>
      <c r="C70" s="1188" t="s">
        <v>222</v>
      </c>
      <c r="D70" s="1189"/>
      <c r="E70" s="1190"/>
      <c r="F70" s="83">
        <v>10000000</v>
      </c>
      <c r="G70" s="82">
        <v>0</v>
      </c>
      <c r="H70" s="82">
        <v>0</v>
      </c>
      <c r="I70" s="82">
        <f t="shared" si="53"/>
        <v>0</v>
      </c>
      <c r="J70" s="82">
        <v>0</v>
      </c>
      <c r="K70" s="82">
        <v>0</v>
      </c>
      <c r="L70" s="82">
        <f t="shared" si="54"/>
        <v>0</v>
      </c>
      <c r="M70" s="82">
        <v>8379982</v>
      </c>
      <c r="N70" s="82">
        <v>1470000</v>
      </c>
      <c r="O70" s="82">
        <f t="shared" si="55"/>
        <v>9849982</v>
      </c>
      <c r="P70" s="92">
        <f t="shared" si="56"/>
        <v>9849982</v>
      </c>
      <c r="Q70" s="84">
        <f t="shared" si="57"/>
        <v>150018</v>
      </c>
      <c r="R70" s="41"/>
      <c r="S70" s="120"/>
    </row>
    <row r="71" spans="1:19" s="121" customFormat="1" ht="29.25" hidden="1" customHeight="1" x14ac:dyDescent="0.3">
      <c r="A71" s="126">
        <v>6</v>
      </c>
      <c r="B71" s="127" t="s">
        <v>85</v>
      </c>
      <c r="C71" s="1191" t="s">
        <v>223</v>
      </c>
      <c r="D71" s="1192"/>
      <c r="E71" s="1193"/>
      <c r="F71" s="83">
        <v>15022000</v>
      </c>
      <c r="G71" s="82">
        <v>0</v>
      </c>
      <c r="H71" s="82">
        <v>0</v>
      </c>
      <c r="I71" s="82">
        <f t="shared" si="53"/>
        <v>0</v>
      </c>
      <c r="J71" s="82">
        <v>15000000</v>
      </c>
      <c r="K71" s="82">
        <v>0</v>
      </c>
      <c r="L71" s="82">
        <f t="shared" si="54"/>
        <v>15000000</v>
      </c>
      <c r="M71" s="82">
        <v>0</v>
      </c>
      <c r="N71" s="82">
        <v>0</v>
      </c>
      <c r="O71" s="82">
        <f t="shared" si="55"/>
        <v>0</v>
      </c>
      <c r="P71" s="92">
        <f t="shared" si="56"/>
        <v>15000000</v>
      </c>
      <c r="Q71" s="84">
        <f t="shared" si="57"/>
        <v>22000</v>
      </c>
      <c r="R71" s="41"/>
      <c r="S71" s="120"/>
    </row>
    <row r="72" spans="1:19" s="121" customFormat="1" ht="15.75" customHeight="1" x14ac:dyDescent="0.3">
      <c r="A72" s="128">
        <v>7</v>
      </c>
      <c r="B72" s="129" t="s">
        <v>72</v>
      </c>
      <c r="C72" s="1188" t="s">
        <v>69</v>
      </c>
      <c r="D72" s="1189"/>
      <c r="E72" s="1190"/>
      <c r="F72" s="83">
        <v>4000000</v>
      </c>
      <c r="G72" s="82">
        <v>0</v>
      </c>
      <c r="H72" s="82">
        <v>0</v>
      </c>
      <c r="I72" s="82">
        <f t="shared" si="53"/>
        <v>0</v>
      </c>
      <c r="J72" s="82">
        <v>4000000</v>
      </c>
      <c r="K72" s="82">
        <v>0</v>
      </c>
      <c r="L72" s="82">
        <f t="shared" si="54"/>
        <v>4000000</v>
      </c>
      <c r="M72" s="82">
        <v>0</v>
      </c>
      <c r="N72" s="82">
        <v>0</v>
      </c>
      <c r="O72" s="82">
        <f t="shared" si="55"/>
        <v>0</v>
      </c>
      <c r="P72" s="83">
        <f t="shared" si="56"/>
        <v>4000000</v>
      </c>
      <c r="Q72" s="84">
        <f t="shared" si="57"/>
        <v>0</v>
      </c>
      <c r="R72" s="41"/>
      <c r="S72" s="120"/>
    </row>
    <row r="73" spans="1:19" s="121" customFormat="1" ht="13.5" customHeight="1" x14ac:dyDescent="0.3">
      <c r="A73" s="128">
        <v>8</v>
      </c>
      <c r="B73" s="129" t="s">
        <v>73</v>
      </c>
      <c r="C73" s="1188" t="s">
        <v>70</v>
      </c>
      <c r="D73" s="1189"/>
      <c r="E73" s="1190"/>
      <c r="F73" s="83">
        <v>1547100</v>
      </c>
      <c r="G73" s="82">
        <v>0</v>
      </c>
      <c r="H73" s="82">
        <v>0</v>
      </c>
      <c r="I73" s="82">
        <f t="shared" si="53"/>
        <v>0</v>
      </c>
      <c r="J73" s="82">
        <v>0</v>
      </c>
      <c r="K73" s="82">
        <v>0</v>
      </c>
      <c r="L73" s="82">
        <f t="shared" si="54"/>
        <v>0</v>
      </c>
      <c r="M73" s="82">
        <v>1540000</v>
      </c>
      <c r="N73" s="82">
        <v>0</v>
      </c>
      <c r="O73" s="82">
        <f t="shared" si="55"/>
        <v>1540000</v>
      </c>
      <c r="P73" s="92">
        <f t="shared" si="56"/>
        <v>1540000</v>
      </c>
      <c r="Q73" s="84">
        <f t="shared" si="57"/>
        <v>7100</v>
      </c>
      <c r="R73" s="41"/>
      <c r="S73" s="120"/>
    </row>
    <row r="74" spans="1:19" s="121" customFormat="1" ht="14.25" customHeight="1" x14ac:dyDescent="0.3">
      <c r="A74" s="128">
        <v>9</v>
      </c>
      <c r="B74" s="129" t="s">
        <v>31</v>
      </c>
      <c r="C74" s="1188" t="s">
        <v>71</v>
      </c>
      <c r="D74" s="1189"/>
      <c r="E74" s="1190"/>
      <c r="F74" s="83">
        <v>82650900</v>
      </c>
      <c r="G74" s="82">
        <v>0</v>
      </c>
      <c r="H74" s="82">
        <v>0</v>
      </c>
      <c r="I74" s="82">
        <f t="shared" si="53"/>
        <v>0</v>
      </c>
      <c r="J74" s="82">
        <v>82600000</v>
      </c>
      <c r="K74" s="82">
        <v>0</v>
      </c>
      <c r="L74" s="82">
        <f t="shared" si="54"/>
        <v>82600000</v>
      </c>
      <c r="M74" s="82">
        <v>0</v>
      </c>
      <c r="N74" s="82">
        <v>0</v>
      </c>
      <c r="O74" s="82">
        <f t="shared" si="55"/>
        <v>0</v>
      </c>
      <c r="P74" s="92">
        <f t="shared" si="56"/>
        <v>82600000</v>
      </c>
      <c r="Q74" s="84">
        <f t="shared" si="57"/>
        <v>50900</v>
      </c>
      <c r="R74" s="41"/>
      <c r="S74" s="120"/>
    </row>
    <row r="75" spans="1:19" s="121" customFormat="1" ht="15.75" customHeight="1" x14ac:dyDescent="0.3">
      <c r="A75" s="128">
        <v>10</v>
      </c>
      <c r="B75" s="129" t="s">
        <v>32</v>
      </c>
      <c r="C75" s="1194" t="s">
        <v>224</v>
      </c>
      <c r="D75" s="1195"/>
      <c r="E75" s="1196"/>
      <c r="F75" s="130">
        <v>23126800</v>
      </c>
      <c r="G75" s="82">
        <v>0</v>
      </c>
      <c r="H75" s="82">
        <v>0</v>
      </c>
      <c r="I75" s="82">
        <f t="shared" si="53"/>
        <v>0</v>
      </c>
      <c r="J75" s="82">
        <v>19580000</v>
      </c>
      <c r="K75" s="82">
        <v>0</v>
      </c>
      <c r="L75" s="82">
        <f t="shared" si="54"/>
        <v>19580000</v>
      </c>
      <c r="M75" s="82">
        <v>3450000</v>
      </c>
      <c r="N75" s="82">
        <v>0</v>
      </c>
      <c r="O75" s="82">
        <f t="shared" si="55"/>
        <v>3450000</v>
      </c>
      <c r="P75" s="92">
        <f t="shared" si="56"/>
        <v>23030000</v>
      </c>
      <c r="Q75" s="84">
        <f t="shared" si="57"/>
        <v>96800</v>
      </c>
      <c r="R75" s="41"/>
      <c r="S75" s="120"/>
    </row>
    <row r="76" spans="1:19" s="133" customFormat="1" ht="28.2" hidden="1" customHeight="1" x14ac:dyDescent="0.3">
      <c r="A76" s="70" t="s">
        <v>33</v>
      </c>
      <c r="B76" s="71" t="s">
        <v>225</v>
      </c>
      <c r="C76" s="72" t="s">
        <v>23</v>
      </c>
      <c r="D76" s="73" t="s">
        <v>5</v>
      </c>
      <c r="E76" s="131" t="s">
        <v>226</v>
      </c>
      <c r="F76" s="75">
        <f t="shared" ref="F76" si="58">SUM(F77:F77)</f>
        <v>30000000</v>
      </c>
      <c r="G76" s="75">
        <f t="shared" ref="G76:M76" si="59">SUM(G77)</f>
        <v>0</v>
      </c>
      <c r="H76" s="75">
        <f t="shared" si="59"/>
        <v>0</v>
      </c>
      <c r="I76" s="75">
        <f t="shared" si="59"/>
        <v>0</v>
      </c>
      <c r="J76" s="75">
        <f t="shared" si="59"/>
        <v>28737500</v>
      </c>
      <c r="K76" s="75">
        <f t="shared" si="59"/>
        <v>0</v>
      </c>
      <c r="L76" s="75">
        <f t="shared" si="59"/>
        <v>28737500</v>
      </c>
      <c r="M76" s="75">
        <f t="shared" si="59"/>
        <v>1262500</v>
      </c>
      <c r="N76" s="75">
        <f>SUM(N77)</f>
        <v>0</v>
      </c>
      <c r="O76" s="75">
        <f t="shared" ref="O76:Q76" si="60">SUM(O77)</f>
        <v>1262500</v>
      </c>
      <c r="P76" s="75">
        <f t="shared" si="60"/>
        <v>30000000</v>
      </c>
      <c r="Q76" s="75">
        <f t="shared" si="60"/>
        <v>0</v>
      </c>
      <c r="R76" s="76">
        <v>7</v>
      </c>
      <c r="S76" s="132"/>
    </row>
    <row r="77" spans="1:19" ht="27.75" hidden="1" customHeight="1" x14ac:dyDescent="0.3">
      <c r="A77" s="87">
        <v>1</v>
      </c>
      <c r="B77" s="80" t="s">
        <v>227</v>
      </c>
      <c r="C77" s="1154" t="s">
        <v>228</v>
      </c>
      <c r="D77" s="1155"/>
      <c r="E77" s="1156"/>
      <c r="F77" s="90">
        <v>30000000</v>
      </c>
      <c r="G77" s="82">
        <v>0</v>
      </c>
      <c r="H77" s="82">
        <v>0</v>
      </c>
      <c r="I77" s="82">
        <f t="shared" ref="I77" si="61">SUM(G77:H77)</f>
        <v>0</v>
      </c>
      <c r="J77" s="82">
        <v>28737500</v>
      </c>
      <c r="K77" s="82">
        <v>0</v>
      </c>
      <c r="L77" s="82">
        <f t="shared" ref="L77" si="62">SUM(J77:K77)</f>
        <v>28737500</v>
      </c>
      <c r="M77" s="82">
        <v>1262500</v>
      </c>
      <c r="N77" s="82">
        <v>0</v>
      </c>
      <c r="O77" s="82">
        <f t="shared" ref="O77" si="63">SUM(M77:N77)</f>
        <v>1262500</v>
      </c>
      <c r="P77" s="92">
        <f>(I77+L77+O77)</f>
        <v>30000000</v>
      </c>
      <c r="Q77" s="84">
        <f>F77-P77</f>
        <v>0</v>
      </c>
      <c r="R77" s="41"/>
      <c r="S77" s="85"/>
    </row>
    <row r="78" spans="1:19" s="118" customFormat="1" ht="27" hidden="1" customHeight="1" x14ac:dyDescent="0.3">
      <c r="A78" s="70" t="s">
        <v>34</v>
      </c>
      <c r="B78" s="71" t="s">
        <v>229</v>
      </c>
      <c r="C78" s="72" t="s">
        <v>23</v>
      </c>
      <c r="D78" s="73" t="s">
        <v>5</v>
      </c>
      <c r="E78" s="74" t="s">
        <v>230</v>
      </c>
      <c r="F78" s="75">
        <f>SUM(F79:F80)</f>
        <v>215151550</v>
      </c>
      <c r="G78" s="75">
        <f t="shared" ref="G78:M78" si="64">SUM(G79)</f>
        <v>0</v>
      </c>
      <c r="H78" s="75">
        <f t="shared" si="64"/>
        <v>0</v>
      </c>
      <c r="I78" s="75">
        <f t="shared" si="64"/>
        <v>0</v>
      </c>
      <c r="J78" s="75">
        <f>SUM(J79:J80)</f>
        <v>3440000</v>
      </c>
      <c r="K78" s="75">
        <f>SUM(K79:K80)</f>
        <v>41752680</v>
      </c>
      <c r="L78" s="75">
        <f>SUM(L79:L80)</f>
        <v>45192680</v>
      </c>
      <c r="M78" s="75">
        <f t="shared" si="64"/>
        <v>108658765</v>
      </c>
      <c r="N78" s="75">
        <f>SUM(N79)</f>
        <v>16800000</v>
      </c>
      <c r="O78" s="75">
        <f t="shared" ref="O78" si="65">SUM(O79)</f>
        <v>125458765</v>
      </c>
      <c r="P78" s="75">
        <f>SUM(P79:P80)</f>
        <v>170651445</v>
      </c>
      <c r="Q78" s="75">
        <f>SUM(Q79:Q80)</f>
        <v>44500105</v>
      </c>
      <c r="R78" s="76">
        <v>8</v>
      </c>
      <c r="S78" s="117"/>
    </row>
    <row r="79" spans="1:19" s="121" customFormat="1" ht="24.75" hidden="1" customHeight="1" x14ac:dyDescent="0.3">
      <c r="A79" s="119">
        <v>1</v>
      </c>
      <c r="B79" s="80" t="s">
        <v>231</v>
      </c>
      <c r="C79" s="1173" t="s">
        <v>208</v>
      </c>
      <c r="D79" s="1174"/>
      <c r="E79" s="1175"/>
      <c r="F79" s="83">
        <v>210716550</v>
      </c>
      <c r="G79" s="82">
        <v>0</v>
      </c>
      <c r="H79" s="82">
        <v>0</v>
      </c>
      <c r="I79" s="82">
        <f t="shared" ref="I79" si="66">SUM(G79:H79)</f>
        <v>0</v>
      </c>
      <c r="J79" s="82">
        <v>0</v>
      </c>
      <c r="K79" s="82">
        <v>41752680</v>
      </c>
      <c r="L79" s="82">
        <f t="shared" ref="L79:L80" si="67">SUM(J79:K79)</f>
        <v>41752680</v>
      </c>
      <c r="M79" s="82">
        <v>108658765</v>
      </c>
      <c r="N79" s="82">
        <v>16800000</v>
      </c>
      <c r="O79" s="82">
        <f t="shared" ref="O79:O80" si="68">SUM(M79:N79)</f>
        <v>125458765</v>
      </c>
      <c r="P79" s="92">
        <f>(I79+L79+O79)</f>
        <v>167211445</v>
      </c>
      <c r="Q79" s="84">
        <f>F79-P79</f>
        <v>43505105</v>
      </c>
      <c r="R79" s="41"/>
      <c r="S79" s="120"/>
    </row>
    <row r="80" spans="1:19" s="121" customFormat="1" ht="24.75" hidden="1" customHeight="1" x14ac:dyDescent="0.3">
      <c r="A80" s="128">
        <v>2</v>
      </c>
      <c r="B80" s="80" t="s">
        <v>232</v>
      </c>
      <c r="C80" s="1185" t="s">
        <v>233</v>
      </c>
      <c r="D80" s="1186"/>
      <c r="E80" s="1187"/>
      <c r="F80" s="134">
        <v>4435000</v>
      </c>
      <c r="G80" s="82">
        <v>0</v>
      </c>
      <c r="H80" s="82">
        <v>0</v>
      </c>
      <c r="I80" s="82">
        <f t="shared" ref="I80" si="69">SUM(G80:H80)</f>
        <v>0</v>
      </c>
      <c r="J80" s="82">
        <v>3440000</v>
      </c>
      <c r="K80" s="82">
        <v>0</v>
      </c>
      <c r="L80" s="82">
        <f t="shared" si="67"/>
        <v>3440000</v>
      </c>
      <c r="M80" s="82">
        <v>0</v>
      </c>
      <c r="N80" s="82">
        <v>0</v>
      </c>
      <c r="O80" s="82">
        <f t="shared" si="68"/>
        <v>0</v>
      </c>
      <c r="P80" s="92">
        <f>(I80+L80+O80)</f>
        <v>3440000</v>
      </c>
      <c r="Q80" s="84">
        <f>F80-P80</f>
        <v>995000</v>
      </c>
      <c r="R80" s="41"/>
      <c r="S80" s="120"/>
    </row>
    <row r="81" spans="1:19" s="133" customFormat="1" ht="27.75" hidden="1" customHeight="1" x14ac:dyDescent="0.3">
      <c r="A81" s="70" t="s">
        <v>35</v>
      </c>
      <c r="B81" s="71" t="s">
        <v>234</v>
      </c>
      <c r="C81" s="72" t="s">
        <v>23</v>
      </c>
      <c r="D81" s="73" t="s">
        <v>5</v>
      </c>
      <c r="E81" s="74" t="s">
        <v>36</v>
      </c>
      <c r="F81" s="75">
        <f t="shared" ref="F81:M81" si="70">SUM(F82:F84)</f>
        <v>50944000</v>
      </c>
      <c r="G81" s="75">
        <f t="shared" si="70"/>
        <v>0</v>
      </c>
      <c r="H81" s="75">
        <f t="shared" si="70"/>
        <v>0</v>
      </c>
      <c r="I81" s="75">
        <f t="shared" si="70"/>
        <v>0</v>
      </c>
      <c r="J81" s="75">
        <f t="shared" si="70"/>
        <v>38062700</v>
      </c>
      <c r="K81" s="75">
        <f t="shared" si="70"/>
        <v>0</v>
      </c>
      <c r="L81" s="75">
        <f t="shared" si="70"/>
        <v>38062700</v>
      </c>
      <c r="M81" s="75">
        <f t="shared" si="70"/>
        <v>12881300</v>
      </c>
      <c r="N81" s="75">
        <f>SUM(N82:N84)</f>
        <v>0</v>
      </c>
      <c r="O81" s="75">
        <f t="shared" ref="O81:Q81" si="71">SUM(O82:O84)</f>
        <v>12881300</v>
      </c>
      <c r="P81" s="75">
        <f t="shared" si="71"/>
        <v>50944000</v>
      </c>
      <c r="Q81" s="75">
        <f t="shared" si="71"/>
        <v>0</v>
      </c>
      <c r="R81" s="76">
        <v>9</v>
      </c>
      <c r="S81" s="132"/>
    </row>
    <row r="82" spans="1:19" ht="24.75" hidden="1" customHeight="1" x14ac:dyDescent="0.3">
      <c r="A82" s="87">
        <v>1</v>
      </c>
      <c r="B82" s="80" t="s">
        <v>235</v>
      </c>
      <c r="C82" s="1154" t="s">
        <v>134</v>
      </c>
      <c r="D82" s="1155"/>
      <c r="E82" s="1156"/>
      <c r="F82" s="90">
        <v>14900800</v>
      </c>
      <c r="G82" s="82">
        <v>0</v>
      </c>
      <c r="H82" s="82">
        <v>0</v>
      </c>
      <c r="I82" s="82">
        <f>SUM(G82:H82)</f>
        <v>0</v>
      </c>
      <c r="J82" s="82">
        <v>10804400</v>
      </c>
      <c r="K82" s="82">
        <v>0</v>
      </c>
      <c r="L82" s="82">
        <f>SUM(J82:K82)</f>
        <v>10804400</v>
      </c>
      <c r="M82" s="82">
        <v>4096400</v>
      </c>
      <c r="N82" s="82">
        <v>0</v>
      </c>
      <c r="O82" s="82">
        <f t="shared" ref="O82:O84" si="72">SUM(M82:N82)</f>
        <v>4096400</v>
      </c>
      <c r="P82" s="92">
        <f>(I82+L82+O82)</f>
        <v>14900800</v>
      </c>
      <c r="Q82" s="84">
        <f>F82-P82</f>
        <v>0</v>
      </c>
      <c r="R82" s="41"/>
      <c r="S82" s="85"/>
    </row>
    <row r="83" spans="1:19" ht="24.75" hidden="1" customHeight="1" x14ac:dyDescent="0.3">
      <c r="A83" s="87"/>
      <c r="B83" s="80" t="s">
        <v>236</v>
      </c>
      <c r="C83" s="1167" t="s">
        <v>200</v>
      </c>
      <c r="D83" s="1168"/>
      <c r="E83" s="1169"/>
      <c r="F83" s="90">
        <v>14741700</v>
      </c>
      <c r="G83" s="82">
        <v>0</v>
      </c>
      <c r="H83" s="82">
        <v>0</v>
      </c>
      <c r="I83" s="82">
        <f t="shared" ref="I83:I84" si="73">SUM(G83:H83)</f>
        <v>0</v>
      </c>
      <c r="J83" s="82">
        <v>10327800</v>
      </c>
      <c r="K83" s="82">
        <v>0</v>
      </c>
      <c r="L83" s="82">
        <f t="shared" ref="L83:L84" si="74">SUM(J83:K83)</f>
        <v>10327800</v>
      </c>
      <c r="M83" s="82">
        <v>4413900</v>
      </c>
      <c r="N83" s="82">
        <v>0</v>
      </c>
      <c r="O83" s="82">
        <f t="shared" si="72"/>
        <v>4413900</v>
      </c>
      <c r="P83" s="92">
        <f t="shared" ref="P83:P84" si="75">(I83+L83+O83)</f>
        <v>14741700</v>
      </c>
      <c r="Q83" s="84">
        <f t="shared" ref="Q83:Q84" si="76">F83-P83</f>
        <v>0</v>
      </c>
      <c r="R83" s="41"/>
      <c r="S83" s="85"/>
    </row>
    <row r="84" spans="1:19" ht="24.75" hidden="1" customHeight="1" x14ac:dyDescent="0.3">
      <c r="A84" s="87">
        <f t="shared" ref="A84" si="77">A82+1</f>
        <v>2</v>
      </c>
      <c r="B84" s="80" t="s">
        <v>237</v>
      </c>
      <c r="C84" s="1154" t="s">
        <v>24</v>
      </c>
      <c r="D84" s="1155"/>
      <c r="E84" s="1156"/>
      <c r="F84" s="90">
        <v>21301500</v>
      </c>
      <c r="G84" s="82">
        <v>0</v>
      </c>
      <c r="H84" s="82">
        <v>0</v>
      </c>
      <c r="I84" s="82">
        <f t="shared" si="73"/>
        <v>0</v>
      </c>
      <c r="J84" s="82">
        <v>16930500</v>
      </c>
      <c r="K84" s="82">
        <v>0</v>
      </c>
      <c r="L84" s="82">
        <f t="shared" si="74"/>
        <v>16930500</v>
      </c>
      <c r="M84" s="82">
        <v>4371000</v>
      </c>
      <c r="N84" s="82">
        <v>0</v>
      </c>
      <c r="O84" s="82">
        <f t="shared" si="72"/>
        <v>4371000</v>
      </c>
      <c r="P84" s="92">
        <f t="shared" si="75"/>
        <v>21301500</v>
      </c>
      <c r="Q84" s="84">
        <f t="shared" si="76"/>
        <v>0</v>
      </c>
      <c r="R84" s="41"/>
      <c r="S84" s="85"/>
    </row>
    <row r="85" spans="1:19" s="69" customFormat="1" ht="28.95" hidden="1" customHeight="1" x14ac:dyDescent="0.3">
      <c r="A85" s="61">
        <v>4</v>
      </c>
      <c r="B85" s="62" t="s">
        <v>238</v>
      </c>
      <c r="C85" s="63" t="s">
        <v>22</v>
      </c>
      <c r="D85" s="64" t="s">
        <v>5</v>
      </c>
      <c r="E85" s="65" t="s">
        <v>239</v>
      </c>
      <c r="F85" s="66">
        <f>F86+F90</f>
        <v>343372000</v>
      </c>
      <c r="G85" s="66">
        <f t="shared" ref="G85:Q85" si="78">G86+G90</f>
        <v>0</v>
      </c>
      <c r="H85" s="66">
        <f t="shared" si="78"/>
        <v>0</v>
      </c>
      <c r="I85" s="66">
        <f t="shared" si="78"/>
        <v>0</v>
      </c>
      <c r="J85" s="66">
        <f t="shared" si="78"/>
        <v>106678780</v>
      </c>
      <c r="K85" s="66">
        <f t="shared" si="78"/>
        <v>234733820</v>
      </c>
      <c r="L85" s="66">
        <f t="shared" si="78"/>
        <v>341412600</v>
      </c>
      <c r="M85" s="66">
        <f t="shared" si="78"/>
        <v>1950000</v>
      </c>
      <c r="N85" s="66">
        <f t="shared" si="78"/>
        <v>0</v>
      </c>
      <c r="O85" s="66">
        <f t="shared" si="78"/>
        <v>1950000</v>
      </c>
      <c r="P85" s="66">
        <f t="shared" si="78"/>
        <v>343362600</v>
      </c>
      <c r="Q85" s="66">
        <f t="shared" si="78"/>
        <v>9400</v>
      </c>
      <c r="R85" s="67"/>
      <c r="S85" s="68"/>
    </row>
    <row r="86" spans="1:19" s="118" customFormat="1" ht="39.75" hidden="1" customHeight="1" x14ac:dyDescent="0.3">
      <c r="A86" s="70" t="s">
        <v>130</v>
      </c>
      <c r="B86" s="71" t="s">
        <v>240</v>
      </c>
      <c r="C86" s="72" t="s">
        <v>23</v>
      </c>
      <c r="D86" s="73" t="s">
        <v>5</v>
      </c>
      <c r="E86" s="74" t="s">
        <v>241</v>
      </c>
      <c r="F86" s="75">
        <f>SUM(F87:F89)</f>
        <v>1950000</v>
      </c>
      <c r="G86" s="75">
        <f>SUM(G87:G89)</f>
        <v>0</v>
      </c>
      <c r="H86" s="75">
        <f t="shared" ref="H86:P86" si="79">SUM(H87:H89)</f>
        <v>0</v>
      </c>
      <c r="I86" s="75">
        <f t="shared" si="79"/>
        <v>0</v>
      </c>
      <c r="J86" s="75">
        <f t="shared" si="79"/>
        <v>0</v>
      </c>
      <c r="K86" s="75">
        <f t="shared" si="79"/>
        <v>0</v>
      </c>
      <c r="L86" s="75">
        <f t="shared" si="79"/>
        <v>0</v>
      </c>
      <c r="M86" s="75">
        <f t="shared" si="79"/>
        <v>1950000</v>
      </c>
      <c r="N86" s="75">
        <f t="shared" si="79"/>
        <v>0</v>
      </c>
      <c r="O86" s="75">
        <f t="shared" si="79"/>
        <v>1950000</v>
      </c>
      <c r="P86" s="75">
        <f t="shared" si="79"/>
        <v>1950000</v>
      </c>
      <c r="Q86" s="75">
        <f>SUM(Q87:Q89)</f>
        <v>0</v>
      </c>
      <c r="R86" s="76">
        <v>10</v>
      </c>
      <c r="S86" s="117"/>
    </row>
    <row r="87" spans="1:19" s="121" customFormat="1" ht="15.75" customHeight="1" x14ac:dyDescent="0.3">
      <c r="A87" s="135">
        <v>1</v>
      </c>
      <c r="B87" s="81" t="s">
        <v>242</v>
      </c>
      <c r="C87" s="1173" t="s">
        <v>243</v>
      </c>
      <c r="D87" s="1174"/>
      <c r="E87" s="1175"/>
      <c r="F87" s="83">
        <v>0</v>
      </c>
      <c r="G87" s="82">
        <v>0</v>
      </c>
      <c r="H87" s="82">
        <v>0</v>
      </c>
      <c r="I87" s="82">
        <f t="shared" ref="I87" si="80">SUM(G87:H87)</f>
        <v>0</v>
      </c>
      <c r="J87" s="82">
        <v>0</v>
      </c>
      <c r="K87" s="82">
        <v>0</v>
      </c>
      <c r="L87" s="82">
        <f t="shared" ref="L87:L89" si="81">SUM(J87:K87)</f>
        <v>0</v>
      </c>
      <c r="M87" s="82">
        <v>0</v>
      </c>
      <c r="N87" s="82">
        <v>0</v>
      </c>
      <c r="O87" s="82">
        <f t="shared" ref="O87:O89" si="82">SUM(M87:N87)</f>
        <v>0</v>
      </c>
      <c r="P87" s="92">
        <f>(I87+L87+O87)</f>
        <v>0</v>
      </c>
      <c r="Q87" s="84">
        <f>F87-P87</f>
        <v>0</v>
      </c>
      <c r="R87" s="41"/>
      <c r="S87" s="120"/>
    </row>
    <row r="88" spans="1:19" s="121" customFormat="1" ht="15.75" customHeight="1" x14ac:dyDescent="0.3">
      <c r="A88" s="119"/>
      <c r="B88" s="80" t="s">
        <v>244</v>
      </c>
      <c r="C88" s="1154" t="s">
        <v>245</v>
      </c>
      <c r="D88" s="1155"/>
      <c r="E88" s="1156"/>
      <c r="F88" s="83">
        <v>0</v>
      </c>
      <c r="G88" s="82">
        <v>0</v>
      </c>
      <c r="H88" s="82">
        <v>0</v>
      </c>
      <c r="I88" s="82">
        <f t="shared" ref="I88:I89" si="83">SUM(G88:H88)</f>
        <v>0</v>
      </c>
      <c r="J88" s="82">
        <v>0</v>
      </c>
      <c r="K88" s="82">
        <v>0</v>
      </c>
      <c r="L88" s="82">
        <f t="shared" si="81"/>
        <v>0</v>
      </c>
      <c r="M88" s="82">
        <v>0</v>
      </c>
      <c r="N88" s="82">
        <v>0</v>
      </c>
      <c r="O88" s="82">
        <f t="shared" si="82"/>
        <v>0</v>
      </c>
      <c r="P88" s="92">
        <f t="shared" ref="P88:P89" si="84">(I88+L88+O88)</f>
        <v>0</v>
      </c>
      <c r="Q88" s="84">
        <f t="shared" ref="Q88:Q89" si="85">F88-P88</f>
        <v>0</v>
      </c>
      <c r="R88" s="41"/>
      <c r="S88" s="120"/>
    </row>
    <row r="89" spans="1:19" s="121" customFormat="1" ht="15.75" customHeight="1" x14ac:dyDescent="0.3">
      <c r="A89" s="119"/>
      <c r="B89" s="80" t="s">
        <v>65</v>
      </c>
      <c r="C89" s="1154" t="s">
        <v>75</v>
      </c>
      <c r="D89" s="1155"/>
      <c r="E89" s="1156"/>
      <c r="F89" s="83">
        <v>1950000</v>
      </c>
      <c r="G89" s="82">
        <v>0</v>
      </c>
      <c r="H89" s="82">
        <v>0</v>
      </c>
      <c r="I89" s="82">
        <f t="shared" si="83"/>
        <v>0</v>
      </c>
      <c r="J89" s="82">
        <v>0</v>
      </c>
      <c r="K89" s="82">
        <v>0</v>
      </c>
      <c r="L89" s="82">
        <f t="shared" si="81"/>
        <v>0</v>
      </c>
      <c r="M89" s="82">
        <v>1950000</v>
      </c>
      <c r="N89" s="82">
        <v>0</v>
      </c>
      <c r="O89" s="82">
        <f t="shared" si="82"/>
        <v>1950000</v>
      </c>
      <c r="P89" s="92">
        <f t="shared" si="84"/>
        <v>1950000</v>
      </c>
      <c r="Q89" s="84">
        <f t="shared" si="85"/>
        <v>0</v>
      </c>
      <c r="R89" s="41"/>
      <c r="S89" s="120"/>
    </row>
    <row r="90" spans="1:19" s="118" customFormat="1" ht="39.75" hidden="1" customHeight="1" x14ac:dyDescent="0.3">
      <c r="A90" s="70" t="s">
        <v>146</v>
      </c>
      <c r="B90" s="71" t="s">
        <v>246</v>
      </c>
      <c r="C90" s="72" t="s">
        <v>23</v>
      </c>
      <c r="D90" s="73" t="s">
        <v>5</v>
      </c>
      <c r="E90" s="74" t="s">
        <v>247</v>
      </c>
      <c r="F90" s="75">
        <f>SUM(F91:F93)</f>
        <v>341422000</v>
      </c>
      <c r="G90" s="75">
        <f t="shared" ref="G90:Q90" si="86">SUM(G91:G93)</f>
        <v>0</v>
      </c>
      <c r="H90" s="75">
        <f t="shared" si="86"/>
        <v>0</v>
      </c>
      <c r="I90" s="75">
        <f t="shared" si="86"/>
        <v>0</v>
      </c>
      <c r="J90" s="75">
        <f t="shared" si="86"/>
        <v>106678780</v>
      </c>
      <c r="K90" s="75">
        <f t="shared" si="86"/>
        <v>234733820</v>
      </c>
      <c r="L90" s="75">
        <f t="shared" si="86"/>
        <v>341412600</v>
      </c>
      <c r="M90" s="75">
        <f t="shared" si="86"/>
        <v>0</v>
      </c>
      <c r="N90" s="75">
        <f t="shared" si="86"/>
        <v>0</v>
      </c>
      <c r="O90" s="75">
        <f t="shared" si="86"/>
        <v>0</v>
      </c>
      <c r="P90" s="75">
        <f t="shared" si="86"/>
        <v>341412600</v>
      </c>
      <c r="Q90" s="75">
        <f t="shared" si="86"/>
        <v>9400</v>
      </c>
      <c r="R90" s="76">
        <v>10</v>
      </c>
      <c r="S90" s="117"/>
    </row>
    <row r="91" spans="1:19" s="121" customFormat="1" ht="15.75" hidden="1" customHeight="1" x14ac:dyDescent="0.3">
      <c r="A91" s="135">
        <v>1</v>
      </c>
      <c r="B91" s="81" t="s">
        <v>248</v>
      </c>
      <c r="C91" s="1173" t="s">
        <v>151</v>
      </c>
      <c r="D91" s="1174"/>
      <c r="E91" s="1175"/>
      <c r="F91" s="83">
        <v>9150000</v>
      </c>
      <c r="G91" s="82">
        <v>0</v>
      </c>
      <c r="H91" s="82">
        <v>0</v>
      </c>
      <c r="I91" s="82">
        <f t="shared" ref="I91" si="87">SUM(G91:H91)</f>
        <v>0</v>
      </c>
      <c r="J91" s="82">
        <v>0</v>
      </c>
      <c r="K91" s="82">
        <v>9150000</v>
      </c>
      <c r="L91" s="82">
        <f t="shared" ref="L91:L93" si="88">SUM(J91:K91)</f>
        <v>9150000</v>
      </c>
      <c r="M91" s="82">
        <v>0</v>
      </c>
      <c r="N91" s="82">
        <v>0</v>
      </c>
      <c r="O91" s="82">
        <f t="shared" ref="O91:O93" si="89">SUM(M91:N91)</f>
        <v>0</v>
      </c>
      <c r="P91" s="92">
        <f>(I91+L91+O91)</f>
        <v>9150000</v>
      </c>
      <c r="Q91" s="84">
        <f>F91-P91</f>
        <v>0</v>
      </c>
      <c r="R91" s="41"/>
      <c r="S91" s="120"/>
    </row>
    <row r="92" spans="1:19" s="121" customFormat="1" ht="27.75" hidden="1" customHeight="1" x14ac:dyDescent="0.3">
      <c r="A92" s="119"/>
      <c r="B92" s="80" t="s">
        <v>89</v>
      </c>
      <c r="C92" s="1154" t="s">
        <v>223</v>
      </c>
      <c r="D92" s="1155"/>
      <c r="E92" s="1156"/>
      <c r="F92" s="83">
        <v>297272000</v>
      </c>
      <c r="G92" s="82">
        <v>0</v>
      </c>
      <c r="H92" s="82">
        <v>0</v>
      </c>
      <c r="I92" s="82">
        <f t="shared" ref="I92" si="90">SUM(G92:H92)</f>
        <v>0</v>
      </c>
      <c r="J92" s="82">
        <v>106678780</v>
      </c>
      <c r="K92" s="82">
        <v>190583820</v>
      </c>
      <c r="L92" s="82">
        <f t="shared" si="88"/>
        <v>297262600</v>
      </c>
      <c r="M92" s="82">
        <v>0</v>
      </c>
      <c r="N92" s="82">
        <v>0</v>
      </c>
      <c r="O92" s="82">
        <f t="shared" si="89"/>
        <v>0</v>
      </c>
      <c r="P92" s="92">
        <f>(I92+L92+O92)</f>
        <v>297262600</v>
      </c>
      <c r="Q92" s="84">
        <f>F92-P92</f>
        <v>9400</v>
      </c>
      <c r="R92" s="41"/>
      <c r="S92" s="120"/>
    </row>
    <row r="93" spans="1:19" s="121" customFormat="1" ht="27.75" customHeight="1" x14ac:dyDescent="0.3">
      <c r="A93" s="128"/>
      <c r="B93" s="80" t="s">
        <v>249</v>
      </c>
      <c r="C93" s="1154" t="s">
        <v>88</v>
      </c>
      <c r="D93" s="1155"/>
      <c r="E93" s="1156"/>
      <c r="F93" s="83">
        <v>35000000</v>
      </c>
      <c r="G93" s="82"/>
      <c r="H93" s="82"/>
      <c r="I93" s="82">
        <f t="shared" ref="I93" si="91">SUM(G93:H93)</f>
        <v>0</v>
      </c>
      <c r="J93" s="82">
        <v>0</v>
      </c>
      <c r="K93" s="82">
        <v>35000000</v>
      </c>
      <c r="L93" s="82">
        <f t="shared" si="88"/>
        <v>35000000</v>
      </c>
      <c r="M93" s="82">
        <v>0</v>
      </c>
      <c r="N93" s="82">
        <v>0</v>
      </c>
      <c r="O93" s="82">
        <f t="shared" si="89"/>
        <v>0</v>
      </c>
      <c r="P93" s="92">
        <f>(I93+L93+O93)</f>
        <v>35000000</v>
      </c>
      <c r="Q93" s="84">
        <f>F93-P93</f>
        <v>0</v>
      </c>
      <c r="R93" s="41"/>
      <c r="S93" s="120"/>
    </row>
    <row r="94" spans="1:19" s="69" customFormat="1" ht="28.95" hidden="1" customHeight="1" x14ac:dyDescent="0.3">
      <c r="A94" s="61">
        <v>5</v>
      </c>
      <c r="B94" s="62" t="s">
        <v>250</v>
      </c>
      <c r="C94" s="63" t="s">
        <v>22</v>
      </c>
      <c r="D94" s="64" t="s">
        <v>5</v>
      </c>
      <c r="E94" s="65" t="s">
        <v>37</v>
      </c>
      <c r="F94" s="66">
        <f t="shared" ref="F94:Q94" si="92">F95+F102+F104</f>
        <v>172292900</v>
      </c>
      <c r="G94" s="66">
        <f t="shared" si="92"/>
        <v>0</v>
      </c>
      <c r="H94" s="66">
        <f t="shared" si="92"/>
        <v>0</v>
      </c>
      <c r="I94" s="66">
        <f t="shared" si="92"/>
        <v>0</v>
      </c>
      <c r="J94" s="66">
        <f t="shared" si="92"/>
        <v>11996400</v>
      </c>
      <c r="K94" s="66">
        <f t="shared" si="92"/>
        <v>0</v>
      </c>
      <c r="L94" s="66">
        <f t="shared" si="92"/>
        <v>11996400</v>
      </c>
      <c r="M94" s="66">
        <f t="shared" si="92"/>
        <v>139283577</v>
      </c>
      <c r="N94" s="66">
        <f t="shared" si="92"/>
        <v>19696007</v>
      </c>
      <c r="O94" s="66">
        <f t="shared" si="92"/>
        <v>158979584</v>
      </c>
      <c r="P94" s="66">
        <f t="shared" si="92"/>
        <v>170975984</v>
      </c>
      <c r="Q94" s="66">
        <f t="shared" si="92"/>
        <v>1316916</v>
      </c>
      <c r="R94" s="67"/>
      <c r="S94" s="68"/>
    </row>
    <row r="95" spans="1:19" s="118" customFormat="1" ht="30.6" hidden="1" customHeight="1" x14ac:dyDescent="0.3">
      <c r="A95" s="70" t="s">
        <v>38</v>
      </c>
      <c r="B95" s="71" t="s">
        <v>251</v>
      </c>
      <c r="C95" s="72" t="s">
        <v>23</v>
      </c>
      <c r="D95" s="73" t="s">
        <v>5</v>
      </c>
      <c r="E95" s="74" t="s">
        <v>76</v>
      </c>
      <c r="F95" s="75">
        <f>SUM(F96:F101)</f>
        <v>106200000</v>
      </c>
      <c r="G95" s="75">
        <f t="shared" ref="G95:M95" si="93">SUM(G96:G101)</f>
        <v>0</v>
      </c>
      <c r="H95" s="75">
        <f t="shared" si="93"/>
        <v>0</v>
      </c>
      <c r="I95" s="75">
        <f t="shared" si="93"/>
        <v>0</v>
      </c>
      <c r="J95" s="75">
        <f t="shared" si="93"/>
        <v>0</v>
      </c>
      <c r="K95" s="75">
        <f t="shared" si="93"/>
        <v>0</v>
      </c>
      <c r="L95" s="75">
        <f t="shared" si="93"/>
        <v>0</v>
      </c>
      <c r="M95" s="75">
        <f t="shared" si="93"/>
        <v>90686077</v>
      </c>
      <c r="N95" s="75">
        <f>SUM(N96:N101)</f>
        <v>14202007</v>
      </c>
      <c r="O95" s="75">
        <f t="shared" ref="O95:Q95" si="94">SUM(O96:O101)</f>
        <v>104888084</v>
      </c>
      <c r="P95" s="75">
        <f t="shared" si="94"/>
        <v>104888084</v>
      </c>
      <c r="Q95" s="75">
        <f t="shared" si="94"/>
        <v>1311916</v>
      </c>
      <c r="R95" s="76">
        <v>11</v>
      </c>
      <c r="S95" s="117"/>
    </row>
    <row r="96" spans="1:19" s="121" customFormat="1" ht="16.5" hidden="1" customHeight="1" x14ac:dyDescent="0.3">
      <c r="A96" s="119">
        <v>1</v>
      </c>
      <c r="B96" s="80" t="s">
        <v>252</v>
      </c>
      <c r="C96" s="1173" t="s">
        <v>253</v>
      </c>
      <c r="D96" s="1174"/>
      <c r="E96" s="1175"/>
      <c r="F96" s="83">
        <v>0</v>
      </c>
      <c r="G96" s="82">
        <v>0</v>
      </c>
      <c r="H96" s="82">
        <v>0</v>
      </c>
      <c r="I96" s="82">
        <f t="shared" ref="I96:I101" si="95">SUM(G96:H96)</f>
        <v>0</v>
      </c>
      <c r="J96" s="82">
        <v>0</v>
      </c>
      <c r="K96" s="82">
        <v>0</v>
      </c>
      <c r="L96" s="82">
        <f t="shared" ref="L96:L97" si="96">SUM(J96:K96)</f>
        <v>0</v>
      </c>
      <c r="M96" s="82">
        <v>0</v>
      </c>
      <c r="N96" s="82">
        <v>0</v>
      </c>
      <c r="O96" s="82">
        <f t="shared" ref="O96:O101" si="97">SUM(M96:N96)</f>
        <v>0</v>
      </c>
      <c r="P96" s="92">
        <f>(I96+L96+O96)</f>
        <v>0</v>
      </c>
      <c r="Q96" s="84">
        <f>F96-P96</f>
        <v>0</v>
      </c>
      <c r="R96" s="41"/>
      <c r="S96" s="120"/>
    </row>
    <row r="97" spans="1:19" ht="17.25" hidden="1" customHeight="1" x14ac:dyDescent="0.3">
      <c r="A97" s="87">
        <f t="shared" ref="A97" si="98">A96+1</f>
        <v>2</v>
      </c>
      <c r="B97" s="80" t="s">
        <v>254</v>
      </c>
      <c r="C97" s="1154" t="s">
        <v>255</v>
      </c>
      <c r="D97" s="1155"/>
      <c r="E97" s="1156"/>
      <c r="F97" s="90">
        <v>0</v>
      </c>
      <c r="G97" s="82">
        <v>0</v>
      </c>
      <c r="H97" s="82">
        <v>0</v>
      </c>
      <c r="I97" s="82">
        <f t="shared" si="95"/>
        <v>0</v>
      </c>
      <c r="J97" s="82">
        <v>0</v>
      </c>
      <c r="K97" s="82">
        <v>0</v>
      </c>
      <c r="L97" s="82">
        <f t="shared" si="96"/>
        <v>0</v>
      </c>
      <c r="M97" s="82">
        <v>0</v>
      </c>
      <c r="N97" s="82">
        <v>0</v>
      </c>
      <c r="O97" s="82">
        <f t="shared" si="97"/>
        <v>0</v>
      </c>
      <c r="P97" s="92">
        <f>(I97+L97+O97)</f>
        <v>0</v>
      </c>
      <c r="Q97" s="84">
        <f>F97-P97</f>
        <v>0</v>
      </c>
      <c r="R97" s="41"/>
      <c r="S97" s="85"/>
    </row>
    <row r="98" spans="1:19" ht="17.25" hidden="1" customHeight="1" x14ac:dyDescent="0.3">
      <c r="A98" s="116">
        <v>3</v>
      </c>
      <c r="B98" s="80" t="s">
        <v>256</v>
      </c>
      <c r="C98" s="1167" t="s">
        <v>257</v>
      </c>
      <c r="D98" s="1168"/>
      <c r="E98" s="1169"/>
      <c r="F98" s="90">
        <v>1800000</v>
      </c>
      <c r="G98" s="90">
        <v>0</v>
      </c>
      <c r="H98" s="90">
        <v>0</v>
      </c>
      <c r="I98" s="90">
        <f t="shared" si="95"/>
        <v>0</v>
      </c>
      <c r="J98" s="90">
        <v>0</v>
      </c>
      <c r="K98" s="90">
        <v>0</v>
      </c>
      <c r="L98" s="90">
        <f t="shared" ref="L98:L101" si="99">SUM(J98:K98)</f>
        <v>0</v>
      </c>
      <c r="M98" s="90">
        <v>0</v>
      </c>
      <c r="N98" s="82">
        <v>1800000</v>
      </c>
      <c r="O98" s="82">
        <f t="shared" si="97"/>
        <v>1800000</v>
      </c>
      <c r="P98" s="92">
        <f t="shared" ref="P98:P101" si="100">(I98+L98+O98)</f>
        <v>1800000</v>
      </c>
      <c r="Q98" s="84">
        <f t="shared" ref="Q98:Q101" si="101">F98-P98</f>
        <v>0</v>
      </c>
      <c r="R98" s="41"/>
      <c r="S98" s="85"/>
    </row>
    <row r="99" spans="1:19" ht="17.25" hidden="1" customHeight="1" x14ac:dyDescent="0.3">
      <c r="A99" s="116">
        <v>4</v>
      </c>
      <c r="B99" s="80" t="s">
        <v>258</v>
      </c>
      <c r="C99" s="1167" t="s">
        <v>259</v>
      </c>
      <c r="D99" s="1168"/>
      <c r="E99" s="1169"/>
      <c r="F99" s="90">
        <v>14400000</v>
      </c>
      <c r="G99" s="90">
        <v>0</v>
      </c>
      <c r="H99" s="90">
        <v>0</v>
      </c>
      <c r="I99" s="90">
        <f t="shared" si="95"/>
        <v>0</v>
      </c>
      <c r="J99" s="90">
        <v>0</v>
      </c>
      <c r="K99" s="90">
        <v>0</v>
      </c>
      <c r="L99" s="90">
        <f t="shared" si="99"/>
        <v>0</v>
      </c>
      <c r="M99" s="90">
        <v>8850000</v>
      </c>
      <c r="N99" s="82">
        <v>5550000</v>
      </c>
      <c r="O99" s="82">
        <f t="shared" si="97"/>
        <v>14400000</v>
      </c>
      <c r="P99" s="92">
        <f t="shared" si="100"/>
        <v>14400000</v>
      </c>
      <c r="Q99" s="84">
        <f t="shared" si="101"/>
        <v>0</v>
      </c>
      <c r="R99" s="41"/>
      <c r="S99" s="85"/>
    </row>
    <row r="100" spans="1:19" ht="17.25" hidden="1" customHeight="1" x14ac:dyDescent="0.3">
      <c r="A100" s="116">
        <v>5</v>
      </c>
      <c r="B100" s="80" t="s">
        <v>260</v>
      </c>
      <c r="C100" s="1167" t="s">
        <v>261</v>
      </c>
      <c r="D100" s="1168"/>
      <c r="E100" s="1169"/>
      <c r="F100" s="90">
        <v>30000000</v>
      </c>
      <c r="G100" s="90">
        <v>0</v>
      </c>
      <c r="H100" s="90">
        <v>0</v>
      </c>
      <c r="I100" s="90">
        <f t="shared" si="95"/>
        <v>0</v>
      </c>
      <c r="J100" s="90">
        <v>0</v>
      </c>
      <c r="K100" s="90">
        <v>0</v>
      </c>
      <c r="L100" s="90">
        <f t="shared" si="99"/>
        <v>0</v>
      </c>
      <c r="M100" s="90">
        <v>28024000</v>
      </c>
      <c r="N100" s="82">
        <v>1960000</v>
      </c>
      <c r="O100" s="82">
        <f t="shared" si="97"/>
        <v>29984000</v>
      </c>
      <c r="P100" s="92">
        <f t="shared" si="100"/>
        <v>29984000</v>
      </c>
      <c r="Q100" s="84">
        <f t="shared" si="101"/>
        <v>16000</v>
      </c>
      <c r="R100" s="41"/>
      <c r="S100" s="85"/>
    </row>
    <row r="101" spans="1:19" ht="17.25" hidden="1" customHeight="1" x14ac:dyDescent="0.3">
      <c r="A101" s="116">
        <v>6</v>
      </c>
      <c r="B101" s="136" t="s">
        <v>262</v>
      </c>
      <c r="C101" s="1170" t="s">
        <v>263</v>
      </c>
      <c r="D101" s="1171"/>
      <c r="E101" s="1172"/>
      <c r="F101" s="137">
        <v>60000000</v>
      </c>
      <c r="G101" s="137">
        <v>0</v>
      </c>
      <c r="H101" s="137">
        <v>0</v>
      </c>
      <c r="I101" s="137">
        <f t="shared" si="95"/>
        <v>0</v>
      </c>
      <c r="J101" s="137">
        <v>0</v>
      </c>
      <c r="K101" s="137">
        <v>0</v>
      </c>
      <c r="L101" s="137">
        <f t="shared" si="99"/>
        <v>0</v>
      </c>
      <c r="M101" s="137">
        <v>53812077</v>
      </c>
      <c r="N101" s="82">
        <v>4892007</v>
      </c>
      <c r="O101" s="82">
        <f t="shared" si="97"/>
        <v>58704084</v>
      </c>
      <c r="P101" s="92">
        <f t="shared" si="100"/>
        <v>58704084</v>
      </c>
      <c r="Q101" s="84">
        <f t="shared" si="101"/>
        <v>1295916</v>
      </c>
      <c r="R101" s="41"/>
      <c r="S101" s="85"/>
    </row>
    <row r="102" spans="1:19" s="118" customFormat="1" ht="28.5" hidden="1" customHeight="1" x14ac:dyDescent="0.3">
      <c r="A102" s="70" t="s">
        <v>146</v>
      </c>
      <c r="B102" s="71" t="s">
        <v>264</v>
      </c>
      <c r="C102" s="72" t="s">
        <v>23</v>
      </c>
      <c r="D102" s="73" t="s">
        <v>5</v>
      </c>
      <c r="E102" s="74" t="s">
        <v>39</v>
      </c>
      <c r="F102" s="75">
        <f t="shared" ref="F102:Q102" si="102">SUM(F103:F103)</f>
        <v>13463900</v>
      </c>
      <c r="G102" s="75">
        <f t="shared" si="102"/>
        <v>0</v>
      </c>
      <c r="H102" s="75">
        <f t="shared" si="102"/>
        <v>0</v>
      </c>
      <c r="I102" s="75">
        <f t="shared" si="102"/>
        <v>0</v>
      </c>
      <c r="J102" s="75">
        <f t="shared" si="102"/>
        <v>11996400</v>
      </c>
      <c r="K102" s="75">
        <f t="shared" si="102"/>
        <v>0</v>
      </c>
      <c r="L102" s="75">
        <f t="shared" si="102"/>
        <v>11996400</v>
      </c>
      <c r="M102" s="75">
        <f t="shared" si="102"/>
        <v>1467500</v>
      </c>
      <c r="N102" s="75">
        <f t="shared" si="102"/>
        <v>0</v>
      </c>
      <c r="O102" s="75">
        <f t="shared" si="102"/>
        <v>1467500</v>
      </c>
      <c r="P102" s="75">
        <f t="shared" si="102"/>
        <v>13463900</v>
      </c>
      <c r="Q102" s="75">
        <f t="shared" si="102"/>
        <v>0</v>
      </c>
      <c r="R102" s="76">
        <v>12</v>
      </c>
      <c r="S102" s="117"/>
    </row>
    <row r="103" spans="1:19" s="121" customFormat="1" ht="30" hidden="1" customHeight="1" x14ac:dyDescent="0.3">
      <c r="A103" s="119">
        <v>1</v>
      </c>
      <c r="B103" s="80" t="s">
        <v>265</v>
      </c>
      <c r="C103" s="1173" t="s">
        <v>40</v>
      </c>
      <c r="D103" s="1174"/>
      <c r="E103" s="1175"/>
      <c r="F103" s="83">
        <v>13463900</v>
      </c>
      <c r="G103" s="82">
        <v>0</v>
      </c>
      <c r="H103" s="82">
        <v>0</v>
      </c>
      <c r="I103" s="82">
        <f t="shared" ref="I103" si="103">SUM(G103:H103)</f>
        <v>0</v>
      </c>
      <c r="J103" s="82">
        <v>11996400</v>
      </c>
      <c r="K103" s="82">
        <v>0</v>
      </c>
      <c r="L103" s="82">
        <f t="shared" ref="L103" si="104">SUM(J103:K103)</f>
        <v>11996400</v>
      </c>
      <c r="M103" s="82">
        <v>1467500</v>
      </c>
      <c r="N103" s="82">
        <v>0</v>
      </c>
      <c r="O103" s="82">
        <f t="shared" ref="O103" si="105">SUM(M103:N103)</f>
        <v>1467500</v>
      </c>
      <c r="P103" s="92">
        <f>(I103+L103+O103)</f>
        <v>13463900</v>
      </c>
      <c r="Q103" s="84">
        <f>F103-P103</f>
        <v>0</v>
      </c>
      <c r="R103" s="41"/>
      <c r="S103" s="120"/>
    </row>
    <row r="104" spans="1:19" s="118" customFormat="1" ht="27.75" hidden="1" customHeight="1" x14ac:dyDescent="0.3">
      <c r="A104" s="70" t="s">
        <v>195</v>
      </c>
      <c r="B104" s="71" t="s">
        <v>266</v>
      </c>
      <c r="C104" s="72" t="s">
        <v>23</v>
      </c>
      <c r="D104" s="73" t="s">
        <v>5</v>
      </c>
      <c r="E104" s="74" t="s">
        <v>267</v>
      </c>
      <c r="F104" s="75">
        <f t="shared" ref="F104" si="106">SUM(F105:F105)</f>
        <v>52629000</v>
      </c>
      <c r="G104" s="75">
        <f t="shared" ref="G104:M104" si="107">SUM(G105)</f>
        <v>0</v>
      </c>
      <c r="H104" s="75">
        <f t="shared" si="107"/>
        <v>0</v>
      </c>
      <c r="I104" s="75">
        <f t="shared" si="107"/>
        <v>0</v>
      </c>
      <c r="J104" s="75">
        <f t="shared" si="107"/>
        <v>0</v>
      </c>
      <c r="K104" s="75">
        <f t="shared" si="107"/>
        <v>0</v>
      </c>
      <c r="L104" s="75">
        <f t="shared" si="107"/>
        <v>0</v>
      </c>
      <c r="M104" s="75">
        <f t="shared" si="107"/>
        <v>47130000</v>
      </c>
      <c r="N104" s="75">
        <f>SUM(N105)</f>
        <v>5494000</v>
      </c>
      <c r="O104" s="75">
        <f t="shared" ref="O104:Q104" si="108">SUM(O105)</f>
        <v>52624000</v>
      </c>
      <c r="P104" s="75">
        <f t="shared" si="108"/>
        <v>52624000</v>
      </c>
      <c r="Q104" s="75">
        <f t="shared" si="108"/>
        <v>5000</v>
      </c>
      <c r="R104" s="76">
        <v>13</v>
      </c>
      <c r="S104" s="117"/>
    </row>
    <row r="105" spans="1:19" s="121" customFormat="1" ht="15" hidden="1" customHeight="1" x14ac:dyDescent="0.3">
      <c r="A105" s="119">
        <v>1</v>
      </c>
      <c r="B105" s="80" t="s">
        <v>268</v>
      </c>
      <c r="C105" s="1173" t="s">
        <v>139</v>
      </c>
      <c r="D105" s="1174"/>
      <c r="E105" s="1175"/>
      <c r="F105" s="83">
        <v>52629000</v>
      </c>
      <c r="G105" s="82">
        <v>0</v>
      </c>
      <c r="H105" s="82">
        <v>0</v>
      </c>
      <c r="I105" s="82">
        <f t="shared" ref="I105" si="109">SUM(G105:H105)</f>
        <v>0</v>
      </c>
      <c r="J105" s="82">
        <v>0</v>
      </c>
      <c r="K105" s="82"/>
      <c r="L105" s="82">
        <f t="shared" ref="L105" si="110">SUM(J105:K105)</f>
        <v>0</v>
      </c>
      <c r="M105" s="82">
        <v>47130000</v>
      </c>
      <c r="N105" s="82">
        <v>5494000</v>
      </c>
      <c r="O105" s="82">
        <f t="shared" ref="O105" si="111">SUM(M105:N105)</f>
        <v>52624000</v>
      </c>
      <c r="P105" s="92">
        <f>(I105+L105+O105)</f>
        <v>52624000</v>
      </c>
      <c r="Q105" s="84">
        <f>F105-P105</f>
        <v>5000</v>
      </c>
      <c r="R105" s="41"/>
      <c r="S105" s="120"/>
    </row>
    <row r="106" spans="1:19" s="69" customFormat="1" ht="38.25" hidden="1" customHeight="1" x14ac:dyDescent="0.3">
      <c r="A106" s="61">
        <v>6</v>
      </c>
      <c r="B106" s="138" t="s">
        <v>269</v>
      </c>
      <c r="C106" s="139" t="s">
        <v>22</v>
      </c>
      <c r="D106" s="64" t="s">
        <v>5</v>
      </c>
      <c r="E106" s="65" t="s">
        <v>41</v>
      </c>
      <c r="F106" s="66">
        <f>F107</f>
        <v>202999000</v>
      </c>
      <c r="G106" s="66">
        <f t="shared" ref="G106:M106" si="112">G107</f>
        <v>0</v>
      </c>
      <c r="H106" s="66">
        <f t="shared" si="112"/>
        <v>0</v>
      </c>
      <c r="I106" s="66">
        <f t="shared" si="112"/>
        <v>0</v>
      </c>
      <c r="J106" s="66">
        <f t="shared" si="112"/>
        <v>74471000</v>
      </c>
      <c r="K106" s="66">
        <f t="shared" si="112"/>
        <v>21960000</v>
      </c>
      <c r="L106" s="66">
        <f t="shared" si="112"/>
        <v>96431000</v>
      </c>
      <c r="M106" s="66">
        <f t="shared" si="112"/>
        <v>97876965</v>
      </c>
      <c r="N106" s="66">
        <f>N107</f>
        <v>8688660</v>
      </c>
      <c r="O106" s="66">
        <f t="shared" ref="O106:Q106" si="113">O107</f>
        <v>106565625</v>
      </c>
      <c r="P106" s="66">
        <f t="shared" si="113"/>
        <v>202996625</v>
      </c>
      <c r="Q106" s="66">
        <f t="shared" si="113"/>
        <v>2375</v>
      </c>
      <c r="R106" s="67"/>
      <c r="S106" s="68"/>
    </row>
    <row r="107" spans="1:19" s="78" customFormat="1" ht="53.25" hidden="1" customHeight="1" x14ac:dyDescent="0.3">
      <c r="A107" s="70" t="s">
        <v>130</v>
      </c>
      <c r="B107" s="140" t="s">
        <v>270</v>
      </c>
      <c r="C107" s="141" t="s">
        <v>23</v>
      </c>
      <c r="D107" s="73" t="s">
        <v>5</v>
      </c>
      <c r="E107" s="74" t="s">
        <v>271</v>
      </c>
      <c r="F107" s="75">
        <f t="shared" ref="F107:Q107" si="114">SUM(F108:F109)</f>
        <v>202999000</v>
      </c>
      <c r="G107" s="75">
        <f t="shared" si="114"/>
        <v>0</v>
      </c>
      <c r="H107" s="75">
        <f t="shared" si="114"/>
        <v>0</v>
      </c>
      <c r="I107" s="75">
        <f t="shared" si="114"/>
        <v>0</v>
      </c>
      <c r="J107" s="75">
        <f t="shared" si="114"/>
        <v>74471000</v>
      </c>
      <c r="K107" s="75">
        <f t="shared" si="114"/>
        <v>21960000</v>
      </c>
      <c r="L107" s="75">
        <f t="shared" si="114"/>
        <v>96431000</v>
      </c>
      <c r="M107" s="75">
        <f t="shared" si="114"/>
        <v>97876965</v>
      </c>
      <c r="N107" s="75">
        <f t="shared" si="114"/>
        <v>8688660</v>
      </c>
      <c r="O107" s="75">
        <f t="shared" si="114"/>
        <v>106565625</v>
      </c>
      <c r="P107" s="75">
        <f t="shared" si="114"/>
        <v>202996625</v>
      </c>
      <c r="Q107" s="75">
        <f t="shared" si="114"/>
        <v>2375</v>
      </c>
      <c r="R107" s="76">
        <v>14</v>
      </c>
      <c r="S107" s="77"/>
    </row>
    <row r="108" spans="1:19" ht="15.75" hidden="1" customHeight="1" x14ac:dyDescent="0.3">
      <c r="A108" s="79">
        <v>1</v>
      </c>
      <c r="B108" s="80" t="s">
        <v>272</v>
      </c>
      <c r="C108" s="1173" t="s">
        <v>42</v>
      </c>
      <c r="D108" s="1174"/>
      <c r="E108" s="1175"/>
      <c r="F108" s="82">
        <v>54199000</v>
      </c>
      <c r="G108" s="82">
        <v>0</v>
      </c>
      <c r="H108" s="82">
        <v>0</v>
      </c>
      <c r="I108" s="82">
        <f>SUM(G108:H108)</f>
        <v>0</v>
      </c>
      <c r="J108" s="82">
        <v>0</v>
      </c>
      <c r="K108" s="82">
        <v>0</v>
      </c>
      <c r="L108" s="82">
        <f>SUM(J108:K108)</f>
        <v>0</v>
      </c>
      <c r="M108" s="82">
        <v>53362840</v>
      </c>
      <c r="N108" s="82">
        <v>836160</v>
      </c>
      <c r="O108" s="82">
        <f t="shared" ref="O108:O109" si="115">SUM(M108:N108)</f>
        <v>54199000</v>
      </c>
      <c r="P108" s="83">
        <f>(I108+L108+O108)</f>
        <v>54199000</v>
      </c>
      <c r="Q108" s="84">
        <f>F108-P108</f>
        <v>0</v>
      </c>
      <c r="R108" s="41"/>
      <c r="S108" s="85"/>
    </row>
    <row r="109" spans="1:19" ht="30.75" hidden="1" customHeight="1" x14ac:dyDescent="0.3">
      <c r="A109" s="87">
        <f t="shared" ref="A109" si="116">A108+1</f>
        <v>2</v>
      </c>
      <c r="B109" s="80" t="s">
        <v>273</v>
      </c>
      <c r="C109" s="1154" t="s">
        <v>43</v>
      </c>
      <c r="D109" s="1155"/>
      <c r="E109" s="1156"/>
      <c r="F109" s="90">
        <v>148800000</v>
      </c>
      <c r="G109" s="90">
        <v>0</v>
      </c>
      <c r="H109" s="90">
        <v>0</v>
      </c>
      <c r="I109" s="90">
        <f>SUM(G109:H109)</f>
        <v>0</v>
      </c>
      <c r="J109" s="90">
        <v>74471000</v>
      </c>
      <c r="K109" s="91">
        <v>21960000</v>
      </c>
      <c r="L109" s="90">
        <f>SUM(J109:K109)</f>
        <v>96431000</v>
      </c>
      <c r="M109" s="82">
        <v>44514125</v>
      </c>
      <c r="N109" s="82">
        <v>7852500</v>
      </c>
      <c r="O109" s="82">
        <f t="shared" si="115"/>
        <v>52366625</v>
      </c>
      <c r="P109" s="92">
        <f>(I109+L109+O109)</f>
        <v>148797625</v>
      </c>
      <c r="Q109" s="84">
        <f>F109-P109</f>
        <v>2375</v>
      </c>
      <c r="R109" s="41" t="e">
        <f>P109-#REF!</f>
        <v>#REF!</v>
      </c>
      <c r="S109" s="85"/>
    </row>
    <row r="110" spans="1:19" s="149" customFormat="1" ht="27" hidden="1" customHeight="1" x14ac:dyDescent="0.3">
      <c r="A110" s="142" t="s">
        <v>274</v>
      </c>
      <c r="B110" s="143" t="s">
        <v>44</v>
      </c>
      <c r="C110" s="143" t="s">
        <v>45</v>
      </c>
      <c r="D110" s="144" t="s">
        <v>5</v>
      </c>
      <c r="E110" s="145" t="s">
        <v>86</v>
      </c>
      <c r="F110" s="146">
        <f>F111+F148+F172</f>
        <v>3870522000</v>
      </c>
      <c r="G110" s="146">
        <f t="shared" ref="G110:Q110" si="117">G111+G148+G172</f>
        <v>0</v>
      </c>
      <c r="H110" s="146">
        <f t="shared" si="117"/>
        <v>0</v>
      </c>
      <c r="I110" s="146">
        <f t="shared" si="117"/>
        <v>0</v>
      </c>
      <c r="J110" s="146">
        <f t="shared" si="117"/>
        <v>2089186150</v>
      </c>
      <c r="K110" s="146">
        <f t="shared" si="117"/>
        <v>509923800</v>
      </c>
      <c r="L110" s="146">
        <f t="shared" si="117"/>
        <v>2599109950</v>
      </c>
      <c r="M110" s="146">
        <f t="shared" si="117"/>
        <v>451860836</v>
      </c>
      <c r="N110" s="146">
        <f t="shared" si="117"/>
        <v>131174440</v>
      </c>
      <c r="O110" s="146">
        <f t="shared" si="117"/>
        <v>583035276</v>
      </c>
      <c r="P110" s="146">
        <f t="shared" si="117"/>
        <v>3182145226</v>
      </c>
      <c r="Q110" s="146">
        <f t="shared" si="117"/>
        <v>688376774</v>
      </c>
      <c r="R110" s="147"/>
      <c r="S110" s="148"/>
    </row>
    <row r="111" spans="1:19" s="69" customFormat="1" ht="26.25" hidden="1" customHeight="1" x14ac:dyDescent="0.3">
      <c r="A111" s="61">
        <v>7</v>
      </c>
      <c r="B111" s="138" t="s">
        <v>275</v>
      </c>
      <c r="C111" s="139" t="s">
        <v>22</v>
      </c>
      <c r="D111" s="64" t="s">
        <v>5</v>
      </c>
      <c r="E111" s="65" t="s">
        <v>46</v>
      </c>
      <c r="F111" s="66">
        <f>F112+F117+F122+F125+F128+F139</f>
        <v>1162910300</v>
      </c>
      <c r="G111" s="66">
        <f t="shared" ref="G111:Q111" si="118">G112+G117+G122+G125+G128+G139</f>
        <v>0</v>
      </c>
      <c r="H111" s="66">
        <f t="shared" si="118"/>
        <v>0</v>
      </c>
      <c r="I111" s="66">
        <f t="shared" si="118"/>
        <v>0</v>
      </c>
      <c r="J111" s="66">
        <f t="shared" si="118"/>
        <v>746249400</v>
      </c>
      <c r="K111" s="66">
        <f t="shared" si="118"/>
        <v>127490000</v>
      </c>
      <c r="L111" s="66">
        <f t="shared" si="118"/>
        <v>873739400</v>
      </c>
      <c r="M111" s="66">
        <f t="shared" si="118"/>
        <v>142058510</v>
      </c>
      <c r="N111" s="66">
        <f t="shared" si="118"/>
        <v>109705540</v>
      </c>
      <c r="O111" s="66">
        <f t="shared" si="118"/>
        <v>251764050</v>
      </c>
      <c r="P111" s="66">
        <f t="shared" si="118"/>
        <v>1125503450</v>
      </c>
      <c r="Q111" s="66">
        <f t="shared" si="118"/>
        <v>37406850</v>
      </c>
      <c r="R111" s="67"/>
      <c r="S111" s="68"/>
    </row>
    <row r="112" spans="1:19" s="78" customFormat="1" ht="55.5" hidden="1" customHeight="1" x14ac:dyDescent="0.3">
      <c r="A112" s="70" t="s">
        <v>130</v>
      </c>
      <c r="B112" s="140" t="s">
        <v>276</v>
      </c>
      <c r="C112" s="141" t="s">
        <v>23</v>
      </c>
      <c r="D112" s="73" t="s">
        <v>5</v>
      </c>
      <c r="E112" s="74" t="s">
        <v>277</v>
      </c>
      <c r="F112" s="75">
        <f t="shared" ref="F112:Q112" si="119">SUM(F113:F116)</f>
        <v>118995000</v>
      </c>
      <c r="G112" s="75">
        <f t="shared" si="119"/>
        <v>0</v>
      </c>
      <c r="H112" s="75">
        <f t="shared" si="119"/>
        <v>0</v>
      </c>
      <c r="I112" s="75">
        <f t="shared" si="119"/>
        <v>0</v>
      </c>
      <c r="J112" s="75">
        <f t="shared" si="119"/>
        <v>104285000</v>
      </c>
      <c r="K112" s="75">
        <f t="shared" si="119"/>
        <v>0</v>
      </c>
      <c r="L112" s="75">
        <f t="shared" si="119"/>
        <v>104285000</v>
      </c>
      <c r="M112" s="75">
        <f t="shared" si="119"/>
        <v>0</v>
      </c>
      <c r="N112" s="75">
        <f t="shared" si="119"/>
        <v>0</v>
      </c>
      <c r="O112" s="75">
        <f t="shared" si="119"/>
        <v>0</v>
      </c>
      <c r="P112" s="75">
        <f t="shared" si="119"/>
        <v>104285000</v>
      </c>
      <c r="Q112" s="75">
        <f t="shared" si="119"/>
        <v>14710000</v>
      </c>
      <c r="R112" s="76">
        <v>15</v>
      </c>
      <c r="S112" s="77"/>
    </row>
    <row r="113" spans="1:19" ht="16.5" hidden="1" customHeight="1" x14ac:dyDescent="0.3">
      <c r="A113" s="79">
        <v>1</v>
      </c>
      <c r="B113" s="80" t="s">
        <v>278</v>
      </c>
      <c r="C113" s="1173" t="s">
        <v>279</v>
      </c>
      <c r="D113" s="1174"/>
      <c r="E113" s="1175"/>
      <c r="F113" s="82">
        <v>11475000</v>
      </c>
      <c r="G113" s="82">
        <v>0</v>
      </c>
      <c r="H113" s="82">
        <v>0</v>
      </c>
      <c r="I113" s="82">
        <f>SUM(G113:H113)</f>
        <v>0</v>
      </c>
      <c r="J113" s="82">
        <v>11475000</v>
      </c>
      <c r="K113" s="82">
        <v>0</v>
      </c>
      <c r="L113" s="82">
        <f>SUM(J113:K113)</f>
        <v>11475000</v>
      </c>
      <c r="M113" s="82">
        <v>0</v>
      </c>
      <c r="N113" s="82">
        <v>0</v>
      </c>
      <c r="O113" s="82">
        <f t="shared" ref="O113:O116" si="120">SUM(M113:N113)</f>
        <v>0</v>
      </c>
      <c r="P113" s="83">
        <f>(I113+L113+O113)</f>
        <v>11475000</v>
      </c>
      <c r="Q113" s="84">
        <f>F113-P113</f>
        <v>0</v>
      </c>
      <c r="R113" s="41"/>
      <c r="S113" s="85"/>
    </row>
    <row r="114" spans="1:19" ht="18" hidden="1" customHeight="1" x14ac:dyDescent="0.3">
      <c r="A114" s="87">
        <v>2</v>
      </c>
      <c r="B114" s="80" t="s">
        <v>280</v>
      </c>
      <c r="C114" s="1154" t="s">
        <v>141</v>
      </c>
      <c r="D114" s="1155"/>
      <c r="E114" s="1156"/>
      <c r="F114" s="90">
        <v>13300000</v>
      </c>
      <c r="G114" s="90">
        <v>0</v>
      </c>
      <c r="H114" s="90">
        <v>0</v>
      </c>
      <c r="I114" s="90">
        <f t="shared" ref="I114" si="121">SUM(G114:H114)</f>
        <v>0</v>
      </c>
      <c r="J114" s="90">
        <v>10500000</v>
      </c>
      <c r="K114" s="91">
        <v>0</v>
      </c>
      <c r="L114" s="90">
        <f t="shared" ref="L114:L116" si="122">SUM(J114:K114)</f>
        <v>10500000</v>
      </c>
      <c r="M114" s="82">
        <v>0</v>
      </c>
      <c r="N114" s="82">
        <v>0</v>
      </c>
      <c r="O114" s="82">
        <f t="shared" si="120"/>
        <v>0</v>
      </c>
      <c r="P114" s="92">
        <f t="shared" ref="P114:P116" si="123">(I114+L114+O114)</f>
        <v>10500000</v>
      </c>
      <c r="Q114" s="84">
        <f t="shared" ref="Q114:Q116" si="124">F114-P114</f>
        <v>2800000</v>
      </c>
      <c r="R114" s="41"/>
      <c r="S114" s="85"/>
    </row>
    <row r="115" spans="1:19" ht="20.25" hidden="1" customHeight="1" x14ac:dyDescent="0.3">
      <c r="A115" s="87">
        <f t="shared" ref="A115" si="125">A114+1</f>
        <v>3</v>
      </c>
      <c r="B115" s="80" t="s">
        <v>281</v>
      </c>
      <c r="C115" s="1154" t="s">
        <v>282</v>
      </c>
      <c r="D115" s="1155"/>
      <c r="E115" s="1156"/>
      <c r="F115" s="90">
        <v>72800000</v>
      </c>
      <c r="G115" s="90">
        <v>0</v>
      </c>
      <c r="H115" s="90">
        <v>0</v>
      </c>
      <c r="I115" s="90">
        <f t="shared" ref="I115:I116" si="126">SUM(G115:H115)</f>
        <v>0</v>
      </c>
      <c r="J115" s="90">
        <v>66500000</v>
      </c>
      <c r="K115" s="91">
        <v>0</v>
      </c>
      <c r="L115" s="90">
        <f t="shared" si="122"/>
        <v>66500000</v>
      </c>
      <c r="M115" s="82">
        <v>0</v>
      </c>
      <c r="N115" s="82">
        <v>0</v>
      </c>
      <c r="O115" s="82">
        <f t="shared" si="120"/>
        <v>0</v>
      </c>
      <c r="P115" s="92">
        <f t="shared" si="123"/>
        <v>66500000</v>
      </c>
      <c r="Q115" s="84">
        <f t="shared" si="124"/>
        <v>6300000</v>
      </c>
      <c r="R115" s="41"/>
      <c r="S115" s="85"/>
    </row>
    <row r="116" spans="1:19" ht="21.75" hidden="1" customHeight="1" x14ac:dyDescent="0.3">
      <c r="A116" s="87">
        <v>4</v>
      </c>
      <c r="B116" s="80" t="s">
        <v>283</v>
      </c>
      <c r="C116" s="80" t="s">
        <v>145</v>
      </c>
      <c r="D116" s="88"/>
      <c r="E116" s="89"/>
      <c r="F116" s="90">
        <v>21420000</v>
      </c>
      <c r="G116" s="90">
        <v>0</v>
      </c>
      <c r="H116" s="90">
        <v>0</v>
      </c>
      <c r="I116" s="90">
        <f t="shared" si="126"/>
        <v>0</v>
      </c>
      <c r="J116" s="90">
        <v>15810000</v>
      </c>
      <c r="K116" s="91">
        <v>0</v>
      </c>
      <c r="L116" s="90">
        <f t="shared" si="122"/>
        <v>15810000</v>
      </c>
      <c r="M116" s="82">
        <v>0</v>
      </c>
      <c r="N116" s="82">
        <v>0</v>
      </c>
      <c r="O116" s="82">
        <f t="shared" si="120"/>
        <v>0</v>
      </c>
      <c r="P116" s="92">
        <f t="shared" si="123"/>
        <v>15810000</v>
      </c>
      <c r="Q116" s="84">
        <f t="shared" si="124"/>
        <v>5610000</v>
      </c>
      <c r="R116" s="41"/>
      <c r="S116" s="85"/>
    </row>
    <row r="117" spans="1:19" s="78" customFormat="1" ht="55.5" hidden="1" customHeight="1" x14ac:dyDescent="0.3">
      <c r="A117" s="70" t="s">
        <v>146</v>
      </c>
      <c r="B117" s="140" t="s">
        <v>284</v>
      </c>
      <c r="C117" s="141" t="s">
        <v>23</v>
      </c>
      <c r="D117" s="73" t="s">
        <v>5</v>
      </c>
      <c r="E117" s="74" t="s">
        <v>285</v>
      </c>
      <c r="F117" s="75">
        <f t="shared" ref="F117:Q117" si="127">SUM(F118:F121)</f>
        <v>108085000</v>
      </c>
      <c r="G117" s="75">
        <f t="shared" si="127"/>
        <v>0</v>
      </c>
      <c r="H117" s="75">
        <f t="shared" si="127"/>
        <v>0</v>
      </c>
      <c r="I117" s="75">
        <f t="shared" si="127"/>
        <v>0</v>
      </c>
      <c r="J117" s="75">
        <f t="shared" si="127"/>
        <v>108085000</v>
      </c>
      <c r="K117" s="75">
        <f t="shared" si="127"/>
        <v>0</v>
      </c>
      <c r="L117" s="75">
        <f t="shared" si="127"/>
        <v>108085000</v>
      </c>
      <c r="M117" s="75">
        <f t="shared" si="127"/>
        <v>0</v>
      </c>
      <c r="N117" s="75">
        <f t="shared" si="127"/>
        <v>0</v>
      </c>
      <c r="O117" s="75">
        <f t="shared" si="127"/>
        <v>0</v>
      </c>
      <c r="P117" s="75">
        <f t="shared" si="127"/>
        <v>108085000</v>
      </c>
      <c r="Q117" s="75">
        <f t="shared" si="127"/>
        <v>0</v>
      </c>
      <c r="R117" s="76">
        <v>15</v>
      </c>
      <c r="S117" s="77"/>
    </row>
    <row r="118" spans="1:19" ht="16.5" hidden="1" customHeight="1" x14ac:dyDescent="0.3">
      <c r="A118" s="79">
        <v>1</v>
      </c>
      <c r="B118" s="80" t="s">
        <v>286</v>
      </c>
      <c r="C118" s="1173" t="s">
        <v>279</v>
      </c>
      <c r="D118" s="1174"/>
      <c r="E118" s="1175"/>
      <c r="F118" s="82">
        <v>6320000</v>
      </c>
      <c r="G118" s="82">
        <v>0</v>
      </c>
      <c r="H118" s="82">
        <v>0</v>
      </c>
      <c r="I118" s="82">
        <f>SUM(G118:H118)</f>
        <v>0</v>
      </c>
      <c r="J118" s="82">
        <v>6320000</v>
      </c>
      <c r="K118" s="82">
        <v>0</v>
      </c>
      <c r="L118" s="82">
        <f>SUM(J118:K118)</f>
        <v>6320000</v>
      </c>
      <c r="M118" s="82">
        <v>0</v>
      </c>
      <c r="N118" s="82">
        <v>0</v>
      </c>
      <c r="O118" s="82">
        <f t="shared" ref="O118:O121" si="128">SUM(M118:N118)</f>
        <v>0</v>
      </c>
      <c r="P118" s="83">
        <f>(I118+L118+O118)</f>
        <v>6320000</v>
      </c>
      <c r="Q118" s="84">
        <f>F118-P118</f>
        <v>0</v>
      </c>
      <c r="R118" s="41"/>
      <c r="S118" s="85"/>
    </row>
    <row r="119" spans="1:19" ht="18" hidden="1" customHeight="1" x14ac:dyDescent="0.3">
      <c r="A119" s="87">
        <v>2</v>
      </c>
      <c r="B119" s="80" t="s">
        <v>287</v>
      </c>
      <c r="C119" s="1154" t="s">
        <v>141</v>
      </c>
      <c r="D119" s="1155"/>
      <c r="E119" s="1156"/>
      <c r="F119" s="90">
        <v>11550000</v>
      </c>
      <c r="G119" s="90">
        <v>0</v>
      </c>
      <c r="H119" s="90">
        <v>0</v>
      </c>
      <c r="I119" s="90">
        <f t="shared" ref="I119" si="129">SUM(G119:H119)</f>
        <v>0</v>
      </c>
      <c r="J119" s="90">
        <v>11550000</v>
      </c>
      <c r="K119" s="91">
        <v>0</v>
      </c>
      <c r="L119" s="90">
        <f t="shared" ref="L119:L121" si="130">SUM(J119:K119)</f>
        <v>11550000</v>
      </c>
      <c r="M119" s="82">
        <v>0</v>
      </c>
      <c r="N119" s="82">
        <v>0</v>
      </c>
      <c r="O119" s="82">
        <f t="shared" si="128"/>
        <v>0</v>
      </c>
      <c r="P119" s="92">
        <f t="shared" ref="P119:P121" si="131">(I119+L119+O119)</f>
        <v>11550000</v>
      </c>
      <c r="Q119" s="84">
        <f t="shared" ref="Q119:Q121" si="132">F119-P119</f>
        <v>0</v>
      </c>
      <c r="R119" s="41"/>
      <c r="S119" s="85"/>
    </row>
    <row r="120" spans="1:19" ht="20.25" hidden="1" customHeight="1" x14ac:dyDescent="0.3">
      <c r="A120" s="87">
        <f t="shared" ref="A120" si="133">A119+1</f>
        <v>3</v>
      </c>
      <c r="B120" s="80" t="s">
        <v>288</v>
      </c>
      <c r="C120" s="1154" t="s">
        <v>282</v>
      </c>
      <c r="D120" s="1155"/>
      <c r="E120" s="1156"/>
      <c r="F120" s="90">
        <v>68000000</v>
      </c>
      <c r="G120" s="90">
        <v>0</v>
      </c>
      <c r="H120" s="90">
        <v>0</v>
      </c>
      <c r="I120" s="90">
        <f t="shared" ref="I120:I121" si="134">SUM(G120:H120)</f>
        <v>0</v>
      </c>
      <c r="J120" s="90">
        <v>68000000</v>
      </c>
      <c r="K120" s="91">
        <v>0</v>
      </c>
      <c r="L120" s="90">
        <f t="shared" si="130"/>
        <v>68000000</v>
      </c>
      <c r="M120" s="82">
        <v>0</v>
      </c>
      <c r="N120" s="82">
        <v>0</v>
      </c>
      <c r="O120" s="82">
        <f t="shared" si="128"/>
        <v>0</v>
      </c>
      <c r="P120" s="92">
        <f t="shared" si="131"/>
        <v>68000000</v>
      </c>
      <c r="Q120" s="84">
        <f t="shared" si="132"/>
        <v>0</v>
      </c>
      <c r="R120" s="41"/>
      <c r="S120" s="85"/>
    </row>
    <row r="121" spans="1:19" ht="21.75" hidden="1" customHeight="1" x14ac:dyDescent="0.3">
      <c r="A121" s="87">
        <v>4</v>
      </c>
      <c r="B121" s="80" t="s">
        <v>289</v>
      </c>
      <c r="C121" s="80" t="s">
        <v>145</v>
      </c>
      <c r="D121" s="88"/>
      <c r="E121" s="89"/>
      <c r="F121" s="90">
        <v>22215000</v>
      </c>
      <c r="G121" s="90">
        <v>0</v>
      </c>
      <c r="H121" s="90">
        <v>0</v>
      </c>
      <c r="I121" s="90">
        <f t="shared" si="134"/>
        <v>0</v>
      </c>
      <c r="J121" s="90">
        <v>22215000</v>
      </c>
      <c r="K121" s="91">
        <v>0</v>
      </c>
      <c r="L121" s="90">
        <f t="shared" si="130"/>
        <v>22215000</v>
      </c>
      <c r="M121" s="82">
        <v>0</v>
      </c>
      <c r="N121" s="82">
        <v>0</v>
      </c>
      <c r="O121" s="82">
        <f t="shared" si="128"/>
        <v>0</v>
      </c>
      <c r="P121" s="92">
        <f t="shared" si="131"/>
        <v>22215000</v>
      </c>
      <c r="Q121" s="84">
        <f t="shared" si="132"/>
        <v>0</v>
      </c>
      <c r="R121" s="41"/>
      <c r="S121" s="85"/>
    </row>
    <row r="122" spans="1:19" s="78" customFormat="1" ht="55.5" hidden="1" customHeight="1" x14ac:dyDescent="0.3">
      <c r="A122" s="70" t="s">
        <v>195</v>
      </c>
      <c r="B122" s="140" t="s">
        <v>290</v>
      </c>
      <c r="C122" s="141" t="s">
        <v>23</v>
      </c>
      <c r="D122" s="73" t="s">
        <v>5</v>
      </c>
      <c r="E122" s="74" t="s">
        <v>291</v>
      </c>
      <c r="F122" s="75">
        <f>SUM(F123:F124)</f>
        <v>104000000</v>
      </c>
      <c r="G122" s="75">
        <f t="shared" ref="G122:Q122" si="135">SUM(G123:G124)</f>
        <v>0</v>
      </c>
      <c r="H122" s="75">
        <f t="shared" si="135"/>
        <v>0</v>
      </c>
      <c r="I122" s="75">
        <f t="shared" si="135"/>
        <v>0</v>
      </c>
      <c r="J122" s="75">
        <f t="shared" si="135"/>
        <v>104000000</v>
      </c>
      <c r="K122" s="75">
        <f t="shared" si="135"/>
        <v>0</v>
      </c>
      <c r="L122" s="75">
        <f t="shared" si="135"/>
        <v>104000000</v>
      </c>
      <c r="M122" s="75">
        <f t="shared" si="135"/>
        <v>0</v>
      </c>
      <c r="N122" s="75">
        <f t="shared" si="135"/>
        <v>0</v>
      </c>
      <c r="O122" s="75">
        <f t="shared" si="135"/>
        <v>0</v>
      </c>
      <c r="P122" s="75">
        <f t="shared" si="135"/>
        <v>104000000</v>
      </c>
      <c r="Q122" s="75">
        <f t="shared" si="135"/>
        <v>0</v>
      </c>
      <c r="R122" s="76">
        <v>15</v>
      </c>
      <c r="S122" s="77"/>
    </row>
    <row r="123" spans="1:19" ht="16.5" hidden="1" customHeight="1" x14ac:dyDescent="0.3">
      <c r="A123" s="79">
        <v>1</v>
      </c>
      <c r="B123" s="80" t="s">
        <v>292</v>
      </c>
      <c r="C123" s="1173" t="s">
        <v>139</v>
      </c>
      <c r="D123" s="1174"/>
      <c r="E123" s="1175"/>
      <c r="F123" s="82">
        <v>90000000</v>
      </c>
      <c r="G123" s="82">
        <v>0</v>
      </c>
      <c r="H123" s="82">
        <v>0</v>
      </c>
      <c r="I123" s="82">
        <f>SUM(G123:H123)</f>
        <v>0</v>
      </c>
      <c r="J123" s="82">
        <v>90000000</v>
      </c>
      <c r="K123" s="82">
        <v>0</v>
      </c>
      <c r="L123" s="82">
        <f>SUM(J123:K123)</f>
        <v>90000000</v>
      </c>
      <c r="M123" s="82">
        <v>0</v>
      </c>
      <c r="N123" s="82">
        <v>0</v>
      </c>
      <c r="O123" s="82">
        <f t="shared" ref="O123:O124" si="136">SUM(M123:N123)</f>
        <v>0</v>
      </c>
      <c r="P123" s="83">
        <f>(I123+L123+O123)</f>
        <v>90000000</v>
      </c>
      <c r="Q123" s="84">
        <f>F123-P123</f>
        <v>0</v>
      </c>
      <c r="R123" s="41"/>
      <c r="S123" s="85"/>
    </row>
    <row r="124" spans="1:19" ht="18" hidden="1" customHeight="1" x14ac:dyDescent="0.3">
      <c r="A124" s="87">
        <v>2</v>
      </c>
      <c r="B124" s="80" t="s">
        <v>293</v>
      </c>
      <c r="C124" s="1154" t="s">
        <v>141</v>
      </c>
      <c r="D124" s="1155"/>
      <c r="E124" s="1156"/>
      <c r="F124" s="90">
        <v>14000000</v>
      </c>
      <c r="G124" s="90">
        <v>0</v>
      </c>
      <c r="H124" s="90">
        <v>0</v>
      </c>
      <c r="I124" s="90">
        <f t="shared" ref="I124" si="137">SUM(G124:H124)</f>
        <v>0</v>
      </c>
      <c r="J124" s="90">
        <v>14000000</v>
      </c>
      <c r="K124" s="91">
        <v>0</v>
      </c>
      <c r="L124" s="90">
        <f t="shared" ref="L124" si="138">SUM(J124:K124)</f>
        <v>14000000</v>
      </c>
      <c r="M124" s="82">
        <v>0</v>
      </c>
      <c r="N124" s="82">
        <v>0</v>
      </c>
      <c r="O124" s="82">
        <f t="shared" si="136"/>
        <v>0</v>
      </c>
      <c r="P124" s="92">
        <f t="shared" ref="P124" si="139">(I124+L124+O124)</f>
        <v>14000000</v>
      </c>
      <c r="Q124" s="84">
        <f t="shared" ref="Q124" si="140">F124-P124</f>
        <v>0</v>
      </c>
      <c r="R124" s="41"/>
      <c r="S124" s="85"/>
    </row>
    <row r="125" spans="1:19" s="78" customFormat="1" ht="55.5" hidden="1" customHeight="1" x14ac:dyDescent="0.3">
      <c r="A125" s="70" t="s">
        <v>34</v>
      </c>
      <c r="B125" s="140" t="s">
        <v>294</v>
      </c>
      <c r="C125" s="141" t="s">
        <v>23</v>
      </c>
      <c r="D125" s="73" t="s">
        <v>5</v>
      </c>
      <c r="E125" s="74" t="s">
        <v>295</v>
      </c>
      <c r="F125" s="75">
        <f>SUM(F126:F127)</f>
        <v>39190000</v>
      </c>
      <c r="G125" s="75">
        <f t="shared" ref="G125:Q125" si="141">SUM(G126:G127)</f>
        <v>0</v>
      </c>
      <c r="H125" s="75">
        <f t="shared" si="141"/>
        <v>0</v>
      </c>
      <c r="I125" s="75">
        <f t="shared" si="141"/>
        <v>0</v>
      </c>
      <c r="J125" s="75">
        <f t="shared" si="141"/>
        <v>39190000</v>
      </c>
      <c r="K125" s="75">
        <f t="shared" si="141"/>
        <v>0</v>
      </c>
      <c r="L125" s="75">
        <f t="shared" si="141"/>
        <v>39190000</v>
      </c>
      <c r="M125" s="75">
        <f t="shared" si="141"/>
        <v>0</v>
      </c>
      <c r="N125" s="75">
        <f t="shared" si="141"/>
        <v>0</v>
      </c>
      <c r="O125" s="75">
        <f t="shared" si="141"/>
        <v>0</v>
      </c>
      <c r="P125" s="75">
        <f t="shared" si="141"/>
        <v>39190000</v>
      </c>
      <c r="Q125" s="75">
        <f t="shared" si="141"/>
        <v>0</v>
      </c>
      <c r="R125" s="76">
        <v>15</v>
      </c>
      <c r="S125" s="77"/>
    </row>
    <row r="126" spans="1:19" ht="16.5" hidden="1" customHeight="1" x14ac:dyDescent="0.3">
      <c r="A126" s="79">
        <v>1</v>
      </c>
      <c r="B126" s="80" t="s">
        <v>296</v>
      </c>
      <c r="C126" s="1173" t="s">
        <v>139</v>
      </c>
      <c r="D126" s="1174"/>
      <c r="E126" s="1175"/>
      <c r="F126" s="82">
        <v>27990000</v>
      </c>
      <c r="G126" s="82">
        <v>0</v>
      </c>
      <c r="H126" s="82">
        <v>0</v>
      </c>
      <c r="I126" s="82">
        <f>SUM(G126:H126)</f>
        <v>0</v>
      </c>
      <c r="J126" s="82">
        <v>27990000</v>
      </c>
      <c r="K126" s="82">
        <v>0</v>
      </c>
      <c r="L126" s="82">
        <f>SUM(J126:K126)</f>
        <v>27990000</v>
      </c>
      <c r="M126" s="82">
        <v>0</v>
      </c>
      <c r="N126" s="82">
        <v>0</v>
      </c>
      <c r="O126" s="82">
        <f t="shared" ref="O126:O127" si="142">SUM(M126:N126)</f>
        <v>0</v>
      </c>
      <c r="P126" s="83">
        <f>(I126+L126+O126)</f>
        <v>27990000</v>
      </c>
      <c r="Q126" s="84">
        <f>F126-P126</f>
        <v>0</v>
      </c>
      <c r="R126" s="41"/>
      <c r="S126" s="85"/>
    </row>
    <row r="127" spans="1:19" ht="18" hidden="1" customHeight="1" x14ac:dyDescent="0.3">
      <c r="A127" s="87">
        <v>2</v>
      </c>
      <c r="B127" s="80" t="s">
        <v>297</v>
      </c>
      <c r="C127" s="1154" t="s">
        <v>141</v>
      </c>
      <c r="D127" s="1155"/>
      <c r="E127" s="1156"/>
      <c r="F127" s="90">
        <v>11200000</v>
      </c>
      <c r="G127" s="90">
        <v>0</v>
      </c>
      <c r="H127" s="90">
        <v>0</v>
      </c>
      <c r="I127" s="90">
        <f t="shared" ref="I127" si="143">SUM(G127:H127)</f>
        <v>0</v>
      </c>
      <c r="J127" s="90">
        <v>11200000</v>
      </c>
      <c r="K127" s="91">
        <v>0</v>
      </c>
      <c r="L127" s="90">
        <f t="shared" ref="L127" si="144">SUM(J127:K127)</f>
        <v>11200000</v>
      </c>
      <c r="M127" s="82">
        <v>0</v>
      </c>
      <c r="N127" s="82">
        <v>0</v>
      </c>
      <c r="O127" s="82">
        <f t="shared" si="142"/>
        <v>0</v>
      </c>
      <c r="P127" s="92">
        <f t="shared" ref="P127" si="145">(I127+L127+O127)</f>
        <v>11200000</v>
      </c>
      <c r="Q127" s="84">
        <f t="shared" ref="Q127" si="146">F127-P127</f>
        <v>0</v>
      </c>
      <c r="R127" s="41"/>
      <c r="S127" s="85"/>
    </row>
    <row r="128" spans="1:19" s="78" customFormat="1" ht="55.5" hidden="1" customHeight="1" x14ac:dyDescent="0.3">
      <c r="A128" s="70" t="s">
        <v>35</v>
      </c>
      <c r="B128" s="140" t="s">
        <v>298</v>
      </c>
      <c r="C128" s="141" t="s">
        <v>23</v>
      </c>
      <c r="D128" s="73" t="s">
        <v>5</v>
      </c>
      <c r="E128" s="74" t="s">
        <v>299</v>
      </c>
      <c r="F128" s="75">
        <f>SUM(F129:F138)</f>
        <v>419891300</v>
      </c>
      <c r="G128" s="75">
        <f t="shared" ref="G128:M128" si="147">SUM(G129:G138)</f>
        <v>0</v>
      </c>
      <c r="H128" s="75">
        <f t="shared" si="147"/>
        <v>0</v>
      </c>
      <c r="I128" s="75">
        <f t="shared" si="147"/>
        <v>0</v>
      </c>
      <c r="J128" s="75">
        <f t="shared" si="147"/>
        <v>137373900</v>
      </c>
      <c r="K128" s="75">
        <f t="shared" si="147"/>
        <v>127490000</v>
      </c>
      <c r="L128" s="75">
        <f t="shared" si="147"/>
        <v>264863900</v>
      </c>
      <c r="M128" s="75">
        <f t="shared" si="147"/>
        <v>45382400</v>
      </c>
      <c r="N128" s="75">
        <f>SUM(N129:N138)</f>
        <v>96446740</v>
      </c>
      <c r="O128" s="75">
        <f t="shared" ref="O128:Q128" si="148">SUM(O129:O138)</f>
        <v>141829140</v>
      </c>
      <c r="P128" s="75">
        <f t="shared" si="148"/>
        <v>406693040</v>
      </c>
      <c r="Q128" s="75">
        <f t="shared" si="148"/>
        <v>13198260</v>
      </c>
      <c r="R128" s="76">
        <v>15</v>
      </c>
      <c r="S128" s="77"/>
    </row>
    <row r="129" spans="1:19" ht="21" hidden="1" customHeight="1" x14ac:dyDescent="0.3">
      <c r="A129" s="79">
        <v>1</v>
      </c>
      <c r="B129" s="80" t="s">
        <v>300</v>
      </c>
      <c r="C129" s="1173" t="s">
        <v>279</v>
      </c>
      <c r="D129" s="1174"/>
      <c r="E129" s="1175"/>
      <c r="F129" s="82">
        <v>75636300</v>
      </c>
      <c r="G129" s="82">
        <v>0</v>
      </c>
      <c r="H129" s="82">
        <v>0</v>
      </c>
      <c r="I129" s="82">
        <f>SUM(G129:H129)</f>
        <v>0</v>
      </c>
      <c r="J129" s="82">
        <v>65938400</v>
      </c>
      <c r="K129" s="82">
        <v>0</v>
      </c>
      <c r="L129" s="82">
        <f>SUM(J129:K129)</f>
        <v>65938400</v>
      </c>
      <c r="M129" s="82">
        <v>9697900</v>
      </c>
      <c r="N129" s="82">
        <v>0</v>
      </c>
      <c r="O129" s="82">
        <f t="shared" ref="O129:O138" si="149">SUM(M129:N129)</f>
        <v>9697900</v>
      </c>
      <c r="P129" s="83">
        <f>(I129+L129+O129)</f>
        <v>75636300</v>
      </c>
      <c r="Q129" s="84">
        <f>F129-P129</f>
        <v>0</v>
      </c>
      <c r="R129" s="41"/>
      <c r="S129" s="85"/>
    </row>
    <row r="130" spans="1:19" ht="21" hidden="1" customHeight="1" x14ac:dyDescent="0.3">
      <c r="A130" s="86">
        <v>2</v>
      </c>
      <c r="B130" s="80" t="s">
        <v>300</v>
      </c>
      <c r="C130" s="1173" t="s">
        <v>136</v>
      </c>
      <c r="D130" s="1174"/>
      <c r="E130" s="1175"/>
      <c r="F130" s="82">
        <v>8580000</v>
      </c>
      <c r="G130" s="82">
        <v>0</v>
      </c>
      <c r="H130" s="82">
        <v>0</v>
      </c>
      <c r="I130" s="82">
        <f t="shared" ref="I130:I138" si="150">SUM(G130:H130)</f>
        <v>0</v>
      </c>
      <c r="J130" s="82">
        <v>6654500</v>
      </c>
      <c r="K130" s="82">
        <v>0</v>
      </c>
      <c r="L130" s="82">
        <f t="shared" ref="L130:L138" si="151">SUM(J130:K130)</f>
        <v>6654500</v>
      </c>
      <c r="M130" s="82">
        <v>1925500</v>
      </c>
      <c r="N130" s="82">
        <v>0</v>
      </c>
      <c r="O130" s="82">
        <f t="shared" si="149"/>
        <v>1925500</v>
      </c>
      <c r="P130" s="83">
        <f t="shared" ref="P130:P138" si="152">(I130+L130+O130)</f>
        <v>8580000</v>
      </c>
      <c r="Q130" s="84">
        <f t="shared" ref="Q130:Q138" si="153">F130-P130</f>
        <v>0</v>
      </c>
      <c r="R130" s="41"/>
      <c r="S130" s="85"/>
    </row>
    <row r="131" spans="1:19" ht="21" hidden="1" customHeight="1" x14ac:dyDescent="0.3">
      <c r="A131" s="87">
        <v>3</v>
      </c>
      <c r="B131" s="80" t="s">
        <v>301</v>
      </c>
      <c r="C131" s="1154" t="s">
        <v>24</v>
      </c>
      <c r="D131" s="1155"/>
      <c r="E131" s="1156"/>
      <c r="F131" s="90">
        <v>42505000</v>
      </c>
      <c r="G131" s="82">
        <v>0</v>
      </c>
      <c r="H131" s="82">
        <v>0</v>
      </c>
      <c r="I131" s="82">
        <f t="shared" si="150"/>
        <v>0</v>
      </c>
      <c r="J131" s="82">
        <v>42505000</v>
      </c>
      <c r="K131" s="82">
        <v>0</v>
      </c>
      <c r="L131" s="82">
        <f t="shared" si="151"/>
        <v>42505000</v>
      </c>
      <c r="M131" s="82">
        <v>0</v>
      </c>
      <c r="N131" s="82">
        <v>0</v>
      </c>
      <c r="O131" s="82">
        <f t="shared" si="149"/>
        <v>0</v>
      </c>
      <c r="P131" s="83">
        <f t="shared" si="152"/>
        <v>42505000</v>
      </c>
      <c r="Q131" s="84">
        <f t="shared" si="153"/>
        <v>0</v>
      </c>
      <c r="R131" s="41"/>
      <c r="S131" s="85"/>
    </row>
    <row r="132" spans="1:19" ht="13.5" hidden="1" customHeight="1" x14ac:dyDescent="0.3">
      <c r="A132" s="87">
        <v>4</v>
      </c>
      <c r="B132" s="80" t="s">
        <v>302</v>
      </c>
      <c r="C132" s="1154" t="s">
        <v>141</v>
      </c>
      <c r="D132" s="1155"/>
      <c r="E132" s="1156"/>
      <c r="F132" s="90">
        <v>4900000</v>
      </c>
      <c r="G132" s="82">
        <v>0</v>
      </c>
      <c r="H132" s="82">
        <v>0</v>
      </c>
      <c r="I132" s="82">
        <f t="shared" si="150"/>
        <v>0</v>
      </c>
      <c r="J132" s="82">
        <v>0</v>
      </c>
      <c r="K132" s="82">
        <v>4900000</v>
      </c>
      <c r="L132" s="82">
        <f t="shared" si="151"/>
        <v>4900000</v>
      </c>
      <c r="M132" s="82">
        <v>0</v>
      </c>
      <c r="N132" s="82">
        <v>0</v>
      </c>
      <c r="O132" s="82">
        <f t="shared" si="149"/>
        <v>0</v>
      </c>
      <c r="P132" s="83">
        <f t="shared" si="152"/>
        <v>4900000</v>
      </c>
      <c r="Q132" s="84">
        <f t="shared" si="153"/>
        <v>0</v>
      </c>
      <c r="R132" s="41"/>
      <c r="S132" s="85"/>
    </row>
    <row r="133" spans="1:19" ht="15" hidden="1" customHeight="1" x14ac:dyDescent="0.3">
      <c r="A133" s="87">
        <v>5</v>
      </c>
      <c r="B133" s="80" t="s">
        <v>303</v>
      </c>
      <c r="C133" s="1154" t="s">
        <v>282</v>
      </c>
      <c r="D133" s="1155"/>
      <c r="E133" s="1156"/>
      <c r="F133" s="90">
        <v>122000000</v>
      </c>
      <c r="G133" s="82">
        <v>0</v>
      </c>
      <c r="H133" s="82">
        <v>0</v>
      </c>
      <c r="I133" s="82">
        <f t="shared" si="150"/>
        <v>0</v>
      </c>
      <c r="J133" s="82">
        <v>0</v>
      </c>
      <c r="K133" s="82">
        <v>115000000</v>
      </c>
      <c r="L133" s="82">
        <f t="shared" si="151"/>
        <v>115000000</v>
      </c>
      <c r="M133" s="82">
        <v>0</v>
      </c>
      <c r="N133" s="82">
        <v>0</v>
      </c>
      <c r="O133" s="82">
        <f t="shared" si="149"/>
        <v>0</v>
      </c>
      <c r="P133" s="83">
        <f t="shared" si="152"/>
        <v>115000000</v>
      </c>
      <c r="Q133" s="84">
        <f t="shared" si="153"/>
        <v>7000000</v>
      </c>
      <c r="R133" s="41"/>
      <c r="S133" s="85"/>
    </row>
    <row r="134" spans="1:19" ht="15.75" hidden="1" customHeight="1" x14ac:dyDescent="0.3">
      <c r="A134" s="87">
        <v>6</v>
      </c>
      <c r="B134" s="80" t="s">
        <v>304</v>
      </c>
      <c r="C134" s="1154" t="s">
        <v>143</v>
      </c>
      <c r="D134" s="1155"/>
      <c r="E134" s="1156"/>
      <c r="F134" s="90">
        <v>0</v>
      </c>
      <c r="G134" s="82">
        <v>0</v>
      </c>
      <c r="H134" s="82">
        <v>0</v>
      </c>
      <c r="I134" s="82">
        <f t="shared" si="150"/>
        <v>0</v>
      </c>
      <c r="J134" s="82">
        <v>0</v>
      </c>
      <c r="K134" s="82">
        <v>0</v>
      </c>
      <c r="L134" s="82">
        <f t="shared" si="151"/>
        <v>0</v>
      </c>
      <c r="M134" s="82">
        <v>0</v>
      </c>
      <c r="N134" s="82">
        <v>0</v>
      </c>
      <c r="O134" s="82">
        <f t="shared" si="149"/>
        <v>0</v>
      </c>
      <c r="P134" s="83">
        <f t="shared" si="152"/>
        <v>0</v>
      </c>
      <c r="Q134" s="84">
        <f t="shared" si="153"/>
        <v>0</v>
      </c>
      <c r="R134" s="41"/>
      <c r="S134" s="85"/>
    </row>
    <row r="135" spans="1:19" ht="15.75" hidden="1" customHeight="1" x14ac:dyDescent="0.3">
      <c r="A135" s="87">
        <v>7</v>
      </c>
      <c r="B135" s="80" t="s">
        <v>305</v>
      </c>
      <c r="C135" s="80" t="s">
        <v>145</v>
      </c>
      <c r="D135" s="88"/>
      <c r="E135" s="89"/>
      <c r="F135" s="90">
        <v>25410000</v>
      </c>
      <c r="G135" s="82">
        <v>0</v>
      </c>
      <c r="H135" s="82">
        <v>0</v>
      </c>
      <c r="I135" s="82">
        <f t="shared" si="150"/>
        <v>0</v>
      </c>
      <c r="J135" s="82">
        <v>15276000</v>
      </c>
      <c r="K135" s="82">
        <v>7590000</v>
      </c>
      <c r="L135" s="82">
        <f t="shared" si="151"/>
        <v>22866000</v>
      </c>
      <c r="M135" s="82">
        <v>0</v>
      </c>
      <c r="N135" s="82">
        <v>0</v>
      </c>
      <c r="O135" s="82">
        <f t="shared" si="149"/>
        <v>0</v>
      </c>
      <c r="P135" s="83">
        <f t="shared" si="152"/>
        <v>22866000</v>
      </c>
      <c r="Q135" s="84">
        <f t="shared" si="153"/>
        <v>2544000</v>
      </c>
      <c r="R135" s="41"/>
      <c r="S135" s="85"/>
    </row>
    <row r="136" spans="1:19" ht="20.25" hidden="1" customHeight="1" x14ac:dyDescent="0.3">
      <c r="A136" s="87">
        <v>8</v>
      </c>
      <c r="B136" s="80" t="s">
        <v>306</v>
      </c>
      <c r="C136" s="1167" t="s">
        <v>307</v>
      </c>
      <c r="D136" s="1168"/>
      <c r="E136" s="1169"/>
      <c r="F136" s="90">
        <v>0</v>
      </c>
      <c r="G136" s="82">
        <v>0</v>
      </c>
      <c r="H136" s="82">
        <v>0</v>
      </c>
      <c r="I136" s="82">
        <f t="shared" si="150"/>
        <v>0</v>
      </c>
      <c r="J136" s="82">
        <v>0</v>
      </c>
      <c r="K136" s="82">
        <v>0</v>
      </c>
      <c r="L136" s="82">
        <f t="shared" si="151"/>
        <v>0</v>
      </c>
      <c r="M136" s="82">
        <v>0</v>
      </c>
      <c r="N136" s="82">
        <v>0</v>
      </c>
      <c r="O136" s="82">
        <f t="shared" si="149"/>
        <v>0</v>
      </c>
      <c r="P136" s="83">
        <f t="shared" si="152"/>
        <v>0</v>
      </c>
      <c r="Q136" s="84">
        <f t="shared" si="153"/>
        <v>0</v>
      </c>
      <c r="R136" s="41"/>
      <c r="S136" s="85"/>
    </row>
    <row r="137" spans="1:19" ht="15.75" hidden="1" customHeight="1" x14ac:dyDescent="0.3">
      <c r="A137" s="87">
        <v>9</v>
      </c>
      <c r="B137" s="80" t="s">
        <v>308</v>
      </c>
      <c r="C137" s="1167" t="s">
        <v>208</v>
      </c>
      <c r="D137" s="1168"/>
      <c r="E137" s="1169"/>
      <c r="F137" s="90">
        <v>133860000</v>
      </c>
      <c r="G137" s="82">
        <v>0</v>
      </c>
      <c r="H137" s="82">
        <v>0</v>
      </c>
      <c r="I137" s="82">
        <f t="shared" si="150"/>
        <v>0</v>
      </c>
      <c r="J137" s="82">
        <v>0</v>
      </c>
      <c r="K137" s="82">
        <v>0</v>
      </c>
      <c r="L137" s="82">
        <f t="shared" si="151"/>
        <v>0</v>
      </c>
      <c r="M137" s="82">
        <v>33759000</v>
      </c>
      <c r="N137" s="82">
        <v>96446740</v>
      </c>
      <c r="O137" s="82">
        <f t="shared" si="149"/>
        <v>130205740</v>
      </c>
      <c r="P137" s="83">
        <f t="shared" si="152"/>
        <v>130205740</v>
      </c>
      <c r="Q137" s="84">
        <f t="shared" si="153"/>
        <v>3654260</v>
      </c>
      <c r="R137" s="41"/>
      <c r="S137" s="85"/>
    </row>
    <row r="138" spans="1:19" ht="15.75" customHeight="1" x14ac:dyDescent="0.3">
      <c r="A138" s="87">
        <v>10</v>
      </c>
      <c r="B138" s="80" t="s">
        <v>78</v>
      </c>
      <c r="C138" s="1154" t="s">
        <v>77</v>
      </c>
      <c r="D138" s="1155"/>
      <c r="E138" s="1156"/>
      <c r="F138" s="90">
        <v>7000000</v>
      </c>
      <c r="G138" s="82">
        <v>0</v>
      </c>
      <c r="H138" s="82">
        <v>0</v>
      </c>
      <c r="I138" s="82">
        <f t="shared" si="150"/>
        <v>0</v>
      </c>
      <c r="J138" s="82">
        <v>7000000</v>
      </c>
      <c r="K138" s="82">
        <v>0</v>
      </c>
      <c r="L138" s="82">
        <f t="shared" si="151"/>
        <v>7000000</v>
      </c>
      <c r="M138" s="82">
        <v>0</v>
      </c>
      <c r="N138" s="82">
        <v>0</v>
      </c>
      <c r="O138" s="82">
        <f t="shared" si="149"/>
        <v>0</v>
      </c>
      <c r="P138" s="83">
        <f t="shared" si="152"/>
        <v>7000000</v>
      </c>
      <c r="Q138" s="84">
        <f t="shared" si="153"/>
        <v>0</v>
      </c>
      <c r="R138" s="41"/>
      <c r="S138" s="85"/>
    </row>
    <row r="139" spans="1:19" s="78" customFormat="1" ht="69" hidden="1" customHeight="1" x14ac:dyDescent="0.3">
      <c r="A139" s="70" t="s">
        <v>309</v>
      </c>
      <c r="B139" s="140" t="s">
        <v>310</v>
      </c>
      <c r="C139" s="141" t="s">
        <v>23</v>
      </c>
      <c r="D139" s="73" t="s">
        <v>5</v>
      </c>
      <c r="E139" s="74" t="s">
        <v>311</v>
      </c>
      <c r="F139" s="75">
        <f t="shared" ref="F139:Q139" si="154">SUM(F140:F147)</f>
        <v>372749000</v>
      </c>
      <c r="G139" s="75">
        <f t="shared" si="154"/>
        <v>0</v>
      </c>
      <c r="H139" s="75">
        <f t="shared" si="154"/>
        <v>0</v>
      </c>
      <c r="I139" s="75">
        <f t="shared" si="154"/>
        <v>0</v>
      </c>
      <c r="J139" s="75">
        <f t="shared" si="154"/>
        <v>253315500</v>
      </c>
      <c r="K139" s="75">
        <f t="shared" si="154"/>
        <v>0</v>
      </c>
      <c r="L139" s="75">
        <f t="shared" si="154"/>
        <v>253315500</v>
      </c>
      <c r="M139" s="75">
        <f t="shared" si="154"/>
        <v>96676110</v>
      </c>
      <c r="N139" s="75">
        <f t="shared" si="154"/>
        <v>13258800</v>
      </c>
      <c r="O139" s="75">
        <f t="shared" si="154"/>
        <v>109934910</v>
      </c>
      <c r="P139" s="75">
        <f t="shared" si="154"/>
        <v>363250410</v>
      </c>
      <c r="Q139" s="75">
        <f t="shared" si="154"/>
        <v>9498590</v>
      </c>
      <c r="R139" s="76">
        <v>16</v>
      </c>
      <c r="S139" s="77"/>
    </row>
    <row r="140" spans="1:19" ht="21" hidden="1" customHeight="1" x14ac:dyDescent="0.3">
      <c r="A140" s="79">
        <v>1</v>
      </c>
      <c r="B140" s="80" t="s">
        <v>312</v>
      </c>
      <c r="C140" s="1173" t="s">
        <v>279</v>
      </c>
      <c r="D140" s="1174"/>
      <c r="E140" s="1175"/>
      <c r="F140" s="82">
        <v>77138800</v>
      </c>
      <c r="G140" s="82">
        <v>0</v>
      </c>
      <c r="H140" s="82">
        <v>0</v>
      </c>
      <c r="I140" s="82">
        <f>SUM(G140:H140)</f>
        <v>0</v>
      </c>
      <c r="J140" s="82">
        <v>75140200</v>
      </c>
      <c r="K140" s="82">
        <v>0</v>
      </c>
      <c r="L140" s="82">
        <f>SUM(J140:K140)</f>
        <v>75140200</v>
      </c>
      <c r="M140" s="82">
        <v>1998600</v>
      </c>
      <c r="N140" s="82">
        <v>0</v>
      </c>
      <c r="O140" s="82">
        <f t="shared" ref="O140:O147" si="155">SUM(M140:N140)</f>
        <v>1998600</v>
      </c>
      <c r="P140" s="83">
        <f>(I140+L140+O140)</f>
        <v>77138800</v>
      </c>
      <c r="Q140" s="84">
        <f>F140-P140</f>
        <v>0</v>
      </c>
      <c r="R140" s="41"/>
      <c r="S140" s="85"/>
    </row>
    <row r="141" spans="1:19" ht="16.5" hidden="1" customHeight="1" x14ac:dyDescent="0.3">
      <c r="A141" s="86">
        <v>2</v>
      </c>
      <c r="B141" s="80" t="s">
        <v>313</v>
      </c>
      <c r="C141" s="1173" t="s">
        <v>314</v>
      </c>
      <c r="D141" s="1174"/>
      <c r="E141" s="1175"/>
      <c r="F141" s="82">
        <v>9360000</v>
      </c>
      <c r="G141" s="82">
        <v>0</v>
      </c>
      <c r="H141" s="82">
        <v>0</v>
      </c>
      <c r="I141" s="82">
        <f t="shared" ref="I141:I147" si="156">SUM(G141:H141)</f>
        <v>0</v>
      </c>
      <c r="J141" s="82">
        <v>7405100</v>
      </c>
      <c r="K141" s="82">
        <v>0</v>
      </c>
      <c r="L141" s="82">
        <f t="shared" ref="L141:L147" si="157">SUM(J141:K141)</f>
        <v>7405100</v>
      </c>
      <c r="M141" s="82">
        <v>1954900</v>
      </c>
      <c r="N141" s="82">
        <v>0</v>
      </c>
      <c r="O141" s="82">
        <f t="shared" si="155"/>
        <v>1954900</v>
      </c>
      <c r="P141" s="83">
        <f t="shared" ref="P141:P147" si="158">(I141+L141+O141)</f>
        <v>9360000</v>
      </c>
      <c r="Q141" s="84">
        <f t="shared" ref="Q141:Q147" si="159">F141-P141</f>
        <v>0</v>
      </c>
      <c r="R141" s="41"/>
      <c r="S141" s="85"/>
    </row>
    <row r="142" spans="1:19" ht="18.75" hidden="1" customHeight="1" x14ac:dyDescent="0.3">
      <c r="A142" s="87">
        <v>3</v>
      </c>
      <c r="B142" s="80" t="s">
        <v>315</v>
      </c>
      <c r="C142" s="1154" t="s">
        <v>24</v>
      </c>
      <c r="D142" s="1155"/>
      <c r="E142" s="1156"/>
      <c r="F142" s="90">
        <v>14723200</v>
      </c>
      <c r="G142" s="82">
        <v>0</v>
      </c>
      <c r="H142" s="82">
        <v>0</v>
      </c>
      <c r="I142" s="82">
        <f t="shared" si="156"/>
        <v>0</v>
      </c>
      <c r="J142" s="82">
        <v>14723200</v>
      </c>
      <c r="K142" s="82">
        <v>0</v>
      </c>
      <c r="L142" s="82">
        <f t="shared" si="157"/>
        <v>14723200</v>
      </c>
      <c r="M142" s="82">
        <v>0</v>
      </c>
      <c r="N142" s="82">
        <v>0</v>
      </c>
      <c r="O142" s="82">
        <f t="shared" si="155"/>
        <v>0</v>
      </c>
      <c r="P142" s="83">
        <f t="shared" si="158"/>
        <v>14723200</v>
      </c>
      <c r="Q142" s="84">
        <f t="shared" si="159"/>
        <v>0</v>
      </c>
      <c r="R142" s="41"/>
      <c r="S142" s="85"/>
    </row>
    <row r="143" spans="1:19" ht="17.25" hidden="1" customHeight="1" x14ac:dyDescent="0.3">
      <c r="A143" s="87">
        <v>4</v>
      </c>
      <c r="B143" s="80" t="s">
        <v>316</v>
      </c>
      <c r="C143" s="1154" t="s">
        <v>141</v>
      </c>
      <c r="D143" s="1155"/>
      <c r="E143" s="1156"/>
      <c r="F143" s="90">
        <v>15400000</v>
      </c>
      <c r="G143" s="82">
        <v>0</v>
      </c>
      <c r="H143" s="82">
        <v>0</v>
      </c>
      <c r="I143" s="82">
        <f t="shared" si="156"/>
        <v>0</v>
      </c>
      <c r="J143" s="82">
        <v>15400000</v>
      </c>
      <c r="K143" s="82">
        <v>0</v>
      </c>
      <c r="L143" s="82">
        <f t="shared" si="157"/>
        <v>15400000</v>
      </c>
      <c r="M143" s="82">
        <v>0</v>
      </c>
      <c r="N143" s="82">
        <v>0</v>
      </c>
      <c r="O143" s="82">
        <f t="shared" si="155"/>
        <v>0</v>
      </c>
      <c r="P143" s="83">
        <f t="shared" si="158"/>
        <v>15400000</v>
      </c>
      <c r="Q143" s="84">
        <f t="shared" si="159"/>
        <v>0</v>
      </c>
      <c r="R143" s="41"/>
      <c r="S143" s="85"/>
    </row>
    <row r="144" spans="1:19" ht="18" hidden="1" customHeight="1" x14ac:dyDescent="0.3">
      <c r="A144" s="87">
        <f t="shared" ref="A144:A146" si="160">A143+1</f>
        <v>5</v>
      </c>
      <c r="B144" s="80" t="s">
        <v>317</v>
      </c>
      <c r="C144" s="1154" t="s">
        <v>282</v>
      </c>
      <c r="D144" s="1155"/>
      <c r="E144" s="1156"/>
      <c r="F144" s="90">
        <v>118000000</v>
      </c>
      <c r="G144" s="82">
        <v>0</v>
      </c>
      <c r="H144" s="82">
        <v>0</v>
      </c>
      <c r="I144" s="82">
        <f t="shared" si="156"/>
        <v>0</v>
      </c>
      <c r="J144" s="82">
        <v>116500000</v>
      </c>
      <c r="K144" s="82">
        <v>0</v>
      </c>
      <c r="L144" s="82">
        <f t="shared" si="157"/>
        <v>116500000</v>
      </c>
      <c r="M144" s="82">
        <v>0</v>
      </c>
      <c r="N144" s="82">
        <v>0</v>
      </c>
      <c r="O144" s="82">
        <f t="shared" si="155"/>
        <v>0</v>
      </c>
      <c r="P144" s="83">
        <f t="shared" si="158"/>
        <v>116500000</v>
      </c>
      <c r="Q144" s="84">
        <f t="shared" si="159"/>
        <v>1500000</v>
      </c>
      <c r="R144" s="41"/>
      <c r="S144" s="85"/>
    </row>
    <row r="145" spans="1:19" ht="19.5" hidden="1" customHeight="1" x14ac:dyDescent="0.3">
      <c r="A145" s="87">
        <f t="shared" si="160"/>
        <v>6</v>
      </c>
      <c r="B145" s="80" t="s">
        <v>318</v>
      </c>
      <c r="C145" s="1154" t="s">
        <v>143</v>
      </c>
      <c r="D145" s="1155"/>
      <c r="E145" s="1156"/>
      <c r="F145" s="90">
        <v>0</v>
      </c>
      <c r="G145" s="82">
        <v>0</v>
      </c>
      <c r="H145" s="82">
        <v>0</v>
      </c>
      <c r="I145" s="82">
        <f t="shared" si="156"/>
        <v>0</v>
      </c>
      <c r="J145" s="82">
        <v>0</v>
      </c>
      <c r="K145" s="82">
        <v>0</v>
      </c>
      <c r="L145" s="82">
        <f t="shared" si="157"/>
        <v>0</v>
      </c>
      <c r="M145" s="82">
        <v>0</v>
      </c>
      <c r="N145" s="82">
        <v>0</v>
      </c>
      <c r="O145" s="82">
        <f t="shared" si="155"/>
        <v>0</v>
      </c>
      <c r="P145" s="83">
        <f t="shared" si="158"/>
        <v>0</v>
      </c>
      <c r="Q145" s="84">
        <f t="shared" si="159"/>
        <v>0</v>
      </c>
      <c r="R145" s="41"/>
      <c r="S145" s="85"/>
    </row>
    <row r="146" spans="1:19" ht="16.5" hidden="1" customHeight="1" x14ac:dyDescent="0.3">
      <c r="A146" s="87">
        <f t="shared" si="160"/>
        <v>7</v>
      </c>
      <c r="B146" s="80" t="s">
        <v>319</v>
      </c>
      <c r="C146" s="1154" t="s">
        <v>145</v>
      </c>
      <c r="D146" s="1155"/>
      <c r="E146" s="1156"/>
      <c r="F146" s="90">
        <v>24147000</v>
      </c>
      <c r="G146" s="82">
        <v>0</v>
      </c>
      <c r="H146" s="82">
        <v>0</v>
      </c>
      <c r="I146" s="82">
        <f t="shared" si="156"/>
        <v>0</v>
      </c>
      <c r="J146" s="82">
        <v>24147000</v>
      </c>
      <c r="K146" s="82">
        <v>0</v>
      </c>
      <c r="L146" s="82">
        <f t="shared" si="157"/>
        <v>24147000</v>
      </c>
      <c r="M146" s="82">
        <v>0</v>
      </c>
      <c r="N146" s="82">
        <v>0</v>
      </c>
      <c r="O146" s="82">
        <f t="shared" si="155"/>
        <v>0</v>
      </c>
      <c r="P146" s="83">
        <f t="shared" si="158"/>
        <v>24147000</v>
      </c>
      <c r="Q146" s="84">
        <f t="shared" si="159"/>
        <v>0</v>
      </c>
      <c r="R146" s="41"/>
      <c r="S146" s="85"/>
    </row>
    <row r="147" spans="1:19" ht="16.5" hidden="1" customHeight="1" x14ac:dyDescent="0.3">
      <c r="A147" s="87">
        <v>8</v>
      </c>
      <c r="B147" s="80" t="s">
        <v>320</v>
      </c>
      <c r="C147" s="1154" t="s">
        <v>208</v>
      </c>
      <c r="D147" s="1155"/>
      <c r="E147" s="1156"/>
      <c r="F147" s="90">
        <v>113980000</v>
      </c>
      <c r="G147" s="82">
        <v>0</v>
      </c>
      <c r="H147" s="82">
        <v>0</v>
      </c>
      <c r="I147" s="82">
        <f t="shared" si="156"/>
        <v>0</v>
      </c>
      <c r="J147" s="82">
        <v>0</v>
      </c>
      <c r="K147" s="82">
        <v>0</v>
      </c>
      <c r="L147" s="82">
        <f t="shared" si="157"/>
        <v>0</v>
      </c>
      <c r="M147" s="82">
        <v>92722610</v>
      </c>
      <c r="N147" s="82">
        <v>13258800</v>
      </c>
      <c r="O147" s="82">
        <f t="shared" si="155"/>
        <v>105981410</v>
      </c>
      <c r="P147" s="83">
        <f t="shared" si="158"/>
        <v>105981410</v>
      </c>
      <c r="Q147" s="84">
        <f t="shared" si="159"/>
        <v>7998590</v>
      </c>
      <c r="R147" s="41"/>
      <c r="S147" s="85"/>
    </row>
    <row r="148" spans="1:19" s="69" customFormat="1" ht="26.25" hidden="1" customHeight="1" x14ac:dyDescent="0.3">
      <c r="A148" s="61">
        <v>8</v>
      </c>
      <c r="B148" s="138" t="s">
        <v>321</v>
      </c>
      <c r="C148" s="139" t="s">
        <v>22</v>
      </c>
      <c r="D148" s="64" t="s">
        <v>5</v>
      </c>
      <c r="E148" s="65" t="s">
        <v>47</v>
      </c>
      <c r="F148" s="66">
        <f>F149+F156+F161+F166</f>
        <v>1718336200</v>
      </c>
      <c r="G148" s="66">
        <f t="shared" ref="G148:Q148" si="161">G149+G156+G161+G166</f>
        <v>0</v>
      </c>
      <c r="H148" s="66">
        <f t="shared" si="161"/>
        <v>0</v>
      </c>
      <c r="I148" s="66">
        <f t="shared" si="161"/>
        <v>0</v>
      </c>
      <c r="J148" s="66">
        <f t="shared" si="161"/>
        <v>689907000</v>
      </c>
      <c r="K148" s="66">
        <f t="shared" si="161"/>
        <v>298214400</v>
      </c>
      <c r="L148" s="66">
        <f t="shared" si="161"/>
        <v>988121400</v>
      </c>
      <c r="M148" s="66">
        <f t="shared" si="161"/>
        <v>86912105</v>
      </c>
      <c r="N148" s="66">
        <f t="shared" si="161"/>
        <v>12937400</v>
      </c>
      <c r="O148" s="66">
        <f t="shared" si="161"/>
        <v>99849505</v>
      </c>
      <c r="P148" s="66">
        <f t="shared" si="161"/>
        <v>1087970905</v>
      </c>
      <c r="Q148" s="66">
        <f t="shared" si="161"/>
        <v>630365295</v>
      </c>
      <c r="R148" s="67"/>
      <c r="S148" s="68"/>
    </row>
    <row r="149" spans="1:19" s="78" customFormat="1" ht="39.75" hidden="1" customHeight="1" x14ac:dyDescent="0.3">
      <c r="A149" s="70" t="s">
        <v>130</v>
      </c>
      <c r="B149" s="140" t="s">
        <v>322</v>
      </c>
      <c r="C149" s="141" t="s">
        <v>23</v>
      </c>
      <c r="D149" s="73" t="s">
        <v>5</v>
      </c>
      <c r="E149" s="74" t="s">
        <v>81</v>
      </c>
      <c r="F149" s="75">
        <f t="shared" ref="F149:M149" si="162">SUM(F150:F155)</f>
        <v>839929300</v>
      </c>
      <c r="G149" s="75">
        <f t="shared" si="162"/>
        <v>0</v>
      </c>
      <c r="H149" s="75">
        <f t="shared" si="162"/>
        <v>0</v>
      </c>
      <c r="I149" s="75">
        <f t="shared" si="162"/>
        <v>0</v>
      </c>
      <c r="J149" s="75">
        <f t="shared" si="162"/>
        <v>145698000</v>
      </c>
      <c r="K149" s="75">
        <f t="shared" si="162"/>
        <v>137284000</v>
      </c>
      <c r="L149" s="75">
        <f t="shared" si="162"/>
        <v>282982000</v>
      </c>
      <c r="M149" s="75">
        <f t="shared" si="162"/>
        <v>8422300</v>
      </c>
      <c r="N149" s="75">
        <f>SUM(N150:N155)</f>
        <v>0</v>
      </c>
      <c r="O149" s="75">
        <f t="shared" ref="O149:Q149" si="163">SUM(O150:O155)</f>
        <v>8422300</v>
      </c>
      <c r="P149" s="75">
        <f t="shared" si="163"/>
        <v>291404300</v>
      </c>
      <c r="Q149" s="75">
        <f t="shared" si="163"/>
        <v>548525000</v>
      </c>
      <c r="R149" s="76">
        <v>17</v>
      </c>
      <c r="S149" s="77"/>
    </row>
    <row r="150" spans="1:19" ht="18" hidden="1" customHeight="1" x14ac:dyDescent="0.3">
      <c r="A150" s="79">
        <v>1</v>
      </c>
      <c r="B150" s="81" t="s">
        <v>323</v>
      </c>
      <c r="C150" s="1173" t="s">
        <v>134</v>
      </c>
      <c r="D150" s="1174"/>
      <c r="E150" s="1175"/>
      <c r="F150" s="82">
        <v>2362500</v>
      </c>
      <c r="G150" s="82">
        <v>0</v>
      </c>
      <c r="H150" s="82">
        <v>0</v>
      </c>
      <c r="I150" s="82">
        <f>SUM(G150:H150)</f>
        <v>0</v>
      </c>
      <c r="J150" s="82">
        <v>0</v>
      </c>
      <c r="K150" s="82">
        <v>0</v>
      </c>
      <c r="L150" s="82">
        <f>SUM(J150:K150)</f>
        <v>0</v>
      </c>
      <c r="M150" s="82">
        <v>2362500</v>
      </c>
      <c r="N150" s="82">
        <v>0</v>
      </c>
      <c r="O150" s="82">
        <f t="shared" ref="O150:O155" si="164">SUM(M150:N150)</f>
        <v>2362500</v>
      </c>
      <c r="P150" s="83">
        <f>(I150+L150+O150)</f>
        <v>2362500</v>
      </c>
      <c r="Q150" s="84">
        <f>F150-P150</f>
        <v>0</v>
      </c>
      <c r="R150" s="41"/>
      <c r="S150" s="85"/>
    </row>
    <row r="151" spans="1:19" ht="18" hidden="1" customHeight="1" x14ac:dyDescent="0.3">
      <c r="A151" s="86">
        <v>2</v>
      </c>
      <c r="B151" s="80" t="s">
        <v>324</v>
      </c>
      <c r="C151" s="1173" t="s">
        <v>200</v>
      </c>
      <c r="D151" s="1174"/>
      <c r="E151" s="1175"/>
      <c r="F151" s="82">
        <v>4570000</v>
      </c>
      <c r="G151" s="82">
        <v>0</v>
      </c>
      <c r="H151" s="82">
        <v>0</v>
      </c>
      <c r="I151" s="82">
        <f t="shared" ref="I151:I155" si="165">SUM(G151:H151)</f>
        <v>0</v>
      </c>
      <c r="J151" s="82">
        <v>0</v>
      </c>
      <c r="K151" s="82">
        <v>0</v>
      </c>
      <c r="L151" s="82">
        <f t="shared" ref="L151:L155" si="166">SUM(J151:K151)</f>
        <v>0</v>
      </c>
      <c r="M151" s="82">
        <v>4570000</v>
      </c>
      <c r="N151" s="82">
        <v>0</v>
      </c>
      <c r="O151" s="82">
        <f t="shared" si="164"/>
        <v>4570000</v>
      </c>
      <c r="P151" s="83">
        <f t="shared" ref="P151:P155" si="167">(I151+L151+O151)</f>
        <v>4570000</v>
      </c>
      <c r="Q151" s="84">
        <f t="shared" ref="Q151:Q155" si="168">F151-P151</f>
        <v>0</v>
      </c>
      <c r="R151" s="41"/>
      <c r="S151" s="85"/>
    </row>
    <row r="152" spans="1:19" ht="21" hidden="1" customHeight="1" x14ac:dyDescent="0.3">
      <c r="A152" s="87">
        <v>3</v>
      </c>
      <c r="B152" s="80" t="s">
        <v>325</v>
      </c>
      <c r="C152" s="1154" t="s">
        <v>24</v>
      </c>
      <c r="D152" s="1155"/>
      <c r="E152" s="1156"/>
      <c r="F152" s="90">
        <v>46183800</v>
      </c>
      <c r="G152" s="82">
        <v>0</v>
      </c>
      <c r="H152" s="82">
        <v>0</v>
      </c>
      <c r="I152" s="82">
        <f t="shared" si="165"/>
        <v>0</v>
      </c>
      <c r="J152" s="82">
        <v>44694000</v>
      </c>
      <c r="K152" s="82">
        <v>0</v>
      </c>
      <c r="L152" s="82">
        <f t="shared" si="166"/>
        <v>44694000</v>
      </c>
      <c r="M152" s="82">
        <v>1489800</v>
      </c>
      <c r="N152" s="82">
        <v>0</v>
      </c>
      <c r="O152" s="82">
        <f t="shared" si="164"/>
        <v>1489800</v>
      </c>
      <c r="P152" s="83">
        <f t="shared" si="167"/>
        <v>46183800</v>
      </c>
      <c r="Q152" s="84">
        <f t="shared" si="168"/>
        <v>0</v>
      </c>
      <c r="R152" s="41"/>
      <c r="S152" s="85"/>
    </row>
    <row r="153" spans="1:19" ht="15.75" hidden="1" customHeight="1" x14ac:dyDescent="0.3">
      <c r="A153" s="87">
        <v>4</v>
      </c>
      <c r="B153" s="80" t="s">
        <v>326</v>
      </c>
      <c r="C153" s="1154" t="s">
        <v>141</v>
      </c>
      <c r="D153" s="1155"/>
      <c r="E153" s="1156"/>
      <c r="F153" s="90">
        <v>86940000</v>
      </c>
      <c r="G153" s="82">
        <v>0</v>
      </c>
      <c r="H153" s="82">
        <v>0</v>
      </c>
      <c r="I153" s="82">
        <f t="shared" si="165"/>
        <v>0</v>
      </c>
      <c r="J153" s="82">
        <v>33915000</v>
      </c>
      <c r="K153" s="82">
        <v>53025000</v>
      </c>
      <c r="L153" s="82">
        <f t="shared" si="166"/>
        <v>86940000</v>
      </c>
      <c r="M153" s="82">
        <v>0</v>
      </c>
      <c r="N153" s="82">
        <v>0</v>
      </c>
      <c r="O153" s="82">
        <f t="shared" si="164"/>
        <v>0</v>
      </c>
      <c r="P153" s="83">
        <f t="shared" si="167"/>
        <v>86940000</v>
      </c>
      <c r="Q153" s="84">
        <f t="shared" si="168"/>
        <v>0</v>
      </c>
      <c r="R153" s="41"/>
      <c r="S153" s="85"/>
    </row>
    <row r="154" spans="1:19" ht="17.25" hidden="1" customHeight="1" x14ac:dyDescent="0.3">
      <c r="A154" s="87">
        <v>5</v>
      </c>
      <c r="B154" s="80" t="s">
        <v>327</v>
      </c>
      <c r="C154" s="1154" t="s">
        <v>145</v>
      </c>
      <c r="D154" s="1155"/>
      <c r="E154" s="1156"/>
      <c r="F154" s="90">
        <v>151358000</v>
      </c>
      <c r="G154" s="82">
        <v>0</v>
      </c>
      <c r="H154" s="82">
        <v>0</v>
      </c>
      <c r="I154" s="82">
        <f t="shared" si="165"/>
        <v>0</v>
      </c>
      <c r="J154" s="82">
        <v>67089000</v>
      </c>
      <c r="K154" s="82">
        <v>84259000</v>
      </c>
      <c r="L154" s="82">
        <f t="shared" si="166"/>
        <v>151348000</v>
      </c>
      <c r="M154" s="82">
        <v>0</v>
      </c>
      <c r="N154" s="82">
        <v>0</v>
      </c>
      <c r="O154" s="82">
        <f t="shared" si="164"/>
        <v>0</v>
      </c>
      <c r="P154" s="83">
        <f t="shared" si="167"/>
        <v>151348000</v>
      </c>
      <c r="Q154" s="84">
        <f t="shared" si="168"/>
        <v>10000</v>
      </c>
      <c r="R154" s="41"/>
      <c r="S154" s="85"/>
    </row>
    <row r="155" spans="1:19" ht="15.75" hidden="1" customHeight="1" x14ac:dyDescent="0.3">
      <c r="A155" s="87">
        <v>6</v>
      </c>
      <c r="B155" s="136" t="s">
        <v>328</v>
      </c>
      <c r="C155" s="1154" t="s">
        <v>329</v>
      </c>
      <c r="D155" s="1155"/>
      <c r="E155" s="1156"/>
      <c r="F155" s="90">
        <v>548515000</v>
      </c>
      <c r="G155" s="82">
        <v>0</v>
      </c>
      <c r="H155" s="82">
        <v>0</v>
      </c>
      <c r="I155" s="82">
        <f t="shared" si="165"/>
        <v>0</v>
      </c>
      <c r="J155" s="82">
        <v>0</v>
      </c>
      <c r="K155" s="82">
        <v>0</v>
      </c>
      <c r="L155" s="82">
        <f t="shared" si="166"/>
        <v>0</v>
      </c>
      <c r="M155" s="82">
        <v>0</v>
      </c>
      <c r="N155" s="82">
        <v>0</v>
      </c>
      <c r="O155" s="82">
        <f t="shared" si="164"/>
        <v>0</v>
      </c>
      <c r="P155" s="83">
        <f t="shared" si="167"/>
        <v>0</v>
      </c>
      <c r="Q155" s="84">
        <f t="shared" si="168"/>
        <v>548515000</v>
      </c>
      <c r="R155" s="41"/>
      <c r="S155" s="85"/>
    </row>
    <row r="156" spans="1:19" s="78" customFormat="1" ht="39.75" hidden="1" customHeight="1" x14ac:dyDescent="0.3">
      <c r="A156" s="70" t="s">
        <v>146</v>
      </c>
      <c r="B156" s="140" t="s">
        <v>330</v>
      </c>
      <c r="C156" s="141" t="s">
        <v>23</v>
      </c>
      <c r="D156" s="73" t="s">
        <v>5</v>
      </c>
      <c r="E156" s="74" t="s">
        <v>331</v>
      </c>
      <c r="F156" s="75">
        <f t="shared" ref="F156:Q156" si="169">SUM(F157:F160)</f>
        <v>71572000</v>
      </c>
      <c r="G156" s="75">
        <f t="shared" si="169"/>
        <v>0</v>
      </c>
      <c r="H156" s="75">
        <f t="shared" si="169"/>
        <v>0</v>
      </c>
      <c r="I156" s="75">
        <f t="shared" si="169"/>
        <v>0</v>
      </c>
      <c r="J156" s="75">
        <f t="shared" si="169"/>
        <v>64184000</v>
      </c>
      <c r="K156" s="75">
        <f t="shared" si="169"/>
        <v>0</v>
      </c>
      <c r="L156" s="75">
        <f t="shared" si="169"/>
        <v>64184000</v>
      </c>
      <c r="M156" s="75">
        <f t="shared" si="169"/>
        <v>4354000</v>
      </c>
      <c r="N156" s="75">
        <f t="shared" si="169"/>
        <v>1620000</v>
      </c>
      <c r="O156" s="75">
        <f t="shared" si="169"/>
        <v>5974000</v>
      </c>
      <c r="P156" s="75">
        <f t="shared" si="169"/>
        <v>70158000</v>
      </c>
      <c r="Q156" s="75">
        <f t="shared" si="169"/>
        <v>1414000</v>
      </c>
      <c r="R156" s="76">
        <v>17</v>
      </c>
      <c r="S156" s="77"/>
    </row>
    <row r="157" spans="1:19" ht="18" hidden="1" customHeight="1" x14ac:dyDescent="0.3">
      <c r="A157" s="79">
        <v>1</v>
      </c>
      <c r="B157" s="80" t="s">
        <v>332</v>
      </c>
      <c r="C157" s="1173" t="s">
        <v>134</v>
      </c>
      <c r="D157" s="1174"/>
      <c r="E157" s="1175"/>
      <c r="F157" s="82">
        <v>3561700</v>
      </c>
      <c r="G157" s="82">
        <v>0</v>
      </c>
      <c r="H157" s="82">
        <v>0</v>
      </c>
      <c r="I157" s="82">
        <f>SUM(G157:H157)</f>
        <v>0</v>
      </c>
      <c r="J157" s="82">
        <v>0</v>
      </c>
      <c r="K157" s="82">
        <v>0</v>
      </c>
      <c r="L157" s="82">
        <f>SUM(J157:K157)</f>
        <v>0</v>
      </c>
      <c r="M157" s="82">
        <v>1941700</v>
      </c>
      <c r="N157" s="82">
        <v>1620000</v>
      </c>
      <c r="O157" s="82">
        <f t="shared" ref="O157:O160" si="170">SUM(M157:N157)</f>
        <v>3561700</v>
      </c>
      <c r="P157" s="83">
        <f>(I157+L157+O157)</f>
        <v>3561700</v>
      </c>
      <c r="Q157" s="84">
        <f>F157-P157</f>
        <v>0</v>
      </c>
      <c r="R157" s="41"/>
      <c r="S157" s="85"/>
    </row>
    <row r="158" spans="1:19" ht="20.25" hidden="1" customHeight="1" x14ac:dyDescent="0.3">
      <c r="A158" s="87">
        <f t="shared" ref="A158:A159" si="171">A157+1</f>
        <v>2</v>
      </c>
      <c r="B158" s="80" t="s">
        <v>333</v>
      </c>
      <c r="C158" s="1154" t="s">
        <v>136</v>
      </c>
      <c r="D158" s="1155"/>
      <c r="E158" s="1156"/>
      <c r="F158" s="90">
        <v>2412300</v>
      </c>
      <c r="G158" s="82">
        <v>0</v>
      </c>
      <c r="H158" s="82">
        <v>0</v>
      </c>
      <c r="I158" s="82">
        <f t="shared" ref="I158:I160" si="172">SUM(G158:H158)</f>
        <v>0</v>
      </c>
      <c r="J158" s="82">
        <v>0</v>
      </c>
      <c r="K158" s="82">
        <v>0</v>
      </c>
      <c r="L158" s="82">
        <f t="shared" ref="L158:L160" si="173">SUM(J158:K158)</f>
        <v>0</v>
      </c>
      <c r="M158" s="82">
        <v>2412300</v>
      </c>
      <c r="N158" s="82">
        <v>0</v>
      </c>
      <c r="O158" s="82">
        <f t="shared" si="170"/>
        <v>2412300</v>
      </c>
      <c r="P158" s="83">
        <f t="shared" ref="P158:P160" si="174">(I158+L158+O158)</f>
        <v>2412300</v>
      </c>
      <c r="Q158" s="84">
        <f t="shared" ref="Q158:Q160" si="175">F158-P158</f>
        <v>0</v>
      </c>
      <c r="R158" s="41"/>
      <c r="S158" s="85"/>
    </row>
    <row r="159" spans="1:19" ht="15.75" hidden="1" customHeight="1" x14ac:dyDescent="0.3">
      <c r="A159" s="87">
        <f t="shared" si="171"/>
        <v>3</v>
      </c>
      <c r="B159" s="80" t="s">
        <v>334</v>
      </c>
      <c r="C159" s="1154" t="s">
        <v>141</v>
      </c>
      <c r="D159" s="1155"/>
      <c r="E159" s="1156"/>
      <c r="F159" s="90">
        <v>25200000</v>
      </c>
      <c r="G159" s="82">
        <v>0</v>
      </c>
      <c r="H159" s="82">
        <v>0</v>
      </c>
      <c r="I159" s="82">
        <f t="shared" si="172"/>
        <v>0</v>
      </c>
      <c r="J159" s="82">
        <v>23800000</v>
      </c>
      <c r="K159" s="82">
        <v>0</v>
      </c>
      <c r="L159" s="82">
        <f t="shared" si="173"/>
        <v>23800000</v>
      </c>
      <c r="M159" s="82">
        <v>0</v>
      </c>
      <c r="N159" s="82">
        <v>0</v>
      </c>
      <c r="O159" s="82">
        <f t="shared" si="170"/>
        <v>0</v>
      </c>
      <c r="P159" s="83">
        <f t="shared" si="174"/>
        <v>23800000</v>
      </c>
      <c r="Q159" s="84">
        <f t="shared" si="175"/>
        <v>1400000</v>
      </c>
      <c r="R159" s="41"/>
      <c r="S159" s="85"/>
    </row>
    <row r="160" spans="1:19" ht="15.75" hidden="1" customHeight="1" x14ac:dyDescent="0.3">
      <c r="A160" s="87">
        <v>4</v>
      </c>
      <c r="B160" s="80" t="s">
        <v>335</v>
      </c>
      <c r="C160" s="1154" t="s">
        <v>145</v>
      </c>
      <c r="D160" s="1155"/>
      <c r="E160" s="1156"/>
      <c r="F160" s="90">
        <v>40398000</v>
      </c>
      <c r="G160" s="82">
        <v>0</v>
      </c>
      <c r="H160" s="82">
        <v>0</v>
      </c>
      <c r="I160" s="82">
        <f t="shared" si="172"/>
        <v>0</v>
      </c>
      <c r="J160" s="82">
        <v>40384000</v>
      </c>
      <c r="K160" s="82">
        <v>0</v>
      </c>
      <c r="L160" s="82">
        <f t="shared" si="173"/>
        <v>40384000</v>
      </c>
      <c r="M160" s="82">
        <v>0</v>
      </c>
      <c r="N160" s="82">
        <v>0</v>
      </c>
      <c r="O160" s="82">
        <f t="shared" si="170"/>
        <v>0</v>
      </c>
      <c r="P160" s="83">
        <f t="shared" si="174"/>
        <v>40384000</v>
      </c>
      <c r="Q160" s="84">
        <f t="shared" si="175"/>
        <v>14000</v>
      </c>
      <c r="R160" s="41"/>
      <c r="S160" s="85"/>
    </row>
    <row r="161" spans="1:19" s="78" customFormat="1" ht="69.75" hidden="1" customHeight="1" x14ac:dyDescent="0.3">
      <c r="A161" s="70" t="s">
        <v>195</v>
      </c>
      <c r="B161" s="140" t="s">
        <v>336</v>
      </c>
      <c r="C161" s="141" t="s">
        <v>23</v>
      </c>
      <c r="D161" s="73" t="s">
        <v>5</v>
      </c>
      <c r="E161" s="74" t="s">
        <v>337</v>
      </c>
      <c r="F161" s="75">
        <f t="shared" ref="F161:Q161" si="176">SUM(F162:F165)</f>
        <v>132834900</v>
      </c>
      <c r="G161" s="75">
        <f t="shared" si="176"/>
        <v>0</v>
      </c>
      <c r="H161" s="75">
        <f t="shared" si="176"/>
        <v>0</v>
      </c>
      <c r="I161" s="75">
        <f t="shared" si="176"/>
        <v>0</v>
      </c>
      <c r="J161" s="75">
        <f t="shared" si="176"/>
        <v>20000000</v>
      </c>
      <c r="K161" s="75">
        <f t="shared" si="176"/>
        <v>18830400</v>
      </c>
      <c r="L161" s="75">
        <f t="shared" si="176"/>
        <v>38830400</v>
      </c>
      <c r="M161" s="75">
        <f t="shared" si="176"/>
        <v>74135805</v>
      </c>
      <c r="N161" s="75">
        <f t="shared" si="176"/>
        <v>7492400</v>
      </c>
      <c r="O161" s="75">
        <f t="shared" si="176"/>
        <v>81628205</v>
      </c>
      <c r="P161" s="75">
        <f t="shared" si="176"/>
        <v>120458605</v>
      </c>
      <c r="Q161" s="75">
        <f t="shared" si="176"/>
        <v>12376295</v>
      </c>
      <c r="R161" s="76">
        <v>17</v>
      </c>
      <c r="S161" s="77"/>
    </row>
    <row r="162" spans="1:19" ht="18" hidden="1" customHeight="1" x14ac:dyDescent="0.3">
      <c r="A162" s="79">
        <v>1</v>
      </c>
      <c r="B162" s="80" t="s">
        <v>338</v>
      </c>
      <c r="C162" s="1173" t="s">
        <v>134</v>
      </c>
      <c r="D162" s="1174"/>
      <c r="E162" s="1175"/>
      <c r="F162" s="82">
        <v>1772000</v>
      </c>
      <c r="G162" s="82">
        <v>0</v>
      </c>
      <c r="H162" s="82">
        <v>0</v>
      </c>
      <c r="I162" s="82">
        <f>SUM(G162:H162)</f>
        <v>0</v>
      </c>
      <c r="J162" s="82">
        <v>0</v>
      </c>
      <c r="K162" s="82">
        <v>0</v>
      </c>
      <c r="L162" s="82">
        <f>SUM(J162:K162)</f>
        <v>0</v>
      </c>
      <c r="M162" s="82">
        <v>1772000</v>
      </c>
      <c r="N162" s="82">
        <v>0</v>
      </c>
      <c r="O162" s="82">
        <f t="shared" ref="O162:O165" si="177">SUM(M162:N162)</f>
        <v>1772000</v>
      </c>
      <c r="P162" s="83">
        <f>(I162+L162+O162)</f>
        <v>1772000</v>
      </c>
      <c r="Q162" s="84">
        <f>F162-P162</f>
        <v>0</v>
      </c>
      <c r="R162" s="41"/>
      <c r="S162" s="85"/>
    </row>
    <row r="163" spans="1:19" ht="21" hidden="1" customHeight="1" x14ac:dyDescent="0.3">
      <c r="A163" s="87">
        <f t="shared" ref="A163:A165" si="178">A162+1</f>
        <v>2</v>
      </c>
      <c r="B163" s="80" t="s">
        <v>339</v>
      </c>
      <c r="C163" s="1154" t="s">
        <v>136</v>
      </c>
      <c r="D163" s="1155"/>
      <c r="E163" s="1156"/>
      <c r="F163" s="90">
        <v>1754400</v>
      </c>
      <c r="G163" s="90">
        <v>0</v>
      </c>
      <c r="H163" s="90">
        <v>0</v>
      </c>
      <c r="I163" s="90">
        <f>SUM(G163:H163)</f>
        <v>0</v>
      </c>
      <c r="J163" s="90">
        <v>0</v>
      </c>
      <c r="K163" s="91">
        <v>0</v>
      </c>
      <c r="L163" s="90">
        <f>SUM(J163:K163)</f>
        <v>0</v>
      </c>
      <c r="M163" s="82">
        <v>1462000</v>
      </c>
      <c r="N163" s="82">
        <v>292400</v>
      </c>
      <c r="O163" s="82">
        <f t="shared" si="177"/>
        <v>1754400</v>
      </c>
      <c r="P163" s="92">
        <f>(I163+L163+O163)</f>
        <v>1754400</v>
      </c>
      <c r="Q163" s="84">
        <f>F163-P163</f>
        <v>0</v>
      </c>
      <c r="R163" s="41"/>
      <c r="S163" s="85"/>
    </row>
    <row r="164" spans="1:19" ht="15.75" hidden="1" customHeight="1" x14ac:dyDescent="0.3">
      <c r="A164" s="87">
        <f t="shared" si="178"/>
        <v>3</v>
      </c>
      <c r="B164" s="80" t="s">
        <v>340</v>
      </c>
      <c r="C164" s="1154" t="s">
        <v>208</v>
      </c>
      <c r="D164" s="1155"/>
      <c r="E164" s="1156"/>
      <c r="F164" s="90">
        <v>109308500</v>
      </c>
      <c r="G164" s="90">
        <v>0</v>
      </c>
      <c r="H164" s="90">
        <v>0</v>
      </c>
      <c r="I164" s="90">
        <f t="shared" ref="I164:I165" si="179">SUM(G164:H164)</f>
        <v>0</v>
      </c>
      <c r="J164" s="90">
        <v>0</v>
      </c>
      <c r="K164" s="91">
        <f>14140000-109600+4800000</f>
        <v>18830400</v>
      </c>
      <c r="L164" s="90">
        <f t="shared" ref="L164:L165" si="180">SUM(J164:K164)</f>
        <v>18830400</v>
      </c>
      <c r="M164" s="82">
        <v>70901805</v>
      </c>
      <c r="N164" s="82">
        <v>7200000</v>
      </c>
      <c r="O164" s="82">
        <f t="shared" si="177"/>
        <v>78101805</v>
      </c>
      <c r="P164" s="92">
        <f t="shared" ref="P164:P165" si="181">(I164+L164+O164)</f>
        <v>96932205</v>
      </c>
      <c r="Q164" s="84">
        <f t="shared" ref="Q164:Q165" si="182">F164-P164</f>
        <v>12376295</v>
      </c>
      <c r="R164" s="41"/>
      <c r="S164" s="85"/>
    </row>
    <row r="165" spans="1:19" ht="24" customHeight="1" x14ac:dyDescent="0.3">
      <c r="A165" s="87">
        <f t="shared" si="178"/>
        <v>4</v>
      </c>
      <c r="B165" s="80" t="s">
        <v>79</v>
      </c>
      <c r="C165" s="1154" t="s">
        <v>71</v>
      </c>
      <c r="D165" s="1155"/>
      <c r="E165" s="1156"/>
      <c r="F165" s="90">
        <v>20000000</v>
      </c>
      <c r="G165" s="90">
        <v>0</v>
      </c>
      <c r="H165" s="90">
        <v>0</v>
      </c>
      <c r="I165" s="90">
        <f t="shared" si="179"/>
        <v>0</v>
      </c>
      <c r="J165" s="90">
        <v>20000000</v>
      </c>
      <c r="K165" s="91">
        <v>0</v>
      </c>
      <c r="L165" s="90">
        <f t="shared" si="180"/>
        <v>20000000</v>
      </c>
      <c r="M165" s="82">
        <v>0</v>
      </c>
      <c r="N165" s="82">
        <v>0</v>
      </c>
      <c r="O165" s="82">
        <f t="shared" si="177"/>
        <v>0</v>
      </c>
      <c r="P165" s="92">
        <f t="shared" si="181"/>
        <v>20000000</v>
      </c>
      <c r="Q165" s="84">
        <f t="shared" si="182"/>
        <v>0</v>
      </c>
      <c r="R165" s="41"/>
      <c r="S165" s="85"/>
    </row>
    <row r="166" spans="1:19" s="78" customFormat="1" ht="39.75" hidden="1" customHeight="1" x14ac:dyDescent="0.3">
      <c r="A166" s="70" t="s">
        <v>34</v>
      </c>
      <c r="B166" s="140" t="s">
        <v>341</v>
      </c>
      <c r="C166" s="141" t="s">
        <v>23</v>
      </c>
      <c r="D166" s="73" t="s">
        <v>5</v>
      </c>
      <c r="E166" s="74" t="s">
        <v>342</v>
      </c>
      <c r="F166" s="75">
        <f>SUM(F167:F171)</f>
        <v>674000000</v>
      </c>
      <c r="G166" s="75">
        <f t="shared" ref="G166:Q166" si="183">SUM(G167:G171)</f>
        <v>0</v>
      </c>
      <c r="H166" s="75">
        <f t="shared" si="183"/>
        <v>0</v>
      </c>
      <c r="I166" s="75">
        <f t="shared" si="183"/>
        <v>0</v>
      </c>
      <c r="J166" s="75">
        <f t="shared" si="183"/>
        <v>460025000</v>
      </c>
      <c r="K166" s="75">
        <f t="shared" si="183"/>
        <v>142100000</v>
      </c>
      <c r="L166" s="75">
        <f t="shared" si="183"/>
        <v>602125000</v>
      </c>
      <c r="M166" s="75">
        <f t="shared" si="183"/>
        <v>0</v>
      </c>
      <c r="N166" s="75">
        <f t="shared" si="183"/>
        <v>3825000</v>
      </c>
      <c r="O166" s="75">
        <f t="shared" si="183"/>
        <v>3825000</v>
      </c>
      <c r="P166" s="75">
        <f t="shared" si="183"/>
        <v>605950000</v>
      </c>
      <c r="Q166" s="75">
        <f t="shared" si="183"/>
        <v>68050000</v>
      </c>
      <c r="R166" s="76">
        <v>17</v>
      </c>
      <c r="S166" s="77"/>
    </row>
    <row r="167" spans="1:19" ht="27.75" hidden="1" customHeight="1" x14ac:dyDescent="0.3">
      <c r="A167" s="87">
        <v>1</v>
      </c>
      <c r="B167" s="80" t="s">
        <v>343</v>
      </c>
      <c r="C167" s="1154" t="s">
        <v>149</v>
      </c>
      <c r="D167" s="1155"/>
      <c r="E167" s="1156"/>
      <c r="F167" s="90">
        <v>40000000</v>
      </c>
      <c r="G167" s="90">
        <v>0</v>
      </c>
      <c r="H167" s="90">
        <v>0</v>
      </c>
      <c r="I167" s="90">
        <f t="shared" ref="I167:I171" si="184">SUM(G167:H167)</f>
        <v>0</v>
      </c>
      <c r="J167" s="90">
        <v>30000000</v>
      </c>
      <c r="K167" s="91">
        <v>10000000</v>
      </c>
      <c r="L167" s="90">
        <f t="shared" ref="L167:L171" si="185">SUM(J167:K167)</f>
        <v>40000000</v>
      </c>
      <c r="M167" s="82">
        <v>0</v>
      </c>
      <c r="N167" s="82">
        <v>0</v>
      </c>
      <c r="O167" s="82">
        <f t="shared" ref="O167:O171" si="186">SUM(M167:N167)</f>
        <v>0</v>
      </c>
      <c r="P167" s="92">
        <f t="shared" ref="P167:P171" si="187">(I167+L167+O167)</f>
        <v>40000000</v>
      </c>
      <c r="Q167" s="84">
        <f t="shared" ref="Q167:Q171" si="188">F167-P167</f>
        <v>0</v>
      </c>
      <c r="R167" s="41"/>
      <c r="S167" s="85"/>
    </row>
    <row r="168" spans="1:19" ht="27.75" hidden="1" customHeight="1" x14ac:dyDescent="0.3">
      <c r="A168" s="87"/>
      <c r="B168" s="80" t="s">
        <v>344</v>
      </c>
      <c r="C168" s="1154" t="s">
        <v>139</v>
      </c>
      <c r="D168" s="1155"/>
      <c r="E168" s="1156"/>
      <c r="F168" s="90">
        <v>6840000</v>
      </c>
      <c r="G168" s="90"/>
      <c r="H168" s="90"/>
      <c r="I168" s="90">
        <f t="shared" si="184"/>
        <v>0</v>
      </c>
      <c r="J168" s="90">
        <v>0</v>
      </c>
      <c r="K168" s="91">
        <v>2925000</v>
      </c>
      <c r="L168" s="90">
        <f t="shared" si="185"/>
        <v>2925000</v>
      </c>
      <c r="M168" s="82"/>
      <c r="N168" s="82">
        <v>3825000</v>
      </c>
      <c r="O168" s="82">
        <f t="shared" si="186"/>
        <v>3825000</v>
      </c>
      <c r="P168" s="92">
        <f t="shared" si="187"/>
        <v>6750000</v>
      </c>
      <c r="Q168" s="84">
        <f t="shared" si="188"/>
        <v>90000</v>
      </c>
      <c r="R168" s="41"/>
      <c r="S168" s="85"/>
    </row>
    <row r="169" spans="1:19" ht="31.5" hidden="1" customHeight="1" x14ac:dyDescent="0.3">
      <c r="A169" s="87">
        <v>2</v>
      </c>
      <c r="B169" s="80" t="s">
        <v>345</v>
      </c>
      <c r="C169" s="1154" t="s">
        <v>205</v>
      </c>
      <c r="D169" s="1155"/>
      <c r="E169" s="1156"/>
      <c r="F169" s="90">
        <v>595250000</v>
      </c>
      <c r="G169" s="90">
        <v>0</v>
      </c>
      <c r="H169" s="90">
        <v>0</v>
      </c>
      <c r="I169" s="90">
        <f t="shared" si="184"/>
        <v>0</v>
      </c>
      <c r="J169" s="90">
        <v>430025000</v>
      </c>
      <c r="K169" s="91">
        <v>129175000</v>
      </c>
      <c r="L169" s="90">
        <f t="shared" si="185"/>
        <v>559200000</v>
      </c>
      <c r="M169" s="82">
        <v>0</v>
      </c>
      <c r="N169" s="82">
        <v>0</v>
      </c>
      <c r="O169" s="82">
        <f t="shared" si="186"/>
        <v>0</v>
      </c>
      <c r="P169" s="92">
        <f t="shared" si="187"/>
        <v>559200000</v>
      </c>
      <c r="Q169" s="84">
        <f t="shared" si="188"/>
        <v>36050000</v>
      </c>
      <c r="R169" s="41"/>
      <c r="S169" s="85"/>
    </row>
    <row r="170" spans="1:19" ht="31.5" hidden="1" customHeight="1" x14ac:dyDescent="0.3">
      <c r="A170" s="116"/>
      <c r="B170" s="80" t="s">
        <v>346</v>
      </c>
      <c r="C170" s="1229" t="s">
        <v>208</v>
      </c>
      <c r="D170" s="1230"/>
      <c r="E170" s="1231"/>
      <c r="F170" s="82">
        <v>18210000</v>
      </c>
      <c r="G170" s="82"/>
      <c r="H170" s="82"/>
      <c r="I170" s="90">
        <f t="shared" si="184"/>
        <v>0</v>
      </c>
      <c r="J170" s="82">
        <v>0</v>
      </c>
      <c r="K170" s="150"/>
      <c r="L170" s="90">
        <f t="shared" si="185"/>
        <v>0</v>
      </c>
      <c r="M170" s="82"/>
      <c r="N170" s="82"/>
      <c r="O170" s="82">
        <f t="shared" si="186"/>
        <v>0</v>
      </c>
      <c r="P170" s="92">
        <f t="shared" si="187"/>
        <v>0</v>
      </c>
      <c r="Q170" s="84">
        <f t="shared" si="188"/>
        <v>18210000</v>
      </c>
      <c r="R170" s="41"/>
      <c r="S170" s="85"/>
    </row>
    <row r="171" spans="1:19" ht="31.5" hidden="1" customHeight="1" x14ac:dyDescent="0.3">
      <c r="A171" s="116"/>
      <c r="B171" s="80" t="s">
        <v>347</v>
      </c>
      <c r="C171" s="1229" t="s">
        <v>233</v>
      </c>
      <c r="D171" s="1230"/>
      <c r="E171" s="1231"/>
      <c r="F171" s="82">
        <v>13700000</v>
      </c>
      <c r="G171" s="82"/>
      <c r="H171" s="82"/>
      <c r="I171" s="90">
        <f t="shared" si="184"/>
        <v>0</v>
      </c>
      <c r="J171" s="82">
        <v>0</v>
      </c>
      <c r="K171" s="150"/>
      <c r="L171" s="90">
        <f t="shared" si="185"/>
        <v>0</v>
      </c>
      <c r="M171" s="82"/>
      <c r="N171" s="82"/>
      <c r="O171" s="82">
        <f t="shared" si="186"/>
        <v>0</v>
      </c>
      <c r="P171" s="92">
        <f t="shared" si="187"/>
        <v>0</v>
      </c>
      <c r="Q171" s="84">
        <f t="shared" si="188"/>
        <v>13700000</v>
      </c>
      <c r="R171" s="41"/>
      <c r="S171" s="85"/>
    </row>
    <row r="172" spans="1:19" s="69" customFormat="1" ht="26.25" hidden="1" customHeight="1" x14ac:dyDescent="0.3">
      <c r="A172" s="61">
        <v>9</v>
      </c>
      <c r="B172" s="138" t="s">
        <v>348</v>
      </c>
      <c r="C172" s="139" t="s">
        <v>22</v>
      </c>
      <c r="D172" s="64" t="s">
        <v>5</v>
      </c>
      <c r="E172" s="65" t="s">
        <v>48</v>
      </c>
      <c r="F172" s="66">
        <f t="shared" ref="F172:Q172" si="189">F173+F182</f>
        <v>989275500</v>
      </c>
      <c r="G172" s="66">
        <f t="shared" si="189"/>
        <v>0</v>
      </c>
      <c r="H172" s="66">
        <f t="shared" si="189"/>
        <v>0</v>
      </c>
      <c r="I172" s="66">
        <f t="shared" si="189"/>
        <v>0</v>
      </c>
      <c r="J172" s="66">
        <f t="shared" si="189"/>
        <v>653029750</v>
      </c>
      <c r="K172" s="66">
        <f t="shared" si="189"/>
        <v>84219400</v>
      </c>
      <c r="L172" s="66">
        <f t="shared" si="189"/>
        <v>737249150</v>
      </c>
      <c r="M172" s="66">
        <f t="shared" si="189"/>
        <v>222890221</v>
      </c>
      <c r="N172" s="66">
        <f t="shared" si="189"/>
        <v>8531500</v>
      </c>
      <c r="O172" s="66">
        <f t="shared" si="189"/>
        <v>231421721</v>
      </c>
      <c r="P172" s="66">
        <f t="shared" si="189"/>
        <v>968670871</v>
      </c>
      <c r="Q172" s="66">
        <f t="shared" si="189"/>
        <v>20604629</v>
      </c>
      <c r="R172" s="67"/>
      <c r="S172" s="68"/>
    </row>
    <row r="173" spans="1:19" s="78" customFormat="1" ht="52.5" hidden="1" customHeight="1" x14ac:dyDescent="0.3">
      <c r="A173" s="70" t="s">
        <v>130</v>
      </c>
      <c r="B173" s="140" t="s">
        <v>349</v>
      </c>
      <c r="C173" s="141" t="s">
        <v>23</v>
      </c>
      <c r="D173" s="73" t="s">
        <v>5</v>
      </c>
      <c r="E173" s="74" t="s">
        <v>49</v>
      </c>
      <c r="F173" s="75">
        <f t="shared" ref="F173:M173" si="190">SUM(F174:F181)</f>
        <v>333900000</v>
      </c>
      <c r="G173" s="75">
        <f t="shared" si="190"/>
        <v>0</v>
      </c>
      <c r="H173" s="75">
        <f t="shared" si="190"/>
        <v>0</v>
      </c>
      <c r="I173" s="75">
        <f t="shared" si="190"/>
        <v>0</v>
      </c>
      <c r="J173" s="75">
        <f t="shared" si="190"/>
        <v>240229000</v>
      </c>
      <c r="K173" s="75">
        <f t="shared" si="190"/>
        <v>17809400</v>
      </c>
      <c r="L173" s="75">
        <f t="shared" si="190"/>
        <v>258038400</v>
      </c>
      <c r="M173" s="75">
        <f t="shared" si="190"/>
        <v>61715333</v>
      </c>
      <c r="N173" s="75">
        <f>SUM(N174:N181)</f>
        <v>4819000</v>
      </c>
      <c r="O173" s="75">
        <f t="shared" ref="O173:Q173" si="191">SUM(O174:O181)</f>
        <v>66534333</v>
      </c>
      <c r="P173" s="75">
        <f t="shared" si="191"/>
        <v>324572733</v>
      </c>
      <c r="Q173" s="75">
        <f t="shared" si="191"/>
        <v>9327267</v>
      </c>
      <c r="R173" s="76">
        <v>18</v>
      </c>
      <c r="S173" s="77"/>
    </row>
    <row r="174" spans="1:19" ht="27.75" hidden="1" customHeight="1" x14ac:dyDescent="0.3">
      <c r="A174" s="79">
        <v>1</v>
      </c>
      <c r="B174" s="80" t="s">
        <v>350</v>
      </c>
      <c r="C174" s="1173" t="s">
        <v>351</v>
      </c>
      <c r="D174" s="1174"/>
      <c r="E174" s="1175"/>
      <c r="F174" s="82">
        <v>58616200</v>
      </c>
      <c r="G174" s="82">
        <v>0</v>
      </c>
      <c r="H174" s="82">
        <v>0</v>
      </c>
      <c r="I174" s="82">
        <f>SUM(G174:H174)</f>
        <v>0</v>
      </c>
      <c r="J174" s="82">
        <v>52774000</v>
      </c>
      <c r="K174" s="82">
        <v>0</v>
      </c>
      <c r="L174" s="82">
        <f>SUM(J174:K174)</f>
        <v>52774000</v>
      </c>
      <c r="M174" s="82">
        <v>1023200</v>
      </c>
      <c r="N174" s="82">
        <v>4819000</v>
      </c>
      <c r="O174" s="82">
        <f t="shared" ref="O174:O181" si="192">SUM(M174:N174)</f>
        <v>5842200</v>
      </c>
      <c r="P174" s="83">
        <f>(I174+L174+O174)</f>
        <v>58616200</v>
      </c>
      <c r="Q174" s="84">
        <f>F174-P174</f>
        <v>0</v>
      </c>
      <c r="R174" s="41"/>
      <c r="S174" s="85"/>
    </row>
    <row r="175" spans="1:19" ht="27.75" hidden="1" customHeight="1" x14ac:dyDescent="0.3">
      <c r="A175" s="86">
        <v>2</v>
      </c>
      <c r="B175" s="80" t="s">
        <v>352</v>
      </c>
      <c r="C175" s="1154" t="s">
        <v>136</v>
      </c>
      <c r="D175" s="1155"/>
      <c r="E175" s="1156"/>
      <c r="F175" s="82">
        <v>2924000</v>
      </c>
      <c r="G175" s="82">
        <v>0</v>
      </c>
      <c r="H175" s="82">
        <v>0</v>
      </c>
      <c r="I175" s="82">
        <f t="shared" ref="I175:I181" si="193">SUM(G175:H175)</f>
        <v>0</v>
      </c>
      <c r="J175" s="82">
        <v>0</v>
      </c>
      <c r="K175" s="82">
        <v>0</v>
      </c>
      <c r="L175" s="82">
        <f t="shared" ref="L175:L181" si="194">SUM(J175:K175)</f>
        <v>0</v>
      </c>
      <c r="M175" s="82">
        <v>2924000</v>
      </c>
      <c r="N175" s="82">
        <v>0</v>
      </c>
      <c r="O175" s="82">
        <f t="shared" si="192"/>
        <v>2924000</v>
      </c>
      <c r="P175" s="83">
        <f t="shared" ref="P175:P181" si="195">(I175+L175+O175)</f>
        <v>2924000</v>
      </c>
      <c r="Q175" s="84">
        <f t="shared" ref="Q175:Q181" si="196">F175-P175</f>
        <v>0</v>
      </c>
      <c r="R175" s="41"/>
      <c r="S175" s="85"/>
    </row>
    <row r="176" spans="1:19" ht="27" hidden="1" customHeight="1" x14ac:dyDescent="0.3">
      <c r="A176" s="87">
        <v>3</v>
      </c>
      <c r="B176" s="80" t="s">
        <v>353</v>
      </c>
      <c r="C176" s="1154" t="s">
        <v>24</v>
      </c>
      <c r="D176" s="1155"/>
      <c r="E176" s="1156"/>
      <c r="F176" s="90">
        <v>8239800</v>
      </c>
      <c r="G176" s="82">
        <v>0</v>
      </c>
      <c r="H176" s="82">
        <v>0</v>
      </c>
      <c r="I176" s="82">
        <f t="shared" si="193"/>
        <v>0</v>
      </c>
      <c r="J176" s="82">
        <v>6750000</v>
      </c>
      <c r="K176" s="82">
        <v>0</v>
      </c>
      <c r="L176" s="82">
        <f t="shared" si="194"/>
        <v>6750000</v>
      </c>
      <c r="M176" s="82">
        <v>1489800</v>
      </c>
      <c r="N176" s="82">
        <v>0</v>
      </c>
      <c r="O176" s="82">
        <f t="shared" si="192"/>
        <v>1489800</v>
      </c>
      <c r="P176" s="83">
        <f t="shared" si="195"/>
        <v>8239800</v>
      </c>
      <c r="Q176" s="84">
        <f t="shared" si="196"/>
        <v>0</v>
      </c>
      <c r="R176" s="41"/>
      <c r="S176" s="85"/>
    </row>
    <row r="177" spans="1:19" ht="27.75" hidden="1" customHeight="1" x14ac:dyDescent="0.3">
      <c r="A177" s="87">
        <v>4</v>
      </c>
      <c r="B177" s="80" t="s">
        <v>354</v>
      </c>
      <c r="C177" s="1154" t="s">
        <v>282</v>
      </c>
      <c r="D177" s="1155"/>
      <c r="E177" s="1156"/>
      <c r="F177" s="90">
        <v>114000000</v>
      </c>
      <c r="G177" s="82">
        <v>0</v>
      </c>
      <c r="H177" s="82">
        <v>0</v>
      </c>
      <c r="I177" s="82">
        <f t="shared" si="193"/>
        <v>0</v>
      </c>
      <c r="J177" s="82">
        <v>114000000</v>
      </c>
      <c r="K177" s="82">
        <v>0</v>
      </c>
      <c r="L177" s="82">
        <f t="shared" si="194"/>
        <v>114000000</v>
      </c>
      <c r="M177" s="82">
        <v>0</v>
      </c>
      <c r="N177" s="82">
        <v>0</v>
      </c>
      <c r="O177" s="82">
        <f t="shared" si="192"/>
        <v>0</v>
      </c>
      <c r="P177" s="83">
        <f t="shared" si="195"/>
        <v>114000000</v>
      </c>
      <c r="Q177" s="84">
        <f t="shared" si="196"/>
        <v>0</v>
      </c>
      <c r="R177" s="41"/>
      <c r="S177" s="85"/>
    </row>
    <row r="178" spans="1:19" ht="27.75" hidden="1" customHeight="1" x14ac:dyDescent="0.3">
      <c r="A178" s="87"/>
      <c r="B178" s="80" t="s">
        <v>355</v>
      </c>
      <c r="C178" s="80" t="s">
        <v>145</v>
      </c>
      <c r="D178" s="88"/>
      <c r="E178" s="89"/>
      <c r="F178" s="90">
        <v>30250000</v>
      </c>
      <c r="G178" s="82">
        <v>0</v>
      </c>
      <c r="H178" s="82">
        <v>0</v>
      </c>
      <c r="I178" s="82">
        <f t="shared" si="193"/>
        <v>0</v>
      </c>
      <c r="J178" s="82">
        <v>30245000</v>
      </c>
      <c r="K178" s="82">
        <v>0</v>
      </c>
      <c r="L178" s="82">
        <f t="shared" si="194"/>
        <v>30245000</v>
      </c>
      <c r="M178" s="82">
        <v>0</v>
      </c>
      <c r="N178" s="82">
        <v>0</v>
      </c>
      <c r="O178" s="82">
        <f t="shared" si="192"/>
        <v>0</v>
      </c>
      <c r="P178" s="83">
        <f t="shared" si="195"/>
        <v>30245000</v>
      </c>
      <c r="Q178" s="84">
        <f t="shared" si="196"/>
        <v>5000</v>
      </c>
      <c r="R178" s="41"/>
      <c r="S178" s="85"/>
    </row>
    <row r="179" spans="1:19" ht="30" hidden="1" customHeight="1" x14ac:dyDescent="0.3">
      <c r="A179" s="87">
        <v>5</v>
      </c>
      <c r="B179" s="80" t="s">
        <v>356</v>
      </c>
      <c r="C179" s="1154" t="s">
        <v>307</v>
      </c>
      <c r="D179" s="1155"/>
      <c r="E179" s="1156"/>
      <c r="F179" s="90">
        <v>0</v>
      </c>
      <c r="G179" s="82">
        <v>0</v>
      </c>
      <c r="H179" s="82">
        <v>0</v>
      </c>
      <c r="I179" s="82">
        <f t="shared" si="193"/>
        <v>0</v>
      </c>
      <c r="J179" s="82">
        <v>0</v>
      </c>
      <c r="K179" s="82">
        <v>0</v>
      </c>
      <c r="L179" s="82">
        <f t="shared" si="194"/>
        <v>0</v>
      </c>
      <c r="M179" s="82">
        <v>0</v>
      </c>
      <c r="N179" s="82">
        <v>0</v>
      </c>
      <c r="O179" s="82">
        <f t="shared" si="192"/>
        <v>0</v>
      </c>
      <c r="P179" s="83">
        <f t="shared" si="195"/>
        <v>0</v>
      </c>
      <c r="Q179" s="84">
        <f t="shared" si="196"/>
        <v>0</v>
      </c>
      <c r="R179" s="41"/>
      <c r="S179" s="85"/>
    </row>
    <row r="180" spans="1:19" ht="30" hidden="1" customHeight="1" x14ac:dyDescent="0.3">
      <c r="A180" s="87"/>
      <c r="B180" s="80" t="s">
        <v>357</v>
      </c>
      <c r="C180" s="1154" t="s">
        <v>208</v>
      </c>
      <c r="D180" s="1155"/>
      <c r="E180" s="1156"/>
      <c r="F180" s="90">
        <v>72340000</v>
      </c>
      <c r="G180" s="82">
        <v>0</v>
      </c>
      <c r="H180" s="82">
        <v>0</v>
      </c>
      <c r="I180" s="82">
        <f t="shared" si="193"/>
        <v>0</v>
      </c>
      <c r="J180" s="82">
        <v>0</v>
      </c>
      <c r="K180" s="82">
        <v>6799400</v>
      </c>
      <c r="L180" s="82">
        <f t="shared" si="194"/>
        <v>6799400</v>
      </c>
      <c r="M180" s="82">
        <v>56278333</v>
      </c>
      <c r="N180" s="82">
        <v>0</v>
      </c>
      <c r="O180" s="82">
        <f t="shared" si="192"/>
        <v>56278333</v>
      </c>
      <c r="P180" s="83">
        <f t="shared" si="195"/>
        <v>63077733</v>
      </c>
      <c r="Q180" s="84">
        <f t="shared" si="196"/>
        <v>9262267</v>
      </c>
      <c r="R180" s="41"/>
      <c r="S180" s="85"/>
    </row>
    <row r="181" spans="1:19" ht="30" hidden="1" customHeight="1" x14ac:dyDescent="0.3">
      <c r="A181" s="87">
        <v>6</v>
      </c>
      <c r="B181" s="80" t="s">
        <v>358</v>
      </c>
      <c r="C181" s="1182" t="s">
        <v>233</v>
      </c>
      <c r="D181" s="1183"/>
      <c r="E181" s="1184"/>
      <c r="F181" s="90">
        <v>47530000</v>
      </c>
      <c r="G181" s="82">
        <v>0</v>
      </c>
      <c r="H181" s="82">
        <v>0</v>
      </c>
      <c r="I181" s="82">
        <f t="shared" si="193"/>
        <v>0</v>
      </c>
      <c r="J181" s="82">
        <v>36460000</v>
      </c>
      <c r="K181" s="82">
        <v>11010000</v>
      </c>
      <c r="L181" s="82">
        <f t="shared" si="194"/>
        <v>47470000</v>
      </c>
      <c r="M181" s="82">
        <v>0</v>
      </c>
      <c r="N181" s="82">
        <v>0</v>
      </c>
      <c r="O181" s="82">
        <f t="shared" si="192"/>
        <v>0</v>
      </c>
      <c r="P181" s="83">
        <f t="shared" si="195"/>
        <v>47470000</v>
      </c>
      <c r="Q181" s="84">
        <f t="shared" si="196"/>
        <v>60000</v>
      </c>
      <c r="R181" s="41"/>
      <c r="S181" s="85"/>
    </row>
    <row r="182" spans="1:19" s="78" customFormat="1" ht="42" hidden="1" customHeight="1" x14ac:dyDescent="0.3">
      <c r="A182" s="70" t="s">
        <v>146</v>
      </c>
      <c r="B182" s="140" t="s">
        <v>359</v>
      </c>
      <c r="C182" s="141" t="s">
        <v>23</v>
      </c>
      <c r="D182" s="73" t="s">
        <v>5</v>
      </c>
      <c r="E182" s="74" t="s">
        <v>50</v>
      </c>
      <c r="F182" s="75">
        <f>SUM(F183:F191)</f>
        <v>655375500</v>
      </c>
      <c r="G182" s="75">
        <f t="shared" ref="G182:M182" si="197">SUM(G183:G191)</f>
        <v>0</v>
      </c>
      <c r="H182" s="75">
        <f t="shared" si="197"/>
        <v>0</v>
      </c>
      <c r="I182" s="75">
        <f>SUM(I183:I191)</f>
        <v>0</v>
      </c>
      <c r="J182" s="75">
        <f t="shared" si="197"/>
        <v>412800750</v>
      </c>
      <c r="K182" s="75">
        <f t="shared" si="197"/>
        <v>66410000</v>
      </c>
      <c r="L182" s="75">
        <f t="shared" si="197"/>
        <v>479210750</v>
      </c>
      <c r="M182" s="75">
        <f t="shared" si="197"/>
        <v>161174888</v>
      </c>
      <c r="N182" s="75">
        <f>SUM(N183:N191)</f>
        <v>3712500</v>
      </c>
      <c r="O182" s="75">
        <f t="shared" ref="O182:Q182" si="198">SUM(O183:O191)</f>
        <v>164887388</v>
      </c>
      <c r="P182" s="75">
        <f t="shared" si="198"/>
        <v>644098138</v>
      </c>
      <c r="Q182" s="75">
        <f t="shared" si="198"/>
        <v>11277362</v>
      </c>
      <c r="R182" s="76">
        <v>19</v>
      </c>
      <c r="S182" s="77"/>
    </row>
    <row r="183" spans="1:19" ht="26.25" hidden="1" customHeight="1" x14ac:dyDescent="0.3">
      <c r="A183" s="79">
        <v>1</v>
      </c>
      <c r="B183" s="80" t="s">
        <v>360</v>
      </c>
      <c r="C183" s="1173" t="s">
        <v>279</v>
      </c>
      <c r="D183" s="1174"/>
      <c r="E183" s="1175"/>
      <c r="F183" s="82">
        <v>22633500</v>
      </c>
      <c r="G183" s="82">
        <v>0</v>
      </c>
      <c r="H183" s="82">
        <v>0</v>
      </c>
      <c r="I183" s="82">
        <f>SUM(G183:H183)</f>
        <v>0</v>
      </c>
      <c r="J183" s="82">
        <v>17138900</v>
      </c>
      <c r="K183" s="82">
        <v>0</v>
      </c>
      <c r="L183" s="82">
        <f>SUM(J183:K183)</f>
        <v>17138900</v>
      </c>
      <c r="M183" s="82">
        <v>4257100</v>
      </c>
      <c r="N183" s="82">
        <v>1237500</v>
      </c>
      <c r="O183" s="82">
        <f t="shared" ref="O183:O191" si="199">SUM(M183:N183)</f>
        <v>5494600</v>
      </c>
      <c r="P183" s="83">
        <f>(I183+L183+O183)</f>
        <v>22633500</v>
      </c>
      <c r="Q183" s="84">
        <f>F183-P183</f>
        <v>0</v>
      </c>
      <c r="R183" s="41"/>
      <c r="S183" s="85"/>
    </row>
    <row r="184" spans="1:19" ht="26.25" hidden="1" customHeight="1" x14ac:dyDescent="0.3">
      <c r="A184" s="86">
        <v>2</v>
      </c>
      <c r="B184" s="80" t="s">
        <v>361</v>
      </c>
      <c r="C184" s="1154" t="s">
        <v>136</v>
      </c>
      <c r="D184" s="1155"/>
      <c r="E184" s="1156"/>
      <c r="F184" s="82">
        <v>6579000</v>
      </c>
      <c r="G184" s="82">
        <v>0</v>
      </c>
      <c r="H184" s="82">
        <v>0</v>
      </c>
      <c r="I184" s="82">
        <f t="shared" ref="I184:I191" si="200">SUM(G184:H184)</f>
        <v>0</v>
      </c>
      <c r="J184" s="82">
        <v>4751500</v>
      </c>
      <c r="K184" s="82">
        <v>0</v>
      </c>
      <c r="L184" s="82">
        <f t="shared" ref="L184:L191" si="201">SUM(J184:K184)</f>
        <v>4751500</v>
      </c>
      <c r="M184" s="82">
        <v>1827500</v>
      </c>
      <c r="N184" s="82">
        <v>0</v>
      </c>
      <c r="O184" s="82">
        <f t="shared" si="199"/>
        <v>1827500</v>
      </c>
      <c r="P184" s="83">
        <f t="shared" ref="P184:P191" si="202">(I184+L184+O184)</f>
        <v>6579000</v>
      </c>
      <c r="Q184" s="84">
        <f t="shared" ref="Q184:Q191" si="203">F184-P184</f>
        <v>0</v>
      </c>
      <c r="R184" s="41"/>
      <c r="S184" s="85"/>
    </row>
    <row r="185" spans="1:19" ht="28.5" hidden="1" customHeight="1" x14ac:dyDescent="0.3">
      <c r="A185" s="87">
        <v>3</v>
      </c>
      <c r="B185" s="80" t="s">
        <v>362</v>
      </c>
      <c r="C185" s="1154" t="s">
        <v>24</v>
      </c>
      <c r="D185" s="1155"/>
      <c r="E185" s="1156"/>
      <c r="F185" s="90">
        <v>24267000</v>
      </c>
      <c r="G185" s="82">
        <v>0</v>
      </c>
      <c r="H185" s="82">
        <v>0</v>
      </c>
      <c r="I185" s="82">
        <f t="shared" si="200"/>
        <v>0</v>
      </c>
      <c r="J185" s="82">
        <v>23691000</v>
      </c>
      <c r="K185" s="82">
        <v>0</v>
      </c>
      <c r="L185" s="82">
        <f t="shared" si="201"/>
        <v>23691000</v>
      </c>
      <c r="M185" s="82">
        <v>576000</v>
      </c>
      <c r="N185" s="82">
        <v>0</v>
      </c>
      <c r="O185" s="82">
        <f t="shared" si="199"/>
        <v>576000</v>
      </c>
      <c r="P185" s="83">
        <f t="shared" si="202"/>
        <v>24267000</v>
      </c>
      <c r="Q185" s="84">
        <f t="shared" si="203"/>
        <v>0</v>
      </c>
      <c r="R185" s="41"/>
      <c r="S185" s="85"/>
    </row>
    <row r="186" spans="1:19" ht="23.25" hidden="1" customHeight="1" x14ac:dyDescent="0.3">
      <c r="A186" s="87">
        <v>4</v>
      </c>
      <c r="B186" s="80" t="s">
        <v>363</v>
      </c>
      <c r="C186" s="1154" t="s">
        <v>139</v>
      </c>
      <c r="D186" s="1155"/>
      <c r="E186" s="1156"/>
      <c r="F186" s="90">
        <v>15200000</v>
      </c>
      <c r="G186" s="82">
        <v>0</v>
      </c>
      <c r="H186" s="82">
        <v>0</v>
      </c>
      <c r="I186" s="82">
        <f t="shared" si="200"/>
        <v>0</v>
      </c>
      <c r="J186" s="82">
        <v>0</v>
      </c>
      <c r="K186" s="82">
        <v>0</v>
      </c>
      <c r="L186" s="82">
        <f t="shared" si="201"/>
        <v>0</v>
      </c>
      <c r="M186" s="82">
        <v>12550000</v>
      </c>
      <c r="N186" s="82">
        <v>2475000</v>
      </c>
      <c r="O186" s="82">
        <f t="shared" si="199"/>
        <v>15025000</v>
      </c>
      <c r="P186" s="83">
        <f t="shared" si="202"/>
        <v>15025000</v>
      </c>
      <c r="Q186" s="84">
        <f t="shared" si="203"/>
        <v>175000</v>
      </c>
      <c r="R186" s="41"/>
      <c r="S186" s="85"/>
    </row>
    <row r="187" spans="1:19" ht="23.25" hidden="1" customHeight="1" x14ac:dyDescent="0.3">
      <c r="A187" s="87">
        <v>5</v>
      </c>
      <c r="B187" s="80" t="s">
        <v>364</v>
      </c>
      <c r="C187" s="1154" t="s">
        <v>141</v>
      </c>
      <c r="D187" s="1155"/>
      <c r="E187" s="1156"/>
      <c r="F187" s="90">
        <v>107345000</v>
      </c>
      <c r="G187" s="82">
        <v>0</v>
      </c>
      <c r="H187" s="82">
        <v>0</v>
      </c>
      <c r="I187" s="82">
        <f t="shared" si="200"/>
        <v>0</v>
      </c>
      <c r="J187" s="82">
        <v>88655000</v>
      </c>
      <c r="K187" s="82">
        <v>4620000</v>
      </c>
      <c r="L187" s="82">
        <f t="shared" si="201"/>
        <v>93275000</v>
      </c>
      <c r="M187" s="82">
        <v>5250000</v>
      </c>
      <c r="N187" s="82">
        <v>0</v>
      </c>
      <c r="O187" s="82">
        <f t="shared" si="199"/>
        <v>5250000</v>
      </c>
      <c r="P187" s="83">
        <f t="shared" si="202"/>
        <v>98525000</v>
      </c>
      <c r="Q187" s="84">
        <f t="shared" si="203"/>
        <v>8820000</v>
      </c>
      <c r="R187" s="41"/>
      <c r="S187" s="85"/>
    </row>
    <row r="188" spans="1:19" ht="30.6" hidden="1" customHeight="1" x14ac:dyDescent="0.3">
      <c r="A188" s="87">
        <v>6</v>
      </c>
      <c r="B188" s="80" t="s">
        <v>365</v>
      </c>
      <c r="C188" s="1154" t="s">
        <v>205</v>
      </c>
      <c r="D188" s="1155"/>
      <c r="E188" s="1156"/>
      <c r="F188" s="90">
        <v>218300000</v>
      </c>
      <c r="G188" s="82">
        <v>0</v>
      </c>
      <c r="H188" s="82">
        <v>0</v>
      </c>
      <c r="I188" s="82">
        <f t="shared" si="200"/>
        <v>0</v>
      </c>
      <c r="J188" s="82">
        <v>179100000</v>
      </c>
      <c r="K188" s="82">
        <v>39200000</v>
      </c>
      <c r="L188" s="82">
        <f t="shared" si="201"/>
        <v>218300000</v>
      </c>
      <c r="M188" s="82">
        <v>0</v>
      </c>
      <c r="N188" s="82">
        <v>0</v>
      </c>
      <c r="O188" s="82">
        <f t="shared" si="199"/>
        <v>0</v>
      </c>
      <c r="P188" s="83">
        <f t="shared" si="202"/>
        <v>218300000</v>
      </c>
      <c r="Q188" s="84">
        <f t="shared" si="203"/>
        <v>0</v>
      </c>
      <c r="R188" s="41"/>
      <c r="S188" s="85"/>
    </row>
    <row r="189" spans="1:19" ht="23.25" hidden="1" customHeight="1" x14ac:dyDescent="0.3">
      <c r="A189" s="87">
        <v>7</v>
      </c>
      <c r="B189" s="80" t="s">
        <v>366</v>
      </c>
      <c r="C189" s="1154" t="s">
        <v>145</v>
      </c>
      <c r="D189" s="1155"/>
      <c r="E189" s="1156"/>
      <c r="F189" s="90">
        <v>99776000</v>
      </c>
      <c r="G189" s="82">
        <v>0</v>
      </c>
      <c r="H189" s="82">
        <v>0</v>
      </c>
      <c r="I189" s="82">
        <f t="shared" si="200"/>
        <v>0</v>
      </c>
      <c r="J189" s="82">
        <v>99464350</v>
      </c>
      <c r="K189" s="82">
        <v>0</v>
      </c>
      <c r="L189" s="82">
        <f t="shared" si="201"/>
        <v>99464350</v>
      </c>
      <c r="M189" s="82">
        <v>0</v>
      </c>
      <c r="N189" s="82">
        <v>0</v>
      </c>
      <c r="O189" s="82">
        <f t="shared" si="199"/>
        <v>0</v>
      </c>
      <c r="P189" s="83">
        <f t="shared" si="202"/>
        <v>99464350</v>
      </c>
      <c r="Q189" s="84">
        <f t="shared" si="203"/>
        <v>311650</v>
      </c>
      <c r="R189" s="41"/>
      <c r="S189" s="85"/>
    </row>
    <row r="190" spans="1:19" ht="23.25" hidden="1" customHeight="1" x14ac:dyDescent="0.3">
      <c r="A190" s="87">
        <v>8</v>
      </c>
      <c r="B190" s="80" t="s">
        <v>367</v>
      </c>
      <c r="C190" s="1154" t="s">
        <v>208</v>
      </c>
      <c r="D190" s="1155"/>
      <c r="E190" s="1156"/>
      <c r="F190" s="90">
        <v>146650000</v>
      </c>
      <c r="G190" s="82">
        <v>0</v>
      </c>
      <c r="H190" s="82">
        <v>0</v>
      </c>
      <c r="I190" s="82">
        <f t="shared" si="200"/>
        <v>0</v>
      </c>
      <c r="J190" s="82">
        <v>0</v>
      </c>
      <c r="K190" s="82">
        <v>8000000</v>
      </c>
      <c r="L190" s="82">
        <f t="shared" si="201"/>
        <v>8000000</v>
      </c>
      <c r="M190" s="82">
        <v>136714288</v>
      </c>
      <c r="N190" s="82">
        <v>0</v>
      </c>
      <c r="O190" s="82">
        <f t="shared" si="199"/>
        <v>136714288</v>
      </c>
      <c r="P190" s="83">
        <f t="shared" si="202"/>
        <v>144714288</v>
      </c>
      <c r="Q190" s="84">
        <f t="shared" si="203"/>
        <v>1935712</v>
      </c>
      <c r="R190" s="41"/>
      <c r="S190" s="85"/>
    </row>
    <row r="191" spans="1:19" ht="20.25" hidden="1" customHeight="1" x14ac:dyDescent="0.3">
      <c r="A191" s="87">
        <v>9</v>
      </c>
      <c r="B191" s="80" t="s">
        <v>358</v>
      </c>
      <c r="C191" s="1182" t="s">
        <v>233</v>
      </c>
      <c r="D191" s="1183"/>
      <c r="E191" s="1184"/>
      <c r="F191" s="90">
        <v>14625000</v>
      </c>
      <c r="G191" s="82">
        <v>0</v>
      </c>
      <c r="H191" s="82">
        <v>0</v>
      </c>
      <c r="I191" s="82">
        <f t="shared" si="200"/>
        <v>0</v>
      </c>
      <c r="J191" s="82">
        <v>0</v>
      </c>
      <c r="K191" s="82">
        <v>14590000</v>
      </c>
      <c r="L191" s="82">
        <f t="shared" si="201"/>
        <v>14590000</v>
      </c>
      <c r="M191" s="82">
        <v>0</v>
      </c>
      <c r="N191" s="82">
        <v>0</v>
      </c>
      <c r="O191" s="82">
        <f t="shared" si="199"/>
        <v>0</v>
      </c>
      <c r="P191" s="83">
        <f t="shared" si="202"/>
        <v>14590000</v>
      </c>
      <c r="Q191" s="84">
        <f t="shared" si="203"/>
        <v>35000</v>
      </c>
      <c r="R191" s="41"/>
      <c r="S191" s="85"/>
    </row>
    <row r="192" spans="1:19" s="149" customFormat="1" ht="18.75" hidden="1" customHeight="1" x14ac:dyDescent="0.3">
      <c r="A192" s="151" t="s">
        <v>368</v>
      </c>
      <c r="B192" s="152" t="s">
        <v>51</v>
      </c>
      <c r="C192" s="152" t="s">
        <v>45</v>
      </c>
      <c r="D192" s="153" t="s">
        <v>5</v>
      </c>
      <c r="E192" s="154" t="s">
        <v>52</v>
      </c>
      <c r="F192" s="155">
        <f>F193</f>
        <v>1351532900</v>
      </c>
      <c r="G192" s="155">
        <f t="shared" ref="G192:M192" si="204">G193</f>
        <v>0</v>
      </c>
      <c r="H192" s="155">
        <f t="shared" si="204"/>
        <v>0</v>
      </c>
      <c r="I192" s="155">
        <f t="shared" si="204"/>
        <v>0</v>
      </c>
      <c r="J192" s="155">
        <f t="shared" si="204"/>
        <v>585498300</v>
      </c>
      <c r="K192" s="155">
        <f t="shared" si="204"/>
        <v>178778224</v>
      </c>
      <c r="L192" s="155">
        <f t="shared" si="204"/>
        <v>764276524</v>
      </c>
      <c r="M192" s="155">
        <f t="shared" si="204"/>
        <v>211348466</v>
      </c>
      <c r="N192" s="155">
        <f>N193</f>
        <v>28380934</v>
      </c>
      <c r="O192" s="155">
        <f t="shared" ref="O192:Q192" si="205">O193</f>
        <v>239729400</v>
      </c>
      <c r="P192" s="155">
        <f t="shared" si="205"/>
        <v>1004005924</v>
      </c>
      <c r="Q192" s="155">
        <f t="shared" si="205"/>
        <v>347526976</v>
      </c>
      <c r="R192" s="147"/>
      <c r="S192" s="148"/>
    </row>
    <row r="193" spans="1:19" s="163" customFormat="1" ht="27" hidden="1" customHeight="1" x14ac:dyDescent="0.3">
      <c r="A193" s="156">
        <v>10</v>
      </c>
      <c r="B193" s="157" t="s">
        <v>369</v>
      </c>
      <c r="C193" s="157" t="s">
        <v>22</v>
      </c>
      <c r="D193" s="158" t="s">
        <v>5</v>
      </c>
      <c r="E193" s="159" t="s">
        <v>52</v>
      </c>
      <c r="F193" s="160">
        <f t="shared" ref="F193:Q193" si="206">F194+F204+F213+F222+F231+F239+F250+F262</f>
        <v>1351532900</v>
      </c>
      <c r="G193" s="160">
        <f t="shared" si="206"/>
        <v>0</v>
      </c>
      <c r="H193" s="160">
        <f t="shared" si="206"/>
        <v>0</v>
      </c>
      <c r="I193" s="160">
        <f t="shared" si="206"/>
        <v>0</v>
      </c>
      <c r="J193" s="160">
        <f t="shared" si="206"/>
        <v>585498300</v>
      </c>
      <c r="K193" s="160">
        <f t="shared" si="206"/>
        <v>178778224</v>
      </c>
      <c r="L193" s="160">
        <f t="shared" si="206"/>
        <v>764276524</v>
      </c>
      <c r="M193" s="160">
        <f t="shared" si="206"/>
        <v>211348466</v>
      </c>
      <c r="N193" s="160">
        <f t="shared" si="206"/>
        <v>28380934</v>
      </c>
      <c r="O193" s="160">
        <f t="shared" si="206"/>
        <v>239729400</v>
      </c>
      <c r="P193" s="160">
        <f t="shared" si="206"/>
        <v>1004005924</v>
      </c>
      <c r="Q193" s="160">
        <f t="shared" si="206"/>
        <v>347526976</v>
      </c>
      <c r="R193" s="161"/>
      <c r="S193" s="162"/>
    </row>
    <row r="194" spans="1:19" s="78" customFormat="1" ht="42" hidden="1" customHeight="1" x14ac:dyDescent="0.3">
      <c r="A194" s="70" t="s">
        <v>130</v>
      </c>
      <c r="B194" s="140" t="s">
        <v>370</v>
      </c>
      <c r="C194" s="141" t="s">
        <v>23</v>
      </c>
      <c r="D194" s="73" t="s">
        <v>5</v>
      </c>
      <c r="E194" s="74" t="s">
        <v>53</v>
      </c>
      <c r="F194" s="75">
        <f>SUM(F195:F203)</f>
        <v>174705000</v>
      </c>
      <c r="G194" s="75">
        <f t="shared" ref="G194:M194" si="207">SUM(G195:G203)</f>
        <v>0</v>
      </c>
      <c r="H194" s="75">
        <f t="shared" si="207"/>
        <v>0</v>
      </c>
      <c r="I194" s="75">
        <f t="shared" si="207"/>
        <v>0</v>
      </c>
      <c r="J194" s="75">
        <f t="shared" si="207"/>
        <v>141293000</v>
      </c>
      <c r="K194" s="75">
        <f t="shared" si="207"/>
        <v>0</v>
      </c>
      <c r="L194" s="75">
        <f t="shared" si="207"/>
        <v>141293000</v>
      </c>
      <c r="M194" s="75">
        <f t="shared" si="207"/>
        <v>32145890</v>
      </c>
      <c r="N194" s="75">
        <f>SUM(N195:N203)</f>
        <v>0</v>
      </c>
      <c r="O194" s="75">
        <f t="shared" ref="O194:Q194" si="208">SUM(O195:O203)</f>
        <v>32145890</v>
      </c>
      <c r="P194" s="75">
        <f t="shared" si="208"/>
        <v>173438890</v>
      </c>
      <c r="Q194" s="75">
        <f t="shared" si="208"/>
        <v>1266110</v>
      </c>
      <c r="R194" s="76">
        <v>19</v>
      </c>
      <c r="S194" s="77"/>
    </row>
    <row r="195" spans="1:19" ht="26.25" hidden="1" customHeight="1" x14ac:dyDescent="0.3">
      <c r="A195" s="79">
        <v>1</v>
      </c>
      <c r="B195" s="80" t="s">
        <v>371</v>
      </c>
      <c r="C195" s="1173" t="s">
        <v>279</v>
      </c>
      <c r="D195" s="1174"/>
      <c r="E195" s="1175"/>
      <c r="F195" s="82">
        <v>14969000</v>
      </c>
      <c r="G195" s="82">
        <v>0</v>
      </c>
      <c r="H195" s="82">
        <v>0</v>
      </c>
      <c r="I195" s="82">
        <f>SUM(G195:H195)</f>
        <v>0</v>
      </c>
      <c r="J195" s="82">
        <v>12750000</v>
      </c>
      <c r="K195" s="82">
        <v>0</v>
      </c>
      <c r="L195" s="82">
        <f>SUM(J195:K195)</f>
        <v>12750000</v>
      </c>
      <c r="M195" s="82">
        <v>2218000</v>
      </c>
      <c r="N195" s="82">
        <v>0</v>
      </c>
      <c r="O195" s="82">
        <f t="shared" ref="O195:O203" si="209">SUM(M195:N195)</f>
        <v>2218000</v>
      </c>
      <c r="P195" s="83">
        <f>(I195+L195+O195)</f>
        <v>14968000</v>
      </c>
      <c r="Q195" s="84">
        <f>F195-P195</f>
        <v>1000</v>
      </c>
      <c r="R195" s="41"/>
      <c r="S195" s="85"/>
    </row>
    <row r="196" spans="1:19" ht="26.25" hidden="1" customHeight="1" x14ac:dyDescent="0.3">
      <c r="A196" s="86">
        <v>2</v>
      </c>
      <c r="B196" s="80" t="s">
        <v>372</v>
      </c>
      <c r="C196" s="1176" t="s">
        <v>136</v>
      </c>
      <c r="D196" s="1177"/>
      <c r="E196" s="1178"/>
      <c r="F196" s="82">
        <v>2193000</v>
      </c>
      <c r="G196" s="82">
        <v>0</v>
      </c>
      <c r="H196" s="82">
        <v>0</v>
      </c>
      <c r="I196" s="82">
        <f t="shared" ref="I196:I203" si="210">SUM(G196:H196)</f>
        <v>0</v>
      </c>
      <c r="J196" s="82">
        <v>0</v>
      </c>
      <c r="K196" s="82">
        <v>0</v>
      </c>
      <c r="L196" s="82">
        <f t="shared" ref="L196:L203" si="211">SUM(J196:K196)</f>
        <v>0</v>
      </c>
      <c r="M196" s="82">
        <v>2193000</v>
      </c>
      <c r="N196" s="82">
        <v>0</v>
      </c>
      <c r="O196" s="82">
        <f t="shared" si="209"/>
        <v>2193000</v>
      </c>
      <c r="P196" s="83">
        <f t="shared" ref="P196:P203" si="212">(I196+L196+O196)</f>
        <v>2193000</v>
      </c>
      <c r="Q196" s="84">
        <f t="shared" ref="Q196:Q203" si="213">F196-P196</f>
        <v>0</v>
      </c>
      <c r="R196" s="41"/>
      <c r="S196" s="85"/>
    </row>
    <row r="197" spans="1:19" ht="28.5" hidden="1" customHeight="1" x14ac:dyDescent="0.3">
      <c r="A197" s="87">
        <v>3</v>
      </c>
      <c r="B197" s="80" t="s">
        <v>373</v>
      </c>
      <c r="C197" s="1154" t="s">
        <v>24</v>
      </c>
      <c r="D197" s="1155"/>
      <c r="E197" s="1156"/>
      <c r="F197" s="90">
        <v>14898000</v>
      </c>
      <c r="G197" s="82">
        <v>0</v>
      </c>
      <c r="H197" s="82">
        <v>0</v>
      </c>
      <c r="I197" s="82">
        <f t="shared" si="210"/>
        <v>0</v>
      </c>
      <c r="J197" s="82">
        <v>14898000</v>
      </c>
      <c r="K197" s="82">
        <v>0</v>
      </c>
      <c r="L197" s="82">
        <f t="shared" si="211"/>
        <v>14898000</v>
      </c>
      <c r="M197" s="82">
        <v>0</v>
      </c>
      <c r="N197" s="82">
        <v>0</v>
      </c>
      <c r="O197" s="82">
        <f t="shared" si="209"/>
        <v>0</v>
      </c>
      <c r="P197" s="83">
        <f t="shared" si="212"/>
        <v>14898000</v>
      </c>
      <c r="Q197" s="84">
        <f t="shared" si="213"/>
        <v>0</v>
      </c>
      <c r="R197" s="41"/>
      <c r="S197" s="85"/>
    </row>
    <row r="198" spans="1:19" ht="25.5" hidden="1" customHeight="1" x14ac:dyDescent="0.3">
      <c r="A198" s="87">
        <v>4</v>
      </c>
      <c r="B198" s="80" t="s">
        <v>374</v>
      </c>
      <c r="C198" s="1154" t="s">
        <v>139</v>
      </c>
      <c r="D198" s="1155"/>
      <c r="E198" s="1156"/>
      <c r="F198" s="90">
        <v>4500000</v>
      </c>
      <c r="G198" s="82">
        <v>0</v>
      </c>
      <c r="H198" s="82">
        <v>0</v>
      </c>
      <c r="I198" s="82">
        <f t="shared" si="210"/>
        <v>0</v>
      </c>
      <c r="J198" s="82">
        <v>0</v>
      </c>
      <c r="K198" s="82">
        <v>0</v>
      </c>
      <c r="L198" s="82">
        <f t="shared" si="211"/>
        <v>0</v>
      </c>
      <c r="M198" s="82">
        <v>3600000</v>
      </c>
      <c r="N198" s="82">
        <v>0</v>
      </c>
      <c r="O198" s="82">
        <f t="shared" si="209"/>
        <v>3600000</v>
      </c>
      <c r="P198" s="83">
        <f t="shared" si="212"/>
        <v>3600000</v>
      </c>
      <c r="Q198" s="84">
        <f t="shared" si="213"/>
        <v>900000</v>
      </c>
      <c r="R198" s="41"/>
      <c r="S198" s="85"/>
    </row>
    <row r="199" spans="1:19" ht="25.5" hidden="1" customHeight="1" x14ac:dyDescent="0.3">
      <c r="A199" s="87">
        <v>5</v>
      </c>
      <c r="B199" s="80" t="s">
        <v>375</v>
      </c>
      <c r="C199" s="1167" t="s">
        <v>141</v>
      </c>
      <c r="D199" s="1168"/>
      <c r="E199" s="1169"/>
      <c r="F199" s="90">
        <v>4830000</v>
      </c>
      <c r="G199" s="82">
        <v>0</v>
      </c>
      <c r="H199" s="82">
        <v>0</v>
      </c>
      <c r="I199" s="82">
        <f t="shared" si="210"/>
        <v>0</v>
      </c>
      <c r="J199" s="82">
        <v>4830000</v>
      </c>
      <c r="K199" s="82">
        <v>0</v>
      </c>
      <c r="L199" s="82">
        <f t="shared" si="211"/>
        <v>4830000</v>
      </c>
      <c r="M199" s="82">
        <v>0</v>
      </c>
      <c r="N199" s="82">
        <v>0</v>
      </c>
      <c r="O199" s="82">
        <f t="shared" si="209"/>
        <v>0</v>
      </c>
      <c r="P199" s="83">
        <f t="shared" si="212"/>
        <v>4830000</v>
      </c>
      <c r="Q199" s="84">
        <f t="shared" si="213"/>
        <v>0</v>
      </c>
      <c r="R199" s="41"/>
      <c r="S199" s="85"/>
    </row>
    <row r="200" spans="1:19" ht="29.25" hidden="1" customHeight="1" x14ac:dyDescent="0.3">
      <c r="A200" s="87">
        <v>6</v>
      </c>
      <c r="B200" s="80" t="s">
        <v>376</v>
      </c>
      <c r="C200" s="1154" t="s">
        <v>205</v>
      </c>
      <c r="D200" s="1155"/>
      <c r="E200" s="1156"/>
      <c r="F200" s="90">
        <v>73600000</v>
      </c>
      <c r="G200" s="82">
        <v>0</v>
      </c>
      <c r="H200" s="82">
        <v>0</v>
      </c>
      <c r="I200" s="82">
        <f t="shared" si="210"/>
        <v>0</v>
      </c>
      <c r="J200" s="82">
        <v>73600000</v>
      </c>
      <c r="K200" s="82">
        <v>0</v>
      </c>
      <c r="L200" s="82">
        <f t="shared" si="211"/>
        <v>73600000</v>
      </c>
      <c r="M200" s="82">
        <v>0</v>
      </c>
      <c r="N200" s="82">
        <v>0</v>
      </c>
      <c r="O200" s="82">
        <f t="shared" si="209"/>
        <v>0</v>
      </c>
      <c r="P200" s="83">
        <f t="shared" si="212"/>
        <v>73600000</v>
      </c>
      <c r="Q200" s="84">
        <f t="shared" si="213"/>
        <v>0</v>
      </c>
      <c r="R200" s="41"/>
      <c r="S200" s="85"/>
    </row>
    <row r="201" spans="1:19" ht="23.25" hidden="1" customHeight="1" x14ac:dyDescent="0.3">
      <c r="A201" s="87">
        <v>7</v>
      </c>
      <c r="B201" s="80" t="s">
        <v>377</v>
      </c>
      <c r="C201" s="1154" t="s">
        <v>145</v>
      </c>
      <c r="D201" s="1155"/>
      <c r="E201" s="1156"/>
      <c r="F201" s="90">
        <v>13920000</v>
      </c>
      <c r="G201" s="82">
        <v>0</v>
      </c>
      <c r="H201" s="82">
        <v>0</v>
      </c>
      <c r="I201" s="82">
        <f t="shared" si="210"/>
        <v>0</v>
      </c>
      <c r="J201" s="82">
        <v>13920000</v>
      </c>
      <c r="K201" s="82">
        <v>0</v>
      </c>
      <c r="L201" s="82">
        <f t="shared" si="211"/>
        <v>13920000</v>
      </c>
      <c r="M201" s="82">
        <v>0</v>
      </c>
      <c r="N201" s="82">
        <v>0</v>
      </c>
      <c r="O201" s="82">
        <f t="shared" si="209"/>
        <v>0</v>
      </c>
      <c r="P201" s="83">
        <f t="shared" si="212"/>
        <v>13920000</v>
      </c>
      <c r="Q201" s="84">
        <f t="shared" si="213"/>
        <v>0</v>
      </c>
      <c r="R201" s="41"/>
      <c r="S201" s="85"/>
    </row>
    <row r="202" spans="1:19" ht="23.25" hidden="1" customHeight="1" x14ac:dyDescent="0.3">
      <c r="A202" s="87">
        <v>8</v>
      </c>
      <c r="B202" s="80" t="s">
        <v>378</v>
      </c>
      <c r="C202" s="1154" t="s">
        <v>208</v>
      </c>
      <c r="D202" s="1155"/>
      <c r="E202" s="1156"/>
      <c r="F202" s="90">
        <v>24150000</v>
      </c>
      <c r="G202" s="82">
        <v>0</v>
      </c>
      <c r="H202" s="82">
        <v>0</v>
      </c>
      <c r="I202" s="82">
        <f t="shared" si="210"/>
        <v>0</v>
      </c>
      <c r="J202" s="82">
        <v>0</v>
      </c>
      <c r="K202" s="82">
        <v>0</v>
      </c>
      <c r="L202" s="82">
        <f t="shared" si="211"/>
        <v>0</v>
      </c>
      <c r="M202" s="82">
        <v>24134890</v>
      </c>
      <c r="N202" s="82">
        <v>0</v>
      </c>
      <c r="O202" s="82">
        <f t="shared" si="209"/>
        <v>24134890</v>
      </c>
      <c r="P202" s="83">
        <f t="shared" si="212"/>
        <v>24134890</v>
      </c>
      <c r="Q202" s="84">
        <f t="shared" si="213"/>
        <v>15110</v>
      </c>
      <c r="R202" s="41"/>
      <c r="S202" s="85"/>
    </row>
    <row r="203" spans="1:19" ht="22.5" hidden="1" customHeight="1" x14ac:dyDescent="0.3">
      <c r="A203" s="87">
        <v>9</v>
      </c>
      <c r="B203" s="80" t="s">
        <v>379</v>
      </c>
      <c r="C203" s="1182" t="s">
        <v>233</v>
      </c>
      <c r="D203" s="1183"/>
      <c r="E203" s="1184"/>
      <c r="F203" s="90">
        <v>21645000</v>
      </c>
      <c r="G203" s="82">
        <v>0</v>
      </c>
      <c r="H203" s="82">
        <v>0</v>
      </c>
      <c r="I203" s="82">
        <f t="shared" si="210"/>
        <v>0</v>
      </c>
      <c r="J203" s="82">
        <v>21295000</v>
      </c>
      <c r="K203" s="82">
        <v>0</v>
      </c>
      <c r="L203" s="82">
        <f t="shared" si="211"/>
        <v>21295000</v>
      </c>
      <c r="M203" s="82">
        <v>0</v>
      </c>
      <c r="N203" s="82">
        <v>0</v>
      </c>
      <c r="O203" s="82">
        <f t="shared" si="209"/>
        <v>0</v>
      </c>
      <c r="P203" s="83">
        <f t="shared" si="212"/>
        <v>21295000</v>
      </c>
      <c r="Q203" s="84">
        <f t="shared" si="213"/>
        <v>350000</v>
      </c>
      <c r="R203" s="41"/>
      <c r="S203" s="85"/>
    </row>
    <row r="204" spans="1:19" s="78" customFormat="1" ht="42" hidden="1" customHeight="1" x14ac:dyDescent="0.3">
      <c r="A204" s="70" t="s">
        <v>146</v>
      </c>
      <c r="B204" s="140" t="s">
        <v>380</v>
      </c>
      <c r="C204" s="141" t="s">
        <v>23</v>
      </c>
      <c r="D204" s="73" t="s">
        <v>5</v>
      </c>
      <c r="E204" s="74" t="s">
        <v>54</v>
      </c>
      <c r="F204" s="75">
        <f>SUM(F205:F212)</f>
        <v>118526300</v>
      </c>
      <c r="G204" s="75">
        <f t="shared" ref="G204:Q204" si="214">SUM(G205:G212)</f>
        <v>0</v>
      </c>
      <c r="H204" s="75">
        <f t="shared" si="214"/>
        <v>0</v>
      </c>
      <c r="I204" s="75">
        <f t="shared" si="214"/>
        <v>0</v>
      </c>
      <c r="J204" s="75">
        <f t="shared" si="214"/>
        <v>34710100</v>
      </c>
      <c r="K204" s="75">
        <f t="shared" si="214"/>
        <v>78676000</v>
      </c>
      <c r="L204" s="75">
        <f t="shared" si="214"/>
        <v>113386100</v>
      </c>
      <c r="M204" s="75">
        <f t="shared" si="214"/>
        <v>1801200</v>
      </c>
      <c r="N204" s="75">
        <f t="shared" si="214"/>
        <v>2065000</v>
      </c>
      <c r="O204" s="75">
        <f t="shared" si="214"/>
        <v>3866200</v>
      </c>
      <c r="P204" s="75">
        <f t="shared" si="214"/>
        <v>117252300</v>
      </c>
      <c r="Q204" s="75">
        <f t="shared" si="214"/>
        <v>1274000</v>
      </c>
      <c r="R204" s="76">
        <v>19</v>
      </c>
      <c r="S204" s="77"/>
    </row>
    <row r="205" spans="1:19" ht="26.25" hidden="1" customHeight="1" x14ac:dyDescent="0.3">
      <c r="A205" s="79">
        <v>1</v>
      </c>
      <c r="B205" s="80" t="s">
        <v>381</v>
      </c>
      <c r="C205" s="1173" t="s">
        <v>279</v>
      </c>
      <c r="D205" s="1174"/>
      <c r="E205" s="1175"/>
      <c r="F205" s="82">
        <v>8286200</v>
      </c>
      <c r="G205" s="82">
        <v>0</v>
      </c>
      <c r="H205" s="82">
        <v>0</v>
      </c>
      <c r="I205" s="82">
        <f>SUM(G205:H205)</f>
        <v>0</v>
      </c>
      <c r="J205" s="82">
        <v>7725500</v>
      </c>
      <c r="K205" s="82">
        <v>0</v>
      </c>
      <c r="L205" s="82">
        <f>SUM(J205:K205)</f>
        <v>7725500</v>
      </c>
      <c r="M205" s="82">
        <v>560700</v>
      </c>
      <c r="N205" s="82">
        <v>0</v>
      </c>
      <c r="O205" s="82">
        <f t="shared" ref="O205:O212" si="215">SUM(M205:N205)</f>
        <v>560700</v>
      </c>
      <c r="P205" s="83">
        <f>(I205+L205+O205)</f>
        <v>8286200</v>
      </c>
      <c r="Q205" s="84">
        <f>F205-P205</f>
        <v>0</v>
      </c>
      <c r="R205" s="41"/>
      <c r="S205" s="85"/>
    </row>
    <row r="206" spans="1:19" ht="26.25" hidden="1" customHeight="1" x14ac:dyDescent="0.3">
      <c r="A206" s="86">
        <v>2</v>
      </c>
      <c r="B206" s="80" t="s">
        <v>382</v>
      </c>
      <c r="C206" s="1173" t="s">
        <v>136</v>
      </c>
      <c r="D206" s="1174"/>
      <c r="E206" s="1175"/>
      <c r="F206" s="82">
        <v>365500</v>
      </c>
      <c r="G206" s="82">
        <v>0</v>
      </c>
      <c r="H206" s="82">
        <v>0</v>
      </c>
      <c r="I206" s="82">
        <f t="shared" ref="I206:I212" si="216">SUM(G206:H206)</f>
        <v>0</v>
      </c>
      <c r="J206" s="82">
        <v>0</v>
      </c>
      <c r="K206" s="82">
        <v>0</v>
      </c>
      <c r="L206" s="82">
        <f t="shared" ref="L206:L212" si="217">SUM(J206:K206)</f>
        <v>0</v>
      </c>
      <c r="M206" s="82">
        <v>365500</v>
      </c>
      <c r="N206" s="82">
        <v>0</v>
      </c>
      <c r="O206" s="82">
        <f t="shared" si="215"/>
        <v>365500</v>
      </c>
      <c r="P206" s="83">
        <f t="shared" ref="P206:P212" si="218">(I206+L206+O206)</f>
        <v>365500</v>
      </c>
      <c r="Q206" s="84">
        <f t="shared" ref="Q206:Q212" si="219">F206-P206</f>
        <v>0</v>
      </c>
      <c r="R206" s="41"/>
      <c r="S206" s="85"/>
    </row>
    <row r="207" spans="1:19" ht="28.5" hidden="1" customHeight="1" x14ac:dyDescent="0.3">
      <c r="A207" s="87">
        <v>3</v>
      </c>
      <c r="B207" s="80" t="s">
        <v>383</v>
      </c>
      <c r="C207" s="1154" t="s">
        <v>24</v>
      </c>
      <c r="D207" s="1155"/>
      <c r="E207" s="1156"/>
      <c r="F207" s="90">
        <v>8022600</v>
      </c>
      <c r="G207" s="82">
        <v>0</v>
      </c>
      <c r="H207" s="82">
        <v>0</v>
      </c>
      <c r="I207" s="82">
        <f t="shared" si="216"/>
        <v>0</v>
      </c>
      <c r="J207" s="82">
        <v>8022600</v>
      </c>
      <c r="K207" s="82">
        <v>0</v>
      </c>
      <c r="L207" s="82">
        <f t="shared" si="217"/>
        <v>8022600</v>
      </c>
      <c r="M207" s="82">
        <v>0</v>
      </c>
      <c r="N207" s="82">
        <v>0</v>
      </c>
      <c r="O207" s="82">
        <f t="shared" si="215"/>
        <v>0</v>
      </c>
      <c r="P207" s="83">
        <f t="shared" si="218"/>
        <v>8022600</v>
      </c>
      <c r="Q207" s="84">
        <f t="shared" si="219"/>
        <v>0</v>
      </c>
      <c r="R207" s="41"/>
      <c r="S207" s="85"/>
    </row>
    <row r="208" spans="1:19" ht="25.5" hidden="1" customHeight="1" x14ac:dyDescent="0.3">
      <c r="A208" s="87">
        <v>4</v>
      </c>
      <c r="B208" s="80" t="s">
        <v>384</v>
      </c>
      <c r="C208" s="1154" t="s">
        <v>139</v>
      </c>
      <c r="D208" s="1155"/>
      <c r="E208" s="1156"/>
      <c r="F208" s="90">
        <v>3500000</v>
      </c>
      <c r="G208" s="82">
        <v>0</v>
      </c>
      <c r="H208" s="82">
        <v>0</v>
      </c>
      <c r="I208" s="82">
        <f t="shared" si="216"/>
        <v>0</v>
      </c>
      <c r="J208" s="82">
        <v>0</v>
      </c>
      <c r="K208" s="82">
        <v>0</v>
      </c>
      <c r="L208" s="82">
        <f t="shared" si="217"/>
        <v>0</v>
      </c>
      <c r="M208" s="82">
        <v>875000</v>
      </c>
      <c r="N208" s="82">
        <v>2065000</v>
      </c>
      <c r="O208" s="82">
        <f t="shared" si="215"/>
        <v>2940000</v>
      </c>
      <c r="P208" s="83">
        <f t="shared" si="218"/>
        <v>2940000</v>
      </c>
      <c r="Q208" s="84">
        <f t="shared" si="219"/>
        <v>560000</v>
      </c>
      <c r="R208" s="41"/>
      <c r="S208" s="85"/>
    </row>
    <row r="209" spans="1:19" ht="25.5" hidden="1" customHeight="1" x14ac:dyDescent="0.3">
      <c r="A209" s="87">
        <v>5</v>
      </c>
      <c r="B209" s="80" t="s">
        <v>385</v>
      </c>
      <c r="C209" s="1154" t="s">
        <v>141</v>
      </c>
      <c r="D209" s="1155"/>
      <c r="E209" s="1156"/>
      <c r="F209" s="90">
        <v>7665000</v>
      </c>
      <c r="G209" s="82">
        <v>0</v>
      </c>
      <c r="H209" s="82">
        <v>0</v>
      </c>
      <c r="I209" s="82">
        <f t="shared" si="216"/>
        <v>0</v>
      </c>
      <c r="J209" s="82">
        <v>3815000</v>
      </c>
      <c r="K209" s="82">
        <v>3220000</v>
      </c>
      <c r="L209" s="82">
        <f t="shared" si="217"/>
        <v>7035000</v>
      </c>
      <c r="M209" s="82">
        <v>0</v>
      </c>
      <c r="N209" s="82">
        <v>0</v>
      </c>
      <c r="O209" s="82">
        <f t="shared" si="215"/>
        <v>0</v>
      </c>
      <c r="P209" s="83">
        <f t="shared" si="218"/>
        <v>7035000</v>
      </c>
      <c r="Q209" s="84">
        <f t="shared" si="219"/>
        <v>630000</v>
      </c>
      <c r="R209" s="41"/>
      <c r="S209" s="85"/>
    </row>
    <row r="210" spans="1:19" ht="29.25" hidden="1" customHeight="1" x14ac:dyDescent="0.3">
      <c r="A210" s="87">
        <v>6</v>
      </c>
      <c r="B210" s="80" t="s">
        <v>386</v>
      </c>
      <c r="C210" s="1154" t="s">
        <v>205</v>
      </c>
      <c r="D210" s="1155"/>
      <c r="E210" s="1156"/>
      <c r="F210" s="90">
        <v>68100000</v>
      </c>
      <c r="G210" s="82">
        <v>0</v>
      </c>
      <c r="H210" s="82">
        <v>0</v>
      </c>
      <c r="I210" s="82">
        <f t="shared" si="216"/>
        <v>0</v>
      </c>
      <c r="J210" s="82">
        <v>0</v>
      </c>
      <c r="K210" s="82">
        <v>68100000</v>
      </c>
      <c r="L210" s="82">
        <f t="shared" si="217"/>
        <v>68100000</v>
      </c>
      <c r="M210" s="82">
        <v>0</v>
      </c>
      <c r="N210" s="82">
        <v>0</v>
      </c>
      <c r="O210" s="82">
        <f t="shared" si="215"/>
        <v>0</v>
      </c>
      <c r="P210" s="83">
        <f t="shared" si="218"/>
        <v>68100000</v>
      </c>
      <c r="Q210" s="84">
        <f t="shared" si="219"/>
        <v>0</v>
      </c>
      <c r="R210" s="41"/>
      <c r="S210" s="85"/>
    </row>
    <row r="211" spans="1:19" ht="23.25" hidden="1" customHeight="1" x14ac:dyDescent="0.3">
      <c r="A211" s="87">
        <f t="shared" ref="A211:A212" si="220">A210+1</f>
        <v>7</v>
      </c>
      <c r="B211" s="80" t="s">
        <v>387</v>
      </c>
      <c r="C211" s="1154" t="s">
        <v>145</v>
      </c>
      <c r="D211" s="1155"/>
      <c r="E211" s="1156"/>
      <c r="F211" s="90">
        <v>14907000</v>
      </c>
      <c r="G211" s="82">
        <v>0</v>
      </c>
      <c r="H211" s="82">
        <v>0</v>
      </c>
      <c r="I211" s="82">
        <f t="shared" si="216"/>
        <v>0</v>
      </c>
      <c r="J211" s="82">
        <v>7547000</v>
      </c>
      <c r="K211" s="82">
        <v>7356000</v>
      </c>
      <c r="L211" s="82">
        <f t="shared" si="217"/>
        <v>14903000</v>
      </c>
      <c r="M211" s="82">
        <v>0</v>
      </c>
      <c r="N211" s="82">
        <v>0</v>
      </c>
      <c r="O211" s="82">
        <f t="shared" si="215"/>
        <v>0</v>
      </c>
      <c r="P211" s="83">
        <f t="shared" si="218"/>
        <v>14903000</v>
      </c>
      <c r="Q211" s="84">
        <f t="shared" si="219"/>
        <v>4000</v>
      </c>
      <c r="R211" s="41"/>
      <c r="S211" s="85"/>
    </row>
    <row r="212" spans="1:19" ht="19.2" hidden="1" customHeight="1" x14ac:dyDescent="0.3">
      <c r="A212" s="87">
        <f t="shared" si="220"/>
        <v>8</v>
      </c>
      <c r="B212" s="80" t="s">
        <v>388</v>
      </c>
      <c r="C212" s="1154" t="s">
        <v>233</v>
      </c>
      <c r="D212" s="1155"/>
      <c r="E212" s="1156"/>
      <c r="F212" s="90">
        <v>7680000</v>
      </c>
      <c r="G212" s="82">
        <v>0</v>
      </c>
      <c r="H212" s="82">
        <v>0</v>
      </c>
      <c r="I212" s="82">
        <f t="shared" si="216"/>
        <v>0</v>
      </c>
      <c r="J212" s="82">
        <v>7600000</v>
      </c>
      <c r="K212" s="82">
        <v>0</v>
      </c>
      <c r="L212" s="82">
        <f t="shared" si="217"/>
        <v>7600000</v>
      </c>
      <c r="M212" s="82">
        <v>0</v>
      </c>
      <c r="N212" s="82">
        <v>0</v>
      </c>
      <c r="O212" s="82">
        <f t="shared" si="215"/>
        <v>0</v>
      </c>
      <c r="P212" s="83">
        <f t="shared" si="218"/>
        <v>7600000</v>
      </c>
      <c r="Q212" s="84">
        <f t="shared" si="219"/>
        <v>80000</v>
      </c>
      <c r="R212" s="41"/>
      <c r="S212" s="85"/>
    </row>
    <row r="213" spans="1:19" s="78" customFormat="1" ht="42" hidden="1" customHeight="1" x14ac:dyDescent="0.3">
      <c r="A213" s="70" t="s">
        <v>195</v>
      </c>
      <c r="B213" s="140" t="s">
        <v>389</v>
      </c>
      <c r="C213" s="141" t="s">
        <v>23</v>
      </c>
      <c r="D213" s="73" t="s">
        <v>5</v>
      </c>
      <c r="E213" s="74" t="s">
        <v>82</v>
      </c>
      <c r="F213" s="75">
        <f>SUM(F214:F221)</f>
        <v>92039000</v>
      </c>
      <c r="G213" s="75">
        <f t="shared" ref="G213:Q213" si="221">SUM(G214:G221)</f>
        <v>0</v>
      </c>
      <c r="H213" s="75">
        <f t="shared" si="221"/>
        <v>0</v>
      </c>
      <c r="I213" s="75">
        <f t="shared" si="221"/>
        <v>0</v>
      </c>
      <c r="J213" s="75">
        <f t="shared" si="221"/>
        <v>51094100</v>
      </c>
      <c r="K213" s="75">
        <f t="shared" si="221"/>
        <v>20662224</v>
      </c>
      <c r="L213" s="75">
        <f t="shared" si="221"/>
        <v>71756324</v>
      </c>
      <c r="M213" s="75">
        <f t="shared" si="221"/>
        <v>14699800</v>
      </c>
      <c r="N213" s="75">
        <f t="shared" si="221"/>
        <v>1054124</v>
      </c>
      <c r="O213" s="75">
        <f t="shared" si="221"/>
        <v>15753924</v>
      </c>
      <c r="P213" s="75">
        <f t="shared" si="221"/>
        <v>87510248</v>
      </c>
      <c r="Q213" s="75">
        <f t="shared" si="221"/>
        <v>4528752</v>
      </c>
      <c r="R213" s="76">
        <v>19</v>
      </c>
      <c r="S213" s="77"/>
    </row>
    <row r="214" spans="1:19" ht="26.25" hidden="1" customHeight="1" x14ac:dyDescent="0.3">
      <c r="A214" s="79">
        <v>1</v>
      </c>
      <c r="B214" s="80" t="s">
        <v>390</v>
      </c>
      <c r="C214" s="1179" t="s">
        <v>279</v>
      </c>
      <c r="D214" s="1180"/>
      <c r="E214" s="1181"/>
      <c r="F214" s="82">
        <v>11840000</v>
      </c>
      <c r="G214" s="82">
        <v>0</v>
      </c>
      <c r="H214" s="82">
        <v>0</v>
      </c>
      <c r="I214" s="82">
        <f>SUM(G214:H214)</f>
        <v>0</v>
      </c>
      <c r="J214" s="82">
        <v>11127500</v>
      </c>
      <c r="K214" s="82">
        <v>0</v>
      </c>
      <c r="L214" s="82">
        <f>SUM(J214:K214)</f>
        <v>11127500</v>
      </c>
      <c r="M214" s="82">
        <v>0</v>
      </c>
      <c r="N214" s="82">
        <v>712500</v>
      </c>
      <c r="O214" s="82">
        <f t="shared" ref="O214:O221" si="222">SUM(M214:N214)</f>
        <v>712500</v>
      </c>
      <c r="P214" s="83">
        <f>(I214+L214+O214)</f>
        <v>11840000</v>
      </c>
      <c r="Q214" s="84">
        <f>F214-P214</f>
        <v>0</v>
      </c>
      <c r="R214" s="41"/>
      <c r="S214" s="85"/>
    </row>
    <row r="215" spans="1:19" ht="26.25" hidden="1" customHeight="1" x14ac:dyDescent="0.3">
      <c r="A215" s="86">
        <v>2</v>
      </c>
      <c r="B215" s="80" t="s">
        <v>391</v>
      </c>
      <c r="C215" s="1154" t="s">
        <v>136</v>
      </c>
      <c r="D215" s="1155"/>
      <c r="E215" s="1156"/>
      <c r="F215" s="82">
        <v>2193000</v>
      </c>
      <c r="G215" s="82">
        <v>0</v>
      </c>
      <c r="H215" s="82">
        <v>0</v>
      </c>
      <c r="I215" s="82">
        <f t="shared" ref="I215:I221" si="223">SUM(G215:H215)</f>
        <v>0</v>
      </c>
      <c r="J215" s="82">
        <v>2193000</v>
      </c>
      <c r="K215" s="82">
        <v>0</v>
      </c>
      <c r="L215" s="82">
        <f t="shared" ref="L215:L221" si="224">SUM(J215:K215)</f>
        <v>2193000</v>
      </c>
      <c r="M215" s="82">
        <v>0</v>
      </c>
      <c r="N215" s="82">
        <v>0</v>
      </c>
      <c r="O215" s="82">
        <f t="shared" si="222"/>
        <v>0</v>
      </c>
      <c r="P215" s="83">
        <f t="shared" ref="P215:P221" si="225">(I215+L215+O215)</f>
        <v>2193000</v>
      </c>
      <c r="Q215" s="84">
        <f t="shared" ref="Q215:Q221" si="226">F215-P215</f>
        <v>0</v>
      </c>
      <c r="R215" s="41"/>
      <c r="S215" s="85"/>
    </row>
    <row r="216" spans="1:19" ht="26.25" hidden="1" customHeight="1" x14ac:dyDescent="0.3">
      <c r="A216" s="86">
        <v>3</v>
      </c>
      <c r="B216" s="80" t="s">
        <v>392</v>
      </c>
      <c r="C216" s="1176" t="s">
        <v>24</v>
      </c>
      <c r="D216" s="1177"/>
      <c r="E216" s="1178"/>
      <c r="F216" s="82">
        <v>11918400</v>
      </c>
      <c r="G216" s="82">
        <v>0</v>
      </c>
      <c r="H216" s="82">
        <v>0</v>
      </c>
      <c r="I216" s="82">
        <f t="shared" si="223"/>
        <v>0</v>
      </c>
      <c r="J216" s="82">
        <v>10428600</v>
      </c>
      <c r="K216" s="82">
        <v>0</v>
      </c>
      <c r="L216" s="82">
        <f t="shared" si="224"/>
        <v>10428600</v>
      </c>
      <c r="M216" s="82">
        <v>1489800</v>
      </c>
      <c r="N216" s="82">
        <v>0</v>
      </c>
      <c r="O216" s="82">
        <f t="shared" si="222"/>
        <v>1489800</v>
      </c>
      <c r="P216" s="83">
        <f t="shared" si="225"/>
        <v>11918400</v>
      </c>
      <c r="Q216" s="84">
        <f t="shared" si="226"/>
        <v>0</v>
      </c>
      <c r="R216" s="41"/>
      <c r="S216" s="85"/>
    </row>
    <row r="217" spans="1:19" ht="25.5" hidden="1" customHeight="1" x14ac:dyDescent="0.3">
      <c r="A217" s="87">
        <v>4</v>
      </c>
      <c r="B217" s="80" t="s">
        <v>393</v>
      </c>
      <c r="C217" s="1154" t="s">
        <v>139</v>
      </c>
      <c r="D217" s="1155"/>
      <c r="E217" s="1156"/>
      <c r="F217" s="90">
        <v>9000000</v>
      </c>
      <c r="G217" s="82">
        <v>0</v>
      </c>
      <c r="H217" s="82">
        <v>0</v>
      </c>
      <c r="I217" s="82">
        <f t="shared" si="223"/>
        <v>0</v>
      </c>
      <c r="J217" s="82">
        <v>6345000</v>
      </c>
      <c r="K217" s="82">
        <v>0</v>
      </c>
      <c r="L217" s="82">
        <f t="shared" si="224"/>
        <v>6345000</v>
      </c>
      <c r="M217" s="82">
        <v>0</v>
      </c>
      <c r="N217" s="82">
        <v>0</v>
      </c>
      <c r="O217" s="82">
        <f t="shared" si="222"/>
        <v>0</v>
      </c>
      <c r="P217" s="83">
        <f t="shared" si="225"/>
        <v>6345000</v>
      </c>
      <c r="Q217" s="84">
        <f t="shared" si="226"/>
        <v>2655000</v>
      </c>
      <c r="R217" s="41"/>
      <c r="S217" s="85"/>
    </row>
    <row r="218" spans="1:19" ht="29.25" hidden="1" customHeight="1" x14ac:dyDescent="0.3">
      <c r="A218" s="87">
        <v>5</v>
      </c>
      <c r="B218" s="80" t="s">
        <v>394</v>
      </c>
      <c r="C218" s="1154" t="s">
        <v>205</v>
      </c>
      <c r="D218" s="1155"/>
      <c r="E218" s="1156"/>
      <c r="F218" s="90">
        <v>0</v>
      </c>
      <c r="G218" s="82">
        <v>0</v>
      </c>
      <c r="H218" s="82">
        <v>0</v>
      </c>
      <c r="I218" s="82">
        <f t="shared" si="223"/>
        <v>0</v>
      </c>
      <c r="J218" s="82">
        <v>0</v>
      </c>
      <c r="K218" s="82">
        <v>0</v>
      </c>
      <c r="L218" s="82">
        <f t="shared" si="224"/>
        <v>0</v>
      </c>
      <c r="M218" s="82">
        <v>0</v>
      </c>
      <c r="N218" s="82">
        <v>0</v>
      </c>
      <c r="O218" s="82">
        <f t="shared" si="222"/>
        <v>0</v>
      </c>
      <c r="P218" s="83">
        <f t="shared" si="225"/>
        <v>0</v>
      </c>
      <c r="Q218" s="84">
        <f t="shared" si="226"/>
        <v>0</v>
      </c>
      <c r="R218" s="41"/>
      <c r="S218" s="85"/>
    </row>
    <row r="219" spans="1:19" ht="20.25" hidden="1" customHeight="1" x14ac:dyDescent="0.3">
      <c r="A219" s="87">
        <v>6</v>
      </c>
      <c r="B219" s="80" t="s">
        <v>395</v>
      </c>
      <c r="C219" s="1154" t="s">
        <v>208</v>
      </c>
      <c r="D219" s="1155"/>
      <c r="E219" s="1156"/>
      <c r="F219" s="90">
        <v>35780000</v>
      </c>
      <c r="G219" s="82">
        <v>0</v>
      </c>
      <c r="H219" s="82">
        <v>0</v>
      </c>
      <c r="I219" s="82">
        <f t="shared" si="223"/>
        <v>0</v>
      </c>
      <c r="J219" s="82">
        <v>0</v>
      </c>
      <c r="K219" s="82">
        <v>20662224</v>
      </c>
      <c r="L219" s="82">
        <f t="shared" si="224"/>
        <v>20662224</v>
      </c>
      <c r="M219" s="82">
        <v>13210000</v>
      </c>
      <c r="N219" s="82">
        <v>341624</v>
      </c>
      <c r="O219" s="82">
        <f t="shared" si="222"/>
        <v>13551624</v>
      </c>
      <c r="P219" s="83">
        <f t="shared" si="225"/>
        <v>34213848</v>
      </c>
      <c r="Q219" s="84">
        <f t="shared" si="226"/>
        <v>1566152</v>
      </c>
      <c r="R219" s="41"/>
      <c r="S219" s="85"/>
    </row>
    <row r="220" spans="1:19" ht="20.25" customHeight="1" x14ac:dyDescent="0.3">
      <c r="A220" s="116"/>
      <c r="B220" s="80" t="s">
        <v>396</v>
      </c>
      <c r="C220" s="1229" t="s">
        <v>84</v>
      </c>
      <c r="D220" s="1230"/>
      <c r="E220" s="1231"/>
      <c r="F220" s="164">
        <v>16307600</v>
      </c>
      <c r="G220" s="82"/>
      <c r="H220" s="82"/>
      <c r="I220" s="82">
        <f t="shared" si="223"/>
        <v>0</v>
      </c>
      <c r="J220" s="82">
        <v>16000000</v>
      </c>
      <c r="K220" s="82">
        <v>0</v>
      </c>
      <c r="L220" s="82">
        <f t="shared" si="224"/>
        <v>16000000</v>
      </c>
      <c r="M220" s="82">
        <v>0</v>
      </c>
      <c r="N220" s="82">
        <v>0</v>
      </c>
      <c r="O220" s="82">
        <f t="shared" si="222"/>
        <v>0</v>
      </c>
      <c r="P220" s="83">
        <f t="shared" si="225"/>
        <v>16000000</v>
      </c>
      <c r="Q220" s="84">
        <f t="shared" si="226"/>
        <v>307600</v>
      </c>
      <c r="R220" s="41"/>
      <c r="S220" s="85"/>
    </row>
    <row r="221" spans="1:19" ht="25.5" customHeight="1" x14ac:dyDescent="0.3">
      <c r="A221" s="116">
        <v>7</v>
      </c>
      <c r="B221" s="80" t="s">
        <v>83</v>
      </c>
      <c r="C221" s="1170" t="s">
        <v>224</v>
      </c>
      <c r="D221" s="1171"/>
      <c r="E221" s="1172"/>
      <c r="F221" s="137">
        <v>5000000</v>
      </c>
      <c r="G221" s="82">
        <v>0</v>
      </c>
      <c r="H221" s="82">
        <v>0</v>
      </c>
      <c r="I221" s="82">
        <f t="shared" si="223"/>
        <v>0</v>
      </c>
      <c r="J221" s="82">
        <v>5000000</v>
      </c>
      <c r="K221" s="82">
        <v>0</v>
      </c>
      <c r="L221" s="82">
        <f t="shared" si="224"/>
        <v>5000000</v>
      </c>
      <c r="M221" s="82">
        <v>0</v>
      </c>
      <c r="N221" s="82">
        <v>0</v>
      </c>
      <c r="O221" s="82">
        <f t="shared" si="222"/>
        <v>0</v>
      </c>
      <c r="P221" s="83">
        <f t="shared" si="225"/>
        <v>5000000</v>
      </c>
      <c r="Q221" s="84">
        <f t="shared" si="226"/>
        <v>0</v>
      </c>
      <c r="R221" s="41"/>
      <c r="S221" s="85"/>
    </row>
    <row r="222" spans="1:19" s="78" customFormat="1" ht="42" hidden="1" customHeight="1" x14ac:dyDescent="0.3">
      <c r="A222" s="70" t="s">
        <v>397</v>
      </c>
      <c r="B222" s="140" t="s">
        <v>398</v>
      </c>
      <c r="C222" s="141" t="s">
        <v>23</v>
      </c>
      <c r="D222" s="73" t="s">
        <v>5</v>
      </c>
      <c r="E222" s="74" t="s">
        <v>55</v>
      </c>
      <c r="F222" s="75">
        <f>SUM(F223:F230)</f>
        <v>107384000</v>
      </c>
      <c r="G222" s="75">
        <f t="shared" ref="G222:Q222" si="227">SUM(G223:G230)</f>
        <v>0</v>
      </c>
      <c r="H222" s="75">
        <f t="shared" si="227"/>
        <v>0</v>
      </c>
      <c r="I222" s="75">
        <f t="shared" si="227"/>
        <v>0</v>
      </c>
      <c r="J222" s="75">
        <f t="shared" si="227"/>
        <v>61789900</v>
      </c>
      <c r="K222" s="75">
        <f t="shared" si="227"/>
        <v>12900000</v>
      </c>
      <c r="L222" s="75">
        <f t="shared" si="227"/>
        <v>74689900</v>
      </c>
      <c r="M222" s="75">
        <f t="shared" si="227"/>
        <v>27123116</v>
      </c>
      <c r="N222" s="75">
        <f t="shared" si="227"/>
        <v>0</v>
      </c>
      <c r="O222" s="75">
        <f t="shared" si="227"/>
        <v>27123116</v>
      </c>
      <c r="P222" s="75">
        <f t="shared" si="227"/>
        <v>101813016</v>
      </c>
      <c r="Q222" s="75">
        <f t="shared" si="227"/>
        <v>5570984</v>
      </c>
      <c r="R222" s="76">
        <v>19</v>
      </c>
      <c r="S222" s="77"/>
    </row>
    <row r="223" spans="1:19" ht="26.25" hidden="1" customHeight="1" x14ac:dyDescent="0.3">
      <c r="A223" s="79">
        <v>1</v>
      </c>
      <c r="B223" s="80" t="s">
        <v>399</v>
      </c>
      <c r="C223" s="1173" t="s">
        <v>279</v>
      </c>
      <c r="D223" s="1174"/>
      <c r="E223" s="1175"/>
      <c r="F223" s="82">
        <v>5374000</v>
      </c>
      <c r="G223" s="82">
        <v>0</v>
      </c>
      <c r="H223" s="82">
        <v>0</v>
      </c>
      <c r="I223" s="82">
        <f>SUM(G223:H223)</f>
        <v>0</v>
      </c>
      <c r="J223" s="82">
        <v>5152500</v>
      </c>
      <c r="K223" s="82">
        <v>0</v>
      </c>
      <c r="L223" s="82">
        <f>SUM(J223:K223)</f>
        <v>5152500</v>
      </c>
      <c r="M223" s="82">
        <v>215000</v>
      </c>
      <c r="N223" s="82">
        <v>0</v>
      </c>
      <c r="O223" s="82">
        <f t="shared" ref="O223:O230" si="228">SUM(M223:N223)</f>
        <v>215000</v>
      </c>
      <c r="P223" s="83">
        <f>(I223+L223+O223)</f>
        <v>5367500</v>
      </c>
      <c r="Q223" s="84">
        <f>F223-P223</f>
        <v>6500</v>
      </c>
      <c r="R223" s="41"/>
      <c r="S223" s="85"/>
    </row>
    <row r="224" spans="1:19" ht="26.25" hidden="1" customHeight="1" x14ac:dyDescent="0.3">
      <c r="A224" s="86">
        <v>2</v>
      </c>
      <c r="B224" s="80" t="s">
        <v>399</v>
      </c>
      <c r="C224" s="1176" t="s">
        <v>136</v>
      </c>
      <c r="D224" s="1177"/>
      <c r="E224" s="1178"/>
      <c r="F224" s="82">
        <v>1169600</v>
      </c>
      <c r="G224" s="82">
        <v>0</v>
      </c>
      <c r="H224" s="82">
        <v>0</v>
      </c>
      <c r="I224" s="82">
        <f t="shared" ref="I224:I230" si="229">SUM(G224:H224)</f>
        <v>0</v>
      </c>
      <c r="J224" s="82">
        <v>0</v>
      </c>
      <c r="K224" s="82">
        <v>0</v>
      </c>
      <c r="L224" s="82">
        <f t="shared" ref="L224:L230" si="230">SUM(J224:K224)</f>
        <v>0</v>
      </c>
      <c r="M224" s="82">
        <v>1169600</v>
      </c>
      <c r="N224" s="82">
        <v>0</v>
      </c>
      <c r="O224" s="82">
        <f t="shared" si="228"/>
        <v>1169600</v>
      </c>
      <c r="P224" s="83">
        <f t="shared" ref="P224:P230" si="231">(I224+L224+O224)</f>
        <v>1169600</v>
      </c>
      <c r="Q224" s="84">
        <f t="shared" ref="Q224:Q230" si="232">F224-P224</f>
        <v>0</v>
      </c>
      <c r="R224" s="41"/>
      <c r="S224" s="85"/>
    </row>
    <row r="225" spans="1:19" ht="28.5" hidden="1" customHeight="1" x14ac:dyDescent="0.3">
      <c r="A225" s="87">
        <v>3</v>
      </c>
      <c r="B225" s="80" t="s">
        <v>400</v>
      </c>
      <c r="C225" s="1154" t="s">
        <v>24</v>
      </c>
      <c r="D225" s="1155"/>
      <c r="E225" s="1156"/>
      <c r="F225" s="90">
        <v>7449000</v>
      </c>
      <c r="G225" s="82">
        <v>0</v>
      </c>
      <c r="H225" s="82">
        <v>0</v>
      </c>
      <c r="I225" s="82">
        <f t="shared" si="229"/>
        <v>0</v>
      </c>
      <c r="J225" s="82">
        <v>4469400</v>
      </c>
      <c r="K225" s="82">
        <v>0</v>
      </c>
      <c r="L225" s="82">
        <f t="shared" si="230"/>
        <v>4469400</v>
      </c>
      <c r="M225" s="82">
        <v>2979600</v>
      </c>
      <c r="N225" s="82">
        <v>0</v>
      </c>
      <c r="O225" s="82">
        <f t="shared" si="228"/>
        <v>2979600</v>
      </c>
      <c r="P225" s="83">
        <f t="shared" si="231"/>
        <v>7449000</v>
      </c>
      <c r="Q225" s="84">
        <f t="shared" si="232"/>
        <v>0</v>
      </c>
      <c r="R225" s="41"/>
      <c r="S225" s="85"/>
    </row>
    <row r="226" spans="1:19" ht="25.5" hidden="1" customHeight="1" x14ac:dyDescent="0.3">
      <c r="A226" s="87">
        <v>4</v>
      </c>
      <c r="B226" s="80" t="s">
        <v>401</v>
      </c>
      <c r="C226" s="1154" t="s">
        <v>139</v>
      </c>
      <c r="D226" s="1155"/>
      <c r="E226" s="1156"/>
      <c r="F226" s="90">
        <v>0</v>
      </c>
      <c r="G226" s="82">
        <v>0</v>
      </c>
      <c r="H226" s="82">
        <v>0</v>
      </c>
      <c r="I226" s="82">
        <f t="shared" si="229"/>
        <v>0</v>
      </c>
      <c r="J226" s="82">
        <v>0</v>
      </c>
      <c r="K226" s="82">
        <v>0</v>
      </c>
      <c r="L226" s="82">
        <f t="shared" si="230"/>
        <v>0</v>
      </c>
      <c r="M226" s="82">
        <v>0</v>
      </c>
      <c r="N226" s="82">
        <v>0</v>
      </c>
      <c r="O226" s="82">
        <f t="shared" si="228"/>
        <v>0</v>
      </c>
      <c r="P226" s="83">
        <f t="shared" si="231"/>
        <v>0</v>
      </c>
      <c r="Q226" s="84">
        <f t="shared" si="232"/>
        <v>0</v>
      </c>
      <c r="R226" s="41"/>
      <c r="S226" s="85"/>
    </row>
    <row r="227" spans="1:19" ht="25.5" hidden="1" customHeight="1" x14ac:dyDescent="0.3">
      <c r="A227" s="87">
        <v>5</v>
      </c>
      <c r="B227" s="80" t="s">
        <v>402</v>
      </c>
      <c r="C227" s="1154" t="s">
        <v>141</v>
      </c>
      <c r="D227" s="1155"/>
      <c r="E227" s="1156"/>
      <c r="F227" s="90">
        <v>6930000</v>
      </c>
      <c r="G227" s="82">
        <v>0</v>
      </c>
      <c r="H227" s="82">
        <v>0</v>
      </c>
      <c r="I227" s="82">
        <f t="shared" si="229"/>
        <v>0</v>
      </c>
      <c r="J227" s="82">
        <v>4725000</v>
      </c>
      <c r="K227" s="82">
        <v>0</v>
      </c>
      <c r="L227" s="82">
        <f t="shared" si="230"/>
        <v>4725000</v>
      </c>
      <c r="M227" s="82">
        <v>0</v>
      </c>
      <c r="N227" s="82">
        <v>0</v>
      </c>
      <c r="O227" s="82">
        <f t="shared" si="228"/>
        <v>0</v>
      </c>
      <c r="P227" s="83">
        <f t="shared" si="231"/>
        <v>4725000</v>
      </c>
      <c r="Q227" s="84">
        <f t="shared" si="232"/>
        <v>2205000</v>
      </c>
      <c r="R227" s="41"/>
      <c r="S227" s="85"/>
    </row>
    <row r="228" spans="1:19" ht="29.25" hidden="1" customHeight="1" x14ac:dyDescent="0.3">
      <c r="A228" s="87">
        <v>6</v>
      </c>
      <c r="B228" s="80" t="s">
        <v>403</v>
      </c>
      <c r="C228" s="1154" t="s">
        <v>205</v>
      </c>
      <c r="D228" s="1155"/>
      <c r="E228" s="1156"/>
      <c r="F228" s="90">
        <v>51600000</v>
      </c>
      <c r="G228" s="82">
        <v>0</v>
      </c>
      <c r="H228" s="82">
        <v>0</v>
      </c>
      <c r="I228" s="82">
        <f t="shared" si="229"/>
        <v>0</v>
      </c>
      <c r="J228" s="82">
        <v>38700000</v>
      </c>
      <c r="K228" s="82">
        <v>12900000</v>
      </c>
      <c r="L228" s="82">
        <f t="shared" si="230"/>
        <v>51600000</v>
      </c>
      <c r="M228" s="82">
        <v>0</v>
      </c>
      <c r="N228" s="82">
        <v>0</v>
      </c>
      <c r="O228" s="82">
        <f t="shared" si="228"/>
        <v>0</v>
      </c>
      <c r="P228" s="83">
        <f t="shared" si="231"/>
        <v>51600000</v>
      </c>
      <c r="Q228" s="84">
        <f t="shared" si="232"/>
        <v>0</v>
      </c>
      <c r="R228" s="41"/>
      <c r="S228" s="85"/>
    </row>
    <row r="229" spans="1:19" ht="23.25" hidden="1" customHeight="1" x14ac:dyDescent="0.3">
      <c r="A229" s="87">
        <f t="shared" ref="A229:A230" si="233">A228+1</f>
        <v>7</v>
      </c>
      <c r="B229" s="80" t="s">
        <v>404</v>
      </c>
      <c r="C229" s="1154" t="s">
        <v>145</v>
      </c>
      <c r="D229" s="1155"/>
      <c r="E229" s="1156"/>
      <c r="F229" s="90">
        <v>8750000</v>
      </c>
      <c r="G229" s="82">
        <v>0</v>
      </c>
      <c r="H229" s="82">
        <v>0</v>
      </c>
      <c r="I229" s="82">
        <f t="shared" si="229"/>
        <v>0</v>
      </c>
      <c r="J229" s="82">
        <v>8743000</v>
      </c>
      <c r="K229" s="82">
        <v>0</v>
      </c>
      <c r="L229" s="82">
        <f t="shared" si="230"/>
        <v>8743000</v>
      </c>
      <c r="M229" s="82">
        <v>0</v>
      </c>
      <c r="N229" s="82">
        <v>0</v>
      </c>
      <c r="O229" s="82">
        <f t="shared" si="228"/>
        <v>0</v>
      </c>
      <c r="P229" s="83">
        <f t="shared" si="231"/>
        <v>8743000</v>
      </c>
      <c r="Q229" s="84">
        <f t="shared" si="232"/>
        <v>7000</v>
      </c>
      <c r="R229" s="41"/>
      <c r="S229" s="85"/>
    </row>
    <row r="230" spans="1:19" ht="15" hidden="1" customHeight="1" x14ac:dyDescent="0.3">
      <c r="A230" s="87">
        <f t="shared" si="233"/>
        <v>8</v>
      </c>
      <c r="B230" s="80" t="s">
        <v>405</v>
      </c>
      <c r="C230" s="1154" t="s">
        <v>208</v>
      </c>
      <c r="D230" s="1155"/>
      <c r="E230" s="1156"/>
      <c r="F230" s="90">
        <v>26111400</v>
      </c>
      <c r="G230" s="82">
        <v>0</v>
      </c>
      <c r="H230" s="82">
        <v>0</v>
      </c>
      <c r="I230" s="82">
        <f t="shared" si="229"/>
        <v>0</v>
      </c>
      <c r="J230" s="82">
        <v>0</v>
      </c>
      <c r="K230" s="82">
        <v>0</v>
      </c>
      <c r="L230" s="82">
        <f t="shared" si="230"/>
        <v>0</v>
      </c>
      <c r="M230" s="82">
        <v>22758916</v>
      </c>
      <c r="N230" s="82">
        <v>0</v>
      </c>
      <c r="O230" s="82">
        <f t="shared" si="228"/>
        <v>22758916</v>
      </c>
      <c r="P230" s="83">
        <f t="shared" si="231"/>
        <v>22758916</v>
      </c>
      <c r="Q230" s="84">
        <f t="shared" si="232"/>
        <v>3352484</v>
      </c>
      <c r="R230" s="41"/>
      <c r="S230" s="85"/>
    </row>
    <row r="231" spans="1:19" s="78" customFormat="1" ht="42" hidden="1" customHeight="1" x14ac:dyDescent="0.3">
      <c r="A231" s="165" t="s">
        <v>406</v>
      </c>
      <c r="B231" s="166" t="s">
        <v>407</v>
      </c>
      <c r="C231" s="167" t="s">
        <v>23</v>
      </c>
      <c r="D231" s="168" t="s">
        <v>5</v>
      </c>
      <c r="E231" s="169" t="s">
        <v>56</v>
      </c>
      <c r="F231" s="170">
        <f>SUM(F232:F238)</f>
        <v>108982900</v>
      </c>
      <c r="G231" s="170">
        <f t="shared" ref="G231:Q231" si="234">SUM(G232:G238)</f>
        <v>0</v>
      </c>
      <c r="H231" s="170">
        <f t="shared" si="234"/>
        <v>0</v>
      </c>
      <c r="I231" s="170">
        <f t="shared" si="234"/>
        <v>0</v>
      </c>
      <c r="J231" s="170">
        <f t="shared" si="234"/>
        <v>8938800</v>
      </c>
      <c r="K231" s="170">
        <f t="shared" si="234"/>
        <v>10670000</v>
      </c>
      <c r="L231" s="170">
        <f t="shared" si="234"/>
        <v>19608800</v>
      </c>
      <c r="M231" s="170">
        <f t="shared" si="234"/>
        <v>20349840</v>
      </c>
      <c r="N231" s="170">
        <f t="shared" si="234"/>
        <v>1800000</v>
      </c>
      <c r="O231" s="170">
        <f t="shared" si="234"/>
        <v>22149840</v>
      </c>
      <c r="P231" s="170">
        <f t="shared" si="234"/>
        <v>41758640</v>
      </c>
      <c r="Q231" s="170">
        <f t="shared" si="234"/>
        <v>67224260</v>
      </c>
      <c r="R231" s="76">
        <v>19</v>
      </c>
      <c r="S231" s="77"/>
    </row>
    <row r="232" spans="1:19" ht="26.25" hidden="1" customHeight="1" x14ac:dyDescent="0.3">
      <c r="A232" s="106">
        <v>1</v>
      </c>
      <c r="B232" s="107" t="s">
        <v>408</v>
      </c>
      <c r="C232" s="1154" t="s">
        <v>279</v>
      </c>
      <c r="D232" s="1155"/>
      <c r="E232" s="1156"/>
      <c r="F232" s="90">
        <v>2266500</v>
      </c>
      <c r="G232" s="90">
        <v>0</v>
      </c>
      <c r="H232" s="90">
        <v>0</v>
      </c>
      <c r="I232" s="90">
        <f>SUM(G232:H232)</f>
        <v>0</v>
      </c>
      <c r="J232" s="90">
        <v>0</v>
      </c>
      <c r="K232" s="90">
        <v>0</v>
      </c>
      <c r="L232" s="90">
        <f>SUM(J232:K232)</f>
        <v>0</v>
      </c>
      <c r="M232" s="90">
        <v>0</v>
      </c>
      <c r="N232" s="90">
        <v>0</v>
      </c>
      <c r="O232" s="90">
        <f>SUM(M232:N232)</f>
        <v>0</v>
      </c>
      <c r="P232" s="92">
        <f>(I232+L232+O232)</f>
        <v>0</v>
      </c>
      <c r="Q232" s="171">
        <f>F232-P232</f>
        <v>2266500</v>
      </c>
      <c r="R232" s="41"/>
      <c r="S232" s="85"/>
    </row>
    <row r="233" spans="1:19" ht="26.25" hidden="1" customHeight="1" x14ac:dyDescent="0.3">
      <c r="A233" s="106">
        <v>2</v>
      </c>
      <c r="B233" s="107" t="s">
        <v>409</v>
      </c>
      <c r="C233" s="1154" t="s">
        <v>136</v>
      </c>
      <c r="D233" s="1155"/>
      <c r="E233" s="1156"/>
      <c r="F233" s="90">
        <v>2193000</v>
      </c>
      <c r="G233" s="90">
        <v>0</v>
      </c>
      <c r="H233" s="90">
        <v>0</v>
      </c>
      <c r="I233" s="90">
        <f t="shared" ref="I233:I238" si="235">SUM(G233:H233)</f>
        <v>0</v>
      </c>
      <c r="J233" s="90">
        <v>0</v>
      </c>
      <c r="K233" s="90">
        <v>0</v>
      </c>
      <c r="L233" s="90">
        <f t="shared" ref="L233:L238" si="236">SUM(J233:K233)</f>
        <v>0</v>
      </c>
      <c r="M233" s="90">
        <v>2193000</v>
      </c>
      <c r="N233" s="90">
        <v>0</v>
      </c>
      <c r="O233" s="90">
        <f t="shared" ref="O233:O238" si="237">SUM(M233:N233)</f>
        <v>2193000</v>
      </c>
      <c r="P233" s="92">
        <f t="shared" ref="P233:P238" si="238">(I233+L233+O233)</f>
        <v>2193000</v>
      </c>
      <c r="Q233" s="171">
        <f t="shared" ref="Q233:Q238" si="239">F233-P233</f>
        <v>0</v>
      </c>
      <c r="R233" s="41"/>
      <c r="S233" s="85"/>
    </row>
    <row r="234" spans="1:19" ht="28.5" hidden="1" customHeight="1" x14ac:dyDescent="0.3">
      <c r="A234" s="106">
        <v>3</v>
      </c>
      <c r="B234" s="107" t="s">
        <v>410</v>
      </c>
      <c r="C234" s="1154" t="s">
        <v>24</v>
      </c>
      <c r="D234" s="1155"/>
      <c r="E234" s="1156"/>
      <c r="F234" s="90">
        <v>11918400</v>
      </c>
      <c r="G234" s="90">
        <v>0</v>
      </c>
      <c r="H234" s="90">
        <v>0</v>
      </c>
      <c r="I234" s="90">
        <f t="shared" si="235"/>
        <v>0</v>
      </c>
      <c r="J234" s="90">
        <v>8938800</v>
      </c>
      <c r="K234" s="90">
        <v>0</v>
      </c>
      <c r="L234" s="90">
        <f t="shared" si="236"/>
        <v>8938800</v>
      </c>
      <c r="M234" s="90">
        <v>2979600</v>
      </c>
      <c r="N234" s="90">
        <v>0</v>
      </c>
      <c r="O234" s="90">
        <f t="shared" si="237"/>
        <v>2979600</v>
      </c>
      <c r="P234" s="92">
        <f t="shared" si="238"/>
        <v>11918400</v>
      </c>
      <c r="Q234" s="171">
        <f t="shared" si="239"/>
        <v>0</v>
      </c>
      <c r="R234" s="41"/>
      <c r="S234" s="85"/>
    </row>
    <row r="235" spans="1:19" ht="25.5" hidden="1" customHeight="1" x14ac:dyDescent="0.3">
      <c r="A235" s="106">
        <v>4</v>
      </c>
      <c r="B235" s="107" t="s">
        <v>411</v>
      </c>
      <c r="C235" s="1154" t="s">
        <v>139</v>
      </c>
      <c r="D235" s="1155"/>
      <c r="E235" s="1156"/>
      <c r="F235" s="90">
        <v>7290000</v>
      </c>
      <c r="G235" s="90">
        <v>0</v>
      </c>
      <c r="H235" s="90">
        <v>0</v>
      </c>
      <c r="I235" s="90">
        <f t="shared" si="235"/>
        <v>0</v>
      </c>
      <c r="J235" s="90">
        <v>0</v>
      </c>
      <c r="K235" s="90">
        <v>0</v>
      </c>
      <c r="L235" s="90">
        <f t="shared" si="236"/>
        <v>0</v>
      </c>
      <c r="M235" s="90">
        <v>1485000</v>
      </c>
      <c r="N235" s="90">
        <v>1800000</v>
      </c>
      <c r="O235" s="90">
        <f t="shared" si="237"/>
        <v>3285000</v>
      </c>
      <c r="P235" s="92">
        <f t="shared" si="238"/>
        <v>3285000</v>
      </c>
      <c r="Q235" s="171">
        <f t="shared" si="239"/>
        <v>4005000</v>
      </c>
      <c r="R235" s="41"/>
      <c r="S235" s="85"/>
    </row>
    <row r="236" spans="1:19" ht="29.25" hidden="1" customHeight="1" x14ac:dyDescent="0.3">
      <c r="A236" s="106">
        <v>5</v>
      </c>
      <c r="B236" s="107" t="s">
        <v>412</v>
      </c>
      <c r="C236" s="1154" t="s">
        <v>205</v>
      </c>
      <c r="D236" s="1155"/>
      <c r="E236" s="1156"/>
      <c r="F236" s="90">
        <v>30000000</v>
      </c>
      <c r="G236" s="90">
        <v>0</v>
      </c>
      <c r="H236" s="90">
        <v>0</v>
      </c>
      <c r="I236" s="90">
        <f t="shared" si="235"/>
        <v>0</v>
      </c>
      <c r="J236" s="90">
        <v>0</v>
      </c>
      <c r="K236" s="90">
        <v>0</v>
      </c>
      <c r="L236" s="90">
        <f t="shared" si="236"/>
        <v>0</v>
      </c>
      <c r="M236" s="90">
        <v>0</v>
      </c>
      <c r="N236" s="90">
        <v>0</v>
      </c>
      <c r="O236" s="90">
        <f t="shared" si="237"/>
        <v>0</v>
      </c>
      <c r="P236" s="92">
        <f t="shared" si="238"/>
        <v>0</v>
      </c>
      <c r="Q236" s="171">
        <f t="shared" si="239"/>
        <v>30000000</v>
      </c>
      <c r="R236" s="41"/>
      <c r="S236" s="85"/>
    </row>
    <row r="237" spans="1:19" ht="15" hidden="1" customHeight="1" x14ac:dyDescent="0.3">
      <c r="A237" s="106">
        <v>6</v>
      </c>
      <c r="B237" s="107" t="s">
        <v>413</v>
      </c>
      <c r="C237" s="1154" t="s">
        <v>208</v>
      </c>
      <c r="D237" s="1155"/>
      <c r="E237" s="1156"/>
      <c r="F237" s="90">
        <v>30490000</v>
      </c>
      <c r="G237" s="90">
        <v>0</v>
      </c>
      <c r="H237" s="90">
        <v>0</v>
      </c>
      <c r="I237" s="90">
        <f t="shared" si="235"/>
        <v>0</v>
      </c>
      <c r="J237" s="90">
        <v>0</v>
      </c>
      <c r="K237" s="90">
        <v>10670000</v>
      </c>
      <c r="L237" s="90">
        <f t="shared" si="236"/>
        <v>10670000</v>
      </c>
      <c r="M237" s="90">
        <v>13692240</v>
      </c>
      <c r="N237" s="90">
        <v>0</v>
      </c>
      <c r="O237" s="90">
        <f t="shared" si="237"/>
        <v>13692240</v>
      </c>
      <c r="P237" s="92">
        <f t="shared" si="238"/>
        <v>24362240</v>
      </c>
      <c r="Q237" s="171">
        <f t="shared" si="239"/>
        <v>6127760</v>
      </c>
      <c r="R237" s="41"/>
      <c r="S237" s="85"/>
    </row>
    <row r="238" spans="1:19" ht="15" hidden="1" customHeight="1" x14ac:dyDescent="0.3">
      <c r="A238" s="106">
        <v>7</v>
      </c>
      <c r="B238" s="107" t="s">
        <v>414</v>
      </c>
      <c r="C238" s="1167" t="s">
        <v>233</v>
      </c>
      <c r="D238" s="1168"/>
      <c r="E238" s="1169"/>
      <c r="F238" s="90">
        <v>24825000</v>
      </c>
      <c r="G238" s="90">
        <v>0</v>
      </c>
      <c r="H238" s="90">
        <v>0</v>
      </c>
      <c r="I238" s="90">
        <f t="shared" si="235"/>
        <v>0</v>
      </c>
      <c r="J238" s="90">
        <v>0</v>
      </c>
      <c r="K238" s="90">
        <v>0</v>
      </c>
      <c r="L238" s="90">
        <f t="shared" si="236"/>
        <v>0</v>
      </c>
      <c r="M238" s="90">
        <v>0</v>
      </c>
      <c r="N238" s="90">
        <v>0</v>
      </c>
      <c r="O238" s="90">
        <f t="shared" si="237"/>
        <v>0</v>
      </c>
      <c r="P238" s="92">
        <f t="shared" si="238"/>
        <v>0</v>
      </c>
      <c r="Q238" s="171">
        <f t="shared" si="239"/>
        <v>24825000</v>
      </c>
      <c r="R238" s="41"/>
      <c r="S238" s="85"/>
    </row>
    <row r="239" spans="1:19" s="78" customFormat="1" ht="42" hidden="1" customHeight="1" x14ac:dyDescent="0.3">
      <c r="A239" s="172" t="s">
        <v>309</v>
      </c>
      <c r="B239" s="173" t="s">
        <v>415</v>
      </c>
      <c r="C239" s="174" t="s">
        <v>23</v>
      </c>
      <c r="D239" s="175" t="s">
        <v>5</v>
      </c>
      <c r="E239" s="176" t="s">
        <v>57</v>
      </c>
      <c r="F239" s="177">
        <f>SUM(F240:F249)</f>
        <v>187723600</v>
      </c>
      <c r="G239" s="177">
        <f t="shared" ref="G239:Q239" si="240">SUM(G240:G249)</f>
        <v>0</v>
      </c>
      <c r="H239" s="177">
        <f t="shared" si="240"/>
        <v>0</v>
      </c>
      <c r="I239" s="177">
        <f t="shared" si="240"/>
        <v>0</v>
      </c>
      <c r="J239" s="177">
        <f t="shared" si="240"/>
        <v>112744500</v>
      </c>
      <c r="K239" s="177">
        <f t="shared" si="240"/>
        <v>2100000</v>
      </c>
      <c r="L239" s="177">
        <f t="shared" si="240"/>
        <v>114844500</v>
      </c>
      <c r="M239" s="177">
        <f t="shared" si="240"/>
        <v>30072500</v>
      </c>
      <c r="N239" s="177">
        <f t="shared" si="240"/>
        <v>145000</v>
      </c>
      <c r="O239" s="177">
        <f t="shared" si="240"/>
        <v>30217500</v>
      </c>
      <c r="P239" s="177">
        <f t="shared" si="240"/>
        <v>145062000</v>
      </c>
      <c r="Q239" s="177">
        <f t="shared" si="240"/>
        <v>42661600</v>
      </c>
      <c r="R239" s="76">
        <v>19</v>
      </c>
      <c r="S239" s="77"/>
    </row>
    <row r="240" spans="1:19" ht="26.25" hidden="1" customHeight="1" x14ac:dyDescent="0.3">
      <c r="A240" s="106">
        <v>1</v>
      </c>
      <c r="B240" s="107" t="s">
        <v>87</v>
      </c>
      <c r="C240" s="1154" t="s">
        <v>215</v>
      </c>
      <c r="D240" s="1155"/>
      <c r="E240" s="1156"/>
      <c r="F240" s="90">
        <v>26100000</v>
      </c>
      <c r="G240" s="90">
        <v>0</v>
      </c>
      <c r="H240" s="90">
        <v>0</v>
      </c>
      <c r="I240" s="90">
        <f>SUM(G240:H240)</f>
        <v>0</v>
      </c>
      <c r="J240" s="90">
        <v>25470000</v>
      </c>
      <c r="K240" s="90">
        <v>0</v>
      </c>
      <c r="L240" s="90">
        <f>SUM(J240:K240)</f>
        <v>25470000</v>
      </c>
      <c r="M240" s="90">
        <v>0</v>
      </c>
      <c r="N240" s="90">
        <v>0</v>
      </c>
      <c r="O240" s="90">
        <f>SUM(M240:N240)</f>
        <v>0</v>
      </c>
      <c r="P240" s="92">
        <f>(I240+L240+O240)</f>
        <v>25470000</v>
      </c>
      <c r="Q240" s="171">
        <f>F240-P240</f>
        <v>630000</v>
      </c>
      <c r="R240" s="41"/>
      <c r="S240" s="85"/>
    </row>
    <row r="241" spans="1:19" ht="26.25" hidden="1" customHeight="1" x14ac:dyDescent="0.3">
      <c r="A241" s="106">
        <v>2</v>
      </c>
      <c r="B241" s="107" t="s">
        <v>416</v>
      </c>
      <c r="C241" s="1154" t="s">
        <v>279</v>
      </c>
      <c r="D241" s="1155"/>
      <c r="E241" s="1156"/>
      <c r="F241" s="90">
        <v>7707100</v>
      </c>
      <c r="G241" s="90">
        <v>0</v>
      </c>
      <c r="H241" s="90">
        <v>0</v>
      </c>
      <c r="I241" s="90">
        <f t="shared" ref="I241:I249" si="241">SUM(G241:H241)</f>
        <v>0</v>
      </c>
      <c r="J241" s="90">
        <v>4101000</v>
      </c>
      <c r="K241" s="90">
        <v>0</v>
      </c>
      <c r="L241" s="90">
        <f t="shared" ref="L241:L249" si="242">SUM(J241:K241)</f>
        <v>4101000</v>
      </c>
      <c r="M241" s="90">
        <v>3151100</v>
      </c>
      <c r="N241" s="90">
        <v>145000</v>
      </c>
      <c r="O241" s="90">
        <f t="shared" ref="O241:O249" si="243">SUM(M241:N241)</f>
        <v>3296100</v>
      </c>
      <c r="P241" s="92">
        <f t="shared" ref="P241:P249" si="244">(I241+L241+O241)</f>
        <v>7397100</v>
      </c>
      <c r="Q241" s="171">
        <f t="shared" ref="Q241:Q249" si="245">F241-P241</f>
        <v>310000</v>
      </c>
      <c r="R241" s="41"/>
      <c r="S241" s="85"/>
    </row>
    <row r="242" spans="1:19" ht="26.25" hidden="1" customHeight="1" x14ac:dyDescent="0.3">
      <c r="A242" s="106">
        <v>3</v>
      </c>
      <c r="B242" s="107" t="s">
        <v>417</v>
      </c>
      <c r="C242" s="1154" t="s">
        <v>136</v>
      </c>
      <c r="D242" s="1155"/>
      <c r="E242" s="1156"/>
      <c r="F242" s="90">
        <v>2193000</v>
      </c>
      <c r="G242" s="90">
        <v>0</v>
      </c>
      <c r="H242" s="90">
        <v>0</v>
      </c>
      <c r="I242" s="90">
        <f t="shared" si="241"/>
        <v>0</v>
      </c>
      <c r="J242" s="90">
        <v>0</v>
      </c>
      <c r="K242" s="90">
        <v>0</v>
      </c>
      <c r="L242" s="90">
        <f t="shared" si="242"/>
        <v>0</v>
      </c>
      <c r="M242" s="90">
        <v>2193000</v>
      </c>
      <c r="N242" s="90">
        <v>0</v>
      </c>
      <c r="O242" s="90">
        <f t="shared" si="243"/>
        <v>2193000</v>
      </c>
      <c r="P242" s="92">
        <f t="shared" si="244"/>
        <v>2193000</v>
      </c>
      <c r="Q242" s="171">
        <f t="shared" si="245"/>
        <v>0</v>
      </c>
      <c r="R242" s="41"/>
      <c r="S242" s="85"/>
    </row>
    <row r="243" spans="1:19" ht="28.5" hidden="1" customHeight="1" x14ac:dyDescent="0.3">
      <c r="A243" s="106">
        <v>4</v>
      </c>
      <c r="B243" s="107" t="s">
        <v>418</v>
      </c>
      <c r="C243" s="1154" t="s">
        <v>24</v>
      </c>
      <c r="D243" s="1155"/>
      <c r="E243" s="1156"/>
      <c r="F243" s="90">
        <v>9533500</v>
      </c>
      <c r="G243" s="90">
        <v>0</v>
      </c>
      <c r="H243" s="90">
        <v>0</v>
      </c>
      <c r="I243" s="90">
        <f t="shared" si="241"/>
        <v>0</v>
      </c>
      <c r="J243" s="90">
        <v>9533500</v>
      </c>
      <c r="K243" s="90">
        <v>0</v>
      </c>
      <c r="L243" s="90">
        <f t="shared" si="242"/>
        <v>9533500</v>
      </c>
      <c r="M243" s="90">
        <v>0</v>
      </c>
      <c r="N243" s="90">
        <v>0</v>
      </c>
      <c r="O243" s="90">
        <f t="shared" si="243"/>
        <v>0</v>
      </c>
      <c r="P243" s="92">
        <f t="shared" si="244"/>
        <v>9533500</v>
      </c>
      <c r="Q243" s="171">
        <f t="shared" si="245"/>
        <v>0</v>
      </c>
      <c r="R243" s="41"/>
      <c r="S243" s="85"/>
    </row>
    <row r="244" spans="1:19" ht="25.5" hidden="1" customHeight="1" x14ac:dyDescent="0.3">
      <c r="A244" s="106">
        <v>5</v>
      </c>
      <c r="B244" s="107" t="s">
        <v>419</v>
      </c>
      <c r="C244" s="1154" t="s">
        <v>139</v>
      </c>
      <c r="D244" s="1155"/>
      <c r="E244" s="1156"/>
      <c r="F244" s="90">
        <v>18540000</v>
      </c>
      <c r="G244" s="90">
        <v>0</v>
      </c>
      <c r="H244" s="90">
        <v>0</v>
      </c>
      <c r="I244" s="90">
        <f t="shared" si="241"/>
        <v>0</v>
      </c>
      <c r="J244" s="90">
        <v>0</v>
      </c>
      <c r="K244" s="90">
        <v>0</v>
      </c>
      <c r="L244" s="90">
        <f t="shared" si="242"/>
        <v>0</v>
      </c>
      <c r="M244" s="90">
        <v>5400000</v>
      </c>
      <c r="N244" s="90">
        <v>0</v>
      </c>
      <c r="O244" s="90">
        <f t="shared" si="243"/>
        <v>5400000</v>
      </c>
      <c r="P244" s="92">
        <f t="shared" si="244"/>
        <v>5400000</v>
      </c>
      <c r="Q244" s="171">
        <f t="shared" si="245"/>
        <v>13140000</v>
      </c>
      <c r="R244" s="41"/>
      <c r="S244" s="85"/>
    </row>
    <row r="245" spans="1:19" ht="29.25" hidden="1" customHeight="1" x14ac:dyDescent="0.3">
      <c r="A245" s="106">
        <v>6</v>
      </c>
      <c r="B245" s="107" t="s">
        <v>420</v>
      </c>
      <c r="C245" s="1154" t="s">
        <v>205</v>
      </c>
      <c r="D245" s="1155"/>
      <c r="E245" s="1156"/>
      <c r="F245" s="90">
        <v>0</v>
      </c>
      <c r="G245" s="90">
        <v>0</v>
      </c>
      <c r="H245" s="90">
        <v>0</v>
      </c>
      <c r="I245" s="90">
        <f t="shared" si="241"/>
        <v>0</v>
      </c>
      <c r="J245" s="90">
        <v>0</v>
      </c>
      <c r="K245" s="90">
        <v>0</v>
      </c>
      <c r="L245" s="90">
        <f t="shared" si="242"/>
        <v>0</v>
      </c>
      <c r="M245" s="90">
        <v>0</v>
      </c>
      <c r="N245" s="90">
        <v>0</v>
      </c>
      <c r="O245" s="90">
        <f t="shared" si="243"/>
        <v>0</v>
      </c>
      <c r="P245" s="92">
        <f t="shared" si="244"/>
        <v>0</v>
      </c>
      <c r="Q245" s="171">
        <f t="shared" si="245"/>
        <v>0</v>
      </c>
      <c r="R245" s="41"/>
      <c r="S245" s="85"/>
    </row>
    <row r="246" spans="1:19" ht="29.25" hidden="1" customHeight="1" x14ac:dyDescent="0.3">
      <c r="A246" s="106"/>
      <c r="B246" s="107" t="s">
        <v>421</v>
      </c>
      <c r="C246" s="1154" t="s">
        <v>422</v>
      </c>
      <c r="D246" s="1155"/>
      <c r="E246" s="1156"/>
      <c r="F246" s="90">
        <v>5000000</v>
      </c>
      <c r="G246" s="90"/>
      <c r="H246" s="90"/>
      <c r="I246" s="90">
        <f t="shared" si="241"/>
        <v>0</v>
      </c>
      <c r="J246" s="90">
        <v>0</v>
      </c>
      <c r="K246" s="90"/>
      <c r="L246" s="90">
        <f t="shared" si="242"/>
        <v>0</v>
      </c>
      <c r="M246" s="90">
        <v>0</v>
      </c>
      <c r="N246" s="90"/>
      <c r="O246" s="90">
        <f t="shared" si="243"/>
        <v>0</v>
      </c>
      <c r="P246" s="92">
        <f t="shared" si="244"/>
        <v>0</v>
      </c>
      <c r="Q246" s="171">
        <f t="shared" si="245"/>
        <v>5000000</v>
      </c>
      <c r="R246" s="41"/>
      <c r="S246" s="85"/>
    </row>
    <row r="247" spans="1:19" ht="17.25" hidden="1" customHeight="1" x14ac:dyDescent="0.3">
      <c r="A247" s="106">
        <v>7</v>
      </c>
      <c r="B247" s="107" t="s">
        <v>423</v>
      </c>
      <c r="C247" s="1154" t="s">
        <v>208</v>
      </c>
      <c r="D247" s="1155"/>
      <c r="E247" s="1156"/>
      <c r="F247" s="90">
        <v>38400000</v>
      </c>
      <c r="G247" s="90">
        <v>0</v>
      </c>
      <c r="H247" s="90">
        <v>0</v>
      </c>
      <c r="I247" s="90">
        <f t="shared" si="241"/>
        <v>0</v>
      </c>
      <c r="J247" s="90">
        <v>0</v>
      </c>
      <c r="K247" s="90">
        <v>0</v>
      </c>
      <c r="L247" s="90">
        <f t="shared" si="242"/>
        <v>0</v>
      </c>
      <c r="M247" s="90">
        <v>19328400</v>
      </c>
      <c r="N247" s="90">
        <v>0</v>
      </c>
      <c r="O247" s="90">
        <f t="shared" si="243"/>
        <v>19328400</v>
      </c>
      <c r="P247" s="92">
        <f t="shared" si="244"/>
        <v>19328400</v>
      </c>
      <c r="Q247" s="171">
        <f t="shared" si="245"/>
        <v>19071600</v>
      </c>
      <c r="R247" s="41"/>
      <c r="S247" s="85"/>
    </row>
    <row r="248" spans="1:19" ht="22.5" hidden="1" customHeight="1" x14ac:dyDescent="0.3">
      <c r="A248" s="106">
        <v>8</v>
      </c>
      <c r="B248" s="107" t="s">
        <v>424</v>
      </c>
      <c r="C248" s="1167" t="s">
        <v>233</v>
      </c>
      <c r="D248" s="1168"/>
      <c r="E248" s="1169"/>
      <c r="F248" s="90">
        <v>32750000</v>
      </c>
      <c r="G248" s="90">
        <v>0</v>
      </c>
      <c r="H248" s="90">
        <v>0</v>
      </c>
      <c r="I248" s="90">
        <f t="shared" si="241"/>
        <v>0</v>
      </c>
      <c r="J248" s="90">
        <v>26140000</v>
      </c>
      <c r="K248" s="90">
        <v>2100000</v>
      </c>
      <c r="L248" s="90">
        <f>SUM(J248:K248)</f>
        <v>28240000</v>
      </c>
      <c r="M248" s="90">
        <v>0</v>
      </c>
      <c r="N248" s="90">
        <v>0</v>
      </c>
      <c r="O248" s="90">
        <f t="shared" si="243"/>
        <v>0</v>
      </c>
      <c r="P248" s="92">
        <f t="shared" si="244"/>
        <v>28240000</v>
      </c>
      <c r="Q248" s="171">
        <f t="shared" si="245"/>
        <v>4510000</v>
      </c>
      <c r="R248" s="41"/>
      <c r="S248" s="85"/>
    </row>
    <row r="249" spans="1:19" s="180" customFormat="1" ht="22.5" customHeight="1" x14ac:dyDescent="0.3">
      <c r="A249" s="106">
        <v>9</v>
      </c>
      <c r="B249" s="107" t="s">
        <v>80</v>
      </c>
      <c r="C249" s="1167" t="s">
        <v>245</v>
      </c>
      <c r="D249" s="1168"/>
      <c r="E249" s="1169"/>
      <c r="F249" s="90">
        <v>47500000</v>
      </c>
      <c r="G249" s="90">
        <v>0</v>
      </c>
      <c r="H249" s="90">
        <v>0</v>
      </c>
      <c r="I249" s="90">
        <f t="shared" si="241"/>
        <v>0</v>
      </c>
      <c r="J249" s="90">
        <v>47500000</v>
      </c>
      <c r="K249" s="90">
        <v>0</v>
      </c>
      <c r="L249" s="90">
        <f t="shared" si="242"/>
        <v>47500000</v>
      </c>
      <c r="M249" s="90">
        <v>0</v>
      </c>
      <c r="N249" s="90">
        <v>0</v>
      </c>
      <c r="O249" s="90">
        <f t="shared" si="243"/>
        <v>0</v>
      </c>
      <c r="P249" s="92">
        <f t="shared" si="244"/>
        <v>47500000</v>
      </c>
      <c r="Q249" s="171">
        <f t="shared" si="245"/>
        <v>0</v>
      </c>
      <c r="R249" s="178"/>
      <c r="S249" s="179"/>
    </row>
    <row r="250" spans="1:19" s="78" customFormat="1" ht="42" hidden="1" customHeight="1" x14ac:dyDescent="0.3">
      <c r="A250" s="172" t="s">
        <v>425</v>
      </c>
      <c r="B250" s="173" t="s">
        <v>426</v>
      </c>
      <c r="C250" s="174" t="s">
        <v>23</v>
      </c>
      <c r="D250" s="175" t="s">
        <v>5</v>
      </c>
      <c r="E250" s="176" t="s">
        <v>58</v>
      </c>
      <c r="F250" s="177">
        <f t="shared" ref="F250:Q250" si="246">SUM(F251:F261)</f>
        <v>374248100</v>
      </c>
      <c r="G250" s="177">
        <f t="shared" si="246"/>
        <v>0</v>
      </c>
      <c r="H250" s="177">
        <f t="shared" si="246"/>
        <v>0</v>
      </c>
      <c r="I250" s="177">
        <f t="shared" si="246"/>
        <v>0</v>
      </c>
      <c r="J250" s="177">
        <f t="shared" si="246"/>
        <v>25731500</v>
      </c>
      <c r="K250" s="177">
        <f t="shared" si="246"/>
        <v>53770000</v>
      </c>
      <c r="L250" s="177">
        <f t="shared" si="246"/>
        <v>79501500</v>
      </c>
      <c r="M250" s="177">
        <f t="shared" si="246"/>
        <v>46831440</v>
      </c>
      <c r="N250" s="177">
        <f t="shared" si="246"/>
        <v>23316810</v>
      </c>
      <c r="O250" s="177">
        <f t="shared" si="246"/>
        <v>70148250</v>
      </c>
      <c r="P250" s="177">
        <f t="shared" si="246"/>
        <v>149649750</v>
      </c>
      <c r="Q250" s="177">
        <f t="shared" si="246"/>
        <v>224598350</v>
      </c>
      <c r="R250" s="76">
        <v>19</v>
      </c>
      <c r="S250" s="77"/>
    </row>
    <row r="251" spans="1:19" ht="26.25" hidden="1" customHeight="1" x14ac:dyDescent="0.3">
      <c r="A251" s="106">
        <v>1</v>
      </c>
      <c r="B251" s="107" t="s">
        <v>427</v>
      </c>
      <c r="C251" s="1154" t="s">
        <v>279</v>
      </c>
      <c r="D251" s="1155"/>
      <c r="E251" s="1156"/>
      <c r="F251" s="90">
        <v>12055500</v>
      </c>
      <c r="G251" s="90">
        <v>0</v>
      </c>
      <c r="H251" s="90">
        <v>0</v>
      </c>
      <c r="I251" s="90">
        <f>SUM(G251:H251)</f>
        <v>0</v>
      </c>
      <c r="J251" s="90">
        <v>9737500</v>
      </c>
      <c r="K251" s="90">
        <v>0</v>
      </c>
      <c r="L251" s="90">
        <f>SUM(J251:K251)</f>
        <v>9737500</v>
      </c>
      <c r="M251" s="90">
        <v>818000</v>
      </c>
      <c r="N251" s="90">
        <v>0</v>
      </c>
      <c r="O251" s="90">
        <f t="shared" ref="O251:O261" si="247">SUM(M251:N251)</f>
        <v>818000</v>
      </c>
      <c r="P251" s="92">
        <f>(I251+L251+O251)</f>
        <v>10555500</v>
      </c>
      <c r="Q251" s="171">
        <f>F251-P251</f>
        <v>1500000</v>
      </c>
      <c r="R251" s="41"/>
      <c r="S251" s="85"/>
    </row>
    <row r="252" spans="1:19" ht="26.25" hidden="1" customHeight="1" x14ac:dyDescent="0.3">
      <c r="A252" s="106">
        <v>2</v>
      </c>
      <c r="B252" s="107" t="s">
        <v>428</v>
      </c>
      <c r="C252" s="1154" t="s">
        <v>136</v>
      </c>
      <c r="D252" s="1155"/>
      <c r="E252" s="1156"/>
      <c r="F252" s="90">
        <v>438600</v>
      </c>
      <c r="G252" s="90">
        <v>0</v>
      </c>
      <c r="H252" s="90">
        <v>0</v>
      </c>
      <c r="I252" s="90">
        <f t="shared" ref="I252:I261" si="248">SUM(G252:H252)</f>
        <v>0</v>
      </c>
      <c r="J252" s="90">
        <v>0</v>
      </c>
      <c r="K252" s="90">
        <v>0</v>
      </c>
      <c r="L252" s="90">
        <f t="shared" ref="L252:L261" si="249">SUM(J252:K252)</f>
        <v>0</v>
      </c>
      <c r="M252" s="90">
        <v>438600</v>
      </c>
      <c r="N252" s="90">
        <v>0</v>
      </c>
      <c r="O252" s="90">
        <f t="shared" si="247"/>
        <v>438600</v>
      </c>
      <c r="P252" s="92">
        <f t="shared" ref="P252:P261" si="250">(I252+L252+O252)</f>
        <v>438600</v>
      </c>
      <c r="Q252" s="171">
        <f t="shared" ref="Q252:Q261" si="251">F252-P252</f>
        <v>0</v>
      </c>
      <c r="R252" s="41"/>
      <c r="S252" s="85"/>
    </row>
    <row r="253" spans="1:19" ht="28.5" hidden="1" customHeight="1" x14ac:dyDescent="0.3">
      <c r="A253" s="106">
        <v>3</v>
      </c>
      <c r="B253" s="107" t="s">
        <v>429</v>
      </c>
      <c r="C253" s="1154" t="s">
        <v>24</v>
      </c>
      <c r="D253" s="1155"/>
      <c r="E253" s="1156"/>
      <c r="F253" s="90">
        <v>10684000</v>
      </c>
      <c r="G253" s="90">
        <v>0</v>
      </c>
      <c r="H253" s="90">
        <v>0</v>
      </c>
      <c r="I253" s="90">
        <f t="shared" si="248"/>
        <v>0</v>
      </c>
      <c r="J253" s="90">
        <v>10684000</v>
      </c>
      <c r="K253" s="90">
        <v>0</v>
      </c>
      <c r="L253" s="90">
        <f t="shared" si="249"/>
        <v>10684000</v>
      </c>
      <c r="M253" s="90">
        <v>0</v>
      </c>
      <c r="N253" s="90">
        <v>0</v>
      </c>
      <c r="O253" s="90">
        <f t="shared" si="247"/>
        <v>0</v>
      </c>
      <c r="P253" s="92">
        <f t="shared" si="250"/>
        <v>10684000</v>
      </c>
      <c r="Q253" s="171">
        <f t="shared" si="251"/>
        <v>0</v>
      </c>
      <c r="R253" s="41"/>
      <c r="S253" s="85"/>
    </row>
    <row r="254" spans="1:19" ht="25.5" hidden="1" customHeight="1" x14ac:dyDescent="0.3">
      <c r="A254" s="106">
        <v>4</v>
      </c>
      <c r="B254" s="107" t="s">
        <v>430</v>
      </c>
      <c r="C254" s="1154" t="s">
        <v>139</v>
      </c>
      <c r="D254" s="1155"/>
      <c r="E254" s="1156"/>
      <c r="F254" s="90">
        <v>24750000</v>
      </c>
      <c r="G254" s="90">
        <v>0</v>
      </c>
      <c r="H254" s="90">
        <v>0</v>
      </c>
      <c r="I254" s="90">
        <f t="shared" si="248"/>
        <v>0</v>
      </c>
      <c r="J254" s="90">
        <v>5310000</v>
      </c>
      <c r="K254" s="90">
        <v>0</v>
      </c>
      <c r="L254" s="90">
        <f t="shared" si="249"/>
        <v>5310000</v>
      </c>
      <c r="M254" s="90">
        <v>8195000</v>
      </c>
      <c r="N254" s="90">
        <f>3375000+405000</f>
        <v>3780000</v>
      </c>
      <c r="O254" s="90">
        <f t="shared" si="247"/>
        <v>11975000</v>
      </c>
      <c r="P254" s="92">
        <f t="shared" si="250"/>
        <v>17285000</v>
      </c>
      <c r="Q254" s="171">
        <f t="shared" si="251"/>
        <v>7465000</v>
      </c>
      <c r="R254" s="41"/>
      <c r="S254" s="85"/>
    </row>
    <row r="255" spans="1:19" ht="29.25" hidden="1" customHeight="1" x14ac:dyDescent="0.3">
      <c r="A255" s="106">
        <v>5</v>
      </c>
      <c r="B255" s="107" t="s">
        <v>431</v>
      </c>
      <c r="C255" s="1154" t="s">
        <v>205</v>
      </c>
      <c r="D255" s="1155"/>
      <c r="E255" s="1156"/>
      <c r="F255" s="90">
        <v>71000000</v>
      </c>
      <c r="G255" s="90">
        <v>0</v>
      </c>
      <c r="H255" s="90">
        <v>0</v>
      </c>
      <c r="I255" s="90">
        <f t="shared" si="248"/>
        <v>0</v>
      </c>
      <c r="J255" s="90">
        <v>0</v>
      </c>
      <c r="K255" s="90">
        <v>32300000</v>
      </c>
      <c r="L255" s="90">
        <f t="shared" si="249"/>
        <v>32300000</v>
      </c>
      <c r="M255" s="90">
        <v>0</v>
      </c>
      <c r="N255" s="90">
        <v>0</v>
      </c>
      <c r="O255" s="90">
        <f t="shared" si="247"/>
        <v>0</v>
      </c>
      <c r="P255" s="92">
        <f t="shared" si="250"/>
        <v>32300000</v>
      </c>
      <c r="Q255" s="171">
        <f t="shared" si="251"/>
        <v>38700000</v>
      </c>
      <c r="R255" s="41"/>
      <c r="S255" s="85"/>
    </row>
    <row r="256" spans="1:19" ht="29.25" hidden="1" customHeight="1" x14ac:dyDescent="0.3">
      <c r="A256" s="106">
        <v>6</v>
      </c>
      <c r="B256" s="107" t="s">
        <v>432</v>
      </c>
      <c r="C256" s="1167" t="s">
        <v>422</v>
      </c>
      <c r="D256" s="1168"/>
      <c r="E256" s="1169"/>
      <c r="F256" s="90">
        <v>10000000</v>
      </c>
      <c r="G256" s="90">
        <v>0</v>
      </c>
      <c r="H256" s="90">
        <v>0</v>
      </c>
      <c r="I256" s="90">
        <f t="shared" si="248"/>
        <v>0</v>
      </c>
      <c r="J256" s="90">
        <v>0</v>
      </c>
      <c r="K256" s="90">
        <f>10000000-6830000</f>
        <v>3170000</v>
      </c>
      <c r="L256" s="90">
        <f t="shared" si="249"/>
        <v>3170000</v>
      </c>
      <c r="M256" s="90">
        <v>0</v>
      </c>
      <c r="N256" s="90">
        <v>0</v>
      </c>
      <c r="O256" s="90">
        <f t="shared" si="247"/>
        <v>0</v>
      </c>
      <c r="P256" s="92">
        <f t="shared" si="250"/>
        <v>3170000</v>
      </c>
      <c r="Q256" s="171">
        <f t="shared" si="251"/>
        <v>6830000</v>
      </c>
      <c r="R256" s="41"/>
      <c r="S256" s="85"/>
    </row>
    <row r="257" spans="1:255" ht="29.25" hidden="1" customHeight="1" x14ac:dyDescent="0.3">
      <c r="A257" s="106">
        <v>7</v>
      </c>
      <c r="B257" s="107" t="s">
        <v>433</v>
      </c>
      <c r="C257" s="1167" t="s">
        <v>434</v>
      </c>
      <c r="D257" s="1168"/>
      <c r="E257" s="1169"/>
      <c r="F257" s="90">
        <v>8000000</v>
      </c>
      <c r="G257" s="90">
        <v>0</v>
      </c>
      <c r="H257" s="90">
        <v>0</v>
      </c>
      <c r="I257" s="90">
        <f t="shared" si="248"/>
        <v>0</v>
      </c>
      <c r="J257" s="90">
        <v>0</v>
      </c>
      <c r="K257" s="90">
        <v>4000000</v>
      </c>
      <c r="L257" s="90">
        <f t="shared" si="249"/>
        <v>4000000</v>
      </c>
      <c r="M257" s="90">
        <v>0</v>
      </c>
      <c r="N257" s="90">
        <v>0</v>
      </c>
      <c r="O257" s="90">
        <f t="shared" si="247"/>
        <v>0</v>
      </c>
      <c r="P257" s="92">
        <f t="shared" si="250"/>
        <v>4000000</v>
      </c>
      <c r="Q257" s="171">
        <f t="shared" si="251"/>
        <v>4000000</v>
      </c>
      <c r="R257" s="41"/>
      <c r="S257" s="85"/>
    </row>
    <row r="258" spans="1:255" ht="29.25" hidden="1" customHeight="1" x14ac:dyDescent="0.3">
      <c r="A258" s="106">
        <v>8</v>
      </c>
      <c r="B258" s="107" t="s">
        <v>435</v>
      </c>
      <c r="C258" s="1167" t="s">
        <v>436</v>
      </c>
      <c r="D258" s="1168"/>
      <c r="E258" s="1169"/>
      <c r="F258" s="90">
        <v>20000000</v>
      </c>
      <c r="G258" s="90">
        <v>0</v>
      </c>
      <c r="H258" s="90">
        <v>0</v>
      </c>
      <c r="I258" s="90">
        <f t="shared" si="248"/>
        <v>0</v>
      </c>
      <c r="J258" s="90">
        <v>0</v>
      </c>
      <c r="K258" s="90">
        <f>20000000-20000000</f>
        <v>0</v>
      </c>
      <c r="L258" s="90">
        <f t="shared" si="249"/>
        <v>0</v>
      </c>
      <c r="M258" s="90">
        <v>0</v>
      </c>
      <c r="N258" s="90">
        <v>0</v>
      </c>
      <c r="O258" s="90">
        <f t="shared" si="247"/>
        <v>0</v>
      </c>
      <c r="P258" s="92">
        <f t="shared" si="250"/>
        <v>0</v>
      </c>
      <c r="Q258" s="171">
        <f t="shared" si="251"/>
        <v>20000000</v>
      </c>
      <c r="R258" s="41"/>
      <c r="S258" s="85"/>
    </row>
    <row r="259" spans="1:255" ht="29.25" hidden="1" customHeight="1" x14ac:dyDescent="0.3">
      <c r="A259" s="106">
        <v>9</v>
      </c>
      <c r="B259" s="107" t="s">
        <v>437</v>
      </c>
      <c r="C259" s="1154" t="s">
        <v>208</v>
      </c>
      <c r="D259" s="1155"/>
      <c r="E259" s="1156"/>
      <c r="F259" s="90">
        <v>145170000</v>
      </c>
      <c r="G259" s="90">
        <v>0</v>
      </c>
      <c r="H259" s="90">
        <v>0</v>
      </c>
      <c r="I259" s="90">
        <f t="shared" si="248"/>
        <v>0</v>
      </c>
      <c r="J259" s="90">
        <v>0</v>
      </c>
      <c r="K259" s="90"/>
      <c r="L259" s="90">
        <f t="shared" si="249"/>
        <v>0</v>
      </c>
      <c r="M259" s="90">
        <v>37379840</v>
      </c>
      <c r="N259" s="90">
        <v>19536810</v>
      </c>
      <c r="O259" s="90">
        <f t="shared" si="247"/>
        <v>56916650</v>
      </c>
      <c r="P259" s="92">
        <f t="shared" si="250"/>
        <v>56916650</v>
      </c>
      <c r="Q259" s="171">
        <f t="shared" si="251"/>
        <v>88253350</v>
      </c>
      <c r="R259" s="41"/>
      <c r="S259" s="85"/>
    </row>
    <row r="260" spans="1:255" ht="29.25" hidden="1" customHeight="1" x14ac:dyDescent="0.3">
      <c r="A260" s="106">
        <v>10</v>
      </c>
      <c r="B260" s="107" t="s">
        <v>438</v>
      </c>
      <c r="C260" s="1167" t="s">
        <v>233</v>
      </c>
      <c r="D260" s="1168"/>
      <c r="E260" s="1169"/>
      <c r="F260" s="90">
        <v>42150000</v>
      </c>
      <c r="G260" s="90">
        <v>0</v>
      </c>
      <c r="H260" s="90">
        <v>0</v>
      </c>
      <c r="I260" s="90">
        <f t="shared" si="248"/>
        <v>0</v>
      </c>
      <c r="J260" s="90">
        <v>0</v>
      </c>
      <c r="K260" s="90">
        <v>14300000</v>
      </c>
      <c r="L260" s="90">
        <f t="shared" si="249"/>
        <v>14300000</v>
      </c>
      <c r="M260" s="90">
        <v>0</v>
      </c>
      <c r="N260" s="90">
        <v>0</v>
      </c>
      <c r="O260" s="90">
        <f t="shared" si="247"/>
        <v>0</v>
      </c>
      <c r="P260" s="92">
        <f t="shared" si="250"/>
        <v>14300000</v>
      </c>
      <c r="Q260" s="171">
        <f t="shared" si="251"/>
        <v>27850000</v>
      </c>
      <c r="R260" s="41"/>
      <c r="S260" s="85"/>
    </row>
    <row r="261" spans="1:255" ht="32.25" hidden="1" customHeight="1" x14ac:dyDescent="0.3">
      <c r="A261" s="106">
        <v>11</v>
      </c>
      <c r="B261" s="107" t="s">
        <v>439</v>
      </c>
      <c r="C261" s="1154" t="s">
        <v>223</v>
      </c>
      <c r="D261" s="1155"/>
      <c r="E261" s="1156"/>
      <c r="F261" s="90">
        <v>30000000</v>
      </c>
      <c r="G261" s="90">
        <v>0</v>
      </c>
      <c r="H261" s="90">
        <v>0</v>
      </c>
      <c r="I261" s="90">
        <f t="shared" si="248"/>
        <v>0</v>
      </c>
      <c r="J261" s="90">
        <v>0</v>
      </c>
      <c r="K261" s="90">
        <v>0</v>
      </c>
      <c r="L261" s="90">
        <f t="shared" si="249"/>
        <v>0</v>
      </c>
      <c r="M261" s="90">
        <v>0</v>
      </c>
      <c r="N261" s="90">
        <v>0</v>
      </c>
      <c r="O261" s="90">
        <f t="shared" si="247"/>
        <v>0</v>
      </c>
      <c r="P261" s="92">
        <f t="shared" si="250"/>
        <v>0</v>
      </c>
      <c r="Q261" s="171">
        <f t="shared" si="251"/>
        <v>30000000</v>
      </c>
      <c r="R261" s="41"/>
      <c r="S261" s="85"/>
    </row>
    <row r="262" spans="1:255" s="78" customFormat="1" ht="42" hidden="1" customHeight="1" x14ac:dyDescent="0.3">
      <c r="A262" s="172" t="s">
        <v>440</v>
      </c>
      <c r="B262" s="173" t="s">
        <v>441</v>
      </c>
      <c r="C262" s="174" t="s">
        <v>23</v>
      </c>
      <c r="D262" s="175" t="s">
        <v>5</v>
      </c>
      <c r="E262" s="176" t="s">
        <v>59</v>
      </c>
      <c r="F262" s="177">
        <f t="shared" ref="F262:Q262" si="252">SUM(F263:F269)</f>
        <v>187924000</v>
      </c>
      <c r="G262" s="177">
        <f t="shared" si="252"/>
        <v>0</v>
      </c>
      <c r="H262" s="177">
        <f t="shared" si="252"/>
        <v>0</v>
      </c>
      <c r="I262" s="177">
        <f t="shared" si="252"/>
        <v>0</v>
      </c>
      <c r="J262" s="177">
        <f t="shared" si="252"/>
        <v>149196400</v>
      </c>
      <c r="K262" s="177">
        <f t="shared" si="252"/>
        <v>0</v>
      </c>
      <c r="L262" s="177">
        <f t="shared" si="252"/>
        <v>149196400</v>
      </c>
      <c r="M262" s="177">
        <f t="shared" si="252"/>
        <v>38324680</v>
      </c>
      <c r="N262" s="177">
        <f t="shared" si="252"/>
        <v>0</v>
      </c>
      <c r="O262" s="177">
        <f t="shared" si="252"/>
        <v>38324680</v>
      </c>
      <c r="P262" s="177">
        <f t="shared" si="252"/>
        <v>187521080</v>
      </c>
      <c r="Q262" s="177">
        <f t="shared" si="252"/>
        <v>402920</v>
      </c>
      <c r="R262" s="76">
        <v>19</v>
      </c>
      <c r="S262" s="77"/>
    </row>
    <row r="263" spans="1:255" ht="26.25" hidden="1" customHeight="1" x14ac:dyDescent="0.3">
      <c r="A263" s="106">
        <v>1</v>
      </c>
      <c r="B263" s="80" t="s">
        <v>442</v>
      </c>
      <c r="C263" s="1154" t="s">
        <v>279</v>
      </c>
      <c r="D263" s="1155"/>
      <c r="E263" s="1156"/>
      <c r="F263" s="90">
        <v>12006400</v>
      </c>
      <c r="G263" s="90">
        <v>0</v>
      </c>
      <c r="H263" s="90">
        <v>0</v>
      </c>
      <c r="I263" s="90">
        <f>SUM(G263:H263)</f>
        <v>0</v>
      </c>
      <c r="J263" s="90">
        <v>11839000</v>
      </c>
      <c r="K263" s="90">
        <v>0</v>
      </c>
      <c r="L263" s="90">
        <f>SUM(J263:K263)</f>
        <v>11839000</v>
      </c>
      <c r="M263" s="90">
        <v>167400</v>
      </c>
      <c r="N263" s="90">
        <v>0</v>
      </c>
      <c r="O263" s="90">
        <f t="shared" ref="O263" si="253">SUM(M263:N263)</f>
        <v>167400</v>
      </c>
      <c r="P263" s="92">
        <f>(I263+L263+O263)</f>
        <v>12006400</v>
      </c>
      <c r="Q263" s="171">
        <f>F263-P263</f>
        <v>0</v>
      </c>
      <c r="R263" s="41"/>
      <c r="S263" s="85"/>
    </row>
    <row r="264" spans="1:255" ht="28.5" hidden="1" customHeight="1" x14ac:dyDescent="0.3">
      <c r="A264" s="106">
        <f t="shared" ref="A264" si="254">A263+1</f>
        <v>2</v>
      </c>
      <c r="B264" s="80" t="s">
        <v>443</v>
      </c>
      <c r="C264" s="1154" t="s">
        <v>136</v>
      </c>
      <c r="D264" s="1155"/>
      <c r="E264" s="1156"/>
      <c r="F264" s="90">
        <v>3730400</v>
      </c>
      <c r="G264" s="90">
        <v>0</v>
      </c>
      <c r="H264" s="90">
        <v>0</v>
      </c>
      <c r="I264" s="90">
        <f t="shared" ref="I264:I269" si="255">SUM(G264:H264)</f>
        <v>0</v>
      </c>
      <c r="J264" s="90">
        <v>0</v>
      </c>
      <c r="K264" s="90">
        <v>0</v>
      </c>
      <c r="L264" s="90">
        <f t="shared" ref="L264:L269" si="256">SUM(J264:K264)</f>
        <v>0</v>
      </c>
      <c r="M264" s="90">
        <v>3730400</v>
      </c>
      <c r="N264" s="90">
        <v>0</v>
      </c>
      <c r="O264" s="90">
        <f t="shared" ref="O264:O269" si="257">SUM(M264:N264)</f>
        <v>3730400</v>
      </c>
      <c r="P264" s="92">
        <f t="shared" ref="P264:P269" si="258">(I264+L264+O264)</f>
        <v>3730400</v>
      </c>
      <c r="Q264" s="171">
        <f t="shared" ref="Q264:Q269" si="259">F264-P264</f>
        <v>0</v>
      </c>
      <c r="R264" s="41"/>
      <c r="S264" s="85"/>
    </row>
    <row r="265" spans="1:255" ht="28.5" hidden="1" customHeight="1" x14ac:dyDescent="0.3">
      <c r="A265" s="106">
        <v>3</v>
      </c>
      <c r="B265" s="80" t="s">
        <v>444</v>
      </c>
      <c r="C265" s="1154" t="s">
        <v>24</v>
      </c>
      <c r="D265" s="1155"/>
      <c r="E265" s="1156"/>
      <c r="F265" s="90">
        <v>20857200</v>
      </c>
      <c r="G265" s="90">
        <v>0</v>
      </c>
      <c r="H265" s="90">
        <v>0</v>
      </c>
      <c r="I265" s="90">
        <f t="shared" si="255"/>
        <v>0</v>
      </c>
      <c r="J265" s="90">
        <v>19367400</v>
      </c>
      <c r="K265" s="90">
        <v>0</v>
      </c>
      <c r="L265" s="90">
        <f t="shared" si="256"/>
        <v>19367400</v>
      </c>
      <c r="M265" s="90">
        <v>1489800</v>
      </c>
      <c r="N265" s="90">
        <v>0</v>
      </c>
      <c r="O265" s="90">
        <f t="shared" si="257"/>
        <v>1489800</v>
      </c>
      <c r="P265" s="92">
        <f t="shared" si="258"/>
        <v>20857200</v>
      </c>
      <c r="Q265" s="171">
        <f t="shared" si="259"/>
        <v>0</v>
      </c>
      <c r="R265" s="41"/>
      <c r="S265" s="85"/>
    </row>
    <row r="266" spans="1:255" ht="25.5" hidden="1" customHeight="1" x14ac:dyDescent="0.3">
      <c r="A266" s="106">
        <v>4</v>
      </c>
      <c r="B266" s="80" t="s">
        <v>445</v>
      </c>
      <c r="C266" s="1154" t="s">
        <v>141</v>
      </c>
      <c r="D266" s="1155"/>
      <c r="E266" s="1156"/>
      <c r="F266" s="90">
        <v>18725000</v>
      </c>
      <c r="G266" s="90">
        <v>0</v>
      </c>
      <c r="H266" s="90">
        <v>0</v>
      </c>
      <c r="I266" s="90">
        <f t="shared" si="255"/>
        <v>0</v>
      </c>
      <c r="J266" s="90">
        <v>18725000</v>
      </c>
      <c r="K266" s="90">
        <v>0</v>
      </c>
      <c r="L266" s="90">
        <f t="shared" si="256"/>
        <v>18725000</v>
      </c>
      <c r="M266" s="90">
        <v>0</v>
      </c>
      <c r="N266" s="90">
        <v>0</v>
      </c>
      <c r="O266" s="90">
        <f t="shared" si="257"/>
        <v>0</v>
      </c>
      <c r="P266" s="92">
        <f t="shared" si="258"/>
        <v>18725000</v>
      </c>
      <c r="Q266" s="171">
        <f t="shared" si="259"/>
        <v>0</v>
      </c>
      <c r="R266" s="41"/>
      <c r="S266" s="85"/>
    </row>
    <row r="267" spans="1:255" ht="29.25" hidden="1" customHeight="1" x14ac:dyDescent="0.3">
      <c r="A267" s="106">
        <v>5</v>
      </c>
      <c r="B267" s="80" t="s">
        <v>446</v>
      </c>
      <c r="C267" s="1154" t="s">
        <v>205</v>
      </c>
      <c r="D267" s="1155"/>
      <c r="E267" s="1156"/>
      <c r="F267" s="90">
        <v>58000000</v>
      </c>
      <c r="G267" s="90">
        <v>0</v>
      </c>
      <c r="H267" s="90">
        <v>0</v>
      </c>
      <c r="I267" s="90">
        <f t="shared" si="255"/>
        <v>0</v>
      </c>
      <c r="J267" s="90">
        <v>58000000</v>
      </c>
      <c r="K267" s="90">
        <v>0</v>
      </c>
      <c r="L267" s="90">
        <f t="shared" si="256"/>
        <v>58000000</v>
      </c>
      <c r="M267" s="90">
        <v>0</v>
      </c>
      <c r="N267" s="90">
        <v>0</v>
      </c>
      <c r="O267" s="90">
        <f t="shared" si="257"/>
        <v>0</v>
      </c>
      <c r="P267" s="92">
        <f t="shared" si="258"/>
        <v>58000000</v>
      </c>
      <c r="Q267" s="171">
        <f t="shared" si="259"/>
        <v>0</v>
      </c>
      <c r="R267" s="41"/>
      <c r="S267" s="85"/>
    </row>
    <row r="268" spans="1:255" ht="20.25" hidden="1" customHeight="1" x14ac:dyDescent="0.3">
      <c r="A268" s="106">
        <v>6</v>
      </c>
      <c r="B268" s="80" t="s">
        <v>447</v>
      </c>
      <c r="C268" s="80" t="s">
        <v>145</v>
      </c>
      <c r="D268" s="88"/>
      <c r="E268" s="89"/>
      <c r="F268" s="90">
        <v>41265000</v>
      </c>
      <c r="G268" s="90">
        <v>0</v>
      </c>
      <c r="H268" s="90">
        <v>0</v>
      </c>
      <c r="I268" s="90">
        <f t="shared" si="255"/>
        <v>0</v>
      </c>
      <c r="J268" s="90">
        <v>41265000</v>
      </c>
      <c r="K268" s="90">
        <v>0</v>
      </c>
      <c r="L268" s="90">
        <f t="shared" si="256"/>
        <v>41265000</v>
      </c>
      <c r="M268" s="90">
        <v>0</v>
      </c>
      <c r="N268" s="90">
        <v>0</v>
      </c>
      <c r="O268" s="90">
        <f t="shared" si="257"/>
        <v>0</v>
      </c>
      <c r="P268" s="92">
        <f t="shared" si="258"/>
        <v>41265000</v>
      </c>
      <c r="Q268" s="171">
        <f t="shared" si="259"/>
        <v>0</v>
      </c>
      <c r="R268" s="41"/>
      <c r="S268" s="85"/>
    </row>
    <row r="269" spans="1:255" ht="15" hidden="1" customHeight="1" x14ac:dyDescent="0.3">
      <c r="A269" s="106">
        <v>7</v>
      </c>
      <c r="B269" s="80" t="s">
        <v>448</v>
      </c>
      <c r="C269" s="1154" t="s">
        <v>208</v>
      </c>
      <c r="D269" s="1155"/>
      <c r="E269" s="1156"/>
      <c r="F269" s="90">
        <v>33340000</v>
      </c>
      <c r="G269" s="90">
        <v>0</v>
      </c>
      <c r="H269" s="90">
        <v>0</v>
      </c>
      <c r="I269" s="90">
        <f t="shared" si="255"/>
        <v>0</v>
      </c>
      <c r="J269" s="90">
        <v>0</v>
      </c>
      <c r="K269" s="90">
        <v>0</v>
      </c>
      <c r="L269" s="90">
        <f t="shared" si="256"/>
        <v>0</v>
      </c>
      <c r="M269" s="90">
        <v>32937080</v>
      </c>
      <c r="N269" s="90">
        <v>0</v>
      </c>
      <c r="O269" s="90">
        <f t="shared" si="257"/>
        <v>32937080</v>
      </c>
      <c r="P269" s="92">
        <f t="shared" si="258"/>
        <v>32937080</v>
      </c>
      <c r="Q269" s="171">
        <f t="shared" si="259"/>
        <v>402920</v>
      </c>
      <c r="R269" s="41"/>
      <c r="S269" s="85"/>
    </row>
    <row r="270" spans="1:255" s="186" customFormat="1" ht="12.75" hidden="1" customHeight="1" x14ac:dyDescent="0.3">
      <c r="A270" s="181"/>
      <c r="B270" s="181"/>
      <c r="C270" s="1157" t="s">
        <v>449</v>
      </c>
      <c r="D270" s="1158"/>
      <c r="E270" s="1159"/>
      <c r="F270" s="182">
        <f>F18+F110+F192</f>
        <v>9343744967</v>
      </c>
      <c r="G270" s="182">
        <f t="shared" ref="G270:Q270" si="260">G18+G110+G192</f>
        <v>1667287054</v>
      </c>
      <c r="H270" s="182">
        <f t="shared" si="260"/>
        <v>131081111</v>
      </c>
      <c r="I270" s="182">
        <f t="shared" si="260"/>
        <v>1798368165</v>
      </c>
      <c r="J270" s="182">
        <f t="shared" si="260"/>
        <v>3950567524</v>
      </c>
      <c r="K270" s="182">
        <f t="shared" si="260"/>
        <v>1178691609</v>
      </c>
      <c r="L270" s="182">
        <f t="shared" si="260"/>
        <v>5129259133</v>
      </c>
      <c r="M270" s="182">
        <f t="shared" si="260"/>
        <v>1086644457</v>
      </c>
      <c r="N270" s="182">
        <f t="shared" si="260"/>
        <v>214340541</v>
      </c>
      <c r="O270" s="182">
        <f t="shared" si="260"/>
        <v>1300984998</v>
      </c>
      <c r="P270" s="182">
        <f t="shared" si="260"/>
        <v>8228612296</v>
      </c>
      <c r="Q270" s="182">
        <f t="shared" si="260"/>
        <v>1115132671</v>
      </c>
      <c r="R270" s="183">
        <v>81675376</v>
      </c>
      <c r="S270" s="184"/>
      <c r="T270" s="185"/>
      <c r="U270" s="185"/>
      <c r="V270" s="185"/>
      <c r="W270" s="185"/>
      <c r="X270" s="185"/>
      <c r="Y270" s="185"/>
      <c r="Z270" s="185"/>
      <c r="AA270" s="185"/>
      <c r="AB270" s="185"/>
      <c r="AC270" s="185"/>
      <c r="AD270" s="185"/>
      <c r="AE270" s="185"/>
      <c r="AF270" s="185"/>
      <c r="AG270" s="185"/>
      <c r="AH270" s="185"/>
      <c r="AI270" s="185"/>
      <c r="AJ270" s="185"/>
      <c r="AK270" s="185"/>
      <c r="AL270" s="185"/>
      <c r="AM270" s="185"/>
      <c r="AN270" s="185"/>
      <c r="AO270" s="185"/>
      <c r="AP270" s="185"/>
      <c r="AQ270" s="185"/>
      <c r="AR270" s="185"/>
      <c r="AS270" s="185"/>
      <c r="AT270" s="185"/>
      <c r="AU270" s="185"/>
      <c r="AV270" s="185"/>
      <c r="AW270" s="185"/>
      <c r="AX270" s="185"/>
      <c r="AY270" s="185"/>
      <c r="AZ270" s="185"/>
      <c r="BA270" s="185"/>
      <c r="BB270" s="185"/>
      <c r="BC270" s="185"/>
      <c r="BD270" s="185"/>
      <c r="BE270" s="185"/>
      <c r="BF270" s="185"/>
      <c r="BG270" s="185"/>
      <c r="BH270" s="185"/>
      <c r="BI270" s="185"/>
      <c r="BJ270" s="185"/>
      <c r="BK270" s="185"/>
      <c r="BL270" s="185"/>
      <c r="BM270" s="185"/>
      <c r="BN270" s="185"/>
      <c r="BO270" s="185"/>
      <c r="BP270" s="185"/>
      <c r="BQ270" s="185"/>
      <c r="BR270" s="185"/>
      <c r="BS270" s="185"/>
      <c r="BT270" s="185"/>
      <c r="BU270" s="185"/>
      <c r="BV270" s="185"/>
      <c r="BW270" s="185"/>
      <c r="BX270" s="185"/>
      <c r="BY270" s="185"/>
      <c r="BZ270" s="185"/>
      <c r="CA270" s="185"/>
      <c r="CB270" s="185"/>
      <c r="CC270" s="185"/>
      <c r="CD270" s="185"/>
      <c r="CE270" s="185"/>
      <c r="CF270" s="185"/>
      <c r="CG270" s="185"/>
      <c r="CH270" s="185"/>
      <c r="CI270" s="185"/>
      <c r="CJ270" s="185"/>
      <c r="CK270" s="185"/>
      <c r="CL270" s="185"/>
      <c r="CM270" s="185"/>
      <c r="CN270" s="185"/>
      <c r="CO270" s="185"/>
      <c r="CP270" s="185"/>
      <c r="CQ270" s="185"/>
      <c r="CR270" s="185"/>
      <c r="CS270" s="185"/>
      <c r="CT270" s="185"/>
      <c r="CU270" s="185"/>
      <c r="CV270" s="185"/>
      <c r="CW270" s="185"/>
      <c r="CX270" s="185"/>
      <c r="CY270" s="185"/>
      <c r="CZ270" s="185"/>
      <c r="DA270" s="185"/>
      <c r="DB270" s="185"/>
      <c r="DC270" s="185"/>
      <c r="DD270" s="185"/>
      <c r="DE270" s="185"/>
      <c r="DF270" s="185"/>
      <c r="DG270" s="185"/>
      <c r="DH270" s="185"/>
      <c r="DI270" s="185"/>
      <c r="DJ270" s="185"/>
      <c r="DK270" s="185"/>
      <c r="DL270" s="185"/>
      <c r="DM270" s="185"/>
      <c r="DN270" s="185"/>
      <c r="DO270" s="185"/>
      <c r="DP270" s="185"/>
      <c r="DQ270" s="185"/>
      <c r="DR270" s="185"/>
      <c r="DS270" s="185"/>
      <c r="DT270" s="185"/>
      <c r="DU270" s="185"/>
      <c r="DV270" s="185"/>
      <c r="DW270" s="185"/>
      <c r="DX270" s="185"/>
      <c r="DY270" s="185"/>
      <c r="DZ270" s="185"/>
      <c r="EA270" s="185"/>
      <c r="EB270" s="185"/>
      <c r="EC270" s="185"/>
      <c r="ED270" s="185"/>
      <c r="EE270" s="185"/>
      <c r="EF270" s="185"/>
      <c r="EG270" s="185"/>
      <c r="EH270" s="185"/>
      <c r="EI270" s="185"/>
      <c r="EJ270" s="185"/>
      <c r="EK270" s="185"/>
      <c r="EL270" s="185"/>
      <c r="EM270" s="185"/>
      <c r="EN270" s="185"/>
      <c r="EO270" s="185"/>
      <c r="EP270" s="185"/>
      <c r="EQ270" s="185"/>
      <c r="ER270" s="185"/>
      <c r="ES270" s="185"/>
      <c r="ET270" s="185"/>
      <c r="EU270" s="185"/>
      <c r="EV270" s="185"/>
      <c r="EW270" s="185"/>
      <c r="EX270" s="185"/>
      <c r="EY270" s="185"/>
      <c r="EZ270" s="185"/>
      <c r="FA270" s="185"/>
      <c r="FB270" s="185"/>
      <c r="FC270" s="185"/>
      <c r="FD270" s="185"/>
      <c r="FE270" s="185"/>
      <c r="FF270" s="185"/>
      <c r="FG270" s="185"/>
      <c r="FH270" s="185"/>
      <c r="FI270" s="185"/>
      <c r="FJ270" s="185"/>
      <c r="FK270" s="185"/>
      <c r="FL270" s="185"/>
      <c r="FM270" s="185"/>
      <c r="FN270" s="185"/>
      <c r="FO270" s="185"/>
      <c r="FP270" s="185"/>
      <c r="FQ270" s="185"/>
      <c r="FR270" s="185"/>
      <c r="FS270" s="185"/>
      <c r="FT270" s="185"/>
      <c r="FU270" s="185"/>
      <c r="FV270" s="185"/>
      <c r="FW270" s="185"/>
      <c r="FX270" s="185"/>
      <c r="FY270" s="185"/>
      <c r="FZ270" s="185"/>
      <c r="GA270" s="185"/>
      <c r="GB270" s="185"/>
      <c r="GC270" s="185"/>
      <c r="GD270" s="185"/>
      <c r="GE270" s="185"/>
      <c r="GF270" s="185"/>
      <c r="GG270" s="185"/>
      <c r="GH270" s="185"/>
      <c r="GI270" s="185"/>
      <c r="GJ270" s="185"/>
      <c r="GK270" s="185"/>
      <c r="GL270" s="185"/>
      <c r="GM270" s="185"/>
      <c r="GN270" s="185"/>
      <c r="GO270" s="185"/>
      <c r="GP270" s="185"/>
      <c r="GQ270" s="185"/>
      <c r="GR270" s="185"/>
      <c r="GS270" s="185"/>
      <c r="GT270" s="185"/>
      <c r="GU270" s="185"/>
      <c r="GV270" s="185"/>
      <c r="GW270" s="185"/>
      <c r="GX270" s="185"/>
      <c r="GY270" s="185"/>
      <c r="GZ270" s="185"/>
      <c r="HA270" s="185"/>
      <c r="HB270" s="185"/>
      <c r="HC270" s="185"/>
      <c r="HD270" s="185"/>
      <c r="HE270" s="185"/>
      <c r="HF270" s="185"/>
      <c r="HG270" s="185"/>
      <c r="HH270" s="185"/>
      <c r="HI270" s="185"/>
      <c r="HJ270" s="185"/>
      <c r="HK270" s="185"/>
      <c r="HL270" s="185"/>
      <c r="HM270" s="185"/>
      <c r="HN270" s="185"/>
      <c r="HO270" s="185"/>
      <c r="HP270" s="185"/>
      <c r="HQ270" s="185"/>
      <c r="HR270" s="185"/>
      <c r="HS270" s="185"/>
      <c r="HT270" s="185"/>
      <c r="HU270" s="185"/>
      <c r="HV270" s="185"/>
      <c r="HW270" s="185"/>
      <c r="HX270" s="185"/>
      <c r="HY270" s="185"/>
      <c r="HZ270" s="185"/>
      <c r="IA270" s="185"/>
      <c r="IB270" s="185"/>
      <c r="IC270" s="185"/>
      <c r="ID270" s="185"/>
      <c r="IE270" s="185"/>
      <c r="IF270" s="185"/>
      <c r="IG270" s="185"/>
      <c r="IH270" s="185"/>
      <c r="II270" s="185"/>
      <c r="IJ270" s="185"/>
      <c r="IK270" s="185"/>
      <c r="IL270" s="185"/>
      <c r="IM270" s="185"/>
      <c r="IN270" s="185"/>
      <c r="IO270" s="185"/>
      <c r="IP270" s="185"/>
      <c r="IQ270" s="185"/>
      <c r="IR270" s="185"/>
      <c r="IS270" s="185"/>
      <c r="IT270" s="185"/>
      <c r="IU270" s="185"/>
    </row>
    <row r="271" spans="1:255" s="196" customFormat="1" ht="12.75" hidden="1" customHeight="1" x14ac:dyDescent="0.3">
      <c r="A271" s="187"/>
      <c r="B271" s="188"/>
      <c r="C271" s="189" t="s">
        <v>450</v>
      </c>
      <c r="D271" s="190"/>
      <c r="E271" s="191"/>
      <c r="F271" s="192"/>
      <c r="G271" s="193"/>
      <c r="H271" s="193"/>
      <c r="I271" s="193"/>
      <c r="J271" s="193"/>
      <c r="K271" s="193"/>
      <c r="L271" s="193"/>
      <c r="M271" s="193"/>
      <c r="N271" s="193"/>
      <c r="O271" s="193"/>
      <c r="P271" s="193"/>
      <c r="Q271" s="192"/>
      <c r="R271" s="194"/>
      <c r="S271" s="85"/>
      <c r="T271" s="195"/>
      <c r="V271" s="197"/>
    </row>
    <row r="272" spans="1:255" s="206" customFormat="1" ht="12.75" hidden="1" customHeight="1" x14ac:dyDescent="0.3">
      <c r="A272" s="198"/>
      <c r="B272" s="199"/>
      <c r="C272" s="200" t="s">
        <v>451</v>
      </c>
      <c r="D272" s="201"/>
      <c r="E272" s="202"/>
      <c r="F272" s="203"/>
      <c r="G272" s="203">
        <f>G270</f>
        <v>1667287054</v>
      </c>
      <c r="H272" s="203">
        <f>H270</f>
        <v>131081111</v>
      </c>
      <c r="I272" s="203">
        <f>SUM(G272:H272)</f>
        <v>1798368165</v>
      </c>
      <c r="J272" s="203">
        <v>3950878174</v>
      </c>
      <c r="K272" s="203">
        <v>1205631209</v>
      </c>
      <c r="L272" s="203">
        <f>SUM(J272:K272)</f>
        <v>5156509383</v>
      </c>
      <c r="M272" s="203">
        <v>1399031660</v>
      </c>
      <c r="N272" s="203">
        <v>0</v>
      </c>
      <c r="O272" s="203">
        <f>SUM(M272:N272)</f>
        <v>1399031660</v>
      </c>
      <c r="P272" s="203">
        <f>I272+L272+O272</f>
        <v>8353909208</v>
      </c>
      <c r="Q272" s="203"/>
      <c r="R272" s="194"/>
      <c r="S272" s="204"/>
      <c r="T272" s="205"/>
      <c r="V272" s="207"/>
    </row>
    <row r="273" spans="1:22" s="217" customFormat="1" ht="12.75" hidden="1" customHeight="1" x14ac:dyDescent="0.3">
      <c r="A273" s="208"/>
      <c r="B273" s="209"/>
      <c r="C273" s="210" t="s">
        <v>452</v>
      </c>
      <c r="D273" s="211"/>
      <c r="E273" s="212"/>
      <c r="F273" s="213"/>
      <c r="G273" s="214">
        <f>SUM(G274:G284)</f>
        <v>0</v>
      </c>
      <c r="H273" s="214">
        <f>SUM(H274:H284)</f>
        <v>0</v>
      </c>
      <c r="I273" s="214">
        <f t="shared" ref="I273:P273" si="261">SUM(I274:I284)</f>
        <v>0</v>
      </c>
      <c r="J273" s="214">
        <f t="shared" si="261"/>
        <v>0</v>
      </c>
      <c r="K273" s="214">
        <f t="shared" si="261"/>
        <v>0</v>
      </c>
      <c r="L273" s="214">
        <f t="shared" si="261"/>
        <v>0</v>
      </c>
      <c r="M273" s="214">
        <f t="shared" si="261"/>
        <v>10827295</v>
      </c>
      <c r="N273" s="214">
        <f t="shared" si="261"/>
        <v>3513579</v>
      </c>
      <c r="O273" s="214">
        <f t="shared" si="261"/>
        <v>14340874</v>
      </c>
      <c r="P273" s="214">
        <f t="shared" si="261"/>
        <v>14340874</v>
      </c>
      <c r="Q273" s="214"/>
      <c r="R273" s="215"/>
      <c r="S273" s="216"/>
      <c r="V273" s="218"/>
    </row>
    <row r="274" spans="1:22" s="196" customFormat="1" ht="12.75" hidden="1" customHeight="1" x14ac:dyDescent="0.3">
      <c r="A274" s="187"/>
      <c r="B274" s="188"/>
      <c r="C274" s="189" t="s">
        <v>453</v>
      </c>
      <c r="D274" s="190"/>
      <c r="E274" s="219"/>
      <c r="F274" s="192"/>
      <c r="G274" s="90">
        <v>0</v>
      </c>
      <c r="H274" s="90">
        <v>0</v>
      </c>
      <c r="I274" s="90">
        <f t="shared" ref="I274:I284" si="262">SUM(G274:H274)</f>
        <v>0</v>
      </c>
      <c r="J274" s="90">
        <v>0</v>
      </c>
      <c r="K274" s="91">
        <v>0</v>
      </c>
      <c r="L274" s="90">
        <f>SUM(J274:K274)</f>
        <v>0</v>
      </c>
      <c r="M274" s="90">
        <v>1919540</v>
      </c>
      <c r="N274" s="90">
        <v>477558</v>
      </c>
      <c r="O274" s="90">
        <f t="shared" ref="O274:O284" si="263">SUM(M274:N274)</f>
        <v>2397098</v>
      </c>
      <c r="P274" s="92">
        <f>I274+L274+O274</f>
        <v>2397098</v>
      </c>
      <c r="Q274" s="171"/>
      <c r="R274" s="220"/>
      <c r="S274" s="221"/>
      <c r="T274" s="222"/>
      <c r="U274" s="222"/>
      <c r="V274" s="223"/>
    </row>
    <row r="275" spans="1:22" s="196" customFormat="1" ht="12.75" hidden="1" customHeight="1" x14ac:dyDescent="0.3">
      <c r="A275" s="187"/>
      <c r="B275" s="188"/>
      <c r="C275" s="189" t="s">
        <v>454</v>
      </c>
      <c r="D275" s="190"/>
      <c r="E275" s="191"/>
      <c r="F275" s="224"/>
      <c r="G275" s="90">
        <v>0</v>
      </c>
      <c r="H275" s="90">
        <v>0</v>
      </c>
      <c r="I275" s="90">
        <f t="shared" si="262"/>
        <v>0</v>
      </c>
      <c r="J275" s="90">
        <v>0</v>
      </c>
      <c r="K275" s="91">
        <v>0</v>
      </c>
      <c r="L275" s="90">
        <f t="shared" ref="L275" si="264">SUM(J275:K275)</f>
        <v>0</v>
      </c>
      <c r="M275" s="90">
        <v>0</v>
      </c>
      <c r="N275" s="90">
        <v>0</v>
      </c>
      <c r="O275" s="90">
        <f t="shared" si="263"/>
        <v>0</v>
      </c>
      <c r="P275" s="92">
        <f t="shared" ref="P275:P285" si="265">I275+L275+O275</f>
        <v>0</v>
      </c>
      <c r="Q275" s="171"/>
      <c r="R275" s="225"/>
      <c r="S275" s="221"/>
      <c r="T275" s="222"/>
      <c r="U275" s="222"/>
    </row>
    <row r="276" spans="1:22" s="196" customFormat="1" ht="12.75" hidden="1" customHeight="1" x14ac:dyDescent="0.3">
      <c r="A276" s="187"/>
      <c r="B276" s="188"/>
      <c r="C276" s="189" t="s">
        <v>455</v>
      </c>
      <c r="D276" s="190"/>
      <c r="E276" s="191"/>
      <c r="F276" s="192"/>
      <c r="G276" s="90">
        <v>0</v>
      </c>
      <c r="H276" s="90">
        <v>0</v>
      </c>
      <c r="I276" s="90">
        <v>0</v>
      </c>
      <c r="J276" s="90">
        <v>0</v>
      </c>
      <c r="K276" s="91">
        <v>0</v>
      </c>
      <c r="L276" s="90">
        <f t="shared" ref="L276:L284" si="266">SUM(J276:K276)</f>
        <v>0</v>
      </c>
      <c r="M276" s="90">
        <v>261755</v>
      </c>
      <c r="N276" s="90">
        <v>65121</v>
      </c>
      <c r="O276" s="90">
        <f t="shared" si="263"/>
        <v>326876</v>
      </c>
      <c r="P276" s="92">
        <f t="shared" si="265"/>
        <v>326876</v>
      </c>
      <c r="Q276" s="171"/>
      <c r="R276" s="220"/>
      <c r="S276" s="221"/>
      <c r="T276" s="222"/>
      <c r="U276" s="222"/>
    </row>
    <row r="277" spans="1:22" s="196" customFormat="1" ht="12.75" hidden="1" customHeight="1" x14ac:dyDescent="0.3">
      <c r="A277" s="187"/>
      <c r="B277" s="188"/>
      <c r="C277" s="189" t="s">
        <v>456</v>
      </c>
      <c r="D277" s="190"/>
      <c r="E277" s="191"/>
      <c r="F277" s="192"/>
      <c r="G277" s="90">
        <v>0</v>
      </c>
      <c r="H277" s="90">
        <v>0</v>
      </c>
      <c r="I277" s="90">
        <f t="shared" si="262"/>
        <v>0</v>
      </c>
      <c r="J277" s="90">
        <v>0</v>
      </c>
      <c r="K277" s="91">
        <v>0</v>
      </c>
      <c r="L277" s="90">
        <f t="shared" si="266"/>
        <v>0</v>
      </c>
      <c r="M277" s="90">
        <v>0</v>
      </c>
      <c r="N277" s="90">
        <v>0</v>
      </c>
      <c r="O277" s="90">
        <f t="shared" si="263"/>
        <v>0</v>
      </c>
      <c r="P277" s="92">
        <f t="shared" si="265"/>
        <v>0</v>
      </c>
      <c r="Q277" s="171"/>
      <c r="R277" s="225"/>
      <c r="S277" s="221"/>
      <c r="T277" s="222"/>
      <c r="U277" s="222"/>
    </row>
    <row r="278" spans="1:22" s="196" customFormat="1" ht="12.75" hidden="1" customHeight="1" x14ac:dyDescent="0.3">
      <c r="A278" s="187"/>
      <c r="B278" s="188"/>
      <c r="C278" s="189" t="s">
        <v>457</v>
      </c>
      <c r="D278" s="190"/>
      <c r="E278" s="191"/>
      <c r="F278" s="192"/>
      <c r="G278" s="90">
        <v>0</v>
      </c>
      <c r="H278" s="90">
        <v>0</v>
      </c>
      <c r="I278" s="90">
        <f t="shared" si="262"/>
        <v>0</v>
      </c>
      <c r="J278" s="90">
        <v>0</v>
      </c>
      <c r="K278" s="91">
        <v>0</v>
      </c>
      <c r="L278" s="90">
        <f t="shared" si="266"/>
        <v>0</v>
      </c>
      <c r="M278" s="90">
        <v>8646000</v>
      </c>
      <c r="N278" s="90">
        <v>2970900</v>
      </c>
      <c r="O278" s="90">
        <f t="shared" si="263"/>
        <v>11616900</v>
      </c>
      <c r="P278" s="92">
        <f t="shared" si="265"/>
        <v>11616900</v>
      </c>
      <c r="Q278" s="171"/>
      <c r="R278" s="220"/>
      <c r="S278" s="221"/>
      <c r="T278" s="222"/>
      <c r="U278" s="222"/>
    </row>
    <row r="279" spans="1:22" s="196" customFormat="1" ht="12.75" hidden="1" customHeight="1" x14ac:dyDescent="0.3">
      <c r="A279" s="187"/>
      <c r="B279" s="188"/>
      <c r="C279" s="189" t="s">
        <v>458</v>
      </c>
      <c r="D279" s="190"/>
      <c r="E279" s="191"/>
      <c r="F279" s="224"/>
      <c r="G279" s="90">
        <v>0</v>
      </c>
      <c r="H279" s="90">
        <v>0</v>
      </c>
      <c r="I279" s="90">
        <f t="shared" si="262"/>
        <v>0</v>
      </c>
      <c r="J279" s="90">
        <v>0</v>
      </c>
      <c r="K279" s="91">
        <v>0</v>
      </c>
      <c r="L279" s="90">
        <f t="shared" si="266"/>
        <v>0</v>
      </c>
      <c r="M279" s="90">
        <v>0</v>
      </c>
      <c r="N279" s="90">
        <v>0</v>
      </c>
      <c r="O279" s="90">
        <f t="shared" si="263"/>
        <v>0</v>
      </c>
      <c r="P279" s="92">
        <f t="shared" si="265"/>
        <v>0</v>
      </c>
      <c r="Q279" s="171"/>
      <c r="R279" s="225"/>
      <c r="S279" s="221"/>
      <c r="T279" s="222"/>
      <c r="U279" s="222"/>
    </row>
    <row r="280" spans="1:22" s="196" customFormat="1" ht="12.75" hidden="1" customHeight="1" x14ac:dyDescent="0.3">
      <c r="A280" s="187"/>
      <c r="B280" s="188"/>
      <c r="C280" s="189" t="s">
        <v>459</v>
      </c>
      <c r="D280" s="190"/>
      <c r="E280" s="191"/>
      <c r="F280" s="224"/>
      <c r="G280" s="90">
        <v>0</v>
      </c>
      <c r="H280" s="90">
        <v>0</v>
      </c>
      <c r="I280" s="90">
        <f t="shared" si="262"/>
        <v>0</v>
      </c>
      <c r="J280" s="90">
        <v>0</v>
      </c>
      <c r="K280" s="91">
        <v>0</v>
      </c>
      <c r="L280" s="90">
        <f t="shared" si="266"/>
        <v>0</v>
      </c>
      <c r="M280" s="90">
        <v>0</v>
      </c>
      <c r="N280" s="90">
        <v>0</v>
      </c>
      <c r="O280" s="90">
        <f t="shared" si="263"/>
        <v>0</v>
      </c>
      <c r="P280" s="92">
        <f t="shared" si="265"/>
        <v>0</v>
      </c>
      <c r="Q280" s="171"/>
      <c r="R280" s="225"/>
      <c r="S280" s="221"/>
      <c r="T280" s="222"/>
      <c r="U280" s="222"/>
    </row>
    <row r="281" spans="1:22" s="196" customFormat="1" ht="12.75" hidden="1" customHeight="1" x14ac:dyDescent="0.3">
      <c r="A281" s="187"/>
      <c r="B281" s="188"/>
      <c r="C281" s="189" t="s">
        <v>460</v>
      </c>
      <c r="D281" s="190"/>
      <c r="E281" s="191"/>
      <c r="F281" s="224"/>
      <c r="G281" s="90">
        <v>0</v>
      </c>
      <c r="H281" s="90">
        <v>0</v>
      </c>
      <c r="I281" s="90">
        <f t="shared" si="262"/>
        <v>0</v>
      </c>
      <c r="J281" s="90">
        <v>0</v>
      </c>
      <c r="K281" s="91">
        <v>0</v>
      </c>
      <c r="L281" s="90">
        <f t="shared" si="266"/>
        <v>0</v>
      </c>
      <c r="M281" s="90">
        <v>0</v>
      </c>
      <c r="N281" s="90">
        <v>0</v>
      </c>
      <c r="O281" s="90">
        <f t="shared" si="263"/>
        <v>0</v>
      </c>
      <c r="P281" s="92">
        <f t="shared" si="265"/>
        <v>0</v>
      </c>
      <c r="Q281" s="171"/>
      <c r="R281" s="226"/>
      <c r="S281" s="221"/>
      <c r="T281" s="222"/>
      <c r="U281" s="222"/>
    </row>
    <row r="282" spans="1:22" s="196" customFormat="1" ht="12.75" hidden="1" customHeight="1" x14ac:dyDescent="0.3">
      <c r="A282" s="187"/>
      <c r="B282" s="188"/>
      <c r="C282" s="189" t="s">
        <v>461</v>
      </c>
      <c r="D282" s="190"/>
      <c r="E282" s="191"/>
      <c r="F282" s="224"/>
      <c r="G282" s="90">
        <v>0</v>
      </c>
      <c r="H282" s="90">
        <v>0</v>
      </c>
      <c r="I282" s="90">
        <f t="shared" si="262"/>
        <v>0</v>
      </c>
      <c r="J282" s="90">
        <v>0</v>
      </c>
      <c r="K282" s="91">
        <v>0</v>
      </c>
      <c r="L282" s="90">
        <f t="shared" si="266"/>
        <v>0</v>
      </c>
      <c r="M282" s="90">
        <v>0</v>
      </c>
      <c r="N282" s="90">
        <v>0</v>
      </c>
      <c r="O282" s="90">
        <f t="shared" si="263"/>
        <v>0</v>
      </c>
      <c r="P282" s="92">
        <f t="shared" si="265"/>
        <v>0</v>
      </c>
      <c r="Q282" s="171"/>
      <c r="R282" s="226"/>
      <c r="S282" s="221"/>
      <c r="T282" s="222"/>
      <c r="U282" s="222"/>
    </row>
    <row r="283" spans="1:22" s="196" customFormat="1" ht="12.75" hidden="1" customHeight="1" x14ac:dyDescent="0.3">
      <c r="A283" s="187"/>
      <c r="B283" s="188"/>
      <c r="C283" s="189" t="s">
        <v>462</v>
      </c>
      <c r="D283" s="190"/>
      <c r="E283" s="191"/>
      <c r="F283" s="224"/>
      <c r="G283" s="90">
        <v>0</v>
      </c>
      <c r="H283" s="90">
        <v>0</v>
      </c>
      <c r="I283" s="90">
        <f t="shared" si="262"/>
        <v>0</v>
      </c>
      <c r="J283" s="90">
        <v>0</v>
      </c>
      <c r="K283" s="91">
        <v>0</v>
      </c>
      <c r="L283" s="90">
        <f t="shared" si="266"/>
        <v>0</v>
      </c>
      <c r="M283" s="90">
        <v>0</v>
      </c>
      <c r="N283" s="90">
        <v>0</v>
      </c>
      <c r="O283" s="90">
        <f t="shared" si="263"/>
        <v>0</v>
      </c>
      <c r="P283" s="92">
        <f t="shared" si="265"/>
        <v>0</v>
      </c>
      <c r="Q283" s="171"/>
      <c r="R283" s="226"/>
      <c r="S283" s="221"/>
      <c r="T283" s="222"/>
      <c r="U283" s="222"/>
    </row>
    <row r="284" spans="1:22" s="196" customFormat="1" ht="12.75" hidden="1" customHeight="1" x14ac:dyDescent="0.3">
      <c r="A284" s="187"/>
      <c r="B284" s="188"/>
      <c r="C284" s="189" t="s">
        <v>463</v>
      </c>
      <c r="D284" s="190"/>
      <c r="E284" s="191"/>
      <c r="F284" s="224"/>
      <c r="G284" s="90">
        <v>0</v>
      </c>
      <c r="H284" s="90">
        <v>0</v>
      </c>
      <c r="I284" s="90">
        <f t="shared" si="262"/>
        <v>0</v>
      </c>
      <c r="J284" s="90">
        <v>0</v>
      </c>
      <c r="K284" s="91">
        <v>0</v>
      </c>
      <c r="L284" s="90">
        <f t="shared" si="266"/>
        <v>0</v>
      </c>
      <c r="M284" s="90">
        <v>0</v>
      </c>
      <c r="N284" s="90">
        <v>0</v>
      </c>
      <c r="O284" s="90">
        <f t="shared" si="263"/>
        <v>0</v>
      </c>
      <c r="P284" s="92">
        <f t="shared" si="265"/>
        <v>0</v>
      </c>
      <c r="Q284" s="171"/>
      <c r="R284" s="226"/>
      <c r="S284" s="221"/>
      <c r="T284" s="222"/>
      <c r="U284" s="222"/>
    </row>
    <row r="285" spans="1:22" s="196" customFormat="1" ht="12.75" hidden="1" customHeight="1" x14ac:dyDescent="0.3">
      <c r="A285" s="227"/>
      <c r="B285" s="228"/>
      <c r="C285" s="229" t="s">
        <v>464</v>
      </c>
      <c r="D285" s="230"/>
      <c r="E285" s="219"/>
      <c r="F285" s="231"/>
      <c r="G285" s="231">
        <v>0</v>
      </c>
      <c r="H285" s="231">
        <v>0</v>
      </c>
      <c r="I285" s="231">
        <f>G285+H285</f>
        <v>0</v>
      </c>
      <c r="J285" s="231">
        <f>SUM(J286:J287)</f>
        <v>125000</v>
      </c>
      <c r="K285" s="231">
        <f>SUM(K286:K287)</f>
        <v>0</v>
      </c>
      <c r="L285" s="231">
        <f>J285+K285</f>
        <v>125000</v>
      </c>
      <c r="M285" s="231">
        <f>SUM(M286:M287)</f>
        <v>163504197</v>
      </c>
      <c r="N285" s="231">
        <f>N286</f>
        <v>79548810</v>
      </c>
      <c r="O285" s="231">
        <f>M285+N285</f>
        <v>243053007</v>
      </c>
      <c r="P285" s="232">
        <f t="shared" si="265"/>
        <v>243178007</v>
      </c>
      <c r="Q285" s="231"/>
      <c r="R285" s="226"/>
      <c r="S285" s="221"/>
      <c r="T285" s="222"/>
      <c r="U285" s="222"/>
    </row>
    <row r="286" spans="1:22" s="196" customFormat="1" ht="12.75" hidden="1" customHeight="1" x14ac:dyDescent="0.3">
      <c r="A286" s="227"/>
      <c r="B286" s="228"/>
      <c r="C286" s="189" t="s">
        <v>465</v>
      </c>
      <c r="D286" s="230"/>
      <c r="E286" s="219"/>
      <c r="F286" s="231"/>
      <c r="G286" s="90">
        <v>0</v>
      </c>
      <c r="H286" s="90">
        <v>0</v>
      </c>
      <c r="I286" s="90">
        <v>0</v>
      </c>
      <c r="J286" s="90">
        <v>0</v>
      </c>
      <c r="K286" s="90">
        <v>0</v>
      </c>
      <c r="L286" s="90">
        <f>SUM(J286:K286)</f>
        <v>0</v>
      </c>
      <c r="M286" s="90">
        <v>163504197</v>
      </c>
      <c r="N286" s="90">
        <v>79548810</v>
      </c>
      <c r="O286" s="90">
        <f>SUM(M286:N286)</f>
        <v>243053007</v>
      </c>
      <c r="P286" s="90">
        <f>I286+L286+O286</f>
        <v>243053007</v>
      </c>
      <c r="Q286" s="231"/>
      <c r="R286" s="226"/>
      <c r="S286" s="221"/>
      <c r="T286" s="222"/>
      <c r="U286" s="222"/>
    </row>
    <row r="287" spans="1:22" s="196" customFormat="1" ht="12.75" hidden="1" customHeight="1" x14ac:dyDescent="0.3">
      <c r="A287" s="227"/>
      <c r="B287" s="228"/>
      <c r="C287" s="189" t="s">
        <v>466</v>
      </c>
      <c r="D287" s="230"/>
      <c r="E287" s="219"/>
      <c r="F287" s="231"/>
      <c r="G287" s="90"/>
      <c r="H287" s="90"/>
      <c r="I287" s="90"/>
      <c r="J287" s="90">
        <v>125000</v>
      </c>
      <c r="K287" s="90">
        <v>0</v>
      </c>
      <c r="L287" s="90">
        <f>SUM(J287:K287)</f>
        <v>125000</v>
      </c>
      <c r="M287" s="90">
        <v>0</v>
      </c>
      <c r="N287" s="90">
        <v>0</v>
      </c>
      <c r="O287" s="90">
        <f>SUM(M287:N287)</f>
        <v>0</v>
      </c>
      <c r="P287" s="90">
        <f>I287+L287+O287</f>
        <v>125000</v>
      </c>
      <c r="Q287" s="231"/>
      <c r="R287" s="226"/>
      <c r="S287" s="221"/>
      <c r="T287" s="222"/>
      <c r="U287" s="222"/>
    </row>
    <row r="288" spans="1:22" s="196" customFormat="1" ht="12.75" hidden="1" customHeight="1" x14ac:dyDescent="0.3">
      <c r="A288" s="227"/>
      <c r="B288" s="228"/>
      <c r="C288" s="233" t="s">
        <v>467</v>
      </c>
      <c r="D288" s="234"/>
      <c r="E288" s="235"/>
      <c r="F288" s="231"/>
      <c r="G288" s="231">
        <f>G272+G273+G285</f>
        <v>1667287054</v>
      </c>
      <c r="H288" s="231">
        <f>H272+H273+H285</f>
        <v>131081111</v>
      </c>
      <c r="I288" s="231">
        <f t="shared" ref="I288:P288" si="267">I272+I273+I285</f>
        <v>1798368165</v>
      </c>
      <c r="J288" s="231">
        <f t="shared" si="267"/>
        <v>3951003174</v>
      </c>
      <c r="K288" s="231">
        <f t="shared" si="267"/>
        <v>1205631209</v>
      </c>
      <c r="L288" s="231">
        <f t="shared" si="267"/>
        <v>5156634383</v>
      </c>
      <c r="M288" s="231">
        <f t="shared" si="267"/>
        <v>1573363152</v>
      </c>
      <c r="N288" s="231">
        <f t="shared" si="267"/>
        <v>83062389</v>
      </c>
      <c r="O288" s="231">
        <f t="shared" si="267"/>
        <v>1656425541</v>
      </c>
      <c r="P288" s="231">
        <f t="shared" si="267"/>
        <v>8611428089</v>
      </c>
      <c r="Q288" s="231"/>
      <c r="R288" s="236">
        <v>39037382</v>
      </c>
      <c r="S288" s="85"/>
    </row>
    <row r="289" spans="1:22" s="196" customFormat="1" ht="12.75" hidden="1" customHeight="1" x14ac:dyDescent="0.3">
      <c r="A289" s="187"/>
      <c r="B289" s="188"/>
      <c r="C289" s="189" t="s">
        <v>468</v>
      </c>
      <c r="D289" s="190"/>
      <c r="E289" s="191"/>
      <c r="F289" s="192"/>
      <c r="G289" s="192"/>
      <c r="H289" s="192"/>
      <c r="I289" s="192"/>
      <c r="J289" s="192"/>
      <c r="K289" s="192"/>
      <c r="L289" s="192"/>
      <c r="M289" s="192"/>
      <c r="N289" s="192"/>
      <c r="O289" s="192"/>
      <c r="P289" s="192"/>
      <c r="Q289" s="192"/>
      <c r="R289" s="236"/>
      <c r="S289" s="204"/>
    </row>
    <row r="290" spans="1:22" s="206" customFormat="1" ht="12.75" hidden="1" customHeight="1" x14ac:dyDescent="0.3">
      <c r="A290" s="198"/>
      <c r="B290" s="199"/>
      <c r="C290" s="200" t="s">
        <v>469</v>
      </c>
      <c r="D290" s="201"/>
      <c r="E290" s="202"/>
      <c r="F290" s="237"/>
      <c r="G290" s="203">
        <f>G270</f>
        <v>1667287054</v>
      </c>
      <c r="H290" s="203">
        <f>H270</f>
        <v>131081111</v>
      </c>
      <c r="I290" s="203">
        <f>G290+H290</f>
        <v>1798368165</v>
      </c>
      <c r="J290" s="203">
        <f>J270</f>
        <v>3950567524</v>
      </c>
      <c r="K290" s="203">
        <f>K270</f>
        <v>1178691609</v>
      </c>
      <c r="L290" s="203">
        <f>J290+K290</f>
        <v>5129259133</v>
      </c>
      <c r="M290" s="203">
        <f>M270</f>
        <v>1086644457</v>
      </c>
      <c r="N290" s="203">
        <f>N270</f>
        <v>214340541</v>
      </c>
      <c r="O290" s="203">
        <f>M290+N290</f>
        <v>1300984998</v>
      </c>
      <c r="P290" s="203">
        <f>I290+L290+O290</f>
        <v>8228612296</v>
      </c>
      <c r="Q290" s="203"/>
      <c r="R290" s="238"/>
      <c r="S290" s="239"/>
      <c r="T290" s="240"/>
      <c r="V290" s="207"/>
    </row>
    <row r="291" spans="1:22" s="217" customFormat="1" ht="12.75" hidden="1" customHeight="1" x14ac:dyDescent="0.3">
      <c r="A291" s="208"/>
      <c r="B291" s="209"/>
      <c r="C291" s="210" t="s">
        <v>452</v>
      </c>
      <c r="D291" s="211"/>
      <c r="E291" s="212"/>
      <c r="F291" s="213"/>
      <c r="G291" s="214">
        <f t="shared" ref="G291:P291" si="268">SUM(G292:G302)</f>
        <v>0</v>
      </c>
      <c r="H291" s="214">
        <f t="shared" si="268"/>
        <v>0</v>
      </c>
      <c r="I291" s="214">
        <f t="shared" si="268"/>
        <v>0</v>
      </c>
      <c r="J291" s="214">
        <f t="shared" si="268"/>
        <v>0</v>
      </c>
      <c r="K291" s="214">
        <f t="shared" si="268"/>
        <v>0</v>
      </c>
      <c r="L291" s="214">
        <f t="shared" si="268"/>
        <v>0</v>
      </c>
      <c r="M291" s="214">
        <f t="shared" si="268"/>
        <v>10827295</v>
      </c>
      <c r="N291" s="214">
        <f t="shared" si="268"/>
        <v>3513579</v>
      </c>
      <c r="O291" s="214">
        <f t="shared" si="268"/>
        <v>14340874</v>
      </c>
      <c r="P291" s="214">
        <f t="shared" si="268"/>
        <v>14340874</v>
      </c>
      <c r="Q291" s="213"/>
      <c r="R291" s="241"/>
      <c r="S291" s="242"/>
      <c r="V291" s="218"/>
    </row>
    <row r="292" spans="1:22" s="196" customFormat="1" ht="12.75" hidden="1" customHeight="1" x14ac:dyDescent="0.3">
      <c r="A292" s="187"/>
      <c r="B292" s="188"/>
      <c r="C292" s="189" t="s">
        <v>453</v>
      </c>
      <c r="D292" s="190"/>
      <c r="E292" s="219"/>
      <c r="F292" s="192"/>
      <c r="G292" s="90">
        <v>0</v>
      </c>
      <c r="H292" s="90">
        <v>0</v>
      </c>
      <c r="I292" s="90">
        <f t="shared" ref="I292:I302" si="269">SUM(G292:H292)</f>
        <v>0</v>
      </c>
      <c r="J292" s="90">
        <v>0</v>
      </c>
      <c r="K292" s="91">
        <v>0</v>
      </c>
      <c r="L292" s="90">
        <f>SUM(J292:K292)</f>
        <v>0</v>
      </c>
      <c r="M292" s="90">
        <v>1919540</v>
      </c>
      <c r="N292" s="90">
        <v>477558</v>
      </c>
      <c r="O292" s="90">
        <f t="shared" ref="O292:O302" si="270">SUM(M292:N292)</f>
        <v>2397098</v>
      </c>
      <c r="P292" s="92">
        <f>I292+L292+O292</f>
        <v>2397098</v>
      </c>
      <c r="Q292" s="171"/>
      <c r="R292" s="220"/>
      <c r="S292" s="221"/>
      <c r="T292" s="222"/>
      <c r="U292" s="222"/>
      <c r="V292" s="223"/>
    </row>
    <row r="293" spans="1:22" s="196" customFormat="1" ht="12.75" hidden="1" customHeight="1" x14ac:dyDescent="0.3">
      <c r="A293" s="187"/>
      <c r="B293" s="188"/>
      <c r="C293" s="189" t="s">
        <v>454</v>
      </c>
      <c r="D293" s="190"/>
      <c r="E293" s="191"/>
      <c r="F293" s="224"/>
      <c r="G293" s="90">
        <v>0</v>
      </c>
      <c r="H293" s="90">
        <v>0</v>
      </c>
      <c r="I293" s="90">
        <f t="shared" si="269"/>
        <v>0</v>
      </c>
      <c r="J293" s="90">
        <v>0</v>
      </c>
      <c r="K293" s="91">
        <v>0</v>
      </c>
      <c r="L293" s="90">
        <f t="shared" ref="L293:L302" si="271">SUM(J293:K293)</f>
        <v>0</v>
      </c>
      <c r="M293" s="90">
        <v>0</v>
      </c>
      <c r="N293" s="90">
        <v>0</v>
      </c>
      <c r="O293" s="90">
        <f t="shared" si="270"/>
        <v>0</v>
      </c>
      <c r="P293" s="92">
        <f t="shared" ref="P293:P306" si="272">I293+L293+O293</f>
        <v>0</v>
      </c>
      <c r="Q293" s="171"/>
      <c r="R293" s="225"/>
      <c r="S293" s="221"/>
      <c r="T293" s="222"/>
      <c r="U293" s="222"/>
    </row>
    <row r="294" spans="1:22" s="196" customFormat="1" ht="12.75" hidden="1" customHeight="1" x14ac:dyDescent="0.3">
      <c r="A294" s="187"/>
      <c r="B294" s="188"/>
      <c r="C294" s="189" t="s">
        <v>455</v>
      </c>
      <c r="D294" s="190"/>
      <c r="E294" s="191"/>
      <c r="F294" s="192"/>
      <c r="G294" s="90">
        <v>0</v>
      </c>
      <c r="H294" s="90">
        <v>0</v>
      </c>
      <c r="I294" s="90">
        <f t="shared" si="269"/>
        <v>0</v>
      </c>
      <c r="J294" s="90">
        <v>0</v>
      </c>
      <c r="K294" s="91">
        <v>0</v>
      </c>
      <c r="L294" s="90">
        <f t="shared" si="271"/>
        <v>0</v>
      </c>
      <c r="M294" s="90">
        <v>261755</v>
      </c>
      <c r="N294" s="90">
        <v>65121</v>
      </c>
      <c r="O294" s="90">
        <f t="shared" si="270"/>
        <v>326876</v>
      </c>
      <c r="P294" s="92">
        <f t="shared" si="272"/>
        <v>326876</v>
      </c>
      <c r="Q294" s="171"/>
      <c r="R294" s="220"/>
      <c r="S294" s="221"/>
      <c r="T294" s="222"/>
      <c r="U294" s="222"/>
    </row>
    <row r="295" spans="1:22" s="196" customFormat="1" ht="12.75" hidden="1" customHeight="1" x14ac:dyDescent="0.3">
      <c r="A295" s="187"/>
      <c r="B295" s="188"/>
      <c r="C295" s="189" t="s">
        <v>456</v>
      </c>
      <c r="D295" s="190"/>
      <c r="E295" s="191"/>
      <c r="F295" s="192"/>
      <c r="G295" s="90">
        <v>0</v>
      </c>
      <c r="H295" s="90">
        <v>0</v>
      </c>
      <c r="I295" s="90">
        <f t="shared" si="269"/>
        <v>0</v>
      </c>
      <c r="J295" s="90">
        <v>0</v>
      </c>
      <c r="K295" s="91">
        <v>0</v>
      </c>
      <c r="L295" s="90">
        <f t="shared" si="271"/>
        <v>0</v>
      </c>
      <c r="M295" s="90">
        <v>0</v>
      </c>
      <c r="N295" s="90">
        <v>0</v>
      </c>
      <c r="O295" s="90">
        <f t="shared" si="270"/>
        <v>0</v>
      </c>
      <c r="P295" s="92">
        <f t="shared" si="272"/>
        <v>0</v>
      </c>
      <c r="Q295" s="171"/>
      <c r="R295" s="225"/>
      <c r="S295" s="221"/>
      <c r="T295" s="222"/>
      <c r="U295" s="222"/>
    </row>
    <row r="296" spans="1:22" s="196" customFormat="1" ht="12.75" hidden="1" customHeight="1" x14ac:dyDescent="0.3">
      <c r="A296" s="187"/>
      <c r="B296" s="188"/>
      <c r="C296" s="189" t="s">
        <v>457</v>
      </c>
      <c r="D296" s="190"/>
      <c r="E296" s="191"/>
      <c r="F296" s="192"/>
      <c r="G296" s="90">
        <v>0</v>
      </c>
      <c r="H296" s="90">
        <v>0</v>
      </c>
      <c r="I296" s="90">
        <f t="shared" si="269"/>
        <v>0</v>
      </c>
      <c r="J296" s="90">
        <v>0</v>
      </c>
      <c r="K296" s="91">
        <v>0</v>
      </c>
      <c r="L296" s="90">
        <f t="shared" si="271"/>
        <v>0</v>
      </c>
      <c r="M296" s="90">
        <v>8646000</v>
      </c>
      <c r="N296" s="90">
        <v>2970900</v>
      </c>
      <c r="O296" s="90">
        <f t="shared" si="270"/>
        <v>11616900</v>
      </c>
      <c r="P296" s="92">
        <f t="shared" si="272"/>
        <v>11616900</v>
      </c>
      <c r="Q296" s="171"/>
      <c r="R296" s="220"/>
      <c r="S296" s="221"/>
      <c r="T296" s="222"/>
      <c r="U296" s="222"/>
    </row>
    <row r="297" spans="1:22" s="196" customFormat="1" ht="12.75" hidden="1" customHeight="1" x14ac:dyDescent="0.3">
      <c r="A297" s="187"/>
      <c r="B297" s="188"/>
      <c r="C297" s="189" t="s">
        <v>470</v>
      </c>
      <c r="D297" s="190"/>
      <c r="E297" s="191"/>
      <c r="F297" s="224"/>
      <c r="G297" s="90">
        <v>0</v>
      </c>
      <c r="H297" s="90">
        <v>0</v>
      </c>
      <c r="I297" s="90">
        <f t="shared" si="269"/>
        <v>0</v>
      </c>
      <c r="J297" s="90">
        <v>0</v>
      </c>
      <c r="K297" s="91">
        <v>0</v>
      </c>
      <c r="L297" s="90">
        <f t="shared" si="271"/>
        <v>0</v>
      </c>
      <c r="M297" s="90">
        <v>0</v>
      </c>
      <c r="N297" s="90">
        <v>0</v>
      </c>
      <c r="O297" s="90">
        <f t="shared" si="270"/>
        <v>0</v>
      </c>
      <c r="P297" s="92">
        <f t="shared" si="272"/>
        <v>0</v>
      </c>
      <c r="Q297" s="171"/>
      <c r="R297" s="225"/>
      <c r="S297" s="221"/>
      <c r="T297" s="222"/>
      <c r="U297" s="222"/>
    </row>
    <row r="298" spans="1:22" s="196" customFormat="1" ht="12.75" hidden="1" customHeight="1" x14ac:dyDescent="0.3">
      <c r="A298" s="187"/>
      <c r="B298" s="188"/>
      <c r="C298" s="189" t="s">
        <v>459</v>
      </c>
      <c r="D298" s="190"/>
      <c r="E298" s="191"/>
      <c r="F298" s="224"/>
      <c r="G298" s="90">
        <v>0</v>
      </c>
      <c r="H298" s="90">
        <v>0</v>
      </c>
      <c r="I298" s="90">
        <f t="shared" si="269"/>
        <v>0</v>
      </c>
      <c r="J298" s="90">
        <v>0</v>
      </c>
      <c r="K298" s="91">
        <v>0</v>
      </c>
      <c r="L298" s="90">
        <f t="shared" si="271"/>
        <v>0</v>
      </c>
      <c r="M298" s="90">
        <v>0</v>
      </c>
      <c r="N298" s="90">
        <v>0</v>
      </c>
      <c r="O298" s="90">
        <f t="shared" si="270"/>
        <v>0</v>
      </c>
      <c r="P298" s="92">
        <f t="shared" si="272"/>
        <v>0</v>
      </c>
      <c r="Q298" s="171"/>
      <c r="R298" s="225"/>
      <c r="S298" s="221"/>
      <c r="T298" s="222"/>
      <c r="U298" s="222"/>
    </row>
    <row r="299" spans="1:22" s="196" customFormat="1" ht="12.75" hidden="1" customHeight="1" x14ac:dyDescent="0.3">
      <c r="A299" s="187"/>
      <c r="B299" s="188"/>
      <c r="C299" s="189" t="s">
        <v>460</v>
      </c>
      <c r="D299" s="190"/>
      <c r="E299" s="191"/>
      <c r="F299" s="224"/>
      <c r="G299" s="90">
        <v>0</v>
      </c>
      <c r="H299" s="90">
        <v>0</v>
      </c>
      <c r="I299" s="90">
        <f t="shared" si="269"/>
        <v>0</v>
      </c>
      <c r="J299" s="90">
        <v>0</v>
      </c>
      <c r="K299" s="91">
        <v>0</v>
      </c>
      <c r="L299" s="90">
        <f t="shared" si="271"/>
        <v>0</v>
      </c>
      <c r="M299" s="90">
        <v>0</v>
      </c>
      <c r="N299" s="90">
        <v>0</v>
      </c>
      <c r="O299" s="90">
        <f t="shared" si="270"/>
        <v>0</v>
      </c>
      <c r="P299" s="92">
        <f t="shared" si="272"/>
        <v>0</v>
      </c>
      <c r="Q299" s="171"/>
      <c r="R299" s="226"/>
      <c r="S299" s="18"/>
      <c r="T299" s="222"/>
      <c r="U299" s="222"/>
    </row>
    <row r="300" spans="1:22" s="196" customFormat="1" ht="12.75" hidden="1" customHeight="1" x14ac:dyDescent="0.3">
      <c r="A300" s="187"/>
      <c r="B300" s="188"/>
      <c r="C300" s="189" t="s">
        <v>461</v>
      </c>
      <c r="D300" s="190"/>
      <c r="E300" s="191"/>
      <c r="F300" s="224"/>
      <c r="G300" s="90">
        <v>0</v>
      </c>
      <c r="H300" s="90">
        <v>0</v>
      </c>
      <c r="I300" s="90">
        <f t="shared" si="269"/>
        <v>0</v>
      </c>
      <c r="J300" s="90">
        <v>0</v>
      </c>
      <c r="K300" s="91">
        <v>0</v>
      </c>
      <c r="L300" s="90">
        <f t="shared" si="271"/>
        <v>0</v>
      </c>
      <c r="M300" s="90">
        <v>0</v>
      </c>
      <c r="N300" s="90">
        <v>0</v>
      </c>
      <c r="O300" s="90">
        <f t="shared" si="270"/>
        <v>0</v>
      </c>
      <c r="P300" s="92">
        <f t="shared" si="272"/>
        <v>0</v>
      </c>
      <c r="Q300" s="171"/>
      <c r="R300" s="226"/>
      <c r="S300" s="221"/>
      <c r="T300" s="222"/>
      <c r="U300" s="222"/>
    </row>
    <row r="301" spans="1:22" s="196" customFormat="1" ht="12.75" hidden="1" customHeight="1" x14ac:dyDescent="0.3">
      <c r="A301" s="187"/>
      <c r="B301" s="188"/>
      <c r="C301" s="189" t="s">
        <v>462</v>
      </c>
      <c r="D301" s="190"/>
      <c r="E301" s="191"/>
      <c r="F301" s="224"/>
      <c r="G301" s="90">
        <v>0</v>
      </c>
      <c r="H301" s="90">
        <v>0</v>
      </c>
      <c r="I301" s="90">
        <f t="shared" si="269"/>
        <v>0</v>
      </c>
      <c r="J301" s="90">
        <v>0</v>
      </c>
      <c r="K301" s="91">
        <v>0</v>
      </c>
      <c r="L301" s="90">
        <f t="shared" si="271"/>
        <v>0</v>
      </c>
      <c r="M301" s="90">
        <v>0</v>
      </c>
      <c r="N301" s="90">
        <v>0</v>
      </c>
      <c r="O301" s="90">
        <f t="shared" si="270"/>
        <v>0</v>
      </c>
      <c r="P301" s="92">
        <f t="shared" si="272"/>
        <v>0</v>
      </c>
      <c r="Q301" s="171"/>
      <c r="R301" s="226"/>
      <c r="S301" s="221"/>
      <c r="T301" s="222"/>
      <c r="U301" s="222"/>
    </row>
    <row r="302" spans="1:22" s="196" customFormat="1" ht="12.75" hidden="1" customHeight="1" x14ac:dyDescent="0.3">
      <c r="A302" s="187"/>
      <c r="B302" s="188"/>
      <c r="C302" s="189" t="s">
        <v>463</v>
      </c>
      <c r="D302" s="190"/>
      <c r="E302" s="191"/>
      <c r="F302" s="224"/>
      <c r="G302" s="90">
        <v>0</v>
      </c>
      <c r="H302" s="90">
        <v>0</v>
      </c>
      <c r="I302" s="90">
        <f t="shared" si="269"/>
        <v>0</v>
      </c>
      <c r="J302" s="90">
        <v>0</v>
      </c>
      <c r="K302" s="91">
        <v>0</v>
      </c>
      <c r="L302" s="90">
        <f t="shared" si="271"/>
        <v>0</v>
      </c>
      <c r="M302" s="90">
        <v>0</v>
      </c>
      <c r="N302" s="90">
        <v>0</v>
      </c>
      <c r="O302" s="90">
        <f t="shared" si="270"/>
        <v>0</v>
      </c>
      <c r="P302" s="92">
        <f t="shared" si="272"/>
        <v>0</v>
      </c>
      <c r="Q302" s="171"/>
      <c r="R302" s="226"/>
      <c r="S302" s="221"/>
      <c r="T302" s="222"/>
      <c r="U302" s="222"/>
    </row>
    <row r="303" spans="1:22" s="196" customFormat="1" ht="12.75" hidden="1" customHeight="1" x14ac:dyDescent="0.3">
      <c r="A303" s="227"/>
      <c r="B303" s="228"/>
      <c r="C303" s="229" t="s">
        <v>471</v>
      </c>
      <c r="D303" s="230"/>
      <c r="E303" s="219"/>
      <c r="F303" s="231"/>
      <c r="G303" s="231">
        <f>SUM(G305:G306)</f>
        <v>0</v>
      </c>
      <c r="H303" s="231">
        <f>SUM(H305:H306)</f>
        <v>0</v>
      </c>
      <c r="I303" s="231">
        <f>G303+H303</f>
        <v>0</v>
      </c>
      <c r="J303" s="231">
        <f>SUM(J304:J306)</f>
        <v>435650</v>
      </c>
      <c r="K303" s="231">
        <f>SUM(K304:K306)</f>
        <v>26939600</v>
      </c>
      <c r="L303" s="231">
        <f>J303+K303</f>
        <v>27375250</v>
      </c>
      <c r="M303" s="231">
        <f>SUM(M304:M306)</f>
        <v>180504197</v>
      </c>
      <c r="N303" s="231">
        <f>SUM(N304:N306)</f>
        <v>160595472</v>
      </c>
      <c r="O303" s="231">
        <f>M303+N303</f>
        <v>341099669</v>
      </c>
      <c r="P303" s="232">
        <f>SUM(P304:P306)</f>
        <v>368474919</v>
      </c>
      <c r="Q303" s="192"/>
      <c r="R303" s="243"/>
      <c r="S303" s="221"/>
      <c r="T303" s="222"/>
    </row>
    <row r="304" spans="1:22" s="196" customFormat="1" ht="12.75" hidden="1" customHeight="1" x14ac:dyDescent="0.3">
      <c r="A304" s="227"/>
      <c r="B304" s="228"/>
      <c r="C304" s="189" t="s">
        <v>472</v>
      </c>
      <c r="D304" s="230"/>
      <c r="E304" s="219"/>
      <c r="F304" s="231"/>
      <c r="G304" s="192">
        <v>0</v>
      </c>
      <c r="H304" s="90">
        <v>0</v>
      </c>
      <c r="I304" s="192">
        <f>G304+H304</f>
        <v>0</v>
      </c>
      <c r="J304" s="192">
        <v>0</v>
      </c>
      <c r="K304" s="90">
        <v>0</v>
      </c>
      <c r="L304" s="192">
        <f>J304+K304</f>
        <v>0</v>
      </c>
      <c r="M304" s="192">
        <v>180504197</v>
      </c>
      <c r="N304" s="90">
        <v>62548810</v>
      </c>
      <c r="O304" s="192">
        <f>M304+N304</f>
        <v>243053007</v>
      </c>
      <c r="P304" s="92">
        <f t="shared" si="272"/>
        <v>243053007</v>
      </c>
      <c r="Q304" s="192"/>
      <c r="R304" s="243"/>
      <c r="S304" s="221"/>
      <c r="T304" s="222"/>
    </row>
    <row r="305" spans="1:255" s="196" customFormat="1" ht="12.75" hidden="1" customHeight="1" x14ac:dyDescent="0.3">
      <c r="A305" s="227"/>
      <c r="B305" s="228"/>
      <c r="C305" s="189" t="s">
        <v>473</v>
      </c>
      <c r="D305" s="230"/>
      <c r="E305" s="219"/>
      <c r="F305" s="231"/>
      <c r="G305" s="192">
        <v>0</v>
      </c>
      <c r="H305" s="90">
        <v>0</v>
      </c>
      <c r="I305" s="192">
        <f>G305+H305</f>
        <v>0</v>
      </c>
      <c r="J305" s="192">
        <v>310650</v>
      </c>
      <c r="K305" s="90">
        <v>26939600</v>
      </c>
      <c r="L305" s="192">
        <f>J305+K305</f>
        <v>27250250</v>
      </c>
      <c r="M305" s="192">
        <v>0</v>
      </c>
      <c r="N305" s="90">
        <v>98046662</v>
      </c>
      <c r="O305" s="192">
        <f>M305+N305</f>
        <v>98046662</v>
      </c>
      <c r="P305" s="92">
        <f t="shared" si="272"/>
        <v>125296912</v>
      </c>
      <c r="Q305" s="192"/>
      <c r="R305" s="243"/>
      <c r="S305" s="221"/>
      <c r="T305" s="222"/>
    </row>
    <row r="306" spans="1:255" s="196" customFormat="1" ht="12.75" hidden="1" customHeight="1" x14ac:dyDescent="0.3">
      <c r="A306" s="244"/>
      <c r="B306" s="245"/>
      <c r="C306" s="246" t="s">
        <v>474</v>
      </c>
      <c r="D306" s="247"/>
      <c r="E306" s="248"/>
      <c r="F306" s="249"/>
      <c r="G306" s="250">
        <v>0</v>
      </c>
      <c r="H306" s="137">
        <v>0</v>
      </c>
      <c r="I306" s="250">
        <f>G306+H306</f>
        <v>0</v>
      </c>
      <c r="J306" s="250">
        <v>125000</v>
      </c>
      <c r="K306" s="250">
        <v>0</v>
      </c>
      <c r="L306" s="250">
        <f>J306+K306</f>
        <v>125000</v>
      </c>
      <c r="M306" s="250">
        <v>0</v>
      </c>
      <c r="N306" s="250">
        <v>0</v>
      </c>
      <c r="O306" s="250">
        <f>M306+N306</f>
        <v>0</v>
      </c>
      <c r="P306" s="251">
        <f t="shared" si="272"/>
        <v>125000</v>
      </c>
      <c r="Q306" s="249"/>
      <c r="R306" s="243"/>
      <c r="S306" s="221"/>
      <c r="T306" s="222"/>
    </row>
    <row r="307" spans="1:255" s="196" customFormat="1" ht="12.75" hidden="1" customHeight="1" x14ac:dyDescent="0.3">
      <c r="A307" s="252"/>
      <c r="B307" s="253"/>
      <c r="C307" s="254" t="s">
        <v>475</v>
      </c>
      <c r="D307" s="255"/>
      <c r="E307" s="256"/>
      <c r="F307" s="257"/>
      <c r="G307" s="257">
        <f>G290+G291+G303</f>
        <v>1667287054</v>
      </c>
      <c r="H307" s="257">
        <f>H290+H291+H303</f>
        <v>131081111</v>
      </c>
      <c r="I307" s="257">
        <f>G307+H307</f>
        <v>1798368165</v>
      </c>
      <c r="J307" s="257">
        <f>J290+J291+J303</f>
        <v>3951003174</v>
      </c>
      <c r="K307" s="257">
        <f>K290+K291+K303</f>
        <v>1205631209</v>
      </c>
      <c r="L307" s="257">
        <f>L290+L291+L303</f>
        <v>5156634383</v>
      </c>
      <c r="M307" s="257">
        <f>M290+M291+M303</f>
        <v>1277975949</v>
      </c>
      <c r="N307" s="257">
        <f>N290+N291+N303</f>
        <v>378449592</v>
      </c>
      <c r="O307" s="257">
        <f>M307+N307</f>
        <v>1656425541</v>
      </c>
      <c r="P307" s="257">
        <f>I307+L307+O307</f>
        <v>8611428089</v>
      </c>
      <c r="Q307" s="257"/>
      <c r="R307" s="258"/>
      <c r="S307" s="221"/>
      <c r="T307" s="259"/>
    </row>
    <row r="308" spans="1:255" s="186" customFormat="1" ht="12.75" hidden="1" customHeight="1" x14ac:dyDescent="0.3">
      <c r="A308" s="260"/>
      <c r="B308" s="260"/>
      <c r="C308" s="1160" t="s">
        <v>476</v>
      </c>
      <c r="D308" s="1161"/>
      <c r="E308" s="1162"/>
      <c r="F308" s="261"/>
      <c r="G308" s="261">
        <f t="shared" ref="G308:O308" si="273">G288-G307</f>
        <v>0</v>
      </c>
      <c r="H308" s="261">
        <f t="shared" si="273"/>
        <v>0</v>
      </c>
      <c r="I308" s="261">
        <f t="shared" si="273"/>
        <v>0</v>
      </c>
      <c r="J308" s="262">
        <f t="shared" si="273"/>
        <v>0</v>
      </c>
      <c r="K308" s="262">
        <f t="shared" si="273"/>
        <v>0</v>
      </c>
      <c r="L308" s="262">
        <f t="shared" si="273"/>
        <v>0</v>
      </c>
      <c r="M308" s="261">
        <f t="shared" si="273"/>
        <v>295387203</v>
      </c>
      <c r="N308" s="262">
        <f t="shared" si="273"/>
        <v>-295387203</v>
      </c>
      <c r="O308" s="261">
        <f t="shared" si="273"/>
        <v>0</v>
      </c>
      <c r="P308" s="261">
        <f>P288-P307</f>
        <v>0</v>
      </c>
      <c r="Q308" s="261"/>
      <c r="R308" s="263" t="e">
        <f>#REF!</f>
        <v>#REF!</v>
      </c>
      <c r="S308" s="184" t="e">
        <f>R308-P308</f>
        <v>#REF!</v>
      </c>
      <c r="T308" s="264"/>
      <c r="U308" s="185"/>
      <c r="V308" s="185"/>
      <c r="W308" s="185"/>
      <c r="X308" s="185"/>
      <c r="Y308" s="185"/>
      <c r="Z308" s="185"/>
      <c r="AA308" s="185"/>
      <c r="AB308" s="185"/>
      <c r="AC308" s="185"/>
      <c r="AD308" s="185"/>
      <c r="AE308" s="185"/>
      <c r="AF308" s="185"/>
      <c r="AG308" s="185"/>
      <c r="AH308" s="185"/>
      <c r="AI308" s="185"/>
      <c r="AJ308" s="185"/>
      <c r="AK308" s="185"/>
      <c r="AL308" s="185"/>
      <c r="AM308" s="185"/>
      <c r="AN308" s="185"/>
      <c r="AO308" s="185"/>
      <c r="AP308" s="185"/>
      <c r="AQ308" s="185"/>
      <c r="AR308" s="185"/>
      <c r="AS308" s="185"/>
      <c r="AT308" s="185"/>
      <c r="AU308" s="185"/>
      <c r="AV308" s="185"/>
      <c r="AW308" s="185"/>
      <c r="AX308" s="185"/>
      <c r="AY308" s="185"/>
      <c r="AZ308" s="185"/>
      <c r="BA308" s="185"/>
      <c r="BB308" s="185"/>
      <c r="BC308" s="185"/>
      <c r="BD308" s="185"/>
      <c r="BE308" s="185"/>
      <c r="BF308" s="185"/>
      <c r="BG308" s="185"/>
      <c r="BH308" s="185"/>
      <c r="BI308" s="185"/>
      <c r="BJ308" s="185"/>
      <c r="BK308" s="185"/>
      <c r="BL308" s="185"/>
      <c r="BM308" s="185"/>
      <c r="BN308" s="185"/>
      <c r="BO308" s="185"/>
      <c r="BP308" s="185"/>
      <c r="BQ308" s="185"/>
      <c r="BR308" s="185"/>
      <c r="BS308" s="185"/>
      <c r="BT308" s="185"/>
      <c r="BU308" s="185"/>
      <c r="BV308" s="185"/>
      <c r="BW308" s="185"/>
      <c r="BX308" s="185"/>
      <c r="BY308" s="185"/>
      <c r="BZ308" s="185"/>
      <c r="CA308" s="185"/>
      <c r="CB308" s="185"/>
      <c r="CC308" s="185"/>
      <c r="CD308" s="185"/>
      <c r="CE308" s="185"/>
      <c r="CF308" s="185"/>
      <c r="CG308" s="185"/>
      <c r="CH308" s="185"/>
      <c r="CI308" s="185"/>
      <c r="CJ308" s="185"/>
      <c r="CK308" s="185"/>
      <c r="CL308" s="185"/>
      <c r="CM308" s="185"/>
      <c r="CN308" s="185"/>
      <c r="CO308" s="185"/>
      <c r="CP308" s="185"/>
      <c r="CQ308" s="185"/>
      <c r="CR308" s="185"/>
      <c r="CS308" s="185"/>
      <c r="CT308" s="185"/>
      <c r="CU308" s="185"/>
      <c r="CV308" s="185"/>
      <c r="CW308" s="185"/>
      <c r="CX308" s="185"/>
      <c r="CY308" s="185"/>
      <c r="CZ308" s="185"/>
      <c r="DA308" s="185"/>
      <c r="DB308" s="185"/>
      <c r="DC308" s="185"/>
      <c r="DD308" s="185"/>
      <c r="DE308" s="185"/>
      <c r="DF308" s="185"/>
      <c r="DG308" s="185"/>
      <c r="DH308" s="185"/>
      <c r="DI308" s="185"/>
      <c r="DJ308" s="185"/>
      <c r="DK308" s="185"/>
      <c r="DL308" s="185"/>
      <c r="DM308" s="185"/>
      <c r="DN308" s="185"/>
      <c r="DO308" s="185"/>
      <c r="DP308" s="185"/>
      <c r="DQ308" s="185"/>
      <c r="DR308" s="185"/>
      <c r="DS308" s="185"/>
      <c r="DT308" s="185"/>
      <c r="DU308" s="185"/>
      <c r="DV308" s="185"/>
      <c r="DW308" s="185"/>
      <c r="DX308" s="185"/>
      <c r="DY308" s="185"/>
      <c r="DZ308" s="185"/>
      <c r="EA308" s="185"/>
      <c r="EB308" s="185"/>
      <c r="EC308" s="185"/>
      <c r="ED308" s="185"/>
      <c r="EE308" s="185"/>
      <c r="EF308" s="185"/>
      <c r="EG308" s="185"/>
      <c r="EH308" s="185"/>
      <c r="EI308" s="185"/>
      <c r="EJ308" s="185"/>
      <c r="EK308" s="185"/>
      <c r="EL308" s="185"/>
      <c r="EM308" s="185"/>
      <c r="EN308" s="185"/>
      <c r="EO308" s="185"/>
      <c r="EP308" s="185"/>
      <c r="EQ308" s="185"/>
      <c r="ER308" s="185"/>
      <c r="ES308" s="185"/>
      <c r="ET308" s="185"/>
      <c r="EU308" s="185"/>
      <c r="EV308" s="185"/>
      <c r="EW308" s="185"/>
      <c r="EX308" s="185"/>
      <c r="EY308" s="185"/>
      <c r="EZ308" s="185"/>
      <c r="FA308" s="185"/>
      <c r="FB308" s="185"/>
      <c r="FC308" s="185"/>
      <c r="FD308" s="185"/>
      <c r="FE308" s="185"/>
      <c r="FF308" s="185"/>
      <c r="FG308" s="185"/>
      <c r="FH308" s="185"/>
      <c r="FI308" s="185"/>
      <c r="FJ308" s="185"/>
      <c r="FK308" s="185"/>
      <c r="FL308" s="185"/>
      <c r="FM308" s="185"/>
      <c r="FN308" s="185"/>
      <c r="FO308" s="185"/>
      <c r="FP308" s="185"/>
      <c r="FQ308" s="185"/>
      <c r="FR308" s="185"/>
      <c r="FS308" s="185"/>
      <c r="FT308" s="185"/>
      <c r="FU308" s="185"/>
      <c r="FV308" s="185"/>
      <c r="FW308" s="185"/>
      <c r="FX308" s="185"/>
      <c r="FY308" s="185"/>
      <c r="FZ308" s="185"/>
      <c r="GA308" s="185"/>
      <c r="GB308" s="185"/>
      <c r="GC308" s="185"/>
      <c r="GD308" s="185"/>
      <c r="GE308" s="185"/>
      <c r="GF308" s="185"/>
      <c r="GG308" s="185"/>
      <c r="GH308" s="185"/>
      <c r="GI308" s="185"/>
      <c r="GJ308" s="185"/>
      <c r="GK308" s="185"/>
      <c r="GL308" s="185"/>
      <c r="GM308" s="185"/>
      <c r="GN308" s="185"/>
      <c r="GO308" s="185"/>
      <c r="GP308" s="185"/>
      <c r="GQ308" s="185"/>
      <c r="GR308" s="185"/>
      <c r="GS308" s="185"/>
      <c r="GT308" s="185"/>
      <c r="GU308" s="185"/>
      <c r="GV308" s="185"/>
      <c r="GW308" s="185"/>
      <c r="GX308" s="185"/>
      <c r="GY308" s="185"/>
      <c r="GZ308" s="185"/>
      <c r="HA308" s="185"/>
      <c r="HB308" s="185"/>
      <c r="HC308" s="185"/>
      <c r="HD308" s="185"/>
      <c r="HE308" s="185"/>
      <c r="HF308" s="185"/>
      <c r="HG308" s="185"/>
      <c r="HH308" s="185"/>
      <c r="HI308" s="185"/>
      <c r="HJ308" s="185"/>
      <c r="HK308" s="185"/>
      <c r="HL308" s="185"/>
      <c r="HM308" s="185"/>
      <c r="HN308" s="185"/>
      <c r="HO308" s="185"/>
      <c r="HP308" s="185"/>
      <c r="HQ308" s="185"/>
      <c r="HR308" s="185"/>
      <c r="HS308" s="185"/>
      <c r="HT308" s="185"/>
      <c r="HU308" s="185"/>
      <c r="HV308" s="185"/>
      <c r="HW308" s="185"/>
      <c r="HX308" s="185"/>
      <c r="HY308" s="185"/>
      <c r="HZ308" s="185"/>
      <c r="IA308" s="185"/>
      <c r="IB308" s="185"/>
      <c r="IC308" s="185"/>
      <c r="ID308" s="185"/>
      <c r="IE308" s="185"/>
      <c r="IF308" s="185"/>
      <c r="IG308" s="185"/>
      <c r="IH308" s="185"/>
      <c r="II308" s="185"/>
      <c r="IJ308" s="185"/>
      <c r="IK308" s="185"/>
      <c r="IL308" s="185"/>
      <c r="IM308" s="185"/>
      <c r="IN308" s="185"/>
      <c r="IO308" s="185"/>
      <c r="IP308" s="185"/>
      <c r="IQ308" s="185"/>
      <c r="IR308" s="185"/>
      <c r="IS308" s="185"/>
      <c r="IT308" s="185"/>
      <c r="IU308" s="185"/>
    </row>
    <row r="309" spans="1:255" s="196" customFormat="1" ht="11.25" customHeight="1" x14ac:dyDescent="0.25">
      <c r="F309" s="265"/>
      <c r="G309" s="266"/>
      <c r="H309" s="266"/>
      <c r="I309" s="266"/>
      <c r="J309" s="266"/>
      <c r="K309" s="266"/>
      <c r="L309" s="266"/>
      <c r="M309" s="266"/>
      <c r="N309" s="266"/>
      <c r="O309" s="266"/>
      <c r="P309" s="266"/>
      <c r="Q309" s="267"/>
      <c r="R309" s="268"/>
    </row>
    <row r="310" spans="1:255" s="269" customFormat="1" ht="10.8" x14ac:dyDescent="0.25">
      <c r="F310" s="270"/>
      <c r="G310" s="270"/>
      <c r="H310" s="270"/>
      <c r="I310" s="270"/>
      <c r="J310" s="270"/>
      <c r="K310" s="270"/>
      <c r="L310" s="270"/>
      <c r="M310" s="270"/>
      <c r="N310" s="1163" t="s">
        <v>477</v>
      </c>
      <c r="O310" s="1163"/>
      <c r="P310" s="1164" t="s">
        <v>478</v>
      </c>
      <c r="Q310" s="1165"/>
      <c r="R310" s="273"/>
      <c r="S310" s="274"/>
    </row>
    <row r="311" spans="1:255" s="269" customFormat="1" ht="10.8" x14ac:dyDescent="0.25">
      <c r="C311" s="275" t="s">
        <v>479</v>
      </c>
      <c r="F311" s="270"/>
      <c r="G311" s="270"/>
      <c r="H311" s="270"/>
      <c r="I311" s="270"/>
      <c r="J311" s="270"/>
      <c r="K311" s="270"/>
      <c r="L311" s="270"/>
      <c r="M311" s="270"/>
      <c r="N311" s="271"/>
      <c r="O311" s="271"/>
      <c r="P311" s="272"/>
      <c r="Q311" s="272"/>
      <c r="S311" s="276"/>
    </row>
    <row r="312" spans="1:255" s="269" customFormat="1" ht="12" customHeight="1" x14ac:dyDescent="0.25">
      <c r="C312" s="275" t="s">
        <v>480</v>
      </c>
      <c r="F312" s="270"/>
      <c r="G312" s="270"/>
      <c r="H312" s="270"/>
      <c r="I312" s="270"/>
      <c r="J312" s="270"/>
      <c r="K312" s="270"/>
      <c r="L312" s="270"/>
      <c r="M312" s="270"/>
      <c r="N312" s="277"/>
      <c r="O312" s="278" t="s">
        <v>100</v>
      </c>
      <c r="P312" s="277"/>
      <c r="Q312" s="270"/>
      <c r="R312" s="279"/>
      <c r="S312" s="279"/>
      <c r="T312" s="280"/>
    </row>
    <row r="313" spans="1:255" s="269" customFormat="1" ht="12" customHeight="1" x14ac:dyDescent="0.25">
      <c r="B313" s="281"/>
      <c r="C313" s="275"/>
      <c r="D313" s="281"/>
      <c r="E313" s="281"/>
      <c r="F313" s="270"/>
      <c r="G313" s="270"/>
      <c r="H313" s="270"/>
      <c r="I313" s="270"/>
      <c r="J313" s="270"/>
      <c r="K313" s="270"/>
      <c r="L313" s="270"/>
      <c r="M313" s="270"/>
      <c r="N313" s="282"/>
      <c r="O313" s="282"/>
      <c r="P313" s="283"/>
      <c r="Q313" s="270"/>
      <c r="R313" s="279"/>
      <c r="S313" s="279"/>
      <c r="T313" s="280"/>
    </row>
    <row r="314" spans="1:255" s="269" customFormat="1" ht="12" customHeight="1" x14ac:dyDescent="0.25">
      <c r="B314" s="281"/>
      <c r="C314" s="275"/>
      <c r="D314" s="281"/>
      <c r="E314" s="281"/>
      <c r="F314" s="270"/>
      <c r="G314" s="270"/>
      <c r="H314" s="270"/>
      <c r="I314" s="270"/>
      <c r="J314" s="270"/>
      <c r="K314" s="270"/>
      <c r="L314" s="270"/>
      <c r="M314" s="270"/>
      <c r="N314" s="282"/>
      <c r="O314" s="282"/>
      <c r="P314" s="282"/>
      <c r="Q314" s="270"/>
      <c r="R314" s="279"/>
      <c r="S314" s="279"/>
      <c r="T314" s="280"/>
    </row>
    <row r="315" spans="1:255" s="269" customFormat="1" ht="12" customHeight="1" x14ac:dyDescent="0.25">
      <c r="B315" s="281"/>
      <c r="C315" s="275"/>
      <c r="D315" s="281"/>
      <c r="E315" s="281"/>
      <c r="F315" s="270"/>
      <c r="G315" s="270"/>
      <c r="H315" s="270"/>
      <c r="I315" s="270"/>
      <c r="J315" s="270"/>
      <c r="K315" s="270"/>
      <c r="L315" s="270"/>
      <c r="M315" s="270"/>
      <c r="N315" s="284"/>
      <c r="O315" s="284"/>
      <c r="P315" s="284"/>
      <c r="Q315" s="270"/>
      <c r="R315" s="279"/>
      <c r="S315" s="279"/>
    </row>
    <row r="316" spans="1:255" s="269" customFormat="1" ht="12" customHeight="1" x14ac:dyDescent="0.25">
      <c r="B316" s="281"/>
      <c r="C316" s="285" t="s">
        <v>99</v>
      </c>
      <c r="D316" s="281"/>
      <c r="E316" s="281"/>
      <c r="F316" s="270"/>
      <c r="G316" s="270"/>
      <c r="H316" s="270"/>
      <c r="I316" s="270"/>
      <c r="J316" s="270"/>
      <c r="K316" s="270"/>
      <c r="L316" s="270"/>
      <c r="M316" s="270"/>
      <c r="N316" s="284"/>
      <c r="O316" s="286" t="s">
        <v>101</v>
      </c>
      <c r="P316" s="284"/>
      <c r="Q316" s="270"/>
      <c r="R316" s="279"/>
      <c r="S316" s="279"/>
    </row>
    <row r="317" spans="1:255" s="287" customFormat="1" ht="13.5" customHeight="1" x14ac:dyDescent="0.25">
      <c r="B317" s="288"/>
      <c r="C317" s="275" t="s">
        <v>481</v>
      </c>
      <c r="D317" s="288"/>
      <c r="E317" s="288"/>
      <c r="F317" s="289"/>
      <c r="G317" s="289"/>
      <c r="H317" s="289"/>
      <c r="I317" s="289"/>
      <c r="J317" s="289"/>
      <c r="K317" s="289"/>
      <c r="L317" s="289"/>
      <c r="M317" s="289"/>
      <c r="N317" s="290"/>
      <c r="O317" s="291" t="s">
        <v>482</v>
      </c>
      <c r="P317" s="290"/>
      <c r="Q317" s="289"/>
      <c r="R317" s="279"/>
      <c r="S317" s="292"/>
    </row>
    <row r="318" spans="1:255" s="287" customFormat="1" ht="12" customHeight="1" x14ac:dyDescent="0.25">
      <c r="F318" s="289"/>
      <c r="G318" s="289"/>
      <c r="H318" s="289"/>
      <c r="I318" s="289"/>
      <c r="J318" s="289"/>
      <c r="K318" s="289"/>
      <c r="L318" s="289"/>
      <c r="M318" s="289"/>
      <c r="N318" s="1166"/>
      <c r="O318" s="1166"/>
      <c r="P318" s="1166"/>
      <c r="Q318" s="289"/>
      <c r="R318" s="279"/>
      <c r="S318" s="292"/>
    </row>
    <row r="319" spans="1:255" ht="18.75" customHeight="1" x14ac:dyDescent="0.25">
      <c r="F319" s="293">
        <v>3019818282</v>
      </c>
    </row>
    <row r="320" spans="1:255" ht="18.75" customHeight="1" x14ac:dyDescent="0.25">
      <c r="F320" s="294">
        <f>F319-F270</f>
        <v>-6323926685</v>
      </c>
    </row>
    <row r="321" spans="1:255" s="206" customFormat="1" ht="12.75" customHeight="1" x14ac:dyDescent="0.25">
      <c r="A321" s="295"/>
      <c r="B321" s="296"/>
      <c r="C321" s="297" t="s">
        <v>451</v>
      </c>
      <c r="D321" s="298"/>
      <c r="E321" s="299"/>
      <c r="F321" s="300"/>
      <c r="G321" s="301">
        <f>G319</f>
        <v>0</v>
      </c>
      <c r="H321" s="301">
        <f t="shared" ref="H321:P321" si="274">H319</f>
        <v>0</v>
      </c>
      <c r="I321" s="301">
        <f t="shared" si="274"/>
        <v>0</v>
      </c>
      <c r="J321" s="301">
        <f t="shared" si="274"/>
        <v>0</v>
      </c>
      <c r="K321" s="301">
        <f t="shared" si="274"/>
        <v>0</v>
      </c>
      <c r="L321" s="301">
        <f t="shared" si="274"/>
        <v>0</v>
      </c>
      <c r="M321" s="301">
        <f t="shared" si="274"/>
        <v>0</v>
      </c>
      <c r="N321" s="301">
        <f t="shared" si="274"/>
        <v>0</v>
      </c>
      <c r="O321" s="301">
        <f t="shared" si="274"/>
        <v>0</v>
      </c>
      <c r="P321" s="301">
        <f t="shared" si="274"/>
        <v>0</v>
      </c>
      <c r="Q321" s="302"/>
      <c r="R321" s="303">
        <v>88585335</v>
      </c>
      <c r="S321" s="304">
        <f>R321-P321</f>
        <v>88585335</v>
      </c>
      <c r="T321" s="205"/>
      <c r="V321" s="207"/>
    </row>
    <row r="322" spans="1:255" s="217" customFormat="1" ht="12.75" customHeight="1" x14ac:dyDescent="0.25">
      <c r="A322" s="305"/>
      <c r="B322" s="306"/>
      <c r="C322" s="307" t="s">
        <v>452</v>
      </c>
      <c r="D322" s="308"/>
      <c r="E322" s="309"/>
      <c r="F322" s="310"/>
      <c r="G322" s="311">
        <f>SUM(G323:G333)</f>
        <v>0</v>
      </c>
      <c r="H322" s="311">
        <f>SUM(H323:H333)</f>
        <v>10368135</v>
      </c>
      <c r="I322" s="311">
        <f t="shared" ref="I322:P322" si="275">SUM(I323:I333)</f>
        <v>10368135</v>
      </c>
      <c r="J322" s="311">
        <f t="shared" si="275"/>
        <v>0</v>
      </c>
      <c r="K322" s="311">
        <f t="shared" si="275"/>
        <v>0</v>
      </c>
      <c r="L322" s="311">
        <f t="shared" si="275"/>
        <v>0</v>
      </c>
      <c r="M322" s="311">
        <f t="shared" si="275"/>
        <v>0</v>
      </c>
      <c r="N322" s="311">
        <f t="shared" si="275"/>
        <v>0</v>
      </c>
      <c r="O322" s="311">
        <f t="shared" si="275"/>
        <v>0</v>
      </c>
      <c r="P322" s="311">
        <f t="shared" si="275"/>
        <v>0</v>
      </c>
      <c r="Q322" s="312"/>
      <c r="R322" s="313"/>
      <c r="S322" s="314"/>
      <c r="V322" s="218"/>
    </row>
    <row r="323" spans="1:255" s="196" customFormat="1" ht="12.75" customHeight="1" x14ac:dyDescent="0.25">
      <c r="A323" s="315"/>
      <c r="B323" s="316"/>
      <c r="C323" s="316" t="s">
        <v>453</v>
      </c>
      <c r="D323" s="317"/>
      <c r="E323" s="318"/>
      <c r="F323" s="319"/>
      <c r="G323" s="320">
        <v>0</v>
      </c>
      <c r="H323" s="320">
        <v>0</v>
      </c>
      <c r="I323" s="320">
        <f t="shared" ref="I323:I333" si="276">SUM(G323:H323)</f>
        <v>0</v>
      </c>
      <c r="J323" s="320">
        <v>0</v>
      </c>
      <c r="K323" s="321">
        <v>0</v>
      </c>
      <c r="L323" s="320">
        <f t="shared" ref="L323:L333" si="277">SUM(J323:K323)</f>
        <v>0</v>
      </c>
      <c r="M323" s="322">
        <v>0</v>
      </c>
      <c r="N323" s="322">
        <v>0</v>
      </c>
      <c r="O323" s="322">
        <f t="shared" ref="O323:O333" si="278">SUM(M323:N323)</f>
        <v>0</v>
      </c>
      <c r="P323" s="323">
        <f>O323</f>
        <v>0</v>
      </c>
      <c r="Q323" s="324"/>
      <c r="R323" s="325"/>
      <c r="S323" s="326"/>
      <c r="T323" s="222"/>
      <c r="U323" s="222"/>
      <c r="V323" s="223"/>
    </row>
    <row r="324" spans="1:255" s="196" customFormat="1" ht="12.75" customHeight="1" x14ac:dyDescent="0.25">
      <c r="A324" s="315"/>
      <c r="B324" s="316"/>
      <c r="C324" s="316" t="s">
        <v>454</v>
      </c>
      <c r="D324" s="317"/>
      <c r="E324" s="327"/>
      <c r="F324" s="328"/>
      <c r="G324" s="320">
        <v>0</v>
      </c>
      <c r="H324" s="320">
        <v>171142</v>
      </c>
      <c r="I324" s="320">
        <f t="shared" si="276"/>
        <v>171142</v>
      </c>
      <c r="J324" s="320">
        <v>0</v>
      </c>
      <c r="K324" s="321">
        <v>0</v>
      </c>
      <c r="L324" s="320">
        <f t="shared" si="277"/>
        <v>0</v>
      </c>
      <c r="M324" s="322">
        <v>0</v>
      </c>
      <c r="N324" s="322">
        <v>0</v>
      </c>
      <c r="O324" s="322">
        <f t="shared" si="278"/>
        <v>0</v>
      </c>
      <c r="P324" s="323">
        <f>O324</f>
        <v>0</v>
      </c>
      <c r="Q324" s="324"/>
      <c r="R324" s="329"/>
      <c r="S324" s="326"/>
      <c r="T324" s="222"/>
      <c r="U324" s="222"/>
    </row>
    <row r="325" spans="1:255" s="196" customFormat="1" ht="12.75" customHeight="1" x14ac:dyDescent="0.25">
      <c r="A325" s="315"/>
      <c r="B325" s="316"/>
      <c r="C325" s="316" t="s">
        <v>455</v>
      </c>
      <c r="D325" s="317"/>
      <c r="E325" s="327"/>
      <c r="F325" s="319"/>
      <c r="G325" s="320">
        <v>0</v>
      </c>
      <c r="H325" s="320">
        <v>0</v>
      </c>
      <c r="I325" s="320">
        <f t="shared" si="276"/>
        <v>0</v>
      </c>
      <c r="J325" s="320">
        <v>0</v>
      </c>
      <c r="K325" s="321">
        <v>0</v>
      </c>
      <c r="L325" s="320">
        <f t="shared" si="277"/>
        <v>0</v>
      </c>
      <c r="M325" s="322">
        <v>0</v>
      </c>
      <c r="N325" s="322">
        <v>0</v>
      </c>
      <c r="O325" s="322">
        <f t="shared" si="278"/>
        <v>0</v>
      </c>
      <c r="P325" s="323">
        <f t="shared" ref="P325:P333" si="279">O325</f>
        <v>0</v>
      </c>
      <c r="Q325" s="324"/>
      <c r="R325" s="325"/>
      <c r="S325" s="326"/>
      <c r="T325" s="222"/>
      <c r="U325" s="222"/>
    </row>
    <row r="326" spans="1:255" s="196" customFormat="1" ht="12.75" customHeight="1" x14ac:dyDescent="0.25">
      <c r="A326" s="315"/>
      <c r="B326" s="316"/>
      <c r="C326" s="316" t="s">
        <v>456</v>
      </c>
      <c r="D326" s="317"/>
      <c r="E326" s="327"/>
      <c r="F326" s="319"/>
      <c r="G326" s="320">
        <v>0</v>
      </c>
      <c r="H326" s="320">
        <v>0</v>
      </c>
      <c r="I326" s="320">
        <f t="shared" si="276"/>
        <v>0</v>
      </c>
      <c r="J326" s="320">
        <v>0</v>
      </c>
      <c r="K326" s="321">
        <v>0</v>
      </c>
      <c r="L326" s="320">
        <f t="shared" si="277"/>
        <v>0</v>
      </c>
      <c r="M326" s="322">
        <v>0</v>
      </c>
      <c r="N326" s="322">
        <v>0</v>
      </c>
      <c r="O326" s="322">
        <f t="shared" si="278"/>
        <v>0</v>
      </c>
      <c r="P326" s="323">
        <f t="shared" si="279"/>
        <v>0</v>
      </c>
      <c r="Q326" s="324"/>
      <c r="R326" s="329"/>
      <c r="S326" s="326"/>
      <c r="T326" s="222"/>
      <c r="U326" s="222"/>
    </row>
    <row r="327" spans="1:255" s="196" customFormat="1" ht="12.75" customHeight="1" x14ac:dyDescent="0.25">
      <c r="A327" s="315"/>
      <c r="B327" s="316"/>
      <c r="C327" s="316" t="s">
        <v>457</v>
      </c>
      <c r="D327" s="317"/>
      <c r="E327" s="327"/>
      <c r="F327" s="319"/>
      <c r="G327" s="320">
        <v>0</v>
      </c>
      <c r="H327" s="320">
        <v>0</v>
      </c>
      <c r="I327" s="320">
        <f t="shared" si="276"/>
        <v>0</v>
      </c>
      <c r="J327" s="320">
        <v>0</v>
      </c>
      <c r="K327" s="321">
        <v>0</v>
      </c>
      <c r="L327" s="320">
        <f t="shared" si="277"/>
        <v>0</v>
      </c>
      <c r="M327" s="322">
        <v>0</v>
      </c>
      <c r="N327" s="322">
        <v>0</v>
      </c>
      <c r="O327" s="322">
        <f t="shared" si="278"/>
        <v>0</v>
      </c>
      <c r="P327" s="323">
        <f t="shared" si="279"/>
        <v>0</v>
      </c>
      <c r="Q327" s="324"/>
      <c r="R327" s="325"/>
      <c r="S327" s="326"/>
      <c r="T327" s="222"/>
      <c r="U327" s="222"/>
    </row>
    <row r="328" spans="1:255" s="196" customFormat="1" ht="12.75" customHeight="1" x14ac:dyDescent="0.25">
      <c r="A328" s="315"/>
      <c r="B328" s="316"/>
      <c r="C328" s="316" t="s">
        <v>470</v>
      </c>
      <c r="D328" s="317"/>
      <c r="E328" s="327"/>
      <c r="F328" s="328"/>
      <c r="G328" s="320">
        <v>0</v>
      </c>
      <c r="H328" s="320">
        <v>3238038</v>
      </c>
      <c r="I328" s="320">
        <f t="shared" si="276"/>
        <v>3238038</v>
      </c>
      <c r="J328" s="320">
        <v>0</v>
      </c>
      <c r="K328" s="321">
        <v>0</v>
      </c>
      <c r="L328" s="320">
        <f t="shared" si="277"/>
        <v>0</v>
      </c>
      <c r="M328" s="322">
        <v>0</v>
      </c>
      <c r="N328" s="322">
        <v>0</v>
      </c>
      <c r="O328" s="322">
        <f t="shared" si="278"/>
        <v>0</v>
      </c>
      <c r="P328" s="323">
        <f t="shared" si="279"/>
        <v>0</v>
      </c>
      <c r="Q328" s="324"/>
      <c r="R328" s="329"/>
      <c r="S328" s="326"/>
      <c r="T328" s="222"/>
      <c r="U328" s="222"/>
    </row>
    <row r="329" spans="1:255" s="196" customFormat="1" ht="12.75" customHeight="1" x14ac:dyDescent="0.25">
      <c r="A329" s="315"/>
      <c r="B329" s="316"/>
      <c r="C329" s="316" t="s">
        <v>459</v>
      </c>
      <c r="D329" s="317"/>
      <c r="E329" s="327"/>
      <c r="F329" s="328"/>
      <c r="G329" s="320">
        <v>0</v>
      </c>
      <c r="H329" s="320">
        <v>0</v>
      </c>
      <c r="I329" s="320">
        <f t="shared" si="276"/>
        <v>0</v>
      </c>
      <c r="J329" s="320">
        <v>0</v>
      </c>
      <c r="K329" s="321">
        <v>0</v>
      </c>
      <c r="L329" s="320">
        <f t="shared" si="277"/>
        <v>0</v>
      </c>
      <c r="M329" s="322">
        <v>0</v>
      </c>
      <c r="N329" s="322">
        <v>0</v>
      </c>
      <c r="O329" s="322">
        <f t="shared" si="278"/>
        <v>0</v>
      </c>
      <c r="P329" s="323">
        <f t="shared" si="279"/>
        <v>0</v>
      </c>
      <c r="Q329" s="324"/>
      <c r="R329" s="329"/>
      <c r="S329" s="326"/>
      <c r="T329" s="222"/>
      <c r="U329" s="222"/>
    </row>
    <row r="330" spans="1:255" s="196" customFormat="1" ht="12.75" customHeight="1" x14ac:dyDescent="0.25">
      <c r="A330" s="315"/>
      <c r="B330" s="316"/>
      <c r="C330" s="330" t="s">
        <v>460</v>
      </c>
      <c r="D330" s="331"/>
      <c r="E330" s="332"/>
      <c r="F330" s="328"/>
      <c r="G330" s="320">
        <v>0</v>
      </c>
      <c r="H330" s="320">
        <v>5546077</v>
      </c>
      <c r="I330" s="320">
        <f t="shared" si="276"/>
        <v>5546077</v>
      </c>
      <c r="J330" s="320">
        <v>0</v>
      </c>
      <c r="K330" s="321">
        <v>0</v>
      </c>
      <c r="L330" s="320">
        <f t="shared" si="277"/>
        <v>0</v>
      </c>
      <c r="M330" s="322">
        <v>0</v>
      </c>
      <c r="N330" s="322">
        <v>0</v>
      </c>
      <c r="O330" s="322">
        <f t="shared" si="278"/>
        <v>0</v>
      </c>
      <c r="P330" s="323">
        <f t="shared" si="279"/>
        <v>0</v>
      </c>
      <c r="Q330" s="324"/>
      <c r="R330" s="333"/>
      <c r="S330" s="326"/>
      <c r="T330" s="222"/>
      <c r="U330" s="222"/>
    </row>
    <row r="331" spans="1:255" s="196" customFormat="1" ht="12.75" customHeight="1" x14ac:dyDescent="0.25">
      <c r="A331" s="315"/>
      <c r="B331" s="316"/>
      <c r="C331" s="330" t="s">
        <v>461</v>
      </c>
      <c r="D331" s="331"/>
      <c r="E331" s="332"/>
      <c r="F331" s="328"/>
      <c r="G331" s="320">
        <v>0</v>
      </c>
      <c r="H331" s="320">
        <v>809511</v>
      </c>
      <c r="I331" s="320">
        <f t="shared" si="276"/>
        <v>809511</v>
      </c>
      <c r="J331" s="320">
        <v>0</v>
      </c>
      <c r="K331" s="321">
        <v>0</v>
      </c>
      <c r="L331" s="320">
        <f t="shared" si="277"/>
        <v>0</v>
      </c>
      <c r="M331" s="322">
        <v>0</v>
      </c>
      <c r="N331" s="322">
        <v>0</v>
      </c>
      <c r="O331" s="322">
        <f t="shared" si="278"/>
        <v>0</v>
      </c>
      <c r="P331" s="323">
        <f t="shared" si="279"/>
        <v>0</v>
      </c>
      <c r="Q331" s="324"/>
      <c r="R331" s="333"/>
      <c r="S331" s="326"/>
      <c r="T331" s="222"/>
      <c r="U331" s="222"/>
    </row>
    <row r="332" spans="1:255" s="196" customFormat="1" ht="12.75" customHeight="1" x14ac:dyDescent="0.25">
      <c r="A332" s="315"/>
      <c r="B332" s="316"/>
      <c r="C332" s="330" t="s">
        <v>462</v>
      </c>
      <c r="D332" s="331"/>
      <c r="E332" s="332"/>
      <c r="F332" s="328"/>
      <c r="G332" s="320">
        <v>0</v>
      </c>
      <c r="H332" s="320">
        <v>150842</v>
      </c>
      <c r="I332" s="320">
        <f t="shared" si="276"/>
        <v>150842</v>
      </c>
      <c r="J332" s="320">
        <v>0</v>
      </c>
      <c r="K332" s="321">
        <v>0</v>
      </c>
      <c r="L332" s="320">
        <f t="shared" si="277"/>
        <v>0</v>
      </c>
      <c r="M332" s="322">
        <v>0</v>
      </c>
      <c r="N332" s="322">
        <v>0</v>
      </c>
      <c r="O332" s="322">
        <f t="shared" si="278"/>
        <v>0</v>
      </c>
      <c r="P332" s="323">
        <f t="shared" si="279"/>
        <v>0</v>
      </c>
      <c r="Q332" s="324"/>
      <c r="R332" s="333"/>
      <c r="S332" s="326"/>
      <c r="T332" s="222"/>
      <c r="U332" s="222"/>
    </row>
    <row r="333" spans="1:255" s="196" customFormat="1" ht="12.75" customHeight="1" x14ac:dyDescent="0.25">
      <c r="A333" s="315"/>
      <c r="B333" s="316"/>
      <c r="C333" s="330" t="s">
        <v>463</v>
      </c>
      <c r="D333" s="331"/>
      <c r="E333" s="332"/>
      <c r="F333" s="328"/>
      <c r="G333" s="320">
        <v>0</v>
      </c>
      <c r="H333" s="320">
        <v>452525</v>
      </c>
      <c r="I333" s="320">
        <f t="shared" si="276"/>
        <v>452525</v>
      </c>
      <c r="J333" s="320">
        <v>0</v>
      </c>
      <c r="K333" s="321">
        <v>0</v>
      </c>
      <c r="L333" s="320">
        <f t="shared" si="277"/>
        <v>0</v>
      </c>
      <c r="M333" s="322">
        <v>0</v>
      </c>
      <c r="N333" s="322">
        <v>0</v>
      </c>
      <c r="O333" s="322">
        <f t="shared" si="278"/>
        <v>0</v>
      </c>
      <c r="P333" s="323">
        <f t="shared" si="279"/>
        <v>0</v>
      </c>
      <c r="Q333" s="324"/>
      <c r="R333" s="333"/>
      <c r="S333" s="326"/>
      <c r="T333" s="222"/>
      <c r="U333" s="222"/>
    </row>
    <row r="334" spans="1:255" s="196" customFormat="1" ht="12.75" customHeight="1" x14ac:dyDescent="0.25">
      <c r="A334" s="334"/>
      <c r="B334" s="335"/>
      <c r="C334" s="336" t="s">
        <v>464</v>
      </c>
      <c r="D334" s="337"/>
      <c r="E334" s="318"/>
      <c r="F334" s="338"/>
      <c r="G334" s="339">
        <v>0</v>
      </c>
      <c r="H334" s="339">
        <v>0</v>
      </c>
      <c r="I334" s="339">
        <f>G334+H334</f>
        <v>0</v>
      </c>
      <c r="J334" s="339">
        <v>0</v>
      </c>
      <c r="K334" s="339">
        <v>0</v>
      </c>
      <c r="L334" s="339">
        <f>J334+K334</f>
        <v>0</v>
      </c>
      <c r="M334" s="339">
        <v>0</v>
      </c>
      <c r="N334" s="339">
        <v>0</v>
      </c>
      <c r="O334" s="339">
        <f>M334+N334</f>
        <v>0</v>
      </c>
      <c r="P334" s="340">
        <f>I334+L334+O334</f>
        <v>0</v>
      </c>
      <c r="Q334" s="338"/>
      <c r="R334" s="333"/>
      <c r="S334" s="326"/>
      <c r="T334" s="222"/>
      <c r="U334" s="222"/>
    </row>
    <row r="335" spans="1:255" s="196" customFormat="1" ht="12.75" customHeight="1" x14ac:dyDescent="0.25">
      <c r="A335" s="334"/>
      <c r="B335" s="335"/>
      <c r="C335" s="341" t="s">
        <v>467</v>
      </c>
      <c r="D335" s="342"/>
      <c r="E335" s="343"/>
      <c r="F335" s="344"/>
      <c r="G335" s="344">
        <f t="shared" ref="G335:P335" si="280">G322+G334</f>
        <v>0</v>
      </c>
      <c r="H335" s="344">
        <f t="shared" si="280"/>
        <v>10368135</v>
      </c>
      <c r="I335" s="344">
        <f t="shared" si="280"/>
        <v>10368135</v>
      </c>
      <c r="J335" s="344">
        <f t="shared" si="280"/>
        <v>0</v>
      </c>
      <c r="K335" s="344">
        <f t="shared" si="280"/>
        <v>0</v>
      </c>
      <c r="L335" s="344">
        <f t="shared" si="280"/>
        <v>0</v>
      </c>
      <c r="M335" s="344">
        <f t="shared" si="280"/>
        <v>0</v>
      </c>
      <c r="N335" s="344">
        <f t="shared" si="280"/>
        <v>0</v>
      </c>
      <c r="O335" s="344">
        <f t="shared" si="280"/>
        <v>0</v>
      </c>
      <c r="P335" s="344">
        <f t="shared" si="280"/>
        <v>0</v>
      </c>
      <c r="Q335" s="344"/>
      <c r="R335" s="345"/>
      <c r="S335" s="346"/>
    </row>
    <row r="336" spans="1:255" s="186" customFormat="1" ht="12.75" customHeight="1" x14ac:dyDescent="0.25">
      <c r="A336" s="347"/>
      <c r="B336" s="347"/>
      <c r="C336" s="1151" t="s">
        <v>483</v>
      </c>
      <c r="D336" s="1152"/>
      <c r="E336" s="1153"/>
      <c r="F336" s="348"/>
      <c r="G336" s="348">
        <f t="shared" ref="G336:P336" si="281">G335+G321</f>
        <v>0</v>
      </c>
      <c r="H336" s="348">
        <f t="shared" si="281"/>
        <v>10368135</v>
      </c>
      <c r="I336" s="348">
        <f t="shared" si="281"/>
        <v>10368135</v>
      </c>
      <c r="J336" s="348">
        <f t="shared" si="281"/>
        <v>0</v>
      </c>
      <c r="K336" s="348">
        <f t="shared" si="281"/>
        <v>0</v>
      </c>
      <c r="L336" s="348">
        <f t="shared" si="281"/>
        <v>0</v>
      </c>
      <c r="M336" s="348">
        <f t="shared" si="281"/>
        <v>0</v>
      </c>
      <c r="N336" s="348">
        <f t="shared" si="281"/>
        <v>0</v>
      </c>
      <c r="O336" s="348">
        <f t="shared" si="281"/>
        <v>0</v>
      </c>
      <c r="P336" s="348">
        <f t="shared" si="281"/>
        <v>0</v>
      </c>
      <c r="Q336" s="348"/>
      <c r="R336" s="349"/>
      <c r="S336" s="350"/>
      <c r="T336" s="240"/>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85"/>
      <c r="AX336" s="185"/>
      <c r="AY336" s="185"/>
      <c r="AZ336" s="185"/>
      <c r="BA336" s="185"/>
      <c r="BB336" s="185"/>
      <c r="BC336" s="185"/>
      <c r="BD336" s="185"/>
      <c r="BE336" s="185"/>
      <c r="BF336" s="185"/>
      <c r="BG336" s="185"/>
      <c r="BH336" s="185"/>
      <c r="BI336" s="185"/>
      <c r="BJ336" s="185"/>
      <c r="BK336" s="185"/>
      <c r="BL336" s="185"/>
      <c r="BM336" s="185"/>
      <c r="BN336" s="185"/>
      <c r="BO336" s="185"/>
      <c r="BP336" s="185"/>
      <c r="BQ336" s="185"/>
      <c r="BR336" s="185"/>
      <c r="BS336" s="185"/>
      <c r="BT336" s="185"/>
      <c r="BU336" s="185"/>
      <c r="BV336" s="185"/>
      <c r="BW336" s="185"/>
      <c r="BX336" s="185"/>
      <c r="BY336" s="185"/>
      <c r="BZ336" s="185"/>
      <c r="CA336" s="185"/>
      <c r="CB336" s="185"/>
      <c r="CC336" s="185"/>
      <c r="CD336" s="185"/>
      <c r="CE336" s="185"/>
      <c r="CF336" s="185"/>
      <c r="CG336" s="185"/>
      <c r="CH336" s="185"/>
      <c r="CI336" s="185"/>
      <c r="CJ336" s="185"/>
      <c r="CK336" s="185"/>
      <c r="CL336" s="185"/>
      <c r="CM336" s="185"/>
      <c r="CN336" s="185"/>
      <c r="CO336" s="185"/>
      <c r="CP336" s="185"/>
      <c r="CQ336" s="185"/>
      <c r="CR336" s="185"/>
      <c r="CS336" s="185"/>
      <c r="CT336" s="185"/>
      <c r="CU336" s="185"/>
      <c r="CV336" s="185"/>
      <c r="CW336" s="185"/>
      <c r="CX336" s="185"/>
      <c r="CY336" s="185"/>
      <c r="CZ336" s="185"/>
      <c r="DA336" s="185"/>
      <c r="DB336" s="185"/>
      <c r="DC336" s="185"/>
      <c r="DD336" s="185"/>
      <c r="DE336" s="185"/>
      <c r="DF336" s="185"/>
      <c r="DG336" s="185"/>
      <c r="DH336" s="185"/>
      <c r="DI336" s="185"/>
      <c r="DJ336" s="185"/>
      <c r="DK336" s="185"/>
      <c r="DL336" s="185"/>
      <c r="DM336" s="185"/>
      <c r="DN336" s="185"/>
      <c r="DO336" s="185"/>
      <c r="DP336" s="185"/>
      <c r="DQ336" s="185"/>
      <c r="DR336" s="185"/>
      <c r="DS336" s="185"/>
      <c r="DT336" s="185"/>
      <c r="DU336" s="185"/>
      <c r="DV336" s="185"/>
      <c r="DW336" s="185"/>
      <c r="DX336" s="185"/>
      <c r="DY336" s="185"/>
      <c r="DZ336" s="185"/>
      <c r="EA336" s="185"/>
      <c r="EB336" s="185"/>
      <c r="EC336" s="185"/>
      <c r="ED336" s="185"/>
      <c r="EE336" s="185"/>
      <c r="EF336" s="185"/>
      <c r="EG336" s="185"/>
      <c r="EH336" s="185"/>
      <c r="EI336" s="185"/>
      <c r="EJ336" s="185"/>
      <c r="EK336" s="185"/>
      <c r="EL336" s="185"/>
      <c r="EM336" s="185"/>
      <c r="EN336" s="185"/>
      <c r="EO336" s="185"/>
      <c r="EP336" s="185"/>
      <c r="EQ336" s="185"/>
      <c r="ER336" s="185"/>
      <c r="ES336" s="185"/>
      <c r="ET336" s="185"/>
      <c r="EU336" s="185"/>
      <c r="EV336" s="185"/>
      <c r="EW336" s="185"/>
      <c r="EX336" s="185"/>
      <c r="EY336" s="185"/>
      <c r="EZ336" s="185"/>
      <c r="FA336" s="185"/>
      <c r="FB336" s="185"/>
      <c r="FC336" s="185"/>
      <c r="FD336" s="185"/>
      <c r="FE336" s="185"/>
      <c r="FF336" s="185"/>
      <c r="FG336" s="185"/>
      <c r="FH336" s="185"/>
      <c r="FI336" s="185"/>
      <c r="FJ336" s="185"/>
      <c r="FK336" s="185"/>
      <c r="FL336" s="185"/>
      <c r="FM336" s="185"/>
      <c r="FN336" s="185"/>
      <c r="FO336" s="185"/>
      <c r="FP336" s="185"/>
      <c r="FQ336" s="185"/>
      <c r="FR336" s="185"/>
      <c r="FS336" s="185"/>
      <c r="FT336" s="185"/>
      <c r="FU336" s="185"/>
      <c r="FV336" s="185"/>
      <c r="FW336" s="185"/>
      <c r="FX336" s="185"/>
      <c r="FY336" s="185"/>
      <c r="FZ336" s="185"/>
      <c r="GA336" s="185"/>
      <c r="GB336" s="185"/>
      <c r="GC336" s="185"/>
      <c r="GD336" s="185"/>
      <c r="GE336" s="185"/>
      <c r="GF336" s="185"/>
      <c r="GG336" s="185"/>
      <c r="GH336" s="185"/>
      <c r="GI336" s="185"/>
      <c r="GJ336" s="185"/>
      <c r="GK336" s="185"/>
      <c r="GL336" s="185"/>
      <c r="GM336" s="185"/>
      <c r="GN336" s="185"/>
      <c r="GO336" s="185"/>
      <c r="GP336" s="185"/>
      <c r="GQ336" s="185"/>
      <c r="GR336" s="185"/>
      <c r="GS336" s="185"/>
      <c r="GT336" s="185"/>
      <c r="GU336" s="185"/>
      <c r="GV336" s="185"/>
      <c r="GW336" s="185"/>
      <c r="GX336" s="185"/>
      <c r="GY336" s="185"/>
      <c r="GZ336" s="185"/>
      <c r="HA336" s="185"/>
      <c r="HB336" s="185"/>
      <c r="HC336" s="185"/>
      <c r="HD336" s="185"/>
      <c r="HE336" s="185"/>
      <c r="HF336" s="185"/>
      <c r="HG336" s="185"/>
      <c r="HH336" s="185"/>
      <c r="HI336" s="185"/>
      <c r="HJ336" s="185"/>
      <c r="HK336" s="185"/>
      <c r="HL336" s="185"/>
      <c r="HM336" s="185"/>
      <c r="HN336" s="185"/>
      <c r="HO336" s="185"/>
      <c r="HP336" s="185"/>
      <c r="HQ336" s="185"/>
      <c r="HR336" s="185"/>
      <c r="HS336" s="185"/>
      <c r="HT336" s="185"/>
      <c r="HU336" s="185"/>
      <c r="HV336" s="185"/>
      <c r="HW336" s="185"/>
      <c r="HX336" s="185"/>
      <c r="HY336" s="185"/>
      <c r="HZ336" s="185"/>
      <c r="IA336" s="185"/>
      <c r="IB336" s="185"/>
      <c r="IC336" s="185"/>
      <c r="ID336" s="185"/>
      <c r="IE336" s="185"/>
      <c r="IF336" s="185"/>
      <c r="IG336" s="185"/>
      <c r="IH336" s="185"/>
      <c r="II336" s="185"/>
      <c r="IJ336" s="185"/>
      <c r="IK336" s="185"/>
      <c r="IL336" s="185"/>
      <c r="IM336" s="185"/>
      <c r="IN336" s="185"/>
      <c r="IO336" s="185"/>
      <c r="IP336" s="185"/>
      <c r="IQ336" s="185"/>
      <c r="IR336" s="185"/>
      <c r="IS336" s="185"/>
      <c r="IT336" s="185"/>
      <c r="IU336" s="185"/>
    </row>
    <row r="337" spans="1:22" s="196" customFormat="1" ht="12.75" customHeight="1" x14ac:dyDescent="0.25">
      <c r="A337" s="351"/>
      <c r="B337" s="352"/>
      <c r="C337" s="353" t="s">
        <v>468</v>
      </c>
      <c r="D337" s="354"/>
      <c r="E337" s="355"/>
      <c r="F337" s="356"/>
      <c r="G337" s="356"/>
      <c r="H337" s="356"/>
      <c r="I337" s="356"/>
      <c r="J337" s="356"/>
      <c r="K337" s="356"/>
      <c r="L337" s="356"/>
      <c r="M337" s="356"/>
      <c r="N337" s="356"/>
      <c r="O337" s="356"/>
      <c r="P337" s="356"/>
      <c r="Q337" s="357"/>
      <c r="R337" s="345"/>
      <c r="S337" s="304"/>
    </row>
    <row r="338" spans="1:22" s="206" customFormat="1" ht="12.75" customHeight="1" x14ac:dyDescent="0.25">
      <c r="A338" s="295"/>
      <c r="B338" s="296"/>
      <c r="C338" s="297" t="s">
        <v>469</v>
      </c>
      <c r="D338" s="298"/>
      <c r="E338" s="299"/>
      <c r="F338" s="300"/>
      <c r="G338" s="301">
        <f>G319</f>
        <v>0</v>
      </c>
      <c r="H338" s="301">
        <f t="shared" ref="H338:P338" si="282">H319</f>
        <v>0</v>
      </c>
      <c r="I338" s="301">
        <f t="shared" si="282"/>
        <v>0</v>
      </c>
      <c r="J338" s="301">
        <f t="shared" si="282"/>
        <v>0</v>
      </c>
      <c r="K338" s="301">
        <f t="shared" si="282"/>
        <v>0</v>
      </c>
      <c r="L338" s="301">
        <f t="shared" si="282"/>
        <v>0</v>
      </c>
      <c r="M338" s="301">
        <f t="shared" si="282"/>
        <v>0</v>
      </c>
      <c r="N338" s="301">
        <f t="shared" si="282"/>
        <v>0</v>
      </c>
      <c r="O338" s="301">
        <f t="shared" si="282"/>
        <v>0</v>
      </c>
      <c r="P338" s="301">
        <f t="shared" si="282"/>
        <v>0</v>
      </c>
      <c r="Q338" s="301"/>
      <c r="R338" s="349"/>
      <c r="S338" s="350"/>
      <c r="T338" s="240"/>
      <c r="V338" s="207"/>
    </row>
    <row r="339" spans="1:22" s="217" customFormat="1" ht="12.75" customHeight="1" x14ac:dyDescent="0.25">
      <c r="A339" s="305"/>
      <c r="B339" s="306"/>
      <c r="C339" s="307" t="s">
        <v>452</v>
      </c>
      <c r="D339" s="308"/>
      <c r="E339" s="309"/>
      <c r="F339" s="310"/>
      <c r="G339" s="311">
        <f t="shared" ref="G339:P339" si="283">SUM(G340:G350)</f>
        <v>0</v>
      </c>
      <c r="H339" s="311">
        <f t="shared" si="283"/>
        <v>10368135</v>
      </c>
      <c r="I339" s="358">
        <f t="shared" si="283"/>
        <v>10368135</v>
      </c>
      <c r="J339" s="311">
        <f t="shared" si="283"/>
        <v>0</v>
      </c>
      <c r="K339" s="311">
        <f t="shared" si="283"/>
        <v>0</v>
      </c>
      <c r="L339" s="358">
        <f t="shared" si="283"/>
        <v>0</v>
      </c>
      <c r="M339" s="311">
        <f t="shared" si="283"/>
        <v>0</v>
      </c>
      <c r="N339" s="311">
        <f t="shared" si="283"/>
        <v>0</v>
      </c>
      <c r="O339" s="358">
        <f t="shared" si="283"/>
        <v>0</v>
      </c>
      <c r="P339" s="311">
        <f t="shared" si="283"/>
        <v>0</v>
      </c>
      <c r="Q339" s="312"/>
      <c r="R339" s="359"/>
      <c r="S339" s="314"/>
      <c r="V339" s="218"/>
    </row>
    <row r="340" spans="1:22" s="196" customFormat="1" ht="12.75" customHeight="1" x14ac:dyDescent="0.25">
      <c r="A340" s="315"/>
      <c r="B340" s="316"/>
      <c r="C340" s="316" t="s">
        <v>453</v>
      </c>
      <c r="D340" s="317"/>
      <c r="E340" s="318"/>
      <c r="F340" s="319"/>
      <c r="G340" s="320">
        <v>0</v>
      </c>
      <c r="H340" s="320">
        <v>0</v>
      </c>
      <c r="I340" s="320">
        <f t="shared" ref="I340:I350" si="284">SUM(G340:H340)</f>
        <v>0</v>
      </c>
      <c r="J340" s="320">
        <v>0</v>
      </c>
      <c r="K340" s="321">
        <v>0</v>
      </c>
      <c r="L340" s="320">
        <f t="shared" ref="L340:L350" si="285">SUM(J340:K340)</f>
        <v>0</v>
      </c>
      <c r="M340" s="322">
        <v>0</v>
      </c>
      <c r="N340" s="322">
        <v>0</v>
      </c>
      <c r="O340" s="322">
        <f t="shared" ref="O340:O350" si="286">SUM(M340:N340)</f>
        <v>0</v>
      </c>
      <c r="P340" s="323">
        <f>O340</f>
        <v>0</v>
      </c>
      <c r="Q340" s="324"/>
      <c r="R340" s="325"/>
      <c r="S340" s="326"/>
      <c r="T340" s="222"/>
      <c r="U340" s="222"/>
      <c r="V340" s="223"/>
    </row>
    <row r="341" spans="1:22" s="196" customFormat="1" ht="12.75" customHeight="1" x14ac:dyDescent="0.25">
      <c r="A341" s="315"/>
      <c r="B341" s="316"/>
      <c r="C341" s="316" t="s">
        <v>454</v>
      </c>
      <c r="D341" s="317"/>
      <c r="E341" s="327"/>
      <c r="F341" s="328"/>
      <c r="G341" s="320">
        <v>0</v>
      </c>
      <c r="H341" s="320">
        <v>171142</v>
      </c>
      <c r="I341" s="320">
        <f t="shared" si="284"/>
        <v>171142</v>
      </c>
      <c r="J341" s="320">
        <v>0</v>
      </c>
      <c r="K341" s="321">
        <v>0</v>
      </c>
      <c r="L341" s="320">
        <f t="shared" si="285"/>
        <v>0</v>
      </c>
      <c r="M341" s="322">
        <v>0</v>
      </c>
      <c r="N341" s="322">
        <v>0</v>
      </c>
      <c r="O341" s="322">
        <f t="shared" si="286"/>
        <v>0</v>
      </c>
      <c r="P341" s="323">
        <f>O341</f>
        <v>0</v>
      </c>
      <c r="Q341" s="324"/>
      <c r="R341" s="329"/>
      <c r="S341" s="326"/>
      <c r="T341" s="222"/>
      <c r="U341" s="222"/>
    </row>
    <row r="342" spans="1:22" s="196" customFormat="1" ht="12.75" customHeight="1" x14ac:dyDescent="0.25">
      <c r="A342" s="315"/>
      <c r="B342" s="316"/>
      <c r="C342" s="316" t="s">
        <v>455</v>
      </c>
      <c r="D342" s="317"/>
      <c r="E342" s="327"/>
      <c r="F342" s="319"/>
      <c r="G342" s="320">
        <v>0</v>
      </c>
      <c r="H342" s="320">
        <v>0</v>
      </c>
      <c r="I342" s="320">
        <f t="shared" si="284"/>
        <v>0</v>
      </c>
      <c r="J342" s="320">
        <v>0</v>
      </c>
      <c r="K342" s="321">
        <v>0</v>
      </c>
      <c r="L342" s="320">
        <f t="shared" si="285"/>
        <v>0</v>
      </c>
      <c r="M342" s="322">
        <v>0</v>
      </c>
      <c r="N342" s="322">
        <v>0</v>
      </c>
      <c r="O342" s="322">
        <f t="shared" si="286"/>
        <v>0</v>
      </c>
      <c r="P342" s="323">
        <f t="shared" ref="P342:P350" si="287">O342</f>
        <v>0</v>
      </c>
      <c r="Q342" s="324"/>
      <c r="R342" s="325"/>
      <c r="S342" s="326"/>
      <c r="T342" s="222"/>
      <c r="U342" s="222"/>
    </row>
    <row r="343" spans="1:22" s="196" customFormat="1" ht="12.75" customHeight="1" x14ac:dyDescent="0.25">
      <c r="A343" s="315"/>
      <c r="B343" s="316"/>
      <c r="C343" s="316" t="s">
        <v>456</v>
      </c>
      <c r="D343" s="317"/>
      <c r="E343" s="327"/>
      <c r="F343" s="319"/>
      <c r="G343" s="320">
        <v>0</v>
      </c>
      <c r="H343" s="320">
        <v>0</v>
      </c>
      <c r="I343" s="320">
        <f t="shared" si="284"/>
        <v>0</v>
      </c>
      <c r="J343" s="320">
        <v>0</v>
      </c>
      <c r="K343" s="321">
        <v>0</v>
      </c>
      <c r="L343" s="320">
        <f t="shared" si="285"/>
        <v>0</v>
      </c>
      <c r="M343" s="322">
        <v>0</v>
      </c>
      <c r="N343" s="322">
        <v>0</v>
      </c>
      <c r="O343" s="322">
        <f t="shared" si="286"/>
        <v>0</v>
      </c>
      <c r="P343" s="323">
        <f t="shared" si="287"/>
        <v>0</v>
      </c>
      <c r="Q343" s="324"/>
      <c r="R343" s="329"/>
      <c r="S343" s="326"/>
      <c r="T343" s="222"/>
      <c r="U343" s="222"/>
    </row>
    <row r="344" spans="1:22" s="196" customFormat="1" ht="12.75" customHeight="1" x14ac:dyDescent="0.25">
      <c r="A344" s="315"/>
      <c r="B344" s="316"/>
      <c r="C344" s="316" t="s">
        <v>457</v>
      </c>
      <c r="D344" s="317"/>
      <c r="E344" s="327"/>
      <c r="F344" s="319"/>
      <c r="G344" s="320">
        <v>0</v>
      </c>
      <c r="H344" s="320">
        <v>0</v>
      </c>
      <c r="I344" s="320">
        <f t="shared" si="284"/>
        <v>0</v>
      </c>
      <c r="J344" s="320">
        <v>0</v>
      </c>
      <c r="K344" s="321">
        <v>0</v>
      </c>
      <c r="L344" s="320">
        <f t="shared" si="285"/>
        <v>0</v>
      </c>
      <c r="M344" s="322">
        <v>0</v>
      </c>
      <c r="N344" s="322">
        <v>0</v>
      </c>
      <c r="O344" s="322">
        <f t="shared" si="286"/>
        <v>0</v>
      </c>
      <c r="P344" s="323">
        <f t="shared" si="287"/>
        <v>0</v>
      </c>
      <c r="Q344" s="324"/>
      <c r="R344" s="325"/>
      <c r="S344" s="326"/>
      <c r="T344" s="222"/>
      <c r="U344" s="222"/>
    </row>
    <row r="345" spans="1:22" s="196" customFormat="1" ht="12.75" customHeight="1" x14ac:dyDescent="0.25">
      <c r="A345" s="315"/>
      <c r="B345" s="316"/>
      <c r="C345" s="316" t="s">
        <v>470</v>
      </c>
      <c r="D345" s="317"/>
      <c r="E345" s="327"/>
      <c r="F345" s="328"/>
      <c r="G345" s="320">
        <v>0</v>
      </c>
      <c r="H345" s="320">
        <v>3238038</v>
      </c>
      <c r="I345" s="320">
        <f t="shared" si="284"/>
        <v>3238038</v>
      </c>
      <c r="J345" s="320">
        <v>0</v>
      </c>
      <c r="K345" s="321">
        <v>0</v>
      </c>
      <c r="L345" s="320">
        <f t="shared" si="285"/>
        <v>0</v>
      </c>
      <c r="M345" s="322">
        <v>0</v>
      </c>
      <c r="N345" s="322">
        <v>0</v>
      </c>
      <c r="O345" s="322">
        <f t="shared" si="286"/>
        <v>0</v>
      </c>
      <c r="P345" s="323">
        <f t="shared" si="287"/>
        <v>0</v>
      </c>
      <c r="Q345" s="324"/>
      <c r="R345" s="329"/>
      <c r="S345" s="326"/>
      <c r="T345" s="222"/>
      <c r="U345" s="222"/>
    </row>
    <row r="346" spans="1:22" s="196" customFormat="1" ht="12.75" customHeight="1" x14ac:dyDescent="0.25">
      <c r="A346" s="315"/>
      <c r="B346" s="316"/>
      <c r="C346" s="316" t="s">
        <v>459</v>
      </c>
      <c r="D346" s="317"/>
      <c r="E346" s="327"/>
      <c r="F346" s="328"/>
      <c r="G346" s="320">
        <v>0</v>
      </c>
      <c r="H346" s="320">
        <v>0</v>
      </c>
      <c r="I346" s="320">
        <f t="shared" si="284"/>
        <v>0</v>
      </c>
      <c r="J346" s="320">
        <v>0</v>
      </c>
      <c r="K346" s="321">
        <v>0</v>
      </c>
      <c r="L346" s="320">
        <f t="shared" si="285"/>
        <v>0</v>
      </c>
      <c r="M346" s="322">
        <v>0</v>
      </c>
      <c r="N346" s="322">
        <v>0</v>
      </c>
      <c r="O346" s="322">
        <f t="shared" si="286"/>
        <v>0</v>
      </c>
      <c r="P346" s="323">
        <f t="shared" si="287"/>
        <v>0</v>
      </c>
      <c r="Q346" s="324"/>
      <c r="R346" s="329"/>
      <c r="S346" s="326"/>
      <c r="T346" s="222"/>
      <c r="U346" s="222"/>
    </row>
    <row r="347" spans="1:22" s="196" customFormat="1" ht="12.75" customHeight="1" x14ac:dyDescent="0.25">
      <c r="A347" s="315"/>
      <c r="B347" s="316"/>
      <c r="C347" s="330" t="s">
        <v>460</v>
      </c>
      <c r="D347" s="331"/>
      <c r="E347" s="332"/>
      <c r="F347" s="328"/>
      <c r="G347" s="320">
        <v>0</v>
      </c>
      <c r="H347" s="320">
        <v>5546077</v>
      </c>
      <c r="I347" s="320">
        <f t="shared" si="284"/>
        <v>5546077</v>
      </c>
      <c r="J347" s="320">
        <v>0</v>
      </c>
      <c r="K347" s="321">
        <v>0</v>
      </c>
      <c r="L347" s="320">
        <f t="shared" si="285"/>
        <v>0</v>
      </c>
      <c r="M347" s="322">
        <v>0</v>
      </c>
      <c r="N347" s="322">
        <v>0</v>
      </c>
      <c r="O347" s="322">
        <f t="shared" si="286"/>
        <v>0</v>
      </c>
      <c r="P347" s="323">
        <f t="shared" si="287"/>
        <v>0</v>
      </c>
      <c r="Q347" s="324"/>
      <c r="R347" s="333"/>
      <c r="S347" s="326"/>
      <c r="T347" s="222"/>
      <c r="U347" s="222"/>
    </row>
    <row r="348" spans="1:22" s="196" customFormat="1" ht="12.75" customHeight="1" x14ac:dyDescent="0.25">
      <c r="A348" s="315"/>
      <c r="B348" s="316"/>
      <c r="C348" s="330" t="s">
        <v>461</v>
      </c>
      <c r="D348" s="331"/>
      <c r="E348" s="332"/>
      <c r="F348" s="328"/>
      <c r="G348" s="320">
        <v>0</v>
      </c>
      <c r="H348" s="320">
        <v>809511</v>
      </c>
      <c r="I348" s="320">
        <f t="shared" si="284"/>
        <v>809511</v>
      </c>
      <c r="J348" s="320">
        <v>0</v>
      </c>
      <c r="K348" s="321">
        <v>0</v>
      </c>
      <c r="L348" s="320">
        <f t="shared" si="285"/>
        <v>0</v>
      </c>
      <c r="M348" s="322">
        <v>0</v>
      </c>
      <c r="N348" s="322">
        <v>0</v>
      </c>
      <c r="O348" s="322">
        <f t="shared" si="286"/>
        <v>0</v>
      </c>
      <c r="P348" s="323">
        <f t="shared" si="287"/>
        <v>0</v>
      </c>
      <c r="Q348" s="324"/>
      <c r="R348" s="333"/>
      <c r="S348" s="326"/>
      <c r="T348" s="222"/>
      <c r="U348" s="222"/>
    </row>
    <row r="349" spans="1:22" s="196" customFormat="1" ht="12.75" customHeight="1" x14ac:dyDescent="0.25">
      <c r="A349" s="315"/>
      <c r="B349" s="316"/>
      <c r="C349" s="330" t="s">
        <v>462</v>
      </c>
      <c r="D349" s="331"/>
      <c r="E349" s="332"/>
      <c r="F349" s="328"/>
      <c r="G349" s="320">
        <v>0</v>
      </c>
      <c r="H349" s="320">
        <v>150842</v>
      </c>
      <c r="I349" s="320">
        <f t="shared" si="284"/>
        <v>150842</v>
      </c>
      <c r="J349" s="320">
        <v>0</v>
      </c>
      <c r="K349" s="321">
        <v>0</v>
      </c>
      <c r="L349" s="320">
        <f t="shared" si="285"/>
        <v>0</v>
      </c>
      <c r="M349" s="322">
        <v>0</v>
      </c>
      <c r="N349" s="322">
        <v>0</v>
      </c>
      <c r="O349" s="322">
        <f t="shared" si="286"/>
        <v>0</v>
      </c>
      <c r="P349" s="323">
        <f t="shared" si="287"/>
        <v>0</v>
      </c>
      <c r="Q349" s="324"/>
      <c r="R349" s="333"/>
      <c r="S349" s="326"/>
      <c r="T349" s="222"/>
      <c r="U349" s="222"/>
    </row>
    <row r="350" spans="1:22" s="196" customFormat="1" ht="12.75" customHeight="1" x14ac:dyDescent="0.25">
      <c r="A350" s="315"/>
      <c r="B350" s="316"/>
      <c r="C350" s="330" t="s">
        <v>463</v>
      </c>
      <c r="D350" s="331"/>
      <c r="E350" s="332"/>
      <c r="F350" s="328"/>
      <c r="G350" s="320">
        <v>0</v>
      </c>
      <c r="H350" s="320">
        <v>452525</v>
      </c>
      <c r="I350" s="320">
        <f t="shared" si="284"/>
        <v>452525</v>
      </c>
      <c r="J350" s="320">
        <v>0</v>
      </c>
      <c r="K350" s="321">
        <v>0</v>
      </c>
      <c r="L350" s="320">
        <f t="shared" si="285"/>
        <v>0</v>
      </c>
      <c r="M350" s="322">
        <v>0</v>
      </c>
      <c r="N350" s="322">
        <v>0</v>
      </c>
      <c r="O350" s="322">
        <f t="shared" si="286"/>
        <v>0</v>
      </c>
      <c r="P350" s="323">
        <f t="shared" si="287"/>
        <v>0</v>
      </c>
      <c r="Q350" s="324"/>
      <c r="R350" s="333"/>
      <c r="S350" s="326"/>
      <c r="T350" s="222"/>
      <c r="U350" s="222"/>
    </row>
    <row r="351" spans="1:22" s="196" customFormat="1" ht="12.75" customHeight="1" x14ac:dyDescent="0.25">
      <c r="A351" s="334"/>
      <c r="B351" s="335"/>
      <c r="C351" s="336" t="s">
        <v>484</v>
      </c>
      <c r="D351" s="337"/>
      <c r="E351" s="318"/>
      <c r="F351" s="338"/>
      <c r="G351" s="339">
        <v>0</v>
      </c>
      <c r="H351" s="339">
        <v>0</v>
      </c>
      <c r="I351" s="339">
        <f>G351+H351</f>
        <v>0</v>
      </c>
      <c r="J351" s="339">
        <v>0</v>
      </c>
      <c r="K351" s="339">
        <v>0</v>
      </c>
      <c r="L351" s="339">
        <f>J351+K351</f>
        <v>0</v>
      </c>
      <c r="M351" s="339">
        <v>0</v>
      </c>
      <c r="N351" s="360">
        <v>0</v>
      </c>
      <c r="O351" s="339">
        <f>M351+N351</f>
        <v>0</v>
      </c>
      <c r="P351" s="340">
        <f>I351+L351+O351</f>
        <v>0</v>
      </c>
      <c r="Q351" s="338"/>
      <c r="R351" s="361"/>
      <c r="S351" s="326"/>
      <c r="T351" s="222"/>
    </row>
    <row r="352" spans="1:22" s="196" customFormat="1" ht="12.75" customHeight="1" x14ac:dyDescent="0.3">
      <c r="A352" s="334"/>
      <c r="B352" s="335"/>
      <c r="C352" s="341" t="s">
        <v>467</v>
      </c>
      <c r="D352" s="342"/>
      <c r="E352" s="343"/>
      <c r="F352" s="344"/>
      <c r="G352" s="344">
        <f t="shared" ref="G352:L352" si="288">G339+G351</f>
        <v>0</v>
      </c>
      <c r="H352" s="344">
        <f t="shared" si="288"/>
        <v>10368135</v>
      </c>
      <c r="I352" s="344">
        <f t="shared" si="288"/>
        <v>10368135</v>
      </c>
      <c r="J352" s="344">
        <f t="shared" si="288"/>
        <v>0</v>
      </c>
      <c r="K352" s="344">
        <f t="shared" si="288"/>
        <v>0</v>
      </c>
      <c r="L352" s="344">
        <f t="shared" si="288"/>
        <v>0</v>
      </c>
      <c r="M352" s="344">
        <f>M339+M351</f>
        <v>0</v>
      </c>
      <c r="N352" s="344">
        <f t="shared" ref="N352:O352" si="289">N339+N351</f>
        <v>0</v>
      </c>
      <c r="O352" s="344">
        <f t="shared" si="289"/>
        <v>0</v>
      </c>
      <c r="P352" s="344">
        <f>P339+P351</f>
        <v>0</v>
      </c>
      <c r="Q352" s="344"/>
      <c r="R352" s="362"/>
      <c r="S352" s="363"/>
      <c r="T352" s="259"/>
    </row>
    <row r="353" spans="1:255" s="269" customFormat="1" ht="12.75" customHeight="1" x14ac:dyDescent="0.25">
      <c r="A353" s="364"/>
      <c r="B353" s="365"/>
      <c r="C353" s="341" t="s">
        <v>483</v>
      </c>
      <c r="D353" s="366"/>
      <c r="E353" s="367"/>
      <c r="F353" s="344"/>
      <c r="G353" s="344">
        <f t="shared" ref="G353:O353" si="290">G352+G338</f>
        <v>0</v>
      </c>
      <c r="H353" s="344">
        <f t="shared" si="290"/>
        <v>10368135</v>
      </c>
      <c r="I353" s="344">
        <f t="shared" si="290"/>
        <v>10368135</v>
      </c>
      <c r="J353" s="344">
        <f t="shared" si="290"/>
        <v>0</v>
      </c>
      <c r="K353" s="344">
        <f t="shared" si="290"/>
        <v>0</v>
      </c>
      <c r="L353" s="344">
        <f t="shared" si="290"/>
        <v>0</v>
      </c>
      <c r="M353" s="344">
        <f t="shared" si="290"/>
        <v>0</v>
      </c>
      <c r="N353" s="344">
        <f t="shared" si="290"/>
        <v>0</v>
      </c>
      <c r="O353" s="344">
        <f t="shared" si="290"/>
        <v>0</v>
      </c>
      <c r="P353" s="344">
        <f>P352+P338</f>
        <v>0</v>
      </c>
      <c r="Q353" s="368"/>
      <c r="R353" s="349"/>
      <c r="S353" s="369"/>
      <c r="T353" s="222"/>
    </row>
    <row r="354" spans="1:255" s="186" customFormat="1" ht="12.75" customHeight="1" x14ac:dyDescent="0.25">
      <c r="A354" s="347"/>
      <c r="B354" s="347"/>
      <c r="C354" s="1151" t="s">
        <v>476</v>
      </c>
      <c r="D354" s="1152"/>
      <c r="E354" s="1153"/>
      <c r="F354" s="348"/>
      <c r="G354" s="348">
        <f t="shared" ref="G354:L354" si="291">G336-G353</f>
        <v>0</v>
      </c>
      <c r="H354" s="348">
        <f t="shared" si="291"/>
        <v>0</v>
      </c>
      <c r="I354" s="348">
        <f t="shared" si="291"/>
        <v>0</v>
      </c>
      <c r="J354" s="348">
        <f t="shared" si="291"/>
        <v>0</v>
      </c>
      <c r="K354" s="348">
        <f t="shared" si="291"/>
        <v>0</v>
      </c>
      <c r="L354" s="348">
        <f t="shared" si="291"/>
        <v>0</v>
      </c>
      <c r="M354" s="348">
        <f>M336-M353</f>
        <v>0</v>
      </c>
      <c r="N354" s="370">
        <f t="shared" ref="N354:P354" si="292">N336-N353</f>
        <v>0</v>
      </c>
      <c r="O354" s="348">
        <f t="shared" si="292"/>
        <v>0</v>
      </c>
      <c r="P354" s="348">
        <f t="shared" si="292"/>
        <v>0</v>
      </c>
      <c r="Q354" s="348"/>
      <c r="R354" s="371" t="e">
        <f>#REF!</f>
        <v>#REF!</v>
      </c>
      <c r="S354" s="369" t="e">
        <f>R354-P354</f>
        <v>#REF!</v>
      </c>
      <c r="T354" s="264"/>
      <c r="U354" s="185"/>
      <c r="V354" s="185"/>
      <c r="W354" s="185"/>
      <c r="X354" s="185"/>
      <c r="Y354" s="185"/>
      <c r="Z354" s="185"/>
      <c r="AA354" s="185"/>
      <c r="AB354" s="185"/>
      <c r="AC354" s="185"/>
      <c r="AD354" s="185"/>
      <c r="AE354" s="185"/>
      <c r="AF354" s="185"/>
      <c r="AG354" s="185"/>
      <c r="AH354" s="185"/>
      <c r="AI354" s="185"/>
      <c r="AJ354" s="185"/>
      <c r="AK354" s="185"/>
      <c r="AL354" s="185"/>
      <c r="AM354" s="185"/>
      <c r="AN354" s="185"/>
      <c r="AO354" s="185"/>
      <c r="AP354" s="185"/>
      <c r="AQ354" s="185"/>
      <c r="AR354" s="185"/>
      <c r="AS354" s="185"/>
      <c r="AT354" s="185"/>
      <c r="AU354" s="185"/>
      <c r="AV354" s="185"/>
      <c r="AW354" s="185"/>
      <c r="AX354" s="185"/>
      <c r="AY354" s="185"/>
      <c r="AZ354" s="185"/>
      <c r="BA354" s="185"/>
      <c r="BB354" s="185"/>
      <c r="BC354" s="185"/>
      <c r="BD354" s="185"/>
      <c r="BE354" s="185"/>
      <c r="BF354" s="185"/>
      <c r="BG354" s="185"/>
      <c r="BH354" s="185"/>
      <c r="BI354" s="185"/>
      <c r="BJ354" s="185"/>
      <c r="BK354" s="185"/>
      <c r="BL354" s="185"/>
      <c r="BM354" s="185"/>
      <c r="BN354" s="185"/>
      <c r="BO354" s="185"/>
      <c r="BP354" s="185"/>
      <c r="BQ354" s="185"/>
      <c r="BR354" s="185"/>
      <c r="BS354" s="185"/>
      <c r="BT354" s="185"/>
      <c r="BU354" s="185"/>
      <c r="BV354" s="185"/>
      <c r="BW354" s="185"/>
      <c r="BX354" s="185"/>
      <c r="BY354" s="185"/>
      <c r="BZ354" s="185"/>
      <c r="CA354" s="185"/>
      <c r="CB354" s="185"/>
      <c r="CC354" s="185"/>
      <c r="CD354" s="185"/>
      <c r="CE354" s="185"/>
      <c r="CF354" s="185"/>
      <c r="CG354" s="185"/>
      <c r="CH354" s="185"/>
      <c r="CI354" s="185"/>
      <c r="CJ354" s="185"/>
      <c r="CK354" s="185"/>
      <c r="CL354" s="185"/>
      <c r="CM354" s="185"/>
      <c r="CN354" s="185"/>
      <c r="CO354" s="185"/>
      <c r="CP354" s="185"/>
      <c r="CQ354" s="185"/>
      <c r="CR354" s="185"/>
      <c r="CS354" s="185"/>
      <c r="CT354" s="185"/>
      <c r="CU354" s="185"/>
      <c r="CV354" s="185"/>
      <c r="CW354" s="185"/>
      <c r="CX354" s="185"/>
      <c r="CY354" s="185"/>
      <c r="CZ354" s="185"/>
      <c r="DA354" s="185"/>
      <c r="DB354" s="185"/>
      <c r="DC354" s="185"/>
      <c r="DD354" s="185"/>
      <c r="DE354" s="185"/>
      <c r="DF354" s="185"/>
      <c r="DG354" s="185"/>
      <c r="DH354" s="185"/>
      <c r="DI354" s="185"/>
      <c r="DJ354" s="185"/>
      <c r="DK354" s="185"/>
      <c r="DL354" s="185"/>
      <c r="DM354" s="185"/>
      <c r="DN354" s="185"/>
      <c r="DO354" s="185"/>
      <c r="DP354" s="185"/>
      <c r="DQ354" s="185"/>
      <c r="DR354" s="185"/>
      <c r="DS354" s="185"/>
      <c r="DT354" s="185"/>
      <c r="DU354" s="185"/>
      <c r="DV354" s="185"/>
      <c r="DW354" s="185"/>
      <c r="DX354" s="185"/>
      <c r="DY354" s="185"/>
      <c r="DZ354" s="185"/>
      <c r="EA354" s="185"/>
      <c r="EB354" s="185"/>
      <c r="EC354" s="185"/>
      <c r="ED354" s="185"/>
      <c r="EE354" s="185"/>
      <c r="EF354" s="185"/>
      <c r="EG354" s="185"/>
      <c r="EH354" s="185"/>
      <c r="EI354" s="185"/>
      <c r="EJ354" s="185"/>
      <c r="EK354" s="185"/>
      <c r="EL354" s="185"/>
      <c r="EM354" s="185"/>
      <c r="EN354" s="185"/>
      <c r="EO354" s="185"/>
      <c r="EP354" s="185"/>
      <c r="EQ354" s="185"/>
      <c r="ER354" s="185"/>
      <c r="ES354" s="185"/>
      <c r="ET354" s="185"/>
      <c r="EU354" s="185"/>
      <c r="EV354" s="185"/>
      <c r="EW354" s="185"/>
      <c r="EX354" s="185"/>
      <c r="EY354" s="185"/>
      <c r="EZ354" s="185"/>
      <c r="FA354" s="185"/>
      <c r="FB354" s="185"/>
      <c r="FC354" s="185"/>
      <c r="FD354" s="185"/>
      <c r="FE354" s="185"/>
      <c r="FF354" s="185"/>
      <c r="FG354" s="185"/>
      <c r="FH354" s="185"/>
      <c r="FI354" s="185"/>
      <c r="FJ354" s="185"/>
      <c r="FK354" s="185"/>
      <c r="FL354" s="185"/>
      <c r="FM354" s="185"/>
      <c r="FN354" s="185"/>
      <c r="FO354" s="185"/>
      <c r="FP354" s="185"/>
      <c r="FQ354" s="185"/>
      <c r="FR354" s="185"/>
      <c r="FS354" s="185"/>
      <c r="FT354" s="185"/>
      <c r="FU354" s="185"/>
      <c r="FV354" s="185"/>
      <c r="FW354" s="185"/>
      <c r="FX354" s="185"/>
      <c r="FY354" s="185"/>
      <c r="FZ354" s="185"/>
      <c r="GA354" s="185"/>
      <c r="GB354" s="185"/>
      <c r="GC354" s="185"/>
      <c r="GD354" s="185"/>
      <c r="GE354" s="185"/>
      <c r="GF354" s="185"/>
      <c r="GG354" s="185"/>
      <c r="GH354" s="185"/>
      <c r="GI354" s="185"/>
      <c r="GJ354" s="185"/>
      <c r="GK354" s="185"/>
      <c r="GL354" s="185"/>
      <c r="GM354" s="185"/>
      <c r="GN354" s="185"/>
      <c r="GO354" s="185"/>
      <c r="GP354" s="185"/>
      <c r="GQ354" s="185"/>
      <c r="GR354" s="185"/>
      <c r="GS354" s="185"/>
      <c r="GT354" s="185"/>
      <c r="GU354" s="185"/>
      <c r="GV354" s="185"/>
      <c r="GW354" s="185"/>
      <c r="GX354" s="185"/>
      <c r="GY354" s="185"/>
      <c r="GZ354" s="185"/>
      <c r="HA354" s="185"/>
      <c r="HB354" s="185"/>
      <c r="HC354" s="185"/>
      <c r="HD354" s="185"/>
      <c r="HE354" s="185"/>
      <c r="HF354" s="185"/>
      <c r="HG354" s="185"/>
      <c r="HH354" s="185"/>
      <c r="HI354" s="185"/>
      <c r="HJ354" s="185"/>
      <c r="HK354" s="185"/>
      <c r="HL354" s="185"/>
      <c r="HM354" s="185"/>
      <c r="HN354" s="185"/>
      <c r="HO354" s="185"/>
      <c r="HP354" s="185"/>
      <c r="HQ354" s="185"/>
      <c r="HR354" s="185"/>
      <c r="HS354" s="185"/>
      <c r="HT354" s="185"/>
      <c r="HU354" s="185"/>
      <c r="HV354" s="185"/>
      <c r="HW354" s="185"/>
      <c r="HX354" s="185"/>
      <c r="HY354" s="185"/>
      <c r="HZ354" s="185"/>
      <c r="IA354" s="185"/>
      <c r="IB354" s="185"/>
      <c r="IC354" s="185"/>
      <c r="ID354" s="185"/>
      <c r="IE354" s="185"/>
      <c r="IF354" s="185"/>
      <c r="IG354" s="185"/>
      <c r="IH354" s="185"/>
      <c r="II354" s="185"/>
      <c r="IJ354" s="185"/>
      <c r="IK354" s="185"/>
      <c r="IL354" s="185"/>
      <c r="IM354" s="185"/>
      <c r="IN354" s="185"/>
      <c r="IO354" s="185"/>
      <c r="IP354" s="185"/>
      <c r="IQ354" s="185"/>
      <c r="IR354" s="185"/>
      <c r="IS354" s="185"/>
      <c r="IT354" s="185"/>
      <c r="IU354" s="185"/>
    </row>
  </sheetData>
  <autoFilter ref="A20:IU308" xr:uid="{00000000-0009-0000-0000-000001000000}">
    <filterColumn colId="2">
      <filters>
        <filter val="Belanja Modal Alat Dapur"/>
        <filter val="Belanja Modal Alat Kantor Lainnya"/>
        <filter val="Belanja Modal Alat Pembersih"/>
        <filter val="Belanja Modal Alat Penyimpan Perlengkapan Kantor"/>
        <filter val="Belanja Modal Alat Rumah Tangga Lainnya (Home Use)"/>
        <filter val="Belanja Modal Bangunan Gedung Kantor"/>
        <filter val="Belanja Modal Mebel"/>
        <filter val="Belanja Modal Peralatan Personal Komputer"/>
        <filter val="Belanja Modal Personal Computer"/>
        <filter val="Belanja Modal Personal Komputer"/>
      </filters>
    </filterColumn>
  </autoFilter>
  <mergeCells count="226">
    <mergeCell ref="A3:Q3"/>
    <mergeCell ref="A4:Q4"/>
    <mergeCell ref="A5:Q5"/>
    <mergeCell ref="A12:A14"/>
    <mergeCell ref="B12:B14"/>
    <mergeCell ref="C12:E14"/>
    <mergeCell ref="F12:F14"/>
    <mergeCell ref="G12:I12"/>
    <mergeCell ref="J12:L12"/>
    <mergeCell ref="M12:O12"/>
    <mergeCell ref="P12:P14"/>
    <mergeCell ref="Q12:Q14"/>
    <mergeCell ref="G13:G14"/>
    <mergeCell ref="H13:H14"/>
    <mergeCell ref="I13:I14"/>
    <mergeCell ref="J13:J14"/>
    <mergeCell ref="K13:K14"/>
    <mergeCell ref="L13:L14"/>
    <mergeCell ref="M13:M14"/>
    <mergeCell ref="N13:N14"/>
    <mergeCell ref="C25:E25"/>
    <mergeCell ref="C26:E26"/>
    <mergeCell ref="C27:E27"/>
    <mergeCell ref="C29:E29"/>
    <mergeCell ref="C30:E30"/>
    <mergeCell ref="C31:E31"/>
    <mergeCell ref="O13:O14"/>
    <mergeCell ref="C15:E15"/>
    <mergeCell ref="C21:E21"/>
    <mergeCell ref="C22:E22"/>
    <mergeCell ref="C23:E23"/>
    <mergeCell ref="C24:E24"/>
    <mergeCell ref="C40:E40"/>
    <mergeCell ref="C41:E41"/>
    <mergeCell ref="C42:E42"/>
    <mergeCell ref="C43:E43"/>
    <mergeCell ref="C44:E44"/>
    <mergeCell ref="C45:E45"/>
    <mergeCell ref="C32:E32"/>
    <mergeCell ref="C35:E35"/>
    <mergeCell ref="C36:E36"/>
    <mergeCell ref="C37:E37"/>
    <mergeCell ref="C38:E38"/>
    <mergeCell ref="C39:E39"/>
    <mergeCell ref="C55:E55"/>
    <mergeCell ref="C56:E56"/>
    <mergeCell ref="C57:E57"/>
    <mergeCell ref="C58:E58"/>
    <mergeCell ref="C59:E59"/>
    <mergeCell ref="C60:E60"/>
    <mergeCell ref="C47:E47"/>
    <mergeCell ref="C48:E48"/>
    <mergeCell ref="C49:E49"/>
    <mergeCell ref="C50:E50"/>
    <mergeCell ref="C52:E52"/>
    <mergeCell ref="C53:E53"/>
    <mergeCell ref="C70:E70"/>
    <mergeCell ref="C71:E71"/>
    <mergeCell ref="C72:E72"/>
    <mergeCell ref="C73:E73"/>
    <mergeCell ref="C74:E74"/>
    <mergeCell ref="C75:E75"/>
    <mergeCell ref="C61:E61"/>
    <mergeCell ref="C64:E64"/>
    <mergeCell ref="C66:E66"/>
    <mergeCell ref="C67:E67"/>
    <mergeCell ref="C68:E68"/>
    <mergeCell ref="C69:E69"/>
    <mergeCell ref="C87:E87"/>
    <mergeCell ref="C88:E88"/>
    <mergeCell ref="C89:E89"/>
    <mergeCell ref="C91:E91"/>
    <mergeCell ref="C92:E92"/>
    <mergeCell ref="C93:E93"/>
    <mergeCell ref="C77:E77"/>
    <mergeCell ref="C79:E79"/>
    <mergeCell ref="C80:E80"/>
    <mergeCell ref="C82:E82"/>
    <mergeCell ref="C83:E83"/>
    <mergeCell ref="C84:E84"/>
    <mergeCell ref="C103:E103"/>
    <mergeCell ref="C105:E105"/>
    <mergeCell ref="C108:E108"/>
    <mergeCell ref="C109:E109"/>
    <mergeCell ref="C113:E113"/>
    <mergeCell ref="C114:E114"/>
    <mergeCell ref="C96:E96"/>
    <mergeCell ref="C97:E97"/>
    <mergeCell ref="C98:E98"/>
    <mergeCell ref="C99:E99"/>
    <mergeCell ref="C100:E100"/>
    <mergeCell ref="C101:E101"/>
    <mergeCell ref="C126:E126"/>
    <mergeCell ref="C127:E127"/>
    <mergeCell ref="C129:E129"/>
    <mergeCell ref="C130:E130"/>
    <mergeCell ref="C131:E131"/>
    <mergeCell ref="C132:E132"/>
    <mergeCell ref="C115:E115"/>
    <mergeCell ref="C118:E118"/>
    <mergeCell ref="C119:E119"/>
    <mergeCell ref="C120:E120"/>
    <mergeCell ref="C123:E123"/>
    <mergeCell ref="C124:E124"/>
    <mergeCell ref="C141:E141"/>
    <mergeCell ref="C142:E142"/>
    <mergeCell ref="C143:E143"/>
    <mergeCell ref="C144:E144"/>
    <mergeCell ref="C145:E145"/>
    <mergeCell ref="C146:E146"/>
    <mergeCell ref="C133:E133"/>
    <mergeCell ref="C134:E134"/>
    <mergeCell ref="C136:E136"/>
    <mergeCell ref="C137:E137"/>
    <mergeCell ref="C138:E138"/>
    <mergeCell ref="C140:E140"/>
    <mergeCell ref="C155:E155"/>
    <mergeCell ref="C157:E157"/>
    <mergeCell ref="C158:E158"/>
    <mergeCell ref="C159:E159"/>
    <mergeCell ref="C160:E160"/>
    <mergeCell ref="C162:E162"/>
    <mergeCell ref="C147:E147"/>
    <mergeCell ref="C150:E150"/>
    <mergeCell ref="C151:E151"/>
    <mergeCell ref="C152:E152"/>
    <mergeCell ref="C153:E153"/>
    <mergeCell ref="C154:E154"/>
    <mergeCell ref="C170:E170"/>
    <mergeCell ref="C171:E171"/>
    <mergeCell ref="C174:E174"/>
    <mergeCell ref="C175:E175"/>
    <mergeCell ref="C176:E176"/>
    <mergeCell ref="C177:E177"/>
    <mergeCell ref="C163:E163"/>
    <mergeCell ref="C164:E164"/>
    <mergeCell ref="C165:E165"/>
    <mergeCell ref="C167:E167"/>
    <mergeCell ref="C168:E168"/>
    <mergeCell ref="C169:E169"/>
    <mergeCell ref="C186:E186"/>
    <mergeCell ref="C187:E187"/>
    <mergeCell ref="C188:E188"/>
    <mergeCell ref="C189:E189"/>
    <mergeCell ref="C190:E190"/>
    <mergeCell ref="C191:E191"/>
    <mergeCell ref="C179:E179"/>
    <mergeCell ref="C180:E180"/>
    <mergeCell ref="C181:E181"/>
    <mergeCell ref="C183:E183"/>
    <mergeCell ref="C184:E184"/>
    <mergeCell ref="C185:E185"/>
    <mergeCell ref="C201:E201"/>
    <mergeCell ref="C202:E202"/>
    <mergeCell ref="C203:E203"/>
    <mergeCell ref="C205:E205"/>
    <mergeCell ref="C206:E206"/>
    <mergeCell ref="C207:E207"/>
    <mergeCell ref="C195:E195"/>
    <mergeCell ref="C196:E196"/>
    <mergeCell ref="C197:E197"/>
    <mergeCell ref="C198:E198"/>
    <mergeCell ref="C199:E199"/>
    <mergeCell ref="C200:E200"/>
    <mergeCell ref="C215:E215"/>
    <mergeCell ref="C216:E216"/>
    <mergeCell ref="C217:E217"/>
    <mergeCell ref="C218:E218"/>
    <mergeCell ref="C219:E219"/>
    <mergeCell ref="C220:E220"/>
    <mergeCell ref="C208:E208"/>
    <mergeCell ref="C209:E209"/>
    <mergeCell ref="C210:E210"/>
    <mergeCell ref="C211:E211"/>
    <mergeCell ref="C212:E212"/>
    <mergeCell ref="C214:E214"/>
    <mergeCell ref="C228:E228"/>
    <mergeCell ref="C229:E229"/>
    <mergeCell ref="C230:E230"/>
    <mergeCell ref="C232:E232"/>
    <mergeCell ref="C233:E233"/>
    <mergeCell ref="C234:E234"/>
    <mergeCell ref="C221:E221"/>
    <mergeCell ref="C223:E223"/>
    <mergeCell ref="C224:E224"/>
    <mergeCell ref="C225:E225"/>
    <mergeCell ref="C226:E226"/>
    <mergeCell ref="C227:E227"/>
    <mergeCell ref="C242:E242"/>
    <mergeCell ref="C243:E243"/>
    <mergeCell ref="C244:E244"/>
    <mergeCell ref="C245:E245"/>
    <mergeCell ref="C246:E246"/>
    <mergeCell ref="C247:E247"/>
    <mergeCell ref="C235:E235"/>
    <mergeCell ref="C236:E236"/>
    <mergeCell ref="C237:E237"/>
    <mergeCell ref="C238:E238"/>
    <mergeCell ref="C240:E240"/>
    <mergeCell ref="C241:E241"/>
    <mergeCell ref="C255:E255"/>
    <mergeCell ref="C256:E256"/>
    <mergeCell ref="C257:E257"/>
    <mergeCell ref="C258:E258"/>
    <mergeCell ref="C259:E259"/>
    <mergeCell ref="C260:E260"/>
    <mergeCell ref="C248:E248"/>
    <mergeCell ref="C249:E249"/>
    <mergeCell ref="C251:E251"/>
    <mergeCell ref="C252:E252"/>
    <mergeCell ref="C253:E253"/>
    <mergeCell ref="C254:E254"/>
    <mergeCell ref="C336:E336"/>
    <mergeCell ref="C354:E354"/>
    <mergeCell ref="C269:E269"/>
    <mergeCell ref="C270:E270"/>
    <mergeCell ref="C308:E308"/>
    <mergeCell ref="N310:O310"/>
    <mergeCell ref="P310:Q310"/>
    <mergeCell ref="N318:P318"/>
    <mergeCell ref="C261:E261"/>
    <mergeCell ref="C263:E263"/>
    <mergeCell ref="C264:E264"/>
    <mergeCell ref="C265:E265"/>
    <mergeCell ref="C266:E266"/>
    <mergeCell ref="C267:E267"/>
  </mergeCells>
  <printOptions horizontalCentered="1"/>
  <pageMargins left="0.19685039370078741" right="0.70866141732283472" top="0.74803149606299213" bottom="0.74803149606299213" header="0.31496062992125984" footer="0.31496062992125984"/>
  <pageSetup paperSize="5" fitToHeight="11" orientation="landscape" horizontalDpi="4294967294" r:id="rId1"/>
  <headerFooter>
    <oddFooter>&amp;L&amp;P&amp;C&amp;8SPJ Bulan Oktober  2023</oddFooter>
  </headerFooter>
  <rowBreaks count="2" manualBreakCount="2">
    <brk id="71" max="16" man="1"/>
    <brk id="103" max="1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99"/>
    <pageSetUpPr fitToPage="1"/>
  </sheetPr>
  <dimension ref="A1:ID171"/>
  <sheetViews>
    <sheetView view="pageBreakPreview" topLeftCell="A118" zoomScaleSheetLayoutView="100" workbookViewId="0">
      <selection activeCell="U165" sqref="U165"/>
    </sheetView>
  </sheetViews>
  <sheetFormatPr defaultColWidth="9.109375" defaultRowHeight="13.8" x14ac:dyDescent="0.25"/>
  <cols>
    <col min="1" max="1" width="6" style="1" customWidth="1"/>
    <col min="2" max="2" width="9" style="3" customWidth="1"/>
    <col min="3" max="3" width="4.33203125" style="3" customWidth="1"/>
    <col min="4" max="4" width="3.88671875" style="3" customWidth="1"/>
    <col min="5" max="5" width="2.88671875" style="3" customWidth="1"/>
    <col min="6" max="6" width="4.109375" style="3" customWidth="1"/>
    <col min="7" max="7" width="3.5546875" style="3" customWidth="1"/>
    <col min="8" max="8" width="4.33203125" style="3" customWidth="1"/>
    <col min="9" max="9" width="25" style="1" customWidth="1"/>
    <col min="10" max="10" width="16.109375" style="1" customWidth="1"/>
    <col min="11" max="11" width="13" style="1" bestFit="1" customWidth="1"/>
    <col min="12" max="12" width="12.44140625" style="1" customWidth="1"/>
    <col min="13" max="13" width="13.44140625" style="1" customWidth="1"/>
    <col min="14" max="14" width="20.109375" style="1" customWidth="1"/>
    <col min="15" max="15" width="24.5546875" style="1" bestFit="1" customWidth="1"/>
    <col min="16" max="16" width="12.109375" style="1" customWidth="1"/>
    <col min="17" max="17" width="22.88671875" style="1" customWidth="1"/>
    <col min="18" max="18" width="18" style="1" customWidth="1"/>
    <col min="19" max="19" width="16.44140625" style="1" customWidth="1"/>
    <col min="20" max="20" width="27.44140625" style="1" customWidth="1"/>
    <col min="21" max="21" width="17.6640625" style="1" customWidth="1"/>
    <col min="22" max="22" width="21.33203125" style="1" customWidth="1"/>
    <col min="23" max="23" width="15.5546875" style="1" customWidth="1"/>
    <col min="24" max="24" width="16" style="1" customWidth="1"/>
    <col min="25" max="25" width="15" style="1" customWidth="1"/>
    <col min="26" max="26" width="19.88671875" style="1" customWidth="1"/>
    <col min="27" max="27" width="17.5546875" style="1" customWidth="1"/>
    <col min="28" max="28" width="14.44140625" style="1" bestFit="1" customWidth="1"/>
    <col min="29" max="29" width="17.109375" style="1" customWidth="1"/>
    <col min="30" max="16384" width="9.109375" style="1"/>
  </cols>
  <sheetData>
    <row r="1" spans="1:27" s="9" customFormat="1" ht="34.200000000000003" customHeight="1" x14ac:dyDescent="0.25">
      <c r="A1" s="1245" t="s">
        <v>516</v>
      </c>
      <c r="B1" s="1245"/>
      <c r="C1" s="1245"/>
      <c r="D1" s="1245"/>
      <c r="E1" s="1245"/>
      <c r="F1" s="1245"/>
      <c r="G1" s="1245"/>
      <c r="H1" s="1245"/>
      <c r="I1" s="1245"/>
      <c r="J1" s="1245"/>
      <c r="K1" s="1245"/>
      <c r="L1" s="1245"/>
      <c r="M1" s="1245"/>
      <c r="N1" s="1245"/>
      <c r="O1" s="1245"/>
      <c r="P1" s="1245"/>
      <c r="Q1" s="1245"/>
      <c r="R1" s="1245"/>
      <c r="S1" s="1245"/>
      <c r="T1" s="1245"/>
      <c r="U1" s="1245"/>
      <c r="V1" s="1245"/>
      <c r="W1" s="1245"/>
      <c r="X1" s="1245"/>
      <c r="Y1" s="1245"/>
      <c r="Z1" s="1245"/>
      <c r="AA1" s="1245"/>
    </row>
    <row r="2" spans="1:27" s="9" customFormat="1" ht="30" customHeight="1" x14ac:dyDescent="0.25">
      <c r="A2" s="1246" t="s">
        <v>489</v>
      </c>
      <c r="B2" s="1246"/>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246"/>
    </row>
    <row r="3" spans="1:27" s="9" customFormat="1" ht="30" customHeight="1" x14ac:dyDescent="0.25">
      <c r="A3" s="1247" t="s">
        <v>521</v>
      </c>
      <c r="B3" s="1247"/>
      <c r="C3" s="1247"/>
      <c r="D3" s="1247"/>
      <c r="E3" s="1247"/>
      <c r="F3" s="1247"/>
      <c r="G3" s="1247"/>
      <c r="H3" s="1247"/>
      <c r="I3" s="1247"/>
      <c r="J3" s="1247"/>
      <c r="K3" s="1247"/>
      <c r="L3" s="1247"/>
      <c r="M3" s="1247"/>
      <c r="N3" s="1247"/>
      <c r="O3" s="1247"/>
      <c r="P3" s="1247"/>
      <c r="Q3" s="1247"/>
      <c r="R3" s="1247"/>
      <c r="S3" s="1247"/>
      <c r="T3" s="1247"/>
      <c r="U3" s="1247"/>
      <c r="V3" s="1247"/>
      <c r="W3" s="1247"/>
      <c r="X3" s="1247"/>
      <c r="Y3" s="1247"/>
      <c r="Z3" s="1247"/>
      <c r="AA3" s="1247"/>
    </row>
    <row r="4" spans="1:27" s="372" customFormat="1" ht="33.6" customHeight="1" x14ac:dyDescent="0.4">
      <c r="A4" s="1247" t="s">
        <v>616</v>
      </c>
      <c r="B4" s="1247"/>
      <c r="C4" s="1247"/>
      <c r="D4" s="1247"/>
      <c r="E4" s="1247"/>
      <c r="F4" s="1247"/>
      <c r="G4" s="1247"/>
      <c r="H4" s="1247"/>
      <c r="I4" s="1247"/>
      <c r="J4" s="1247"/>
      <c r="K4" s="1247"/>
      <c r="L4" s="1247"/>
      <c r="M4" s="1247"/>
      <c r="N4" s="1247"/>
      <c r="O4" s="1247"/>
      <c r="P4" s="1247"/>
      <c r="Q4" s="1247"/>
      <c r="R4" s="1247"/>
      <c r="S4" s="1247"/>
      <c r="T4" s="1247"/>
      <c r="U4" s="1247"/>
      <c r="V4" s="1247"/>
      <c r="W4" s="1247"/>
      <c r="X4" s="1247"/>
      <c r="Y4" s="1247"/>
      <c r="Z4" s="1247"/>
      <c r="AA4" s="1247"/>
    </row>
    <row r="5" spans="1:27" s="372" customFormat="1" ht="41.4" customHeight="1" x14ac:dyDescent="0.4">
      <c r="A5" s="603" t="s">
        <v>490</v>
      </c>
      <c r="B5" s="604"/>
      <c r="C5" s="604"/>
      <c r="D5" s="604"/>
      <c r="E5" s="604"/>
      <c r="F5" s="604"/>
      <c r="G5" s="604"/>
      <c r="H5" s="604"/>
      <c r="I5" s="605" t="s">
        <v>491</v>
      </c>
      <c r="J5" s="606"/>
      <c r="K5" s="373"/>
      <c r="L5" s="373"/>
      <c r="M5" s="373"/>
      <c r="N5" s="373"/>
      <c r="O5" s="373"/>
      <c r="P5" s="373"/>
      <c r="Q5" s="373"/>
      <c r="R5" s="373"/>
      <c r="S5" s="373"/>
      <c r="T5" s="373"/>
      <c r="U5" s="373"/>
      <c r="V5" s="373"/>
      <c r="W5" s="373"/>
      <c r="X5" s="373"/>
      <c r="Y5" s="373"/>
      <c r="Z5" s="373"/>
      <c r="AA5" s="374"/>
    </row>
    <row r="6" spans="1:27" ht="32.4" customHeight="1" x14ac:dyDescent="0.4">
      <c r="A6" s="603" t="s">
        <v>492</v>
      </c>
      <c r="B6" s="604"/>
      <c r="C6" s="604"/>
      <c r="D6" s="604"/>
      <c r="E6" s="604"/>
      <c r="F6" s="604"/>
      <c r="G6" s="604"/>
      <c r="H6" s="604"/>
      <c r="I6" s="605" t="s">
        <v>493</v>
      </c>
      <c r="J6" s="606"/>
      <c r="K6" s="373"/>
      <c r="L6" s="373"/>
      <c r="M6" s="373"/>
      <c r="N6" s="373"/>
      <c r="O6" s="373"/>
      <c r="P6" s="373"/>
      <c r="Q6" s="373"/>
      <c r="R6" s="373"/>
      <c r="S6" s="373"/>
      <c r="T6" s="373"/>
      <c r="U6" s="373"/>
      <c r="V6" s="373"/>
      <c r="W6" s="373"/>
      <c r="X6" s="373"/>
      <c r="Y6" s="373"/>
      <c r="Z6" s="373"/>
      <c r="AA6" s="374"/>
    </row>
    <row r="7" spans="1:27" s="4" customFormat="1" ht="17.399999999999999" x14ac:dyDescent="0.3">
      <c r="A7" s="1"/>
      <c r="B7" s="3"/>
      <c r="C7" s="3"/>
      <c r="D7" s="3"/>
      <c r="E7" s="3"/>
      <c r="F7" s="3"/>
      <c r="G7" s="3"/>
      <c r="H7" s="3"/>
      <c r="I7" s="1"/>
      <c r="J7" s="1"/>
      <c r="K7" s="1"/>
      <c r="L7" s="1"/>
      <c r="M7" s="1"/>
      <c r="N7" s="1"/>
      <c r="O7" s="1"/>
      <c r="P7" s="1"/>
      <c r="Q7" s="1"/>
      <c r="R7" s="1"/>
      <c r="S7" s="1"/>
      <c r="T7" s="1"/>
      <c r="U7" s="1"/>
      <c r="V7" s="1"/>
      <c r="W7" s="1"/>
      <c r="X7" s="1"/>
      <c r="Y7" s="1"/>
      <c r="Z7" s="1"/>
      <c r="AA7" s="1"/>
    </row>
    <row r="8" spans="1:27" s="5" customFormat="1" ht="46.2" customHeight="1" x14ac:dyDescent="0.3">
      <c r="A8" s="1237" t="s">
        <v>0</v>
      </c>
      <c r="B8" s="1235" t="s">
        <v>494</v>
      </c>
      <c r="C8" s="1249"/>
      <c r="D8" s="1249"/>
      <c r="E8" s="1249"/>
      <c r="F8" s="1249"/>
      <c r="G8" s="1249"/>
      <c r="H8" s="1249"/>
      <c r="I8" s="1250"/>
      <c r="J8" s="1237" t="s">
        <v>495</v>
      </c>
      <c r="K8" s="1237" t="s">
        <v>744</v>
      </c>
      <c r="L8" s="1237" t="s">
        <v>1</v>
      </c>
      <c r="M8" s="1237" t="s">
        <v>496</v>
      </c>
      <c r="N8" s="1239" t="s">
        <v>13</v>
      </c>
      <c r="O8" s="1239" t="s">
        <v>497</v>
      </c>
      <c r="P8" s="1239" t="s">
        <v>498</v>
      </c>
      <c r="Q8" s="1239" t="s">
        <v>499</v>
      </c>
      <c r="R8" s="1239" t="s">
        <v>500</v>
      </c>
      <c r="S8" s="1241" t="s">
        <v>501</v>
      </c>
      <c r="T8" s="1242"/>
      <c r="U8" s="1242"/>
      <c r="V8" s="1243"/>
      <c r="W8" s="1235" t="s">
        <v>502</v>
      </c>
      <c r="X8" s="1241" t="s">
        <v>503</v>
      </c>
      <c r="Y8" s="1242"/>
      <c r="Z8" s="1243"/>
      <c r="AA8" s="1237" t="s">
        <v>15</v>
      </c>
    </row>
    <row r="9" spans="1:27" s="5" customFormat="1" ht="33" customHeight="1" x14ac:dyDescent="0.3">
      <c r="A9" s="1248"/>
      <c r="B9" s="1235" t="s">
        <v>504</v>
      </c>
      <c r="C9" s="599"/>
      <c r="D9" s="599"/>
      <c r="E9" s="599"/>
      <c r="F9" s="599"/>
      <c r="G9" s="599"/>
      <c r="H9" s="599"/>
      <c r="I9" s="1237" t="s">
        <v>14</v>
      </c>
      <c r="J9" s="1248"/>
      <c r="K9" s="1248"/>
      <c r="L9" s="1248"/>
      <c r="M9" s="1248"/>
      <c r="N9" s="1240"/>
      <c r="O9" s="1240"/>
      <c r="P9" s="1240"/>
      <c r="Q9" s="1240"/>
      <c r="R9" s="1240"/>
      <c r="S9" s="1241" t="s">
        <v>23</v>
      </c>
      <c r="T9" s="1243"/>
      <c r="U9" s="1241" t="s">
        <v>505</v>
      </c>
      <c r="V9" s="1243"/>
      <c r="W9" s="1244"/>
      <c r="X9" s="1235" t="s">
        <v>506</v>
      </c>
      <c r="Y9" s="1237" t="s">
        <v>507</v>
      </c>
      <c r="Z9" s="1237" t="s">
        <v>0</v>
      </c>
      <c r="AA9" s="1248"/>
    </row>
    <row r="10" spans="1:27" s="6" customFormat="1" ht="45.6" customHeight="1" x14ac:dyDescent="0.25">
      <c r="A10" s="1238"/>
      <c r="B10" s="1236"/>
      <c r="C10" s="600"/>
      <c r="D10" s="600"/>
      <c r="E10" s="600"/>
      <c r="F10" s="600"/>
      <c r="G10" s="600"/>
      <c r="H10" s="600"/>
      <c r="I10" s="1238"/>
      <c r="J10" s="1238"/>
      <c r="K10" s="1238"/>
      <c r="L10" s="1238"/>
      <c r="M10" s="1238"/>
      <c r="N10" s="601" t="s">
        <v>508</v>
      </c>
      <c r="O10" s="601" t="s">
        <v>508</v>
      </c>
      <c r="P10" s="601" t="s">
        <v>508</v>
      </c>
      <c r="Q10" s="601" t="s">
        <v>508</v>
      </c>
      <c r="R10" s="601" t="s">
        <v>508</v>
      </c>
      <c r="S10" s="602" t="s">
        <v>509</v>
      </c>
      <c r="T10" s="602" t="s">
        <v>510</v>
      </c>
      <c r="U10" s="602" t="s">
        <v>511</v>
      </c>
      <c r="V10" s="602" t="s">
        <v>512</v>
      </c>
      <c r="W10" s="1236"/>
      <c r="X10" s="1236"/>
      <c r="Y10" s="1238"/>
      <c r="Z10" s="1238"/>
      <c r="AA10" s="1238"/>
    </row>
    <row r="11" spans="1:27" s="2" customFormat="1" ht="22.95" customHeight="1" x14ac:dyDescent="0.25">
      <c r="A11" s="382">
        <v>1</v>
      </c>
      <c r="B11" s="382">
        <v>2</v>
      </c>
      <c r="C11" s="382"/>
      <c r="D11" s="382"/>
      <c r="E11" s="382"/>
      <c r="F11" s="382"/>
      <c r="G11" s="382"/>
      <c r="H11" s="382"/>
      <c r="I11" s="382">
        <v>3</v>
      </c>
      <c r="J11" s="382">
        <v>4</v>
      </c>
      <c r="K11" s="382">
        <v>5</v>
      </c>
      <c r="L11" s="382">
        <v>6</v>
      </c>
      <c r="M11" s="382">
        <v>7</v>
      </c>
      <c r="N11" s="382">
        <v>8</v>
      </c>
      <c r="O11" s="382" t="s">
        <v>513</v>
      </c>
      <c r="P11" s="382">
        <v>10</v>
      </c>
      <c r="Q11" s="382" t="s">
        <v>514</v>
      </c>
      <c r="R11" s="382" t="s">
        <v>515</v>
      </c>
      <c r="S11" s="382">
        <v>13</v>
      </c>
      <c r="T11" s="382">
        <v>14</v>
      </c>
      <c r="U11" s="382">
        <v>15</v>
      </c>
      <c r="V11" s="382">
        <v>16</v>
      </c>
      <c r="W11" s="382">
        <v>17</v>
      </c>
      <c r="X11" s="382">
        <v>18</v>
      </c>
      <c r="Y11" s="382">
        <v>19</v>
      </c>
      <c r="Z11" s="382">
        <v>20</v>
      </c>
      <c r="AA11" s="382">
        <v>21</v>
      </c>
    </row>
    <row r="12" spans="1:27" s="2" customFormat="1" ht="22.95" customHeight="1" x14ac:dyDescent="0.25">
      <c r="A12" s="488"/>
      <c r="B12" s="488">
        <v>1</v>
      </c>
      <c r="C12" s="488"/>
      <c r="D12" s="488"/>
      <c r="E12" s="488"/>
      <c r="F12" s="488"/>
      <c r="G12" s="488"/>
      <c r="H12" s="488"/>
      <c r="I12" s="489" t="s">
        <v>620</v>
      </c>
      <c r="J12" s="488"/>
      <c r="K12" s="488"/>
      <c r="L12" s="488"/>
      <c r="M12" s="488"/>
      <c r="N12" s="488"/>
      <c r="O12" s="490"/>
      <c r="P12" s="490"/>
      <c r="Q12" s="490"/>
      <c r="R12" s="490"/>
      <c r="S12" s="490"/>
      <c r="T12" s="490"/>
      <c r="U12" s="490"/>
      <c r="V12" s="490"/>
      <c r="W12" s="491"/>
      <c r="X12" s="488"/>
      <c r="Y12" s="490"/>
      <c r="Z12" s="490"/>
      <c r="AA12" s="488"/>
    </row>
    <row r="13" spans="1:27" s="2" customFormat="1" x14ac:dyDescent="0.25">
      <c r="A13" s="492"/>
      <c r="B13" s="417">
        <v>1</v>
      </c>
      <c r="C13" s="417">
        <v>1</v>
      </c>
      <c r="D13" s="493"/>
      <c r="E13" s="493"/>
      <c r="F13" s="493"/>
      <c r="G13" s="493"/>
      <c r="H13" s="493"/>
      <c r="I13" s="494" t="s">
        <v>607</v>
      </c>
      <c r="J13" s="495"/>
      <c r="K13" s="496"/>
      <c r="L13" s="628">
        <f>L14</f>
        <v>2375</v>
      </c>
      <c r="M13" s="449"/>
      <c r="N13" s="449"/>
      <c r="O13" s="436">
        <f>O14</f>
        <v>50292900</v>
      </c>
      <c r="P13" s="436"/>
      <c r="Q13" s="436">
        <f>Q14</f>
        <v>50292900</v>
      </c>
      <c r="R13" s="436"/>
      <c r="S13" s="476"/>
      <c r="T13" s="471"/>
      <c r="U13" s="471"/>
      <c r="V13" s="471"/>
      <c r="W13" s="497"/>
      <c r="X13" s="498"/>
      <c r="Y13" s="471"/>
      <c r="Z13" s="471"/>
      <c r="AA13" s="475"/>
    </row>
    <row r="14" spans="1:27" s="2" customFormat="1" x14ac:dyDescent="0.25">
      <c r="A14" s="499"/>
      <c r="B14" s="408">
        <v>1</v>
      </c>
      <c r="C14" s="408">
        <v>1</v>
      </c>
      <c r="D14" s="408">
        <v>7</v>
      </c>
      <c r="E14" s="500"/>
      <c r="F14" s="500"/>
      <c r="G14" s="500"/>
      <c r="H14" s="500"/>
      <c r="I14" s="501" t="s">
        <v>608</v>
      </c>
      <c r="J14" s="502"/>
      <c r="K14" s="496"/>
      <c r="L14" s="628">
        <f>L15</f>
        <v>2375</v>
      </c>
      <c r="M14" s="449"/>
      <c r="N14" s="627"/>
      <c r="O14" s="436">
        <f>O15</f>
        <v>50292900</v>
      </c>
      <c r="P14" s="436"/>
      <c r="Q14" s="436">
        <f>Q15</f>
        <v>50292900</v>
      </c>
      <c r="R14" s="436"/>
      <c r="S14" s="476"/>
      <c r="T14" s="471"/>
      <c r="U14" s="471"/>
      <c r="V14" s="471"/>
      <c r="W14" s="497"/>
      <c r="X14" s="498"/>
      <c r="Y14" s="471"/>
      <c r="Z14" s="471"/>
      <c r="AA14" s="475"/>
    </row>
    <row r="15" spans="1:27" s="2" customFormat="1" x14ac:dyDescent="0.25">
      <c r="A15" s="503"/>
      <c r="B15" s="415">
        <v>1</v>
      </c>
      <c r="C15" s="415">
        <v>1</v>
      </c>
      <c r="D15" s="415">
        <v>7</v>
      </c>
      <c r="E15" s="416">
        <v>1</v>
      </c>
      <c r="F15" s="504"/>
      <c r="G15" s="504"/>
      <c r="H15" s="504"/>
      <c r="I15" s="505" t="s">
        <v>609</v>
      </c>
      <c r="J15" s="506"/>
      <c r="K15" s="507"/>
      <c r="L15" s="629">
        <f>L16+L32</f>
        <v>2375</v>
      </c>
      <c r="M15" s="447"/>
      <c r="N15" s="447"/>
      <c r="O15" s="446">
        <f>O16+O32</f>
        <v>50292900</v>
      </c>
      <c r="P15" s="446"/>
      <c r="Q15" s="446">
        <f>Q16+Q32</f>
        <v>50292900</v>
      </c>
      <c r="R15" s="446"/>
      <c r="S15" s="508"/>
      <c r="T15" s="509"/>
      <c r="U15" s="509"/>
      <c r="V15" s="509"/>
      <c r="W15" s="510"/>
      <c r="X15" s="511"/>
      <c r="Y15" s="509"/>
      <c r="Z15" s="509"/>
      <c r="AA15" s="511"/>
    </row>
    <row r="16" spans="1:27" s="2" customFormat="1" x14ac:dyDescent="0.25">
      <c r="A16" s="512"/>
      <c r="B16" s="418">
        <v>1</v>
      </c>
      <c r="C16" s="418">
        <v>1</v>
      </c>
      <c r="D16" s="418">
        <v>7</v>
      </c>
      <c r="E16" s="419">
        <v>1</v>
      </c>
      <c r="F16" s="419">
        <v>1</v>
      </c>
      <c r="G16" s="513"/>
      <c r="H16" s="513"/>
      <c r="I16" s="514" t="s">
        <v>610</v>
      </c>
      <c r="J16" s="515"/>
      <c r="K16" s="457"/>
      <c r="L16" s="457">
        <f>L17+L20</f>
        <v>1119</v>
      </c>
      <c r="M16" s="516"/>
      <c r="N16" s="516"/>
      <c r="O16" s="458">
        <f>O17+O20</f>
        <v>16285500</v>
      </c>
      <c r="P16" s="458"/>
      <c r="Q16" s="458">
        <f>Q17+Q20</f>
        <v>16285500</v>
      </c>
      <c r="R16" s="458"/>
      <c r="S16" s="517"/>
      <c r="T16" s="518"/>
      <c r="U16" s="518"/>
      <c r="V16" s="518"/>
      <c r="W16" s="519"/>
      <c r="X16" s="520"/>
      <c r="Y16" s="518"/>
      <c r="Z16" s="518"/>
      <c r="AA16" s="520"/>
    </row>
    <row r="17" spans="1:29" s="2" customFormat="1" ht="26.4" x14ac:dyDescent="0.25">
      <c r="A17" s="521"/>
      <c r="B17" s="415">
        <v>1</v>
      </c>
      <c r="C17" s="415">
        <v>1</v>
      </c>
      <c r="D17" s="415">
        <v>7</v>
      </c>
      <c r="E17" s="416">
        <v>1</v>
      </c>
      <c r="F17" s="416">
        <v>1</v>
      </c>
      <c r="G17" s="416">
        <v>1</v>
      </c>
      <c r="H17" s="504"/>
      <c r="I17" s="505" t="s">
        <v>611</v>
      </c>
      <c r="J17" s="506"/>
      <c r="K17" s="507"/>
      <c r="L17" s="447"/>
      <c r="M17" s="447"/>
      <c r="N17" s="447"/>
      <c r="O17" s="446"/>
      <c r="P17" s="446"/>
      <c r="Q17" s="446"/>
      <c r="R17" s="446"/>
      <c r="S17" s="508"/>
      <c r="T17" s="509"/>
      <c r="U17" s="509"/>
      <c r="V17" s="509"/>
      <c r="W17" s="510"/>
      <c r="X17" s="511"/>
      <c r="Y17" s="509"/>
      <c r="Z17" s="509"/>
      <c r="AA17" s="511"/>
    </row>
    <row r="18" spans="1:29" s="2" customFormat="1" x14ac:dyDescent="0.25">
      <c r="A18" s="503"/>
      <c r="B18" s="413"/>
      <c r="C18" s="413"/>
      <c r="D18" s="413"/>
      <c r="E18" s="414"/>
      <c r="F18" s="414"/>
      <c r="G18" s="414"/>
      <c r="H18" s="522"/>
      <c r="I18" s="523"/>
      <c r="J18" s="524"/>
      <c r="K18" s="481"/>
      <c r="L18" s="525"/>
      <c r="M18" s="525"/>
      <c r="N18" s="525"/>
      <c r="O18" s="484"/>
      <c r="P18" s="484"/>
      <c r="Q18" s="484"/>
      <c r="R18" s="484"/>
      <c r="S18" s="526"/>
      <c r="T18" s="422"/>
      <c r="U18" s="422"/>
      <c r="V18" s="422"/>
      <c r="W18" s="485"/>
      <c r="X18" s="432"/>
      <c r="Y18" s="422"/>
      <c r="Z18" s="422"/>
      <c r="AA18" s="432"/>
    </row>
    <row r="19" spans="1:29" s="2" customFormat="1" x14ac:dyDescent="0.25">
      <c r="A19" s="503"/>
      <c r="B19" s="413"/>
      <c r="C19" s="413"/>
      <c r="D19" s="413"/>
      <c r="E19" s="414"/>
      <c r="F19" s="522"/>
      <c r="G19" s="522"/>
      <c r="H19" s="522"/>
      <c r="I19" s="523"/>
      <c r="J19" s="524"/>
      <c r="K19" s="481"/>
      <c r="L19" s="525"/>
      <c r="M19" s="525"/>
      <c r="N19" s="525"/>
      <c r="O19" s="484"/>
      <c r="P19" s="484"/>
      <c r="Q19" s="484"/>
      <c r="R19" s="484"/>
      <c r="S19" s="526"/>
      <c r="T19" s="422"/>
      <c r="U19" s="422"/>
      <c r="V19" s="422"/>
      <c r="W19" s="485"/>
      <c r="X19" s="432"/>
      <c r="Y19" s="422"/>
      <c r="Z19" s="422"/>
      <c r="AA19" s="432"/>
    </row>
    <row r="20" spans="1:29" s="2" customFormat="1" ht="26.4" x14ac:dyDescent="0.25">
      <c r="A20" s="521"/>
      <c r="B20" s="415">
        <v>1</v>
      </c>
      <c r="C20" s="415">
        <v>1</v>
      </c>
      <c r="D20" s="415">
        <v>7</v>
      </c>
      <c r="E20" s="416">
        <v>1</v>
      </c>
      <c r="F20" s="416">
        <v>1</v>
      </c>
      <c r="G20" s="416">
        <v>4</v>
      </c>
      <c r="H20" s="504"/>
      <c r="I20" s="505" t="s">
        <v>606</v>
      </c>
      <c r="J20" s="506"/>
      <c r="K20" s="507"/>
      <c r="L20" s="447">
        <f>SUM(L21:L30)</f>
        <v>1119</v>
      </c>
      <c r="M20" s="447"/>
      <c r="N20" s="447"/>
      <c r="O20" s="446">
        <f>SUM(O21:O30)</f>
        <v>16285500</v>
      </c>
      <c r="P20" s="446"/>
      <c r="Q20" s="446">
        <f>SUM(Q21:Q30)</f>
        <v>16285500</v>
      </c>
      <c r="R20" s="446"/>
      <c r="S20" s="508"/>
      <c r="T20" s="509"/>
      <c r="U20" s="509"/>
      <c r="V20" s="509"/>
      <c r="W20" s="510"/>
      <c r="X20" s="511"/>
      <c r="Y20" s="509"/>
      <c r="Z20" s="509"/>
      <c r="AA20" s="511"/>
    </row>
    <row r="21" spans="1:29" s="2" customFormat="1" ht="66" x14ac:dyDescent="0.25">
      <c r="A21" s="503"/>
      <c r="B21" s="403">
        <v>1</v>
      </c>
      <c r="C21" s="403">
        <v>1</v>
      </c>
      <c r="D21" s="403">
        <v>7</v>
      </c>
      <c r="E21" s="404">
        <v>1</v>
      </c>
      <c r="F21" s="404">
        <v>1</v>
      </c>
      <c r="G21" s="404">
        <v>4</v>
      </c>
      <c r="H21" s="405">
        <v>1</v>
      </c>
      <c r="I21" s="527" t="s">
        <v>63</v>
      </c>
      <c r="J21" s="524"/>
      <c r="K21" s="481"/>
      <c r="L21" s="443">
        <v>90</v>
      </c>
      <c r="M21" s="443" t="s">
        <v>544</v>
      </c>
      <c r="N21" s="445">
        <v>12100</v>
      </c>
      <c r="O21" s="426">
        <f t="shared" ref="O21:O30" si="0">L21*N21</f>
        <v>1089000</v>
      </c>
      <c r="P21" s="426">
        <v>0</v>
      </c>
      <c r="Q21" s="426">
        <f t="shared" ref="Q21:Q77" si="1">O21+P21</f>
        <v>1089000</v>
      </c>
      <c r="R21" s="426">
        <f t="shared" ref="R21:R30" si="2">Q21/L21</f>
        <v>12100</v>
      </c>
      <c r="S21" s="444" t="s">
        <v>550</v>
      </c>
      <c r="T21" s="429" t="s">
        <v>547</v>
      </c>
      <c r="U21" s="429" t="s">
        <v>548</v>
      </c>
      <c r="V21" s="429" t="s">
        <v>549</v>
      </c>
      <c r="W21" s="430" t="s">
        <v>646</v>
      </c>
      <c r="X21" s="431" t="s">
        <v>546</v>
      </c>
      <c r="Y21" s="427" t="s">
        <v>647</v>
      </c>
      <c r="Z21" s="427" t="s">
        <v>648</v>
      </c>
      <c r="AA21" s="431" t="s">
        <v>60</v>
      </c>
    </row>
    <row r="22" spans="1:29" s="2" customFormat="1" ht="66" x14ac:dyDescent="0.25">
      <c r="A22" s="503"/>
      <c r="B22" s="403">
        <v>1</v>
      </c>
      <c r="C22" s="403">
        <v>1</v>
      </c>
      <c r="D22" s="403">
        <v>7</v>
      </c>
      <c r="E22" s="404">
        <v>1</v>
      </c>
      <c r="F22" s="404">
        <v>1</v>
      </c>
      <c r="G22" s="404">
        <v>4</v>
      </c>
      <c r="H22" s="405">
        <v>1</v>
      </c>
      <c r="I22" s="527" t="s">
        <v>63</v>
      </c>
      <c r="J22" s="524"/>
      <c r="K22" s="481"/>
      <c r="L22" s="443">
        <v>105</v>
      </c>
      <c r="M22" s="443" t="s">
        <v>544</v>
      </c>
      <c r="N22" s="445">
        <v>12100</v>
      </c>
      <c r="O22" s="426">
        <f t="shared" si="0"/>
        <v>1270500</v>
      </c>
      <c r="P22" s="426">
        <v>0</v>
      </c>
      <c r="Q22" s="426">
        <f t="shared" si="1"/>
        <v>1270500</v>
      </c>
      <c r="R22" s="426">
        <f t="shared" si="2"/>
        <v>12100</v>
      </c>
      <c r="S22" s="444" t="s">
        <v>550</v>
      </c>
      <c r="T22" s="429" t="s">
        <v>547</v>
      </c>
      <c r="U22" s="429" t="s">
        <v>548</v>
      </c>
      <c r="V22" s="429" t="s">
        <v>549</v>
      </c>
      <c r="W22" s="430" t="s">
        <v>623</v>
      </c>
      <c r="X22" s="431" t="s">
        <v>546</v>
      </c>
      <c r="Y22" s="427" t="s">
        <v>647</v>
      </c>
      <c r="Z22" s="427" t="s">
        <v>656</v>
      </c>
      <c r="AA22" s="431" t="s">
        <v>60</v>
      </c>
    </row>
    <row r="23" spans="1:29" s="2" customFormat="1" ht="66" x14ac:dyDescent="0.25">
      <c r="A23" s="503"/>
      <c r="B23" s="403">
        <v>1</v>
      </c>
      <c r="C23" s="403">
        <v>1</v>
      </c>
      <c r="D23" s="403">
        <v>7</v>
      </c>
      <c r="E23" s="404">
        <v>1</v>
      </c>
      <c r="F23" s="404">
        <v>1</v>
      </c>
      <c r="G23" s="404">
        <v>4</v>
      </c>
      <c r="H23" s="405">
        <v>1</v>
      </c>
      <c r="I23" s="527" t="s">
        <v>64</v>
      </c>
      <c r="J23" s="524"/>
      <c r="K23" s="481"/>
      <c r="L23" s="443">
        <v>300</v>
      </c>
      <c r="M23" s="443" t="s">
        <v>544</v>
      </c>
      <c r="N23" s="445">
        <v>16900</v>
      </c>
      <c r="O23" s="426">
        <f t="shared" si="0"/>
        <v>5070000</v>
      </c>
      <c r="P23" s="426">
        <v>0</v>
      </c>
      <c r="Q23" s="426">
        <f t="shared" si="1"/>
        <v>5070000</v>
      </c>
      <c r="R23" s="426">
        <f t="shared" si="2"/>
        <v>16900</v>
      </c>
      <c r="S23" s="444" t="s">
        <v>550</v>
      </c>
      <c r="T23" s="429" t="s">
        <v>547</v>
      </c>
      <c r="U23" s="429" t="s">
        <v>548</v>
      </c>
      <c r="V23" s="429" t="s">
        <v>549</v>
      </c>
      <c r="W23" s="430" t="s">
        <v>623</v>
      </c>
      <c r="X23" s="431" t="s">
        <v>546</v>
      </c>
      <c r="Y23" s="427" t="s">
        <v>647</v>
      </c>
      <c r="Z23" s="427" t="s">
        <v>656</v>
      </c>
      <c r="AA23" s="431" t="s">
        <v>60</v>
      </c>
    </row>
    <row r="24" spans="1:29" s="2" customFormat="1" ht="66" x14ac:dyDescent="0.25">
      <c r="A24" s="503"/>
      <c r="B24" s="403">
        <v>1</v>
      </c>
      <c r="C24" s="403">
        <v>1</v>
      </c>
      <c r="D24" s="403">
        <v>7</v>
      </c>
      <c r="E24" s="404">
        <v>1</v>
      </c>
      <c r="F24" s="404">
        <v>1</v>
      </c>
      <c r="G24" s="404">
        <v>4</v>
      </c>
      <c r="H24" s="405">
        <v>1</v>
      </c>
      <c r="I24" s="527" t="s">
        <v>63</v>
      </c>
      <c r="J24" s="524"/>
      <c r="K24" s="481"/>
      <c r="L24" s="443">
        <v>21</v>
      </c>
      <c r="M24" s="443" t="s">
        <v>544</v>
      </c>
      <c r="N24" s="445">
        <v>12100</v>
      </c>
      <c r="O24" s="426">
        <f t="shared" si="0"/>
        <v>254100</v>
      </c>
      <c r="P24" s="426">
        <v>0</v>
      </c>
      <c r="Q24" s="426">
        <f t="shared" si="1"/>
        <v>254100</v>
      </c>
      <c r="R24" s="426">
        <f t="shared" si="2"/>
        <v>12100</v>
      </c>
      <c r="S24" s="444" t="s">
        <v>550</v>
      </c>
      <c r="T24" s="429" t="s">
        <v>547</v>
      </c>
      <c r="U24" s="429" t="s">
        <v>548</v>
      </c>
      <c r="V24" s="429" t="s">
        <v>549</v>
      </c>
      <c r="W24" s="430" t="s">
        <v>657</v>
      </c>
      <c r="X24" s="431" t="s">
        <v>546</v>
      </c>
      <c r="Y24" s="427" t="s">
        <v>647</v>
      </c>
      <c r="Z24" s="427" t="s">
        <v>658</v>
      </c>
      <c r="AA24" s="431" t="s">
        <v>60</v>
      </c>
    </row>
    <row r="25" spans="1:29" s="2" customFormat="1" ht="66" x14ac:dyDescent="0.25">
      <c r="A25" s="503"/>
      <c r="B25" s="403">
        <v>1</v>
      </c>
      <c r="C25" s="403">
        <v>1</v>
      </c>
      <c r="D25" s="403">
        <v>7</v>
      </c>
      <c r="E25" s="404">
        <v>1</v>
      </c>
      <c r="F25" s="404">
        <v>1</v>
      </c>
      <c r="G25" s="404">
        <v>4</v>
      </c>
      <c r="H25" s="405">
        <v>1</v>
      </c>
      <c r="I25" s="527" t="s">
        <v>64</v>
      </c>
      <c r="J25" s="524"/>
      <c r="K25" s="481"/>
      <c r="L25" s="443">
        <v>25</v>
      </c>
      <c r="M25" s="443" t="s">
        <v>544</v>
      </c>
      <c r="N25" s="445">
        <v>16900</v>
      </c>
      <c r="O25" s="426">
        <f t="shared" si="0"/>
        <v>422500</v>
      </c>
      <c r="P25" s="426">
        <v>0</v>
      </c>
      <c r="Q25" s="426">
        <f t="shared" si="1"/>
        <v>422500</v>
      </c>
      <c r="R25" s="426">
        <f t="shared" si="2"/>
        <v>16900</v>
      </c>
      <c r="S25" s="444" t="s">
        <v>550</v>
      </c>
      <c r="T25" s="429" t="s">
        <v>547</v>
      </c>
      <c r="U25" s="429" t="s">
        <v>548</v>
      </c>
      <c r="V25" s="429" t="s">
        <v>549</v>
      </c>
      <c r="W25" s="430" t="s">
        <v>657</v>
      </c>
      <c r="X25" s="431" t="s">
        <v>546</v>
      </c>
      <c r="Y25" s="427" t="s">
        <v>647</v>
      </c>
      <c r="Z25" s="427" t="s">
        <v>658</v>
      </c>
      <c r="AA25" s="431" t="s">
        <v>60</v>
      </c>
    </row>
    <row r="26" spans="1:29" s="2" customFormat="1" ht="66" x14ac:dyDescent="0.25">
      <c r="A26" s="503"/>
      <c r="B26" s="403">
        <v>1</v>
      </c>
      <c r="C26" s="403">
        <v>1</v>
      </c>
      <c r="D26" s="403">
        <v>7</v>
      </c>
      <c r="E26" s="404">
        <v>1</v>
      </c>
      <c r="F26" s="404">
        <v>1</v>
      </c>
      <c r="G26" s="404">
        <v>4</v>
      </c>
      <c r="H26" s="405">
        <v>1</v>
      </c>
      <c r="I26" s="527" t="s">
        <v>63</v>
      </c>
      <c r="J26" s="524"/>
      <c r="K26" s="481"/>
      <c r="L26" s="443">
        <v>65</v>
      </c>
      <c r="M26" s="443" t="s">
        <v>544</v>
      </c>
      <c r="N26" s="640">
        <v>12100</v>
      </c>
      <c r="O26" s="426">
        <f t="shared" si="0"/>
        <v>786500</v>
      </c>
      <c r="P26" s="426">
        <v>0</v>
      </c>
      <c r="Q26" s="426">
        <f t="shared" si="1"/>
        <v>786500</v>
      </c>
      <c r="R26" s="426">
        <f t="shared" si="2"/>
        <v>12100</v>
      </c>
      <c r="S26" s="444" t="s">
        <v>550</v>
      </c>
      <c r="T26" s="429" t="s">
        <v>547</v>
      </c>
      <c r="U26" s="429" t="s">
        <v>548</v>
      </c>
      <c r="V26" s="429" t="s">
        <v>549</v>
      </c>
      <c r="W26" s="482" t="s">
        <v>754</v>
      </c>
      <c r="X26" s="431" t="s">
        <v>546</v>
      </c>
      <c r="Y26" s="429" t="s">
        <v>755</v>
      </c>
      <c r="Z26" s="427" t="s">
        <v>756</v>
      </c>
      <c r="AA26" s="431" t="s">
        <v>60</v>
      </c>
    </row>
    <row r="27" spans="1:29" s="2" customFormat="1" ht="66" x14ac:dyDescent="0.25">
      <c r="A27" s="503"/>
      <c r="B27" s="403">
        <v>1</v>
      </c>
      <c r="C27" s="403">
        <v>1</v>
      </c>
      <c r="D27" s="403">
        <v>7</v>
      </c>
      <c r="E27" s="404">
        <v>1</v>
      </c>
      <c r="F27" s="404">
        <v>1</v>
      </c>
      <c r="G27" s="404">
        <v>4</v>
      </c>
      <c r="H27" s="405">
        <v>1</v>
      </c>
      <c r="I27" s="527" t="s">
        <v>64</v>
      </c>
      <c r="J27" s="524"/>
      <c r="K27" s="481"/>
      <c r="L27" s="443">
        <v>60</v>
      </c>
      <c r="M27" s="443" t="s">
        <v>544</v>
      </c>
      <c r="N27" s="640">
        <v>16900</v>
      </c>
      <c r="O27" s="426">
        <f t="shared" si="0"/>
        <v>1014000</v>
      </c>
      <c r="P27" s="426">
        <v>0</v>
      </c>
      <c r="Q27" s="426">
        <f t="shared" si="1"/>
        <v>1014000</v>
      </c>
      <c r="R27" s="426">
        <f t="shared" si="2"/>
        <v>16900</v>
      </c>
      <c r="S27" s="444" t="s">
        <v>550</v>
      </c>
      <c r="T27" s="429" t="s">
        <v>547</v>
      </c>
      <c r="U27" s="429" t="s">
        <v>548</v>
      </c>
      <c r="V27" s="429" t="s">
        <v>549</v>
      </c>
      <c r="W27" s="482" t="s">
        <v>754</v>
      </c>
      <c r="X27" s="431" t="s">
        <v>546</v>
      </c>
      <c r="Y27" s="429" t="s">
        <v>755</v>
      </c>
      <c r="Z27" s="427" t="s">
        <v>756</v>
      </c>
      <c r="AA27" s="431" t="s">
        <v>60</v>
      </c>
    </row>
    <row r="28" spans="1:29" s="2" customFormat="1" ht="66" x14ac:dyDescent="0.25">
      <c r="A28" s="503"/>
      <c r="B28" s="403">
        <v>1</v>
      </c>
      <c r="C28" s="403">
        <v>1</v>
      </c>
      <c r="D28" s="403">
        <v>7</v>
      </c>
      <c r="E28" s="404">
        <v>1</v>
      </c>
      <c r="F28" s="404">
        <v>1</v>
      </c>
      <c r="G28" s="404">
        <v>4</v>
      </c>
      <c r="H28" s="405">
        <v>1</v>
      </c>
      <c r="I28" s="527" t="s">
        <v>63</v>
      </c>
      <c r="J28" s="524"/>
      <c r="K28" s="481"/>
      <c r="L28" s="443">
        <v>100</v>
      </c>
      <c r="M28" s="443" t="s">
        <v>544</v>
      </c>
      <c r="N28" s="640">
        <v>12100</v>
      </c>
      <c r="O28" s="426">
        <f t="shared" si="0"/>
        <v>1210000</v>
      </c>
      <c r="P28" s="426">
        <v>0</v>
      </c>
      <c r="Q28" s="426">
        <f t="shared" si="1"/>
        <v>1210000</v>
      </c>
      <c r="R28" s="426">
        <f t="shared" si="2"/>
        <v>12100</v>
      </c>
      <c r="S28" s="444" t="s">
        <v>550</v>
      </c>
      <c r="T28" s="429" t="s">
        <v>547</v>
      </c>
      <c r="U28" s="429" t="s">
        <v>548</v>
      </c>
      <c r="V28" s="429" t="s">
        <v>549</v>
      </c>
      <c r="W28" s="482" t="s">
        <v>754</v>
      </c>
      <c r="X28" s="431" t="s">
        <v>546</v>
      </c>
      <c r="Y28" s="427" t="s">
        <v>647</v>
      </c>
      <c r="Z28" s="427" t="s">
        <v>757</v>
      </c>
      <c r="AA28" s="431" t="s">
        <v>60</v>
      </c>
    </row>
    <row r="29" spans="1:29" s="2" customFormat="1" ht="66" x14ac:dyDescent="0.25">
      <c r="A29" s="503"/>
      <c r="B29" s="403">
        <v>1</v>
      </c>
      <c r="C29" s="403">
        <v>1</v>
      </c>
      <c r="D29" s="403">
        <v>7</v>
      </c>
      <c r="E29" s="404">
        <v>1</v>
      </c>
      <c r="F29" s="404">
        <v>1</v>
      </c>
      <c r="G29" s="404">
        <v>4</v>
      </c>
      <c r="H29" s="405">
        <v>1</v>
      </c>
      <c r="I29" s="527" t="s">
        <v>64</v>
      </c>
      <c r="J29" s="524"/>
      <c r="K29" s="481"/>
      <c r="L29" s="443">
        <v>187</v>
      </c>
      <c r="M29" s="443" t="s">
        <v>544</v>
      </c>
      <c r="N29" s="640">
        <v>16900</v>
      </c>
      <c r="O29" s="426">
        <f t="shared" si="0"/>
        <v>3160300</v>
      </c>
      <c r="P29" s="426">
        <v>0</v>
      </c>
      <c r="Q29" s="426">
        <f t="shared" si="1"/>
        <v>3160300</v>
      </c>
      <c r="R29" s="426">
        <f t="shared" si="2"/>
        <v>16900</v>
      </c>
      <c r="S29" s="444" t="s">
        <v>550</v>
      </c>
      <c r="T29" s="429" t="s">
        <v>547</v>
      </c>
      <c r="U29" s="429" t="s">
        <v>548</v>
      </c>
      <c r="V29" s="429" t="s">
        <v>549</v>
      </c>
      <c r="W29" s="482" t="s">
        <v>754</v>
      </c>
      <c r="X29" s="431" t="s">
        <v>546</v>
      </c>
      <c r="Y29" s="427" t="s">
        <v>647</v>
      </c>
      <c r="Z29" s="427" t="s">
        <v>757</v>
      </c>
      <c r="AA29" s="431" t="s">
        <v>60</v>
      </c>
    </row>
    <row r="30" spans="1:29" s="2" customFormat="1" ht="66" x14ac:dyDescent="0.25">
      <c r="A30" s="503"/>
      <c r="B30" s="403">
        <v>1</v>
      </c>
      <c r="C30" s="403">
        <v>1</v>
      </c>
      <c r="D30" s="403">
        <v>7</v>
      </c>
      <c r="E30" s="404">
        <v>1</v>
      </c>
      <c r="F30" s="404">
        <v>1</v>
      </c>
      <c r="G30" s="404">
        <v>4</v>
      </c>
      <c r="H30" s="405">
        <v>1</v>
      </c>
      <c r="I30" s="527" t="s">
        <v>63</v>
      </c>
      <c r="J30" s="524"/>
      <c r="K30" s="481"/>
      <c r="L30" s="443">
        <v>166</v>
      </c>
      <c r="M30" s="443" t="s">
        <v>544</v>
      </c>
      <c r="N30" s="640">
        <v>12100</v>
      </c>
      <c r="O30" s="426">
        <f t="shared" si="0"/>
        <v>2008600</v>
      </c>
      <c r="P30" s="426">
        <v>0</v>
      </c>
      <c r="Q30" s="426">
        <f t="shared" si="1"/>
        <v>2008600</v>
      </c>
      <c r="R30" s="426">
        <f t="shared" si="2"/>
        <v>12100</v>
      </c>
      <c r="S30" s="444" t="s">
        <v>550</v>
      </c>
      <c r="T30" s="429" t="s">
        <v>547</v>
      </c>
      <c r="U30" s="429" t="s">
        <v>548</v>
      </c>
      <c r="V30" s="429" t="s">
        <v>549</v>
      </c>
      <c r="W30" s="482" t="s">
        <v>754</v>
      </c>
      <c r="X30" s="431" t="s">
        <v>546</v>
      </c>
      <c r="Y30" s="429" t="s">
        <v>755</v>
      </c>
      <c r="Z30" s="427" t="s">
        <v>758</v>
      </c>
      <c r="AA30" s="431" t="s">
        <v>60</v>
      </c>
    </row>
    <row r="31" spans="1:29" s="2" customFormat="1" x14ac:dyDescent="0.25">
      <c r="A31" s="503"/>
      <c r="B31" s="413"/>
      <c r="C31" s="413"/>
      <c r="D31" s="413"/>
      <c r="E31" s="414"/>
      <c r="F31" s="414"/>
      <c r="G31" s="414"/>
      <c r="H31" s="522"/>
      <c r="I31" s="523"/>
      <c r="J31" s="524"/>
      <c r="K31" s="481"/>
      <c r="L31" s="443"/>
      <c r="M31" s="443"/>
      <c r="N31" s="443"/>
      <c r="O31" s="426"/>
      <c r="P31" s="426"/>
      <c r="Q31" s="426">
        <f t="shared" si="1"/>
        <v>0</v>
      </c>
      <c r="R31" s="426"/>
      <c r="S31" s="444"/>
      <c r="T31" s="427"/>
      <c r="U31" s="427"/>
      <c r="V31" s="427"/>
      <c r="W31" s="430"/>
      <c r="X31" s="431"/>
      <c r="Y31" s="427"/>
      <c r="Z31" s="422"/>
      <c r="AA31" s="432"/>
    </row>
    <row r="32" spans="1:29" s="381" customFormat="1" ht="26.4" x14ac:dyDescent="0.25">
      <c r="A32" s="528"/>
      <c r="B32" s="618">
        <v>1</v>
      </c>
      <c r="C32" s="618">
        <v>1</v>
      </c>
      <c r="D32" s="618">
        <v>7</v>
      </c>
      <c r="E32" s="619">
        <v>1</v>
      </c>
      <c r="F32" s="620" t="s">
        <v>613</v>
      </c>
      <c r="G32" s="621"/>
      <c r="H32" s="621"/>
      <c r="I32" s="622" t="s">
        <v>617</v>
      </c>
      <c r="J32" s="669"/>
      <c r="K32" s="529"/>
      <c r="L32" s="649">
        <f>L33+L104+L124+L127+L142+L156</f>
        <v>1256</v>
      </c>
      <c r="M32" s="623"/>
      <c r="N32" s="671"/>
      <c r="O32" s="459">
        <f>O33+O104+O124+O127+O142+O156</f>
        <v>34007400</v>
      </c>
      <c r="P32" s="459"/>
      <c r="Q32" s="459">
        <f t="shared" si="1"/>
        <v>34007400</v>
      </c>
      <c r="R32" s="459"/>
      <c r="S32" s="624"/>
      <c r="T32" s="530"/>
      <c r="U32" s="530"/>
      <c r="V32" s="530"/>
      <c r="W32" s="531"/>
      <c r="X32" s="520"/>
      <c r="Y32" s="530"/>
      <c r="Z32" s="530"/>
      <c r="AA32" s="532"/>
      <c r="AC32" s="407"/>
    </row>
    <row r="33" spans="1:29" s="381" customFormat="1" x14ac:dyDescent="0.25">
      <c r="A33" s="533"/>
      <c r="B33" s="409">
        <v>1</v>
      </c>
      <c r="C33" s="409">
        <v>1</v>
      </c>
      <c r="D33" s="409">
        <v>7</v>
      </c>
      <c r="E33" s="410">
        <v>1</v>
      </c>
      <c r="F33" s="534" t="s">
        <v>613</v>
      </c>
      <c r="G33" s="410">
        <v>1</v>
      </c>
      <c r="H33" s="535"/>
      <c r="I33" s="536" t="s">
        <v>618</v>
      </c>
      <c r="J33" s="670"/>
      <c r="K33" s="537"/>
      <c r="L33" s="450">
        <f>SUM(L34:L103)</f>
        <v>895</v>
      </c>
      <c r="M33" s="449"/>
      <c r="N33" s="628"/>
      <c r="O33" s="436">
        <f>SUM(O34:O103)</f>
        <v>9530000</v>
      </c>
      <c r="P33" s="436"/>
      <c r="Q33" s="436">
        <f t="shared" si="1"/>
        <v>9530000</v>
      </c>
      <c r="R33" s="436"/>
      <c r="S33" s="476"/>
      <c r="T33" s="471"/>
      <c r="U33" s="471"/>
      <c r="V33" s="471"/>
      <c r="W33" s="497"/>
      <c r="X33" s="498"/>
      <c r="Y33" s="471"/>
      <c r="Z33" s="471"/>
      <c r="AA33" s="475"/>
      <c r="AC33" s="407"/>
    </row>
    <row r="34" spans="1:29" s="381" customFormat="1" ht="51.75" customHeight="1" x14ac:dyDescent="0.25">
      <c r="A34" s="463"/>
      <c r="B34" s="469" t="s">
        <v>635</v>
      </c>
      <c r="C34" s="461">
        <v>1</v>
      </c>
      <c r="D34" s="461">
        <v>7</v>
      </c>
      <c r="E34" s="462">
        <v>1</v>
      </c>
      <c r="F34" s="464">
        <v>3</v>
      </c>
      <c r="G34" s="462">
        <v>1</v>
      </c>
      <c r="H34" s="465">
        <v>6</v>
      </c>
      <c r="I34" s="466" t="s">
        <v>3</v>
      </c>
      <c r="J34" s="467"/>
      <c r="K34" s="468"/>
      <c r="L34" s="451">
        <v>32</v>
      </c>
      <c r="M34" s="443" t="s">
        <v>18</v>
      </c>
      <c r="N34" s="672">
        <v>6000</v>
      </c>
      <c r="O34" s="647">
        <v>192000</v>
      </c>
      <c r="P34" s="426"/>
      <c r="Q34" s="426">
        <f t="shared" si="1"/>
        <v>192000</v>
      </c>
      <c r="R34" s="426">
        <f>Q34/L34</f>
        <v>6000</v>
      </c>
      <c r="S34" s="444" t="s">
        <v>566</v>
      </c>
      <c r="T34" s="429" t="s">
        <v>567</v>
      </c>
      <c r="U34" s="427" t="s">
        <v>519</v>
      </c>
      <c r="V34" s="429" t="s">
        <v>562</v>
      </c>
      <c r="W34" s="430" t="s">
        <v>652</v>
      </c>
      <c r="X34" s="448" t="s">
        <v>624</v>
      </c>
      <c r="Y34" s="427" t="s">
        <v>644</v>
      </c>
      <c r="Z34" s="429" t="s">
        <v>653</v>
      </c>
      <c r="AA34" s="431" t="s">
        <v>541</v>
      </c>
      <c r="AC34" s="407"/>
    </row>
    <row r="35" spans="1:29" s="381" customFormat="1" ht="42.75" customHeight="1" x14ac:dyDescent="0.25">
      <c r="A35" s="463"/>
      <c r="B35" s="461">
        <v>1</v>
      </c>
      <c r="C35" s="461">
        <v>1</v>
      </c>
      <c r="D35" s="461">
        <v>7</v>
      </c>
      <c r="E35" s="462">
        <v>1</v>
      </c>
      <c r="F35" s="464">
        <v>3</v>
      </c>
      <c r="G35" s="462">
        <v>1</v>
      </c>
      <c r="H35" s="465">
        <v>6</v>
      </c>
      <c r="I35" s="466" t="s">
        <v>649</v>
      </c>
      <c r="J35" s="467"/>
      <c r="K35" s="468"/>
      <c r="L35" s="451">
        <v>12</v>
      </c>
      <c r="M35" s="443" t="s">
        <v>18</v>
      </c>
      <c r="N35" s="672">
        <v>3600</v>
      </c>
      <c r="O35" s="647">
        <v>43200</v>
      </c>
      <c r="P35" s="426"/>
      <c r="Q35" s="426">
        <f t="shared" si="1"/>
        <v>43200</v>
      </c>
      <c r="R35" s="426">
        <f t="shared" ref="R35:R54" si="3">Q35/L35</f>
        <v>3600</v>
      </c>
      <c r="S35" s="444" t="s">
        <v>566</v>
      </c>
      <c r="T35" s="429" t="s">
        <v>567</v>
      </c>
      <c r="U35" s="427" t="s">
        <v>519</v>
      </c>
      <c r="V35" s="429" t="s">
        <v>562</v>
      </c>
      <c r="W35" s="430" t="s">
        <v>652</v>
      </c>
      <c r="X35" s="448" t="s">
        <v>624</v>
      </c>
      <c r="Y35" s="427" t="s">
        <v>644</v>
      </c>
      <c r="Z35" s="429" t="s">
        <v>653</v>
      </c>
      <c r="AA35" s="431" t="s">
        <v>541</v>
      </c>
      <c r="AC35" s="407"/>
    </row>
    <row r="36" spans="1:29" s="381" customFormat="1" ht="66" x14ac:dyDescent="0.25">
      <c r="A36" s="463"/>
      <c r="B36" s="461">
        <v>1</v>
      </c>
      <c r="C36" s="461">
        <v>1</v>
      </c>
      <c r="D36" s="461">
        <v>7</v>
      </c>
      <c r="E36" s="462">
        <v>1</v>
      </c>
      <c r="F36" s="464">
        <v>3</v>
      </c>
      <c r="G36" s="462">
        <v>1</v>
      </c>
      <c r="H36" s="465">
        <v>6</v>
      </c>
      <c r="I36" s="466" t="s">
        <v>650</v>
      </c>
      <c r="J36" s="467"/>
      <c r="K36" s="468"/>
      <c r="L36" s="451">
        <v>24</v>
      </c>
      <c r="M36" s="443" t="s">
        <v>18</v>
      </c>
      <c r="N36" s="444">
        <v>10400</v>
      </c>
      <c r="O36" s="647">
        <v>249600</v>
      </c>
      <c r="P36" s="426"/>
      <c r="Q36" s="426">
        <f t="shared" si="1"/>
        <v>249600</v>
      </c>
      <c r="R36" s="426">
        <f t="shared" si="3"/>
        <v>10400</v>
      </c>
      <c r="S36" s="444" t="s">
        <v>566</v>
      </c>
      <c r="T36" s="429" t="s">
        <v>567</v>
      </c>
      <c r="U36" s="427" t="s">
        <v>519</v>
      </c>
      <c r="V36" s="429" t="s">
        <v>562</v>
      </c>
      <c r="W36" s="430" t="s">
        <v>652</v>
      </c>
      <c r="X36" s="448" t="s">
        <v>624</v>
      </c>
      <c r="Y36" s="427" t="s">
        <v>644</v>
      </c>
      <c r="Z36" s="429" t="s">
        <v>653</v>
      </c>
      <c r="AA36" s="431" t="s">
        <v>541</v>
      </c>
      <c r="AC36" s="407"/>
    </row>
    <row r="37" spans="1:29" s="381" customFormat="1" ht="66" x14ac:dyDescent="0.25">
      <c r="A37" s="463"/>
      <c r="B37" s="461">
        <v>1</v>
      </c>
      <c r="C37" s="461">
        <v>1</v>
      </c>
      <c r="D37" s="461">
        <v>7</v>
      </c>
      <c r="E37" s="462">
        <v>1</v>
      </c>
      <c r="F37" s="464">
        <v>3</v>
      </c>
      <c r="G37" s="462">
        <v>1</v>
      </c>
      <c r="H37" s="465">
        <v>6</v>
      </c>
      <c r="I37" s="466" t="s">
        <v>651</v>
      </c>
      <c r="J37" s="467"/>
      <c r="K37" s="468"/>
      <c r="L37" s="451">
        <v>18</v>
      </c>
      <c r="M37" s="443" t="s">
        <v>525</v>
      </c>
      <c r="N37" s="444">
        <v>17700</v>
      </c>
      <c r="O37" s="647">
        <v>318600</v>
      </c>
      <c r="P37" s="426"/>
      <c r="Q37" s="426">
        <f t="shared" si="1"/>
        <v>318600</v>
      </c>
      <c r="R37" s="426">
        <f t="shared" si="3"/>
        <v>17700</v>
      </c>
      <c r="S37" s="444" t="s">
        <v>566</v>
      </c>
      <c r="T37" s="429" t="s">
        <v>567</v>
      </c>
      <c r="U37" s="427" t="s">
        <v>519</v>
      </c>
      <c r="V37" s="429" t="s">
        <v>562</v>
      </c>
      <c r="W37" s="430" t="s">
        <v>652</v>
      </c>
      <c r="X37" s="448" t="s">
        <v>624</v>
      </c>
      <c r="Y37" s="427" t="s">
        <v>644</v>
      </c>
      <c r="Z37" s="429" t="s">
        <v>653</v>
      </c>
      <c r="AA37" s="431" t="s">
        <v>541</v>
      </c>
      <c r="AC37" s="407"/>
    </row>
    <row r="38" spans="1:29" s="381" customFormat="1" ht="74.25" customHeight="1" x14ac:dyDescent="0.25">
      <c r="A38" s="432"/>
      <c r="B38" s="403">
        <v>1</v>
      </c>
      <c r="C38" s="403">
        <v>1</v>
      </c>
      <c r="D38" s="403">
        <v>7</v>
      </c>
      <c r="E38" s="404">
        <v>1</v>
      </c>
      <c r="F38" s="404">
        <v>3</v>
      </c>
      <c r="G38" s="404">
        <v>1</v>
      </c>
      <c r="H38" s="404">
        <v>13</v>
      </c>
      <c r="I38" s="474" t="s">
        <v>603</v>
      </c>
      <c r="J38" s="483"/>
      <c r="K38" s="483"/>
      <c r="L38" s="451">
        <v>5</v>
      </c>
      <c r="M38" s="448" t="s">
        <v>531</v>
      </c>
      <c r="N38" s="428">
        <v>23600</v>
      </c>
      <c r="O38" s="647">
        <f>L38*N38</f>
        <v>118000</v>
      </c>
      <c r="P38" s="426">
        <v>0</v>
      </c>
      <c r="Q38" s="426">
        <f t="shared" si="1"/>
        <v>118000</v>
      </c>
      <c r="R38" s="426">
        <f t="shared" si="3"/>
        <v>23600</v>
      </c>
      <c r="S38" s="437" t="s">
        <v>559</v>
      </c>
      <c r="T38" s="477" t="s">
        <v>560</v>
      </c>
      <c r="U38" s="437" t="s">
        <v>561</v>
      </c>
      <c r="V38" s="438" t="s">
        <v>562</v>
      </c>
      <c r="W38" s="430" t="s">
        <v>640</v>
      </c>
      <c r="X38" s="448" t="s">
        <v>624</v>
      </c>
      <c r="Y38" s="427" t="s">
        <v>563</v>
      </c>
      <c r="Z38" s="429" t="s">
        <v>659</v>
      </c>
      <c r="AA38" s="431" t="s">
        <v>535</v>
      </c>
      <c r="AC38" s="407"/>
    </row>
    <row r="39" spans="1:29" s="381" customFormat="1" ht="39.6" x14ac:dyDescent="0.25">
      <c r="A39" s="432"/>
      <c r="B39" s="403">
        <v>1</v>
      </c>
      <c r="C39" s="403">
        <v>1</v>
      </c>
      <c r="D39" s="403">
        <v>7</v>
      </c>
      <c r="E39" s="404">
        <v>1</v>
      </c>
      <c r="F39" s="404">
        <v>3</v>
      </c>
      <c r="G39" s="404">
        <v>1</v>
      </c>
      <c r="H39" s="405">
        <v>6</v>
      </c>
      <c r="I39" s="439" t="s">
        <v>3</v>
      </c>
      <c r="J39" s="424"/>
      <c r="K39" s="424"/>
      <c r="L39" s="451">
        <v>30</v>
      </c>
      <c r="M39" s="448" t="s">
        <v>525</v>
      </c>
      <c r="N39" s="428">
        <v>6000</v>
      </c>
      <c r="O39" s="647">
        <f>L39*N39</f>
        <v>180000</v>
      </c>
      <c r="P39" s="426">
        <v>0</v>
      </c>
      <c r="Q39" s="426">
        <f t="shared" si="1"/>
        <v>180000</v>
      </c>
      <c r="R39" s="426">
        <f t="shared" si="3"/>
        <v>6000</v>
      </c>
      <c r="S39" s="437" t="s">
        <v>559</v>
      </c>
      <c r="T39" s="477" t="s">
        <v>560</v>
      </c>
      <c r="U39" s="437" t="s">
        <v>561</v>
      </c>
      <c r="V39" s="438" t="s">
        <v>562</v>
      </c>
      <c r="W39" s="430" t="s">
        <v>640</v>
      </c>
      <c r="X39" s="448" t="s">
        <v>624</v>
      </c>
      <c r="Y39" s="427" t="s">
        <v>563</v>
      </c>
      <c r="Z39" s="429" t="s">
        <v>659</v>
      </c>
      <c r="AA39" s="431" t="s">
        <v>535</v>
      </c>
      <c r="AC39" s="407"/>
    </row>
    <row r="40" spans="1:29" s="381" customFormat="1" ht="52.8" x14ac:dyDescent="0.25">
      <c r="A40" s="432"/>
      <c r="B40" s="403">
        <v>1</v>
      </c>
      <c r="C40" s="403">
        <v>1</v>
      </c>
      <c r="D40" s="403">
        <v>7</v>
      </c>
      <c r="E40" s="404">
        <v>1</v>
      </c>
      <c r="F40" s="404">
        <v>3</v>
      </c>
      <c r="G40" s="404">
        <v>1</v>
      </c>
      <c r="H40" s="404">
        <v>13</v>
      </c>
      <c r="I40" s="474" t="s">
        <v>603</v>
      </c>
      <c r="J40" s="538"/>
      <c r="K40" s="538"/>
      <c r="L40" s="539">
        <v>1</v>
      </c>
      <c r="M40" s="540" t="s">
        <v>531</v>
      </c>
      <c r="N40" s="541">
        <v>23600</v>
      </c>
      <c r="O40" s="662">
        <f t="shared" ref="O40:O64" si="4">L40*N40</f>
        <v>23600</v>
      </c>
      <c r="P40" s="542"/>
      <c r="Q40" s="542">
        <f t="shared" si="1"/>
        <v>23600</v>
      </c>
      <c r="R40" s="542">
        <f t="shared" si="3"/>
        <v>23600</v>
      </c>
      <c r="S40" s="437" t="s">
        <v>676</v>
      </c>
      <c r="T40" s="477" t="s">
        <v>675</v>
      </c>
      <c r="U40" s="437" t="s">
        <v>519</v>
      </c>
      <c r="V40" s="438" t="s">
        <v>562</v>
      </c>
      <c r="W40" s="430" t="s">
        <v>677</v>
      </c>
      <c r="X40" s="448" t="s">
        <v>624</v>
      </c>
      <c r="Y40" s="429" t="s">
        <v>563</v>
      </c>
      <c r="Z40" s="429" t="s">
        <v>679</v>
      </c>
      <c r="AA40" s="431" t="s">
        <v>539</v>
      </c>
      <c r="AC40" s="407"/>
    </row>
    <row r="41" spans="1:29" s="381" customFormat="1" ht="52.8" x14ac:dyDescent="0.25">
      <c r="A41" s="432"/>
      <c r="B41" s="403">
        <v>1</v>
      </c>
      <c r="C41" s="403">
        <v>1</v>
      </c>
      <c r="D41" s="403">
        <v>7</v>
      </c>
      <c r="E41" s="404">
        <v>1</v>
      </c>
      <c r="F41" s="404">
        <v>3</v>
      </c>
      <c r="G41" s="404">
        <v>1</v>
      </c>
      <c r="H41" s="405">
        <v>6</v>
      </c>
      <c r="I41" s="439" t="s">
        <v>3</v>
      </c>
      <c r="J41" s="538"/>
      <c r="K41" s="538"/>
      <c r="L41" s="539">
        <v>13</v>
      </c>
      <c r="M41" s="540" t="s">
        <v>18</v>
      </c>
      <c r="N41" s="541">
        <v>6000</v>
      </c>
      <c r="O41" s="662">
        <f>L41*N41</f>
        <v>78000</v>
      </c>
      <c r="P41" s="542"/>
      <c r="Q41" s="542">
        <f t="shared" si="1"/>
        <v>78000</v>
      </c>
      <c r="R41" s="542">
        <f t="shared" si="3"/>
        <v>6000</v>
      </c>
      <c r="S41" s="437" t="s">
        <v>676</v>
      </c>
      <c r="T41" s="477" t="s">
        <v>675</v>
      </c>
      <c r="U41" s="437" t="s">
        <v>519</v>
      </c>
      <c r="V41" s="438" t="s">
        <v>562</v>
      </c>
      <c r="W41" s="430" t="s">
        <v>677</v>
      </c>
      <c r="X41" s="448" t="s">
        <v>624</v>
      </c>
      <c r="Y41" s="429" t="s">
        <v>563</v>
      </c>
      <c r="Z41" s="429" t="s">
        <v>679</v>
      </c>
      <c r="AA41" s="431" t="s">
        <v>539</v>
      </c>
      <c r="AC41" s="407"/>
    </row>
    <row r="42" spans="1:29" s="381" customFormat="1" ht="52.8" x14ac:dyDescent="0.25">
      <c r="A42" s="432"/>
      <c r="B42" s="405">
        <v>1</v>
      </c>
      <c r="C42" s="405">
        <v>1</v>
      </c>
      <c r="D42" s="405">
        <v>7</v>
      </c>
      <c r="E42" s="405">
        <v>1</v>
      </c>
      <c r="F42" s="405">
        <v>3</v>
      </c>
      <c r="G42" s="405">
        <v>1</v>
      </c>
      <c r="H42" s="405">
        <v>6</v>
      </c>
      <c r="I42" s="543" t="s">
        <v>570</v>
      </c>
      <c r="J42" s="538"/>
      <c r="K42" s="538"/>
      <c r="L42" s="539">
        <v>16</v>
      </c>
      <c r="M42" s="540" t="s">
        <v>18</v>
      </c>
      <c r="N42" s="541">
        <v>3600</v>
      </c>
      <c r="O42" s="662">
        <f>L42*N42</f>
        <v>57600</v>
      </c>
      <c r="P42" s="542"/>
      <c r="Q42" s="542">
        <f t="shared" si="1"/>
        <v>57600</v>
      </c>
      <c r="R42" s="542">
        <f t="shared" si="3"/>
        <v>3600</v>
      </c>
      <c r="S42" s="437" t="s">
        <v>676</v>
      </c>
      <c r="T42" s="477" t="s">
        <v>675</v>
      </c>
      <c r="U42" s="437" t="s">
        <v>519</v>
      </c>
      <c r="V42" s="438" t="s">
        <v>562</v>
      </c>
      <c r="W42" s="430" t="s">
        <v>677</v>
      </c>
      <c r="X42" s="448" t="s">
        <v>624</v>
      </c>
      <c r="Y42" s="429" t="s">
        <v>563</v>
      </c>
      <c r="Z42" s="429" t="s">
        <v>679</v>
      </c>
      <c r="AA42" s="431" t="s">
        <v>539</v>
      </c>
      <c r="AC42" s="407"/>
    </row>
    <row r="43" spans="1:29" s="381" customFormat="1" ht="52.8" x14ac:dyDescent="0.25">
      <c r="A43" s="432"/>
      <c r="B43" s="405">
        <v>1</v>
      </c>
      <c r="C43" s="405">
        <v>1</v>
      </c>
      <c r="D43" s="405">
        <v>7</v>
      </c>
      <c r="E43" s="405">
        <v>1</v>
      </c>
      <c r="F43" s="405">
        <v>3</v>
      </c>
      <c r="G43" s="405">
        <v>1</v>
      </c>
      <c r="H43" s="405">
        <v>6</v>
      </c>
      <c r="I43" s="543" t="s">
        <v>2</v>
      </c>
      <c r="J43" s="538"/>
      <c r="K43" s="538"/>
      <c r="L43" s="539">
        <v>1</v>
      </c>
      <c r="M43" s="540" t="s">
        <v>525</v>
      </c>
      <c r="N43" s="541">
        <v>35200</v>
      </c>
      <c r="O43" s="662">
        <f>L43*N43</f>
        <v>35200</v>
      </c>
      <c r="P43" s="542"/>
      <c r="Q43" s="542">
        <f t="shared" si="1"/>
        <v>35200</v>
      </c>
      <c r="R43" s="542">
        <f t="shared" si="3"/>
        <v>35200</v>
      </c>
      <c r="S43" s="437" t="s">
        <v>676</v>
      </c>
      <c r="T43" s="477" t="s">
        <v>675</v>
      </c>
      <c r="U43" s="437" t="s">
        <v>519</v>
      </c>
      <c r="V43" s="438" t="s">
        <v>562</v>
      </c>
      <c r="W43" s="430" t="s">
        <v>677</v>
      </c>
      <c r="X43" s="448" t="s">
        <v>624</v>
      </c>
      <c r="Y43" s="429" t="s">
        <v>563</v>
      </c>
      <c r="Z43" s="429" t="s">
        <v>679</v>
      </c>
      <c r="AA43" s="431" t="s">
        <v>539</v>
      </c>
      <c r="AC43" s="407"/>
    </row>
    <row r="44" spans="1:29" s="381" customFormat="1" ht="52.8" x14ac:dyDescent="0.25">
      <c r="A44" s="463"/>
      <c r="B44" s="442">
        <v>1</v>
      </c>
      <c r="C44" s="442">
        <v>1</v>
      </c>
      <c r="D44" s="442">
        <v>7</v>
      </c>
      <c r="E44" s="442">
        <v>1</v>
      </c>
      <c r="F44" s="442">
        <v>3</v>
      </c>
      <c r="G44" s="442">
        <v>1</v>
      </c>
      <c r="H44" s="442">
        <v>6</v>
      </c>
      <c r="I44" s="544" t="s">
        <v>651</v>
      </c>
      <c r="J44" s="545"/>
      <c r="K44" s="483"/>
      <c r="L44" s="546">
        <v>2</v>
      </c>
      <c r="M44" s="540" t="s">
        <v>18</v>
      </c>
      <c r="N44" s="547">
        <v>17700</v>
      </c>
      <c r="O44" s="647">
        <f>L44*N44</f>
        <v>35400</v>
      </c>
      <c r="P44" s="426"/>
      <c r="Q44" s="426">
        <f t="shared" si="1"/>
        <v>35400</v>
      </c>
      <c r="R44" s="426">
        <f t="shared" si="3"/>
        <v>17700</v>
      </c>
      <c r="S44" s="444" t="s">
        <v>676</v>
      </c>
      <c r="T44" s="429" t="s">
        <v>675</v>
      </c>
      <c r="U44" s="444" t="s">
        <v>519</v>
      </c>
      <c r="V44" s="425" t="s">
        <v>562</v>
      </c>
      <c r="W44" s="430" t="s">
        <v>677</v>
      </c>
      <c r="X44" s="448" t="s">
        <v>624</v>
      </c>
      <c r="Y44" s="429" t="s">
        <v>563</v>
      </c>
      <c r="Z44" s="429" t="s">
        <v>679</v>
      </c>
      <c r="AA44" s="431" t="s">
        <v>539</v>
      </c>
      <c r="AC44" s="407"/>
    </row>
    <row r="45" spans="1:29" s="381" customFormat="1" ht="66" x14ac:dyDescent="0.25">
      <c r="A45" s="463"/>
      <c r="B45" s="442">
        <v>1</v>
      </c>
      <c r="C45" s="442">
        <v>1</v>
      </c>
      <c r="D45" s="442">
        <v>7</v>
      </c>
      <c r="E45" s="442">
        <v>1</v>
      </c>
      <c r="F45" s="442">
        <v>3</v>
      </c>
      <c r="G45" s="442">
        <v>1</v>
      </c>
      <c r="H45" s="442">
        <v>13</v>
      </c>
      <c r="I45" s="548" t="s">
        <v>603</v>
      </c>
      <c r="J45" s="632"/>
      <c r="K45" s="483"/>
      <c r="L45" s="546">
        <v>1</v>
      </c>
      <c r="M45" s="540" t="s">
        <v>531</v>
      </c>
      <c r="N45" s="547">
        <v>23600</v>
      </c>
      <c r="O45" s="647">
        <v>23600</v>
      </c>
      <c r="P45" s="426"/>
      <c r="Q45" s="426">
        <f t="shared" si="1"/>
        <v>23600</v>
      </c>
      <c r="R45" s="426">
        <f t="shared" si="3"/>
        <v>23600</v>
      </c>
      <c r="S45" s="444" t="s">
        <v>537</v>
      </c>
      <c r="T45" s="429" t="s">
        <v>590</v>
      </c>
      <c r="U45" s="444" t="s">
        <v>519</v>
      </c>
      <c r="V45" s="425" t="s">
        <v>562</v>
      </c>
      <c r="W45" s="430" t="s">
        <v>640</v>
      </c>
      <c r="X45" s="448" t="s">
        <v>624</v>
      </c>
      <c r="Y45" s="429" t="s">
        <v>563</v>
      </c>
      <c r="Z45" s="429" t="s">
        <v>674</v>
      </c>
      <c r="AA45" s="431" t="s">
        <v>539</v>
      </c>
      <c r="AC45" s="407"/>
    </row>
    <row r="46" spans="1:29" s="381" customFormat="1" ht="66" x14ac:dyDescent="0.25">
      <c r="A46" s="463"/>
      <c r="B46" s="442">
        <v>1</v>
      </c>
      <c r="C46" s="442">
        <v>1</v>
      </c>
      <c r="D46" s="442">
        <v>7</v>
      </c>
      <c r="E46" s="442">
        <v>1</v>
      </c>
      <c r="F46" s="442">
        <v>3</v>
      </c>
      <c r="G46" s="442">
        <v>1</v>
      </c>
      <c r="H46" s="442">
        <v>6</v>
      </c>
      <c r="I46" s="548" t="s">
        <v>3</v>
      </c>
      <c r="J46" s="632"/>
      <c r="K46" s="483"/>
      <c r="L46" s="546">
        <v>16</v>
      </c>
      <c r="M46" s="540" t="s">
        <v>525</v>
      </c>
      <c r="N46" s="547">
        <v>6000</v>
      </c>
      <c r="O46" s="647">
        <v>96000</v>
      </c>
      <c r="P46" s="426"/>
      <c r="Q46" s="426">
        <f t="shared" si="1"/>
        <v>96000</v>
      </c>
      <c r="R46" s="426">
        <f t="shared" si="3"/>
        <v>6000</v>
      </c>
      <c r="S46" s="444" t="s">
        <v>537</v>
      </c>
      <c r="T46" s="429" t="s">
        <v>590</v>
      </c>
      <c r="U46" s="444" t="s">
        <v>519</v>
      </c>
      <c r="V46" s="425" t="s">
        <v>562</v>
      </c>
      <c r="W46" s="430" t="s">
        <v>640</v>
      </c>
      <c r="X46" s="448" t="s">
        <v>624</v>
      </c>
      <c r="Y46" s="429" t="s">
        <v>563</v>
      </c>
      <c r="Z46" s="429" t="s">
        <v>674</v>
      </c>
      <c r="AA46" s="431" t="s">
        <v>539</v>
      </c>
      <c r="AC46" s="407"/>
    </row>
    <row r="47" spans="1:29" s="381" customFormat="1" ht="66" x14ac:dyDescent="0.25">
      <c r="A47" s="463"/>
      <c r="B47" s="442">
        <v>1</v>
      </c>
      <c r="C47" s="442">
        <v>1</v>
      </c>
      <c r="D47" s="442">
        <v>7</v>
      </c>
      <c r="E47" s="442">
        <v>1</v>
      </c>
      <c r="F47" s="442">
        <v>3</v>
      </c>
      <c r="G47" s="442">
        <v>1</v>
      </c>
      <c r="H47" s="442">
        <v>6</v>
      </c>
      <c r="I47" s="548" t="s">
        <v>649</v>
      </c>
      <c r="J47" s="632"/>
      <c r="K47" s="483"/>
      <c r="L47" s="546">
        <v>11</v>
      </c>
      <c r="M47" s="540" t="s">
        <v>525</v>
      </c>
      <c r="N47" s="547">
        <v>3600</v>
      </c>
      <c r="O47" s="647">
        <v>39600</v>
      </c>
      <c r="P47" s="426"/>
      <c r="Q47" s="426">
        <f t="shared" si="1"/>
        <v>39600</v>
      </c>
      <c r="R47" s="426">
        <f t="shared" si="3"/>
        <v>3600</v>
      </c>
      <c r="S47" s="444" t="s">
        <v>537</v>
      </c>
      <c r="T47" s="429" t="s">
        <v>590</v>
      </c>
      <c r="U47" s="444" t="s">
        <v>519</v>
      </c>
      <c r="V47" s="425" t="s">
        <v>562</v>
      </c>
      <c r="W47" s="430" t="s">
        <v>640</v>
      </c>
      <c r="X47" s="448" t="s">
        <v>624</v>
      </c>
      <c r="Y47" s="429" t="s">
        <v>563</v>
      </c>
      <c r="Z47" s="429" t="s">
        <v>674</v>
      </c>
      <c r="AA47" s="431" t="s">
        <v>539</v>
      </c>
      <c r="AC47" s="407"/>
    </row>
    <row r="48" spans="1:29" s="381" customFormat="1" ht="66" x14ac:dyDescent="0.25">
      <c r="A48" s="463"/>
      <c r="B48" s="442">
        <v>1</v>
      </c>
      <c r="C48" s="442">
        <v>1</v>
      </c>
      <c r="D48" s="442">
        <v>7</v>
      </c>
      <c r="E48" s="442">
        <v>1</v>
      </c>
      <c r="F48" s="442">
        <v>3</v>
      </c>
      <c r="G48" s="442">
        <v>1</v>
      </c>
      <c r="H48" s="442">
        <v>6</v>
      </c>
      <c r="I48" s="548" t="s">
        <v>2</v>
      </c>
      <c r="J48" s="632"/>
      <c r="K48" s="483"/>
      <c r="L48" s="546">
        <v>1</v>
      </c>
      <c r="M48" s="540" t="s">
        <v>525</v>
      </c>
      <c r="N48" s="547">
        <v>35200</v>
      </c>
      <c r="O48" s="647">
        <v>35200</v>
      </c>
      <c r="P48" s="426"/>
      <c r="Q48" s="426">
        <f t="shared" si="1"/>
        <v>35200</v>
      </c>
      <c r="R48" s="426">
        <f t="shared" si="3"/>
        <v>35200</v>
      </c>
      <c r="S48" s="444" t="s">
        <v>537</v>
      </c>
      <c r="T48" s="429" t="s">
        <v>590</v>
      </c>
      <c r="U48" s="444" t="s">
        <v>519</v>
      </c>
      <c r="V48" s="425" t="s">
        <v>562</v>
      </c>
      <c r="W48" s="430" t="s">
        <v>640</v>
      </c>
      <c r="X48" s="448" t="s">
        <v>624</v>
      </c>
      <c r="Y48" s="429" t="s">
        <v>563</v>
      </c>
      <c r="Z48" s="429" t="s">
        <v>674</v>
      </c>
      <c r="AA48" s="431" t="s">
        <v>539</v>
      </c>
      <c r="AC48" s="407"/>
    </row>
    <row r="49" spans="1:29" s="381" customFormat="1" ht="42.75" customHeight="1" x14ac:dyDescent="0.25">
      <c r="A49" s="463"/>
      <c r="B49" s="442">
        <v>1</v>
      </c>
      <c r="C49" s="442">
        <v>1</v>
      </c>
      <c r="D49" s="442">
        <v>7</v>
      </c>
      <c r="E49" s="442">
        <v>1</v>
      </c>
      <c r="F49" s="442">
        <v>3</v>
      </c>
      <c r="G49" s="442">
        <v>1</v>
      </c>
      <c r="H49" s="442">
        <v>6</v>
      </c>
      <c r="I49" s="548" t="s">
        <v>651</v>
      </c>
      <c r="J49" s="632"/>
      <c r="K49" s="483"/>
      <c r="L49" s="546">
        <v>2</v>
      </c>
      <c r="M49" s="540" t="s">
        <v>525</v>
      </c>
      <c r="N49" s="547">
        <v>17700</v>
      </c>
      <c r="O49" s="647">
        <v>35400</v>
      </c>
      <c r="P49" s="426"/>
      <c r="Q49" s="426">
        <f t="shared" si="1"/>
        <v>35400</v>
      </c>
      <c r="R49" s="426">
        <f t="shared" si="3"/>
        <v>17700</v>
      </c>
      <c r="S49" s="444" t="s">
        <v>537</v>
      </c>
      <c r="T49" s="429" t="s">
        <v>590</v>
      </c>
      <c r="U49" s="444" t="s">
        <v>519</v>
      </c>
      <c r="V49" s="425" t="s">
        <v>562</v>
      </c>
      <c r="W49" s="430" t="s">
        <v>640</v>
      </c>
      <c r="X49" s="448" t="s">
        <v>624</v>
      </c>
      <c r="Y49" s="429" t="s">
        <v>563</v>
      </c>
      <c r="Z49" s="429" t="s">
        <v>674</v>
      </c>
      <c r="AA49" s="431" t="s">
        <v>539</v>
      </c>
      <c r="AC49" s="407"/>
    </row>
    <row r="50" spans="1:29" s="381" customFormat="1" ht="42.75" customHeight="1" x14ac:dyDescent="0.25">
      <c r="A50" s="463"/>
      <c r="B50" s="442">
        <v>1</v>
      </c>
      <c r="C50" s="442">
        <v>1</v>
      </c>
      <c r="D50" s="442">
        <v>7</v>
      </c>
      <c r="E50" s="442">
        <v>1</v>
      </c>
      <c r="F50" s="442">
        <v>3</v>
      </c>
      <c r="G50" s="442">
        <v>1</v>
      </c>
      <c r="H50" s="442">
        <v>13</v>
      </c>
      <c r="I50" s="548" t="s">
        <v>603</v>
      </c>
      <c r="J50" s="632"/>
      <c r="K50" s="483"/>
      <c r="L50" s="546">
        <v>2</v>
      </c>
      <c r="M50" s="540" t="s">
        <v>531</v>
      </c>
      <c r="N50" s="547">
        <v>23600</v>
      </c>
      <c r="O50" s="647">
        <f t="shared" ref="O50:O60" si="5">L50*N50</f>
        <v>47200</v>
      </c>
      <c r="P50" s="426"/>
      <c r="Q50" s="426">
        <f t="shared" si="1"/>
        <v>47200</v>
      </c>
      <c r="R50" s="426">
        <f t="shared" si="3"/>
        <v>23600</v>
      </c>
      <c r="S50" s="444" t="s">
        <v>680</v>
      </c>
      <c r="T50" s="429" t="s">
        <v>682</v>
      </c>
      <c r="U50" s="444" t="s">
        <v>519</v>
      </c>
      <c r="V50" s="425" t="s">
        <v>562</v>
      </c>
      <c r="W50" s="430" t="s">
        <v>677</v>
      </c>
      <c r="X50" s="448" t="s">
        <v>624</v>
      </c>
      <c r="Y50" s="429" t="s">
        <v>563</v>
      </c>
      <c r="Z50" s="429" t="s">
        <v>681</v>
      </c>
      <c r="AA50" s="431" t="s">
        <v>539</v>
      </c>
      <c r="AC50" s="407"/>
    </row>
    <row r="51" spans="1:29" s="381" customFormat="1" ht="42.75" customHeight="1" x14ac:dyDescent="0.25">
      <c r="A51" s="463"/>
      <c r="B51" s="442">
        <v>1</v>
      </c>
      <c r="C51" s="442">
        <v>1</v>
      </c>
      <c r="D51" s="442">
        <v>7</v>
      </c>
      <c r="E51" s="442">
        <v>1</v>
      </c>
      <c r="F51" s="442">
        <v>3</v>
      </c>
      <c r="G51" s="442">
        <v>1</v>
      </c>
      <c r="H51" s="442">
        <v>6</v>
      </c>
      <c r="I51" s="548" t="s">
        <v>3</v>
      </c>
      <c r="J51" s="632"/>
      <c r="K51" s="483"/>
      <c r="L51" s="546">
        <v>10</v>
      </c>
      <c r="M51" s="540" t="s">
        <v>525</v>
      </c>
      <c r="N51" s="547">
        <v>6000</v>
      </c>
      <c r="O51" s="647">
        <f t="shared" si="5"/>
        <v>60000</v>
      </c>
      <c r="P51" s="426"/>
      <c r="Q51" s="426">
        <f t="shared" si="1"/>
        <v>60000</v>
      </c>
      <c r="R51" s="426">
        <f t="shared" si="3"/>
        <v>6000</v>
      </c>
      <c r="S51" s="444" t="s">
        <v>680</v>
      </c>
      <c r="T51" s="429" t="s">
        <v>683</v>
      </c>
      <c r="U51" s="444" t="s">
        <v>519</v>
      </c>
      <c r="V51" s="425" t="s">
        <v>562</v>
      </c>
      <c r="W51" s="430" t="s">
        <v>677</v>
      </c>
      <c r="X51" s="448" t="s">
        <v>624</v>
      </c>
      <c r="Y51" s="429" t="s">
        <v>563</v>
      </c>
      <c r="Z51" s="429" t="s">
        <v>681</v>
      </c>
      <c r="AA51" s="431" t="s">
        <v>539</v>
      </c>
      <c r="AC51" s="407"/>
    </row>
    <row r="52" spans="1:29" s="381" customFormat="1" ht="42.75" customHeight="1" x14ac:dyDescent="0.25">
      <c r="A52" s="463"/>
      <c r="B52" s="442">
        <v>1</v>
      </c>
      <c r="C52" s="442">
        <v>1</v>
      </c>
      <c r="D52" s="442">
        <v>7</v>
      </c>
      <c r="E52" s="442">
        <v>1</v>
      </c>
      <c r="F52" s="442">
        <v>3</v>
      </c>
      <c r="G52" s="442">
        <v>1</v>
      </c>
      <c r="H52" s="442">
        <v>6</v>
      </c>
      <c r="I52" s="548" t="s">
        <v>570</v>
      </c>
      <c r="J52" s="632"/>
      <c r="K52" s="483"/>
      <c r="L52" s="546">
        <v>22</v>
      </c>
      <c r="M52" s="540" t="s">
        <v>18</v>
      </c>
      <c r="N52" s="547">
        <v>3600</v>
      </c>
      <c r="O52" s="647">
        <f t="shared" si="5"/>
        <v>79200</v>
      </c>
      <c r="P52" s="426"/>
      <c r="Q52" s="426">
        <f t="shared" si="1"/>
        <v>79200</v>
      </c>
      <c r="R52" s="426">
        <f t="shared" si="3"/>
        <v>3600</v>
      </c>
      <c r="S52" s="444" t="s">
        <v>680</v>
      </c>
      <c r="T52" s="429" t="s">
        <v>682</v>
      </c>
      <c r="U52" s="444" t="s">
        <v>519</v>
      </c>
      <c r="V52" s="425" t="s">
        <v>562</v>
      </c>
      <c r="W52" s="430" t="s">
        <v>677</v>
      </c>
      <c r="X52" s="448" t="s">
        <v>624</v>
      </c>
      <c r="Y52" s="429" t="s">
        <v>563</v>
      </c>
      <c r="Z52" s="429" t="s">
        <v>681</v>
      </c>
      <c r="AA52" s="431" t="s">
        <v>539</v>
      </c>
      <c r="AC52" s="407"/>
    </row>
    <row r="53" spans="1:29" s="381" customFormat="1" ht="42.75" customHeight="1" x14ac:dyDescent="0.25">
      <c r="A53" s="463"/>
      <c r="B53" s="442">
        <v>1</v>
      </c>
      <c r="C53" s="442">
        <v>1</v>
      </c>
      <c r="D53" s="442">
        <v>7</v>
      </c>
      <c r="E53" s="442">
        <v>1</v>
      </c>
      <c r="F53" s="442">
        <v>3</v>
      </c>
      <c r="G53" s="442">
        <v>1</v>
      </c>
      <c r="H53" s="442">
        <v>6</v>
      </c>
      <c r="I53" s="548" t="s">
        <v>2</v>
      </c>
      <c r="J53" s="632"/>
      <c r="K53" s="483"/>
      <c r="L53" s="546">
        <v>1</v>
      </c>
      <c r="M53" s="540" t="s">
        <v>18</v>
      </c>
      <c r="N53" s="547">
        <v>35200</v>
      </c>
      <c r="O53" s="647">
        <f t="shared" si="5"/>
        <v>35200</v>
      </c>
      <c r="P53" s="426"/>
      <c r="Q53" s="426">
        <f t="shared" si="1"/>
        <v>35200</v>
      </c>
      <c r="R53" s="426">
        <f t="shared" si="3"/>
        <v>35200</v>
      </c>
      <c r="S53" s="444" t="s">
        <v>680</v>
      </c>
      <c r="T53" s="429" t="s">
        <v>682</v>
      </c>
      <c r="U53" s="444" t="s">
        <v>519</v>
      </c>
      <c r="V53" s="425" t="s">
        <v>562</v>
      </c>
      <c r="W53" s="430" t="s">
        <v>677</v>
      </c>
      <c r="X53" s="448" t="s">
        <v>624</v>
      </c>
      <c r="Y53" s="429" t="s">
        <v>563</v>
      </c>
      <c r="Z53" s="429" t="s">
        <v>681</v>
      </c>
      <c r="AA53" s="431" t="s">
        <v>539</v>
      </c>
      <c r="AC53" s="407"/>
    </row>
    <row r="54" spans="1:29" s="381" customFormat="1" ht="42.75" customHeight="1" x14ac:dyDescent="0.25">
      <c r="A54" s="463"/>
      <c r="B54" s="442">
        <v>1</v>
      </c>
      <c r="C54" s="442">
        <v>1</v>
      </c>
      <c r="D54" s="442">
        <v>7</v>
      </c>
      <c r="E54" s="442">
        <v>1</v>
      </c>
      <c r="F54" s="442">
        <v>3</v>
      </c>
      <c r="G54" s="442">
        <v>1</v>
      </c>
      <c r="H54" s="442">
        <v>6</v>
      </c>
      <c r="I54" s="548" t="s">
        <v>651</v>
      </c>
      <c r="J54" s="632"/>
      <c r="K54" s="483"/>
      <c r="L54" s="546">
        <v>1</v>
      </c>
      <c r="M54" s="540" t="s">
        <v>18</v>
      </c>
      <c r="N54" s="547">
        <v>17700</v>
      </c>
      <c r="O54" s="647">
        <f t="shared" si="5"/>
        <v>17700</v>
      </c>
      <c r="P54" s="426"/>
      <c r="Q54" s="426">
        <f t="shared" si="1"/>
        <v>17700</v>
      </c>
      <c r="R54" s="426">
        <f t="shared" si="3"/>
        <v>17700</v>
      </c>
      <c r="S54" s="444" t="s">
        <v>680</v>
      </c>
      <c r="T54" s="429" t="s">
        <v>682</v>
      </c>
      <c r="U54" s="444" t="s">
        <v>519</v>
      </c>
      <c r="V54" s="425" t="s">
        <v>562</v>
      </c>
      <c r="W54" s="430" t="s">
        <v>677</v>
      </c>
      <c r="X54" s="448" t="s">
        <v>624</v>
      </c>
      <c r="Y54" s="429" t="s">
        <v>563</v>
      </c>
      <c r="Z54" s="429" t="s">
        <v>681</v>
      </c>
      <c r="AA54" s="431" t="s">
        <v>539</v>
      </c>
      <c r="AC54" s="407"/>
    </row>
    <row r="55" spans="1:29" s="381" customFormat="1" ht="42.75" customHeight="1" x14ac:dyDescent="0.25">
      <c r="A55" s="463"/>
      <c r="B55" s="442">
        <v>1</v>
      </c>
      <c r="C55" s="442">
        <v>1</v>
      </c>
      <c r="D55" s="442">
        <v>7</v>
      </c>
      <c r="E55" s="442">
        <v>1</v>
      </c>
      <c r="F55" s="442">
        <v>3</v>
      </c>
      <c r="G55" s="442">
        <v>1</v>
      </c>
      <c r="H55" s="442">
        <v>13</v>
      </c>
      <c r="I55" s="548" t="s">
        <v>603</v>
      </c>
      <c r="J55" s="632"/>
      <c r="K55" s="483"/>
      <c r="L55" s="546">
        <v>4</v>
      </c>
      <c r="M55" s="540" t="s">
        <v>531</v>
      </c>
      <c r="N55" s="547">
        <v>23600</v>
      </c>
      <c r="O55" s="647">
        <f t="shared" si="5"/>
        <v>94400</v>
      </c>
      <c r="P55" s="426"/>
      <c r="Q55" s="426">
        <f t="shared" si="1"/>
        <v>94400</v>
      </c>
      <c r="R55" s="426">
        <f>Q55/L55</f>
        <v>23600</v>
      </c>
      <c r="S55" s="444" t="s">
        <v>680</v>
      </c>
      <c r="T55" s="429" t="s">
        <v>682</v>
      </c>
      <c r="U55" s="444" t="s">
        <v>519</v>
      </c>
      <c r="V55" s="425" t="s">
        <v>562</v>
      </c>
      <c r="W55" s="430" t="s">
        <v>684</v>
      </c>
      <c r="X55" s="448" t="s">
        <v>624</v>
      </c>
      <c r="Y55" s="429" t="s">
        <v>563</v>
      </c>
      <c r="Z55" s="429" t="s">
        <v>685</v>
      </c>
      <c r="AA55" s="431" t="s">
        <v>539</v>
      </c>
      <c r="AC55" s="407"/>
    </row>
    <row r="56" spans="1:29" s="381" customFormat="1" ht="42.75" customHeight="1" x14ac:dyDescent="0.25">
      <c r="A56" s="463"/>
      <c r="B56" s="442"/>
      <c r="C56" s="442"/>
      <c r="D56" s="442"/>
      <c r="E56" s="442">
        <v>1</v>
      </c>
      <c r="F56" s="442">
        <v>3</v>
      </c>
      <c r="G56" s="442">
        <v>1</v>
      </c>
      <c r="H56" s="442">
        <v>6</v>
      </c>
      <c r="I56" s="548" t="s">
        <v>3</v>
      </c>
      <c r="J56" s="632"/>
      <c r="K56" s="483"/>
      <c r="L56" s="546">
        <v>13</v>
      </c>
      <c r="M56" s="540" t="s">
        <v>525</v>
      </c>
      <c r="N56" s="547">
        <v>6000</v>
      </c>
      <c r="O56" s="647">
        <f t="shared" si="5"/>
        <v>78000</v>
      </c>
      <c r="P56" s="426"/>
      <c r="Q56" s="426">
        <f t="shared" si="1"/>
        <v>78000</v>
      </c>
      <c r="R56" s="426">
        <f t="shared" ref="R56:R59" si="6">Q56/L56</f>
        <v>6000</v>
      </c>
      <c r="S56" s="444" t="s">
        <v>680</v>
      </c>
      <c r="T56" s="429" t="s">
        <v>682</v>
      </c>
      <c r="U56" s="444" t="s">
        <v>519</v>
      </c>
      <c r="V56" s="425" t="s">
        <v>562</v>
      </c>
      <c r="W56" s="430" t="s">
        <v>684</v>
      </c>
      <c r="X56" s="448" t="s">
        <v>624</v>
      </c>
      <c r="Y56" s="429" t="s">
        <v>563</v>
      </c>
      <c r="Z56" s="429" t="s">
        <v>685</v>
      </c>
      <c r="AA56" s="431" t="s">
        <v>539</v>
      </c>
      <c r="AC56" s="407"/>
    </row>
    <row r="57" spans="1:29" s="381" customFormat="1" ht="42.75" customHeight="1" x14ac:dyDescent="0.25">
      <c r="A57" s="463"/>
      <c r="B57" s="442"/>
      <c r="C57" s="442"/>
      <c r="D57" s="442"/>
      <c r="E57" s="442">
        <v>1</v>
      </c>
      <c r="F57" s="442">
        <v>3</v>
      </c>
      <c r="G57" s="442">
        <v>1</v>
      </c>
      <c r="H57" s="442">
        <v>6</v>
      </c>
      <c r="I57" s="548" t="s">
        <v>570</v>
      </c>
      <c r="J57" s="632"/>
      <c r="K57" s="483"/>
      <c r="L57" s="546">
        <v>17</v>
      </c>
      <c r="M57" s="540" t="s">
        <v>18</v>
      </c>
      <c r="N57" s="547">
        <v>3600</v>
      </c>
      <c r="O57" s="647">
        <f t="shared" si="5"/>
        <v>61200</v>
      </c>
      <c r="P57" s="426"/>
      <c r="Q57" s="426">
        <f t="shared" si="1"/>
        <v>61200</v>
      </c>
      <c r="R57" s="426">
        <f t="shared" si="6"/>
        <v>3600</v>
      </c>
      <c r="S57" s="444" t="s">
        <v>680</v>
      </c>
      <c r="T57" s="429" t="s">
        <v>682</v>
      </c>
      <c r="U57" s="444" t="s">
        <v>519</v>
      </c>
      <c r="V57" s="425" t="s">
        <v>562</v>
      </c>
      <c r="W57" s="430" t="s">
        <v>684</v>
      </c>
      <c r="X57" s="448" t="s">
        <v>624</v>
      </c>
      <c r="Y57" s="429" t="s">
        <v>563</v>
      </c>
      <c r="Z57" s="429" t="s">
        <v>685</v>
      </c>
      <c r="AA57" s="431" t="s">
        <v>539</v>
      </c>
      <c r="AC57" s="407"/>
    </row>
    <row r="58" spans="1:29" s="381" customFormat="1" ht="42.75" customHeight="1" x14ac:dyDescent="0.25">
      <c r="A58" s="463"/>
      <c r="B58" s="442"/>
      <c r="C58" s="442"/>
      <c r="D58" s="442"/>
      <c r="E58" s="442">
        <v>1</v>
      </c>
      <c r="F58" s="442">
        <v>3</v>
      </c>
      <c r="G58" s="442">
        <v>1</v>
      </c>
      <c r="H58" s="442">
        <v>6</v>
      </c>
      <c r="I58" s="548" t="s">
        <v>2</v>
      </c>
      <c r="J58" s="632"/>
      <c r="K58" s="483"/>
      <c r="L58" s="546">
        <v>2</v>
      </c>
      <c r="M58" s="540" t="s">
        <v>18</v>
      </c>
      <c r="N58" s="547">
        <v>35200</v>
      </c>
      <c r="O58" s="647">
        <f t="shared" si="5"/>
        <v>70400</v>
      </c>
      <c r="P58" s="426"/>
      <c r="Q58" s="426">
        <f t="shared" si="1"/>
        <v>70400</v>
      </c>
      <c r="R58" s="426">
        <f t="shared" si="6"/>
        <v>35200</v>
      </c>
      <c r="S58" s="444" t="s">
        <v>680</v>
      </c>
      <c r="T58" s="429" t="s">
        <v>682</v>
      </c>
      <c r="U58" s="444" t="s">
        <v>519</v>
      </c>
      <c r="V58" s="425" t="s">
        <v>562</v>
      </c>
      <c r="W58" s="430" t="s">
        <v>684</v>
      </c>
      <c r="X58" s="448" t="s">
        <v>624</v>
      </c>
      <c r="Y58" s="429" t="s">
        <v>563</v>
      </c>
      <c r="Z58" s="429" t="s">
        <v>685</v>
      </c>
      <c r="AA58" s="431" t="s">
        <v>539</v>
      </c>
      <c r="AC58" s="407"/>
    </row>
    <row r="59" spans="1:29" s="381" customFormat="1" ht="42.75" customHeight="1" x14ac:dyDescent="0.25">
      <c r="A59" s="463"/>
      <c r="B59" s="442"/>
      <c r="C59" s="442"/>
      <c r="D59" s="442"/>
      <c r="E59" s="442">
        <v>1</v>
      </c>
      <c r="F59" s="442">
        <v>3</v>
      </c>
      <c r="G59" s="442">
        <v>1</v>
      </c>
      <c r="H59" s="442">
        <v>6</v>
      </c>
      <c r="I59" s="548" t="s">
        <v>651</v>
      </c>
      <c r="J59" s="483"/>
      <c r="K59" s="483"/>
      <c r="L59" s="546">
        <v>2</v>
      </c>
      <c r="M59" s="540" t="s">
        <v>18</v>
      </c>
      <c r="N59" s="547">
        <v>17700</v>
      </c>
      <c r="O59" s="647">
        <f t="shared" si="5"/>
        <v>35400</v>
      </c>
      <c r="P59" s="426"/>
      <c r="Q59" s="426">
        <f t="shared" si="1"/>
        <v>35400</v>
      </c>
      <c r="R59" s="426">
        <f t="shared" si="6"/>
        <v>17700</v>
      </c>
      <c r="S59" s="444" t="s">
        <v>680</v>
      </c>
      <c r="T59" s="429" t="s">
        <v>682</v>
      </c>
      <c r="U59" s="444" t="s">
        <v>519</v>
      </c>
      <c r="V59" s="425" t="s">
        <v>562</v>
      </c>
      <c r="W59" s="430" t="s">
        <v>684</v>
      </c>
      <c r="X59" s="448" t="s">
        <v>624</v>
      </c>
      <c r="Y59" s="429" t="s">
        <v>563</v>
      </c>
      <c r="Z59" s="429" t="s">
        <v>685</v>
      </c>
      <c r="AA59" s="431" t="s">
        <v>539</v>
      </c>
      <c r="AC59" s="407"/>
    </row>
    <row r="60" spans="1:29" s="381" customFormat="1" ht="57.75" customHeight="1" x14ac:dyDescent="0.25">
      <c r="A60" s="463"/>
      <c r="B60" s="442">
        <v>1</v>
      </c>
      <c r="C60" s="442">
        <v>1</v>
      </c>
      <c r="D60" s="442">
        <v>7</v>
      </c>
      <c r="E60" s="442">
        <v>1</v>
      </c>
      <c r="F60" s="442">
        <v>3</v>
      </c>
      <c r="G60" s="442">
        <v>1</v>
      </c>
      <c r="H60" s="442">
        <v>6</v>
      </c>
      <c r="I60" s="549" t="s">
        <v>2</v>
      </c>
      <c r="J60" s="545"/>
      <c r="K60" s="483"/>
      <c r="L60" s="546">
        <v>18</v>
      </c>
      <c r="M60" s="540" t="s">
        <v>531</v>
      </c>
      <c r="N60" s="547">
        <v>23600</v>
      </c>
      <c r="O60" s="647">
        <f t="shared" si="5"/>
        <v>424800</v>
      </c>
      <c r="P60" s="426"/>
      <c r="Q60" s="426">
        <f t="shared" si="1"/>
        <v>424800</v>
      </c>
      <c r="R60" s="426">
        <f t="shared" ref="R60:R64" si="7">Q60/L60</f>
        <v>23600</v>
      </c>
      <c r="S60" s="444" t="s">
        <v>572</v>
      </c>
      <c r="T60" s="429" t="s">
        <v>568</v>
      </c>
      <c r="U60" s="444" t="s">
        <v>556</v>
      </c>
      <c r="V60" s="425" t="s">
        <v>555</v>
      </c>
      <c r="W60" s="430" t="s">
        <v>660</v>
      </c>
      <c r="X60" s="448" t="s">
        <v>624</v>
      </c>
      <c r="Y60" s="429" t="s">
        <v>532</v>
      </c>
      <c r="Z60" s="429" t="s">
        <v>661</v>
      </c>
      <c r="AA60" s="431" t="s">
        <v>60</v>
      </c>
      <c r="AC60" s="407"/>
    </row>
    <row r="61" spans="1:29" s="381" customFormat="1" ht="42.75" customHeight="1" x14ac:dyDescent="0.25">
      <c r="A61" s="463"/>
      <c r="B61" s="442">
        <v>1</v>
      </c>
      <c r="C61" s="442">
        <v>1</v>
      </c>
      <c r="D61" s="442">
        <v>7</v>
      </c>
      <c r="E61" s="442">
        <v>1</v>
      </c>
      <c r="F61" s="442">
        <v>3</v>
      </c>
      <c r="G61" s="442">
        <v>1</v>
      </c>
      <c r="H61" s="442">
        <v>3</v>
      </c>
      <c r="I61" s="550" t="s">
        <v>529</v>
      </c>
      <c r="J61" s="545"/>
      <c r="K61" s="483"/>
      <c r="L61" s="546">
        <v>10</v>
      </c>
      <c r="M61" s="540" t="s">
        <v>524</v>
      </c>
      <c r="N61" s="547">
        <v>47100</v>
      </c>
      <c r="O61" s="647">
        <f t="shared" si="4"/>
        <v>471000</v>
      </c>
      <c r="P61" s="426"/>
      <c r="Q61" s="426">
        <f t="shared" si="1"/>
        <v>471000</v>
      </c>
      <c r="R61" s="426">
        <f t="shared" si="7"/>
        <v>47100</v>
      </c>
      <c r="S61" s="444" t="s">
        <v>572</v>
      </c>
      <c r="T61" s="429" t="s">
        <v>568</v>
      </c>
      <c r="U61" s="444" t="s">
        <v>556</v>
      </c>
      <c r="V61" s="425" t="s">
        <v>555</v>
      </c>
      <c r="W61" s="430" t="s">
        <v>660</v>
      </c>
      <c r="X61" s="448" t="s">
        <v>624</v>
      </c>
      <c r="Y61" s="429" t="s">
        <v>532</v>
      </c>
      <c r="Z61" s="429" t="s">
        <v>661</v>
      </c>
      <c r="AA61" s="431" t="s">
        <v>60</v>
      </c>
      <c r="AC61" s="407"/>
    </row>
    <row r="62" spans="1:29" s="381" customFormat="1" ht="42.75" customHeight="1" x14ac:dyDescent="0.25">
      <c r="A62" s="463"/>
      <c r="B62" s="442">
        <v>1</v>
      </c>
      <c r="C62" s="442">
        <v>1</v>
      </c>
      <c r="D62" s="442">
        <v>7</v>
      </c>
      <c r="E62" s="442">
        <v>1</v>
      </c>
      <c r="F62" s="442">
        <v>3</v>
      </c>
      <c r="G62" s="442">
        <v>1</v>
      </c>
      <c r="H62" s="442">
        <v>3</v>
      </c>
      <c r="I62" s="550" t="s">
        <v>530</v>
      </c>
      <c r="J62" s="545"/>
      <c r="K62" s="483"/>
      <c r="L62" s="546">
        <v>10</v>
      </c>
      <c r="M62" s="540" t="s">
        <v>524</v>
      </c>
      <c r="N62" s="547">
        <v>64800</v>
      </c>
      <c r="O62" s="647">
        <f t="shared" si="4"/>
        <v>648000</v>
      </c>
      <c r="P62" s="426"/>
      <c r="Q62" s="426">
        <f t="shared" si="1"/>
        <v>648000</v>
      </c>
      <c r="R62" s="426">
        <f t="shared" si="7"/>
        <v>64800</v>
      </c>
      <c r="S62" s="444" t="s">
        <v>572</v>
      </c>
      <c r="T62" s="429" t="s">
        <v>568</v>
      </c>
      <c r="U62" s="444" t="s">
        <v>556</v>
      </c>
      <c r="V62" s="425" t="s">
        <v>555</v>
      </c>
      <c r="W62" s="430" t="s">
        <v>660</v>
      </c>
      <c r="X62" s="448" t="s">
        <v>624</v>
      </c>
      <c r="Y62" s="429" t="s">
        <v>532</v>
      </c>
      <c r="Z62" s="429" t="s">
        <v>661</v>
      </c>
      <c r="AA62" s="431" t="s">
        <v>60</v>
      </c>
      <c r="AC62" s="407"/>
    </row>
    <row r="63" spans="1:29" s="381" customFormat="1" ht="42.75" customHeight="1" x14ac:dyDescent="0.25">
      <c r="A63" s="463"/>
      <c r="B63" s="442">
        <v>1</v>
      </c>
      <c r="C63" s="442">
        <v>1</v>
      </c>
      <c r="D63" s="442">
        <v>7</v>
      </c>
      <c r="E63" s="442">
        <v>1</v>
      </c>
      <c r="F63" s="442">
        <v>3</v>
      </c>
      <c r="G63" s="442">
        <v>1</v>
      </c>
      <c r="H63" s="442">
        <v>6</v>
      </c>
      <c r="I63" s="550" t="s">
        <v>570</v>
      </c>
      <c r="J63" s="545"/>
      <c r="K63" s="483"/>
      <c r="L63" s="546">
        <v>11</v>
      </c>
      <c r="M63" s="540" t="s">
        <v>525</v>
      </c>
      <c r="N63" s="547">
        <v>3600</v>
      </c>
      <c r="O63" s="647">
        <f t="shared" si="4"/>
        <v>39600</v>
      </c>
      <c r="P63" s="426"/>
      <c r="Q63" s="426">
        <f t="shared" si="1"/>
        <v>39600</v>
      </c>
      <c r="R63" s="426">
        <f t="shared" si="7"/>
        <v>3600</v>
      </c>
      <c r="S63" s="444" t="s">
        <v>572</v>
      </c>
      <c r="T63" s="429" t="s">
        <v>568</v>
      </c>
      <c r="U63" s="444" t="s">
        <v>556</v>
      </c>
      <c r="V63" s="425" t="s">
        <v>555</v>
      </c>
      <c r="W63" s="430" t="s">
        <v>660</v>
      </c>
      <c r="X63" s="448" t="s">
        <v>624</v>
      </c>
      <c r="Y63" s="429" t="s">
        <v>532</v>
      </c>
      <c r="Z63" s="429" t="s">
        <v>661</v>
      </c>
      <c r="AA63" s="431" t="s">
        <v>60</v>
      </c>
      <c r="AC63" s="407"/>
    </row>
    <row r="64" spans="1:29" s="381" customFormat="1" ht="42.75" customHeight="1" x14ac:dyDescent="0.25">
      <c r="A64" s="463"/>
      <c r="B64" s="442">
        <v>1</v>
      </c>
      <c r="C64" s="442">
        <v>1</v>
      </c>
      <c r="D64" s="442">
        <v>7</v>
      </c>
      <c r="E64" s="442">
        <v>1</v>
      </c>
      <c r="F64" s="442">
        <v>3</v>
      </c>
      <c r="G64" s="442">
        <v>1</v>
      </c>
      <c r="H64" s="442">
        <v>6</v>
      </c>
      <c r="I64" s="550" t="s">
        <v>571</v>
      </c>
      <c r="J64" s="545"/>
      <c r="K64" s="483"/>
      <c r="L64" s="546">
        <v>12</v>
      </c>
      <c r="M64" s="540" t="s">
        <v>525</v>
      </c>
      <c r="N64" s="547">
        <v>6000</v>
      </c>
      <c r="O64" s="647">
        <f t="shared" si="4"/>
        <v>72000</v>
      </c>
      <c r="P64" s="426"/>
      <c r="Q64" s="426">
        <f t="shared" si="1"/>
        <v>72000</v>
      </c>
      <c r="R64" s="426">
        <f t="shared" si="7"/>
        <v>6000</v>
      </c>
      <c r="S64" s="444" t="s">
        <v>572</v>
      </c>
      <c r="T64" s="429" t="s">
        <v>568</v>
      </c>
      <c r="U64" s="444" t="s">
        <v>556</v>
      </c>
      <c r="V64" s="425" t="s">
        <v>555</v>
      </c>
      <c r="W64" s="430" t="s">
        <v>660</v>
      </c>
      <c r="X64" s="448" t="s">
        <v>624</v>
      </c>
      <c r="Y64" s="429" t="s">
        <v>532</v>
      </c>
      <c r="Z64" s="429" t="s">
        <v>661</v>
      </c>
      <c r="AA64" s="431" t="s">
        <v>60</v>
      </c>
      <c r="AC64" s="407"/>
    </row>
    <row r="65" spans="1:29" s="381" customFormat="1" ht="71.25" customHeight="1" x14ac:dyDescent="0.25">
      <c r="A65" s="463"/>
      <c r="B65" s="442">
        <v>1</v>
      </c>
      <c r="C65" s="442">
        <v>1</v>
      </c>
      <c r="D65" s="442">
        <v>7</v>
      </c>
      <c r="E65" s="442">
        <v>1</v>
      </c>
      <c r="F65" s="442">
        <v>3</v>
      </c>
      <c r="G65" s="442">
        <v>1</v>
      </c>
      <c r="H65" s="442">
        <v>1</v>
      </c>
      <c r="I65" s="550" t="s">
        <v>545</v>
      </c>
      <c r="J65" s="545"/>
      <c r="K65" s="483"/>
      <c r="L65" s="546">
        <v>2</v>
      </c>
      <c r="M65" s="540" t="s">
        <v>18</v>
      </c>
      <c r="N65" s="547">
        <v>44200</v>
      </c>
      <c r="O65" s="647">
        <f t="shared" ref="O65:O80" si="8">L65*N65</f>
        <v>88400</v>
      </c>
      <c r="P65" s="426"/>
      <c r="Q65" s="426">
        <f t="shared" si="1"/>
        <v>88400</v>
      </c>
      <c r="R65" s="426">
        <f t="shared" ref="R65:R103" si="9">Q65/L65</f>
        <v>44200</v>
      </c>
      <c r="S65" s="444" t="s">
        <v>557</v>
      </c>
      <c r="T65" s="429" t="s">
        <v>66</v>
      </c>
      <c r="U65" s="444" t="s">
        <v>556</v>
      </c>
      <c r="V65" s="425" t="s">
        <v>555</v>
      </c>
      <c r="W65" s="430" t="s">
        <v>641</v>
      </c>
      <c r="X65" s="448" t="s">
        <v>624</v>
      </c>
      <c r="Y65" s="429" t="s">
        <v>532</v>
      </c>
      <c r="Z65" s="429" t="s">
        <v>673</v>
      </c>
      <c r="AA65" s="431" t="s">
        <v>60</v>
      </c>
      <c r="AC65" s="407"/>
    </row>
    <row r="66" spans="1:29" s="381" customFormat="1" ht="26.4" x14ac:dyDescent="0.25">
      <c r="A66" s="463"/>
      <c r="B66" s="442">
        <v>1</v>
      </c>
      <c r="C66" s="442">
        <v>1</v>
      </c>
      <c r="D66" s="442">
        <v>7</v>
      </c>
      <c r="E66" s="442">
        <v>1</v>
      </c>
      <c r="F66" s="442">
        <v>3</v>
      </c>
      <c r="G66" s="442">
        <v>1</v>
      </c>
      <c r="H66" s="442">
        <v>1</v>
      </c>
      <c r="I66" s="550" t="s">
        <v>4</v>
      </c>
      <c r="J66" s="545"/>
      <c r="K66" s="483"/>
      <c r="L66" s="546">
        <v>1</v>
      </c>
      <c r="M66" s="540" t="s">
        <v>18</v>
      </c>
      <c r="N66" s="547">
        <v>41300</v>
      </c>
      <c r="O66" s="647">
        <f t="shared" si="8"/>
        <v>41300</v>
      </c>
      <c r="P66" s="426"/>
      <c r="Q66" s="426">
        <f t="shared" si="1"/>
        <v>41300</v>
      </c>
      <c r="R66" s="426">
        <f t="shared" si="9"/>
        <v>41300</v>
      </c>
      <c r="S66" s="444" t="s">
        <v>557</v>
      </c>
      <c r="T66" s="429" t="s">
        <v>66</v>
      </c>
      <c r="U66" s="444" t="s">
        <v>556</v>
      </c>
      <c r="V66" s="425" t="s">
        <v>555</v>
      </c>
      <c r="W66" s="430" t="s">
        <v>641</v>
      </c>
      <c r="X66" s="448" t="s">
        <v>624</v>
      </c>
      <c r="Y66" s="429" t="s">
        <v>532</v>
      </c>
      <c r="Z66" s="429" t="s">
        <v>673</v>
      </c>
      <c r="AA66" s="431" t="s">
        <v>60</v>
      </c>
      <c r="AC66" s="407"/>
    </row>
    <row r="67" spans="1:29" s="381" customFormat="1" ht="26.4" x14ac:dyDescent="0.25">
      <c r="A67" s="463"/>
      <c r="B67" s="442">
        <v>1</v>
      </c>
      <c r="C67" s="442">
        <v>1</v>
      </c>
      <c r="D67" s="442">
        <v>7</v>
      </c>
      <c r="E67" s="442">
        <v>1</v>
      </c>
      <c r="F67" s="442">
        <v>3</v>
      </c>
      <c r="G67" s="442">
        <v>1</v>
      </c>
      <c r="H67" s="442">
        <v>1</v>
      </c>
      <c r="I67" s="550" t="s">
        <v>670</v>
      </c>
      <c r="J67" s="545"/>
      <c r="K67" s="483"/>
      <c r="L67" s="546">
        <v>3</v>
      </c>
      <c r="M67" s="540" t="s">
        <v>18</v>
      </c>
      <c r="N67" s="547">
        <v>21800</v>
      </c>
      <c r="O67" s="647">
        <f t="shared" si="8"/>
        <v>65400</v>
      </c>
      <c r="P67" s="426"/>
      <c r="Q67" s="426">
        <f t="shared" si="1"/>
        <v>65400</v>
      </c>
      <c r="R67" s="426">
        <f t="shared" si="9"/>
        <v>21800</v>
      </c>
      <c r="S67" s="444" t="s">
        <v>557</v>
      </c>
      <c r="T67" s="429" t="s">
        <v>66</v>
      </c>
      <c r="U67" s="444" t="s">
        <v>556</v>
      </c>
      <c r="V67" s="425" t="s">
        <v>555</v>
      </c>
      <c r="W67" s="430" t="s">
        <v>641</v>
      </c>
      <c r="X67" s="448" t="s">
        <v>624</v>
      </c>
      <c r="Y67" s="429" t="s">
        <v>532</v>
      </c>
      <c r="Z67" s="429" t="s">
        <v>673</v>
      </c>
      <c r="AA67" s="431" t="s">
        <v>60</v>
      </c>
      <c r="AC67" s="407"/>
    </row>
    <row r="68" spans="1:29" s="381" customFormat="1" ht="26.4" x14ac:dyDescent="0.25">
      <c r="A68" s="463"/>
      <c r="B68" s="442">
        <v>1</v>
      </c>
      <c r="C68" s="442">
        <v>1</v>
      </c>
      <c r="D68" s="442">
        <v>7</v>
      </c>
      <c r="E68" s="442">
        <v>1</v>
      </c>
      <c r="F68" s="442">
        <v>3</v>
      </c>
      <c r="G68" s="442">
        <v>1</v>
      </c>
      <c r="H68" s="442">
        <v>8</v>
      </c>
      <c r="I68" s="550" t="s">
        <v>602</v>
      </c>
      <c r="J68" s="545"/>
      <c r="K68" s="483"/>
      <c r="L68" s="546">
        <v>5</v>
      </c>
      <c r="M68" s="540" t="s">
        <v>18</v>
      </c>
      <c r="N68" s="547">
        <v>21200</v>
      </c>
      <c r="O68" s="647">
        <f t="shared" si="8"/>
        <v>106000</v>
      </c>
      <c r="P68" s="426"/>
      <c r="Q68" s="426">
        <f t="shared" si="1"/>
        <v>106000</v>
      </c>
      <c r="R68" s="426">
        <f t="shared" si="9"/>
        <v>21200</v>
      </c>
      <c r="S68" s="444" t="s">
        <v>557</v>
      </c>
      <c r="T68" s="429" t="s">
        <v>66</v>
      </c>
      <c r="U68" s="444" t="s">
        <v>556</v>
      </c>
      <c r="V68" s="425" t="s">
        <v>555</v>
      </c>
      <c r="W68" s="430" t="s">
        <v>641</v>
      </c>
      <c r="X68" s="448" t="s">
        <v>624</v>
      </c>
      <c r="Y68" s="429" t="s">
        <v>532</v>
      </c>
      <c r="Z68" s="429" t="s">
        <v>673</v>
      </c>
      <c r="AA68" s="431" t="s">
        <v>60</v>
      </c>
      <c r="AC68" s="407"/>
    </row>
    <row r="69" spans="1:29" s="381" customFormat="1" ht="26.4" x14ac:dyDescent="0.25">
      <c r="A69" s="463"/>
      <c r="B69" s="442">
        <v>1</v>
      </c>
      <c r="C69" s="442">
        <v>1</v>
      </c>
      <c r="D69" s="442">
        <v>7</v>
      </c>
      <c r="E69" s="442">
        <v>1</v>
      </c>
      <c r="F69" s="442">
        <v>3</v>
      </c>
      <c r="G69" s="442">
        <v>1</v>
      </c>
      <c r="H69" s="442">
        <v>10</v>
      </c>
      <c r="I69" s="550" t="s">
        <v>528</v>
      </c>
      <c r="J69" s="545"/>
      <c r="K69" s="483"/>
      <c r="L69" s="546">
        <v>5</v>
      </c>
      <c r="M69" s="540" t="s">
        <v>18</v>
      </c>
      <c r="N69" s="547">
        <v>23600</v>
      </c>
      <c r="O69" s="647">
        <f t="shared" si="8"/>
        <v>118000</v>
      </c>
      <c r="P69" s="426"/>
      <c r="Q69" s="426">
        <f t="shared" si="1"/>
        <v>118000</v>
      </c>
      <c r="R69" s="426">
        <f t="shared" si="9"/>
        <v>23600</v>
      </c>
      <c r="S69" s="444" t="s">
        <v>557</v>
      </c>
      <c r="T69" s="429" t="s">
        <v>66</v>
      </c>
      <c r="U69" s="444" t="s">
        <v>556</v>
      </c>
      <c r="V69" s="425" t="s">
        <v>555</v>
      </c>
      <c r="W69" s="430" t="s">
        <v>641</v>
      </c>
      <c r="X69" s="448" t="s">
        <v>624</v>
      </c>
      <c r="Y69" s="429" t="s">
        <v>532</v>
      </c>
      <c r="Z69" s="429" t="s">
        <v>673</v>
      </c>
      <c r="AA69" s="431" t="s">
        <v>60</v>
      </c>
      <c r="AC69" s="407"/>
    </row>
    <row r="70" spans="1:29" s="381" customFormat="1" ht="26.4" x14ac:dyDescent="0.25">
      <c r="A70" s="463"/>
      <c r="B70" s="442">
        <v>1</v>
      </c>
      <c r="C70" s="442">
        <v>1</v>
      </c>
      <c r="D70" s="442">
        <v>7</v>
      </c>
      <c r="E70" s="442">
        <v>1</v>
      </c>
      <c r="F70" s="442">
        <v>3</v>
      </c>
      <c r="G70" s="442">
        <v>1</v>
      </c>
      <c r="H70" s="442">
        <v>10</v>
      </c>
      <c r="I70" s="550" t="s">
        <v>671</v>
      </c>
      <c r="J70" s="545"/>
      <c r="K70" s="483"/>
      <c r="L70" s="546">
        <v>2</v>
      </c>
      <c r="M70" s="540" t="s">
        <v>18</v>
      </c>
      <c r="N70" s="547">
        <v>28900</v>
      </c>
      <c r="O70" s="647">
        <f t="shared" si="8"/>
        <v>57800</v>
      </c>
      <c r="P70" s="426"/>
      <c r="Q70" s="426">
        <f t="shared" si="1"/>
        <v>57800</v>
      </c>
      <c r="R70" s="426">
        <f t="shared" si="9"/>
        <v>28900</v>
      </c>
      <c r="S70" s="444" t="s">
        <v>557</v>
      </c>
      <c r="T70" s="429" t="s">
        <v>66</v>
      </c>
      <c r="U70" s="444" t="s">
        <v>556</v>
      </c>
      <c r="V70" s="425" t="s">
        <v>555</v>
      </c>
      <c r="W70" s="430" t="s">
        <v>641</v>
      </c>
      <c r="X70" s="448" t="s">
        <v>624</v>
      </c>
      <c r="Y70" s="429" t="s">
        <v>532</v>
      </c>
      <c r="Z70" s="429" t="s">
        <v>673</v>
      </c>
      <c r="AA70" s="431" t="s">
        <v>60</v>
      </c>
      <c r="AC70" s="407"/>
    </row>
    <row r="71" spans="1:29" s="381" customFormat="1" ht="26.4" x14ac:dyDescent="0.25">
      <c r="A71" s="463"/>
      <c r="B71" s="405">
        <v>1</v>
      </c>
      <c r="C71" s="405">
        <v>1</v>
      </c>
      <c r="D71" s="405">
        <v>7</v>
      </c>
      <c r="E71" s="405">
        <v>1</v>
      </c>
      <c r="F71" s="405">
        <v>3</v>
      </c>
      <c r="G71" s="405">
        <v>1</v>
      </c>
      <c r="H71" s="405">
        <v>6</v>
      </c>
      <c r="I71" s="550" t="s">
        <v>3</v>
      </c>
      <c r="J71" s="545"/>
      <c r="K71" s="483"/>
      <c r="L71" s="546">
        <v>30</v>
      </c>
      <c r="M71" s="540" t="s">
        <v>18</v>
      </c>
      <c r="N71" s="547">
        <v>6000</v>
      </c>
      <c r="O71" s="647">
        <f t="shared" si="8"/>
        <v>180000</v>
      </c>
      <c r="P71" s="426"/>
      <c r="Q71" s="426">
        <f t="shared" si="1"/>
        <v>180000</v>
      </c>
      <c r="R71" s="426">
        <f t="shared" si="9"/>
        <v>6000</v>
      </c>
      <c r="S71" s="444" t="s">
        <v>557</v>
      </c>
      <c r="T71" s="429" t="s">
        <v>66</v>
      </c>
      <c r="U71" s="444" t="s">
        <v>556</v>
      </c>
      <c r="V71" s="425" t="s">
        <v>555</v>
      </c>
      <c r="W71" s="430" t="s">
        <v>641</v>
      </c>
      <c r="X71" s="448" t="s">
        <v>624</v>
      </c>
      <c r="Y71" s="429" t="s">
        <v>532</v>
      </c>
      <c r="Z71" s="429" t="s">
        <v>673</v>
      </c>
      <c r="AA71" s="431" t="s">
        <v>60</v>
      </c>
      <c r="AC71" s="407"/>
    </row>
    <row r="72" spans="1:29" s="381" customFormat="1" ht="72.75" customHeight="1" x14ac:dyDescent="0.25">
      <c r="A72" s="463"/>
      <c r="B72" s="405">
        <v>1</v>
      </c>
      <c r="C72" s="405">
        <v>1</v>
      </c>
      <c r="D72" s="405">
        <v>7</v>
      </c>
      <c r="E72" s="405">
        <v>1</v>
      </c>
      <c r="F72" s="405">
        <v>3</v>
      </c>
      <c r="G72" s="405">
        <v>1</v>
      </c>
      <c r="H72" s="405">
        <v>6</v>
      </c>
      <c r="I72" s="550" t="s">
        <v>649</v>
      </c>
      <c r="J72" s="545"/>
      <c r="K72" s="483"/>
      <c r="L72" s="546">
        <v>25</v>
      </c>
      <c r="M72" s="540" t="s">
        <v>18</v>
      </c>
      <c r="N72" s="547">
        <v>3600</v>
      </c>
      <c r="O72" s="647">
        <f t="shared" si="8"/>
        <v>90000</v>
      </c>
      <c r="P72" s="426"/>
      <c r="Q72" s="426">
        <f t="shared" si="1"/>
        <v>90000</v>
      </c>
      <c r="R72" s="426">
        <f t="shared" si="9"/>
        <v>3600</v>
      </c>
      <c r="S72" s="444" t="s">
        <v>557</v>
      </c>
      <c r="T72" s="429" t="s">
        <v>66</v>
      </c>
      <c r="U72" s="444" t="s">
        <v>556</v>
      </c>
      <c r="V72" s="425" t="s">
        <v>555</v>
      </c>
      <c r="W72" s="430" t="s">
        <v>641</v>
      </c>
      <c r="X72" s="448" t="s">
        <v>624</v>
      </c>
      <c r="Y72" s="429" t="s">
        <v>532</v>
      </c>
      <c r="Z72" s="429" t="s">
        <v>673</v>
      </c>
      <c r="AA72" s="431" t="s">
        <v>60</v>
      </c>
      <c r="AC72" s="407"/>
    </row>
    <row r="73" spans="1:29" s="381" customFormat="1" ht="26.4" x14ac:dyDescent="0.25">
      <c r="A73" s="463"/>
      <c r="B73" s="405">
        <v>1</v>
      </c>
      <c r="C73" s="405">
        <v>1</v>
      </c>
      <c r="D73" s="405">
        <v>7</v>
      </c>
      <c r="E73" s="405">
        <v>1</v>
      </c>
      <c r="F73" s="405">
        <v>3</v>
      </c>
      <c r="G73" s="405">
        <v>1</v>
      </c>
      <c r="H73" s="405">
        <v>6</v>
      </c>
      <c r="I73" s="550" t="s">
        <v>650</v>
      </c>
      <c r="J73" s="545"/>
      <c r="K73" s="483"/>
      <c r="L73" s="546">
        <v>25</v>
      </c>
      <c r="M73" s="540" t="s">
        <v>18</v>
      </c>
      <c r="N73" s="547">
        <v>10400</v>
      </c>
      <c r="O73" s="647">
        <f t="shared" si="8"/>
        <v>260000</v>
      </c>
      <c r="P73" s="426"/>
      <c r="Q73" s="426">
        <f t="shared" si="1"/>
        <v>260000</v>
      </c>
      <c r="R73" s="426">
        <f t="shared" si="9"/>
        <v>10400</v>
      </c>
      <c r="S73" s="444" t="s">
        <v>557</v>
      </c>
      <c r="T73" s="429" t="s">
        <v>66</v>
      </c>
      <c r="U73" s="444" t="s">
        <v>556</v>
      </c>
      <c r="V73" s="425" t="s">
        <v>555</v>
      </c>
      <c r="W73" s="430" t="s">
        <v>641</v>
      </c>
      <c r="X73" s="448" t="s">
        <v>624</v>
      </c>
      <c r="Y73" s="429" t="s">
        <v>532</v>
      </c>
      <c r="Z73" s="429" t="s">
        <v>673</v>
      </c>
      <c r="AA73" s="431" t="s">
        <v>60</v>
      </c>
      <c r="AC73" s="407"/>
    </row>
    <row r="74" spans="1:29" s="381" customFormat="1" ht="26.4" x14ac:dyDescent="0.25">
      <c r="A74" s="463"/>
      <c r="B74" s="405">
        <v>1</v>
      </c>
      <c r="C74" s="405">
        <v>1</v>
      </c>
      <c r="D74" s="405">
        <v>7</v>
      </c>
      <c r="E74" s="405">
        <v>1</v>
      </c>
      <c r="F74" s="405">
        <v>3</v>
      </c>
      <c r="G74" s="405">
        <v>1</v>
      </c>
      <c r="H74" s="405">
        <v>6</v>
      </c>
      <c r="I74" s="550" t="s">
        <v>651</v>
      </c>
      <c r="J74" s="545"/>
      <c r="K74" s="483"/>
      <c r="L74" s="546">
        <v>23</v>
      </c>
      <c r="M74" s="540" t="s">
        <v>18</v>
      </c>
      <c r="N74" s="547">
        <v>17700</v>
      </c>
      <c r="O74" s="647">
        <f t="shared" si="8"/>
        <v>407100</v>
      </c>
      <c r="P74" s="426"/>
      <c r="Q74" s="426">
        <f t="shared" si="1"/>
        <v>407100</v>
      </c>
      <c r="R74" s="426">
        <f t="shared" si="9"/>
        <v>17700</v>
      </c>
      <c r="S74" s="444" t="s">
        <v>557</v>
      </c>
      <c r="T74" s="429" t="s">
        <v>66</v>
      </c>
      <c r="U74" s="444" t="s">
        <v>556</v>
      </c>
      <c r="V74" s="425" t="s">
        <v>555</v>
      </c>
      <c r="W74" s="430" t="s">
        <v>641</v>
      </c>
      <c r="X74" s="448" t="s">
        <v>624</v>
      </c>
      <c r="Y74" s="429" t="s">
        <v>532</v>
      </c>
      <c r="Z74" s="429" t="s">
        <v>673</v>
      </c>
      <c r="AA74" s="431" t="s">
        <v>60</v>
      </c>
      <c r="AC74" s="407"/>
    </row>
    <row r="75" spans="1:29" s="381" customFormat="1" ht="26.4" x14ac:dyDescent="0.25">
      <c r="A75" s="463"/>
      <c r="B75" s="442">
        <v>1</v>
      </c>
      <c r="C75" s="442">
        <v>1</v>
      </c>
      <c r="D75" s="442">
        <v>7</v>
      </c>
      <c r="E75" s="442">
        <v>1</v>
      </c>
      <c r="F75" s="442">
        <v>3</v>
      </c>
      <c r="G75" s="442">
        <v>1</v>
      </c>
      <c r="H75" s="442">
        <v>8</v>
      </c>
      <c r="I75" s="550" t="s">
        <v>672</v>
      </c>
      <c r="J75" s="545"/>
      <c r="K75" s="483"/>
      <c r="L75" s="546">
        <v>5</v>
      </c>
      <c r="M75" s="540" t="s">
        <v>18</v>
      </c>
      <c r="N75" s="547">
        <v>29500</v>
      </c>
      <c r="O75" s="647">
        <f t="shared" si="8"/>
        <v>147500</v>
      </c>
      <c r="P75" s="426"/>
      <c r="Q75" s="426">
        <f t="shared" si="1"/>
        <v>147500</v>
      </c>
      <c r="R75" s="426">
        <f t="shared" si="9"/>
        <v>29500</v>
      </c>
      <c r="S75" s="444" t="s">
        <v>557</v>
      </c>
      <c r="T75" s="429" t="s">
        <v>66</v>
      </c>
      <c r="U75" s="444" t="s">
        <v>556</v>
      </c>
      <c r="V75" s="425" t="s">
        <v>555</v>
      </c>
      <c r="W75" s="430" t="s">
        <v>641</v>
      </c>
      <c r="X75" s="448" t="s">
        <v>624</v>
      </c>
      <c r="Y75" s="429" t="s">
        <v>532</v>
      </c>
      <c r="Z75" s="429" t="s">
        <v>673</v>
      </c>
      <c r="AA75" s="431" t="s">
        <v>60</v>
      </c>
      <c r="AC75" s="407"/>
    </row>
    <row r="76" spans="1:29" s="381" customFormat="1" ht="52.8" x14ac:dyDescent="0.25">
      <c r="A76" s="463"/>
      <c r="B76" s="442">
        <v>1</v>
      </c>
      <c r="C76" s="442">
        <v>1</v>
      </c>
      <c r="D76" s="442">
        <v>7</v>
      </c>
      <c r="E76" s="404">
        <v>1</v>
      </c>
      <c r="F76" s="404">
        <v>3</v>
      </c>
      <c r="G76" s="404">
        <v>1</v>
      </c>
      <c r="H76" s="404">
        <v>1</v>
      </c>
      <c r="I76" s="474" t="s">
        <v>686</v>
      </c>
      <c r="J76" s="483"/>
      <c r="K76" s="483"/>
      <c r="L76" s="546">
        <v>10</v>
      </c>
      <c r="M76" s="540" t="s">
        <v>18</v>
      </c>
      <c r="N76" s="547">
        <v>4800</v>
      </c>
      <c r="O76" s="647">
        <f t="shared" si="8"/>
        <v>48000</v>
      </c>
      <c r="P76" s="426"/>
      <c r="Q76" s="426">
        <f t="shared" si="1"/>
        <v>48000</v>
      </c>
      <c r="R76" s="426">
        <f t="shared" si="9"/>
        <v>4800</v>
      </c>
      <c r="S76" s="437" t="s">
        <v>688</v>
      </c>
      <c r="T76" s="477" t="s">
        <v>689</v>
      </c>
      <c r="U76" s="444" t="s">
        <v>556</v>
      </c>
      <c r="V76" s="425" t="s">
        <v>555</v>
      </c>
      <c r="W76" s="430" t="s">
        <v>690</v>
      </c>
      <c r="X76" s="448" t="s">
        <v>624</v>
      </c>
      <c r="Y76" s="429" t="s">
        <v>563</v>
      </c>
      <c r="Z76" s="429" t="s">
        <v>691</v>
      </c>
      <c r="AA76" s="431" t="s">
        <v>540</v>
      </c>
      <c r="AC76" s="407"/>
    </row>
    <row r="77" spans="1:29" s="381" customFormat="1" ht="52.8" x14ac:dyDescent="0.25">
      <c r="A77" s="463"/>
      <c r="B77" s="442">
        <v>1</v>
      </c>
      <c r="C77" s="442">
        <v>1</v>
      </c>
      <c r="D77" s="442">
        <v>7</v>
      </c>
      <c r="E77" s="404">
        <v>1</v>
      </c>
      <c r="F77" s="404">
        <v>3</v>
      </c>
      <c r="G77" s="404">
        <v>1</v>
      </c>
      <c r="H77" s="405">
        <v>13</v>
      </c>
      <c r="I77" s="439" t="s">
        <v>569</v>
      </c>
      <c r="J77" s="424"/>
      <c r="K77" s="483"/>
      <c r="L77" s="546">
        <v>3</v>
      </c>
      <c r="M77" s="540" t="s">
        <v>531</v>
      </c>
      <c r="N77" s="547">
        <v>41300</v>
      </c>
      <c r="O77" s="647">
        <f t="shared" si="8"/>
        <v>123900</v>
      </c>
      <c r="P77" s="426"/>
      <c r="Q77" s="426">
        <f t="shared" si="1"/>
        <v>123900</v>
      </c>
      <c r="R77" s="426">
        <f t="shared" si="9"/>
        <v>41300</v>
      </c>
      <c r="S77" s="437" t="s">
        <v>688</v>
      </c>
      <c r="T77" s="477" t="s">
        <v>689</v>
      </c>
      <c r="U77" s="444" t="s">
        <v>556</v>
      </c>
      <c r="V77" s="425" t="s">
        <v>555</v>
      </c>
      <c r="W77" s="430" t="s">
        <v>690</v>
      </c>
      <c r="X77" s="448" t="s">
        <v>624</v>
      </c>
      <c r="Y77" s="429" t="s">
        <v>563</v>
      </c>
      <c r="Z77" s="429" t="s">
        <v>691</v>
      </c>
      <c r="AA77" s="431" t="s">
        <v>540</v>
      </c>
      <c r="AC77" s="407"/>
    </row>
    <row r="78" spans="1:29" s="381" customFormat="1" ht="52.8" x14ac:dyDescent="0.25">
      <c r="A78" s="463"/>
      <c r="B78" s="405">
        <v>1</v>
      </c>
      <c r="C78" s="405">
        <v>1</v>
      </c>
      <c r="D78" s="405">
        <v>7</v>
      </c>
      <c r="E78" s="405">
        <v>1</v>
      </c>
      <c r="F78" s="405">
        <v>3</v>
      </c>
      <c r="G78" s="405">
        <v>1</v>
      </c>
      <c r="H78" s="405">
        <v>6</v>
      </c>
      <c r="I78" s="550" t="s">
        <v>3</v>
      </c>
      <c r="J78" s="545"/>
      <c r="K78" s="483"/>
      <c r="L78" s="546">
        <v>14</v>
      </c>
      <c r="M78" s="540" t="s">
        <v>18</v>
      </c>
      <c r="N78" s="547">
        <v>6000</v>
      </c>
      <c r="O78" s="647">
        <f t="shared" si="8"/>
        <v>84000</v>
      </c>
      <c r="P78" s="426"/>
      <c r="Q78" s="426">
        <f t="shared" ref="Q78:Q123" si="10">O78+P78</f>
        <v>84000</v>
      </c>
      <c r="R78" s="426">
        <f t="shared" si="9"/>
        <v>6000</v>
      </c>
      <c r="S78" s="437" t="s">
        <v>688</v>
      </c>
      <c r="T78" s="477" t="s">
        <v>689</v>
      </c>
      <c r="U78" s="444" t="s">
        <v>556</v>
      </c>
      <c r="V78" s="425" t="s">
        <v>555</v>
      </c>
      <c r="W78" s="430" t="s">
        <v>690</v>
      </c>
      <c r="X78" s="448" t="s">
        <v>624</v>
      </c>
      <c r="Y78" s="429" t="s">
        <v>563</v>
      </c>
      <c r="Z78" s="429" t="s">
        <v>691</v>
      </c>
      <c r="AA78" s="431" t="s">
        <v>540</v>
      </c>
      <c r="AC78" s="407"/>
    </row>
    <row r="79" spans="1:29" s="381" customFormat="1" ht="52.8" x14ac:dyDescent="0.25">
      <c r="A79" s="463"/>
      <c r="B79" s="405">
        <v>1</v>
      </c>
      <c r="C79" s="405">
        <v>1</v>
      </c>
      <c r="D79" s="405">
        <v>7</v>
      </c>
      <c r="E79" s="405">
        <v>1</v>
      </c>
      <c r="F79" s="405">
        <v>3</v>
      </c>
      <c r="G79" s="405">
        <v>1</v>
      </c>
      <c r="H79" s="405">
        <v>1</v>
      </c>
      <c r="I79" s="550" t="s">
        <v>687</v>
      </c>
      <c r="J79" s="545"/>
      <c r="K79" s="483"/>
      <c r="L79" s="546">
        <v>15</v>
      </c>
      <c r="M79" s="540" t="s">
        <v>527</v>
      </c>
      <c r="N79" s="547">
        <v>6000</v>
      </c>
      <c r="O79" s="647">
        <f t="shared" si="8"/>
        <v>90000</v>
      </c>
      <c r="P79" s="426"/>
      <c r="Q79" s="426">
        <f t="shared" si="10"/>
        <v>90000</v>
      </c>
      <c r="R79" s="426">
        <f t="shared" si="9"/>
        <v>6000</v>
      </c>
      <c r="S79" s="437" t="s">
        <v>688</v>
      </c>
      <c r="T79" s="477" t="s">
        <v>689</v>
      </c>
      <c r="U79" s="444" t="s">
        <v>556</v>
      </c>
      <c r="V79" s="425" t="s">
        <v>555</v>
      </c>
      <c r="W79" s="430" t="s">
        <v>690</v>
      </c>
      <c r="X79" s="448" t="s">
        <v>624</v>
      </c>
      <c r="Y79" s="429" t="s">
        <v>563</v>
      </c>
      <c r="Z79" s="429" t="s">
        <v>691</v>
      </c>
      <c r="AA79" s="431" t="s">
        <v>540</v>
      </c>
      <c r="AC79" s="407"/>
    </row>
    <row r="80" spans="1:29" s="381" customFormat="1" ht="52.8" x14ac:dyDescent="0.25">
      <c r="A80" s="463"/>
      <c r="B80" s="405">
        <v>1</v>
      </c>
      <c r="C80" s="405">
        <v>1</v>
      </c>
      <c r="D80" s="405">
        <v>7</v>
      </c>
      <c r="E80" s="405">
        <v>1</v>
      </c>
      <c r="F80" s="405">
        <v>3</v>
      </c>
      <c r="G80" s="405">
        <v>1</v>
      </c>
      <c r="H80" s="405">
        <v>6</v>
      </c>
      <c r="I80" s="550" t="s">
        <v>651</v>
      </c>
      <c r="J80" s="545"/>
      <c r="K80" s="483"/>
      <c r="L80" s="546">
        <v>10</v>
      </c>
      <c r="M80" s="540" t="s">
        <v>18</v>
      </c>
      <c r="N80" s="547">
        <v>17700</v>
      </c>
      <c r="O80" s="647">
        <f t="shared" si="8"/>
        <v>177000</v>
      </c>
      <c r="P80" s="426"/>
      <c r="Q80" s="426">
        <f t="shared" si="10"/>
        <v>177000</v>
      </c>
      <c r="R80" s="426">
        <f t="shared" si="9"/>
        <v>17700</v>
      </c>
      <c r="S80" s="437" t="s">
        <v>688</v>
      </c>
      <c r="T80" s="477" t="s">
        <v>689</v>
      </c>
      <c r="U80" s="444" t="s">
        <v>556</v>
      </c>
      <c r="V80" s="425" t="s">
        <v>555</v>
      </c>
      <c r="W80" s="430" t="s">
        <v>690</v>
      </c>
      <c r="X80" s="448" t="s">
        <v>624</v>
      </c>
      <c r="Y80" s="429" t="s">
        <v>563</v>
      </c>
      <c r="Z80" s="429" t="s">
        <v>691</v>
      </c>
      <c r="AA80" s="431" t="s">
        <v>540</v>
      </c>
      <c r="AC80" s="407"/>
    </row>
    <row r="81" spans="1:29" s="381" customFormat="1" ht="52.8" x14ac:dyDescent="0.25">
      <c r="A81" s="463"/>
      <c r="B81" s="405">
        <v>1</v>
      </c>
      <c r="C81" s="405">
        <v>1</v>
      </c>
      <c r="D81" s="405">
        <v>7</v>
      </c>
      <c r="E81" s="405">
        <v>1</v>
      </c>
      <c r="F81" s="405">
        <v>3</v>
      </c>
      <c r="G81" s="405">
        <v>1</v>
      </c>
      <c r="H81" s="405">
        <v>6</v>
      </c>
      <c r="I81" s="550" t="s">
        <v>3</v>
      </c>
      <c r="J81" s="545"/>
      <c r="K81" s="483"/>
      <c r="L81" s="546">
        <f>24+18+12</f>
        <v>54</v>
      </c>
      <c r="M81" s="540" t="s">
        <v>18</v>
      </c>
      <c r="N81" s="547">
        <v>6000</v>
      </c>
      <c r="O81" s="647">
        <f t="shared" ref="O81:O103" si="11">L81*N81</f>
        <v>324000</v>
      </c>
      <c r="P81" s="426"/>
      <c r="Q81" s="426">
        <f t="shared" si="10"/>
        <v>324000</v>
      </c>
      <c r="R81" s="426">
        <f t="shared" si="9"/>
        <v>6000</v>
      </c>
      <c r="S81" s="437" t="s">
        <v>692</v>
      </c>
      <c r="T81" s="429" t="s">
        <v>693</v>
      </c>
      <c r="U81" s="444" t="s">
        <v>556</v>
      </c>
      <c r="V81" s="425" t="s">
        <v>555</v>
      </c>
      <c r="W81" s="430" t="s">
        <v>643</v>
      </c>
      <c r="X81" s="448" t="s">
        <v>624</v>
      </c>
      <c r="Y81" s="429" t="s">
        <v>644</v>
      </c>
      <c r="Z81" s="429" t="s">
        <v>694</v>
      </c>
      <c r="AA81" s="431" t="s">
        <v>541</v>
      </c>
      <c r="AC81" s="407"/>
    </row>
    <row r="82" spans="1:29" s="381" customFormat="1" ht="52.8" x14ac:dyDescent="0.25">
      <c r="A82" s="463"/>
      <c r="B82" s="405">
        <v>1</v>
      </c>
      <c r="C82" s="405">
        <v>1</v>
      </c>
      <c r="D82" s="405">
        <v>7</v>
      </c>
      <c r="E82" s="405">
        <v>1</v>
      </c>
      <c r="F82" s="405">
        <v>3</v>
      </c>
      <c r="G82" s="405">
        <v>1</v>
      </c>
      <c r="H82" s="405">
        <v>6</v>
      </c>
      <c r="I82" s="550" t="s">
        <v>649</v>
      </c>
      <c r="J82" s="545"/>
      <c r="K82" s="483"/>
      <c r="L82" s="546">
        <f>24+24</f>
        <v>48</v>
      </c>
      <c r="M82" s="540" t="s">
        <v>18</v>
      </c>
      <c r="N82" s="547">
        <v>3600</v>
      </c>
      <c r="O82" s="647">
        <f t="shared" si="11"/>
        <v>172800</v>
      </c>
      <c r="P82" s="426"/>
      <c r="Q82" s="426">
        <f t="shared" si="10"/>
        <v>172800</v>
      </c>
      <c r="R82" s="426">
        <f t="shared" si="9"/>
        <v>3600</v>
      </c>
      <c r="S82" s="437" t="s">
        <v>692</v>
      </c>
      <c r="T82" s="429" t="s">
        <v>693</v>
      </c>
      <c r="U82" s="444" t="s">
        <v>556</v>
      </c>
      <c r="V82" s="425" t="s">
        <v>555</v>
      </c>
      <c r="W82" s="430" t="s">
        <v>643</v>
      </c>
      <c r="X82" s="448" t="s">
        <v>624</v>
      </c>
      <c r="Y82" s="429" t="s">
        <v>644</v>
      </c>
      <c r="Z82" s="429" t="s">
        <v>694</v>
      </c>
      <c r="AA82" s="431" t="s">
        <v>541</v>
      </c>
      <c r="AC82" s="407"/>
    </row>
    <row r="83" spans="1:29" s="381" customFormat="1" ht="52.8" x14ac:dyDescent="0.25">
      <c r="A83" s="463"/>
      <c r="B83" s="405">
        <v>1</v>
      </c>
      <c r="C83" s="405">
        <v>1</v>
      </c>
      <c r="D83" s="405">
        <v>7</v>
      </c>
      <c r="E83" s="405">
        <v>1</v>
      </c>
      <c r="F83" s="405">
        <v>3</v>
      </c>
      <c r="G83" s="405">
        <v>1</v>
      </c>
      <c r="H83" s="405">
        <v>6</v>
      </c>
      <c r="I83" s="550" t="s">
        <v>650</v>
      </c>
      <c r="J83" s="545"/>
      <c r="K83" s="483"/>
      <c r="L83" s="546">
        <f>20+14+16</f>
        <v>50</v>
      </c>
      <c r="M83" s="540" t="s">
        <v>18</v>
      </c>
      <c r="N83" s="547">
        <v>10400</v>
      </c>
      <c r="O83" s="647">
        <f t="shared" si="11"/>
        <v>520000</v>
      </c>
      <c r="P83" s="426"/>
      <c r="Q83" s="426">
        <f t="shared" si="10"/>
        <v>520000</v>
      </c>
      <c r="R83" s="426">
        <f t="shared" si="9"/>
        <v>10400</v>
      </c>
      <c r="S83" s="437" t="s">
        <v>692</v>
      </c>
      <c r="T83" s="429" t="s">
        <v>693</v>
      </c>
      <c r="U83" s="444" t="s">
        <v>556</v>
      </c>
      <c r="V83" s="425" t="s">
        <v>555</v>
      </c>
      <c r="W83" s="430" t="s">
        <v>643</v>
      </c>
      <c r="X83" s="448" t="s">
        <v>624</v>
      </c>
      <c r="Y83" s="429" t="s">
        <v>644</v>
      </c>
      <c r="Z83" s="429" t="s">
        <v>694</v>
      </c>
      <c r="AA83" s="431" t="s">
        <v>541</v>
      </c>
      <c r="AC83" s="407"/>
    </row>
    <row r="84" spans="1:29" s="381" customFormat="1" ht="52.8" x14ac:dyDescent="0.25">
      <c r="A84" s="463"/>
      <c r="B84" s="442">
        <v>1</v>
      </c>
      <c r="C84" s="442">
        <v>1</v>
      </c>
      <c r="D84" s="442">
        <v>7</v>
      </c>
      <c r="E84" s="404">
        <v>1</v>
      </c>
      <c r="F84" s="404">
        <v>3</v>
      </c>
      <c r="G84" s="404">
        <v>1</v>
      </c>
      <c r="H84" s="405">
        <v>13</v>
      </c>
      <c r="I84" s="439" t="s">
        <v>569</v>
      </c>
      <c r="J84" s="545"/>
      <c r="K84" s="483"/>
      <c r="L84" s="546">
        <v>6</v>
      </c>
      <c r="M84" s="540" t="s">
        <v>531</v>
      </c>
      <c r="N84" s="547">
        <v>23600</v>
      </c>
      <c r="O84" s="647">
        <f t="shared" si="11"/>
        <v>141600</v>
      </c>
      <c r="P84" s="426"/>
      <c r="Q84" s="426">
        <f t="shared" si="10"/>
        <v>141600</v>
      </c>
      <c r="R84" s="426">
        <f t="shared" si="9"/>
        <v>23600</v>
      </c>
      <c r="S84" s="437" t="s">
        <v>692</v>
      </c>
      <c r="T84" s="429" t="s">
        <v>693</v>
      </c>
      <c r="U84" s="444" t="s">
        <v>556</v>
      </c>
      <c r="V84" s="425" t="s">
        <v>555</v>
      </c>
      <c r="W84" s="430" t="s">
        <v>643</v>
      </c>
      <c r="X84" s="448" t="s">
        <v>624</v>
      </c>
      <c r="Y84" s="429" t="s">
        <v>644</v>
      </c>
      <c r="Z84" s="429" t="s">
        <v>694</v>
      </c>
      <c r="AA84" s="431" t="s">
        <v>541</v>
      </c>
      <c r="AC84" s="407"/>
    </row>
    <row r="85" spans="1:29" s="381" customFormat="1" ht="52.8" x14ac:dyDescent="0.25">
      <c r="A85" s="463"/>
      <c r="B85" s="405">
        <v>1</v>
      </c>
      <c r="C85" s="405">
        <v>1</v>
      </c>
      <c r="D85" s="405">
        <v>7</v>
      </c>
      <c r="E85" s="405">
        <v>1</v>
      </c>
      <c r="F85" s="405">
        <v>3</v>
      </c>
      <c r="G85" s="405">
        <v>1</v>
      </c>
      <c r="H85" s="405">
        <v>6</v>
      </c>
      <c r="I85" s="550" t="s">
        <v>651</v>
      </c>
      <c r="J85" s="545"/>
      <c r="K85" s="483"/>
      <c r="L85" s="546">
        <f>6</f>
        <v>6</v>
      </c>
      <c r="M85" s="540" t="s">
        <v>18</v>
      </c>
      <c r="N85" s="547">
        <v>17700</v>
      </c>
      <c r="O85" s="647">
        <f t="shared" si="11"/>
        <v>106200</v>
      </c>
      <c r="P85" s="426"/>
      <c r="Q85" s="426">
        <f t="shared" si="10"/>
        <v>106200</v>
      </c>
      <c r="R85" s="426">
        <f t="shared" si="9"/>
        <v>17700</v>
      </c>
      <c r="S85" s="437" t="s">
        <v>692</v>
      </c>
      <c r="T85" s="429" t="s">
        <v>693</v>
      </c>
      <c r="U85" s="444" t="s">
        <v>556</v>
      </c>
      <c r="V85" s="425" t="s">
        <v>555</v>
      </c>
      <c r="W85" s="430" t="s">
        <v>643</v>
      </c>
      <c r="X85" s="448" t="s">
        <v>624</v>
      </c>
      <c r="Y85" s="429" t="s">
        <v>644</v>
      </c>
      <c r="Z85" s="429" t="s">
        <v>694</v>
      </c>
      <c r="AA85" s="431" t="s">
        <v>541</v>
      </c>
      <c r="AC85" s="407"/>
    </row>
    <row r="86" spans="1:29" s="381" customFormat="1" ht="52.8" x14ac:dyDescent="0.25">
      <c r="A86" s="463"/>
      <c r="B86" s="405">
        <v>1</v>
      </c>
      <c r="C86" s="405">
        <v>1</v>
      </c>
      <c r="D86" s="405">
        <v>7</v>
      </c>
      <c r="E86" s="405">
        <v>1</v>
      </c>
      <c r="F86" s="405">
        <v>3</v>
      </c>
      <c r="G86" s="405">
        <v>1</v>
      </c>
      <c r="H86" s="405">
        <v>8</v>
      </c>
      <c r="I86" s="437" t="s">
        <v>74</v>
      </c>
      <c r="J86" s="545"/>
      <c r="K86" s="483"/>
      <c r="L86" s="546">
        <v>2</v>
      </c>
      <c r="M86" s="540" t="s">
        <v>18</v>
      </c>
      <c r="N86" s="547">
        <v>21200</v>
      </c>
      <c r="O86" s="647">
        <f t="shared" si="11"/>
        <v>42400</v>
      </c>
      <c r="P86" s="426"/>
      <c r="Q86" s="426">
        <f t="shared" si="10"/>
        <v>42400</v>
      </c>
      <c r="R86" s="426">
        <f t="shared" si="9"/>
        <v>21200</v>
      </c>
      <c r="S86" s="437" t="s">
        <v>692</v>
      </c>
      <c r="T86" s="429" t="s">
        <v>693</v>
      </c>
      <c r="U86" s="444" t="s">
        <v>556</v>
      </c>
      <c r="V86" s="425" t="s">
        <v>555</v>
      </c>
      <c r="W86" s="430" t="s">
        <v>643</v>
      </c>
      <c r="X86" s="448" t="s">
        <v>624</v>
      </c>
      <c r="Y86" s="429" t="s">
        <v>644</v>
      </c>
      <c r="Z86" s="429" t="s">
        <v>694</v>
      </c>
      <c r="AA86" s="431" t="s">
        <v>541</v>
      </c>
      <c r="AC86" s="407"/>
    </row>
    <row r="87" spans="1:29" s="381" customFormat="1" ht="52.8" x14ac:dyDescent="0.25">
      <c r="A87" s="463"/>
      <c r="B87" s="442">
        <v>1</v>
      </c>
      <c r="C87" s="442">
        <v>1</v>
      </c>
      <c r="D87" s="442">
        <v>7</v>
      </c>
      <c r="E87" s="442">
        <v>1</v>
      </c>
      <c r="F87" s="442">
        <v>3</v>
      </c>
      <c r="G87" s="442">
        <v>1</v>
      </c>
      <c r="H87" s="442">
        <v>10</v>
      </c>
      <c r="I87" s="550" t="s">
        <v>528</v>
      </c>
      <c r="J87" s="545"/>
      <c r="K87" s="483"/>
      <c r="L87" s="546">
        <v>2</v>
      </c>
      <c r="M87" s="540" t="s">
        <v>18</v>
      </c>
      <c r="N87" s="547">
        <v>23600</v>
      </c>
      <c r="O87" s="647">
        <f t="shared" si="11"/>
        <v>47200</v>
      </c>
      <c r="P87" s="426"/>
      <c r="Q87" s="426">
        <f t="shared" si="10"/>
        <v>47200</v>
      </c>
      <c r="R87" s="426">
        <f t="shared" si="9"/>
        <v>23600</v>
      </c>
      <c r="S87" s="437" t="s">
        <v>692</v>
      </c>
      <c r="T87" s="429" t="s">
        <v>693</v>
      </c>
      <c r="U87" s="444" t="s">
        <v>556</v>
      </c>
      <c r="V87" s="425" t="s">
        <v>555</v>
      </c>
      <c r="W87" s="430" t="s">
        <v>643</v>
      </c>
      <c r="X87" s="448" t="s">
        <v>624</v>
      </c>
      <c r="Y87" s="429" t="s">
        <v>644</v>
      </c>
      <c r="Z87" s="429" t="s">
        <v>694</v>
      </c>
      <c r="AA87" s="431" t="s">
        <v>541</v>
      </c>
      <c r="AC87" s="407"/>
    </row>
    <row r="88" spans="1:29" s="381" customFormat="1" ht="40.200000000000003" customHeight="1" x14ac:dyDescent="0.25">
      <c r="A88" s="463"/>
      <c r="B88" s="442">
        <v>1</v>
      </c>
      <c r="C88" s="442">
        <v>1</v>
      </c>
      <c r="D88" s="442">
        <v>7</v>
      </c>
      <c r="E88" s="442">
        <v>1</v>
      </c>
      <c r="F88" s="442">
        <v>3</v>
      </c>
      <c r="G88" s="442">
        <v>1</v>
      </c>
      <c r="H88" s="442">
        <v>10</v>
      </c>
      <c r="I88" s="550" t="s">
        <v>695</v>
      </c>
      <c r="J88" s="545"/>
      <c r="K88" s="483"/>
      <c r="L88" s="546">
        <v>1</v>
      </c>
      <c r="M88" s="540" t="s">
        <v>531</v>
      </c>
      <c r="N88" s="547">
        <v>28900</v>
      </c>
      <c r="O88" s="647">
        <f t="shared" si="11"/>
        <v>28900</v>
      </c>
      <c r="P88" s="426"/>
      <c r="Q88" s="426">
        <f t="shared" si="10"/>
        <v>28900</v>
      </c>
      <c r="R88" s="426">
        <f t="shared" si="9"/>
        <v>28900</v>
      </c>
      <c r="S88" s="437" t="s">
        <v>696</v>
      </c>
      <c r="T88" s="429" t="s">
        <v>697</v>
      </c>
      <c r="U88" s="444" t="s">
        <v>556</v>
      </c>
      <c r="V88" s="425" t="s">
        <v>555</v>
      </c>
      <c r="W88" s="430" t="s">
        <v>698</v>
      </c>
      <c r="X88" s="448" t="s">
        <v>624</v>
      </c>
      <c r="Y88" s="429" t="s">
        <v>563</v>
      </c>
      <c r="Z88" s="429" t="s">
        <v>699</v>
      </c>
      <c r="AA88" s="431" t="s">
        <v>540</v>
      </c>
      <c r="AC88" s="407"/>
    </row>
    <row r="89" spans="1:29" s="381" customFormat="1" ht="52.8" x14ac:dyDescent="0.25">
      <c r="A89" s="463"/>
      <c r="B89" s="405">
        <v>1</v>
      </c>
      <c r="C89" s="405">
        <v>1</v>
      </c>
      <c r="D89" s="405">
        <v>7</v>
      </c>
      <c r="E89" s="405">
        <v>1</v>
      </c>
      <c r="F89" s="405">
        <v>3</v>
      </c>
      <c r="G89" s="405">
        <v>1</v>
      </c>
      <c r="H89" s="405">
        <v>6</v>
      </c>
      <c r="I89" s="550" t="s">
        <v>3</v>
      </c>
      <c r="J89" s="545"/>
      <c r="K89" s="483"/>
      <c r="L89" s="546">
        <v>30</v>
      </c>
      <c r="M89" s="540" t="s">
        <v>18</v>
      </c>
      <c r="N89" s="547">
        <v>6000</v>
      </c>
      <c r="O89" s="647">
        <f t="shared" si="11"/>
        <v>180000</v>
      </c>
      <c r="P89" s="426"/>
      <c r="Q89" s="426">
        <f t="shared" si="10"/>
        <v>180000</v>
      </c>
      <c r="R89" s="426">
        <f t="shared" si="9"/>
        <v>6000</v>
      </c>
      <c r="S89" s="437" t="s">
        <v>696</v>
      </c>
      <c r="T89" s="429" t="s">
        <v>697</v>
      </c>
      <c r="U89" s="444" t="s">
        <v>556</v>
      </c>
      <c r="V89" s="425" t="s">
        <v>555</v>
      </c>
      <c r="W89" s="430" t="s">
        <v>698</v>
      </c>
      <c r="X89" s="448" t="s">
        <v>624</v>
      </c>
      <c r="Y89" s="429" t="s">
        <v>563</v>
      </c>
      <c r="Z89" s="429" t="s">
        <v>699</v>
      </c>
      <c r="AA89" s="431" t="s">
        <v>540</v>
      </c>
      <c r="AC89" s="407"/>
    </row>
    <row r="90" spans="1:29" s="381" customFormat="1" ht="40.200000000000003" customHeight="1" x14ac:dyDescent="0.25">
      <c r="A90" s="463"/>
      <c r="B90" s="405">
        <v>1</v>
      </c>
      <c r="C90" s="405">
        <v>1</v>
      </c>
      <c r="D90" s="405">
        <v>7</v>
      </c>
      <c r="E90" s="405">
        <v>1</v>
      </c>
      <c r="F90" s="405">
        <v>3</v>
      </c>
      <c r="G90" s="405">
        <v>1</v>
      </c>
      <c r="H90" s="405">
        <v>1</v>
      </c>
      <c r="I90" s="550" t="s">
        <v>687</v>
      </c>
      <c r="J90" s="545"/>
      <c r="K90" s="483"/>
      <c r="L90" s="546">
        <v>18</v>
      </c>
      <c r="M90" s="540" t="s">
        <v>527</v>
      </c>
      <c r="N90" s="547">
        <v>6000</v>
      </c>
      <c r="O90" s="647">
        <f t="shared" si="11"/>
        <v>108000</v>
      </c>
      <c r="P90" s="426"/>
      <c r="Q90" s="426">
        <f t="shared" si="10"/>
        <v>108000</v>
      </c>
      <c r="R90" s="426">
        <f t="shared" si="9"/>
        <v>6000</v>
      </c>
      <c r="S90" s="437" t="s">
        <v>696</v>
      </c>
      <c r="T90" s="429" t="s">
        <v>697</v>
      </c>
      <c r="U90" s="444" t="s">
        <v>556</v>
      </c>
      <c r="V90" s="425" t="s">
        <v>555</v>
      </c>
      <c r="W90" s="430" t="s">
        <v>698</v>
      </c>
      <c r="X90" s="448" t="s">
        <v>624</v>
      </c>
      <c r="Y90" s="429" t="s">
        <v>563</v>
      </c>
      <c r="Z90" s="429" t="s">
        <v>699</v>
      </c>
      <c r="AA90" s="431" t="s">
        <v>540</v>
      </c>
      <c r="AC90" s="407"/>
    </row>
    <row r="91" spans="1:29" s="381" customFormat="1" ht="45.75" customHeight="1" x14ac:dyDescent="0.25">
      <c r="A91" s="463"/>
      <c r="B91" s="405">
        <v>1</v>
      </c>
      <c r="C91" s="405">
        <v>1</v>
      </c>
      <c r="D91" s="405">
        <v>7</v>
      </c>
      <c r="E91" s="405">
        <v>1</v>
      </c>
      <c r="F91" s="405">
        <v>3</v>
      </c>
      <c r="G91" s="405">
        <v>1</v>
      </c>
      <c r="H91" s="405">
        <v>6</v>
      </c>
      <c r="I91" s="550" t="s">
        <v>651</v>
      </c>
      <c r="J91" s="545"/>
      <c r="K91" s="483"/>
      <c r="L91" s="546">
        <v>10</v>
      </c>
      <c r="M91" s="540" t="s">
        <v>18</v>
      </c>
      <c r="N91" s="547">
        <v>17700</v>
      </c>
      <c r="O91" s="647">
        <f t="shared" si="11"/>
        <v>177000</v>
      </c>
      <c r="P91" s="426"/>
      <c r="Q91" s="426">
        <f t="shared" si="10"/>
        <v>177000</v>
      </c>
      <c r="R91" s="426">
        <f t="shared" si="9"/>
        <v>17700</v>
      </c>
      <c r="S91" s="437" t="s">
        <v>696</v>
      </c>
      <c r="T91" s="429" t="s">
        <v>697</v>
      </c>
      <c r="U91" s="444" t="s">
        <v>556</v>
      </c>
      <c r="V91" s="425" t="s">
        <v>555</v>
      </c>
      <c r="W91" s="430" t="s">
        <v>698</v>
      </c>
      <c r="X91" s="448" t="s">
        <v>624</v>
      </c>
      <c r="Y91" s="429" t="s">
        <v>563</v>
      </c>
      <c r="Z91" s="429" t="s">
        <v>699</v>
      </c>
      <c r="AA91" s="431" t="s">
        <v>540</v>
      </c>
      <c r="AC91" s="407"/>
    </row>
    <row r="92" spans="1:29" s="381" customFormat="1" ht="45.75" customHeight="1" x14ac:dyDescent="0.25">
      <c r="A92" s="463"/>
      <c r="B92" s="405">
        <v>1</v>
      </c>
      <c r="C92" s="405">
        <v>1</v>
      </c>
      <c r="D92" s="405">
        <v>7</v>
      </c>
      <c r="E92" s="405">
        <v>1</v>
      </c>
      <c r="F92" s="405">
        <v>3</v>
      </c>
      <c r="G92" s="405">
        <v>1</v>
      </c>
      <c r="H92" s="405">
        <v>6</v>
      </c>
      <c r="I92" s="550" t="s">
        <v>649</v>
      </c>
      <c r="J92" s="545"/>
      <c r="K92" s="483"/>
      <c r="L92" s="546">
        <v>30</v>
      </c>
      <c r="M92" s="540" t="s">
        <v>18</v>
      </c>
      <c r="N92" s="547">
        <v>3600</v>
      </c>
      <c r="O92" s="647">
        <f t="shared" si="11"/>
        <v>108000</v>
      </c>
      <c r="P92" s="426"/>
      <c r="Q92" s="426">
        <f t="shared" si="10"/>
        <v>108000</v>
      </c>
      <c r="R92" s="426">
        <f t="shared" si="9"/>
        <v>3600</v>
      </c>
      <c r="S92" s="437" t="s">
        <v>696</v>
      </c>
      <c r="T92" s="429" t="s">
        <v>697</v>
      </c>
      <c r="U92" s="444" t="s">
        <v>556</v>
      </c>
      <c r="V92" s="425" t="s">
        <v>555</v>
      </c>
      <c r="W92" s="430" t="s">
        <v>698</v>
      </c>
      <c r="X92" s="448" t="s">
        <v>624</v>
      </c>
      <c r="Y92" s="429" t="s">
        <v>563</v>
      </c>
      <c r="Z92" s="429" t="s">
        <v>699</v>
      </c>
      <c r="AA92" s="431" t="s">
        <v>540</v>
      </c>
      <c r="AC92" s="407"/>
    </row>
    <row r="93" spans="1:29" s="381" customFormat="1" ht="45.75" customHeight="1" x14ac:dyDescent="0.25">
      <c r="A93" s="463"/>
      <c r="B93" s="442"/>
      <c r="C93" s="442"/>
      <c r="D93" s="442"/>
      <c r="E93" s="442"/>
      <c r="F93" s="442"/>
      <c r="G93" s="442"/>
      <c r="H93" s="442"/>
      <c r="I93" s="550" t="s">
        <v>700</v>
      </c>
      <c r="J93" s="545"/>
      <c r="K93" s="483"/>
      <c r="L93" s="546">
        <v>1</v>
      </c>
      <c r="M93" s="540" t="s">
        <v>523</v>
      </c>
      <c r="N93" s="547">
        <v>17700</v>
      </c>
      <c r="O93" s="647">
        <f t="shared" si="11"/>
        <v>17700</v>
      </c>
      <c r="P93" s="426"/>
      <c r="Q93" s="426">
        <f t="shared" si="10"/>
        <v>17700</v>
      </c>
      <c r="R93" s="426">
        <f t="shared" si="9"/>
        <v>17700</v>
      </c>
      <c r="S93" s="437" t="s">
        <v>703</v>
      </c>
      <c r="T93" s="429" t="s">
        <v>704</v>
      </c>
      <c r="U93" s="444" t="s">
        <v>556</v>
      </c>
      <c r="V93" s="425" t="s">
        <v>555</v>
      </c>
      <c r="W93" s="430" t="s">
        <v>698</v>
      </c>
      <c r="X93" s="448" t="s">
        <v>624</v>
      </c>
      <c r="Y93" s="429" t="s">
        <v>563</v>
      </c>
      <c r="Z93" s="429" t="s">
        <v>705</v>
      </c>
      <c r="AA93" s="431" t="s">
        <v>540</v>
      </c>
      <c r="AC93" s="407"/>
    </row>
    <row r="94" spans="1:29" s="381" customFormat="1" ht="52.8" x14ac:dyDescent="0.25">
      <c r="A94" s="463"/>
      <c r="B94" s="442"/>
      <c r="C94" s="442"/>
      <c r="D94" s="442"/>
      <c r="E94" s="442"/>
      <c r="F94" s="442"/>
      <c r="G94" s="442"/>
      <c r="H94" s="442"/>
      <c r="I94" s="550" t="s">
        <v>701</v>
      </c>
      <c r="J94" s="545"/>
      <c r="K94" s="483"/>
      <c r="L94" s="546">
        <v>1</v>
      </c>
      <c r="M94" s="540" t="s">
        <v>18</v>
      </c>
      <c r="N94" s="547">
        <v>176400</v>
      </c>
      <c r="O94" s="647">
        <f t="shared" si="11"/>
        <v>176400</v>
      </c>
      <c r="P94" s="426"/>
      <c r="Q94" s="426">
        <f t="shared" si="10"/>
        <v>176400</v>
      </c>
      <c r="R94" s="426">
        <f t="shared" si="9"/>
        <v>176400</v>
      </c>
      <c r="S94" s="437" t="s">
        <v>703</v>
      </c>
      <c r="T94" s="429" t="s">
        <v>704</v>
      </c>
      <c r="U94" s="444" t="s">
        <v>556</v>
      </c>
      <c r="V94" s="425" t="s">
        <v>555</v>
      </c>
      <c r="W94" s="430" t="s">
        <v>698</v>
      </c>
      <c r="X94" s="448" t="s">
        <v>624</v>
      </c>
      <c r="Y94" s="429" t="s">
        <v>563</v>
      </c>
      <c r="Z94" s="429" t="s">
        <v>705</v>
      </c>
      <c r="AA94" s="431" t="s">
        <v>540</v>
      </c>
      <c r="AC94" s="407"/>
    </row>
    <row r="95" spans="1:29" s="381" customFormat="1" ht="52.8" x14ac:dyDescent="0.25">
      <c r="A95" s="463"/>
      <c r="B95" s="405">
        <v>1</v>
      </c>
      <c r="C95" s="405">
        <v>1</v>
      </c>
      <c r="D95" s="405">
        <v>7</v>
      </c>
      <c r="E95" s="405">
        <v>1</v>
      </c>
      <c r="F95" s="405">
        <v>3</v>
      </c>
      <c r="G95" s="405">
        <v>1</v>
      </c>
      <c r="H95" s="405">
        <v>1</v>
      </c>
      <c r="I95" s="550" t="s">
        <v>687</v>
      </c>
      <c r="J95" s="545"/>
      <c r="K95" s="483"/>
      <c r="L95" s="546">
        <v>22</v>
      </c>
      <c r="M95" s="540" t="s">
        <v>527</v>
      </c>
      <c r="N95" s="547">
        <v>6000</v>
      </c>
      <c r="O95" s="647">
        <f t="shared" si="11"/>
        <v>132000</v>
      </c>
      <c r="P95" s="426"/>
      <c r="Q95" s="426">
        <f t="shared" si="10"/>
        <v>132000</v>
      </c>
      <c r="R95" s="426">
        <f t="shared" si="9"/>
        <v>6000</v>
      </c>
      <c r="S95" s="437" t="s">
        <v>703</v>
      </c>
      <c r="T95" s="429" t="s">
        <v>704</v>
      </c>
      <c r="U95" s="444" t="s">
        <v>556</v>
      </c>
      <c r="V95" s="425" t="s">
        <v>555</v>
      </c>
      <c r="W95" s="430" t="s">
        <v>698</v>
      </c>
      <c r="X95" s="448" t="s">
        <v>624</v>
      </c>
      <c r="Y95" s="429" t="s">
        <v>563</v>
      </c>
      <c r="Z95" s="429" t="s">
        <v>705</v>
      </c>
      <c r="AA95" s="431" t="s">
        <v>540</v>
      </c>
      <c r="AC95" s="407"/>
    </row>
    <row r="96" spans="1:29" s="381" customFormat="1" ht="52.8" x14ac:dyDescent="0.25">
      <c r="A96" s="463"/>
      <c r="B96" s="405">
        <v>1</v>
      </c>
      <c r="C96" s="405">
        <v>1</v>
      </c>
      <c r="D96" s="405">
        <v>7</v>
      </c>
      <c r="E96" s="405">
        <v>1</v>
      </c>
      <c r="F96" s="405">
        <v>3</v>
      </c>
      <c r="G96" s="405">
        <v>1</v>
      </c>
      <c r="H96" s="405">
        <v>6</v>
      </c>
      <c r="I96" s="550" t="s">
        <v>2</v>
      </c>
      <c r="J96" s="545"/>
      <c r="K96" s="483"/>
      <c r="L96" s="546">
        <v>1</v>
      </c>
      <c r="M96" s="540" t="s">
        <v>18</v>
      </c>
      <c r="N96" s="547">
        <v>35300</v>
      </c>
      <c r="O96" s="647">
        <f t="shared" si="11"/>
        <v>35300</v>
      </c>
      <c r="P96" s="426"/>
      <c r="Q96" s="426">
        <f t="shared" si="10"/>
        <v>35300</v>
      </c>
      <c r="R96" s="426">
        <f t="shared" si="9"/>
        <v>35300</v>
      </c>
      <c r="S96" s="437" t="s">
        <v>703</v>
      </c>
      <c r="T96" s="429" t="s">
        <v>704</v>
      </c>
      <c r="U96" s="444" t="s">
        <v>556</v>
      </c>
      <c r="V96" s="425" t="s">
        <v>555</v>
      </c>
      <c r="W96" s="430" t="s">
        <v>698</v>
      </c>
      <c r="X96" s="448" t="s">
        <v>624</v>
      </c>
      <c r="Y96" s="429" t="s">
        <v>563</v>
      </c>
      <c r="Z96" s="429" t="s">
        <v>705</v>
      </c>
      <c r="AA96" s="431" t="s">
        <v>540</v>
      </c>
      <c r="AC96" s="407"/>
    </row>
    <row r="97" spans="1:29" s="381" customFormat="1" ht="52.8" x14ac:dyDescent="0.25">
      <c r="A97" s="463"/>
      <c r="B97" s="405">
        <v>1</v>
      </c>
      <c r="C97" s="405">
        <v>1</v>
      </c>
      <c r="D97" s="405">
        <v>7</v>
      </c>
      <c r="E97" s="405">
        <v>1</v>
      </c>
      <c r="F97" s="405">
        <v>3</v>
      </c>
      <c r="G97" s="405">
        <v>1</v>
      </c>
      <c r="H97" s="405">
        <v>6</v>
      </c>
      <c r="I97" s="550" t="s">
        <v>649</v>
      </c>
      <c r="J97" s="545"/>
      <c r="K97" s="483"/>
      <c r="L97" s="546">
        <v>30</v>
      </c>
      <c r="M97" s="540" t="s">
        <v>18</v>
      </c>
      <c r="N97" s="547">
        <v>3600</v>
      </c>
      <c r="O97" s="647">
        <f t="shared" si="11"/>
        <v>108000</v>
      </c>
      <c r="P97" s="426"/>
      <c r="Q97" s="426">
        <f t="shared" si="10"/>
        <v>108000</v>
      </c>
      <c r="R97" s="426">
        <f t="shared" si="9"/>
        <v>3600</v>
      </c>
      <c r="S97" s="437" t="s">
        <v>703</v>
      </c>
      <c r="T97" s="429" t="s">
        <v>704</v>
      </c>
      <c r="U97" s="444" t="s">
        <v>556</v>
      </c>
      <c r="V97" s="425" t="s">
        <v>555</v>
      </c>
      <c r="W97" s="430" t="s">
        <v>698</v>
      </c>
      <c r="X97" s="448" t="s">
        <v>624</v>
      </c>
      <c r="Y97" s="429" t="s">
        <v>563</v>
      </c>
      <c r="Z97" s="429" t="s">
        <v>705</v>
      </c>
      <c r="AA97" s="431" t="s">
        <v>540</v>
      </c>
      <c r="AC97" s="407"/>
    </row>
    <row r="98" spans="1:29" s="381" customFormat="1" ht="52.8" x14ac:dyDescent="0.25">
      <c r="A98" s="463"/>
      <c r="B98" s="442"/>
      <c r="C98" s="442"/>
      <c r="D98" s="442"/>
      <c r="E98" s="442"/>
      <c r="F98" s="442"/>
      <c r="G98" s="442"/>
      <c r="H98" s="442"/>
      <c r="I98" s="550" t="s">
        <v>702</v>
      </c>
      <c r="J98" s="545"/>
      <c r="K98" s="483"/>
      <c r="L98" s="546">
        <v>2</v>
      </c>
      <c r="M98" s="540" t="s">
        <v>524</v>
      </c>
      <c r="N98" s="547">
        <v>47100</v>
      </c>
      <c r="O98" s="647">
        <f t="shared" si="11"/>
        <v>94200</v>
      </c>
      <c r="P98" s="426"/>
      <c r="Q98" s="426">
        <f t="shared" si="10"/>
        <v>94200</v>
      </c>
      <c r="R98" s="426">
        <f t="shared" si="9"/>
        <v>47100</v>
      </c>
      <c r="S98" s="437" t="s">
        <v>703</v>
      </c>
      <c r="T98" s="429" t="s">
        <v>704</v>
      </c>
      <c r="U98" s="444" t="s">
        <v>556</v>
      </c>
      <c r="V98" s="425" t="s">
        <v>555</v>
      </c>
      <c r="W98" s="430" t="s">
        <v>698</v>
      </c>
      <c r="X98" s="448" t="s">
        <v>624</v>
      </c>
      <c r="Y98" s="429" t="s">
        <v>563</v>
      </c>
      <c r="Z98" s="429" t="s">
        <v>705</v>
      </c>
      <c r="AA98" s="431" t="s">
        <v>540</v>
      </c>
      <c r="AC98" s="407"/>
    </row>
    <row r="99" spans="1:29" s="381" customFormat="1" ht="52.8" x14ac:dyDescent="0.25">
      <c r="A99" s="463"/>
      <c r="B99" s="442">
        <v>1</v>
      </c>
      <c r="C99" s="442">
        <v>1</v>
      </c>
      <c r="D99" s="442">
        <v>7</v>
      </c>
      <c r="E99" s="404">
        <v>1</v>
      </c>
      <c r="F99" s="404">
        <v>3</v>
      </c>
      <c r="G99" s="404">
        <v>1</v>
      </c>
      <c r="H99" s="405">
        <v>13</v>
      </c>
      <c r="I99" s="439" t="s">
        <v>569</v>
      </c>
      <c r="J99" s="545"/>
      <c r="K99" s="483"/>
      <c r="L99" s="546">
        <v>6</v>
      </c>
      <c r="M99" s="540" t="s">
        <v>531</v>
      </c>
      <c r="N99" s="547">
        <v>23600</v>
      </c>
      <c r="O99" s="647">
        <f t="shared" si="11"/>
        <v>141600</v>
      </c>
      <c r="P99" s="426"/>
      <c r="Q99" s="426">
        <f t="shared" si="10"/>
        <v>141600</v>
      </c>
      <c r="R99" s="426">
        <f t="shared" si="9"/>
        <v>23600</v>
      </c>
      <c r="S99" s="437" t="s">
        <v>703</v>
      </c>
      <c r="T99" s="429" t="s">
        <v>704</v>
      </c>
      <c r="U99" s="444" t="s">
        <v>556</v>
      </c>
      <c r="V99" s="425" t="s">
        <v>555</v>
      </c>
      <c r="W99" s="430" t="s">
        <v>698</v>
      </c>
      <c r="X99" s="448" t="s">
        <v>624</v>
      </c>
      <c r="Y99" s="429" t="s">
        <v>563</v>
      </c>
      <c r="Z99" s="429" t="s">
        <v>705</v>
      </c>
      <c r="AA99" s="431" t="s">
        <v>540</v>
      </c>
      <c r="AC99" s="407"/>
    </row>
    <row r="100" spans="1:29" s="381" customFormat="1" ht="39.6" x14ac:dyDescent="0.25">
      <c r="A100" s="463"/>
      <c r="B100" s="442">
        <v>1</v>
      </c>
      <c r="C100" s="442">
        <v>1</v>
      </c>
      <c r="D100" s="442">
        <v>7</v>
      </c>
      <c r="E100" s="442">
        <v>1</v>
      </c>
      <c r="F100" s="442">
        <v>3</v>
      </c>
      <c r="G100" s="442">
        <v>1</v>
      </c>
      <c r="H100" s="442">
        <v>10</v>
      </c>
      <c r="I100" s="550" t="s">
        <v>528</v>
      </c>
      <c r="J100" s="632"/>
      <c r="K100" s="483"/>
      <c r="L100" s="546">
        <v>10</v>
      </c>
      <c r="M100" s="540" t="s">
        <v>531</v>
      </c>
      <c r="N100" s="547">
        <v>23600</v>
      </c>
      <c r="O100" s="647">
        <f t="shared" si="11"/>
        <v>236000</v>
      </c>
      <c r="P100" s="426"/>
      <c r="Q100" s="426">
        <f t="shared" si="10"/>
        <v>236000</v>
      </c>
      <c r="R100" s="426">
        <f t="shared" si="9"/>
        <v>23600</v>
      </c>
      <c r="S100" s="437" t="s">
        <v>586</v>
      </c>
      <c r="T100" s="429" t="s">
        <v>748</v>
      </c>
      <c r="U100" s="444" t="s">
        <v>556</v>
      </c>
      <c r="V100" s="425" t="s">
        <v>555</v>
      </c>
      <c r="W100" s="482" t="s">
        <v>745</v>
      </c>
      <c r="X100" s="448" t="s">
        <v>624</v>
      </c>
      <c r="Y100" s="429" t="s">
        <v>563</v>
      </c>
      <c r="Z100" s="429" t="s">
        <v>749</v>
      </c>
      <c r="AA100" s="431" t="s">
        <v>535</v>
      </c>
      <c r="AC100" s="407"/>
    </row>
    <row r="101" spans="1:29" s="381" customFormat="1" ht="39.6" x14ac:dyDescent="0.25">
      <c r="A101" s="463"/>
      <c r="B101" s="442">
        <v>1</v>
      </c>
      <c r="C101" s="442">
        <v>1</v>
      </c>
      <c r="D101" s="442">
        <v>7</v>
      </c>
      <c r="E101" s="442">
        <v>1</v>
      </c>
      <c r="F101" s="442">
        <v>3</v>
      </c>
      <c r="G101" s="442">
        <v>1</v>
      </c>
      <c r="H101" s="442">
        <v>10</v>
      </c>
      <c r="I101" s="631" t="s">
        <v>746</v>
      </c>
      <c r="J101" s="632"/>
      <c r="K101" s="483"/>
      <c r="L101" s="546">
        <v>7</v>
      </c>
      <c r="M101" s="540" t="s">
        <v>18</v>
      </c>
      <c r="N101" s="547">
        <v>22600</v>
      </c>
      <c r="O101" s="647">
        <f t="shared" si="11"/>
        <v>158200</v>
      </c>
      <c r="P101" s="426"/>
      <c r="Q101" s="426">
        <f t="shared" si="10"/>
        <v>158200</v>
      </c>
      <c r="R101" s="426">
        <f t="shared" si="9"/>
        <v>22600</v>
      </c>
      <c r="S101" s="437" t="s">
        <v>586</v>
      </c>
      <c r="T101" s="429" t="s">
        <v>748</v>
      </c>
      <c r="U101" s="444" t="s">
        <v>556</v>
      </c>
      <c r="V101" s="425" t="s">
        <v>555</v>
      </c>
      <c r="W101" s="482" t="s">
        <v>745</v>
      </c>
      <c r="X101" s="448" t="s">
        <v>624</v>
      </c>
      <c r="Y101" s="429" t="s">
        <v>563</v>
      </c>
      <c r="Z101" s="429" t="s">
        <v>749</v>
      </c>
      <c r="AA101" s="431" t="s">
        <v>535</v>
      </c>
      <c r="AC101" s="407"/>
    </row>
    <row r="102" spans="1:29" s="381" customFormat="1" ht="39.6" x14ac:dyDescent="0.25">
      <c r="A102" s="463"/>
      <c r="B102" s="401">
        <v>1</v>
      </c>
      <c r="C102" s="401">
        <v>1</v>
      </c>
      <c r="D102" s="401">
        <v>7</v>
      </c>
      <c r="E102" s="402">
        <v>1</v>
      </c>
      <c r="F102" s="402">
        <v>3</v>
      </c>
      <c r="G102" s="402">
        <v>1</v>
      </c>
      <c r="H102" s="406">
        <v>3</v>
      </c>
      <c r="I102" s="631" t="s">
        <v>747</v>
      </c>
      <c r="J102" s="632"/>
      <c r="K102" s="483"/>
      <c r="L102" s="546">
        <v>10</v>
      </c>
      <c r="M102" s="540" t="s">
        <v>524</v>
      </c>
      <c r="N102" s="547">
        <v>29500</v>
      </c>
      <c r="O102" s="647">
        <f t="shared" si="11"/>
        <v>295000</v>
      </c>
      <c r="P102" s="426"/>
      <c r="Q102" s="426">
        <f t="shared" si="10"/>
        <v>295000</v>
      </c>
      <c r="R102" s="426">
        <f t="shared" si="9"/>
        <v>29500</v>
      </c>
      <c r="S102" s="437" t="s">
        <v>586</v>
      </c>
      <c r="T102" s="429" t="s">
        <v>748</v>
      </c>
      <c r="U102" s="444" t="s">
        <v>556</v>
      </c>
      <c r="V102" s="425" t="s">
        <v>555</v>
      </c>
      <c r="W102" s="482" t="s">
        <v>745</v>
      </c>
      <c r="X102" s="448" t="s">
        <v>624</v>
      </c>
      <c r="Y102" s="429" t="s">
        <v>563</v>
      </c>
      <c r="Z102" s="429" t="s">
        <v>749</v>
      </c>
      <c r="AA102" s="431" t="s">
        <v>535</v>
      </c>
      <c r="AC102" s="407"/>
    </row>
    <row r="103" spans="1:29" s="381" customFormat="1" ht="39.6" x14ac:dyDescent="0.25">
      <c r="A103" s="463"/>
      <c r="B103" s="405">
        <v>1</v>
      </c>
      <c r="C103" s="405">
        <v>1</v>
      </c>
      <c r="D103" s="405">
        <v>7</v>
      </c>
      <c r="E103" s="405">
        <v>1</v>
      </c>
      <c r="F103" s="405">
        <v>3</v>
      </c>
      <c r="G103" s="405">
        <v>1</v>
      </c>
      <c r="H103" s="405">
        <v>6</v>
      </c>
      <c r="I103" s="550" t="s">
        <v>3</v>
      </c>
      <c r="J103" s="632"/>
      <c r="K103" s="483"/>
      <c r="L103" s="546">
        <v>50</v>
      </c>
      <c r="M103" s="540" t="s">
        <v>18</v>
      </c>
      <c r="N103" s="547">
        <v>6000</v>
      </c>
      <c r="O103" s="647">
        <f t="shared" si="11"/>
        <v>300000</v>
      </c>
      <c r="P103" s="426"/>
      <c r="Q103" s="426">
        <f t="shared" si="10"/>
        <v>300000</v>
      </c>
      <c r="R103" s="426">
        <f t="shared" si="9"/>
        <v>6000</v>
      </c>
      <c r="S103" s="437" t="s">
        <v>586</v>
      </c>
      <c r="T103" s="429" t="s">
        <v>748</v>
      </c>
      <c r="U103" s="444" t="s">
        <v>556</v>
      </c>
      <c r="V103" s="425" t="s">
        <v>555</v>
      </c>
      <c r="W103" s="482" t="s">
        <v>745</v>
      </c>
      <c r="X103" s="448" t="s">
        <v>624</v>
      </c>
      <c r="Y103" s="429" t="s">
        <v>563</v>
      </c>
      <c r="Z103" s="429" t="s">
        <v>749</v>
      </c>
      <c r="AA103" s="431" t="s">
        <v>535</v>
      </c>
      <c r="AC103" s="407"/>
    </row>
    <row r="104" spans="1:29" s="381" customFormat="1" x14ac:dyDescent="0.25">
      <c r="A104" s="533"/>
      <c r="B104" s="453">
        <v>1</v>
      </c>
      <c r="C104" s="453">
        <v>1</v>
      </c>
      <c r="D104" s="453">
        <v>7</v>
      </c>
      <c r="E104" s="454">
        <v>1</v>
      </c>
      <c r="F104" s="557" t="s">
        <v>613</v>
      </c>
      <c r="G104" s="454">
        <v>2</v>
      </c>
      <c r="H104" s="558"/>
      <c r="I104" s="559" t="s">
        <v>619</v>
      </c>
      <c r="J104" s="537"/>
      <c r="K104" s="496"/>
      <c r="L104" s="625">
        <f>SUM(L105:L123)</f>
        <v>134</v>
      </c>
      <c r="M104" s="450"/>
      <c r="N104" s="450"/>
      <c r="O104" s="436">
        <f>SUM(O105:O123)</f>
        <v>9561000</v>
      </c>
      <c r="P104" s="436"/>
      <c r="Q104" s="436">
        <f t="shared" si="10"/>
        <v>9561000</v>
      </c>
      <c r="R104" s="436"/>
      <c r="S104" s="480"/>
      <c r="T104" s="471"/>
      <c r="U104" s="471"/>
      <c r="V104" s="471"/>
      <c r="W104" s="497"/>
      <c r="X104" s="498"/>
      <c r="Y104" s="471"/>
      <c r="Z104" s="471"/>
      <c r="AA104" s="475"/>
      <c r="AC104" s="407"/>
    </row>
    <row r="105" spans="1:29" s="381" customFormat="1" ht="66" x14ac:dyDescent="0.25">
      <c r="A105" s="463"/>
      <c r="B105" s="442">
        <v>1</v>
      </c>
      <c r="C105" s="442">
        <v>1</v>
      </c>
      <c r="D105" s="442">
        <v>7</v>
      </c>
      <c r="E105" s="404">
        <v>1</v>
      </c>
      <c r="F105" s="404">
        <v>3</v>
      </c>
      <c r="G105" s="404">
        <v>2</v>
      </c>
      <c r="H105" s="405">
        <v>1</v>
      </c>
      <c r="I105" s="437" t="s">
        <v>598</v>
      </c>
      <c r="J105" s="545"/>
      <c r="K105" s="483"/>
      <c r="L105" s="452">
        <v>16</v>
      </c>
      <c r="M105" s="433" t="s">
        <v>522</v>
      </c>
      <c r="N105" s="428">
        <v>86500</v>
      </c>
      <c r="O105" s="663">
        <f t="shared" ref="O105:O123" si="12">L105*N105</f>
        <v>1384000</v>
      </c>
      <c r="P105" s="434">
        <v>0</v>
      </c>
      <c r="Q105" s="434">
        <f t="shared" si="10"/>
        <v>1384000</v>
      </c>
      <c r="R105" s="434">
        <f t="shared" ref="R105:R123" si="13">Q105/L105</f>
        <v>86500</v>
      </c>
      <c r="S105" s="437" t="s">
        <v>566</v>
      </c>
      <c r="T105" s="477" t="s">
        <v>567</v>
      </c>
      <c r="U105" s="437" t="s">
        <v>519</v>
      </c>
      <c r="V105" s="438" t="s">
        <v>562</v>
      </c>
      <c r="W105" s="430" t="s">
        <v>652</v>
      </c>
      <c r="X105" s="448" t="s">
        <v>624</v>
      </c>
      <c r="Y105" s="429" t="s">
        <v>644</v>
      </c>
      <c r="Z105" s="429" t="s">
        <v>654</v>
      </c>
      <c r="AA105" s="431" t="s">
        <v>541</v>
      </c>
      <c r="AC105" s="407"/>
    </row>
    <row r="106" spans="1:29" s="381" customFormat="1" ht="51" customHeight="1" x14ac:dyDescent="0.25">
      <c r="A106" s="431"/>
      <c r="B106" s="442">
        <v>1</v>
      </c>
      <c r="C106" s="442">
        <v>1</v>
      </c>
      <c r="D106" s="442">
        <v>7</v>
      </c>
      <c r="E106" s="404">
        <v>1</v>
      </c>
      <c r="F106" s="404">
        <v>3</v>
      </c>
      <c r="G106" s="404">
        <v>2</v>
      </c>
      <c r="H106" s="405">
        <v>1</v>
      </c>
      <c r="I106" s="437" t="s">
        <v>598</v>
      </c>
      <c r="J106" s="424"/>
      <c r="K106" s="424"/>
      <c r="L106" s="451">
        <v>15</v>
      </c>
      <c r="M106" s="424" t="s">
        <v>6</v>
      </c>
      <c r="N106" s="428">
        <v>86500</v>
      </c>
      <c r="O106" s="664">
        <f t="shared" si="12"/>
        <v>1297500</v>
      </c>
      <c r="P106" s="426">
        <v>0</v>
      </c>
      <c r="Q106" s="426">
        <f t="shared" si="10"/>
        <v>1297500</v>
      </c>
      <c r="R106" s="426">
        <f t="shared" si="13"/>
        <v>86500</v>
      </c>
      <c r="S106" s="427" t="s">
        <v>573</v>
      </c>
      <c r="T106" s="429" t="s">
        <v>621</v>
      </c>
      <c r="U106" s="427" t="s">
        <v>517</v>
      </c>
      <c r="V106" s="429" t="s">
        <v>622</v>
      </c>
      <c r="W106" s="482" t="s">
        <v>623</v>
      </c>
      <c r="X106" s="448" t="s">
        <v>624</v>
      </c>
      <c r="Y106" s="429" t="s">
        <v>596</v>
      </c>
      <c r="Z106" s="429" t="s">
        <v>631</v>
      </c>
      <c r="AA106" s="431" t="s">
        <v>60</v>
      </c>
      <c r="AC106" s="407"/>
    </row>
    <row r="107" spans="1:29" s="381" customFormat="1" ht="51" customHeight="1" x14ac:dyDescent="0.25">
      <c r="A107" s="432"/>
      <c r="B107" s="442">
        <v>1</v>
      </c>
      <c r="C107" s="442">
        <v>1</v>
      </c>
      <c r="D107" s="442">
        <v>7</v>
      </c>
      <c r="E107" s="404">
        <v>1</v>
      </c>
      <c r="F107" s="404">
        <v>3</v>
      </c>
      <c r="G107" s="404">
        <v>2</v>
      </c>
      <c r="H107" s="405">
        <v>1</v>
      </c>
      <c r="I107" s="437" t="s">
        <v>598</v>
      </c>
      <c r="J107" s="483"/>
      <c r="K107" s="483"/>
      <c r="L107" s="452">
        <v>18</v>
      </c>
      <c r="M107" s="433" t="s">
        <v>6</v>
      </c>
      <c r="N107" s="428">
        <v>86500</v>
      </c>
      <c r="O107" s="663">
        <f t="shared" si="12"/>
        <v>1557000</v>
      </c>
      <c r="P107" s="434">
        <v>0</v>
      </c>
      <c r="Q107" s="434">
        <f t="shared" si="10"/>
        <v>1557000</v>
      </c>
      <c r="R107" s="434">
        <f t="shared" si="13"/>
        <v>86500</v>
      </c>
      <c r="S107" s="427" t="s">
        <v>628</v>
      </c>
      <c r="T107" s="434" t="s">
        <v>629</v>
      </c>
      <c r="U107" s="427" t="s">
        <v>517</v>
      </c>
      <c r="V107" s="429" t="s">
        <v>622</v>
      </c>
      <c r="W107" s="482" t="s">
        <v>623</v>
      </c>
      <c r="X107" s="448" t="s">
        <v>624</v>
      </c>
      <c r="Y107" s="429" t="s">
        <v>596</v>
      </c>
      <c r="Z107" s="429" t="s">
        <v>632</v>
      </c>
      <c r="AA107" s="435" t="s">
        <v>60</v>
      </c>
      <c r="AC107" s="407"/>
    </row>
    <row r="108" spans="1:29" s="381" customFormat="1" ht="40.200000000000003" customHeight="1" x14ac:dyDescent="0.25">
      <c r="A108" s="463"/>
      <c r="B108" s="442">
        <v>1</v>
      </c>
      <c r="C108" s="442">
        <v>1</v>
      </c>
      <c r="D108" s="442">
        <v>7</v>
      </c>
      <c r="E108" s="404">
        <v>1</v>
      </c>
      <c r="F108" s="404">
        <v>3</v>
      </c>
      <c r="G108" s="404">
        <v>2</v>
      </c>
      <c r="H108" s="405">
        <v>1</v>
      </c>
      <c r="I108" s="437" t="s">
        <v>598</v>
      </c>
      <c r="J108" s="545"/>
      <c r="K108" s="483"/>
      <c r="L108" s="452">
        <v>8</v>
      </c>
      <c r="M108" s="433" t="s">
        <v>6</v>
      </c>
      <c r="N108" s="428">
        <v>86500</v>
      </c>
      <c r="O108" s="663">
        <f t="shared" si="12"/>
        <v>692000</v>
      </c>
      <c r="P108" s="434">
        <v>0</v>
      </c>
      <c r="Q108" s="434">
        <f t="shared" si="10"/>
        <v>692000</v>
      </c>
      <c r="R108" s="434">
        <f t="shared" si="13"/>
        <v>86500</v>
      </c>
      <c r="S108" s="437" t="s">
        <v>559</v>
      </c>
      <c r="T108" s="477" t="s">
        <v>560</v>
      </c>
      <c r="U108" s="437" t="s">
        <v>564</v>
      </c>
      <c r="V108" s="429" t="s">
        <v>622</v>
      </c>
      <c r="W108" s="482" t="s">
        <v>641</v>
      </c>
      <c r="X108" s="448" t="s">
        <v>624</v>
      </c>
      <c r="Y108" s="427" t="s">
        <v>563</v>
      </c>
      <c r="Z108" s="429" t="s">
        <v>642</v>
      </c>
      <c r="AA108" s="431" t="s">
        <v>535</v>
      </c>
      <c r="AC108" s="407"/>
    </row>
    <row r="109" spans="1:29" s="381" customFormat="1" ht="40.200000000000003" customHeight="1" x14ac:dyDescent="0.25">
      <c r="A109" s="463"/>
      <c r="B109" s="442">
        <v>1</v>
      </c>
      <c r="C109" s="442">
        <v>1</v>
      </c>
      <c r="D109" s="442">
        <v>7</v>
      </c>
      <c r="E109" s="404">
        <v>1</v>
      </c>
      <c r="F109" s="404">
        <v>3</v>
      </c>
      <c r="G109" s="404">
        <v>2</v>
      </c>
      <c r="H109" s="405">
        <v>1</v>
      </c>
      <c r="I109" s="551" t="s">
        <v>536</v>
      </c>
      <c r="J109" s="483"/>
      <c r="K109" s="483"/>
      <c r="L109" s="452">
        <v>20</v>
      </c>
      <c r="M109" s="433" t="s">
        <v>67</v>
      </c>
      <c r="N109" s="428">
        <v>7600</v>
      </c>
      <c r="O109" s="663">
        <f t="shared" si="12"/>
        <v>152000</v>
      </c>
      <c r="P109" s="434">
        <v>0</v>
      </c>
      <c r="Q109" s="434">
        <f t="shared" si="10"/>
        <v>152000</v>
      </c>
      <c r="R109" s="434">
        <f t="shared" si="13"/>
        <v>7600</v>
      </c>
      <c r="S109" s="437" t="s">
        <v>559</v>
      </c>
      <c r="T109" s="477" t="s">
        <v>560</v>
      </c>
      <c r="U109" s="437" t="s">
        <v>564</v>
      </c>
      <c r="V109" s="429" t="s">
        <v>622</v>
      </c>
      <c r="W109" s="482" t="s">
        <v>641</v>
      </c>
      <c r="X109" s="448" t="s">
        <v>624</v>
      </c>
      <c r="Y109" s="427" t="s">
        <v>563</v>
      </c>
      <c r="Z109" s="429" t="s">
        <v>642</v>
      </c>
      <c r="AA109" s="431" t="s">
        <v>535</v>
      </c>
      <c r="AC109" s="407"/>
    </row>
    <row r="110" spans="1:29" s="381" customFormat="1" ht="40.200000000000003" customHeight="1" x14ac:dyDescent="0.25">
      <c r="A110" s="432"/>
      <c r="B110" s="442">
        <v>1</v>
      </c>
      <c r="C110" s="442">
        <v>1</v>
      </c>
      <c r="D110" s="442">
        <v>7</v>
      </c>
      <c r="E110" s="404">
        <v>1</v>
      </c>
      <c r="F110" s="404">
        <v>3</v>
      </c>
      <c r="G110" s="404">
        <v>2</v>
      </c>
      <c r="H110" s="405">
        <v>1</v>
      </c>
      <c r="I110" s="552" t="s">
        <v>708</v>
      </c>
      <c r="J110" s="545"/>
      <c r="K110" s="483"/>
      <c r="L110" s="452">
        <v>2</v>
      </c>
      <c r="M110" s="433" t="s">
        <v>524</v>
      </c>
      <c r="N110" s="428">
        <v>41300</v>
      </c>
      <c r="O110" s="663">
        <f t="shared" si="12"/>
        <v>82600</v>
      </c>
      <c r="P110" s="434">
        <v>0</v>
      </c>
      <c r="Q110" s="434">
        <f t="shared" si="10"/>
        <v>82600</v>
      </c>
      <c r="R110" s="434">
        <f t="shared" si="13"/>
        <v>41300</v>
      </c>
      <c r="S110" s="437" t="s">
        <v>676</v>
      </c>
      <c r="T110" s="429" t="s">
        <v>706</v>
      </c>
      <c r="U110" s="437" t="s">
        <v>564</v>
      </c>
      <c r="V110" s="429" t="s">
        <v>622</v>
      </c>
      <c r="W110" s="482" t="s">
        <v>678</v>
      </c>
      <c r="X110" s="448" t="s">
        <v>624</v>
      </c>
      <c r="Y110" s="427" t="s">
        <v>563</v>
      </c>
      <c r="Z110" s="429" t="s">
        <v>707</v>
      </c>
      <c r="AA110" s="431" t="s">
        <v>539</v>
      </c>
      <c r="AC110" s="407"/>
    </row>
    <row r="111" spans="1:29" s="381" customFormat="1" ht="40.200000000000003" customHeight="1" x14ac:dyDescent="0.25">
      <c r="A111" s="432"/>
      <c r="B111" s="442">
        <v>1</v>
      </c>
      <c r="C111" s="442">
        <v>1</v>
      </c>
      <c r="D111" s="442">
        <v>7</v>
      </c>
      <c r="E111" s="404">
        <v>1</v>
      </c>
      <c r="F111" s="404">
        <v>3</v>
      </c>
      <c r="G111" s="404">
        <v>2</v>
      </c>
      <c r="H111" s="405">
        <v>1</v>
      </c>
      <c r="I111" s="437" t="s">
        <v>598</v>
      </c>
      <c r="J111" s="545"/>
      <c r="K111" s="483"/>
      <c r="L111" s="452">
        <v>2</v>
      </c>
      <c r="M111" s="433" t="s">
        <v>522</v>
      </c>
      <c r="N111" s="428">
        <v>86500</v>
      </c>
      <c r="O111" s="663">
        <f t="shared" si="12"/>
        <v>173000</v>
      </c>
      <c r="P111" s="434">
        <v>0</v>
      </c>
      <c r="Q111" s="434">
        <f t="shared" si="10"/>
        <v>173000</v>
      </c>
      <c r="R111" s="434">
        <f t="shared" si="13"/>
        <v>86500</v>
      </c>
      <c r="S111" s="437" t="s">
        <v>676</v>
      </c>
      <c r="T111" s="429" t="s">
        <v>706</v>
      </c>
      <c r="U111" s="437" t="s">
        <v>564</v>
      </c>
      <c r="V111" s="429" t="s">
        <v>622</v>
      </c>
      <c r="W111" s="482" t="s">
        <v>677</v>
      </c>
      <c r="X111" s="448" t="s">
        <v>624</v>
      </c>
      <c r="Y111" s="427" t="s">
        <v>563</v>
      </c>
      <c r="Z111" s="429" t="s">
        <v>707</v>
      </c>
      <c r="AA111" s="431" t="s">
        <v>539</v>
      </c>
      <c r="AC111" s="407"/>
    </row>
    <row r="112" spans="1:29" s="381" customFormat="1" ht="40.200000000000003" customHeight="1" x14ac:dyDescent="0.25">
      <c r="A112" s="432"/>
      <c r="B112" s="442">
        <v>1</v>
      </c>
      <c r="C112" s="442">
        <v>1</v>
      </c>
      <c r="D112" s="442">
        <v>7</v>
      </c>
      <c r="E112" s="404">
        <v>1</v>
      </c>
      <c r="F112" s="404">
        <v>3</v>
      </c>
      <c r="G112" s="404">
        <v>2</v>
      </c>
      <c r="H112" s="405">
        <v>1</v>
      </c>
      <c r="I112" s="552" t="s">
        <v>708</v>
      </c>
      <c r="J112" s="545"/>
      <c r="K112" s="483"/>
      <c r="L112" s="452">
        <v>1</v>
      </c>
      <c r="M112" s="433" t="s">
        <v>524</v>
      </c>
      <c r="N112" s="428">
        <v>41300</v>
      </c>
      <c r="O112" s="663">
        <f t="shared" si="12"/>
        <v>41300</v>
      </c>
      <c r="P112" s="434">
        <v>0</v>
      </c>
      <c r="Q112" s="434">
        <f t="shared" si="10"/>
        <v>41300</v>
      </c>
      <c r="R112" s="434">
        <f t="shared" si="13"/>
        <v>41300</v>
      </c>
      <c r="S112" s="437" t="s">
        <v>709</v>
      </c>
      <c r="T112" s="429" t="s">
        <v>710</v>
      </c>
      <c r="U112" s="437" t="s">
        <v>564</v>
      </c>
      <c r="V112" s="429" t="s">
        <v>622</v>
      </c>
      <c r="W112" s="482" t="s">
        <v>640</v>
      </c>
      <c r="X112" s="448" t="s">
        <v>624</v>
      </c>
      <c r="Y112" s="427" t="s">
        <v>563</v>
      </c>
      <c r="Z112" s="429" t="s">
        <v>711</v>
      </c>
      <c r="AA112" s="431" t="s">
        <v>539</v>
      </c>
      <c r="AC112" s="407"/>
    </row>
    <row r="113" spans="1:29" s="381" customFormat="1" ht="40.200000000000003" customHeight="1" x14ac:dyDescent="0.25">
      <c r="A113" s="432"/>
      <c r="B113" s="442">
        <v>1</v>
      </c>
      <c r="C113" s="442">
        <v>1</v>
      </c>
      <c r="D113" s="442">
        <v>7</v>
      </c>
      <c r="E113" s="404">
        <v>1</v>
      </c>
      <c r="F113" s="404">
        <v>3</v>
      </c>
      <c r="G113" s="404">
        <v>2</v>
      </c>
      <c r="H113" s="405">
        <v>1</v>
      </c>
      <c r="I113" s="437" t="s">
        <v>598</v>
      </c>
      <c r="J113" s="545"/>
      <c r="K113" s="483"/>
      <c r="L113" s="452">
        <v>2</v>
      </c>
      <c r="M113" s="433" t="s">
        <v>522</v>
      </c>
      <c r="N113" s="428">
        <v>86500</v>
      </c>
      <c r="O113" s="663">
        <f t="shared" si="12"/>
        <v>173000</v>
      </c>
      <c r="P113" s="434">
        <v>0</v>
      </c>
      <c r="Q113" s="434">
        <f t="shared" si="10"/>
        <v>173000</v>
      </c>
      <c r="R113" s="434">
        <f t="shared" si="13"/>
        <v>86500</v>
      </c>
      <c r="S113" s="437" t="s">
        <v>709</v>
      </c>
      <c r="T113" s="429" t="s">
        <v>710</v>
      </c>
      <c r="U113" s="437" t="s">
        <v>564</v>
      </c>
      <c r="V113" s="429" t="s">
        <v>622</v>
      </c>
      <c r="W113" s="482" t="s">
        <v>640</v>
      </c>
      <c r="X113" s="448" t="s">
        <v>624</v>
      </c>
      <c r="Y113" s="427" t="s">
        <v>563</v>
      </c>
      <c r="Z113" s="429" t="s">
        <v>711</v>
      </c>
      <c r="AA113" s="431" t="s">
        <v>539</v>
      </c>
      <c r="AC113" s="407"/>
    </row>
    <row r="114" spans="1:29" s="381" customFormat="1" ht="40.200000000000003" customHeight="1" x14ac:dyDescent="0.25">
      <c r="A114" s="432"/>
      <c r="B114" s="442">
        <v>1</v>
      </c>
      <c r="C114" s="442">
        <v>1</v>
      </c>
      <c r="D114" s="442">
        <v>7</v>
      </c>
      <c r="E114" s="404">
        <v>1</v>
      </c>
      <c r="F114" s="404">
        <v>3</v>
      </c>
      <c r="G114" s="404">
        <v>2</v>
      </c>
      <c r="H114" s="405">
        <v>1</v>
      </c>
      <c r="I114" s="437" t="s">
        <v>598</v>
      </c>
      <c r="J114" s="545"/>
      <c r="K114" s="483"/>
      <c r="L114" s="452">
        <v>2</v>
      </c>
      <c r="M114" s="433" t="s">
        <v>522</v>
      </c>
      <c r="N114" s="428">
        <v>86500</v>
      </c>
      <c r="O114" s="663">
        <f t="shared" si="12"/>
        <v>173000</v>
      </c>
      <c r="P114" s="434">
        <v>0</v>
      </c>
      <c r="Q114" s="434">
        <f t="shared" si="10"/>
        <v>173000</v>
      </c>
      <c r="R114" s="434">
        <f t="shared" si="13"/>
        <v>86500</v>
      </c>
      <c r="S114" s="437" t="s">
        <v>680</v>
      </c>
      <c r="T114" s="429" t="s">
        <v>712</v>
      </c>
      <c r="U114" s="437" t="s">
        <v>564</v>
      </c>
      <c r="V114" s="429" t="s">
        <v>622</v>
      </c>
      <c r="W114" s="482" t="s">
        <v>713</v>
      </c>
      <c r="X114" s="448" t="s">
        <v>624</v>
      </c>
      <c r="Y114" s="427" t="s">
        <v>563</v>
      </c>
      <c r="Z114" s="429" t="s">
        <v>714</v>
      </c>
      <c r="AA114" s="431" t="s">
        <v>539</v>
      </c>
      <c r="AC114" s="407"/>
    </row>
    <row r="115" spans="1:29" s="381" customFormat="1" ht="40.200000000000003" customHeight="1" x14ac:dyDescent="0.25">
      <c r="A115" s="432"/>
      <c r="B115" s="442">
        <v>1</v>
      </c>
      <c r="C115" s="442">
        <v>1</v>
      </c>
      <c r="D115" s="442">
        <v>7</v>
      </c>
      <c r="E115" s="404">
        <v>1</v>
      </c>
      <c r="F115" s="404">
        <v>3</v>
      </c>
      <c r="G115" s="404">
        <v>2</v>
      </c>
      <c r="H115" s="405">
        <v>1</v>
      </c>
      <c r="I115" s="552" t="s">
        <v>708</v>
      </c>
      <c r="J115" s="545"/>
      <c r="K115" s="483"/>
      <c r="L115" s="452">
        <v>3</v>
      </c>
      <c r="M115" s="433" t="s">
        <v>524</v>
      </c>
      <c r="N115" s="428">
        <v>41300</v>
      </c>
      <c r="O115" s="663">
        <f t="shared" si="12"/>
        <v>123900</v>
      </c>
      <c r="P115" s="434">
        <v>0</v>
      </c>
      <c r="Q115" s="434">
        <f t="shared" si="10"/>
        <v>123900</v>
      </c>
      <c r="R115" s="434">
        <f t="shared" si="13"/>
        <v>41300</v>
      </c>
      <c r="S115" s="444" t="s">
        <v>715</v>
      </c>
      <c r="T115" s="429" t="s">
        <v>716</v>
      </c>
      <c r="U115" s="437" t="s">
        <v>564</v>
      </c>
      <c r="V115" s="429" t="s">
        <v>622</v>
      </c>
      <c r="W115" s="482" t="s">
        <v>684</v>
      </c>
      <c r="X115" s="448" t="s">
        <v>624</v>
      </c>
      <c r="Y115" s="427" t="s">
        <v>563</v>
      </c>
      <c r="Z115" s="429" t="s">
        <v>717</v>
      </c>
      <c r="AA115" s="431" t="s">
        <v>539</v>
      </c>
      <c r="AC115" s="407"/>
    </row>
    <row r="116" spans="1:29" s="381" customFormat="1" ht="40.200000000000003" customHeight="1" x14ac:dyDescent="0.25">
      <c r="A116" s="553"/>
      <c r="B116" s="442">
        <v>1</v>
      </c>
      <c r="C116" s="442">
        <v>1</v>
      </c>
      <c r="D116" s="442">
        <v>7</v>
      </c>
      <c r="E116" s="404">
        <v>1</v>
      </c>
      <c r="F116" s="404">
        <v>3</v>
      </c>
      <c r="G116" s="404">
        <v>2</v>
      </c>
      <c r="H116" s="405">
        <v>1</v>
      </c>
      <c r="I116" s="437" t="s">
        <v>598</v>
      </c>
      <c r="J116" s="545"/>
      <c r="K116" s="483"/>
      <c r="L116" s="452">
        <v>3</v>
      </c>
      <c r="M116" s="433" t="s">
        <v>522</v>
      </c>
      <c r="N116" s="428">
        <v>86500</v>
      </c>
      <c r="O116" s="663">
        <f t="shared" si="12"/>
        <v>259500</v>
      </c>
      <c r="P116" s="434">
        <v>0</v>
      </c>
      <c r="Q116" s="434">
        <f t="shared" si="10"/>
        <v>259500</v>
      </c>
      <c r="R116" s="434">
        <f t="shared" si="13"/>
        <v>86500</v>
      </c>
      <c r="S116" s="444" t="s">
        <v>715</v>
      </c>
      <c r="T116" s="429" t="s">
        <v>716</v>
      </c>
      <c r="U116" s="437" t="s">
        <v>564</v>
      </c>
      <c r="V116" s="429" t="s">
        <v>622</v>
      </c>
      <c r="W116" s="482" t="s">
        <v>684</v>
      </c>
      <c r="X116" s="448" t="s">
        <v>624</v>
      </c>
      <c r="Y116" s="427" t="s">
        <v>563</v>
      </c>
      <c r="Z116" s="429" t="s">
        <v>717</v>
      </c>
      <c r="AA116" s="431" t="s">
        <v>539</v>
      </c>
      <c r="AC116" s="407"/>
    </row>
    <row r="117" spans="1:29" s="381" customFormat="1" ht="40.200000000000003" customHeight="1" x14ac:dyDescent="0.25">
      <c r="A117" s="463"/>
      <c r="B117" s="442">
        <v>1</v>
      </c>
      <c r="C117" s="442">
        <v>1</v>
      </c>
      <c r="D117" s="442">
        <v>7</v>
      </c>
      <c r="E117" s="404">
        <v>1</v>
      </c>
      <c r="F117" s="404">
        <v>3</v>
      </c>
      <c r="G117" s="404">
        <v>2</v>
      </c>
      <c r="H117" s="405">
        <v>1</v>
      </c>
      <c r="I117" s="552" t="s">
        <v>708</v>
      </c>
      <c r="J117" s="545"/>
      <c r="K117" s="483"/>
      <c r="L117" s="452">
        <v>2</v>
      </c>
      <c r="M117" s="433" t="s">
        <v>524</v>
      </c>
      <c r="N117" s="428">
        <v>41300</v>
      </c>
      <c r="O117" s="663">
        <f t="shared" si="12"/>
        <v>82600</v>
      </c>
      <c r="P117" s="434">
        <v>0</v>
      </c>
      <c r="Q117" s="434">
        <f t="shared" si="10"/>
        <v>82600</v>
      </c>
      <c r="R117" s="434">
        <f t="shared" si="13"/>
        <v>41300</v>
      </c>
      <c r="S117" s="444" t="s">
        <v>688</v>
      </c>
      <c r="T117" s="429" t="s">
        <v>718</v>
      </c>
      <c r="U117" s="437" t="s">
        <v>564</v>
      </c>
      <c r="V117" s="429" t="s">
        <v>622</v>
      </c>
      <c r="W117" s="482" t="s">
        <v>690</v>
      </c>
      <c r="X117" s="448" t="s">
        <v>624</v>
      </c>
      <c r="Y117" s="427" t="s">
        <v>563</v>
      </c>
      <c r="Z117" s="429" t="s">
        <v>719</v>
      </c>
      <c r="AA117" s="431" t="s">
        <v>540</v>
      </c>
      <c r="AC117" s="407"/>
    </row>
    <row r="118" spans="1:29" s="381" customFormat="1" ht="40.200000000000003" customHeight="1" x14ac:dyDescent="0.25">
      <c r="A118" s="463"/>
      <c r="B118" s="442">
        <v>1</v>
      </c>
      <c r="C118" s="442">
        <v>1</v>
      </c>
      <c r="D118" s="442">
        <v>7</v>
      </c>
      <c r="E118" s="404">
        <v>1</v>
      </c>
      <c r="F118" s="404">
        <v>3</v>
      </c>
      <c r="G118" s="404">
        <v>2</v>
      </c>
      <c r="H118" s="405">
        <v>1</v>
      </c>
      <c r="I118" s="437" t="s">
        <v>598</v>
      </c>
      <c r="J118" s="545"/>
      <c r="K118" s="483"/>
      <c r="L118" s="452">
        <v>8</v>
      </c>
      <c r="M118" s="433" t="s">
        <v>522</v>
      </c>
      <c r="N118" s="428">
        <v>86500</v>
      </c>
      <c r="O118" s="663">
        <f t="shared" si="12"/>
        <v>692000</v>
      </c>
      <c r="P118" s="434">
        <v>0</v>
      </c>
      <c r="Q118" s="434">
        <f t="shared" si="10"/>
        <v>692000</v>
      </c>
      <c r="R118" s="434">
        <f t="shared" si="13"/>
        <v>86500</v>
      </c>
      <c r="S118" s="444" t="s">
        <v>688</v>
      </c>
      <c r="T118" s="429" t="s">
        <v>718</v>
      </c>
      <c r="U118" s="437" t="s">
        <v>564</v>
      </c>
      <c r="V118" s="429" t="s">
        <v>622</v>
      </c>
      <c r="W118" s="482" t="s">
        <v>690</v>
      </c>
      <c r="X118" s="448" t="s">
        <v>624</v>
      </c>
      <c r="Y118" s="427" t="s">
        <v>563</v>
      </c>
      <c r="Z118" s="429" t="s">
        <v>719</v>
      </c>
      <c r="AA118" s="431" t="s">
        <v>540</v>
      </c>
      <c r="AC118" s="407"/>
    </row>
    <row r="119" spans="1:29" s="381" customFormat="1" ht="40.200000000000003" customHeight="1" x14ac:dyDescent="0.25">
      <c r="A119" s="463"/>
      <c r="B119" s="442">
        <v>1</v>
      </c>
      <c r="C119" s="442">
        <v>1</v>
      </c>
      <c r="D119" s="442">
        <v>7</v>
      </c>
      <c r="E119" s="404">
        <v>1</v>
      </c>
      <c r="F119" s="404">
        <v>3</v>
      </c>
      <c r="G119" s="404">
        <v>2</v>
      </c>
      <c r="H119" s="405">
        <v>1</v>
      </c>
      <c r="I119" s="437" t="s">
        <v>598</v>
      </c>
      <c r="J119" s="545"/>
      <c r="K119" s="483"/>
      <c r="L119" s="452">
        <v>11</v>
      </c>
      <c r="M119" s="433" t="s">
        <v>522</v>
      </c>
      <c r="N119" s="428">
        <v>86500</v>
      </c>
      <c r="O119" s="663">
        <f t="shared" si="12"/>
        <v>951500</v>
      </c>
      <c r="P119" s="434">
        <v>0</v>
      </c>
      <c r="Q119" s="434">
        <f t="shared" si="10"/>
        <v>951500</v>
      </c>
      <c r="R119" s="434">
        <f t="shared" si="13"/>
        <v>86500</v>
      </c>
      <c r="S119" s="444" t="s">
        <v>692</v>
      </c>
      <c r="T119" s="429" t="s">
        <v>720</v>
      </c>
      <c r="U119" s="437" t="s">
        <v>564</v>
      </c>
      <c r="V119" s="429" t="s">
        <v>622</v>
      </c>
      <c r="W119" s="482" t="s">
        <v>643</v>
      </c>
      <c r="X119" s="448" t="s">
        <v>624</v>
      </c>
      <c r="Y119" s="427" t="s">
        <v>594</v>
      </c>
      <c r="Z119" s="429" t="s">
        <v>721</v>
      </c>
      <c r="AA119" s="431" t="s">
        <v>541</v>
      </c>
      <c r="AC119" s="407"/>
    </row>
    <row r="120" spans="1:29" s="381" customFormat="1" ht="40.200000000000003" customHeight="1" x14ac:dyDescent="0.25">
      <c r="A120" s="463"/>
      <c r="B120" s="442">
        <v>1</v>
      </c>
      <c r="C120" s="442">
        <v>1</v>
      </c>
      <c r="D120" s="442">
        <v>7</v>
      </c>
      <c r="E120" s="404">
        <v>1</v>
      </c>
      <c r="F120" s="404">
        <v>3</v>
      </c>
      <c r="G120" s="404">
        <v>2</v>
      </c>
      <c r="H120" s="405">
        <v>1</v>
      </c>
      <c r="I120" s="552" t="s">
        <v>708</v>
      </c>
      <c r="J120" s="545"/>
      <c r="K120" s="483"/>
      <c r="L120" s="452">
        <v>2</v>
      </c>
      <c r="M120" s="433" t="s">
        <v>524</v>
      </c>
      <c r="N120" s="428">
        <v>41300</v>
      </c>
      <c r="O120" s="663">
        <f t="shared" si="12"/>
        <v>82600</v>
      </c>
      <c r="P120" s="434">
        <v>0</v>
      </c>
      <c r="Q120" s="434">
        <f t="shared" si="10"/>
        <v>82600</v>
      </c>
      <c r="R120" s="434">
        <f t="shared" si="13"/>
        <v>41300</v>
      </c>
      <c r="S120" s="444" t="s">
        <v>696</v>
      </c>
      <c r="T120" s="429" t="s">
        <v>722</v>
      </c>
      <c r="U120" s="437" t="s">
        <v>564</v>
      </c>
      <c r="V120" s="429" t="s">
        <v>622</v>
      </c>
      <c r="W120" s="482" t="s">
        <v>698</v>
      </c>
      <c r="X120" s="448" t="s">
        <v>624</v>
      </c>
      <c r="Y120" s="427" t="s">
        <v>563</v>
      </c>
      <c r="Z120" s="429" t="s">
        <v>723</v>
      </c>
      <c r="AA120" s="431" t="s">
        <v>540</v>
      </c>
      <c r="AC120" s="407"/>
    </row>
    <row r="121" spans="1:29" s="381" customFormat="1" ht="40.200000000000003" customHeight="1" x14ac:dyDescent="0.25">
      <c r="A121" s="463"/>
      <c r="B121" s="442">
        <v>1</v>
      </c>
      <c r="C121" s="442">
        <v>1</v>
      </c>
      <c r="D121" s="442">
        <v>7</v>
      </c>
      <c r="E121" s="404">
        <v>1</v>
      </c>
      <c r="F121" s="404">
        <v>3</v>
      </c>
      <c r="G121" s="404">
        <v>2</v>
      </c>
      <c r="H121" s="405">
        <v>1</v>
      </c>
      <c r="I121" s="437" t="s">
        <v>598</v>
      </c>
      <c r="J121" s="545"/>
      <c r="K121" s="483"/>
      <c r="L121" s="452">
        <v>10</v>
      </c>
      <c r="M121" s="433" t="s">
        <v>522</v>
      </c>
      <c r="N121" s="428">
        <v>86500</v>
      </c>
      <c r="O121" s="663">
        <f t="shared" si="12"/>
        <v>865000</v>
      </c>
      <c r="P121" s="434">
        <v>0</v>
      </c>
      <c r="Q121" s="434">
        <f t="shared" si="10"/>
        <v>865000</v>
      </c>
      <c r="R121" s="434">
        <f t="shared" si="13"/>
        <v>86500</v>
      </c>
      <c r="S121" s="444" t="s">
        <v>696</v>
      </c>
      <c r="T121" s="429" t="s">
        <v>722</v>
      </c>
      <c r="U121" s="437" t="s">
        <v>564</v>
      </c>
      <c r="V121" s="429" t="s">
        <v>622</v>
      </c>
      <c r="W121" s="482" t="s">
        <v>698</v>
      </c>
      <c r="X121" s="448" t="s">
        <v>624</v>
      </c>
      <c r="Y121" s="427" t="s">
        <v>563</v>
      </c>
      <c r="Z121" s="429" t="s">
        <v>723</v>
      </c>
      <c r="AA121" s="431" t="s">
        <v>540</v>
      </c>
      <c r="AC121" s="407"/>
    </row>
    <row r="122" spans="1:29" s="381" customFormat="1" ht="40.200000000000003" customHeight="1" x14ac:dyDescent="0.25">
      <c r="A122" s="463"/>
      <c r="B122" s="442">
        <v>1</v>
      </c>
      <c r="C122" s="442">
        <v>1</v>
      </c>
      <c r="D122" s="442">
        <v>7</v>
      </c>
      <c r="E122" s="404">
        <v>1</v>
      </c>
      <c r="F122" s="404">
        <v>3</v>
      </c>
      <c r="G122" s="404">
        <v>2</v>
      </c>
      <c r="H122" s="405">
        <v>1</v>
      </c>
      <c r="I122" s="437" t="s">
        <v>598</v>
      </c>
      <c r="J122" s="545"/>
      <c r="K122" s="483"/>
      <c r="L122" s="452">
        <v>4</v>
      </c>
      <c r="M122" s="433" t="s">
        <v>522</v>
      </c>
      <c r="N122" s="428">
        <v>86500</v>
      </c>
      <c r="O122" s="663">
        <f t="shared" si="12"/>
        <v>346000</v>
      </c>
      <c r="P122" s="434">
        <v>0</v>
      </c>
      <c r="Q122" s="434">
        <f t="shared" si="10"/>
        <v>346000</v>
      </c>
      <c r="R122" s="434">
        <f t="shared" si="13"/>
        <v>86500</v>
      </c>
      <c r="S122" s="444" t="s">
        <v>703</v>
      </c>
      <c r="T122" s="429" t="s">
        <v>724</v>
      </c>
      <c r="U122" s="437" t="s">
        <v>564</v>
      </c>
      <c r="V122" s="429" t="s">
        <v>622</v>
      </c>
      <c r="W122" s="482" t="s">
        <v>759</v>
      </c>
      <c r="X122" s="448" t="s">
        <v>624</v>
      </c>
      <c r="Y122" s="427" t="s">
        <v>563</v>
      </c>
      <c r="Z122" s="429" t="s">
        <v>760</v>
      </c>
      <c r="AA122" s="431" t="s">
        <v>540</v>
      </c>
      <c r="AC122" s="407"/>
    </row>
    <row r="123" spans="1:29" s="381" customFormat="1" ht="40.200000000000003" customHeight="1" x14ac:dyDescent="0.25">
      <c r="A123" s="463"/>
      <c r="B123" s="442">
        <v>1</v>
      </c>
      <c r="C123" s="442">
        <v>1</v>
      </c>
      <c r="D123" s="442">
        <v>7</v>
      </c>
      <c r="E123" s="404">
        <v>1</v>
      </c>
      <c r="F123" s="404">
        <v>3</v>
      </c>
      <c r="G123" s="404">
        <v>2</v>
      </c>
      <c r="H123" s="405">
        <v>1</v>
      </c>
      <c r="I123" s="437" t="s">
        <v>598</v>
      </c>
      <c r="J123" s="545"/>
      <c r="K123" s="483"/>
      <c r="L123" s="452">
        <v>5</v>
      </c>
      <c r="M123" s="433" t="s">
        <v>522</v>
      </c>
      <c r="N123" s="428">
        <v>86500</v>
      </c>
      <c r="O123" s="663">
        <f t="shared" si="12"/>
        <v>432500</v>
      </c>
      <c r="P123" s="434">
        <v>0</v>
      </c>
      <c r="Q123" s="434">
        <f t="shared" si="10"/>
        <v>432500</v>
      </c>
      <c r="R123" s="434">
        <f t="shared" si="13"/>
        <v>86500</v>
      </c>
      <c r="S123" s="437" t="s">
        <v>586</v>
      </c>
      <c r="T123" s="429" t="s">
        <v>748</v>
      </c>
      <c r="U123" s="437" t="s">
        <v>564</v>
      </c>
      <c r="V123" s="429" t="s">
        <v>622</v>
      </c>
      <c r="W123" s="482" t="s">
        <v>745</v>
      </c>
      <c r="X123" s="448" t="s">
        <v>624</v>
      </c>
      <c r="Y123" s="427" t="s">
        <v>563</v>
      </c>
      <c r="Z123" s="429" t="s">
        <v>750</v>
      </c>
      <c r="AA123" s="431" t="s">
        <v>535</v>
      </c>
      <c r="AC123" s="407"/>
    </row>
    <row r="124" spans="1:29" s="381" customFormat="1" ht="48" customHeight="1" x14ac:dyDescent="0.25">
      <c r="A124" s="533"/>
      <c r="B124" s="453">
        <v>1</v>
      </c>
      <c r="C124" s="453">
        <v>1</v>
      </c>
      <c r="D124" s="453">
        <v>7</v>
      </c>
      <c r="E124" s="454">
        <v>1</v>
      </c>
      <c r="F124" s="557" t="s">
        <v>613</v>
      </c>
      <c r="G124" s="454">
        <v>4</v>
      </c>
      <c r="H124" s="558"/>
      <c r="I124" s="559" t="s">
        <v>614</v>
      </c>
      <c r="J124" s="537"/>
      <c r="K124" s="496"/>
      <c r="L124" s="450">
        <f>L125</f>
        <v>50</v>
      </c>
      <c r="M124" s="450"/>
      <c r="N124" s="450"/>
      <c r="O124" s="436">
        <f>O125</f>
        <v>500000</v>
      </c>
      <c r="P124" s="436"/>
      <c r="Q124" s="436">
        <f t="shared" ref="Q124:Q160" si="14">O124+P124</f>
        <v>500000</v>
      </c>
      <c r="R124" s="436"/>
      <c r="S124" s="480"/>
      <c r="T124" s="471"/>
      <c r="U124" s="471"/>
      <c r="V124" s="471"/>
      <c r="W124" s="497"/>
      <c r="X124" s="498"/>
      <c r="Y124" s="471"/>
      <c r="Z124" s="471"/>
      <c r="AA124" s="475"/>
      <c r="AC124" s="407"/>
    </row>
    <row r="125" spans="1:29" s="381" customFormat="1" ht="48" customHeight="1" x14ac:dyDescent="0.25">
      <c r="A125" s="432"/>
      <c r="B125" s="420">
        <v>1</v>
      </c>
      <c r="C125" s="420">
        <v>1</v>
      </c>
      <c r="D125" s="420">
        <v>7</v>
      </c>
      <c r="E125" s="421">
        <v>1</v>
      </c>
      <c r="F125" s="421">
        <v>3</v>
      </c>
      <c r="G125" s="421">
        <v>4</v>
      </c>
      <c r="H125" s="556" t="s">
        <v>635</v>
      </c>
      <c r="I125" s="439" t="s">
        <v>604</v>
      </c>
      <c r="J125" s="483"/>
      <c r="K125" s="483"/>
      <c r="L125" s="451">
        <v>50</v>
      </c>
      <c r="M125" s="424" t="s">
        <v>67</v>
      </c>
      <c r="N125" s="428">
        <v>10000</v>
      </c>
      <c r="O125" s="426">
        <f>L125*N125</f>
        <v>500000</v>
      </c>
      <c r="P125" s="426">
        <v>0</v>
      </c>
      <c r="Q125" s="426">
        <f t="shared" si="14"/>
        <v>500000</v>
      </c>
      <c r="R125" s="426">
        <f>Q125/L125</f>
        <v>10000</v>
      </c>
      <c r="S125" s="427" t="s">
        <v>572</v>
      </c>
      <c r="T125" s="429" t="s">
        <v>625</v>
      </c>
      <c r="U125" s="427" t="s">
        <v>626</v>
      </c>
      <c r="V125" s="429" t="s">
        <v>627</v>
      </c>
      <c r="W125" s="482" t="s">
        <v>623</v>
      </c>
      <c r="X125" s="431" t="s">
        <v>546</v>
      </c>
      <c r="Y125" s="427" t="s">
        <v>605</v>
      </c>
      <c r="Z125" s="427" t="s">
        <v>630</v>
      </c>
      <c r="AA125" s="431" t="s">
        <v>60</v>
      </c>
      <c r="AC125" s="407"/>
    </row>
    <row r="126" spans="1:29" s="381" customFormat="1" ht="40.200000000000003" customHeight="1" x14ac:dyDescent="0.25">
      <c r="A126" s="432"/>
      <c r="B126" s="411"/>
      <c r="C126" s="411"/>
      <c r="D126" s="411"/>
      <c r="E126" s="412"/>
      <c r="F126" s="412"/>
      <c r="G126" s="412"/>
      <c r="H126" s="554"/>
      <c r="I126" s="555"/>
      <c r="J126" s="483"/>
      <c r="K126" s="483"/>
      <c r="L126" s="423"/>
      <c r="M126" s="424"/>
      <c r="N126" s="425"/>
      <c r="O126" s="426"/>
      <c r="P126" s="426"/>
      <c r="Q126" s="426">
        <f t="shared" si="14"/>
        <v>0</v>
      </c>
      <c r="R126" s="426"/>
      <c r="S126" s="427"/>
      <c r="T126" s="427"/>
      <c r="U126" s="427"/>
      <c r="V126" s="427"/>
      <c r="W126" s="430"/>
      <c r="X126" s="431"/>
      <c r="Y126" s="427"/>
      <c r="Z126" s="427"/>
      <c r="AA126" s="431"/>
      <c r="AC126" s="407"/>
    </row>
    <row r="127" spans="1:29" s="381" customFormat="1" ht="40.200000000000003" customHeight="1" x14ac:dyDescent="0.25">
      <c r="A127" s="533"/>
      <c r="B127" s="453">
        <v>1</v>
      </c>
      <c r="C127" s="453">
        <v>1</v>
      </c>
      <c r="D127" s="453">
        <v>7</v>
      </c>
      <c r="E127" s="454">
        <v>1</v>
      </c>
      <c r="F127" s="557" t="s">
        <v>613</v>
      </c>
      <c r="G127" s="454">
        <v>6</v>
      </c>
      <c r="H127" s="558"/>
      <c r="I127" s="559" t="s">
        <v>612</v>
      </c>
      <c r="J127" s="537"/>
      <c r="K127" s="496"/>
      <c r="L127" s="625">
        <f>SUM(L128:L141)</f>
        <v>98</v>
      </c>
      <c r="M127" s="449"/>
      <c r="N127" s="449"/>
      <c r="O127" s="436">
        <f>SUM(O128:O141)</f>
        <v>10948600</v>
      </c>
      <c r="P127" s="436"/>
      <c r="Q127" s="436">
        <f t="shared" si="14"/>
        <v>10948600</v>
      </c>
      <c r="R127" s="436"/>
      <c r="S127" s="476"/>
      <c r="T127" s="471"/>
      <c r="U127" s="471"/>
      <c r="V127" s="471"/>
      <c r="W127" s="497"/>
      <c r="X127" s="498"/>
      <c r="Y127" s="471"/>
      <c r="Z127" s="471"/>
      <c r="AA127" s="475"/>
      <c r="AC127" s="407"/>
    </row>
    <row r="128" spans="1:29" s="381" customFormat="1" ht="40.200000000000003" customHeight="1" x14ac:dyDescent="0.25">
      <c r="A128" s="432"/>
      <c r="B128" s="442">
        <v>1</v>
      </c>
      <c r="C128" s="442">
        <v>1</v>
      </c>
      <c r="D128" s="442">
        <v>7</v>
      </c>
      <c r="E128" s="405" t="s">
        <v>725</v>
      </c>
      <c r="F128" s="405">
        <v>3</v>
      </c>
      <c r="G128" s="421">
        <v>6</v>
      </c>
      <c r="H128" s="556" t="s">
        <v>634</v>
      </c>
      <c r="I128" s="439" t="s">
        <v>8</v>
      </c>
      <c r="J128" s="545"/>
      <c r="K128" s="483"/>
      <c r="L128" s="452">
        <v>5</v>
      </c>
      <c r="M128" s="433" t="s">
        <v>523</v>
      </c>
      <c r="N128" s="428">
        <v>111700</v>
      </c>
      <c r="O128" s="665">
        <f t="shared" ref="O128:O141" si="15">L128*N128</f>
        <v>558500</v>
      </c>
      <c r="P128" s="434">
        <v>0</v>
      </c>
      <c r="Q128" s="434">
        <f t="shared" si="14"/>
        <v>558500</v>
      </c>
      <c r="R128" s="434">
        <f t="shared" ref="R128:R141" si="16">Q128/L128</f>
        <v>111700</v>
      </c>
      <c r="S128" s="437" t="s">
        <v>566</v>
      </c>
      <c r="T128" s="477" t="s">
        <v>567</v>
      </c>
      <c r="U128" s="437" t="s">
        <v>519</v>
      </c>
      <c r="V128" s="477" t="s">
        <v>533</v>
      </c>
      <c r="W128" s="430" t="s">
        <v>652</v>
      </c>
      <c r="X128" s="448" t="s">
        <v>624</v>
      </c>
      <c r="Y128" s="429" t="s">
        <v>644</v>
      </c>
      <c r="Z128" s="429" t="s">
        <v>655</v>
      </c>
      <c r="AA128" s="431" t="s">
        <v>541</v>
      </c>
      <c r="AC128" s="407"/>
    </row>
    <row r="129" spans="1:29" s="381" customFormat="1" ht="40.200000000000003" customHeight="1" x14ac:dyDescent="0.25">
      <c r="A129" s="432"/>
      <c r="B129" s="420">
        <v>1</v>
      </c>
      <c r="C129" s="420">
        <v>1</v>
      </c>
      <c r="D129" s="420">
        <v>7</v>
      </c>
      <c r="E129" s="421">
        <v>1</v>
      </c>
      <c r="F129" s="421">
        <v>3</v>
      </c>
      <c r="G129" s="421">
        <v>6</v>
      </c>
      <c r="H129" s="556" t="s">
        <v>634</v>
      </c>
      <c r="I129" s="439" t="s">
        <v>8</v>
      </c>
      <c r="J129" s="545"/>
      <c r="K129" s="483"/>
      <c r="L129" s="452">
        <v>10</v>
      </c>
      <c r="M129" s="433" t="s">
        <v>523</v>
      </c>
      <c r="N129" s="428">
        <v>111750</v>
      </c>
      <c r="O129" s="665">
        <f t="shared" si="15"/>
        <v>1117500</v>
      </c>
      <c r="P129" s="434">
        <v>0</v>
      </c>
      <c r="Q129" s="434">
        <f t="shared" si="14"/>
        <v>1117500</v>
      </c>
      <c r="R129" s="434">
        <f t="shared" si="16"/>
        <v>111750</v>
      </c>
      <c r="S129" s="437" t="s">
        <v>566</v>
      </c>
      <c r="T129" s="477" t="s">
        <v>567</v>
      </c>
      <c r="U129" s="437" t="s">
        <v>519</v>
      </c>
      <c r="V129" s="477" t="s">
        <v>533</v>
      </c>
      <c r="W129" s="430" t="s">
        <v>652</v>
      </c>
      <c r="X129" s="448" t="s">
        <v>624</v>
      </c>
      <c r="Y129" s="429" t="s">
        <v>644</v>
      </c>
      <c r="Z129" s="429" t="s">
        <v>655</v>
      </c>
      <c r="AA129" s="431" t="s">
        <v>541</v>
      </c>
      <c r="AC129" s="407"/>
    </row>
    <row r="130" spans="1:29" s="381" customFormat="1" ht="40.200000000000003" customHeight="1" x14ac:dyDescent="0.25">
      <c r="A130" s="432"/>
      <c r="B130" s="420">
        <v>1</v>
      </c>
      <c r="C130" s="420">
        <v>1</v>
      </c>
      <c r="D130" s="420">
        <v>7</v>
      </c>
      <c r="E130" s="421">
        <v>1</v>
      </c>
      <c r="F130" s="421">
        <v>3</v>
      </c>
      <c r="G130" s="421">
        <v>6</v>
      </c>
      <c r="H130" s="556" t="s">
        <v>634</v>
      </c>
      <c r="I130" s="439" t="s">
        <v>633</v>
      </c>
      <c r="J130" s="483"/>
      <c r="K130" s="483"/>
      <c r="L130" s="452">
        <v>8</v>
      </c>
      <c r="M130" s="433" t="s">
        <v>523</v>
      </c>
      <c r="N130" s="428">
        <v>111700</v>
      </c>
      <c r="O130" s="665">
        <f t="shared" si="15"/>
        <v>893600</v>
      </c>
      <c r="P130" s="434">
        <v>0</v>
      </c>
      <c r="Q130" s="434">
        <f t="shared" si="14"/>
        <v>893600</v>
      </c>
      <c r="R130" s="434">
        <f t="shared" si="16"/>
        <v>111700</v>
      </c>
      <c r="S130" s="427" t="s">
        <v>628</v>
      </c>
      <c r="T130" s="434" t="s">
        <v>629</v>
      </c>
      <c r="U130" s="560" t="s">
        <v>518</v>
      </c>
      <c r="V130" s="429" t="s">
        <v>636</v>
      </c>
      <c r="W130" s="482" t="s">
        <v>623</v>
      </c>
      <c r="X130" s="448" t="s">
        <v>624</v>
      </c>
      <c r="Y130" s="429" t="s">
        <v>596</v>
      </c>
      <c r="Z130" s="429" t="s">
        <v>637</v>
      </c>
      <c r="AA130" s="431" t="s">
        <v>60</v>
      </c>
      <c r="AC130" s="407"/>
    </row>
    <row r="131" spans="1:29" s="381" customFormat="1" ht="40.200000000000003" customHeight="1" x14ac:dyDescent="0.25">
      <c r="A131" s="432"/>
      <c r="B131" s="442">
        <v>1</v>
      </c>
      <c r="C131" s="442">
        <v>1</v>
      </c>
      <c r="D131" s="442">
        <v>7</v>
      </c>
      <c r="E131" s="405" t="s">
        <v>725</v>
      </c>
      <c r="F131" s="405">
        <v>3</v>
      </c>
      <c r="G131" s="421">
        <v>6</v>
      </c>
      <c r="H131" s="556" t="s">
        <v>634</v>
      </c>
      <c r="I131" s="439" t="s">
        <v>8</v>
      </c>
      <c r="J131" s="483"/>
      <c r="K131" s="483"/>
      <c r="L131" s="452">
        <v>10</v>
      </c>
      <c r="M131" s="433" t="s">
        <v>523</v>
      </c>
      <c r="N131" s="428">
        <v>111770</v>
      </c>
      <c r="O131" s="665">
        <f t="shared" si="15"/>
        <v>1117700</v>
      </c>
      <c r="P131" s="434">
        <v>0</v>
      </c>
      <c r="Q131" s="434">
        <f t="shared" si="14"/>
        <v>1117700</v>
      </c>
      <c r="R131" s="434">
        <f t="shared" si="16"/>
        <v>111770</v>
      </c>
      <c r="S131" s="560" t="s">
        <v>559</v>
      </c>
      <c r="T131" s="429" t="s">
        <v>726</v>
      </c>
      <c r="U131" s="560" t="s">
        <v>518</v>
      </c>
      <c r="V131" s="429" t="s">
        <v>636</v>
      </c>
      <c r="W131" s="482" t="s">
        <v>727</v>
      </c>
      <c r="X131" s="448" t="s">
        <v>624</v>
      </c>
      <c r="Y131" s="429" t="s">
        <v>563</v>
      </c>
      <c r="Z131" s="429" t="s">
        <v>728</v>
      </c>
      <c r="AA131" s="431" t="s">
        <v>729</v>
      </c>
      <c r="AC131" s="407"/>
    </row>
    <row r="132" spans="1:29" s="381" customFormat="1" ht="40.200000000000003" customHeight="1" x14ac:dyDescent="0.25">
      <c r="A132" s="432"/>
      <c r="B132" s="442">
        <v>1</v>
      </c>
      <c r="C132" s="442">
        <v>1</v>
      </c>
      <c r="D132" s="442">
        <v>7</v>
      </c>
      <c r="E132" s="405" t="s">
        <v>725</v>
      </c>
      <c r="F132" s="405">
        <v>3</v>
      </c>
      <c r="G132" s="421">
        <v>6</v>
      </c>
      <c r="H132" s="556" t="s">
        <v>634</v>
      </c>
      <c r="I132" s="439" t="s">
        <v>8</v>
      </c>
      <c r="J132" s="483"/>
      <c r="K132" s="483"/>
      <c r="L132" s="452">
        <v>2</v>
      </c>
      <c r="M132" s="433" t="s">
        <v>523</v>
      </c>
      <c r="N132" s="428">
        <v>111750</v>
      </c>
      <c r="O132" s="665">
        <f t="shared" si="15"/>
        <v>223500</v>
      </c>
      <c r="P132" s="434">
        <v>0</v>
      </c>
      <c r="Q132" s="434">
        <f t="shared" si="14"/>
        <v>223500</v>
      </c>
      <c r="R132" s="434">
        <f t="shared" si="16"/>
        <v>111750</v>
      </c>
      <c r="S132" s="560" t="s">
        <v>676</v>
      </c>
      <c r="T132" s="429" t="s">
        <v>730</v>
      </c>
      <c r="U132" s="560" t="s">
        <v>518</v>
      </c>
      <c r="V132" s="429" t="s">
        <v>636</v>
      </c>
      <c r="W132" s="482" t="s">
        <v>677</v>
      </c>
      <c r="X132" s="448" t="s">
        <v>624</v>
      </c>
      <c r="Y132" s="429" t="s">
        <v>563</v>
      </c>
      <c r="Z132" s="429" t="s">
        <v>731</v>
      </c>
      <c r="AA132" s="431" t="s">
        <v>539</v>
      </c>
      <c r="AC132" s="407"/>
    </row>
    <row r="133" spans="1:29" s="381" customFormat="1" ht="40.200000000000003" customHeight="1" x14ac:dyDescent="0.25">
      <c r="A133" s="432"/>
      <c r="B133" s="442">
        <v>1</v>
      </c>
      <c r="C133" s="442">
        <v>1</v>
      </c>
      <c r="D133" s="442">
        <v>7</v>
      </c>
      <c r="E133" s="405" t="s">
        <v>725</v>
      </c>
      <c r="F133" s="405">
        <v>3</v>
      </c>
      <c r="G133" s="421">
        <v>6</v>
      </c>
      <c r="H133" s="556" t="s">
        <v>634</v>
      </c>
      <c r="I133" s="439" t="s">
        <v>8</v>
      </c>
      <c r="J133" s="483"/>
      <c r="K133" s="483"/>
      <c r="L133" s="452">
        <v>2</v>
      </c>
      <c r="M133" s="433" t="s">
        <v>523</v>
      </c>
      <c r="N133" s="428">
        <v>111750</v>
      </c>
      <c r="O133" s="665">
        <f t="shared" si="15"/>
        <v>223500</v>
      </c>
      <c r="P133" s="434">
        <v>0</v>
      </c>
      <c r="Q133" s="434">
        <f t="shared" si="14"/>
        <v>223500</v>
      </c>
      <c r="R133" s="434">
        <f t="shared" si="16"/>
        <v>111750</v>
      </c>
      <c r="S133" s="560" t="s">
        <v>709</v>
      </c>
      <c r="T133" s="429" t="s">
        <v>732</v>
      </c>
      <c r="U133" s="560" t="s">
        <v>518</v>
      </c>
      <c r="V133" s="429" t="s">
        <v>636</v>
      </c>
      <c r="W133" s="482" t="s">
        <v>640</v>
      </c>
      <c r="X133" s="448" t="s">
        <v>624</v>
      </c>
      <c r="Y133" s="429" t="s">
        <v>563</v>
      </c>
      <c r="Z133" s="429" t="s">
        <v>733</v>
      </c>
      <c r="AA133" s="431" t="s">
        <v>539</v>
      </c>
      <c r="AC133" s="407"/>
    </row>
    <row r="134" spans="1:29" s="381" customFormat="1" ht="40.200000000000003" customHeight="1" x14ac:dyDescent="0.25">
      <c r="A134" s="432"/>
      <c r="B134" s="442">
        <v>1</v>
      </c>
      <c r="C134" s="442">
        <v>1</v>
      </c>
      <c r="D134" s="442">
        <v>7</v>
      </c>
      <c r="E134" s="405" t="s">
        <v>725</v>
      </c>
      <c r="F134" s="405">
        <v>3</v>
      </c>
      <c r="G134" s="421">
        <v>6</v>
      </c>
      <c r="H134" s="556" t="s">
        <v>634</v>
      </c>
      <c r="I134" s="439" t="s">
        <v>8</v>
      </c>
      <c r="J134" s="483"/>
      <c r="K134" s="483"/>
      <c r="L134" s="452">
        <v>5</v>
      </c>
      <c r="M134" s="433" t="s">
        <v>523</v>
      </c>
      <c r="N134" s="428">
        <v>111760</v>
      </c>
      <c r="O134" s="665">
        <f t="shared" si="15"/>
        <v>558800</v>
      </c>
      <c r="P134" s="434">
        <v>0</v>
      </c>
      <c r="Q134" s="434">
        <f t="shared" si="14"/>
        <v>558800</v>
      </c>
      <c r="R134" s="434">
        <f t="shared" si="16"/>
        <v>111760</v>
      </c>
      <c r="S134" s="560" t="s">
        <v>680</v>
      </c>
      <c r="T134" s="429" t="s">
        <v>734</v>
      </c>
      <c r="U134" s="560" t="s">
        <v>518</v>
      </c>
      <c r="V134" s="429" t="s">
        <v>636</v>
      </c>
      <c r="W134" s="482" t="s">
        <v>713</v>
      </c>
      <c r="X134" s="448" t="s">
        <v>624</v>
      </c>
      <c r="Y134" s="429" t="s">
        <v>563</v>
      </c>
      <c r="Z134" s="429" t="s">
        <v>735</v>
      </c>
      <c r="AA134" s="431" t="s">
        <v>539</v>
      </c>
      <c r="AC134" s="407"/>
    </row>
    <row r="135" spans="1:29" s="381" customFormat="1" ht="40.200000000000003" customHeight="1" x14ac:dyDescent="0.25">
      <c r="A135" s="432"/>
      <c r="B135" s="442">
        <v>1</v>
      </c>
      <c r="C135" s="442">
        <v>1</v>
      </c>
      <c r="D135" s="442">
        <v>7</v>
      </c>
      <c r="E135" s="405" t="s">
        <v>725</v>
      </c>
      <c r="F135" s="405">
        <v>3</v>
      </c>
      <c r="G135" s="421">
        <v>6</v>
      </c>
      <c r="H135" s="556" t="s">
        <v>634</v>
      </c>
      <c r="I135" s="439" t="s">
        <v>8</v>
      </c>
      <c r="J135" s="483"/>
      <c r="K135" s="483"/>
      <c r="L135" s="452">
        <v>4</v>
      </c>
      <c r="M135" s="433" t="s">
        <v>523</v>
      </c>
      <c r="N135" s="428">
        <v>111775</v>
      </c>
      <c r="O135" s="665">
        <f t="shared" si="15"/>
        <v>447100</v>
      </c>
      <c r="P135" s="434">
        <v>0</v>
      </c>
      <c r="Q135" s="434">
        <f t="shared" si="14"/>
        <v>447100</v>
      </c>
      <c r="R135" s="434">
        <f t="shared" si="16"/>
        <v>111775</v>
      </c>
      <c r="S135" s="427" t="s">
        <v>715</v>
      </c>
      <c r="T135" s="470" t="s">
        <v>736</v>
      </c>
      <c r="U135" s="560" t="s">
        <v>518</v>
      </c>
      <c r="V135" s="429" t="s">
        <v>636</v>
      </c>
      <c r="W135" s="482" t="s">
        <v>684</v>
      </c>
      <c r="X135" s="448" t="s">
        <v>624</v>
      </c>
      <c r="Y135" s="429" t="s">
        <v>563</v>
      </c>
      <c r="Z135" s="429" t="s">
        <v>737</v>
      </c>
      <c r="AA135" s="431" t="s">
        <v>539</v>
      </c>
      <c r="AC135" s="407"/>
    </row>
    <row r="136" spans="1:29" s="381" customFormat="1" ht="40.200000000000003" customHeight="1" x14ac:dyDescent="0.25">
      <c r="A136" s="432"/>
      <c r="B136" s="420">
        <v>1</v>
      </c>
      <c r="C136" s="420">
        <v>1</v>
      </c>
      <c r="D136" s="420">
        <v>7</v>
      </c>
      <c r="E136" s="421">
        <v>1</v>
      </c>
      <c r="F136" s="421">
        <v>3</v>
      </c>
      <c r="G136" s="421">
        <v>6</v>
      </c>
      <c r="H136" s="556" t="s">
        <v>634</v>
      </c>
      <c r="I136" s="439" t="s">
        <v>633</v>
      </c>
      <c r="J136" s="483"/>
      <c r="K136" s="483"/>
      <c r="L136" s="452">
        <v>8</v>
      </c>
      <c r="M136" s="433" t="s">
        <v>523</v>
      </c>
      <c r="N136" s="428">
        <v>111700</v>
      </c>
      <c r="O136" s="665">
        <f t="shared" si="15"/>
        <v>893600</v>
      </c>
      <c r="P136" s="434">
        <v>0</v>
      </c>
      <c r="Q136" s="434">
        <f t="shared" si="14"/>
        <v>893600</v>
      </c>
      <c r="R136" s="434">
        <f t="shared" si="16"/>
        <v>111700</v>
      </c>
      <c r="S136" s="427" t="s">
        <v>628</v>
      </c>
      <c r="T136" s="434" t="s">
        <v>629</v>
      </c>
      <c r="U136" s="560" t="s">
        <v>518</v>
      </c>
      <c r="V136" s="429" t="s">
        <v>636</v>
      </c>
      <c r="W136" s="482" t="s">
        <v>623</v>
      </c>
      <c r="X136" s="448" t="s">
        <v>624</v>
      </c>
      <c r="Y136" s="429" t="s">
        <v>596</v>
      </c>
      <c r="Z136" s="429" t="s">
        <v>638</v>
      </c>
      <c r="AA136" s="431" t="s">
        <v>60</v>
      </c>
      <c r="AC136" s="407"/>
    </row>
    <row r="137" spans="1:29" s="381" customFormat="1" ht="40.200000000000003" customHeight="1" x14ac:dyDescent="0.25">
      <c r="A137" s="463"/>
      <c r="B137" s="442">
        <v>1</v>
      </c>
      <c r="C137" s="442">
        <v>1</v>
      </c>
      <c r="D137" s="442">
        <v>7</v>
      </c>
      <c r="E137" s="405" t="s">
        <v>725</v>
      </c>
      <c r="F137" s="405">
        <v>3</v>
      </c>
      <c r="G137" s="421">
        <v>6</v>
      </c>
      <c r="H137" s="556" t="s">
        <v>634</v>
      </c>
      <c r="I137" s="439" t="s">
        <v>8</v>
      </c>
      <c r="J137" s="545"/>
      <c r="K137" s="483"/>
      <c r="L137" s="452">
        <v>6</v>
      </c>
      <c r="M137" s="433" t="s">
        <v>523</v>
      </c>
      <c r="N137" s="428">
        <v>111700</v>
      </c>
      <c r="O137" s="665">
        <f t="shared" si="15"/>
        <v>670200</v>
      </c>
      <c r="P137" s="434">
        <v>0</v>
      </c>
      <c r="Q137" s="434">
        <f t="shared" si="14"/>
        <v>670200</v>
      </c>
      <c r="R137" s="434">
        <f t="shared" si="16"/>
        <v>111700</v>
      </c>
      <c r="S137" s="437" t="s">
        <v>739</v>
      </c>
      <c r="T137" s="477" t="s">
        <v>718</v>
      </c>
      <c r="U137" s="437" t="s">
        <v>519</v>
      </c>
      <c r="V137" s="477" t="s">
        <v>533</v>
      </c>
      <c r="W137" s="482" t="s">
        <v>690</v>
      </c>
      <c r="X137" s="448" t="s">
        <v>624</v>
      </c>
      <c r="Y137" s="429" t="s">
        <v>563</v>
      </c>
      <c r="Z137" s="429" t="s">
        <v>738</v>
      </c>
      <c r="AA137" s="431" t="s">
        <v>540</v>
      </c>
      <c r="AC137" s="407"/>
    </row>
    <row r="138" spans="1:29" s="381" customFormat="1" ht="40.200000000000003" customHeight="1" x14ac:dyDescent="0.25">
      <c r="A138" s="463"/>
      <c r="B138" s="442">
        <v>1</v>
      </c>
      <c r="C138" s="442">
        <v>1</v>
      </c>
      <c r="D138" s="442">
        <v>7</v>
      </c>
      <c r="E138" s="405" t="s">
        <v>725</v>
      </c>
      <c r="F138" s="405">
        <v>3</v>
      </c>
      <c r="G138" s="421">
        <v>6</v>
      </c>
      <c r="H138" s="556" t="s">
        <v>634</v>
      </c>
      <c r="I138" s="439" t="s">
        <v>633</v>
      </c>
      <c r="J138" s="545"/>
      <c r="K138" s="483"/>
      <c r="L138" s="452">
        <v>10</v>
      </c>
      <c r="M138" s="433" t="s">
        <v>523</v>
      </c>
      <c r="N138" s="428">
        <v>111700</v>
      </c>
      <c r="O138" s="665">
        <f t="shared" si="15"/>
        <v>1117000</v>
      </c>
      <c r="P138" s="434">
        <v>0</v>
      </c>
      <c r="Q138" s="434">
        <f t="shared" si="14"/>
        <v>1117000</v>
      </c>
      <c r="R138" s="434">
        <f t="shared" si="16"/>
        <v>111700</v>
      </c>
      <c r="S138" s="437" t="s">
        <v>542</v>
      </c>
      <c r="T138" s="477" t="s">
        <v>565</v>
      </c>
      <c r="U138" s="437" t="s">
        <v>519</v>
      </c>
      <c r="V138" s="477" t="s">
        <v>533</v>
      </c>
      <c r="W138" s="482" t="s">
        <v>643</v>
      </c>
      <c r="X138" s="448" t="s">
        <v>624</v>
      </c>
      <c r="Y138" s="429" t="s">
        <v>644</v>
      </c>
      <c r="Z138" s="429" t="s">
        <v>645</v>
      </c>
      <c r="AA138" s="431" t="s">
        <v>541</v>
      </c>
      <c r="AC138" s="407"/>
    </row>
    <row r="139" spans="1:29" s="381" customFormat="1" ht="40.200000000000003" customHeight="1" x14ac:dyDescent="0.25">
      <c r="A139" s="463"/>
      <c r="B139" s="442">
        <v>1</v>
      </c>
      <c r="C139" s="442">
        <v>1</v>
      </c>
      <c r="D139" s="442">
        <v>7</v>
      </c>
      <c r="E139" s="405" t="s">
        <v>725</v>
      </c>
      <c r="F139" s="405">
        <v>3</v>
      </c>
      <c r="G139" s="421">
        <v>6</v>
      </c>
      <c r="H139" s="556" t="s">
        <v>634</v>
      </c>
      <c r="I139" s="439" t="s">
        <v>633</v>
      </c>
      <c r="J139" s="545"/>
      <c r="K139" s="483"/>
      <c r="L139" s="452">
        <v>6</v>
      </c>
      <c r="M139" s="433" t="s">
        <v>523</v>
      </c>
      <c r="N139" s="428">
        <v>111700</v>
      </c>
      <c r="O139" s="665">
        <f t="shared" si="15"/>
        <v>670200</v>
      </c>
      <c r="P139" s="434">
        <v>0</v>
      </c>
      <c r="Q139" s="434">
        <f t="shared" si="14"/>
        <v>670200</v>
      </c>
      <c r="R139" s="434">
        <f t="shared" si="16"/>
        <v>111700</v>
      </c>
      <c r="S139" s="437" t="s">
        <v>696</v>
      </c>
      <c r="T139" s="477" t="s">
        <v>740</v>
      </c>
      <c r="U139" s="437" t="s">
        <v>519</v>
      </c>
      <c r="V139" s="477" t="s">
        <v>533</v>
      </c>
      <c r="W139" s="482" t="s">
        <v>698</v>
      </c>
      <c r="X139" s="448" t="s">
        <v>624</v>
      </c>
      <c r="Y139" s="429" t="s">
        <v>563</v>
      </c>
      <c r="Z139" s="429" t="s">
        <v>741</v>
      </c>
      <c r="AA139" s="431" t="s">
        <v>540</v>
      </c>
      <c r="AC139" s="407"/>
    </row>
    <row r="140" spans="1:29" s="381" customFormat="1" ht="40.200000000000003" customHeight="1" x14ac:dyDescent="0.25">
      <c r="A140" s="553"/>
      <c r="B140" s="442">
        <v>1</v>
      </c>
      <c r="C140" s="442">
        <v>1</v>
      </c>
      <c r="D140" s="442">
        <v>7</v>
      </c>
      <c r="E140" s="442" t="s">
        <v>725</v>
      </c>
      <c r="F140" s="442">
        <v>3</v>
      </c>
      <c r="G140" s="634">
        <v>6</v>
      </c>
      <c r="H140" s="635" t="s">
        <v>634</v>
      </c>
      <c r="I140" s="636" t="s">
        <v>633</v>
      </c>
      <c r="J140" s="545"/>
      <c r="K140" s="632"/>
      <c r="L140" s="452">
        <v>5</v>
      </c>
      <c r="M140" s="433" t="s">
        <v>523</v>
      </c>
      <c r="N140" s="428">
        <v>111700</v>
      </c>
      <c r="O140" s="665">
        <f t="shared" si="15"/>
        <v>558500</v>
      </c>
      <c r="P140" s="434">
        <v>0</v>
      </c>
      <c r="Q140" s="434">
        <f t="shared" si="14"/>
        <v>558500</v>
      </c>
      <c r="R140" s="434">
        <f t="shared" si="16"/>
        <v>111700</v>
      </c>
      <c r="S140" s="437" t="s">
        <v>703</v>
      </c>
      <c r="T140" s="477" t="s">
        <v>724</v>
      </c>
      <c r="U140" s="437" t="s">
        <v>519</v>
      </c>
      <c r="V140" s="477" t="s">
        <v>533</v>
      </c>
      <c r="W140" s="482" t="s">
        <v>698</v>
      </c>
      <c r="X140" s="448" t="s">
        <v>624</v>
      </c>
      <c r="Y140" s="429" t="s">
        <v>563</v>
      </c>
      <c r="Z140" s="429" t="s">
        <v>742</v>
      </c>
      <c r="AA140" s="431" t="s">
        <v>540</v>
      </c>
      <c r="AC140" s="407"/>
    </row>
    <row r="141" spans="1:29" s="381" customFormat="1" ht="40.200000000000003" customHeight="1" x14ac:dyDescent="0.25">
      <c r="A141" s="503"/>
      <c r="B141" s="638">
        <v>1</v>
      </c>
      <c r="C141" s="638">
        <v>1</v>
      </c>
      <c r="D141" s="638">
        <v>7</v>
      </c>
      <c r="E141" s="638" t="s">
        <v>725</v>
      </c>
      <c r="F141" s="638">
        <v>3</v>
      </c>
      <c r="G141" s="421">
        <v>6</v>
      </c>
      <c r="H141" s="556" t="s">
        <v>634</v>
      </c>
      <c r="I141" s="439" t="s">
        <v>8</v>
      </c>
      <c r="J141" s="639"/>
      <c r="K141" s="483"/>
      <c r="L141" s="452">
        <v>17</v>
      </c>
      <c r="M141" s="433" t="s">
        <v>523</v>
      </c>
      <c r="N141" s="428">
        <v>111700</v>
      </c>
      <c r="O141" s="665">
        <f t="shared" si="15"/>
        <v>1898900</v>
      </c>
      <c r="P141" s="434">
        <v>0</v>
      </c>
      <c r="Q141" s="434">
        <f t="shared" si="14"/>
        <v>1898900</v>
      </c>
      <c r="R141" s="434">
        <f t="shared" si="16"/>
        <v>111700</v>
      </c>
      <c r="S141" s="437" t="s">
        <v>586</v>
      </c>
      <c r="T141" s="429" t="s">
        <v>748</v>
      </c>
      <c r="U141" s="437" t="s">
        <v>519</v>
      </c>
      <c r="V141" s="477" t="s">
        <v>533</v>
      </c>
      <c r="W141" s="482" t="s">
        <v>752</v>
      </c>
      <c r="X141" s="448" t="s">
        <v>624</v>
      </c>
      <c r="Y141" s="429" t="s">
        <v>563</v>
      </c>
      <c r="Z141" s="429" t="s">
        <v>753</v>
      </c>
      <c r="AA141" s="431" t="s">
        <v>535</v>
      </c>
      <c r="AC141" s="407"/>
    </row>
    <row r="142" spans="1:29" s="381" customFormat="1" ht="40.200000000000003" customHeight="1" x14ac:dyDescent="0.25">
      <c r="A142" s="561"/>
      <c r="B142" s="486">
        <v>1</v>
      </c>
      <c r="C142" s="486">
        <v>1</v>
      </c>
      <c r="D142" s="486">
        <v>7</v>
      </c>
      <c r="E142" s="487">
        <v>1</v>
      </c>
      <c r="F142" s="562" t="s">
        <v>613</v>
      </c>
      <c r="G142" s="487">
        <v>7</v>
      </c>
      <c r="H142" s="563"/>
      <c r="I142" s="564" t="s">
        <v>615</v>
      </c>
      <c r="J142" s="565"/>
      <c r="K142" s="496"/>
      <c r="L142" s="450">
        <f>SUM(L143:L155)</f>
        <v>49</v>
      </c>
      <c r="M142" s="450"/>
      <c r="N142" s="450"/>
      <c r="O142" s="436">
        <f>SUM(O143:O155)</f>
        <v>1881800</v>
      </c>
      <c r="P142" s="436"/>
      <c r="Q142" s="436">
        <f t="shared" si="14"/>
        <v>1881800</v>
      </c>
      <c r="R142" s="436"/>
      <c r="S142" s="480"/>
      <c r="T142" s="471"/>
      <c r="U142" s="471"/>
      <c r="V142" s="471"/>
      <c r="W142" s="497"/>
      <c r="X142" s="498"/>
      <c r="Y142" s="471"/>
      <c r="Z142" s="471"/>
      <c r="AA142" s="475"/>
      <c r="AC142" s="407"/>
    </row>
    <row r="143" spans="1:29" s="381" customFormat="1" ht="40.200000000000003" customHeight="1" x14ac:dyDescent="0.25">
      <c r="A143" s="463"/>
      <c r="B143" s="403">
        <v>1</v>
      </c>
      <c r="C143" s="403">
        <v>1</v>
      </c>
      <c r="D143" s="403">
        <v>7</v>
      </c>
      <c r="E143" s="404">
        <v>1</v>
      </c>
      <c r="F143" s="404">
        <v>3</v>
      </c>
      <c r="G143" s="404">
        <v>7</v>
      </c>
      <c r="H143" s="405">
        <v>1</v>
      </c>
      <c r="I143" s="566" t="s">
        <v>576</v>
      </c>
      <c r="J143" s="567"/>
      <c r="K143" s="567"/>
      <c r="L143" s="568">
        <v>5</v>
      </c>
      <c r="M143" s="568" t="s">
        <v>18</v>
      </c>
      <c r="N143" s="569">
        <v>58000</v>
      </c>
      <c r="O143" s="570">
        <f t="shared" ref="O143:O155" si="17">L143*N143</f>
        <v>290000</v>
      </c>
      <c r="P143" s="571"/>
      <c r="Q143" s="572">
        <f t="shared" si="14"/>
        <v>290000</v>
      </c>
      <c r="R143" s="572">
        <f t="shared" ref="R143:R155" si="18">Q143/L143</f>
        <v>58000</v>
      </c>
      <c r="S143" s="572" t="s">
        <v>575</v>
      </c>
      <c r="T143" s="478" t="s">
        <v>574</v>
      </c>
      <c r="U143" s="437" t="s">
        <v>520</v>
      </c>
      <c r="V143" s="477" t="s">
        <v>68</v>
      </c>
      <c r="W143" s="430" t="s">
        <v>623</v>
      </c>
      <c r="X143" s="448" t="s">
        <v>624</v>
      </c>
      <c r="Y143" s="429" t="s">
        <v>596</v>
      </c>
      <c r="Z143" s="429" t="s">
        <v>639</v>
      </c>
      <c r="AA143" s="431" t="s">
        <v>60</v>
      </c>
      <c r="AC143" s="407"/>
    </row>
    <row r="144" spans="1:29" s="381" customFormat="1" ht="40.200000000000003" customHeight="1" x14ac:dyDescent="0.25">
      <c r="A144" s="463"/>
      <c r="B144" s="403">
        <v>1</v>
      </c>
      <c r="C144" s="403">
        <v>1</v>
      </c>
      <c r="D144" s="403">
        <v>7</v>
      </c>
      <c r="E144" s="404">
        <v>1</v>
      </c>
      <c r="F144" s="404">
        <v>3</v>
      </c>
      <c r="G144" s="404">
        <v>7</v>
      </c>
      <c r="H144" s="405">
        <v>2</v>
      </c>
      <c r="I144" s="573" t="s">
        <v>11</v>
      </c>
      <c r="J144" s="567"/>
      <c r="K144" s="567"/>
      <c r="L144" s="574">
        <v>3</v>
      </c>
      <c r="M144" s="574" t="s">
        <v>584</v>
      </c>
      <c r="N144" s="575">
        <v>11200</v>
      </c>
      <c r="O144" s="570">
        <f t="shared" si="17"/>
        <v>33600</v>
      </c>
      <c r="P144" s="571"/>
      <c r="Q144" s="572">
        <f t="shared" si="14"/>
        <v>33600</v>
      </c>
      <c r="R144" s="572">
        <f t="shared" si="18"/>
        <v>11200</v>
      </c>
      <c r="S144" s="572" t="s">
        <v>575</v>
      </c>
      <c r="T144" s="478" t="s">
        <v>574</v>
      </c>
      <c r="U144" s="437" t="s">
        <v>520</v>
      </c>
      <c r="V144" s="477" t="s">
        <v>68</v>
      </c>
      <c r="W144" s="430" t="s">
        <v>623</v>
      </c>
      <c r="X144" s="448" t="s">
        <v>624</v>
      </c>
      <c r="Y144" s="429" t="s">
        <v>596</v>
      </c>
      <c r="Z144" s="429" t="s">
        <v>639</v>
      </c>
      <c r="AA144" s="431" t="s">
        <v>60</v>
      </c>
      <c r="AC144" s="407"/>
    </row>
    <row r="145" spans="1:238" s="381" customFormat="1" ht="40.200000000000003" customHeight="1" x14ac:dyDescent="0.25">
      <c r="A145" s="463"/>
      <c r="B145" s="403">
        <v>1</v>
      </c>
      <c r="C145" s="403">
        <v>1</v>
      </c>
      <c r="D145" s="403">
        <v>7</v>
      </c>
      <c r="E145" s="404">
        <v>1</v>
      </c>
      <c r="F145" s="404">
        <v>3</v>
      </c>
      <c r="G145" s="404">
        <v>7</v>
      </c>
      <c r="H145" s="405">
        <v>2</v>
      </c>
      <c r="I145" s="573" t="s">
        <v>577</v>
      </c>
      <c r="J145" s="567"/>
      <c r="K145" s="567"/>
      <c r="L145" s="574">
        <v>2</v>
      </c>
      <c r="M145" s="574" t="s">
        <v>526</v>
      </c>
      <c r="N145" s="575">
        <v>20900</v>
      </c>
      <c r="O145" s="570">
        <f t="shared" si="17"/>
        <v>41800</v>
      </c>
      <c r="P145" s="571"/>
      <c r="Q145" s="572">
        <f t="shared" si="14"/>
        <v>41800</v>
      </c>
      <c r="R145" s="572">
        <f t="shared" si="18"/>
        <v>20900</v>
      </c>
      <c r="S145" s="572" t="s">
        <v>575</v>
      </c>
      <c r="T145" s="478" t="s">
        <v>574</v>
      </c>
      <c r="U145" s="437" t="s">
        <v>520</v>
      </c>
      <c r="V145" s="477" t="s">
        <v>68</v>
      </c>
      <c r="W145" s="430" t="s">
        <v>623</v>
      </c>
      <c r="X145" s="448" t="s">
        <v>624</v>
      </c>
      <c r="Y145" s="429" t="s">
        <v>596</v>
      </c>
      <c r="Z145" s="429" t="s">
        <v>639</v>
      </c>
      <c r="AA145" s="431" t="s">
        <v>60</v>
      </c>
      <c r="AC145" s="407"/>
    </row>
    <row r="146" spans="1:238" ht="47.4" customHeight="1" x14ac:dyDescent="0.25">
      <c r="A146" s="463"/>
      <c r="B146" s="403">
        <v>1</v>
      </c>
      <c r="C146" s="403">
        <v>1</v>
      </c>
      <c r="D146" s="403">
        <v>7</v>
      </c>
      <c r="E146" s="404">
        <v>1</v>
      </c>
      <c r="F146" s="404">
        <v>3</v>
      </c>
      <c r="G146" s="404">
        <v>7</v>
      </c>
      <c r="H146" s="405">
        <v>2</v>
      </c>
      <c r="I146" s="573" t="s">
        <v>10</v>
      </c>
      <c r="J146" s="567"/>
      <c r="K146" s="567"/>
      <c r="L146" s="574">
        <v>3</v>
      </c>
      <c r="M146" s="574" t="s">
        <v>526</v>
      </c>
      <c r="N146" s="575">
        <v>27200</v>
      </c>
      <c r="O146" s="570">
        <f t="shared" si="17"/>
        <v>81600</v>
      </c>
      <c r="P146" s="571"/>
      <c r="Q146" s="572">
        <f t="shared" si="14"/>
        <v>81600</v>
      </c>
      <c r="R146" s="572">
        <f t="shared" si="18"/>
        <v>27200</v>
      </c>
      <c r="S146" s="572" t="s">
        <v>575</v>
      </c>
      <c r="T146" s="478" t="s">
        <v>574</v>
      </c>
      <c r="U146" s="437" t="s">
        <v>520</v>
      </c>
      <c r="V146" s="477" t="s">
        <v>68</v>
      </c>
      <c r="W146" s="430" t="s">
        <v>623</v>
      </c>
      <c r="X146" s="448" t="s">
        <v>624</v>
      </c>
      <c r="Y146" s="429" t="s">
        <v>596</v>
      </c>
      <c r="Z146" s="429" t="s">
        <v>639</v>
      </c>
      <c r="AA146" s="431" t="s">
        <v>60</v>
      </c>
    </row>
    <row r="147" spans="1:238" s="7" customFormat="1" ht="16.2" customHeight="1" x14ac:dyDescent="0.25">
      <c r="A147" s="463"/>
      <c r="B147" s="403">
        <v>1</v>
      </c>
      <c r="C147" s="403">
        <v>1</v>
      </c>
      <c r="D147" s="403">
        <v>7</v>
      </c>
      <c r="E147" s="404">
        <v>1</v>
      </c>
      <c r="F147" s="404">
        <v>3</v>
      </c>
      <c r="G147" s="404">
        <v>7</v>
      </c>
      <c r="H147" s="405">
        <v>3</v>
      </c>
      <c r="I147" s="573" t="s">
        <v>578</v>
      </c>
      <c r="J147" s="567"/>
      <c r="K147" s="567"/>
      <c r="L147" s="574">
        <v>4</v>
      </c>
      <c r="M147" s="574" t="s">
        <v>18</v>
      </c>
      <c r="N147" s="575">
        <v>24600</v>
      </c>
      <c r="O147" s="570">
        <f t="shared" si="17"/>
        <v>98400</v>
      </c>
      <c r="P147" s="571"/>
      <c r="Q147" s="572">
        <f t="shared" si="14"/>
        <v>98400</v>
      </c>
      <c r="R147" s="572">
        <f t="shared" si="18"/>
        <v>24600</v>
      </c>
      <c r="S147" s="572" t="s">
        <v>575</v>
      </c>
      <c r="T147" s="478" t="s">
        <v>574</v>
      </c>
      <c r="U147" s="437" t="s">
        <v>520</v>
      </c>
      <c r="V147" s="477" t="s">
        <v>68</v>
      </c>
      <c r="W147" s="430" t="s">
        <v>623</v>
      </c>
      <c r="X147" s="448" t="s">
        <v>624</v>
      </c>
      <c r="Y147" s="429" t="s">
        <v>596</v>
      </c>
      <c r="Z147" s="429" t="s">
        <v>639</v>
      </c>
      <c r="AA147" s="431" t="s">
        <v>60</v>
      </c>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c r="HX147" s="10"/>
      <c r="HY147" s="10"/>
      <c r="HZ147" s="10"/>
      <c r="IA147" s="10"/>
      <c r="IB147" s="10"/>
      <c r="IC147" s="10"/>
      <c r="ID147" s="10"/>
    </row>
    <row r="148" spans="1:238" s="7" customFormat="1" ht="15" customHeight="1" x14ac:dyDescent="0.25">
      <c r="A148" s="463"/>
      <c r="B148" s="403">
        <v>1</v>
      </c>
      <c r="C148" s="403">
        <v>1</v>
      </c>
      <c r="D148" s="403">
        <v>7</v>
      </c>
      <c r="E148" s="404">
        <v>1</v>
      </c>
      <c r="F148" s="404">
        <v>3</v>
      </c>
      <c r="G148" s="404">
        <v>7</v>
      </c>
      <c r="H148" s="405">
        <v>1</v>
      </c>
      <c r="I148" s="527" t="s">
        <v>534</v>
      </c>
      <c r="J148" s="567"/>
      <c r="K148" s="567"/>
      <c r="L148" s="574">
        <v>3</v>
      </c>
      <c r="M148" s="574" t="s">
        <v>525</v>
      </c>
      <c r="N148" s="575">
        <v>48000</v>
      </c>
      <c r="O148" s="570">
        <f t="shared" si="17"/>
        <v>144000</v>
      </c>
      <c r="P148" s="571"/>
      <c r="Q148" s="572">
        <f t="shared" si="14"/>
        <v>144000</v>
      </c>
      <c r="R148" s="572">
        <f t="shared" si="18"/>
        <v>48000</v>
      </c>
      <c r="S148" s="572" t="s">
        <v>575</v>
      </c>
      <c r="T148" s="478" t="s">
        <v>574</v>
      </c>
      <c r="U148" s="437" t="s">
        <v>520</v>
      </c>
      <c r="V148" s="477" t="s">
        <v>68</v>
      </c>
      <c r="W148" s="430" t="s">
        <v>623</v>
      </c>
      <c r="X148" s="448" t="s">
        <v>624</v>
      </c>
      <c r="Y148" s="429" t="s">
        <v>596</v>
      </c>
      <c r="Z148" s="429" t="s">
        <v>639</v>
      </c>
      <c r="AA148" s="431" t="s">
        <v>60</v>
      </c>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row>
    <row r="149" spans="1:238" s="7" customFormat="1" ht="24.75" customHeight="1" x14ac:dyDescent="0.25">
      <c r="A149" s="463"/>
      <c r="B149" s="403">
        <v>1</v>
      </c>
      <c r="C149" s="403">
        <v>1</v>
      </c>
      <c r="D149" s="403">
        <v>7</v>
      </c>
      <c r="E149" s="404">
        <v>1</v>
      </c>
      <c r="F149" s="404">
        <v>3</v>
      </c>
      <c r="G149" s="404">
        <v>7</v>
      </c>
      <c r="H149" s="405">
        <v>1</v>
      </c>
      <c r="I149" s="527" t="s">
        <v>579</v>
      </c>
      <c r="J149" s="567"/>
      <c r="K149" s="567"/>
      <c r="L149" s="574">
        <v>4</v>
      </c>
      <c r="M149" s="574" t="s">
        <v>527</v>
      </c>
      <c r="N149" s="575">
        <v>82800</v>
      </c>
      <c r="O149" s="570">
        <f t="shared" si="17"/>
        <v>331200</v>
      </c>
      <c r="P149" s="571"/>
      <c r="Q149" s="572">
        <f t="shared" si="14"/>
        <v>331200</v>
      </c>
      <c r="R149" s="572">
        <f t="shared" si="18"/>
        <v>82800</v>
      </c>
      <c r="S149" s="572" t="s">
        <v>575</v>
      </c>
      <c r="T149" s="478" t="s">
        <v>574</v>
      </c>
      <c r="U149" s="437" t="s">
        <v>520</v>
      </c>
      <c r="V149" s="477" t="s">
        <v>68</v>
      </c>
      <c r="W149" s="430" t="s">
        <v>623</v>
      </c>
      <c r="X149" s="448" t="s">
        <v>624</v>
      </c>
      <c r="Y149" s="429" t="s">
        <v>596</v>
      </c>
      <c r="Z149" s="429" t="s">
        <v>639</v>
      </c>
      <c r="AA149" s="431" t="s">
        <v>60</v>
      </c>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c r="HX149" s="10"/>
      <c r="HY149" s="10"/>
      <c r="HZ149" s="10"/>
      <c r="IA149" s="10"/>
      <c r="IB149" s="10"/>
      <c r="IC149" s="10"/>
      <c r="ID149" s="10"/>
    </row>
    <row r="150" spans="1:238" s="7" customFormat="1" ht="22.5" customHeight="1" x14ac:dyDescent="0.25">
      <c r="A150" s="463"/>
      <c r="B150" s="403">
        <v>1</v>
      </c>
      <c r="C150" s="403">
        <v>1</v>
      </c>
      <c r="D150" s="403">
        <v>7</v>
      </c>
      <c r="E150" s="404">
        <v>1</v>
      </c>
      <c r="F150" s="404">
        <v>3</v>
      </c>
      <c r="G150" s="404">
        <v>7</v>
      </c>
      <c r="H150" s="405">
        <v>1</v>
      </c>
      <c r="I150" s="527" t="s">
        <v>12</v>
      </c>
      <c r="J150" s="567"/>
      <c r="K150" s="567"/>
      <c r="L150" s="574">
        <v>2</v>
      </c>
      <c r="M150" s="574" t="s">
        <v>18</v>
      </c>
      <c r="N150" s="575">
        <v>50700</v>
      </c>
      <c r="O150" s="570">
        <f t="shared" si="17"/>
        <v>101400</v>
      </c>
      <c r="P150" s="571"/>
      <c r="Q150" s="572">
        <f t="shared" si="14"/>
        <v>101400</v>
      </c>
      <c r="R150" s="572">
        <f t="shared" si="18"/>
        <v>50700</v>
      </c>
      <c r="S150" s="572" t="s">
        <v>575</v>
      </c>
      <c r="T150" s="478" t="s">
        <v>574</v>
      </c>
      <c r="U150" s="437" t="s">
        <v>520</v>
      </c>
      <c r="V150" s="477" t="s">
        <v>68</v>
      </c>
      <c r="W150" s="430" t="s">
        <v>623</v>
      </c>
      <c r="X150" s="448" t="s">
        <v>624</v>
      </c>
      <c r="Y150" s="429" t="s">
        <v>596</v>
      </c>
      <c r="Z150" s="429" t="s">
        <v>639</v>
      </c>
      <c r="AA150" s="431" t="s">
        <v>60</v>
      </c>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c r="HX150" s="10"/>
      <c r="HY150" s="10"/>
      <c r="HZ150" s="10"/>
      <c r="IA150" s="10"/>
      <c r="IB150" s="10"/>
      <c r="IC150" s="10"/>
      <c r="ID150" s="10"/>
    </row>
    <row r="151" spans="1:238" s="7" customFormat="1" ht="22.5" customHeight="1" x14ac:dyDescent="0.25">
      <c r="A151" s="463"/>
      <c r="B151" s="403">
        <v>1</v>
      </c>
      <c r="C151" s="403">
        <v>1</v>
      </c>
      <c r="D151" s="403">
        <v>7</v>
      </c>
      <c r="E151" s="404">
        <v>1</v>
      </c>
      <c r="F151" s="404">
        <v>3</v>
      </c>
      <c r="G151" s="404">
        <v>7</v>
      </c>
      <c r="H151" s="405">
        <v>2</v>
      </c>
      <c r="I151" s="527" t="s">
        <v>580</v>
      </c>
      <c r="J151" s="567"/>
      <c r="K151" s="567"/>
      <c r="L151" s="574">
        <v>5</v>
      </c>
      <c r="M151" s="574" t="s">
        <v>585</v>
      </c>
      <c r="N151" s="575">
        <v>27300</v>
      </c>
      <c r="O151" s="570">
        <f t="shared" si="17"/>
        <v>136500</v>
      </c>
      <c r="P151" s="571"/>
      <c r="Q151" s="572">
        <f t="shared" si="14"/>
        <v>136500</v>
      </c>
      <c r="R151" s="572">
        <f t="shared" si="18"/>
        <v>27300</v>
      </c>
      <c r="S151" s="572" t="s">
        <v>575</v>
      </c>
      <c r="T151" s="478" t="s">
        <v>574</v>
      </c>
      <c r="U151" s="437" t="s">
        <v>520</v>
      </c>
      <c r="V151" s="477" t="s">
        <v>68</v>
      </c>
      <c r="W151" s="430" t="s">
        <v>623</v>
      </c>
      <c r="X151" s="448" t="s">
        <v>624</v>
      </c>
      <c r="Y151" s="429" t="s">
        <v>596</v>
      </c>
      <c r="Z151" s="429" t="s">
        <v>639</v>
      </c>
      <c r="AA151" s="431" t="s">
        <v>60</v>
      </c>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row>
    <row r="152" spans="1:238" s="7" customFormat="1" ht="21" customHeight="1" x14ac:dyDescent="0.25">
      <c r="A152" s="463"/>
      <c r="B152" s="403">
        <v>1</v>
      </c>
      <c r="C152" s="403">
        <v>1</v>
      </c>
      <c r="D152" s="403">
        <v>7</v>
      </c>
      <c r="E152" s="404">
        <v>1</v>
      </c>
      <c r="F152" s="404">
        <v>3</v>
      </c>
      <c r="G152" s="404">
        <v>7</v>
      </c>
      <c r="H152" s="405">
        <v>2</v>
      </c>
      <c r="I152" s="527" t="s">
        <v>62</v>
      </c>
      <c r="J152" s="567"/>
      <c r="K152" s="567"/>
      <c r="L152" s="574">
        <v>5</v>
      </c>
      <c r="M152" s="574" t="s">
        <v>19</v>
      </c>
      <c r="N152" s="575">
        <v>40800</v>
      </c>
      <c r="O152" s="570">
        <f t="shared" si="17"/>
        <v>204000</v>
      </c>
      <c r="P152" s="571"/>
      <c r="Q152" s="572">
        <f t="shared" si="14"/>
        <v>204000</v>
      </c>
      <c r="R152" s="572">
        <f t="shared" si="18"/>
        <v>40800</v>
      </c>
      <c r="S152" s="572" t="s">
        <v>575</v>
      </c>
      <c r="T152" s="478" t="s">
        <v>574</v>
      </c>
      <c r="U152" s="437" t="s">
        <v>520</v>
      </c>
      <c r="V152" s="477" t="s">
        <v>68</v>
      </c>
      <c r="W152" s="430" t="s">
        <v>623</v>
      </c>
      <c r="X152" s="448" t="s">
        <v>624</v>
      </c>
      <c r="Y152" s="429" t="s">
        <v>596</v>
      </c>
      <c r="Z152" s="429" t="s">
        <v>639</v>
      </c>
      <c r="AA152" s="431" t="s">
        <v>60</v>
      </c>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c r="HX152" s="10"/>
      <c r="HY152" s="10"/>
      <c r="HZ152" s="10"/>
      <c r="IA152" s="10"/>
      <c r="IB152" s="10"/>
      <c r="IC152" s="10"/>
      <c r="ID152" s="10"/>
    </row>
    <row r="153" spans="1:238" s="8" customFormat="1" ht="26.25" customHeight="1" x14ac:dyDescent="0.25">
      <c r="A153" s="463"/>
      <c r="B153" s="403">
        <v>1</v>
      </c>
      <c r="C153" s="403">
        <v>1</v>
      </c>
      <c r="D153" s="403">
        <v>7</v>
      </c>
      <c r="E153" s="404">
        <v>1</v>
      </c>
      <c r="F153" s="404">
        <v>3</v>
      </c>
      <c r="G153" s="404">
        <v>7</v>
      </c>
      <c r="H153" s="405">
        <v>2</v>
      </c>
      <c r="I153" s="573" t="s">
        <v>581</v>
      </c>
      <c r="J153" s="567"/>
      <c r="K153" s="567"/>
      <c r="L153" s="574">
        <v>4</v>
      </c>
      <c r="M153" s="574" t="s">
        <v>18</v>
      </c>
      <c r="N153" s="575">
        <v>43800</v>
      </c>
      <c r="O153" s="570">
        <f t="shared" si="17"/>
        <v>175200</v>
      </c>
      <c r="P153" s="571"/>
      <c r="Q153" s="572">
        <f t="shared" si="14"/>
        <v>175200</v>
      </c>
      <c r="R153" s="572">
        <f t="shared" si="18"/>
        <v>43800</v>
      </c>
      <c r="S153" s="572" t="s">
        <v>575</v>
      </c>
      <c r="T153" s="478" t="s">
        <v>574</v>
      </c>
      <c r="U153" s="437" t="s">
        <v>520</v>
      </c>
      <c r="V153" s="477" t="s">
        <v>68</v>
      </c>
      <c r="W153" s="430" t="s">
        <v>623</v>
      </c>
      <c r="X153" s="448" t="s">
        <v>624</v>
      </c>
      <c r="Y153" s="429" t="s">
        <v>596</v>
      </c>
      <c r="Z153" s="429" t="s">
        <v>639</v>
      </c>
      <c r="AA153" s="431" t="s">
        <v>60</v>
      </c>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c r="ET153" s="11"/>
      <c r="EU153" s="11"/>
      <c r="EV153" s="11"/>
      <c r="EW153" s="11"/>
      <c r="EX153" s="11"/>
      <c r="EY153" s="11"/>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c r="GB153" s="11"/>
      <c r="GC153" s="11"/>
      <c r="GD153" s="11"/>
      <c r="GE153" s="11"/>
      <c r="GF153" s="11"/>
      <c r="GG153" s="11"/>
      <c r="GH153" s="11"/>
      <c r="GI153" s="11"/>
      <c r="GJ153" s="11"/>
      <c r="GK153" s="11"/>
      <c r="GL153" s="11"/>
      <c r="GM153" s="11"/>
      <c r="GN153" s="11"/>
      <c r="GO153" s="11"/>
      <c r="GP153" s="11"/>
      <c r="GQ153" s="11"/>
      <c r="GR153" s="11"/>
      <c r="GS153" s="11"/>
      <c r="GT153" s="11"/>
      <c r="GU153" s="11"/>
      <c r="GV153" s="11"/>
      <c r="GW153" s="11"/>
      <c r="GX153" s="11"/>
      <c r="GY153" s="11"/>
      <c r="GZ153" s="11"/>
      <c r="HA153" s="11"/>
      <c r="HB153" s="11"/>
      <c r="HC153" s="11"/>
      <c r="HD153" s="11"/>
      <c r="HE153" s="11"/>
      <c r="HF153" s="11"/>
      <c r="HG153" s="11"/>
      <c r="HH153" s="11"/>
      <c r="HI153" s="11"/>
      <c r="HJ153" s="11"/>
      <c r="HK153" s="11"/>
      <c r="HL153" s="11"/>
      <c r="HM153" s="11"/>
      <c r="HN153" s="11"/>
      <c r="HO153" s="11"/>
      <c r="HP153" s="11"/>
      <c r="HQ153" s="11"/>
      <c r="HR153" s="11"/>
      <c r="HS153" s="11"/>
      <c r="HT153" s="11"/>
      <c r="HU153" s="11"/>
      <c r="HV153" s="11"/>
      <c r="HW153" s="11"/>
      <c r="HX153" s="11"/>
      <c r="HY153" s="11"/>
      <c r="HZ153" s="11"/>
      <c r="IA153" s="11"/>
      <c r="IB153" s="11"/>
      <c r="IC153" s="11"/>
      <c r="ID153" s="11"/>
    </row>
    <row r="154" spans="1:238" s="8" customFormat="1" ht="39.6" x14ac:dyDescent="0.25">
      <c r="A154" s="463"/>
      <c r="B154" s="403">
        <v>1</v>
      </c>
      <c r="C154" s="403">
        <v>1</v>
      </c>
      <c r="D154" s="403">
        <v>7</v>
      </c>
      <c r="E154" s="404">
        <v>1</v>
      </c>
      <c r="F154" s="404">
        <v>3</v>
      </c>
      <c r="G154" s="404">
        <v>7</v>
      </c>
      <c r="H154" s="405">
        <v>1</v>
      </c>
      <c r="I154" s="573" t="s">
        <v>582</v>
      </c>
      <c r="J154" s="567"/>
      <c r="K154" s="567"/>
      <c r="L154" s="574">
        <v>5</v>
      </c>
      <c r="M154" s="574" t="s">
        <v>585</v>
      </c>
      <c r="N154" s="575">
        <v>44100</v>
      </c>
      <c r="O154" s="570">
        <f t="shared" si="17"/>
        <v>220500</v>
      </c>
      <c r="P154" s="571"/>
      <c r="Q154" s="572">
        <f t="shared" si="14"/>
        <v>220500</v>
      </c>
      <c r="R154" s="572">
        <f t="shared" si="18"/>
        <v>44100</v>
      </c>
      <c r="S154" s="572" t="s">
        <v>575</v>
      </c>
      <c r="T154" s="478" t="s">
        <v>574</v>
      </c>
      <c r="U154" s="437" t="s">
        <v>520</v>
      </c>
      <c r="V154" s="477" t="s">
        <v>68</v>
      </c>
      <c r="W154" s="430" t="s">
        <v>623</v>
      </c>
      <c r="X154" s="448" t="s">
        <v>624</v>
      </c>
      <c r="Y154" s="429" t="s">
        <v>596</v>
      </c>
      <c r="Z154" s="429" t="s">
        <v>639</v>
      </c>
      <c r="AA154" s="431" t="s">
        <v>60</v>
      </c>
    </row>
    <row r="155" spans="1:238" ht="27" thickBot="1" x14ac:dyDescent="0.3">
      <c r="A155" s="553"/>
      <c r="B155" s="440">
        <v>1</v>
      </c>
      <c r="C155" s="440">
        <v>1</v>
      </c>
      <c r="D155" s="440">
        <v>7</v>
      </c>
      <c r="E155" s="441">
        <v>1</v>
      </c>
      <c r="F155" s="441">
        <v>3</v>
      </c>
      <c r="G155" s="441">
        <v>7</v>
      </c>
      <c r="H155" s="442">
        <v>2</v>
      </c>
      <c r="I155" s="576" t="s">
        <v>583</v>
      </c>
      <c r="J155" s="577"/>
      <c r="K155" s="577"/>
      <c r="L155" s="578">
        <v>4</v>
      </c>
      <c r="M155" s="578" t="s">
        <v>18</v>
      </c>
      <c r="N155" s="579">
        <v>5900</v>
      </c>
      <c r="O155" s="580">
        <f t="shared" si="17"/>
        <v>23600</v>
      </c>
      <c r="P155" s="581"/>
      <c r="Q155" s="582">
        <f t="shared" si="14"/>
        <v>23600</v>
      </c>
      <c r="R155" s="582">
        <f t="shared" si="18"/>
        <v>5900</v>
      </c>
      <c r="S155" s="582" t="s">
        <v>575</v>
      </c>
      <c r="T155" s="479" t="s">
        <v>574</v>
      </c>
      <c r="U155" s="583" t="s">
        <v>520</v>
      </c>
      <c r="V155" s="584">
        <v>0</v>
      </c>
      <c r="W155" s="455" t="s">
        <v>623</v>
      </c>
      <c r="X155" s="468" t="s">
        <v>624</v>
      </c>
      <c r="Y155" s="584" t="s">
        <v>596</v>
      </c>
      <c r="Z155" s="584" t="s">
        <v>639</v>
      </c>
      <c r="AA155" s="456" t="s">
        <v>60</v>
      </c>
    </row>
    <row r="156" spans="1:238" ht="14.4" thickBot="1" x14ac:dyDescent="0.3">
      <c r="A156" s="609"/>
      <c r="B156" s="610">
        <v>1</v>
      </c>
      <c r="C156" s="610">
        <v>1</v>
      </c>
      <c r="D156" s="610">
        <v>7</v>
      </c>
      <c r="E156" s="611">
        <v>1</v>
      </c>
      <c r="F156" s="612" t="s">
        <v>613</v>
      </c>
      <c r="G156" s="611">
        <v>8</v>
      </c>
      <c r="H156" s="613"/>
      <c r="I156" s="614" t="s">
        <v>662</v>
      </c>
      <c r="J156" s="615"/>
      <c r="K156" s="615"/>
      <c r="L156" s="616">
        <f>SUM(L157:L161)</f>
        <v>30</v>
      </c>
      <c r="M156" s="615"/>
      <c r="N156" s="617"/>
      <c r="O156" s="585">
        <f>SUM(O157:O161)</f>
        <v>1586000</v>
      </c>
      <c r="P156" s="585"/>
      <c r="Q156" s="585">
        <f t="shared" si="14"/>
        <v>1586000</v>
      </c>
      <c r="R156" s="585"/>
      <c r="S156" s="472"/>
      <c r="T156" s="472"/>
      <c r="U156" s="472"/>
      <c r="V156" s="472"/>
      <c r="W156" s="586"/>
      <c r="X156" s="587"/>
      <c r="Y156" s="472"/>
      <c r="Z156" s="472"/>
      <c r="AA156" s="587"/>
    </row>
    <row r="157" spans="1:238" ht="39.6" x14ac:dyDescent="0.25">
      <c r="A157" s="607"/>
      <c r="B157" s="588">
        <v>1</v>
      </c>
      <c r="C157" s="588">
        <v>1</v>
      </c>
      <c r="D157" s="588">
        <v>7</v>
      </c>
      <c r="E157" s="589">
        <v>1</v>
      </c>
      <c r="F157" s="589">
        <v>3</v>
      </c>
      <c r="G157" s="589">
        <v>8</v>
      </c>
      <c r="H157" s="608" t="s">
        <v>668</v>
      </c>
      <c r="I157" s="590" t="s">
        <v>663</v>
      </c>
      <c r="J157" s="591"/>
      <c r="K157" s="591"/>
      <c r="L157" s="626">
        <v>5</v>
      </c>
      <c r="M157" s="591" t="s">
        <v>18</v>
      </c>
      <c r="N157" s="592">
        <v>57800</v>
      </c>
      <c r="O157" s="593">
        <f t="shared" ref="O157:O160" si="19">L157*N157</f>
        <v>289000</v>
      </c>
      <c r="P157" s="593">
        <v>0</v>
      </c>
      <c r="Q157" s="593">
        <f t="shared" si="14"/>
        <v>289000</v>
      </c>
      <c r="R157" s="593">
        <v>51900</v>
      </c>
      <c r="S157" s="594" t="s">
        <v>553</v>
      </c>
      <c r="T157" s="473" t="s">
        <v>552</v>
      </c>
      <c r="U157" s="594" t="s">
        <v>554</v>
      </c>
      <c r="V157" s="473" t="s">
        <v>551</v>
      </c>
      <c r="W157" s="455" t="s">
        <v>641</v>
      </c>
      <c r="X157" s="468" t="s">
        <v>624</v>
      </c>
      <c r="Y157" s="473" t="s">
        <v>532</v>
      </c>
      <c r="Z157" s="584" t="s">
        <v>669</v>
      </c>
      <c r="AA157" s="456" t="s">
        <v>60</v>
      </c>
    </row>
    <row r="158" spans="1:238" ht="39.6" x14ac:dyDescent="0.25">
      <c r="A158" s="432"/>
      <c r="B158" s="420">
        <v>1</v>
      </c>
      <c r="C158" s="420">
        <v>1</v>
      </c>
      <c r="D158" s="420">
        <v>7</v>
      </c>
      <c r="E158" s="421">
        <v>1</v>
      </c>
      <c r="F158" s="421">
        <v>3</v>
      </c>
      <c r="G158" s="421">
        <v>8</v>
      </c>
      <c r="H158" s="556" t="s">
        <v>668</v>
      </c>
      <c r="I158" s="439" t="s">
        <v>664</v>
      </c>
      <c r="J158" s="424"/>
      <c r="K158" s="424"/>
      <c r="L158" s="451">
        <v>5</v>
      </c>
      <c r="M158" s="424" t="s">
        <v>18</v>
      </c>
      <c r="N158" s="595">
        <v>63000</v>
      </c>
      <c r="O158" s="426">
        <f t="shared" si="19"/>
        <v>315000</v>
      </c>
      <c r="P158" s="426">
        <v>0</v>
      </c>
      <c r="Q158" s="426">
        <f t="shared" si="14"/>
        <v>315000</v>
      </c>
      <c r="R158" s="426">
        <v>57100</v>
      </c>
      <c r="S158" s="427" t="s">
        <v>553</v>
      </c>
      <c r="T158" s="429" t="s">
        <v>552</v>
      </c>
      <c r="U158" s="427" t="s">
        <v>554</v>
      </c>
      <c r="V158" s="429" t="s">
        <v>551</v>
      </c>
      <c r="W158" s="455" t="s">
        <v>641</v>
      </c>
      <c r="X158" s="468" t="s">
        <v>624</v>
      </c>
      <c r="Y158" s="473" t="s">
        <v>532</v>
      </c>
      <c r="Z158" s="584" t="s">
        <v>669</v>
      </c>
      <c r="AA158" s="456" t="s">
        <v>60</v>
      </c>
    </row>
    <row r="159" spans="1:238" ht="39.6" x14ac:dyDescent="0.25">
      <c r="A159" s="432"/>
      <c r="B159" s="420">
        <v>1</v>
      </c>
      <c r="C159" s="420">
        <v>1</v>
      </c>
      <c r="D159" s="420">
        <v>7</v>
      </c>
      <c r="E159" s="421">
        <v>1</v>
      </c>
      <c r="F159" s="421">
        <v>3</v>
      </c>
      <c r="G159" s="421">
        <v>8</v>
      </c>
      <c r="H159" s="556" t="s">
        <v>668</v>
      </c>
      <c r="I159" s="439" t="s">
        <v>665</v>
      </c>
      <c r="J159" s="424"/>
      <c r="K159" s="424"/>
      <c r="L159" s="451">
        <v>5</v>
      </c>
      <c r="M159" s="424" t="s">
        <v>18</v>
      </c>
      <c r="N159" s="595">
        <v>63000</v>
      </c>
      <c r="O159" s="426">
        <f t="shared" si="19"/>
        <v>315000</v>
      </c>
      <c r="P159" s="426">
        <v>0</v>
      </c>
      <c r="Q159" s="426">
        <f t="shared" si="14"/>
        <v>315000</v>
      </c>
      <c r="R159" s="426">
        <v>62200</v>
      </c>
      <c r="S159" s="427" t="s">
        <v>553</v>
      </c>
      <c r="T159" s="429" t="s">
        <v>552</v>
      </c>
      <c r="U159" s="427" t="s">
        <v>554</v>
      </c>
      <c r="V159" s="429" t="s">
        <v>551</v>
      </c>
      <c r="W159" s="455" t="s">
        <v>641</v>
      </c>
      <c r="X159" s="468" t="s">
        <v>624</v>
      </c>
      <c r="Y159" s="473" t="s">
        <v>532</v>
      </c>
      <c r="Z159" s="584" t="s">
        <v>669</v>
      </c>
      <c r="AA159" s="456" t="s">
        <v>60</v>
      </c>
    </row>
    <row r="160" spans="1:238" ht="39.6" x14ac:dyDescent="0.25">
      <c r="A160" s="432"/>
      <c r="B160" s="420">
        <v>1</v>
      </c>
      <c r="C160" s="420">
        <v>1</v>
      </c>
      <c r="D160" s="420">
        <v>7</v>
      </c>
      <c r="E160" s="421">
        <v>1</v>
      </c>
      <c r="F160" s="421">
        <v>3</v>
      </c>
      <c r="G160" s="421">
        <v>8</v>
      </c>
      <c r="H160" s="556" t="s">
        <v>668</v>
      </c>
      <c r="I160" s="439" t="s">
        <v>666</v>
      </c>
      <c r="J160" s="424"/>
      <c r="K160" s="424"/>
      <c r="L160" s="451">
        <v>5</v>
      </c>
      <c r="M160" s="424" t="s">
        <v>18</v>
      </c>
      <c r="N160" s="595">
        <v>105000</v>
      </c>
      <c r="O160" s="426">
        <f t="shared" si="19"/>
        <v>525000</v>
      </c>
      <c r="P160" s="426">
        <v>0</v>
      </c>
      <c r="Q160" s="426">
        <f t="shared" si="14"/>
        <v>525000</v>
      </c>
      <c r="R160" s="426">
        <v>22900</v>
      </c>
      <c r="S160" s="427" t="s">
        <v>553</v>
      </c>
      <c r="T160" s="429" t="s">
        <v>552</v>
      </c>
      <c r="U160" s="427" t="s">
        <v>554</v>
      </c>
      <c r="V160" s="429" t="s">
        <v>551</v>
      </c>
      <c r="W160" s="455" t="s">
        <v>641</v>
      </c>
      <c r="X160" s="468" t="s">
        <v>624</v>
      </c>
      <c r="Y160" s="473" t="s">
        <v>532</v>
      </c>
      <c r="Z160" s="584" t="s">
        <v>669</v>
      </c>
      <c r="AA160" s="456" t="s">
        <v>60</v>
      </c>
    </row>
    <row r="161" spans="1:27" ht="39.6" x14ac:dyDescent="0.25">
      <c r="A161" s="432"/>
      <c r="B161" s="420">
        <v>1</v>
      </c>
      <c r="C161" s="420">
        <v>1</v>
      </c>
      <c r="D161" s="420">
        <v>7</v>
      </c>
      <c r="E161" s="421">
        <v>1</v>
      </c>
      <c r="F161" s="421">
        <v>3</v>
      </c>
      <c r="G161" s="421">
        <v>8</v>
      </c>
      <c r="H161" s="556" t="s">
        <v>667</v>
      </c>
      <c r="I161" s="439" t="s">
        <v>599</v>
      </c>
      <c r="J161" s="424"/>
      <c r="K161" s="424"/>
      <c r="L161" s="451">
        <v>10</v>
      </c>
      <c r="M161" s="424" t="s">
        <v>61</v>
      </c>
      <c r="N161" s="595">
        <v>14200</v>
      </c>
      <c r="O161" s="426">
        <f>L161*N161</f>
        <v>142000</v>
      </c>
      <c r="P161" s="426">
        <v>0</v>
      </c>
      <c r="Q161" s="426">
        <f>O161+P161</f>
        <v>142000</v>
      </c>
      <c r="R161" s="426">
        <v>38800</v>
      </c>
      <c r="S161" s="427" t="s">
        <v>553</v>
      </c>
      <c r="T161" s="429" t="s">
        <v>552</v>
      </c>
      <c r="U161" s="427" t="s">
        <v>554</v>
      </c>
      <c r="V161" s="429" t="s">
        <v>551</v>
      </c>
      <c r="W161" s="455" t="s">
        <v>641</v>
      </c>
      <c r="X161" s="468" t="s">
        <v>624</v>
      </c>
      <c r="Y161" s="473" t="s">
        <v>532</v>
      </c>
      <c r="Z161" s="584" t="s">
        <v>669</v>
      </c>
      <c r="AA161" s="456" t="s">
        <v>60</v>
      </c>
    </row>
    <row r="162" spans="1:27" x14ac:dyDescent="0.25">
      <c r="A162" s="596"/>
      <c r="B162" s="1232" t="s">
        <v>17</v>
      </c>
      <c r="C162" s="1233"/>
      <c r="D162" s="1233"/>
      <c r="E162" s="1233"/>
      <c r="F162" s="1233"/>
      <c r="G162" s="1233"/>
      <c r="H162" s="1233"/>
      <c r="I162" s="1233"/>
      <c r="J162" s="1233"/>
      <c r="K162" s="1233"/>
      <c r="L162" s="1233"/>
      <c r="M162" s="1233"/>
      <c r="N162" s="1234"/>
      <c r="O162" s="597">
        <f>O20+O33+O104+O124+O127+O142+O156</f>
        <v>50292900</v>
      </c>
      <c r="P162" s="597">
        <f t="shared" ref="P162:R162" si="20">P20+P33+P104+P124+P127+P142+P156</f>
        <v>0</v>
      </c>
      <c r="Q162" s="597">
        <f t="shared" si="20"/>
        <v>50292900</v>
      </c>
      <c r="R162" s="597">
        <f t="shared" si="20"/>
        <v>0</v>
      </c>
      <c r="S162" s="598"/>
      <c r="T162" s="598"/>
      <c r="U162" s="598"/>
      <c r="V162" s="598"/>
      <c r="W162" s="598"/>
      <c r="X162" s="598"/>
      <c r="Y162" s="598"/>
      <c r="Z162" s="598"/>
      <c r="AA162" s="598"/>
    </row>
    <row r="163" spans="1:27" x14ac:dyDescent="0.25">
      <c r="Q163" s="383"/>
    </row>
    <row r="164" spans="1:27" ht="24.6" x14ac:dyDescent="0.25">
      <c r="A164" s="7"/>
      <c r="B164" s="375"/>
      <c r="C164" s="375"/>
      <c r="D164" s="375"/>
      <c r="E164" s="375"/>
      <c r="F164" s="375"/>
      <c r="G164" s="375"/>
      <c r="H164" s="375"/>
      <c r="I164" s="384"/>
      <c r="J164" s="375"/>
      <c r="K164" s="375"/>
      <c r="L164" s="375"/>
      <c r="M164" s="375"/>
      <c r="N164" s="385"/>
      <c r="O164" s="378"/>
      <c r="P164" s="375"/>
      <c r="Q164" s="375"/>
      <c r="R164" s="375"/>
      <c r="S164" s="375"/>
      <c r="T164" s="375"/>
      <c r="U164" s="398" t="s">
        <v>874</v>
      </c>
      <c r="V164" s="375"/>
      <c r="W164" s="375"/>
      <c r="X164" s="375"/>
      <c r="Y164" s="375"/>
      <c r="Z164" s="375"/>
      <c r="AA164" s="375"/>
    </row>
    <row r="165" spans="1:27" ht="24.6" x14ac:dyDescent="0.25">
      <c r="A165" s="7"/>
      <c r="B165" s="386"/>
      <c r="C165" s="386"/>
      <c r="D165" s="386"/>
      <c r="E165" s="386"/>
      <c r="F165" s="386"/>
      <c r="G165" s="386"/>
      <c r="H165" s="386"/>
      <c r="I165" s="387"/>
      <c r="J165" s="397"/>
      <c r="K165" s="384"/>
      <c r="L165" s="375"/>
      <c r="M165" s="375"/>
      <c r="N165" s="375"/>
      <c r="O165" s="375"/>
      <c r="P165" s="375"/>
      <c r="Q165" s="375"/>
      <c r="R165" s="399"/>
      <c r="S165" s="375"/>
      <c r="T165" s="375"/>
      <c r="U165" s="398" t="s">
        <v>595</v>
      </c>
      <c r="V165" s="375"/>
      <c r="W165" s="375"/>
      <c r="X165" s="375"/>
      <c r="Y165" s="375"/>
      <c r="Z165" s="375"/>
      <c r="AA165" s="375"/>
    </row>
    <row r="166" spans="1:27" ht="24.6" x14ac:dyDescent="0.25">
      <c r="A166" s="7"/>
      <c r="B166" s="386"/>
      <c r="C166" s="386"/>
      <c r="D166" s="386"/>
      <c r="E166" s="386"/>
      <c r="F166" s="386"/>
      <c r="G166" s="386"/>
      <c r="H166" s="386"/>
      <c r="I166" s="388"/>
      <c r="J166" s="387"/>
      <c r="K166" s="384"/>
      <c r="L166" s="375"/>
      <c r="M166" s="375"/>
      <c r="N166" s="375"/>
      <c r="O166" s="375"/>
      <c r="P166" s="375"/>
      <c r="Q166" s="375"/>
      <c r="R166" s="375"/>
      <c r="S166" s="375"/>
      <c r="T166" s="375"/>
      <c r="U166" s="398" t="s">
        <v>9</v>
      </c>
      <c r="V166" s="375"/>
      <c r="W166" s="375"/>
      <c r="X166" s="375"/>
      <c r="Y166" s="375"/>
      <c r="Z166" s="375"/>
      <c r="AA166" s="375"/>
    </row>
    <row r="167" spans="1:27" ht="24.6" x14ac:dyDescent="0.25">
      <c r="A167" s="7"/>
      <c r="B167" s="386"/>
      <c r="C167" s="386"/>
      <c r="D167" s="386"/>
      <c r="E167" s="386"/>
      <c r="F167" s="386"/>
      <c r="G167" s="386"/>
      <c r="H167" s="386"/>
      <c r="I167" s="388"/>
      <c r="J167" s="388"/>
      <c r="K167" s="389"/>
      <c r="L167" s="389"/>
      <c r="M167" s="376"/>
      <c r="N167" s="376"/>
      <c r="O167" s="376"/>
      <c r="P167" s="376"/>
      <c r="Q167" s="376"/>
      <c r="R167" s="376"/>
      <c r="S167" s="376"/>
      <c r="T167" s="380"/>
      <c r="U167" s="379"/>
      <c r="V167" s="380"/>
      <c r="W167" s="376"/>
      <c r="X167" s="376"/>
      <c r="Y167" s="376"/>
      <c r="Z167" s="376"/>
      <c r="AA167" s="376"/>
    </row>
    <row r="168" spans="1:27" ht="24.6" x14ac:dyDescent="0.25">
      <c r="A168" s="7"/>
      <c r="B168" s="390"/>
      <c r="C168" s="390"/>
      <c r="D168" s="390"/>
      <c r="E168" s="390"/>
      <c r="F168" s="390"/>
      <c r="G168" s="390"/>
      <c r="H168" s="390"/>
      <c r="I168" s="389"/>
      <c r="J168" s="391"/>
      <c r="K168" s="389"/>
      <c r="L168" s="392"/>
      <c r="M168" s="389"/>
      <c r="N168" s="376"/>
      <c r="O168" s="376"/>
      <c r="P168" s="376"/>
      <c r="Q168" s="376"/>
      <c r="R168" s="376"/>
      <c r="S168" s="376"/>
      <c r="T168" s="380"/>
      <c r="U168" s="379"/>
      <c r="V168" s="380"/>
      <c r="W168" s="376"/>
      <c r="X168" s="376"/>
      <c r="Y168" s="376"/>
      <c r="Z168" s="376"/>
      <c r="AA168" s="376"/>
    </row>
    <row r="169" spans="1:27" ht="24.6" x14ac:dyDescent="0.25">
      <c r="A169" s="7"/>
      <c r="B169" s="390"/>
      <c r="C169" s="390"/>
      <c r="D169" s="390"/>
      <c r="E169" s="390"/>
      <c r="F169" s="390"/>
      <c r="G169" s="390"/>
      <c r="H169" s="390"/>
      <c r="I169" s="389"/>
      <c r="J169" s="391"/>
      <c r="K169" s="389"/>
      <c r="L169" s="376"/>
      <c r="M169" s="376"/>
      <c r="N169" s="376"/>
      <c r="O169" s="376"/>
      <c r="P169" s="376"/>
      <c r="Q169" s="376"/>
      <c r="R169" s="376"/>
      <c r="S169" s="376"/>
      <c r="T169" s="380"/>
      <c r="U169" s="379"/>
      <c r="V169" s="380"/>
      <c r="W169" s="376"/>
      <c r="X169" s="376"/>
      <c r="Y169" s="376"/>
      <c r="Z169" s="376"/>
      <c r="AA169" s="376"/>
    </row>
    <row r="170" spans="1:27" ht="24.6" x14ac:dyDescent="0.25">
      <c r="A170" s="8"/>
      <c r="B170" s="393"/>
      <c r="C170" s="393"/>
      <c r="D170" s="393"/>
      <c r="E170" s="393"/>
      <c r="F170" s="393"/>
      <c r="G170" s="393"/>
      <c r="H170" s="393"/>
      <c r="I170" s="384"/>
      <c r="J170" s="394"/>
      <c r="K170" s="394"/>
      <c r="L170" s="375"/>
      <c r="M170" s="377"/>
      <c r="N170" s="395"/>
      <c r="O170" s="377"/>
      <c r="P170" s="377"/>
      <c r="Q170" s="377"/>
      <c r="R170" s="377"/>
      <c r="S170" s="377"/>
      <c r="T170" s="377"/>
      <c r="U170" s="400" t="s">
        <v>871</v>
      </c>
      <c r="V170" s="377"/>
      <c r="W170" s="377"/>
      <c r="X170" s="377"/>
      <c r="Y170" s="377"/>
      <c r="Z170" s="377"/>
      <c r="AA170" s="377"/>
    </row>
    <row r="171" spans="1:27" ht="24.6" x14ac:dyDescent="0.25">
      <c r="A171" s="8"/>
      <c r="B171" s="375"/>
      <c r="C171" s="375"/>
      <c r="D171" s="375"/>
      <c r="E171" s="375"/>
      <c r="F171" s="375"/>
      <c r="G171" s="375"/>
      <c r="H171" s="375"/>
      <c r="I171" s="384"/>
      <c r="J171" s="384"/>
      <c r="K171" s="396"/>
      <c r="L171" s="375"/>
      <c r="M171" s="375"/>
      <c r="N171" s="375"/>
      <c r="O171" s="375"/>
      <c r="P171" s="375"/>
      <c r="Q171" s="375"/>
      <c r="R171" s="375"/>
      <c r="S171" s="375"/>
      <c r="T171" s="375"/>
      <c r="U171" s="398" t="s">
        <v>872</v>
      </c>
      <c r="V171" s="375"/>
      <c r="W171" s="375"/>
      <c r="X171" s="375"/>
      <c r="Y171" s="375"/>
      <c r="Z171" s="375"/>
      <c r="AA171" s="375"/>
    </row>
  </sheetData>
  <mergeCells count="27">
    <mergeCell ref="A1:AA1"/>
    <mergeCell ref="A2:AA2"/>
    <mergeCell ref="A3:AA3"/>
    <mergeCell ref="A4:AA4"/>
    <mergeCell ref="A8:A10"/>
    <mergeCell ref="B8:I8"/>
    <mergeCell ref="J8:J10"/>
    <mergeCell ref="K8:K10"/>
    <mergeCell ref="L8:L10"/>
    <mergeCell ref="M8:M10"/>
    <mergeCell ref="X8:Z8"/>
    <mergeCell ref="AA8:AA10"/>
    <mergeCell ref="B9:B10"/>
    <mergeCell ref="I9:I10"/>
    <mergeCell ref="S9:T9"/>
    <mergeCell ref="U9:V9"/>
    <mergeCell ref="B162:N162"/>
    <mergeCell ref="X9:X10"/>
    <mergeCell ref="Y9:Y10"/>
    <mergeCell ref="Z9:Z10"/>
    <mergeCell ref="N8:N9"/>
    <mergeCell ref="O8:O9"/>
    <mergeCell ref="P8:P9"/>
    <mergeCell ref="Q8:Q9"/>
    <mergeCell ref="R8:R9"/>
    <mergeCell ref="S8:V8"/>
    <mergeCell ref="W8:W10"/>
  </mergeCells>
  <phoneticPr fontId="54" type="noConversion"/>
  <printOptions horizontalCentered="1"/>
  <pageMargins left="0" right="0" top="0.39370078740157483" bottom="0.39370078740157483" header="0" footer="0"/>
  <pageSetup paperSize="154" scale="48"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99"/>
    <pageSetUpPr fitToPage="1"/>
  </sheetPr>
  <dimension ref="A1:ID126"/>
  <sheetViews>
    <sheetView view="pageBreakPreview" topLeftCell="A100" zoomScale="70" zoomScaleSheetLayoutView="70" workbookViewId="0">
      <selection activeCell="O7" sqref="O7"/>
    </sheetView>
  </sheetViews>
  <sheetFormatPr defaultColWidth="9.109375" defaultRowHeight="13.8" x14ac:dyDescent="0.25"/>
  <cols>
    <col min="1" max="1" width="6" style="1" customWidth="1"/>
    <col min="2" max="2" width="9" style="3" customWidth="1"/>
    <col min="3" max="3" width="4.33203125" style="3" customWidth="1"/>
    <col min="4" max="4" width="3.88671875" style="3" customWidth="1"/>
    <col min="5" max="5" width="2.88671875" style="3" customWidth="1"/>
    <col min="6" max="6" width="4.109375" style="3" customWidth="1"/>
    <col min="7" max="7" width="3.5546875" style="3" customWidth="1"/>
    <col min="8" max="8" width="4.33203125" style="3" customWidth="1"/>
    <col min="9" max="9" width="25" style="1" customWidth="1"/>
    <col min="10" max="10" width="16.109375" style="1" customWidth="1"/>
    <col min="11" max="11" width="13" style="1" bestFit="1" customWidth="1"/>
    <col min="12" max="12" width="12.44140625" style="1" customWidth="1"/>
    <col min="13" max="13" width="13.44140625" style="1" customWidth="1"/>
    <col min="14" max="14" width="20.109375" style="1" customWidth="1"/>
    <col min="15" max="15" width="24.5546875" style="1" customWidth="1"/>
    <col min="16" max="16" width="12.109375" style="1" customWidth="1"/>
    <col min="17" max="17" width="22.88671875" style="1" customWidth="1"/>
    <col min="18" max="18" width="18" style="1" customWidth="1"/>
    <col min="19" max="19" width="16.44140625" style="1" customWidth="1"/>
    <col min="20" max="20" width="27.44140625" style="1" customWidth="1"/>
    <col min="21" max="21" width="17.6640625" style="1" customWidth="1"/>
    <col min="22" max="22" width="21.33203125" style="1" customWidth="1"/>
    <col min="23" max="23" width="15.5546875" style="1" customWidth="1"/>
    <col min="24" max="24" width="16" style="1" customWidth="1"/>
    <col min="25" max="25" width="15" style="1" customWidth="1"/>
    <col min="26" max="26" width="19.88671875" style="1" customWidth="1"/>
    <col min="27" max="27" width="17.5546875" style="1" customWidth="1"/>
    <col min="28" max="28" width="14.44140625" style="1" bestFit="1" customWidth="1"/>
    <col min="29" max="29" width="17.109375" style="1" customWidth="1"/>
    <col min="30" max="16384" width="9.109375" style="1"/>
  </cols>
  <sheetData>
    <row r="1" spans="1:27" s="9" customFormat="1" ht="34.200000000000003" customHeight="1" x14ac:dyDescent="0.25">
      <c r="A1" s="1245" t="s">
        <v>516</v>
      </c>
      <c r="B1" s="1245"/>
      <c r="C1" s="1245"/>
      <c r="D1" s="1245"/>
      <c r="E1" s="1245"/>
      <c r="F1" s="1245"/>
      <c r="G1" s="1245"/>
      <c r="H1" s="1245"/>
      <c r="I1" s="1245"/>
      <c r="J1" s="1245"/>
      <c r="K1" s="1245"/>
      <c r="L1" s="1245"/>
      <c r="M1" s="1245"/>
      <c r="N1" s="1245"/>
      <c r="O1" s="1245"/>
      <c r="P1" s="1245"/>
      <c r="Q1" s="1245"/>
      <c r="R1" s="1245"/>
      <c r="S1" s="1245"/>
      <c r="T1" s="1245"/>
      <c r="U1" s="1245"/>
      <c r="V1" s="1245"/>
      <c r="W1" s="1245"/>
      <c r="X1" s="1245"/>
      <c r="Y1" s="1245"/>
      <c r="Z1" s="1245"/>
      <c r="AA1" s="1245"/>
    </row>
    <row r="2" spans="1:27" s="9" customFormat="1" ht="30" customHeight="1" x14ac:dyDescent="0.25">
      <c r="A2" s="1246" t="s">
        <v>489</v>
      </c>
      <c r="B2" s="1246"/>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246"/>
    </row>
    <row r="3" spans="1:27" s="9" customFormat="1" ht="30" customHeight="1" x14ac:dyDescent="0.25">
      <c r="A3" s="1247" t="s">
        <v>521</v>
      </c>
      <c r="B3" s="1247"/>
      <c r="C3" s="1247"/>
      <c r="D3" s="1247"/>
      <c r="E3" s="1247"/>
      <c r="F3" s="1247"/>
      <c r="G3" s="1247"/>
      <c r="H3" s="1247"/>
      <c r="I3" s="1247"/>
      <c r="J3" s="1247"/>
      <c r="K3" s="1247"/>
      <c r="L3" s="1247"/>
      <c r="M3" s="1247"/>
      <c r="N3" s="1247"/>
      <c r="O3" s="1247"/>
      <c r="P3" s="1247"/>
      <c r="Q3" s="1247"/>
      <c r="R3" s="1247"/>
      <c r="S3" s="1247"/>
      <c r="T3" s="1247"/>
      <c r="U3" s="1247"/>
      <c r="V3" s="1247"/>
      <c r="W3" s="1247"/>
      <c r="X3" s="1247"/>
      <c r="Y3" s="1247"/>
      <c r="Z3" s="1247"/>
      <c r="AA3" s="1247"/>
    </row>
    <row r="4" spans="1:27" s="372" customFormat="1" ht="33.6" customHeight="1" x14ac:dyDescent="0.4">
      <c r="A4" s="1247" t="s">
        <v>761</v>
      </c>
      <c r="B4" s="1247"/>
      <c r="C4" s="1247"/>
      <c r="D4" s="1247"/>
      <c r="E4" s="1247"/>
      <c r="F4" s="1247"/>
      <c r="G4" s="1247"/>
      <c r="H4" s="1247"/>
      <c r="I4" s="1247"/>
      <c r="J4" s="1247"/>
      <c r="K4" s="1247"/>
      <c r="L4" s="1247"/>
      <c r="M4" s="1247"/>
      <c r="N4" s="1247"/>
      <c r="O4" s="1247"/>
      <c r="P4" s="1247"/>
      <c r="Q4" s="1247"/>
      <c r="R4" s="1247"/>
      <c r="S4" s="1247"/>
      <c r="T4" s="1247"/>
      <c r="U4" s="1247"/>
      <c r="V4" s="1247"/>
      <c r="W4" s="1247"/>
      <c r="X4" s="1247"/>
      <c r="Y4" s="1247"/>
      <c r="Z4" s="1247"/>
      <c r="AA4" s="1247"/>
    </row>
    <row r="5" spans="1:27" s="372" customFormat="1" ht="41.4" customHeight="1" x14ac:dyDescent="0.4">
      <c r="A5" s="603" t="s">
        <v>490</v>
      </c>
      <c r="B5" s="604"/>
      <c r="C5" s="604"/>
      <c r="D5" s="604"/>
      <c r="E5" s="604"/>
      <c r="F5" s="604"/>
      <c r="G5" s="604"/>
      <c r="H5" s="604"/>
      <c r="I5" s="605" t="s">
        <v>491</v>
      </c>
      <c r="J5" s="606"/>
      <c r="K5" s="373"/>
      <c r="L5" s="373"/>
      <c r="M5" s="373"/>
      <c r="N5" s="373"/>
      <c r="O5" s="373"/>
      <c r="P5" s="373"/>
      <c r="Q5" s="373"/>
      <c r="R5" s="373"/>
      <c r="S5" s="373"/>
      <c r="T5" s="373"/>
      <c r="U5" s="373"/>
      <c r="V5" s="373"/>
      <c r="W5" s="373"/>
      <c r="X5" s="373"/>
      <c r="Y5" s="373"/>
      <c r="Z5" s="373"/>
      <c r="AA5" s="374"/>
    </row>
    <row r="6" spans="1:27" ht="32.4" customHeight="1" x14ac:dyDescent="0.4">
      <c r="A6" s="603" t="s">
        <v>492</v>
      </c>
      <c r="B6" s="604"/>
      <c r="C6" s="604"/>
      <c r="D6" s="604"/>
      <c r="E6" s="604"/>
      <c r="F6" s="604"/>
      <c r="G6" s="604"/>
      <c r="H6" s="604"/>
      <c r="I6" s="605" t="s">
        <v>493</v>
      </c>
      <c r="J6" s="606"/>
      <c r="K6" s="373"/>
      <c r="L6" s="373"/>
      <c r="M6" s="373"/>
      <c r="N6" s="373"/>
      <c r="O6" s="373"/>
      <c r="P6" s="373"/>
      <c r="Q6" s="373"/>
      <c r="R6" s="373"/>
      <c r="S6" s="373"/>
      <c r="T6" s="373"/>
      <c r="U6" s="373"/>
      <c r="V6" s="373"/>
      <c r="W6" s="373"/>
      <c r="X6" s="373"/>
      <c r="Y6" s="373"/>
      <c r="Z6" s="373"/>
      <c r="AA6" s="374"/>
    </row>
    <row r="7" spans="1:27" s="4" customFormat="1" ht="17.399999999999999" x14ac:dyDescent="0.3">
      <c r="A7" s="1"/>
      <c r="B7" s="3"/>
      <c r="C7" s="3"/>
      <c r="D7" s="3"/>
      <c r="E7" s="3"/>
      <c r="F7" s="3"/>
      <c r="G7" s="3"/>
      <c r="H7" s="3"/>
      <c r="I7" s="1"/>
      <c r="J7" s="1"/>
      <c r="K7" s="1"/>
      <c r="L7" s="1"/>
      <c r="M7" s="1"/>
      <c r="N7" s="1"/>
      <c r="O7" s="1"/>
      <c r="P7" s="1"/>
      <c r="Q7" s="673"/>
      <c r="R7" s="1"/>
      <c r="S7" s="1"/>
      <c r="T7" s="1"/>
      <c r="U7" s="1"/>
      <c r="V7" s="1"/>
      <c r="W7" s="1"/>
      <c r="X7" s="1"/>
      <c r="Y7" s="1"/>
      <c r="Z7" s="1"/>
      <c r="AA7" s="1"/>
    </row>
    <row r="8" spans="1:27" s="5" customFormat="1" ht="46.2" customHeight="1" x14ac:dyDescent="0.3">
      <c r="A8" s="1237" t="s">
        <v>0</v>
      </c>
      <c r="B8" s="1235" t="s">
        <v>494</v>
      </c>
      <c r="C8" s="1249"/>
      <c r="D8" s="1249"/>
      <c r="E8" s="1249"/>
      <c r="F8" s="1249"/>
      <c r="G8" s="1249"/>
      <c r="H8" s="1249"/>
      <c r="I8" s="1250"/>
      <c r="J8" s="1237" t="s">
        <v>495</v>
      </c>
      <c r="K8" s="1237" t="s">
        <v>744</v>
      </c>
      <c r="L8" s="1237" t="s">
        <v>1</v>
      </c>
      <c r="M8" s="1237" t="s">
        <v>496</v>
      </c>
      <c r="N8" s="1239" t="s">
        <v>13</v>
      </c>
      <c r="O8" s="1239" t="s">
        <v>497</v>
      </c>
      <c r="P8" s="1239" t="s">
        <v>498</v>
      </c>
      <c r="Q8" s="1239" t="s">
        <v>499</v>
      </c>
      <c r="R8" s="1239" t="s">
        <v>500</v>
      </c>
      <c r="S8" s="1241" t="s">
        <v>501</v>
      </c>
      <c r="T8" s="1242"/>
      <c r="U8" s="1242"/>
      <c r="V8" s="1243"/>
      <c r="W8" s="1235" t="s">
        <v>502</v>
      </c>
      <c r="X8" s="1241" t="s">
        <v>503</v>
      </c>
      <c r="Y8" s="1242"/>
      <c r="Z8" s="1243"/>
      <c r="AA8" s="1237" t="s">
        <v>15</v>
      </c>
    </row>
    <row r="9" spans="1:27" s="5" customFormat="1" ht="33" customHeight="1" x14ac:dyDescent="0.3">
      <c r="A9" s="1248"/>
      <c r="B9" s="1235" t="s">
        <v>504</v>
      </c>
      <c r="C9" s="599"/>
      <c r="D9" s="599"/>
      <c r="E9" s="599"/>
      <c r="F9" s="599"/>
      <c r="G9" s="599"/>
      <c r="H9" s="599"/>
      <c r="I9" s="1237" t="s">
        <v>14</v>
      </c>
      <c r="J9" s="1248"/>
      <c r="K9" s="1248"/>
      <c r="L9" s="1248"/>
      <c r="M9" s="1248"/>
      <c r="N9" s="1240"/>
      <c r="O9" s="1240"/>
      <c r="P9" s="1240"/>
      <c r="Q9" s="1240"/>
      <c r="R9" s="1240"/>
      <c r="S9" s="1241" t="s">
        <v>23</v>
      </c>
      <c r="T9" s="1243"/>
      <c r="U9" s="1241" t="s">
        <v>505</v>
      </c>
      <c r="V9" s="1243"/>
      <c r="W9" s="1244"/>
      <c r="X9" s="1235" t="s">
        <v>506</v>
      </c>
      <c r="Y9" s="1237" t="s">
        <v>507</v>
      </c>
      <c r="Z9" s="1237" t="s">
        <v>0</v>
      </c>
      <c r="AA9" s="1248"/>
    </row>
    <row r="10" spans="1:27" s="6" customFormat="1" ht="45.6" customHeight="1" x14ac:dyDescent="0.25">
      <c r="A10" s="1238"/>
      <c r="B10" s="1236"/>
      <c r="C10" s="600"/>
      <c r="D10" s="600"/>
      <c r="E10" s="600"/>
      <c r="F10" s="600"/>
      <c r="G10" s="600"/>
      <c r="H10" s="600"/>
      <c r="I10" s="1238"/>
      <c r="J10" s="1238"/>
      <c r="K10" s="1238"/>
      <c r="L10" s="1238"/>
      <c r="M10" s="1238"/>
      <c r="N10" s="601" t="s">
        <v>508</v>
      </c>
      <c r="O10" s="601" t="s">
        <v>508</v>
      </c>
      <c r="P10" s="601" t="s">
        <v>508</v>
      </c>
      <c r="Q10" s="601" t="s">
        <v>508</v>
      </c>
      <c r="R10" s="601" t="s">
        <v>508</v>
      </c>
      <c r="S10" s="602" t="s">
        <v>509</v>
      </c>
      <c r="T10" s="602" t="s">
        <v>510</v>
      </c>
      <c r="U10" s="602" t="s">
        <v>511</v>
      </c>
      <c r="V10" s="602" t="s">
        <v>512</v>
      </c>
      <c r="W10" s="1236"/>
      <c r="X10" s="1236"/>
      <c r="Y10" s="1238"/>
      <c r="Z10" s="1238"/>
      <c r="AA10" s="1238"/>
    </row>
    <row r="11" spans="1:27" s="2" customFormat="1" ht="22.95" customHeight="1" x14ac:dyDescent="0.25">
      <c r="A11" s="382">
        <v>1</v>
      </c>
      <c r="B11" s="382">
        <v>2</v>
      </c>
      <c r="C11" s="382"/>
      <c r="D11" s="382"/>
      <c r="E11" s="382"/>
      <c r="F11" s="382"/>
      <c r="G11" s="382"/>
      <c r="H11" s="382"/>
      <c r="I11" s="382">
        <v>3</v>
      </c>
      <c r="J11" s="382">
        <v>4</v>
      </c>
      <c r="K11" s="382">
        <v>5</v>
      </c>
      <c r="L11" s="382">
        <v>6</v>
      </c>
      <c r="M11" s="382">
        <v>7</v>
      </c>
      <c r="N11" s="382">
        <v>8</v>
      </c>
      <c r="O11" s="382" t="s">
        <v>513</v>
      </c>
      <c r="P11" s="382">
        <v>10</v>
      </c>
      <c r="Q11" s="382" t="s">
        <v>514</v>
      </c>
      <c r="R11" s="382" t="s">
        <v>515</v>
      </c>
      <c r="S11" s="382">
        <v>13</v>
      </c>
      <c r="T11" s="382">
        <v>14</v>
      </c>
      <c r="U11" s="382">
        <v>15</v>
      </c>
      <c r="V11" s="382">
        <v>16</v>
      </c>
      <c r="W11" s="382">
        <v>17</v>
      </c>
      <c r="X11" s="382">
        <v>18</v>
      </c>
      <c r="Y11" s="382">
        <v>19</v>
      </c>
      <c r="Z11" s="382">
        <v>20</v>
      </c>
      <c r="AA11" s="382">
        <v>21</v>
      </c>
    </row>
    <row r="12" spans="1:27" s="2" customFormat="1" ht="22.95" customHeight="1" x14ac:dyDescent="0.25">
      <c r="A12" s="488"/>
      <c r="B12" s="488">
        <v>1</v>
      </c>
      <c r="C12" s="488"/>
      <c r="D12" s="488"/>
      <c r="E12" s="488"/>
      <c r="F12" s="488"/>
      <c r="G12" s="488"/>
      <c r="H12" s="488"/>
      <c r="I12" s="489" t="s">
        <v>620</v>
      </c>
      <c r="J12" s="488"/>
      <c r="K12" s="488"/>
      <c r="L12" s="488"/>
      <c r="M12" s="488"/>
      <c r="N12" s="488"/>
      <c r="O12" s="490"/>
      <c r="P12" s="490"/>
      <c r="Q12" s="490"/>
      <c r="R12" s="490"/>
      <c r="S12" s="490"/>
      <c r="T12" s="490"/>
      <c r="U12" s="490"/>
      <c r="V12" s="490"/>
      <c r="W12" s="491"/>
      <c r="X12" s="488"/>
      <c r="Y12" s="490"/>
      <c r="Z12" s="490"/>
      <c r="AA12" s="488"/>
    </row>
    <row r="13" spans="1:27" s="2" customFormat="1" x14ac:dyDescent="0.25">
      <c r="A13" s="492"/>
      <c r="B13" s="417">
        <v>1</v>
      </c>
      <c r="C13" s="417">
        <v>1</v>
      </c>
      <c r="D13" s="493"/>
      <c r="E13" s="493"/>
      <c r="F13" s="493"/>
      <c r="G13" s="493"/>
      <c r="H13" s="493"/>
      <c r="I13" s="494" t="s">
        <v>607</v>
      </c>
      <c r="J13" s="495"/>
      <c r="K13" s="496"/>
      <c r="L13" s="628">
        <f>L14</f>
        <v>1471</v>
      </c>
      <c r="M13" s="449"/>
      <c r="N13" s="449"/>
      <c r="O13" s="436">
        <f>O14</f>
        <v>29438000</v>
      </c>
      <c r="P13" s="436"/>
      <c r="Q13" s="436">
        <f>Q14</f>
        <v>29438000</v>
      </c>
      <c r="R13" s="436"/>
      <c r="S13" s="476"/>
      <c r="T13" s="471"/>
      <c r="U13" s="471"/>
      <c r="V13" s="471"/>
      <c r="W13" s="497"/>
      <c r="X13" s="498"/>
      <c r="Y13" s="471"/>
      <c r="Z13" s="471"/>
      <c r="AA13" s="475"/>
    </row>
    <row r="14" spans="1:27" s="2" customFormat="1" x14ac:dyDescent="0.25">
      <c r="A14" s="499"/>
      <c r="B14" s="408">
        <v>1</v>
      </c>
      <c r="C14" s="408">
        <v>1</v>
      </c>
      <c r="D14" s="408">
        <v>7</v>
      </c>
      <c r="E14" s="500"/>
      <c r="F14" s="500"/>
      <c r="G14" s="500"/>
      <c r="H14" s="500"/>
      <c r="I14" s="501" t="s">
        <v>608</v>
      </c>
      <c r="J14" s="502"/>
      <c r="K14" s="496"/>
      <c r="L14" s="628">
        <f>L15</f>
        <v>1471</v>
      </c>
      <c r="M14" s="449"/>
      <c r="N14" s="627"/>
      <c r="O14" s="436">
        <f>O15</f>
        <v>29438000</v>
      </c>
      <c r="P14" s="436"/>
      <c r="Q14" s="436">
        <f>Q15</f>
        <v>29438000</v>
      </c>
      <c r="R14" s="436"/>
      <c r="S14" s="476"/>
      <c r="T14" s="471"/>
      <c r="U14" s="471"/>
      <c r="V14" s="471"/>
      <c r="W14" s="497"/>
      <c r="X14" s="498"/>
      <c r="Y14" s="471"/>
      <c r="Z14" s="471"/>
      <c r="AA14" s="475"/>
    </row>
    <row r="15" spans="1:27" s="2" customFormat="1" ht="29.25" customHeight="1" x14ac:dyDescent="0.25">
      <c r="A15" s="521"/>
      <c r="B15" s="415">
        <v>1</v>
      </c>
      <c r="C15" s="415">
        <v>1</v>
      </c>
      <c r="D15" s="415">
        <v>7</v>
      </c>
      <c r="E15" s="416">
        <v>1</v>
      </c>
      <c r="F15" s="504"/>
      <c r="G15" s="504"/>
      <c r="H15" s="504"/>
      <c r="I15" s="505" t="s">
        <v>609</v>
      </c>
      <c r="J15" s="506"/>
      <c r="K15" s="507"/>
      <c r="L15" s="629">
        <f>L16+L28</f>
        <v>1471</v>
      </c>
      <c r="M15" s="447"/>
      <c r="N15" s="447"/>
      <c r="O15" s="446">
        <f>O16+O28</f>
        <v>29438000</v>
      </c>
      <c r="P15" s="446"/>
      <c r="Q15" s="446">
        <f>Q16+Q28</f>
        <v>29438000</v>
      </c>
      <c r="R15" s="446"/>
      <c r="S15" s="508"/>
      <c r="T15" s="509"/>
      <c r="U15" s="509"/>
      <c r="V15" s="509"/>
      <c r="W15" s="510"/>
      <c r="X15" s="511"/>
      <c r="Y15" s="509"/>
      <c r="Z15" s="509"/>
      <c r="AA15" s="511"/>
    </row>
    <row r="16" spans="1:27" s="2" customFormat="1" x14ac:dyDescent="0.25">
      <c r="A16" s="512"/>
      <c r="B16" s="418">
        <v>1</v>
      </c>
      <c r="C16" s="418">
        <v>1</v>
      </c>
      <c r="D16" s="418">
        <v>7</v>
      </c>
      <c r="E16" s="419">
        <v>1</v>
      </c>
      <c r="F16" s="419">
        <v>1</v>
      </c>
      <c r="G16" s="513"/>
      <c r="H16" s="513"/>
      <c r="I16" s="514" t="s">
        <v>610</v>
      </c>
      <c r="J16" s="515"/>
      <c r="K16" s="457"/>
      <c r="L16" s="457">
        <f>L17+L20</f>
        <v>878</v>
      </c>
      <c r="M16" s="516"/>
      <c r="N16" s="516"/>
      <c r="O16" s="458">
        <f>O17+O20</f>
        <v>7875400</v>
      </c>
      <c r="P16" s="458"/>
      <c r="Q16" s="458">
        <f>Q17+Q20</f>
        <v>7875400</v>
      </c>
      <c r="R16" s="458"/>
      <c r="S16" s="517"/>
      <c r="T16" s="518"/>
      <c r="U16" s="518"/>
      <c r="V16" s="518"/>
      <c r="W16" s="519"/>
      <c r="X16" s="520"/>
      <c r="Y16" s="518"/>
      <c r="Z16" s="518"/>
      <c r="AA16" s="520"/>
    </row>
    <row r="17" spans="1:29" s="2" customFormat="1" ht="26.4" x14ac:dyDescent="0.25">
      <c r="A17" s="521"/>
      <c r="B17" s="415">
        <v>1</v>
      </c>
      <c r="C17" s="415">
        <v>1</v>
      </c>
      <c r="D17" s="415">
        <v>7</v>
      </c>
      <c r="E17" s="416">
        <v>1</v>
      </c>
      <c r="F17" s="416">
        <v>1</v>
      </c>
      <c r="G17" s="416">
        <v>1</v>
      </c>
      <c r="H17" s="504"/>
      <c r="I17" s="505" t="s">
        <v>611</v>
      </c>
      <c r="J17" s="506"/>
      <c r="K17" s="507"/>
      <c r="L17" s="447"/>
      <c r="M17" s="447"/>
      <c r="N17" s="447"/>
      <c r="O17" s="446"/>
      <c r="P17" s="446"/>
      <c r="Q17" s="446"/>
      <c r="R17" s="446"/>
      <c r="S17" s="508"/>
      <c r="T17" s="509"/>
      <c r="U17" s="509"/>
      <c r="V17" s="509"/>
      <c r="W17" s="510"/>
      <c r="X17" s="511"/>
      <c r="Y17" s="509"/>
      <c r="Z17" s="509"/>
      <c r="AA17" s="511"/>
    </row>
    <row r="18" spans="1:29" s="2" customFormat="1" x14ac:dyDescent="0.25">
      <c r="A18" s="503"/>
      <c r="B18" s="413"/>
      <c r="C18" s="413"/>
      <c r="D18" s="413"/>
      <c r="E18" s="414"/>
      <c r="F18" s="414"/>
      <c r="G18" s="414"/>
      <c r="H18" s="522"/>
      <c r="I18" s="523"/>
      <c r="J18" s="524"/>
      <c r="K18" s="481"/>
      <c r="L18" s="525"/>
      <c r="M18" s="525"/>
      <c r="N18" s="525"/>
      <c r="O18" s="484"/>
      <c r="P18" s="484"/>
      <c r="Q18" s="484"/>
      <c r="R18" s="484"/>
      <c r="S18" s="526"/>
      <c r="T18" s="422"/>
      <c r="U18" s="422"/>
      <c r="V18" s="422"/>
      <c r="W18" s="485"/>
      <c r="X18" s="432"/>
      <c r="Y18" s="422"/>
      <c r="Z18" s="422"/>
      <c r="AA18" s="432"/>
    </row>
    <row r="19" spans="1:29" s="2" customFormat="1" x14ac:dyDescent="0.25">
      <c r="A19" s="503"/>
      <c r="B19" s="413"/>
      <c r="C19" s="413"/>
      <c r="D19" s="413"/>
      <c r="E19" s="414"/>
      <c r="F19" s="522"/>
      <c r="G19" s="522"/>
      <c r="H19" s="522"/>
      <c r="I19" s="523"/>
      <c r="J19" s="524"/>
      <c r="K19" s="481"/>
      <c r="L19" s="525"/>
      <c r="M19" s="525"/>
      <c r="N19" s="525"/>
      <c r="O19" s="484"/>
      <c r="P19" s="484"/>
      <c r="Q19" s="484"/>
      <c r="R19" s="484"/>
      <c r="S19" s="526"/>
      <c r="T19" s="422"/>
      <c r="U19" s="422"/>
      <c r="V19" s="422"/>
      <c r="W19" s="485"/>
      <c r="X19" s="432"/>
      <c r="Y19" s="422"/>
      <c r="Z19" s="422"/>
      <c r="AA19" s="432"/>
    </row>
    <row r="20" spans="1:29" s="2" customFormat="1" ht="26.4" x14ac:dyDescent="0.25">
      <c r="A20" s="521"/>
      <c r="B20" s="415">
        <v>1</v>
      </c>
      <c r="C20" s="415">
        <v>1</v>
      </c>
      <c r="D20" s="415">
        <v>7</v>
      </c>
      <c r="E20" s="416">
        <v>1</v>
      </c>
      <c r="F20" s="416">
        <v>1</v>
      </c>
      <c r="G20" s="416">
        <v>4</v>
      </c>
      <c r="H20" s="504"/>
      <c r="I20" s="505" t="s">
        <v>606</v>
      </c>
      <c r="J20" s="506"/>
      <c r="K20" s="507"/>
      <c r="L20" s="447">
        <f>SUM(L21:L27)</f>
        <v>878</v>
      </c>
      <c r="M20" s="447"/>
      <c r="N20" s="447"/>
      <c r="O20" s="446">
        <f>SUM(O21:O27)</f>
        <v>7875400</v>
      </c>
      <c r="P20" s="446"/>
      <c r="Q20" s="446">
        <f>SUM(Q21:Q27)</f>
        <v>7875400</v>
      </c>
      <c r="R20" s="446"/>
      <c r="S20" s="508"/>
      <c r="T20" s="509"/>
      <c r="U20" s="509"/>
      <c r="V20" s="509"/>
      <c r="W20" s="510"/>
      <c r="X20" s="511"/>
      <c r="Y20" s="509"/>
      <c r="Z20" s="509"/>
      <c r="AA20" s="511"/>
    </row>
    <row r="21" spans="1:29" s="2" customFormat="1" ht="66" x14ac:dyDescent="0.25">
      <c r="A21" s="503"/>
      <c r="B21" s="403">
        <v>1</v>
      </c>
      <c r="C21" s="403">
        <v>1</v>
      </c>
      <c r="D21" s="403">
        <v>7</v>
      </c>
      <c r="E21" s="404">
        <v>1</v>
      </c>
      <c r="F21" s="404">
        <v>1</v>
      </c>
      <c r="G21" s="404">
        <v>4</v>
      </c>
      <c r="H21" s="405">
        <v>1</v>
      </c>
      <c r="I21" s="527" t="s">
        <v>63</v>
      </c>
      <c r="J21" s="524"/>
      <c r="K21" s="481"/>
      <c r="L21" s="443">
        <v>199</v>
      </c>
      <c r="M21" s="443" t="s">
        <v>544</v>
      </c>
      <c r="N21" s="445">
        <v>12500</v>
      </c>
      <c r="O21" s="426">
        <f t="shared" ref="O21:O27" si="0">N21*L21</f>
        <v>2487500</v>
      </c>
      <c r="P21" s="426">
        <v>0</v>
      </c>
      <c r="Q21" s="426">
        <f t="shared" ref="Q21:Q27" si="1">N21*L21</f>
        <v>2487500</v>
      </c>
      <c r="R21" s="426">
        <f t="shared" ref="R21:R26" si="2">N21</f>
        <v>12500</v>
      </c>
      <c r="S21" s="444" t="s">
        <v>786</v>
      </c>
      <c r="T21" s="429" t="s">
        <v>547</v>
      </c>
      <c r="U21" s="429" t="s">
        <v>548</v>
      </c>
      <c r="V21" s="429" t="s">
        <v>549</v>
      </c>
      <c r="W21" s="482" t="s">
        <v>793</v>
      </c>
      <c r="X21" s="431" t="s">
        <v>546</v>
      </c>
      <c r="Y21" s="427" t="s">
        <v>647</v>
      </c>
      <c r="Z21" s="427" t="s">
        <v>789</v>
      </c>
      <c r="AA21" s="431" t="s">
        <v>60</v>
      </c>
    </row>
    <row r="22" spans="1:29" s="2" customFormat="1" ht="66" x14ac:dyDescent="0.25">
      <c r="A22" s="503"/>
      <c r="B22" s="403">
        <v>1</v>
      </c>
      <c r="C22" s="403">
        <v>1</v>
      </c>
      <c r="D22" s="403">
        <v>7</v>
      </c>
      <c r="E22" s="404">
        <v>1</v>
      </c>
      <c r="F22" s="404">
        <v>1</v>
      </c>
      <c r="G22" s="404">
        <v>4</v>
      </c>
      <c r="H22" s="405">
        <v>1</v>
      </c>
      <c r="I22" s="641" t="s">
        <v>64</v>
      </c>
      <c r="J22" s="524"/>
      <c r="K22" s="481"/>
      <c r="L22" s="443">
        <v>100</v>
      </c>
      <c r="M22" s="443" t="s">
        <v>544</v>
      </c>
      <c r="N22" s="445">
        <v>6800</v>
      </c>
      <c r="O22" s="426">
        <f t="shared" si="0"/>
        <v>680000</v>
      </c>
      <c r="P22" s="426">
        <v>0</v>
      </c>
      <c r="Q22" s="426">
        <f t="shared" si="1"/>
        <v>680000</v>
      </c>
      <c r="R22" s="426">
        <f t="shared" si="2"/>
        <v>6800</v>
      </c>
      <c r="S22" s="444" t="s">
        <v>786</v>
      </c>
      <c r="T22" s="429" t="s">
        <v>547</v>
      </c>
      <c r="U22" s="429" t="s">
        <v>548</v>
      </c>
      <c r="V22" s="429" t="s">
        <v>549</v>
      </c>
      <c r="W22" s="482" t="s">
        <v>793</v>
      </c>
      <c r="X22" s="431" t="s">
        <v>546</v>
      </c>
      <c r="Y22" s="427" t="s">
        <v>647</v>
      </c>
      <c r="Z22" s="427" t="s">
        <v>789</v>
      </c>
      <c r="AA22" s="431" t="s">
        <v>60</v>
      </c>
    </row>
    <row r="23" spans="1:29" s="2" customFormat="1" ht="66" x14ac:dyDescent="0.25">
      <c r="A23" s="503"/>
      <c r="B23" s="403">
        <v>1</v>
      </c>
      <c r="C23" s="403">
        <v>1</v>
      </c>
      <c r="D23" s="403">
        <v>7</v>
      </c>
      <c r="E23" s="404">
        <v>1</v>
      </c>
      <c r="F23" s="404">
        <v>1</v>
      </c>
      <c r="G23" s="404">
        <v>4</v>
      </c>
      <c r="H23" s="405">
        <v>1</v>
      </c>
      <c r="I23" s="641" t="s">
        <v>64</v>
      </c>
      <c r="J23" s="524"/>
      <c r="K23" s="481"/>
      <c r="L23" s="443">
        <v>220</v>
      </c>
      <c r="M23" s="443" t="s">
        <v>544</v>
      </c>
      <c r="N23" s="445">
        <v>6800</v>
      </c>
      <c r="O23" s="426">
        <f t="shared" si="0"/>
        <v>1496000</v>
      </c>
      <c r="P23" s="426">
        <v>0</v>
      </c>
      <c r="Q23" s="426">
        <f t="shared" si="1"/>
        <v>1496000</v>
      </c>
      <c r="R23" s="426">
        <f t="shared" si="2"/>
        <v>6800</v>
      </c>
      <c r="S23" s="444" t="s">
        <v>786</v>
      </c>
      <c r="T23" s="429" t="s">
        <v>547</v>
      </c>
      <c r="U23" s="429" t="s">
        <v>548</v>
      </c>
      <c r="V23" s="429" t="s">
        <v>549</v>
      </c>
      <c r="W23" s="482" t="s">
        <v>793</v>
      </c>
      <c r="X23" s="431" t="s">
        <v>546</v>
      </c>
      <c r="Y23" s="429" t="s">
        <v>755</v>
      </c>
      <c r="Z23" s="427" t="s">
        <v>788</v>
      </c>
      <c r="AA23" s="431" t="s">
        <v>60</v>
      </c>
    </row>
    <row r="24" spans="1:29" s="2" customFormat="1" ht="66" x14ac:dyDescent="0.25">
      <c r="A24" s="503"/>
      <c r="B24" s="403">
        <v>1</v>
      </c>
      <c r="C24" s="403">
        <v>1</v>
      </c>
      <c r="D24" s="403">
        <v>7</v>
      </c>
      <c r="E24" s="404">
        <v>1</v>
      </c>
      <c r="F24" s="404">
        <v>1</v>
      </c>
      <c r="G24" s="404">
        <v>4</v>
      </c>
      <c r="H24" s="405">
        <v>1</v>
      </c>
      <c r="I24" s="527" t="s">
        <v>63</v>
      </c>
      <c r="J24" s="524"/>
      <c r="K24" s="481"/>
      <c r="L24" s="443">
        <v>51</v>
      </c>
      <c r="M24" s="443" t="s">
        <v>544</v>
      </c>
      <c r="N24" s="445">
        <v>12500</v>
      </c>
      <c r="O24" s="426">
        <f t="shared" si="0"/>
        <v>637500</v>
      </c>
      <c r="P24" s="426">
        <v>0</v>
      </c>
      <c r="Q24" s="426">
        <f t="shared" si="1"/>
        <v>637500</v>
      </c>
      <c r="R24" s="426">
        <f t="shared" si="2"/>
        <v>12500</v>
      </c>
      <c r="S24" s="444" t="s">
        <v>786</v>
      </c>
      <c r="T24" s="429" t="s">
        <v>547</v>
      </c>
      <c r="U24" s="429" t="s">
        <v>548</v>
      </c>
      <c r="V24" s="429" t="s">
        <v>549</v>
      </c>
      <c r="W24" s="482" t="s">
        <v>793</v>
      </c>
      <c r="X24" s="431" t="s">
        <v>546</v>
      </c>
      <c r="Y24" s="429" t="s">
        <v>755</v>
      </c>
      <c r="Z24" s="427" t="s">
        <v>787</v>
      </c>
      <c r="AA24" s="431" t="s">
        <v>60</v>
      </c>
    </row>
    <row r="25" spans="1:29" s="2" customFormat="1" ht="66" x14ac:dyDescent="0.25">
      <c r="A25" s="503"/>
      <c r="B25" s="403">
        <v>1</v>
      </c>
      <c r="C25" s="403">
        <v>1</v>
      </c>
      <c r="D25" s="403">
        <v>7</v>
      </c>
      <c r="E25" s="404">
        <v>1</v>
      </c>
      <c r="F25" s="404">
        <v>1</v>
      </c>
      <c r="G25" s="404">
        <v>4</v>
      </c>
      <c r="H25" s="405">
        <v>1</v>
      </c>
      <c r="I25" s="641" t="s">
        <v>64</v>
      </c>
      <c r="J25" s="524"/>
      <c r="K25" s="481"/>
      <c r="L25" s="443">
        <v>75</v>
      </c>
      <c r="M25" s="443" t="s">
        <v>544</v>
      </c>
      <c r="N25" s="445">
        <v>6800</v>
      </c>
      <c r="O25" s="426">
        <f t="shared" si="0"/>
        <v>510000</v>
      </c>
      <c r="P25" s="426">
        <v>0</v>
      </c>
      <c r="Q25" s="426">
        <f t="shared" si="1"/>
        <v>510000</v>
      </c>
      <c r="R25" s="426">
        <f t="shared" si="2"/>
        <v>6800</v>
      </c>
      <c r="S25" s="444" t="s">
        <v>786</v>
      </c>
      <c r="T25" s="429" t="s">
        <v>547</v>
      </c>
      <c r="U25" s="429" t="s">
        <v>548</v>
      </c>
      <c r="V25" s="429" t="s">
        <v>549</v>
      </c>
      <c r="W25" s="482" t="s">
        <v>793</v>
      </c>
      <c r="X25" s="431" t="s">
        <v>546</v>
      </c>
      <c r="Y25" s="429" t="s">
        <v>755</v>
      </c>
      <c r="Z25" s="427" t="s">
        <v>787</v>
      </c>
      <c r="AA25" s="431" t="s">
        <v>60</v>
      </c>
    </row>
    <row r="26" spans="1:29" s="2" customFormat="1" ht="66" x14ac:dyDescent="0.25">
      <c r="A26" s="503"/>
      <c r="B26" s="403">
        <v>1</v>
      </c>
      <c r="C26" s="403">
        <v>1</v>
      </c>
      <c r="D26" s="403">
        <v>7</v>
      </c>
      <c r="E26" s="404">
        <v>1</v>
      </c>
      <c r="F26" s="404">
        <v>1</v>
      </c>
      <c r="G26" s="404">
        <v>4</v>
      </c>
      <c r="H26" s="405">
        <v>1</v>
      </c>
      <c r="I26" s="641" t="s">
        <v>64</v>
      </c>
      <c r="J26" s="524"/>
      <c r="K26" s="481"/>
      <c r="L26" s="443">
        <v>150</v>
      </c>
      <c r="M26" s="443" t="s">
        <v>544</v>
      </c>
      <c r="N26" s="445">
        <v>10000</v>
      </c>
      <c r="O26" s="426">
        <f t="shared" si="0"/>
        <v>1500000</v>
      </c>
      <c r="P26" s="426"/>
      <c r="Q26" s="426">
        <f t="shared" si="1"/>
        <v>1500000</v>
      </c>
      <c r="R26" s="426">
        <f t="shared" si="2"/>
        <v>10000</v>
      </c>
      <c r="S26" s="444" t="s">
        <v>786</v>
      </c>
      <c r="T26" s="429" t="s">
        <v>547</v>
      </c>
      <c r="U26" s="429" t="s">
        <v>548</v>
      </c>
      <c r="V26" s="429" t="s">
        <v>549</v>
      </c>
      <c r="W26" s="482" t="s">
        <v>808</v>
      </c>
      <c r="X26" s="431" t="s">
        <v>546</v>
      </c>
      <c r="Y26" s="427" t="s">
        <v>647</v>
      </c>
      <c r="Z26" s="427" t="s">
        <v>751</v>
      </c>
      <c r="AA26" s="431" t="s">
        <v>60</v>
      </c>
    </row>
    <row r="27" spans="1:29" s="2" customFormat="1" ht="66" x14ac:dyDescent="0.25">
      <c r="A27" s="503"/>
      <c r="B27" s="403">
        <v>1</v>
      </c>
      <c r="C27" s="403">
        <v>1</v>
      </c>
      <c r="D27" s="403">
        <v>7</v>
      </c>
      <c r="E27" s="404">
        <v>1</v>
      </c>
      <c r="F27" s="404">
        <v>1</v>
      </c>
      <c r="G27" s="404">
        <v>4</v>
      </c>
      <c r="H27" s="405">
        <v>1</v>
      </c>
      <c r="I27" s="641" t="s">
        <v>64</v>
      </c>
      <c r="J27" s="524"/>
      <c r="K27" s="481"/>
      <c r="L27" s="443">
        <v>83</v>
      </c>
      <c r="M27" s="443" t="s">
        <v>544</v>
      </c>
      <c r="N27" s="445">
        <v>6800</v>
      </c>
      <c r="O27" s="426">
        <f t="shared" si="0"/>
        <v>564400</v>
      </c>
      <c r="P27" s="426"/>
      <c r="Q27" s="426">
        <f t="shared" si="1"/>
        <v>564400</v>
      </c>
      <c r="R27" s="426">
        <f>N27</f>
        <v>6800</v>
      </c>
      <c r="S27" s="444" t="s">
        <v>786</v>
      </c>
      <c r="T27" s="429" t="s">
        <v>547</v>
      </c>
      <c r="U27" s="429" t="s">
        <v>548</v>
      </c>
      <c r="V27" s="429" t="s">
        <v>549</v>
      </c>
      <c r="W27" s="482" t="s">
        <v>808</v>
      </c>
      <c r="X27" s="431" t="s">
        <v>546</v>
      </c>
      <c r="Y27" s="427" t="s">
        <v>647</v>
      </c>
      <c r="Z27" s="427" t="s">
        <v>743</v>
      </c>
      <c r="AA27" s="431" t="s">
        <v>60</v>
      </c>
    </row>
    <row r="28" spans="1:29" s="2" customFormat="1" ht="26.4" x14ac:dyDescent="0.25">
      <c r="A28" s="528"/>
      <c r="B28" s="618">
        <v>1</v>
      </c>
      <c r="C28" s="618">
        <v>1</v>
      </c>
      <c r="D28" s="618">
        <v>7</v>
      </c>
      <c r="E28" s="619">
        <v>1</v>
      </c>
      <c r="F28" s="620" t="s">
        <v>613</v>
      </c>
      <c r="G28" s="621"/>
      <c r="H28" s="621"/>
      <c r="I28" s="622" t="s">
        <v>617</v>
      </c>
      <c r="J28" s="529"/>
      <c r="K28" s="529"/>
      <c r="L28" s="649">
        <f>L29+L78+L91+L95+L109+L111</f>
        <v>593</v>
      </c>
      <c r="M28" s="623"/>
      <c r="N28" s="623"/>
      <c r="O28" s="459">
        <f>O29+O78+O91+O95+O109+O111</f>
        <v>21562600</v>
      </c>
      <c r="P28" s="459"/>
      <c r="Q28" s="459">
        <f t="shared" ref="Q28:Q29" si="3">O28+P28</f>
        <v>21562600</v>
      </c>
      <c r="R28" s="459"/>
      <c r="S28" s="624"/>
      <c r="T28" s="530"/>
      <c r="U28" s="530"/>
      <c r="V28" s="530"/>
      <c r="W28" s="531"/>
      <c r="X28" s="520"/>
      <c r="Y28" s="530"/>
      <c r="Z28" s="530"/>
      <c r="AA28" s="532"/>
    </row>
    <row r="29" spans="1:29" s="2" customFormat="1" x14ac:dyDescent="0.25">
      <c r="A29" s="533"/>
      <c r="B29" s="409">
        <v>1</v>
      </c>
      <c r="C29" s="409">
        <v>1</v>
      </c>
      <c r="D29" s="409">
        <v>7</v>
      </c>
      <c r="E29" s="410">
        <v>1</v>
      </c>
      <c r="F29" s="534" t="s">
        <v>613</v>
      </c>
      <c r="G29" s="410">
        <v>1</v>
      </c>
      <c r="H29" s="535"/>
      <c r="I29" s="536" t="s">
        <v>618</v>
      </c>
      <c r="J29" s="537"/>
      <c r="K29" s="537"/>
      <c r="L29" s="450">
        <f>SUM(L30:L77)</f>
        <v>418</v>
      </c>
      <c r="M29" s="449"/>
      <c r="N29" s="449"/>
      <c r="O29" s="436">
        <f>SUM(O30:O77)</f>
        <v>5267400</v>
      </c>
      <c r="P29" s="436"/>
      <c r="Q29" s="436">
        <f t="shared" si="3"/>
        <v>5267400</v>
      </c>
      <c r="R29" s="436"/>
      <c r="S29" s="476"/>
      <c r="T29" s="471"/>
      <c r="U29" s="471"/>
      <c r="V29" s="471"/>
      <c r="W29" s="497"/>
      <c r="X29" s="498"/>
      <c r="Y29" s="471"/>
      <c r="Z29" s="471"/>
      <c r="AA29" s="475"/>
    </row>
    <row r="30" spans="1:29" s="381" customFormat="1" ht="26.4" x14ac:dyDescent="0.25">
      <c r="A30" s="463"/>
      <c r="B30" s="442">
        <v>1</v>
      </c>
      <c r="C30" s="442">
        <v>1</v>
      </c>
      <c r="D30" s="442">
        <v>7</v>
      </c>
      <c r="E30" s="404">
        <v>1</v>
      </c>
      <c r="F30" s="404">
        <v>3</v>
      </c>
      <c r="G30" s="404">
        <v>1</v>
      </c>
      <c r="H30" s="405">
        <v>13</v>
      </c>
      <c r="I30" s="643" t="s">
        <v>569</v>
      </c>
      <c r="J30" s="545"/>
      <c r="K30" s="483"/>
      <c r="L30" s="546">
        <v>5</v>
      </c>
      <c r="M30" s="540" t="s">
        <v>531</v>
      </c>
      <c r="N30" s="547">
        <v>23600</v>
      </c>
      <c r="O30" s="426">
        <f t="shared" ref="O30:O38" si="4">L30*N30</f>
        <v>118000</v>
      </c>
      <c r="P30" s="426">
        <v>0</v>
      </c>
      <c r="Q30" s="426">
        <f t="shared" ref="Q30:Q33" si="5">O30+P30</f>
        <v>118000</v>
      </c>
      <c r="R30" s="426">
        <f t="shared" ref="R30:R33" si="6">Q30/L30</f>
        <v>23600</v>
      </c>
      <c r="S30" s="437" t="s">
        <v>588</v>
      </c>
      <c r="T30" s="429" t="s">
        <v>795</v>
      </c>
      <c r="U30" s="444" t="s">
        <v>558</v>
      </c>
      <c r="V30" s="425" t="s">
        <v>555</v>
      </c>
      <c r="W30" s="482" t="s">
        <v>762</v>
      </c>
      <c r="X30" s="448" t="s">
        <v>624</v>
      </c>
      <c r="Y30" s="429" t="s">
        <v>563</v>
      </c>
      <c r="Z30" s="429" t="s">
        <v>776</v>
      </c>
      <c r="AA30" s="431" t="s">
        <v>535</v>
      </c>
      <c r="AC30" s="407"/>
    </row>
    <row r="31" spans="1:29" s="381" customFormat="1" ht="26.4" x14ac:dyDescent="0.25">
      <c r="A31" s="463"/>
      <c r="B31" s="442">
        <v>1</v>
      </c>
      <c r="C31" s="442">
        <v>1</v>
      </c>
      <c r="D31" s="442">
        <v>7</v>
      </c>
      <c r="E31" s="442">
        <v>1</v>
      </c>
      <c r="F31" s="442">
        <v>3</v>
      </c>
      <c r="G31" s="442">
        <v>1</v>
      </c>
      <c r="H31" s="442">
        <v>10</v>
      </c>
      <c r="I31" s="643" t="s">
        <v>746</v>
      </c>
      <c r="J31" s="545"/>
      <c r="K31" s="483"/>
      <c r="L31" s="546">
        <v>5</v>
      </c>
      <c r="M31" s="540" t="s">
        <v>525</v>
      </c>
      <c r="N31" s="547">
        <v>22600</v>
      </c>
      <c r="O31" s="426">
        <f t="shared" si="4"/>
        <v>113000</v>
      </c>
      <c r="P31" s="426">
        <v>0</v>
      </c>
      <c r="Q31" s="426">
        <f t="shared" si="5"/>
        <v>113000</v>
      </c>
      <c r="R31" s="426">
        <f t="shared" si="6"/>
        <v>22600</v>
      </c>
      <c r="S31" s="444"/>
      <c r="T31" s="429" t="s">
        <v>795</v>
      </c>
      <c r="U31" s="444" t="s">
        <v>558</v>
      </c>
      <c r="V31" s="425" t="s">
        <v>555</v>
      </c>
      <c r="W31" s="482" t="s">
        <v>762</v>
      </c>
      <c r="X31" s="448" t="s">
        <v>624</v>
      </c>
      <c r="Y31" s="429" t="s">
        <v>563</v>
      </c>
      <c r="Z31" s="429" t="s">
        <v>776</v>
      </c>
      <c r="AA31" s="431" t="s">
        <v>535</v>
      </c>
      <c r="AC31" s="407"/>
    </row>
    <row r="32" spans="1:29" s="381" customFormat="1" ht="26.4" x14ac:dyDescent="0.25">
      <c r="A32" s="463"/>
      <c r="B32" s="401">
        <v>1</v>
      </c>
      <c r="C32" s="401">
        <v>1</v>
      </c>
      <c r="D32" s="401">
        <v>7</v>
      </c>
      <c r="E32" s="402">
        <v>1</v>
      </c>
      <c r="F32" s="402">
        <v>3</v>
      </c>
      <c r="G32" s="402">
        <v>1</v>
      </c>
      <c r="H32" s="406">
        <v>3</v>
      </c>
      <c r="I32" s="643" t="s">
        <v>775</v>
      </c>
      <c r="J32" s="545"/>
      <c r="K32" s="483"/>
      <c r="L32" s="546">
        <v>5</v>
      </c>
      <c r="M32" s="540" t="s">
        <v>524</v>
      </c>
      <c r="N32" s="547">
        <v>29500</v>
      </c>
      <c r="O32" s="426">
        <f t="shared" si="4"/>
        <v>147500</v>
      </c>
      <c r="P32" s="426">
        <v>0</v>
      </c>
      <c r="Q32" s="426">
        <f t="shared" si="5"/>
        <v>147500</v>
      </c>
      <c r="R32" s="426">
        <f t="shared" si="6"/>
        <v>29500</v>
      </c>
      <c r="S32" s="444"/>
      <c r="T32" s="429" t="s">
        <v>795</v>
      </c>
      <c r="U32" s="444" t="s">
        <v>558</v>
      </c>
      <c r="V32" s="425" t="s">
        <v>555</v>
      </c>
      <c r="W32" s="482" t="s">
        <v>762</v>
      </c>
      <c r="X32" s="448" t="s">
        <v>624</v>
      </c>
      <c r="Y32" s="429" t="s">
        <v>563</v>
      </c>
      <c r="Z32" s="429" t="s">
        <v>776</v>
      </c>
      <c r="AA32" s="431" t="s">
        <v>535</v>
      </c>
      <c r="AC32" s="407"/>
    </row>
    <row r="33" spans="1:29" s="381" customFormat="1" ht="26.4" x14ac:dyDescent="0.25">
      <c r="A33" s="463"/>
      <c r="B33" s="405">
        <v>1</v>
      </c>
      <c r="C33" s="405">
        <v>1</v>
      </c>
      <c r="D33" s="405">
        <v>7</v>
      </c>
      <c r="E33" s="405">
        <v>1</v>
      </c>
      <c r="F33" s="405">
        <v>3</v>
      </c>
      <c r="G33" s="405">
        <v>1</v>
      </c>
      <c r="H33" s="405">
        <v>6</v>
      </c>
      <c r="I33" s="643" t="s">
        <v>3</v>
      </c>
      <c r="J33" s="545"/>
      <c r="K33" s="483"/>
      <c r="L33" s="546">
        <v>20</v>
      </c>
      <c r="M33" s="540" t="s">
        <v>525</v>
      </c>
      <c r="N33" s="547">
        <v>6000</v>
      </c>
      <c r="O33" s="426">
        <f t="shared" si="4"/>
        <v>120000</v>
      </c>
      <c r="P33" s="426">
        <v>0</v>
      </c>
      <c r="Q33" s="426">
        <f t="shared" si="5"/>
        <v>120000</v>
      </c>
      <c r="R33" s="426">
        <f t="shared" si="6"/>
        <v>6000</v>
      </c>
      <c r="S33" s="444"/>
      <c r="T33" s="429" t="s">
        <v>795</v>
      </c>
      <c r="U33" s="444" t="s">
        <v>558</v>
      </c>
      <c r="V33" s="425" t="s">
        <v>555</v>
      </c>
      <c r="W33" s="482" t="s">
        <v>762</v>
      </c>
      <c r="X33" s="448" t="s">
        <v>624</v>
      </c>
      <c r="Y33" s="429" t="s">
        <v>563</v>
      </c>
      <c r="Z33" s="429" t="s">
        <v>776</v>
      </c>
      <c r="AA33" s="431" t="s">
        <v>535</v>
      </c>
      <c r="AC33" s="407"/>
    </row>
    <row r="34" spans="1:29" s="381" customFormat="1" ht="52.8" x14ac:dyDescent="0.25">
      <c r="A34" s="463"/>
      <c r="B34" s="442">
        <v>1</v>
      </c>
      <c r="C34" s="442">
        <v>1</v>
      </c>
      <c r="D34" s="442">
        <v>7</v>
      </c>
      <c r="E34" s="442">
        <v>1</v>
      </c>
      <c r="F34" s="442">
        <v>3</v>
      </c>
      <c r="G34" s="442">
        <v>1</v>
      </c>
      <c r="H34" s="442">
        <v>13</v>
      </c>
      <c r="I34" s="643" t="s">
        <v>592</v>
      </c>
      <c r="J34" s="632"/>
      <c r="K34" s="483"/>
      <c r="L34" s="546">
        <v>2</v>
      </c>
      <c r="M34" s="540" t="s">
        <v>531</v>
      </c>
      <c r="N34" s="547">
        <v>41300</v>
      </c>
      <c r="O34" s="426">
        <f t="shared" si="4"/>
        <v>82600</v>
      </c>
      <c r="P34" s="426">
        <v>0</v>
      </c>
      <c r="Q34" s="426">
        <f t="shared" ref="Q34:Q38" si="7">O34+P34</f>
        <v>82600</v>
      </c>
      <c r="R34" s="426">
        <f>Q34/L34</f>
        <v>41300</v>
      </c>
      <c r="S34" s="444" t="s">
        <v>543</v>
      </c>
      <c r="T34" s="429" t="s">
        <v>794</v>
      </c>
      <c r="U34" s="444" t="s">
        <v>556</v>
      </c>
      <c r="V34" s="425" t="s">
        <v>555</v>
      </c>
      <c r="W34" s="482" t="s">
        <v>762</v>
      </c>
      <c r="X34" s="448" t="s">
        <v>624</v>
      </c>
      <c r="Y34" s="429" t="s">
        <v>563</v>
      </c>
      <c r="Z34" s="429" t="s">
        <v>769</v>
      </c>
      <c r="AA34" s="431" t="s">
        <v>541</v>
      </c>
      <c r="AC34" s="407"/>
    </row>
    <row r="35" spans="1:29" s="381" customFormat="1" ht="52.8" x14ac:dyDescent="0.25">
      <c r="A35" s="463"/>
      <c r="B35" s="442">
        <v>1</v>
      </c>
      <c r="C35" s="442">
        <v>1</v>
      </c>
      <c r="D35" s="442">
        <v>7</v>
      </c>
      <c r="E35" s="404">
        <v>1</v>
      </c>
      <c r="F35" s="404">
        <v>3</v>
      </c>
      <c r="G35" s="404">
        <v>1</v>
      </c>
      <c r="H35" s="405">
        <v>13</v>
      </c>
      <c r="I35" s="643" t="s">
        <v>569</v>
      </c>
      <c r="J35" s="632"/>
      <c r="K35" s="483"/>
      <c r="L35" s="546">
        <v>4</v>
      </c>
      <c r="M35" s="540" t="s">
        <v>531</v>
      </c>
      <c r="N35" s="547">
        <v>23600</v>
      </c>
      <c r="O35" s="426">
        <f t="shared" si="4"/>
        <v>94400</v>
      </c>
      <c r="P35" s="426">
        <v>0</v>
      </c>
      <c r="Q35" s="426">
        <f t="shared" si="7"/>
        <v>94400</v>
      </c>
      <c r="R35" s="426">
        <f>Q35/L35</f>
        <v>23600</v>
      </c>
      <c r="S35" s="444" t="s">
        <v>543</v>
      </c>
      <c r="T35" s="429" t="s">
        <v>794</v>
      </c>
      <c r="U35" s="444" t="s">
        <v>556</v>
      </c>
      <c r="V35" s="425" t="s">
        <v>555</v>
      </c>
      <c r="W35" s="482" t="s">
        <v>762</v>
      </c>
      <c r="X35" s="448" t="s">
        <v>624</v>
      </c>
      <c r="Y35" s="429" t="s">
        <v>563</v>
      </c>
      <c r="Z35" s="429" t="s">
        <v>769</v>
      </c>
      <c r="AA35" s="431" t="s">
        <v>541</v>
      </c>
      <c r="AC35" s="407"/>
    </row>
    <row r="36" spans="1:29" s="381" customFormat="1" ht="52.8" x14ac:dyDescent="0.25">
      <c r="A36" s="463"/>
      <c r="B36" s="405">
        <v>1</v>
      </c>
      <c r="C36" s="405">
        <v>1</v>
      </c>
      <c r="D36" s="405">
        <v>7</v>
      </c>
      <c r="E36" s="405">
        <v>1</v>
      </c>
      <c r="F36" s="405">
        <v>3</v>
      </c>
      <c r="G36" s="405">
        <v>1</v>
      </c>
      <c r="H36" s="405">
        <v>6</v>
      </c>
      <c r="I36" s="643" t="s">
        <v>3</v>
      </c>
      <c r="J36" s="632"/>
      <c r="K36" s="483"/>
      <c r="L36" s="546">
        <v>12</v>
      </c>
      <c r="M36" s="540" t="s">
        <v>525</v>
      </c>
      <c r="N36" s="547">
        <v>6000</v>
      </c>
      <c r="O36" s="426">
        <f t="shared" si="4"/>
        <v>72000</v>
      </c>
      <c r="P36" s="426">
        <v>0</v>
      </c>
      <c r="Q36" s="426">
        <f t="shared" si="7"/>
        <v>72000</v>
      </c>
      <c r="R36" s="426">
        <f>Q36/L36</f>
        <v>6000</v>
      </c>
      <c r="S36" s="444" t="s">
        <v>543</v>
      </c>
      <c r="T36" s="429" t="s">
        <v>794</v>
      </c>
      <c r="U36" s="444" t="s">
        <v>556</v>
      </c>
      <c r="V36" s="425" t="s">
        <v>555</v>
      </c>
      <c r="W36" s="482" t="s">
        <v>762</v>
      </c>
      <c r="X36" s="448" t="s">
        <v>624</v>
      </c>
      <c r="Y36" s="429" t="s">
        <v>563</v>
      </c>
      <c r="Z36" s="429" t="s">
        <v>769</v>
      </c>
      <c r="AA36" s="431" t="s">
        <v>541</v>
      </c>
      <c r="AC36" s="407"/>
    </row>
    <row r="37" spans="1:29" s="381" customFormat="1" ht="52.8" x14ac:dyDescent="0.25">
      <c r="A37" s="463"/>
      <c r="B37" s="405">
        <v>1</v>
      </c>
      <c r="C37" s="405">
        <v>1</v>
      </c>
      <c r="D37" s="405">
        <v>7</v>
      </c>
      <c r="E37" s="405">
        <v>1</v>
      </c>
      <c r="F37" s="405">
        <v>3</v>
      </c>
      <c r="G37" s="405">
        <v>1</v>
      </c>
      <c r="H37" s="405">
        <v>6</v>
      </c>
      <c r="I37" s="643" t="s">
        <v>649</v>
      </c>
      <c r="J37" s="632"/>
      <c r="K37" s="483"/>
      <c r="L37" s="546">
        <v>11</v>
      </c>
      <c r="M37" s="540" t="s">
        <v>525</v>
      </c>
      <c r="N37" s="547">
        <v>3600</v>
      </c>
      <c r="O37" s="426">
        <f t="shared" si="4"/>
        <v>39600</v>
      </c>
      <c r="P37" s="426">
        <v>0</v>
      </c>
      <c r="Q37" s="426">
        <f t="shared" si="7"/>
        <v>39600</v>
      </c>
      <c r="R37" s="426">
        <f>Q37/L37</f>
        <v>3600</v>
      </c>
      <c r="S37" s="444" t="s">
        <v>543</v>
      </c>
      <c r="T37" s="429" t="s">
        <v>794</v>
      </c>
      <c r="U37" s="444" t="s">
        <v>556</v>
      </c>
      <c r="V37" s="425" t="s">
        <v>555</v>
      </c>
      <c r="W37" s="482" t="s">
        <v>762</v>
      </c>
      <c r="X37" s="448" t="s">
        <v>624</v>
      </c>
      <c r="Y37" s="429" t="s">
        <v>563</v>
      </c>
      <c r="Z37" s="429" t="s">
        <v>769</v>
      </c>
      <c r="AA37" s="431" t="s">
        <v>541</v>
      </c>
      <c r="AC37" s="407"/>
    </row>
    <row r="38" spans="1:29" s="381" customFormat="1" ht="52.8" x14ac:dyDescent="0.25">
      <c r="A38" s="463"/>
      <c r="B38" s="405">
        <v>1</v>
      </c>
      <c r="C38" s="405">
        <v>1</v>
      </c>
      <c r="D38" s="405">
        <v>7</v>
      </c>
      <c r="E38" s="405">
        <v>1</v>
      </c>
      <c r="F38" s="405">
        <v>3</v>
      </c>
      <c r="G38" s="405">
        <v>1</v>
      </c>
      <c r="H38" s="405">
        <v>6</v>
      </c>
      <c r="I38" s="643" t="s">
        <v>765</v>
      </c>
      <c r="J38" s="632"/>
      <c r="K38" s="483"/>
      <c r="L38" s="546">
        <v>10</v>
      </c>
      <c r="M38" s="540" t="s">
        <v>525</v>
      </c>
      <c r="N38" s="547">
        <v>10400</v>
      </c>
      <c r="O38" s="426">
        <f t="shared" si="4"/>
        <v>104000</v>
      </c>
      <c r="P38" s="426">
        <v>0</v>
      </c>
      <c r="Q38" s="426">
        <f t="shared" si="7"/>
        <v>104000</v>
      </c>
      <c r="R38" s="426">
        <f>Q38/L38</f>
        <v>10400</v>
      </c>
      <c r="S38" s="444" t="s">
        <v>543</v>
      </c>
      <c r="T38" s="429" t="s">
        <v>794</v>
      </c>
      <c r="U38" s="444" t="s">
        <v>556</v>
      </c>
      <c r="V38" s="425" t="s">
        <v>555</v>
      </c>
      <c r="W38" s="482" t="s">
        <v>762</v>
      </c>
      <c r="X38" s="448" t="s">
        <v>624</v>
      </c>
      <c r="Y38" s="429" t="s">
        <v>563</v>
      </c>
      <c r="Z38" s="429" t="s">
        <v>769</v>
      </c>
      <c r="AA38" s="431" t="s">
        <v>541</v>
      </c>
      <c r="AC38" s="407"/>
    </row>
    <row r="39" spans="1:29" s="381" customFormat="1" ht="39.6" x14ac:dyDescent="0.25">
      <c r="A39" s="463"/>
      <c r="B39" s="403">
        <v>1</v>
      </c>
      <c r="C39" s="403">
        <v>1</v>
      </c>
      <c r="D39" s="403">
        <v>7</v>
      </c>
      <c r="E39" s="404">
        <v>1</v>
      </c>
      <c r="F39" s="404">
        <v>3</v>
      </c>
      <c r="G39" s="404">
        <v>1</v>
      </c>
      <c r="H39" s="405">
        <v>3</v>
      </c>
      <c r="I39" s="648" t="s">
        <v>747</v>
      </c>
      <c r="J39" s="545"/>
      <c r="K39" s="483"/>
      <c r="L39" s="546">
        <v>3</v>
      </c>
      <c r="M39" s="540" t="s">
        <v>524</v>
      </c>
      <c r="N39" s="547">
        <v>29500</v>
      </c>
      <c r="O39" s="426">
        <f t="shared" ref="O39:O40" si="8">L39*N39</f>
        <v>88500</v>
      </c>
      <c r="P39" s="426">
        <v>0</v>
      </c>
      <c r="Q39" s="426">
        <f t="shared" ref="Q39:Q40" si="9">O39+P39</f>
        <v>88500</v>
      </c>
      <c r="R39" s="426">
        <f t="shared" ref="R39:R40" si="10">Q39/L39</f>
        <v>29500</v>
      </c>
      <c r="S39" s="437" t="s">
        <v>591</v>
      </c>
      <c r="T39" s="429" t="s">
        <v>779</v>
      </c>
      <c r="U39" s="444" t="s">
        <v>556</v>
      </c>
      <c r="V39" s="425" t="s">
        <v>555</v>
      </c>
      <c r="W39" s="482" t="s">
        <v>778</v>
      </c>
      <c r="X39" s="448" t="s">
        <v>624</v>
      </c>
      <c r="Y39" s="429" t="s">
        <v>563</v>
      </c>
      <c r="Z39" s="429" t="s">
        <v>798</v>
      </c>
      <c r="AA39" s="431" t="s">
        <v>535</v>
      </c>
      <c r="AC39" s="407"/>
    </row>
    <row r="40" spans="1:29" s="381" customFormat="1" ht="39.6" x14ac:dyDescent="0.25">
      <c r="A40" s="463"/>
      <c r="B40" s="405">
        <v>1</v>
      </c>
      <c r="C40" s="405">
        <v>1</v>
      </c>
      <c r="D40" s="405">
        <v>7</v>
      </c>
      <c r="E40" s="405">
        <v>1</v>
      </c>
      <c r="F40" s="405">
        <v>3</v>
      </c>
      <c r="G40" s="405">
        <v>1</v>
      </c>
      <c r="H40" s="405">
        <v>6</v>
      </c>
      <c r="I40" s="643" t="s">
        <v>3</v>
      </c>
      <c r="J40" s="545"/>
      <c r="K40" s="483"/>
      <c r="L40" s="546">
        <v>25</v>
      </c>
      <c r="M40" s="540" t="s">
        <v>525</v>
      </c>
      <c r="N40" s="547">
        <v>6000</v>
      </c>
      <c r="O40" s="426">
        <f t="shared" si="8"/>
        <v>150000</v>
      </c>
      <c r="P40" s="426">
        <v>0</v>
      </c>
      <c r="Q40" s="426">
        <f t="shared" si="9"/>
        <v>150000</v>
      </c>
      <c r="R40" s="426">
        <f t="shared" si="10"/>
        <v>6000</v>
      </c>
      <c r="S40" s="437" t="s">
        <v>591</v>
      </c>
      <c r="T40" s="429" t="s">
        <v>779</v>
      </c>
      <c r="U40" s="444" t="s">
        <v>556</v>
      </c>
      <c r="V40" s="425" t="s">
        <v>555</v>
      </c>
      <c r="W40" s="482" t="s">
        <v>778</v>
      </c>
      <c r="X40" s="448" t="s">
        <v>624</v>
      </c>
      <c r="Y40" s="429" t="s">
        <v>563</v>
      </c>
      <c r="Z40" s="429" t="s">
        <v>798</v>
      </c>
      <c r="AA40" s="431" t="s">
        <v>535</v>
      </c>
      <c r="AC40" s="407"/>
    </row>
    <row r="41" spans="1:29" s="381" customFormat="1" ht="52.8" x14ac:dyDescent="0.25">
      <c r="A41" s="463"/>
      <c r="B41" s="405">
        <v>1</v>
      </c>
      <c r="C41" s="405">
        <v>1</v>
      </c>
      <c r="D41" s="405">
        <v>7</v>
      </c>
      <c r="E41" s="405">
        <v>1</v>
      </c>
      <c r="F41" s="405">
        <v>3</v>
      </c>
      <c r="G41" s="405">
        <v>1</v>
      </c>
      <c r="H41" s="405">
        <v>8</v>
      </c>
      <c r="I41" s="644" t="s">
        <v>74</v>
      </c>
      <c r="J41" s="545"/>
      <c r="K41" s="483"/>
      <c r="L41" s="546">
        <v>1</v>
      </c>
      <c r="M41" s="540" t="s">
        <v>525</v>
      </c>
      <c r="N41" s="547">
        <v>21200</v>
      </c>
      <c r="O41" s="426">
        <f t="shared" ref="O41:O48" si="11">L41*N41</f>
        <v>21200</v>
      </c>
      <c r="P41" s="426">
        <v>0</v>
      </c>
      <c r="Q41" s="426">
        <f t="shared" ref="Q41:Q48" si="12">O41+P41</f>
        <v>21200</v>
      </c>
      <c r="R41" s="426">
        <f t="shared" ref="R41:R48" si="13">Q41/L41</f>
        <v>21200</v>
      </c>
      <c r="S41" s="437" t="s">
        <v>586</v>
      </c>
      <c r="T41" s="429" t="s">
        <v>799</v>
      </c>
      <c r="U41" s="444" t="s">
        <v>556</v>
      </c>
      <c r="V41" s="425" t="s">
        <v>555</v>
      </c>
      <c r="W41" s="482" t="s">
        <v>778</v>
      </c>
      <c r="X41" s="448" t="s">
        <v>624</v>
      </c>
      <c r="Y41" s="429" t="s">
        <v>563</v>
      </c>
      <c r="Z41" s="429" t="s">
        <v>800</v>
      </c>
      <c r="AA41" s="431" t="s">
        <v>540</v>
      </c>
      <c r="AC41" s="407"/>
    </row>
    <row r="42" spans="1:29" s="381" customFormat="1" ht="52.8" x14ac:dyDescent="0.25">
      <c r="A42" s="463"/>
      <c r="B42" s="442">
        <v>1</v>
      </c>
      <c r="C42" s="442">
        <v>1</v>
      </c>
      <c r="D42" s="442">
        <v>7</v>
      </c>
      <c r="E42" s="404">
        <v>1</v>
      </c>
      <c r="F42" s="404">
        <v>3</v>
      </c>
      <c r="G42" s="404">
        <v>1</v>
      </c>
      <c r="H42" s="405">
        <v>13</v>
      </c>
      <c r="I42" s="643" t="s">
        <v>569</v>
      </c>
      <c r="J42" s="545"/>
      <c r="K42" s="483"/>
      <c r="L42" s="546">
        <v>2</v>
      </c>
      <c r="M42" s="540" t="s">
        <v>531</v>
      </c>
      <c r="N42" s="547">
        <v>23600</v>
      </c>
      <c r="O42" s="426">
        <f t="shared" si="11"/>
        <v>47200</v>
      </c>
      <c r="P42" s="426">
        <v>0</v>
      </c>
      <c r="Q42" s="426">
        <f t="shared" si="12"/>
        <v>47200</v>
      </c>
      <c r="R42" s="426">
        <f t="shared" si="13"/>
        <v>23600</v>
      </c>
      <c r="S42" s="437" t="s">
        <v>586</v>
      </c>
      <c r="T42" s="429" t="s">
        <v>799</v>
      </c>
      <c r="U42" s="444" t="s">
        <v>556</v>
      </c>
      <c r="V42" s="425" t="s">
        <v>555</v>
      </c>
      <c r="W42" s="482" t="s">
        <v>778</v>
      </c>
      <c r="X42" s="448" t="s">
        <v>624</v>
      </c>
      <c r="Y42" s="429" t="s">
        <v>563</v>
      </c>
      <c r="Z42" s="429" t="s">
        <v>800</v>
      </c>
      <c r="AA42" s="431" t="s">
        <v>540</v>
      </c>
      <c r="AC42" s="407"/>
    </row>
    <row r="43" spans="1:29" s="381" customFormat="1" ht="52.8" x14ac:dyDescent="0.25">
      <c r="A43" s="463"/>
      <c r="B43" s="442">
        <v>1</v>
      </c>
      <c r="C43" s="442">
        <v>1</v>
      </c>
      <c r="D43" s="442">
        <v>7</v>
      </c>
      <c r="E43" s="442">
        <v>1</v>
      </c>
      <c r="F43" s="442">
        <v>3</v>
      </c>
      <c r="G43" s="442">
        <v>1</v>
      </c>
      <c r="H43" s="442">
        <v>13</v>
      </c>
      <c r="I43" s="643" t="s">
        <v>592</v>
      </c>
      <c r="J43" s="545"/>
      <c r="K43" s="483"/>
      <c r="L43" s="546">
        <v>4</v>
      </c>
      <c r="M43" s="540" t="s">
        <v>531</v>
      </c>
      <c r="N43" s="547">
        <v>41300</v>
      </c>
      <c r="O43" s="426">
        <f t="shared" si="11"/>
        <v>165200</v>
      </c>
      <c r="P43" s="426">
        <v>0</v>
      </c>
      <c r="Q43" s="426">
        <f t="shared" si="12"/>
        <v>165200</v>
      </c>
      <c r="R43" s="426">
        <f t="shared" si="13"/>
        <v>41300</v>
      </c>
      <c r="S43" s="437" t="s">
        <v>586</v>
      </c>
      <c r="T43" s="429" t="s">
        <v>799</v>
      </c>
      <c r="U43" s="444" t="s">
        <v>556</v>
      </c>
      <c r="V43" s="425" t="s">
        <v>555</v>
      </c>
      <c r="W43" s="482" t="s">
        <v>778</v>
      </c>
      <c r="X43" s="448" t="s">
        <v>624</v>
      </c>
      <c r="Y43" s="429" t="s">
        <v>563</v>
      </c>
      <c r="Z43" s="429" t="s">
        <v>800</v>
      </c>
      <c r="AA43" s="431" t="s">
        <v>540</v>
      </c>
      <c r="AC43" s="407"/>
    </row>
    <row r="44" spans="1:29" s="381" customFormat="1" ht="52.8" x14ac:dyDescent="0.25">
      <c r="A44" s="463"/>
      <c r="B44" s="403">
        <v>1</v>
      </c>
      <c r="C44" s="403">
        <v>1</v>
      </c>
      <c r="D44" s="403">
        <v>7</v>
      </c>
      <c r="E44" s="404">
        <v>1</v>
      </c>
      <c r="F44" s="404">
        <v>3</v>
      </c>
      <c r="G44" s="404">
        <v>1</v>
      </c>
      <c r="H44" s="404">
        <v>12</v>
      </c>
      <c r="I44" s="643" t="s">
        <v>587</v>
      </c>
      <c r="J44" s="545"/>
      <c r="K44" s="483"/>
      <c r="L44" s="546">
        <v>1</v>
      </c>
      <c r="M44" s="540" t="s">
        <v>525</v>
      </c>
      <c r="N44" s="547">
        <v>82900</v>
      </c>
      <c r="O44" s="426">
        <f t="shared" si="11"/>
        <v>82900</v>
      </c>
      <c r="P44" s="426">
        <v>0</v>
      </c>
      <c r="Q44" s="426">
        <f t="shared" si="12"/>
        <v>82900</v>
      </c>
      <c r="R44" s="426">
        <f t="shared" si="13"/>
        <v>82900</v>
      </c>
      <c r="S44" s="437" t="s">
        <v>586</v>
      </c>
      <c r="T44" s="429" t="s">
        <v>799</v>
      </c>
      <c r="U44" s="444" t="s">
        <v>556</v>
      </c>
      <c r="V44" s="425" t="s">
        <v>555</v>
      </c>
      <c r="W44" s="482" t="s">
        <v>778</v>
      </c>
      <c r="X44" s="448" t="s">
        <v>624</v>
      </c>
      <c r="Y44" s="429" t="s">
        <v>563</v>
      </c>
      <c r="Z44" s="429" t="s">
        <v>800</v>
      </c>
      <c r="AA44" s="431" t="s">
        <v>540</v>
      </c>
      <c r="AC44" s="407"/>
    </row>
    <row r="45" spans="1:29" s="381" customFormat="1" ht="52.8" x14ac:dyDescent="0.25">
      <c r="A45" s="463"/>
      <c r="B45" s="403">
        <v>1</v>
      </c>
      <c r="C45" s="403">
        <v>1</v>
      </c>
      <c r="D45" s="403">
        <v>7</v>
      </c>
      <c r="E45" s="404">
        <v>1</v>
      </c>
      <c r="F45" s="404">
        <v>3</v>
      </c>
      <c r="G45" s="404">
        <v>1</v>
      </c>
      <c r="H45" s="404">
        <v>12</v>
      </c>
      <c r="I45" s="643" t="s">
        <v>782</v>
      </c>
      <c r="J45" s="545"/>
      <c r="K45" s="483"/>
      <c r="L45" s="546">
        <v>1</v>
      </c>
      <c r="M45" s="540" t="s">
        <v>525</v>
      </c>
      <c r="N45" s="547">
        <v>29500</v>
      </c>
      <c r="O45" s="426">
        <f t="shared" si="11"/>
        <v>29500</v>
      </c>
      <c r="P45" s="426">
        <v>0</v>
      </c>
      <c r="Q45" s="426">
        <f t="shared" si="12"/>
        <v>29500</v>
      </c>
      <c r="R45" s="426">
        <f t="shared" si="13"/>
        <v>29500</v>
      </c>
      <c r="S45" s="437" t="s">
        <v>586</v>
      </c>
      <c r="T45" s="429" t="s">
        <v>799</v>
      </c>
      <c r="U45" s="444" t="s">
        <v>556</v>
      </c>
      <c r="V45" s="425" t="s">
        <v>555</v>
      </c>
      <c r="W45" s="482" t="s">
        <v>778</v>
      </c>
      <c r="X45" s="448" t="s">
        <v>624</v>
      </c>
      <c r="Y45" s="429" t="s">
        <v>563</v>
      </c>
      <c r="Z45" s="429" t="s">
        <v>800</v>
      </c>
      <c r="AA45" s="431" t="s">
        <v>540</v>
      </c>
      <c r="AC45" s="407"/>
    </row>
    <row r="46" spans="1:29" s="381" customFormat="1" ht="52.8" x14ac:dyDescent="0.25">
      <c r="A46" s="463"/>
      <c r="B46" s="405">
        <v>1</v>
      </c>
      <c r="C46" s="405">
        <v>1</v>
      </c>
      <c r="D46" s="405">
        <v>7</v>
      </c>
      <c r="E46" s="405">
        <v>1</v>
      </c>
      <c r="F46" s="405">
        <v>3</v>
      </c>
      <c r="G46" s="405">
        <v>1</v>
      </c>
      <c r="H46" s="405">
        <v>6</v>
      </c>
      <c r="I46" s="643" t="s">
        <v>783</v>
      </c>
      <c r="J46" s="545"/>
      <c r="K46" s="483"/>
      <c r="L46" s="546">
        <v>10</v>
      </c>
      <c r="M46" s="540" t="s">
        <v>525</v>
      </c>
      <c r="N46" s="547">
        <v>17700</v>
      </c>
      <c r="O46" s="426">
        <f t="shared" si="11"/>
        <v>177000</v>
      </c>
      <c r="P46" s="426">
        <v>0</v>
      </c>
      <c r="Q46" s="426">
        <f t="shared" si="12"/>
        <v>177000</v>
      </c>
      <c r="R46" s="426">
        <f t="shared" si="13"/>
        <v>17700</v>
      </c>
      <c r="S46" s="437" t="s">
        <v>586</v>
      </c>
      <c r="T46" s="429" t="s">
        <v>799</v>
      </c>
      <c r="U46" s="444" t="s">
        <v>556</v>
      </c>
      <c r="V46" s="425" t="s">
        <v>555</v>
      </c>
      <c r="W46" s="482" t="s">
        <v>778</v>
      </c>
      <c r="X46" s="448" t="s">
        <v>624</v>
      </c>
      <c r="Y46" s="429" t="s">
        <v>563</v>
      </c>
      <c r="Z46" s="429" t="s">
        <v>800</v>
      </c>
      <c r="AA46" s="431" t="s">
        <v>540</v>
      </c>
      <c r="AC46" s="407"/>
    </row>
    <row r="47" spans="1:29" s="381" customFormat="1" ht="52.8" x14ac:dyDescent="0.25">
      <c r="A47" s="463"/>
      <c r="B47" s="405">
        <v>1</v>
      </c>
      <c r="C47" s="405">
        <v>1</v>
      </c>
      <c r="D47" s="405">
        <v>7</v>
      </c>
      <c r="E47" s="405">
        <v>1</v>
      </c>
      <c r="F47" s="405">
        <v>3</v>
      </c>
      <c r="G47" s="405">
        <v>1</v>
      </c>
      <c r="H47" s="405">
        <v>6</v>
      </c>
      <c r="I47" s="630" t="s">
        <v>3</v>
      </c>
      <c r="J47" s="545"/>
      <c r="K47" s="483"/>
      <c r="L47" s="546">
        <v>30</v>
      </c>
      <c r="M47" s="540" t="s">
        <v>525</v>
      </c>
      <c r="N47" s="547">
        <v>6000</v>
      </c>
      <c r="O47" s="426">
        <f t="shared" si="11"/>
        <v>180000</v>
      </c>
      <c r="P47" s="426">
        <v>0</v>
      </c>
      <c r="Q47" s="426">
        <f t="shared" si="12"/>
        <v>180000</v>
      </c>
      <c r="R47" s="426">
        <f t="shared" si="13"/>
        <v>6000</v>
      </c>
      <c r="S47" s="437" t="s">
        <v>586</v>
      </c>
      <c r="T47" s="429" t="s">
        <v>799</v>
      </c>
      <c r="U47" s="444" t="s">
        <v>556</v>
      </c>
      <c r="V47" s="425" t="s">
        <v>555</v>
      </c>
      <c r="W47" s="482" t="s">
        <v>778</v>
      </c>
      <c r="X47" s="448" t="s">
        <v>624</v>
      </c>
      <c r="Y47" s="429" t="s">
        <v>563</v>
      </c>
      <c r="Z47" s="429" t="s">
        <v>800</v>
      </c>
      <c r="AA47" s="431" t="s">
        <v>540</v>
      </c>
      <c r="AC47" s="407"/>
    </row>
    <row r="48" spans="1:29" s="381" customFormat="1" ht="52.8" x14ac:dyDescent="0.25">
      <c r="A48" s="463"/>
      <c r="B48" s="442">
        <v>1</v>
      </c>
      <c r="C48" s="442">
        <v>1</v>
      </c>
      <c r="D48" s="442">
        <v>7</v>
      </c>
      <c r="E48" s="442">
        <v>1</v>
      </c>
      <c r="F48" s="442">
        <v>3</v>
      </c>
      <c r="G48" s="442">
        <v>1</v>
      </c>
      <c r="H48" s="442">
        <v>10</v>
      </c>
      <c r="I48" s="630" t="s">
        <v>784</v>
      </c>
      <c r="J48" s="545"/>
      <c r="K48" s="483"/>
      <c r="L48" s="546">
        <v>1</v>
      </c>
      <c r="M48" s="540" t="s">
        <v>525</v>
      </c>
      <c r="N48" s="547">
        <v>28900</v>
      </c>
      <c r="O48" s="426">
        <f t="shared" si="11"/>
        <v>28900</v>
      </c>
      <c r="P48" s="426">
        <v>0</v>
      </c>
      <c r="Q48" s="426">
        <f t="shared" si="12"/>
        <v>28900</v>
      </c>
      <c r="R48" s="426">
        <f t="shared" si="13"/>
        <v>28900</v>
      </c>
      <c r="S48" s="437" t="s">
        <v>586</v>
      </c>
      <c r="T48" s="429" t="s">
        <v>799</v>
      </c>
      <c r="U48" s="444" t="s">
        <v>556</v>
      </c>
      <c r="V48" s="425" t="s">
        <v>555</v>
      </c>
      <c r="W48" s="482" t="s">
        <v>778</v>
      </c>
      <c r="X48" s="448" t="s">
        <v>624</v>
      </c>
      <c r="Y48" s="429" t="s">
        <v>563</v>
      </c>
      <c r="Z48" s="429" t="s">
        <v>800</v>
      </c>
      <c r="AA48" s="431" t="s">
        <v>540</v>
      </c>
      <c r="AC48" s="407"/>
    </row>
    <row r="49" spans="1:29" s="381" customFormat="1" ht="39.6" x14ac:dyDescent="0.25">
      <c r="A49" s="463"/>
      <c r="B49" s="442">
        <v>1</v>
      </c>
      <c r="C49" s="442">
        <v>1</v>
      </c>
      <c r="D49" s="442">
        <v>7</v>
      </c>
      <c r="E49" s="442">
        <v>1</v>
      </c>
      <c r="F49" s="442">
        <v>3</v>
      </c>
      <c r="G49" s="442">
        <v>1</v>
      </c>
      <c r="H49" s="442">
        <v>13</v>
      </c>
      <c r="I49" s="643" t="s">
        <v>592</v>
      </c>
      <c r="J49" s="545"/>
      <c r="K49" s="483"/>
      <c r="L49" s="546">
        <v>5</v>
      </c>
      <c r="M49" s="540" t="s">
        <v>531</v>
      </c>
      <c r="N49" s="547">
        <v>41300</v>
      </c>
      <c r="O49" s="426">
        <f t="shared" ref="O49:O77" si="14">L49*N49</f>
        <v>206500</v>
      </c>
      <c r="P49" s="426">
        <v>0</v>
      </c>
      <c r="Q49" s="426">
        <f t="shared" ref="Q49:Q52" si="15">O49+P49</f>
        <v>206500</v>
      </c>
      <c r="R49" s="426">
        <f t="shared" ref="R49:R52" si="16">Q49/L49</f>
        <v>41300</v>
      </c>
      <c r="S49" s="444"/>
      <c r="T49" s="429" t="s">
        <v>801</v>
      </c>
      <c r="U49" s="444" t="s">
        <v>556</v>
      </c>
      <c r="V49" s="425" t="s">
        <v>555</v>
      </c>
      <c r="W49" s="482" t="s">
        <v>802</v>
      </c>
      <c r="X49" s="448" t="s">
        <v>624</v>
      </c>
      <c r="Y49" s="429" t="s">
        <v>563</v>
      </c>
      <c r="Z49" s="429" t="s">
        <v>803</v>
      </c>
      <c r="AA49" s="431" t="s">
        <v>535</v>
      </c>
      <c r="AC49" s="407"/>
    </row>
    <row r="50" spans="1:29" s="381" customFormat="1" ht="39.6" x14ac:dyDescent="0.25">
      <c r="A50" s="463"/>
      <c r="B50" s="442">
        <v>1</v>
      </c>
      <c r="C50" s="442">
        <v>1</v>
      </c>
      <c r="D50" s="442">
        <v>7</v>
      </c>
      <c r="E50" s="442">
        <v>1</v>
      </c>
      <c r="F50" s="442">
        <v>3</v>
      </c>
      <c r="G50" s="442">
        <v>1</v>
      </c>
      <c r="H50" s="442">
        <v>10</v>
      </c>
      <c r="I50" s="550" t="s">
        <v>528</v>
      </c>
      <c r="J50" s="632"/>
      <c r="K50" s="483"/>
      <c r="L50" s="546">
        <v>2</v>
      </c>
      <c r="M50" s="540" t="s">
        <v>525</v>
      </c>
      <c r="N50" s="547">
        <v>28900</v>
      </c>
      <c r="O50" s="426">
        <f t="shared" si="14"/>
        <v>57800</v>
      </c>
      <c r="P50" s="426">
        <v>0</v>
      </c>
      <c r="Q50" s="426">
        <f t="shared" si="15"/>
        <v>57800</v>
      </c>
      <c r="R50" s="426">
        <f t="shared" si="16"/>
        <v>28900</v>
      </c>
      <c r="S50" s="444"/>
      <c r="T50" s="429" t="s">
        <v>801</v>
      </c>
      <c r="U50" s="444" t="s">
        <v>556</v>
      </c>
      <c r="V50" s="425" t="s">
        <v>555</v>
      </c>
      <c r="W50" s="482" t="s">
        <v>802</v>
      </c>
      <c r="X50" s="448" t="s">
        <v>624</v>
      </c>
      <c r="Y50" s="429" t="s">
        <v>563</v>
      </c>
      <c r="Z50" s="429" t="s">
        <v>803</v>
      </c>
      <c r="AA50" s="431" t="s">
        <v>535</v>
      </c>
      <c r="AC50" s="407"/>
    </row>
    <row r="51" spans="1:29" s="381" customFormat="1" ht="39.6" x14ac:dyDescent="0.25">
      <c r="A51" s="463"/>
      <c r="B51" s="403">
        <v>1</v>
      </c>
      <c r="C51" s="403">
        <v>1</v>
      </c>
      <c r="D51" s="403">
        <v>7</v>
      </c>
      <c r="E51" s="404">
        <v>1</v>
      </c>
      <c r="F51" s="404">
        <v>3</v>
      </c>
      <c r="G51" s="404">
        <v>1</v>
      </c>
      <c r="H51" s="405">
        <v>3</v>
      </c>
      <c r="I51" s="630" t="s">
        <v>747</v>
      </c>
      <c r="J51" s="545"/>
      <c r="K51" s="483"/>
      <c r="L51" s="546">
        <v>10</v>
      </c>
      <c r="M51" s="540" t="s">
        <v>524</v>
      </c>
      <c r="N51" s="547">
        <v>29500</v>
      </c>
      <c r="O51" s="426">
        <f t="shared" si="14"/>
        <v>295000</v>
      </c>
      <c r="P51" s="426">
        <v>0</v>
      </c>
      <c r="Q51" s="426">
        <f t="shared" si="15"/>
        <v>295000</v>
      </c>
      <c r="R51" s="426">
        <f t="shared" si="16"/>
        <v>29500</v>
      </c>
      <c r="S51" s="444"/>
      <c r="T51" s="429" t="s">
        <v>801</v>
      </c>
      <c r="U51" s="444" t="s">
        <v>556</v>
      </c>
      <c r="V51" s="425" t="s">
        <v>555</v>
      </c>
      <c r="W51" s="482" t="s">
        <v>802</v>
      </c>
      <c r="X51" s="448" t="s">
        <v>624</v>
      </c>
      <c r="Y51" s="429" t="s">
        <v>563</v>
      </c>
      <c r="Z51" s="429" t="s">
        <v>803</v>
      </c>
      <c r="AA51" s="431" t="s">
        <v>535</v>
      </c>
      <c r="AC51" s="407"/>
    </row>
    <row r="52" spans="1:29" s="381" customFormat="1" ht="39.6" x14ac:dyDescent="0.25">
      <c r="A52" s="463"/>
      <c r="B52" s="405">
        <v>1</v>
      </c>
      <c r="C52" s="405">
        <v>1</v>
      </c>
      <c r="D52" s="405">
        <v>7</v>
      </c>
      <c r="E52" s="405">
        <v>1</v>
      </c>
      <c r="F52" s="405">
        <v>3</v>
      </c>
      <c r="G52" s="405">
        <v>1</v>
      </c>
      <c r="H52" s="405">
        <v>6</v>
      </c>
      <c r="I52" s="630" t="s">
        <v>3</v>
      </c>
      <c r="J52" s="545"/>
      <c r="K52" s="483"/>
      <c r="L52" s="546">
        <v>25</v>
      </c>
      <c r="M52" s="540" t="s">
        <v>525</v>
      </c>
      <c r="N52" s="547">
        <v>6000</v>
      </c>
      <c r="O52" s="426">
        <f t="shared" si="14"/>
        <v>150000</v>
      </c>
      <c r="P52" s="426">
        <v>0</v>
      </c>
      <c r="Q52" s="426">
        <f t="shared" si="15"/>
        <v>150000</v>
      </c>
      <c r="R52" s="426">
        <f t="shared" si="16"/>
        <v>6000</v>
      </c>
      <c r="S52" s="444"/>
      <c r="T52" s="429" t="s">
        <v>801</v>
      </c>
      <c r="U52" s="444" t="s">
        <v>556</v>
      </c>
      <c r="V52" s="425" t="s">
        <v>555</v>
      </c>
      <c r="W52" s="482" t="s">
        <v>802</v>
      </c>
      <c r="X52" s="448" t="s">
        <v>624</v>
      </c>
      <c r="Y52" s="429" t="s">
        <v>563</v>
      </c>
      <c r="Z52" s="429" t="s">
        <v>803</v>
      </c>
      <c r="AA52" s="431" t="s">
        <v>535</v>
      </c>
      <c r="AC52" s="407"/>
    </row>
    <row r="53" spans="1:29" s="381" customFormat="1" ht="39.6" x14ac:dyDescent="0.25">
      <c r="A53" s="463"/>
      <c r="B53" s="405">
        <v>1</v>
      </c>
      <c r="C53" s="405">
        <v>1</v>
      </c>
      <c r="D53" s="405">
        <v>7</v>
      </c>
      <c r="E53" s="405">
        <v>1</v>
      </c>
      <c r="F53" s="405">
        <v>3</v>
      </c>
      <c r="G53" s="405">
        <v>1</v>
      </c>
      <c r="H53" s="405">
        <v>6</v>
      </c>
      <c r="I53" s="646" t="s">
        <v>809</v>
      </c>
      <c r="J53" s="483"/>
      <c r="K53" s="483"/>
      <c r="L53" s="546">
        <v>50</v>
      </c>
      <c r="M53" s="540" t="s">
        <v>18</v>
      </c>
      <c r="N53" s="547">
        <v>9200</v>
      </c>
      <c r="O53" s="426">
        <f t="shared" si="14"/>
        <v>460000</v>
      </c>
      <c r="P53" s="426"/>
      <c r="Q53" s="426">
        <f t="shared" ref="Q53:Q77" si="17">O53+P53</f>
        <v>460000</v>
      </c>
      <c r="R53" s="426">
        <f t="shared" ref="R53:R77" si="18">Q53/L53</f>
        <v>9200</v>
      </c>
      <c r="S53" s="427" t="s">
        <v>628</v>
      </c>
      <c r="T53" s="434" t="s">
        <v>629</v>
      </c>
      <c r="U53" s="444" t="s">
        <v>556</v>
      </c>
      <c r="V53" s="425" t="s">
        <v>555</v>
      </c>
      <c r="W53" s="482" t="s">
        <v>816</v>
      </c>
      <c r="X53" s="448" t="s">
        <v>624</v>
      </c>
      <c r="Y53" s="429" t="s">
        <v>817</v>
      </c>
      <c r="Z53" s="429" t="s">
        <v>818</v>
      </c>
      <c r="AA53" s="431" t="s">
        <v>60</v>
      </c>
      <c r="AC53" s="407"/>
    </row>
    <row r="54" spans="1:29" s="381" customFormat="1" ht="39.6" x14ac:dyDescent="0.25">
      <c r="A54" s="463"/>
      <c r="B54" s="405">
        <v>1</v>
      </c>
      <c r="C54" s="405">
        <v>1</v>
      </c>
      <c r="D54" s="405">
        <v>7</v>
      </c>
      <c r="E54" s="405">
        <v>1</v>
      </c>
      <c r="F54" s="405">
        <v>3</v>
      </c>
      <c r="G54" s="405">
        <v>1</v>
      </c>
      <c r="H54" s="405">
        <v>6</v>
      </c>
      <c r="I54" s="646" t="s">
        <v>810</v>
      </c>
      <c r="J54" s="483"/>
      <c r="K54" s="483"/>
      <c r="L54" s="546">
        <v>50</v>
      </c>
      <c r="M54" s="540" t="s">
        <v>18</v>
      </c>
      <c r="N54" s="547">
        <v>9500</v>
      </c>
      <c r="O54" s="426">
        <f t="shared" si="14"/>
        <v>475000</v>
      </c>
      <c r="P54" s="426"/>
      <c r="Q54" s="426">
        <f t="shared" si="17"/>
        <v>475000</v>
      </c>
      <c r="R54" s="426">
        <f t="shared" si="18"/>
        <v>9500</v>
      </c>
      <c r="S54" s="427" t="s">
        <v>628</v>
      </c>
      <c r="T54" s="434" t="s">
        <v>629</v>
      </c>
      <c r="U54" s="444" t="s">
        <v>556</v>
      </c>
      <c r="V54" s="425" t="s">
        <v>555</v>
      </c>
      <c r="W54" s="482" t="s">
        <v>816</v>
      </c>
      <c r="X54" s="448" t="s">
        <v>624</v>
      </c>
      <c r="Y54" s="429" t="s">
        <v>817</v>
      </c>
      <c r="Z54" s="429" t="s">
        <v>818</v>
      </c>
      <c r="AA54" s="431" t="s">
        <v>60</v>
      </c>
      <c r="AC54" s="407"/>
    </row>
    <row r="55" spans="1:29" s="381" customFormat="1" ht="39.6" x14ac:dyDescent="0.25">
      <c r="A55" s="463"/>
      <c r="B55" s="403">
        <v>1</v>
      </c>
      <c r="C55" s="403">
        <v>1</v>
      </c>
      <c r="D55" s="403">
        <v>7</v>
      </c>
      <c r="E55" s="404">
        <v>1</v>
      </c>
      <c r="F55" s="404">
        <v>3</v>
      </c>
      <c r="G55" s="404">
        <v>1</v>
      </c>
      <c r="H55" s="405">
        <v>6</v>
      </c>
      <c r="I55" s="630" t="s">
        <v>811</v>
      </c>
      <c r="J55" s="545"/>
      <c r="K55" s="483"/>
      <c r="L55" s="546">
        <v>1</v>
      </c>
      <c r="M55" s="540" t="s">
        <v>18</v>
      </c>
      <c r="N55" s="547">
        <v>30100</v>
      </c>
      <c r="O55" s="426">
        <f t="shared" si="14"/>
        <v>30100</v>
      </c>
      <c r="P55" s="426"/>
      <c r="Q55" s="426">
        <f t="shared" si="17"/>
        <v>30100</v>
      </c>
      <c r="R55" s="426">
        <f t="shared" si="18"/>
        <v>30100</v>
      </c>
      <c r="S55" s="427" t="s">
        <v>628</v>
      </c>
      <c r="T55" s="434" t="s">
        <v>629</v>
      </c>
      <c r="U55" s="444" t="s">
        <v>556</v>
      </c>
      <c r="V55" s="425" t="s">
        <v>555</v>
      </c>
      <c r="W55" s="482" t="s">
        <v>816</v>
      </c>
      <c r="X55" s="448" t="s">
        <v>624</v>
      </c>
      <c r="Y55" s="429" t="s">
        <v>817</v>
      </c>
      <c r="Z55" s="429" t="s">
        <v>818</v>
      </c>
      <c r="AA55" s="431" t="s">
        <v>60</v>
      </c>
      <c r="AC55" s="407"/>
    </row>
    <row r="56" spans="1:29" s="381" customFormat="1" ht="39.6" x14ac:dyDescent="0.25">
      <c r="A56" s="463"/>
      <c r="B56" s="403">
        <v>1</v>
      </c>
      <c r="C56" s="403">
        <v>1</v>
      </c>
      <c r="D56" s="403">
        <v>7</v>
      </c>
      <c r="E56" s="404">
        <v>1</v>
      </c>
      <c r="F56" s="404">
        <v>3</v>
      </c>
      <c r="G56" s="404">
        <v>1</v>
      </c>
      <c r="H56" s="405">
        <v>6</v>
      </c>
      <c r="I56" s="630" t="s">
        <v>812</v>
      </c>
      <c r="J56" s="545"/>
      <c r="K56" s="483"/>
      <c r="L56" s="546">
        <v>2</v>
      </c>
      <c r="M56" s="540" t="s">
        <v>18</v>
      </c>
      <c r="N56" s="547">
        <v>34400</v>
      </c>
      <c r="O56" s="426">
        <f t="shared" si="14"/>
        <v>68800</v>
      </c>
      <c r="P56" s="426"/>
      <c r="Q56" s="426">
        <f t="shared" si="17"/>
        <v>68800</v>
      </c>
      <c r="R56" s="426">
        <f t="shared" si="18"/>
        <v>34400</v>
      </c>
      <c r="S56" s="427" t="s">
        <v>628</v>
      </c>
      <c r="T56" s="434" t="s">
        <v>629</v>
      </c>
      <c r="U56" s="444" t="s">
        <v>556</v>
      </c>
      <c r="V56" s="425" t="s">
        <v>555</v>
      </c>
      <c r="W56" s="482" t="s">
        <v>816</v>
      </c>
      <c r="X56" s="448" t="s">
        <v>624</v>
      </c>
      <c r="Y56" s="429" t="s">
        <v>817</v>
      </c>
      <c r="Z56" s="429" t="s">
        <v>818</v>
      </c>
      <c r="AA56" s="431" t="s">
        <v>60</v>
      </c>
      <c r="AC56" s="407"/>
    </row>
    <row r="57" spans="1:29" s="381" customFormat="1" ht="39.6" x14ac:dyDescent="0.25">
      <c r="A57" s="463"/>
      <c r="B57" s="403">
        <v>1</v>
      </c>
      <c r="C57" s="403">
        <v>1</v>
      </c>
      <c r="D57" s="403">
        <v>7</v>
      </c>
      <c r="E57" s="404">
        <v>1</v>
      </c>
      <c r="F57" s="404">
        <v>3</v>
      </c>
      <c r="G57" s="404">
        <v>1</v>
      </c>
      <c r="H57" s="405">
        <v>1</v>
      </c>
      <c r="I57" s="630" t="s">
        <v>4</v>
      </c>
      <c r="J57" s="545"/>
      <c r="K57" s="483"/>
      <c r="L57" s="546">
        <v>2</v>
      </c>
      <c r="M57" s="540" t="s">
        <v>18</v>
      </c>
      <c r="N57" s="547">
        <v>34400</v>
      </c>
      <c r="O57" s="426">
        <f t="shared" si="14"/>
        <v>68800</v>
      </c>
      <c r="P57" s="426"/>
      <c r="Q57" s="426">
        <f t="shared" si="17"/>
        <v>68800</v>
      </c>
      <c r="R57" s="426">
        <f t="shared" si="18"/>
        <v>34400</v>
      </c>
      <c r="S57" s="427" t="s">
        <v>628</v>
      </c>
      <c r="T57" s="434" t="s">
        <v>629</v>
      </c>
      <c r="U57" s="444" t="s">
        <v>556</v>
      </c>
      <c r="V57" s="425" t="s">
        <v>555</v>
      </c>
      <c r="W57" s="482" t="s">
        <v>816</v>
      </c>
      <c r="X57" s="448" t="s">
        <v>624</v>
      </c>
      <c r="Y57" s="429" t="s">
        <v>817</v>
      </c>
      <c r="Z57" s="429" t="s">
        <v>818</v>
      </c>
      <c r="AA57" s="431" t="s">
        <v>60</v>
      </c>
      <c r="AC57" s="407"/>
    </row>
    <row r="58" spans="1:29" s="381" customFormat="1" ht="39.6" x14ac:dyDescent="0.25">
      <c r="A58" s="463"/>
      <c r="B58" s="442">
        <v>1</v>
      </c>
      <c r="C58" s="442">
        <v>1</v>
      </c>
      <c r="D58" s="442">
        <v>7</v>
      </c>
      <c r="E58" s="442">
        <v>1</v>
      </c>
      <c r="F58" s="442">
        <v>3</v>
      </c>
      <c r="G58" s="442">
        <v>1</v>
      </c>
      <c r="H58" s="442">
        <v>8</v>
      </c>
      <c r="I58" s="630" t="s">
        <v>813</v>
      </c>
      <c r="J58" s="545"/>
      <c r="K58" s="483"/>
      <c r="L58" s="546">
        <v>3</v>
      </c>
      <c r="M58" s="540" t="s">
        <v>18</v>
      </c>
      <c r="N58" s="547">
        <v>23200</v>
      </c>
      <c r="O58" s="426">
        <f t="shared" si="14"/>
        <v>69600</v>
      </c>
      <c r="P58" s="426"/>
      <c r="Q58" s="426">
        <f t="shared" si="17"/>
        <v>69600</v>
      </c>
      <c r="R58" s="426">
        <f t="shared" si="18"/>
        <v>23200</v>
      </c>
      <c r="S58" s="427" t="s">
        <v>628</v>
      </c>
      <c r="T58" s="434" t="s">
        <v>629</v>
      </c>
      <c r="U58" s="444" t="s">
        <v>556</v>
      </c>
      <c r="V58" s="425" t="s">
        <v>555</v>
      </c>
      <c r="W58" s="482" t="s">
        <v>816</v>
      </c>
      <c r="X58" s="448" t="s">
        <v>624</v>
      </c>
      <c r="Y58" s="429" t="s">
        <v>817</v>
      </c>
      <c r="Z58" s="429" t="s">
        <v>818</v>
      </c>
      <c r="AA58" s="431" t="s">
        <v>60</v>
      </c>
      <c r="AC58" s="407"/>
    </row>
    <row r="59" spans="1:29" s="381" customFormat="1" ht="39.6" x14ac:dyDescent="0.25">
      <c r="A59" s="463"/>
      <c r="B59" s="442">
        <v>1</v>
      </c>
      <c r="C59" s="442">
        <v>1</v>
      </c>
      <c r="D59" s="442">
        <v>7</v>
      </c>
      <c r="E59" s="442">
        <v>1</v>
      </c>
      <c r="F59" s="442">
        <v>3</v>
      </c>
      <c r="G59" s="442">
        <v>1</v>
      </c>
      <c r="H59" s="442">
        <v>8</v>
      </c>
      <c r="I59" s="630" t="s">
        <v>74</v>
      </c>
      <c r="J59" s="545"/>
      <c r="K59" s="483"/>
      <c r="L59" s="546">
        <v>3</v>
      </c>
      <c r="M59" s="540" t="s">
        <v>18</v>
      </c>
      <c r="N59" s="547">
        <v>18900</v>
      </c>
      <c r="O59" s="426">
        <f t="shared" si="14"/>
        <v>56700</v>
      </c>
      <c r="P59" s="426"/>
      <c r="Q59" s="426">
        <f t="shared" si="17"/>
        <v>56700</v>
      </c>
      <c r="R59" s="426">
        <f t="shared" si="18"/>
        <v>18900</v>
      </c>
      <c r="S59" s="427" t="s">
        <v>628</v>
      </c>
      <c r="T59" s="434" t="s">
        <v>629</v>
      </c>
      <c r="U59" s="444" t="s">
        <v>556</v>
      </c>
      <c r="V59" s="425" t="s">
        <v>555</v>
      </c>
      <c r="W59" s="482" t="s">
        <v>816</v>
      </c>
      <c r="X59" s="448" t="s">
        <v>624</v>
      </c>
      <c r="Y59" s="429" t="s">
        <v>817</v>
      </c>
      <c r="Z59" s="429" t="s">
        <v>818</v>
      </c>
      <c r="AA59" s="431" t="s">
        <v>60</v>
      </c>
      <c r="AC59" s="407"/>
    </row>
    <row r="60" spans="1:29" s="381" customFormat="1" ht="39.6" x14ac:dyDescent="0.25">
      <c r="A60" s="463"/>
      <c r="B60" s="442">
        <v>1</v>
      </c>
      <c r="C60" s="442">
        <v>1</v>
      </c>
      <c r="D60" s="442">
        <v>7</v>
      </c>
      <c r="E60" s="442">
        <v>1</v>
      </c>
      <c r="F60" s="442">
        <v>3</v>
      </c>
      <c r="G60" s="442">
        <v>1</v>
      </c>
      <c r="H60" s="442">
        <v>13</v>
      </c>
      <c r="I60" s="630" t="s">
        <v>814</v>
      </c>
      <c r="J60" s="545"/>
      <c r="K60" s="483"/>
      <c r="L60" s="546">
        <v>7</v>
      </c>
      <c r="M60" s="540" t="s">
        <v>7</v>
      </c>
      <c r="N60" s="547">
        <v>28700</v>
      </c>
      <c r="O60" s="426">
        <f t="shared" si="14"/>
        <v>200900</v>
      </c>
      <c r="P60" s="426"/>
      <c r="Q60" s="426">
        <f t="shared" si="17"/>
        <v>200900</v>
      </c>
      <c r="R60" s="426">
        <f t="shared" si="18"/>
        <v>28700</v>
      </c>
      <c r="S60" s="427" t="s">
        <v>628</v>
      </c>
      <c r="T60" s="434" t="s">
        <v>629</v>
      </c>
      <c r="U60" s="444" t="s">
        <v>556</v>
      </c>
      <c r="V60" s="425" t="s">
        <v>555</v>
      </c>
      <c r="W60" s="482" t="s">
        <v>816</v>
      </c>
      <c r="X60" s="448" t="s">
        <v>624</v>
      </c>
      <c r="Y60" s="429" t="s">
        <v>817</v>
      </c>
      <c r="Z60" s="429" t="s">
        <v>818</v>
      </c>
      <c r="AA60" s="431" t="s">
        <v>60</v>
      </c>
      <c r="AC60" s="407"/>
    </row>
    <row r="61" spans="1:29" s="381" customFormat="1" ht="39.6" x14ac:dyDescent="0.25">
      <c r="A61" s="463"/>
      <c r="B61" s="442">
        <v>1</v>
      </c>
      <c r="C61" s="442">
        <v>1</v>
      </c>
      <c r="D61" s="442">
        <v>7</v>
      </c>
      <c r="E61" s="442">
        <v>1</v>
      </c>
      <c r="F61" s="442">
        <v>3</v>
      </c>
      <c r="G61" s="442">
        <v>1</v>
      </c>
      <c r="H61" s="442">
        <v>13</v>
      </c>
      <c r="I61" s="630" t="s">
        <v>569</v>
      </c>
      <c r="J61" s="545"/>
      <c r="K61" s="483"/>
      <c r="L61" s="546">
        <v>7</v>
      </c>
      <c r="M61" s="540" t="s">
        <v>7</v>
      </c>
      <c r="N61" s="547">
        <v>13400</v>
      </c>
      <c r="O61" s="426">
        <f t="shared" si="14"/>
        <v>93800</v>
      </c>
      <c r="P61" s="426"/>
      <c r="Q61" s="426">
        <f t="shared" si="17"/>
        <v>93800</v>
      </c>
      <c r="R61" s="426">
        <f t="shared" si="18"/>
        <v>13400</v>
      </c>
      <c r="S61" s="427" t="s">
        <v>628</v>
      </c>
      <c r="T61" s="434" t="s">
        <v>629</v>
      </c>
      <c r="U61" s="444" t="s">
        <v>556</v>
      </c>
      <c r="V61" s="425" t="s">
        <v>555</v>
      </c>
      <c r="W61" s="482" t="s">
        <v>816</v>
      </c>
      <c r="X61" s="448" t="s">
        <v>624</v>
      </c>
      <c r="Y61" s="429" t="s">
        <v>817</v>
      </c>
      <c r="Z61" s="429" t="s">
        <v>818</v>
      </c>
      <c r="AA61" s="431" t="s">
        <v>60</v>
      </c>
      <c r="AC61" s="407"/>
    </row>
    <row r="62" spans="1:29" s="381" customFormat="1" ht="39.6" x14ac:dyDescent="0.25">
      <c r="A62" s="463"/>
      <c r="B62" s="442">
        <v>1</v>
      </c>
      <c r="C62" s="442">
        <v>1</v>
      </c>
      <c r="D62" s="442">
        <v>7</v>
      </c>
      <c r="E62" s="442">
        <v>1</v>
      </c>
      <c r="F62" s="442">
        <v>3</v>
      </c>
      <c r="G62" s="442">
        <v>1</v>
      </c>
      <c r="H62" s="442">
        <v>10</v>
      </c>
      <c r="I62" s="630" t="s">
        <v>815</v>
      </c>
      <c r="J62" s="545"/>
      <c r="K62" s="483"/>
      <c r="L62" s="546">
        <v>5</v>
      </c>
      <c r="M62" s="540" t="s">
        <v>18</v>
      </c>
      <c r="N62" s="547">
        <v>21700</v>
      </c>
      <c r="O62" s="426">
        <f t="shared" si="14"/>
        <v>108500</v>
      </c>
      <c r="P62" s="426"/>
      <c r="Q62" s="426">
        <f t="shared" si="17"/>
        <v>108500</v>
      </c>
      <c r="R62" s="426">
        <f t="shared" si="18"/>
        <v>21700</v>
      </c>
      <c r="S62" s="427" t="s">
        <v>628</v>
      </c>
      <c r="T62" s="434" t="s">
        <v>629</v>
      </c>
      <c r="U62" s="444" t="s">
        <v>556</v>
      </c>
      <c r="V62" s="425" t="s">
        <v>555</v>
      </c>
      <c r="W62" s="482" t="s">
        <v>816</v>
      </c>
      <c r="X62" s="448" t="s">
        <v>624</v>
      </c>
      <c r="Y62" s="429" t="s">
        <v>817</v>
      </c>
      <c r="Z62" s="429" t="s">
        <v>818</v>
      </c>
      <c r="AA62" s="431" t="s">
        <v>60</v>
      </c>
      <c r="AC62" s="407"/>
    </row>
    <row r="63" spans="1:29" s="381" customFormat="1" ht="66" x14ac:dyDescent="0.25">
      <c r="A63" s="463"/>
      <c r="B63" s="403">
        <v>1</v>
      </c>
      <c r="C63" s="403">
        <v>1</v>
      </c>
      <c r="D63" s="403">
        <v>7</v>
      </c>
      <c r="E63" s="404">
        <v>1</v>
      </c>
      <c r="F63" s="404">
        <v>3</v>
      </c>
      <c r="G63" s="404">
        <v>1</v>
      </c>
      <c r="H63" s="405">
        <v>6</v>
      </c>
      <c r="I63" s="630" t="s">
        <v>811</v>
      </c>
      <c r="J63" s="545"/>
      <c r="K63" s="483"/>
      <c r="L63" s="546">
        <v>2</v>
      </c>
      <c r="M63" s="540" t="s">
        <v>525</v>
      </c>
      <c r="N63" s="547">
        <v>29500</v>
      </c>
      <c r="O63" s="426">
        <f t="shared" si="14"/>
        <v>59000</v>
      </c>
      <c r="P63" s="426"/>
      <c r="Q63" s="426">
        <f t="shared" si="17"/>
        <v>59000</v>
      </c>
      <c r="R63" s="426">
        <f t="shared" si="18"/>
        <v>29500</v>
      </c>
      <c r="S63" s="427" t="s">
        <v>840</v>
      </c>
      <c r="T63" s="429" t="s">
        <v>841</v>
      </c>
      <c r="U63" s="444" t="s">
        <v>556</v>
      </c>
      <c r="V63" s="425" t="s">
        <v>555</v>
      </c>
      <c r="W63" s="482" t="s">
        <v>842</v>
      </c>
      <c r="X63" s="448" t="s">
        <v>624</v>
      </c>
      <c r="Y63" s="429" t="s">
        <v>843</v>
      </c>
      <c r="Z63" s="429" t="s">
        <v>844</v>
      </c>
      <c r="AA63" s="431" t="s">
        <v>538</v>
      </c>
      <c r="AC63" s="407"/>
    </row>
    <row r="64" spans="1:29" s="381" customFormat="1" ht="66" x14ac:dyDescent="0.25">
      <c r="A64" s="463"/>
      <c r="B64" s="442">
        <v>1</v>
      </c>
      <c r="C64" s="442">
        <v>1</v>
      </c>
      <c r="D64" s="442">
        <v>7</v>
      </c>
      <c r="E64" s="442">
        <v>1</v>
      </c>
      <c r="F64" s="442">
        <v>3</v>
      </c>
      <c r="G64" s="442">
        <v>1</v>
      </c>
      <c r="H64" s="442">
        <v>10</v>
      </c>
      <c r="I64" s="630" t="s">
        <v>784</v>
      </c>
      <c r="J64" s="545"/>
      <c r="K64" s="483"/>
      <c r="L64" s="546">
        <v>2</v>
      </c>
      <c r="M64" s="540" t="s">
        <v>525</v>
      </c>
      <c r="N64" s="547">
        <v>28900</v>
      </c>
      <c r="O64" s="426">
        <f t="shared" si="14"/>
        <v>57800</v>
      </c>
      <c r="P64" s="426"/>
      <c r="Q64" s="426">
        <f t="shared" si="17"/>
        <v>57800</v>
      </c>
      <c r="R64" s="426">
        <f t="shared" si="18"/>
        <v>28900</v>
      </c>
      <c r="S64" s="427" t="s">
        <v>840</v>
      </c>
      <c r="T64" s="429" t="s">
        <v>841</v>
      </c>
      <c r="U64" s="444" t="s">
        <v>556</v>
      </c>
      <c r="V64" s="425" t="s">
        <v>555</v>
      </c>
      <c r="W64" s="482" t="s">
        <v>842</v>
      </c>
      <c r="X64" s="448" t="s">
        <v>624</v>
      </c>
      <c r="Y64" s="429" t="s">
        <v>843</v>
      </c>
      <c r="Z64" s="429" t="s">
        <v>844</v>
      </c>
      <c r="AA64" s="431" t="s">
        <v>538</v>
      </c>
      <c r="AC64" s="407"/>
    </row>
    <row r="65" spans="1:29" s="381" customFormat="1" ht="66" x14ac:dyDescent="0.25">
      <c r="A65" s="463"/>
      <c r="B65" s="403">
        <v>1</v>
      </c>
      <c r="C65" s="403">
        <v>1</v>
      </c>
      <c r="D65" s="403">
        <v>7</v>
      </c>
      <c r="E65" s="404">
        <v>1</v>
      </c>
      <c r="F65" s="404">
        <v>3</v>
      </c>
      <c r="G65" s="404">
        <v>1</v>
      </c>
      <c r="H65" s="405">
        <v>3</v>
      </c>
      <c r="I65" s="630" t="s">
        <v>702</v>
      </c>
      <c r="J65" s="545"/>
      <c r="K65" s="483"/>
      <c r="L65" s="546">
        <v>2</v>
      </c>
      <c r="M65" s="540" t="s">
        <v>524</v>
      </c>
      <c r="N65" s="547">
        <v>47100</v>
      </c>
      <c r="O65" s="426">
        <f t="shared" si="14"/>
        <v>94200</v>
      </c>
      <c r="P65" s="426"/>
      <c r="Q65" s="426">
        <f t="shared" si="17"/>
        <v>94200</v>
      </c>
      <c r="R65" s="426">
        <f t="shared" si="18"/>
        <v>47100</v>
      </c>
      <c r="S65" s="427" t="s">
        <v>840</v>
      </c>
      <c r="T65" s="429" t="s">
        <v>841</v>
      </c>
      <c r="U65" s="444" t="s">
        <v>556</v>
      </c>
      <c r="V65" s="425" t="s">
        <v>555</v>
      </c>
      <c r="W65" s="482" t="s">
        <v>842</v>
      </c>
      <c r="X65" s="448" t="s">
        <v>624</v>
      </c>
      <c r="Y65" s="429" t="s">
        <v>843</v>
      </c>
      <c r="Z65" s="429" t="s">
        <v>844</v>
      </c>
      <c r="AA65" s="431" t="s">
        <v>538</v>
      </c>
      <c r="AC65" s="407"/>
    </row>
    <row r="66" spans="1:29" s="381" customFormat="1" ht="66" x14ac:dyDescent="0.25">
      <c r="A66" s="463"/>
      <c r="B66" s="405">
        <v>1</v>
      </c>
      <c r="C66" s="405">
        <v>1</v>
      </c>
      <c r="D66" s="405">
        <v>7</v>
      </c>
      <c r="E66" s="405">
        <v>1</v>
      </c>
      <c r="F66" s="405">
        <v>3</v>
      </c>
      <c r="G66" s="405">
        <v>1</v>
      </c>
      <c r="H66" s="405">
        <v>6</v>
      </c>
      <c r="I66" s="667" t="s">
        <v>837</v>
      </c>
      <c r="J66" s="545"/>
      <c r="K66" s="483"/>
      <c r="L66" s="546">
        <v>6</v>
      </c>
      <c r="M66" s="540" t="s">
        <v>525</v>
      </c>
      <c r="N66" s="547">
        <v>17700</v>
      </c>
      <c r="O66" s="426">
        <f t="shared" si="14"/>
        <v>106200</v>
      </c>
      <c r="P66" s="426"/>
      <c r="Q66" s="426">
        <f t="shared" si="17"/>
        <v>106200</v>
      </c>
      <c r="R66" s="426">
        <f t="shared" si="18"/>
        <v>17700</v>
      </c>
      <c r="S66" s="427" t="s">
        <v>840</v>
      </c>
      <c r="T66" s="429" t="s">
        <v>841</v>
      </c>
      <c r="U66" s="444" t="s">
        <v>556</v>
      </c>
      <c r="V66" s="425" t="s">
        <v>555</v>
      </c>
      <c r="W66" s="482" t="s">
        <v>842</v>
      </c>
      <c r="X66" s="448" t="s">
        <v>624</v>
      </c>
      <c r="Y66" s="429" t="s">
        <v>843</v>
      </c>
      <c r="Z66" s="429" t="s">
        <v>844</v>
      </c>
      <c r="AA66" s="431" t="s">
        <v>538</v>
      </c>
      <c r="AC66" s="407"/>
    </row>
    <row r="67" spans="1:29" s="381" customFormat="1" ht="66" x14ac:dyDescent="0.25">
      <c r="A67" s="463"/>
      <c r="B67" s="405">
        <v>1</v>
      </c>
      <c r="C67" s="405">
        <v>1</v>
      </c>
      <c r="D67" s="405">
        <v>7</v>
      </c>
      <c r="E67" s="405">
        <v>1</v>
      </c>
      <c r="F67" s="405">
        <v>3</v>
      </c>
      <c r="G67" s="405">
        <v>1</v>
      </c>
      <c r="H67" s="666">
        <v>6</v>
      </c>
      <c r="I67" s="424" t="s">
        <v>809</v>
      </c>
      <c r="J67" s="483"/>
      <c r="K67" s="483"/>
      <c r="L67" s="546">
        <v>7</v>
      </c>
      <c r="M67" s="540" t="s">
        <v>525</v>
      </c>
      <c r="N67" s="547">
        <v>10400</v>
      </c>
      <c r="O67" s="426">
        <f t="shared" si="14"/>
        <v>72800</v>
      </c>
      <c r="P67" s="426"/>
      <c r="Q67" s="426">
        <f t="shared" si="17"/>
        <v>72800</v>
      </c>
      <c r="R67" s="426">
        <f t="shared" si="18"/>
        <v>10400</v>
      </c>
      <c r="S67" s="427" t="s">
        <v>840</v>
      </c>
      <c r="T67" s="429" t="s">
        <v>841</v>
      </c>
      <c r="U67" s="444" t="s">
        <v>556</v>
      </c>
      <c r="V67" s="425" t="s">
        <v>555</v>
      </c>
      <c r="W67" s="482" t="s">
        <v>842</v>
      </c>
      <c r="X67" s="448" t="s">
        <v>624</v>
      </c>
      <c r="Y67" s="429" t="s">
        <v>843</v>
      </c>
      <c r="Z67" s="429" t="s">
        <v>844</v>
      </c>
      <c r="AA67" s="431" t="s">
        <v>538</v>
      </c>
      <c r="AC67" s="407"/>
    </row>
    <row r="68" spans="1:29" s="381" customFormat="1" ht="66" x14ac:dyDescent="0.25">
      <c r="A68" s="463"/>
      <c r="B68" s="405">
        <v>1</v>
      </c>
      <c r="C68" s="405">
        <v>1</v>
      </c>
      <c r="D68" s="405">
        <v>7</v>
      </c>
      <c r="E68" s="405">
        <v>1</v>
      </c>
      <c r="F68" s="405">
        <v>3</v>
      </c>
      <c r="G68" s="405">
        <v>1</v>
      </c>
      <c r="H68" s="666">
        <v>6</v>
      </c>
      <c r="I68" s="424" t="s">
        <v>838</v>
      </c>
      <c r="J68" s="483"/>
      <c r="K68" s="483"/>
      <c r="L68" s="546">
        <v>9</v>
      </c>
      <c r="M68" s="540" t="s">
        <v>525</v>
      </c>
      <c r="N68" s="547">
        <v>17700</v>
      </c>
      <c r="O68" s="426">
        <f t="shared" si="14"/>
        <v>159300</v>
      </c>
      <c r="P68" s="426"/>
      <c r="Q68" s="426">
        <f t="shared" si="17"/>
        <v>159300</v>
      </c>
      <c r="R68" s="426">
        <f t="shared" si="18"/>
        <v>17700</v>
      </c>
      <c r="S68" s="427" t="s">
        <v>840</v>
      </c>
      <c r="T68" s="429" t="s">
        <v>841</v>
      </c>
      <c r="U68" s="444" t="s">
        <v>556</v>
      </c>
      <c r="V68" s="425" t="s">
        <v>555</v>
      </c>
      <c r="W68" s="482" t="s">
        <v>842</v>
      </c>
      <c r="X68" s="448" t="s">
        <v>624</v>
      </c>
      <c r="Y68" s="429" t="s">
        <v>843</v>
      </c>
      <c r="Z68" s="429" t="s">
        <v>844</v>
      </c>
      <c r="AA68" s="431" t="s">
        <v>538</v>
      </c>
      <c r="AC68" s="407"/>
    </row>
    <row r="69" spans="1:29" s="381" customFormat="1" ht="66" x14ac:dyDescent="0.25">
      <c r="A69" s="463"/>
      <c r="B69" s="442"/>
      <c r="C69" s="442"/>
      <c r="D69" s="442"/>
      <c r="E69" s="441"/>
      <c r="F69" s="441"/>
      <c r="G69" s="441"/>
      <c r="H69" s="442"/>
      <c r="I69" s="642" t="s">
        <v>839</v>
      </c>
      <c r="J69" s="668"/>
      <c r="K69" s="483"/>
      <c r="L69" s="546">
        <v>1</v>
      </c>
      <c r="M69" s="540" t="s">
        <v>525</v>
      </c>
      <c r="N69" s="547">
        <v>17700</v>
      </c>
      <c r="O69" s="426">
        <f t="shared" si="14"/>
        <v>17700</v>
      </c>
      <c r="P69" s="426"/>
      <c r="Q69" s="426">
        <f t="shared" si="17"/>
        <v>17700</v>
      </c>
      <c r="R69" s="426">
        <f t="shared" si="18"/>
        <v>17700</v>
      </c>
      <c r="S69" s="427" t="s">
        <v>840</v>
      </c>
      <c r="T69" s="429" t="s">
        <v>841</v>
      </c>
      <c r="U69" s="444" t="s">
        <v>556</v>
      </c>
      <c r="V69" s="425" t="s">
        <v>555</v>
      </c>
      <c r="W69" s="482" t="s">
        <v>842</v>
      </c>
      <c r="X69" s="448" t="s">
        <v>624</v>
      </c>
      <c r="Y69" s="429" t="s">
        <v>843</v>
      </c>
      <c r="Z69" s="429" t="s">
        <v>844</v>
      </c>
      <c r="AA69" s="431" t="s">
        <v>538</v>
      </c>
      <c r="AC69" s="407"/>
    </row>
    <row r="70" spans="1:29" s="381" customFormat="1" ht="39.6" x14ac:dyDescent="0.25">
      <c r="A70" s="463"/>
      <c r="B70" s="442">
        <v>1</v>
      </c>
      <c r="C70" s="442">
        <v>1</v>
      </c>
      <c r="D70" s="442">
        <v>7</v>
      </c>
      <c r="E70" s="442">
        <v>1</v>
      </c>
      <c r="F70" s="442">
        <v>3</v>
      </c>
      <c r="G70" s="442">
        <v>1</v>
      </c>
      <c r="H70" s="442">
        <v>8</v>
      </c>
      <c r="I70" s="630" t="s">
        <v>74</v>
      </c>
      <c r="J70" s="545"/>
      <c r="K70" s="483"/>
      <c r="L70" s="546">
        <v>2</v>
      </c>
      <c r="M70" s="540" t="s">
        <v>525</v>
      </c>
      <c r="N70" s="547">
        <v>21200</v>
      </c>
      <c r="O70" s="426">
        <f t="shared" si="14"/>
        <v>42400</v>
      </c>
      <c r="P70" s="426"/>
      <c r="Q70" s="426">
        <f t="shared" si="17"/>
        <v>42400</v>
      </c>
      <c r="R70" s="426">
        <f t="shared" si="18"/>
        <v>21200</v>
      </c>
      <c r="S70" s="427" t="s">
        <v>846</v>
      </c>
      <c r="T70" s="429" t="s">
        <v>847</v>
      </c>
      <c r="U70" s="444" t="s">
        <v>556</v>
      </c>
      <c r="V70" s="425" t="s">
        <v>555</v>
      </c>
      <c r="W70" s="482" t="s">
        <v>842</v>
      </c>
      <c r="X70" s="448" t="s">
        <v>624</v>
      </c>
      <c r="Y70" s="429" t="s">
        <v>843</v>
      </c>
      <c r="Z70" s="429" t="s">
        <v>848</v>
      </c>
      <c r="AA70" s="431" t="s">
        <v>538</v>
      </c>
      <c r="AC70" s="407"/>
    </row>
    <row r="71" spans="1:29" s="381" customFormat="1" ht="39.6" x14ac:dyDescent="0.25">
      <c r="A71" s="463"/>
      <c r="B71" s="442">
        <v>1</v>
      </c>
      <c r="C71" s="442">
        <v>1</v>
      </c>
      <c r="D71" s="442">
        <v>7</v>
      </c>
      <c r="E71" s="442">
        <v>1</v>
      </c>
      <c r="F71" s="442">
        <v>3</v>
      </c>
      <c r="G71" s="442">
        <v>1</v>
      </c>
      <c r="H71" s="442">
        <v>13</v>
      </c>
      <c r="I71" s="630" t="s">
        <v>814</v>
      </c>
      <c r="J71" s="545"/>
      <c r="K71" s="483"/>
      <c r="L71" s="546">
        <v>1</v>
      </c>
      <c r="M71" s="540" t="s">
        <v>531</v>
      </c>
      <c r="N71" s="547">
        <v>41300</v>
      </c>
      <c r="O71" s="426">
        <f t="shared" si="14"/>
        <v>41300</v>
      </c>
      <c r="P71" s="426"/>
      <c r="Q71" s="426">
        <f t="shared" si="17"/>
        <v>41300</v>
      </c>
      <c r="R71" s="426">
        <f t="shared" si="18"/>
        <v>41300</v>
      </c>
      <c r="S71" s="427" t="s">
        <v>846</v>
      </c>
      <c r="T71" s="429" t="s">
        <v>847</v>
      </c>
      <c r="U71" s="444" t="s">
        <v>556</v>
      </c>
      <c r="V71" s="425" t="s">
        <v>555</v>
      </c>
      <c r="W71" s="482" t="s">
        <v>842</v>
      </c>
      <c r="X71" s="448" t="s">
        <v>624</v>
      </c>
      <c r="Y71" s="429" t="s">
        <v>843</v>
      </c>
      <c r="Z71" s="429" t="s">
        <v>848</v>
      </c>
      <c r="AA71" s="431" t="s">
        <v>538</v>
      </c>
      <c r="AC71" s="407"/>
    </row>
    <row r="72" spans="1:29" s="381" customFormat="1" ht="39.6" x14ac:dyDescent="0.25">
      <c r="A72" s="463"/>
      <c r="B72" s="442">
        <v>1</v>
      </c>
      <c r="C72" s="442">
        <v>1</v>
      </c>
      <c r="D72" s="442">
        <v>7</v>
      </c>
      <c r="E72" s="442">
        <v>1</v>
      </c>
      <c r="F72" s="442">
        <v>3</v>
      </c>
      <c r="G72" s="442">
        <v>1</v>
      </c>
      <c r="H72" s="442">
        <v>13</v>
      </c>
      <c r="I72" s="630" t="s">
        <v>569</v>
      </c>
      <c r="J72" s="545"/>
      <c r="K72" s="483"/>
      <c r="L72" s="546">
        <v>1</v>
      </c>
      <c r="M72" s="540" t="s">
        <v>531</v>
      </c>
      <c r="N72" s="547">
        <v>23600</v>
      </c>
      <c r="O72" s="426">
        <f t="shared" si="14"/>
        <v>23600</v>
      </c>
      <c r="P72" s="426"/>
      <c r="Q72" s="426">
        <f t="shared" si="17"/>
        <v>23600</v>
      </c>
      <c r="R72" s="426">
        <f t="shared" si="18"/>
        <v>23600</v>
      </c>
      <c r="S72" s="427" t="s">
        <v>846</v>
      </c>
      <c r="T72" s="429" t="s">
        <v>847</v>
      </c>
      <c r="U72" s="444" t="s">
        <v>556</v>
      </c>
      <c r="V72" s="425" t="s">
        <v>555</v>
      </c>
      <c r="W72" s="482" t="s">
        <v>842</v>
      </c>
      <c r="X72" s="448" t="s">
        <v>624</v>
      </c>
      <c r="Y72" s="429" t="s">
        <v>843</v>
      </c>
      <c r="Z72" s="429" t="s">
        <v>848</v>
      </c>
      <c r="AA72" s="431" t="s">
        <v>538</v>
      </c>
      <c r="AC72" s="407"/>
    </row>
    <row r="73" spans="1:29" s="381" customFormat="1" ht="39.6" x14ac:dyDescent="0.25">
      <c r="A73" s="463"/>
      <c r="B73" s="442">
        <v>1</v>
      </c>
      <c r="C73" s="442">
        <v>1</v>
      </c>
      <c r="D73" s="442">
        <v>7</v>
      </c>
      <c r="E73" s="442">
        <v>1</v>
      </c>
      <c r="F73" s="442">
        <v>3</v>
      </c>
      <c r="G73" s="442">
        <v>1</v>
      </c>
      <c r="H73" s="442">
        <v>10</v>
      </c>
      <c r="I73" s="630" t="s">
        <v>784</v>
      </c>
      <c r="J73" s="545"/>
      <c r="K73" s="483"/>
      <c r="L73" s="546">
        <v>1</v>
      </c>
      <c r="M73" s="540" t="s">
        <v>525</v>
      </c>
      <c r="N73" s="547">
        <v>28900</v>
      </c>
      <c r="O73" s="426">
        <f t="shared" si="14"/>
        <v>28900</v>
      </c>
      <c r="P73" s="426"/>
      <c r="Q73" s="426">
        <f t="shared" si="17"/>
        <v>28900</v>
      </c>
      <c r="R73" s="426">
        <f t="shared" si="18"/>
        <v>28900</v>
      </c>
      <c r="S73" s="427" t="s">
        <v>846</v>
      </c>
      <c r="T73" s="429" t="s">
        <v>847</v>
      </c>
      <c r="U73" s="444" t="s">
        <v>556</v>
      </c>
      <c r="V73" s="425" t="s">
        <v>555</v>
      </c>
      <c r="W73" s="482" t="s">
        <v>842</v>
      </c>
      <c r="X73" s="448" t="s">
        <v>624</v>
      </c>
      <c r="Y73" s="429" t="s">
        <v>843</v>
      </c>
      <c r="Z73" s="429" t="s">
        <v>848</v>
      </c>
      <c r="AA73" s="431" t="s">
        <v>538</v>
      </c>
      <c r="AC73" s="407"/>
    </row>
    <row r="74" spans="1:29" s="381" customFormat="1" ht="39.6" x14ac:dyDescent="0.25">
      <c r="A74" s="463"/>
      <c r="B74" s="442">
        <v>1</v>
      </c>
      <c r="C74" s="442">
        <v>1</v>
      </c>
      <c r="D74" s="442">
        <v>7</v>
      </c>
      <c r="E74" s="442">
        <v>1</v>
      </c>
      <c r="F74" s="442">
        <v>3</v>
      </c>
      <c r="G74" s="442">
        <v>1</v>
      </c>
      <c r="H74" s="442">
        <v>10</v>
      </c>
      <c r="I74" s="643" t="s">
        <v>746</v>
      </c>
      <c r="J74" s="545"/>
      <c r="K74" s="483"/>
      <c r="L74" s="546">
        <v>1</v>
      </c>
      <c r="M74" s="540" t="s">
        <v>525</v>
      </c>
      <c r="N74" s="547">
        <v>22600</v>
      </c>
      <c r="O74" s="426">
        <f t="shared" si="14"/>
        <v>22600</v>
      </c>
      <c r="P74" s="426"/>
      <c r="Q74" s="426">
        <f t="shared" si="17"/>
        <v>22600</v>
      </c>
      <c r="R74" s="426">
        <f t="shared" si="18"/>
        <v>22600</v>
      </c>
      <c r="S74" s="427" t="s">
        <v>846</v>
      </c>
      <c r="T74" s="429" t="s">
        <v>847</v>
      </c>
      <c r="U74" s="444" t="s">
        <v>556</v>
      </c>
      <c r="V74" s="425" t="s">
        <v>555</v>
      </c>
      <c r="W74" s="482" t="s">
        <v>842</v>
      </c>
      <c r="X74" s="448" t="s">
        <v>624</v>
      </c>
      <c r="Y74" s="429" t="s">
        <v>843</v>
      </c>
      <c r="Z74" s="429" t="s">
        <v>848</v>
      </c>
      <c r="AA74" s="431" t="s">
        <v>538</v>
      </c>
      <c r="AC74" s="407"/>
    </row>
    <row r="75" spans="1:29" s="381" customFormat="1" ht="39.6" x14ac:dyDescent="0.25">
      <c r="A75" s="463"/>
      <c r="B75" s="405">
        <v>1</v>
      </c>
      <c r="C75" s="405">
        <v>1</v>
      </c>
      <c r="D75" s="405">
        <v>7</v>
      </c>
      <c r="E75" s="405">
        <v>1</v>
      </c>
      <c r="F75" s="405">
        <v>3</v>
      </c>
      <c r="G75" s="405">
        <v>1</v>
      </c>
      <c r="H75" s="405">
        <v>6</v>
      </c>
      <c r="I75" s="630" t="s">
        <v>3</v>
      </c>
      <c r="J75" s="545"/>
      <c r="K75" s="483"/>
      <c r="L75" s="546">
        <v>31</v>
      </c>
      <c r="M75" s="540" t="s">
        <v>525</v>
      </c>
      <c r="N75" s="547">
        <v>6000</v>
      </c>
      <c r="O75" s="426">
        <f t="shared" si="14"/>
        <v>186000</v>
      </c>
      <c r="P75" s="426"/>
      <c r="Q75" s="426">
        <f t="shared" si="17"/>
        <v>186000</v>
      </c>
      <c r="R75" s="426">
        <f t="shared" si="18"/>
        <v>6000</v>
      </c>
      <c r="S75" s="427" t="s">
        <v>846</v>
      </c>
      <c r="T75" s="429" t="s">
        <v>847</v>
      </c>
      <c r="U75" s="444" t="s">
        <v>556</v>
      </c>
      <c r="V75" s="425" t="s">
        <v>555</v>
      </c>
      <c r="W75" s="482" t="s">
        <v>842</v>
      </c>
      <c r="X75" s="448" t="s">
        <v>624</v>
      </c>
      <c r="Y75" s="429" t="s">
        <v>843</v>
      </c>
      <c r="Z75" s="429" t="s">
        <v>848</v>
      </c>
      <c r="AA75" s="431" t="s">
        <v>538</v>
      </c>
      <c r="AC75" s="407"/>
    </row>
    <row r="76" spans="1:29" s="381" customFormat="1" ht="39.6" x14ac:dyDescent="0.25">
      <c r="A76" s="463"/>
      <c r="B76" s="405">
        <v>1</v>
      </c>
      <c r="C76" s="405">
        <v>1</v>
      </c>
      <c r="D76" s="405">
        <v>7</v>
      </c>
      <c r="E76" s="405">
        <v>1</v>
      </c>
      <c r="F76" s="405">
        <v>3</v>
      </c>
      <c r="G76" s="405">
        <v>1</v>
      </c>
      <c r="H76" s="405">
        <v>6</v>
      </c>
      <c r="I76" s="643" t="s">
        <v>649</v>
      </c>
      <c r="J76" s="545"/>
      <c r="K76" s="483"/>
      <c r="L76" s="546">
        <v>26</v>
      </c>
      <c r="M76" s="540" t="s">
        <v>525</v>
      </c>
      <c r="N76" s="547">
        <v>3600</v>
      </c>
      <c r="O76" s="426">
        <f t="shared" si="14"/>
        <v>93600</v>
      </c>
      <c r="P76" s="426"/>
      <c r="Q76" s="426">
        <f t="shared" si="17"/>
        <v>93600</v>
      </c>
      <c r="R76" s="426">
        <f t="shared" si="18"/>
        <v>3600</v>
      </c>
      <c r="S76" s="427" t="s">
        <v>846</v>
      </c>
      <c r="T76" s="429" t="s">
        <v>847</v>
      </c>
      <c r="U76" s="444" t="s">
        <v>556</v>
      </c>
      <c r="V76" s="425" t="s">
        <v>555</v>
      </c>
      <c r="W76" s="482" t="s">
        <v>842</v>
      </c>
      <c r="X76" s="448" t="s">
        <v>624</v>
      </c>
      <c r="Y76" s="429" t="s">
        <v>843</v>
      </c>
      <c r="Z76" s="429" t="s">
        <v>848</v>
      </c>
      <c r="AA76" s="431" t="s">
        <v>538</v>
      </c>
      <c r="AC76" s="407"/>
    </row>
    <row r="77" spans="1:29" s="381" customFormat="1" ht="39.6" x14ac:dyDescent="0.25">
      <c r="A77" s="463"/>
      <c r="B77" s="442"/>
      <c r="C77" s="442"/>
      <c r="D77" s="442"/>
      <c r="E77" s="441"/>
      <c r="F77" s="441"/>
      <c r="G77" s="441"/>
      <c r="H77" s="442"/>
      <c r="I77" s="630" t="s">
        <v>845</v>
      </c>
      <c r="J77" s="545"/>
      <c r="K77" s="483"/>
      <c r="L77" s="546">
        <v>2</v>
      </c>
      <c r="M77" s="540" t="s">
        <v>525</v>
      </c>
      <c r="N77" s="547">
        <v>29500</v>
      </c>
      <c r="O77" s="426">
        <f t="shared" si="14"/>
        <v>59000</v>
      </c>
      <c r="P77" s="426"/>
      <c r="Q77" s="426">
        <f t="shared" si="17"/>
        <v>59000</v>
      </c>
      <c r="R77" s="426">
        <f t="shared" si="18"/>
        <v>29500</v>
      </c>
      <c r="S77" s="427" t="s">
        <v>846</v>
      </c>
      <c r="T77" s="429" t="s">
        <v>847</v>
      </c>
      <c r="U77" s="444" t="s">
        <v>556</v>
      </c>
      <c r="V77" s="425" t="s">
        <v>555</v>
      </c>
      <c r="W77" s="482" t="s">
        <v>842</v>
      </c>
      <c r="X77" s="448" t="s">
        <v>624</v>
      </c>
      <c r="Y77" s="429" t="s">
        <v>843</v>
      </c>
      <c r="Z77" s="429" t="s">
        <v>848</v>
      </c>
      <c r="AA77" s="431" t="s">
        <v>538</v>
      </c>
      <c r="AC77" s="407"/>
    </row>
    <row r="78" spans="1:29" s="381" customFormat="1" ht="40.200000000000003" customHeight="1" x14ac:dyDescent="0.25">
      <c r="A78" s="533"/>
      <c r="B78" s="453">
        <v>1</v>
      </c>
      <c r="C78" s="453">
        <v>1</v>
      </c>
      <c r="D78" s="453">
        <v>7</v>
      </c>
      <c r="E78" s="454">
        <v>1</v>
      </c>
      <c r="F78" s="557" t="s">
        <v>613</v>
      </c>
      <c r="G78" s="454">
        <v>2</v>
      </c>
      <c r="H78" s="558"/>
      <c r="I78" s="559" t="s">
        <v>619</v>
      </c>
      <c r="J78" s="537"/>
      <c r="K78" s="496"/>
      <c r="L78" s="625">
        <f>SUM(L79:L90)</f>
        <v>81</v>
      </c>
      <c r="M78" s="450"/>
      <c r="N78" s="450"/>
      <c r="O78" s="436">
        <f>SUM(O79:O90)</f>
        <v>6864500</v>
      </c>
      <c r="P78" s="436"/>
      <c r="Q78" s="436">
        <f>O78+P78</f>
        <v>6864500</v>
      </c>
      <c r="R78" s="436"/>
      <c r="S78" s="480"/>
      <c r="T78" s="471"/>
      <c r="U78" s="471"/>
      <c r="V78" s="471"/>
      <c r="W78" s="497"/>
      <c r="X78" s="498"/>
      <c r="Y78" s="471"/>
      <c r="Z78" s="471"/>
      <c r="AA78" s="475"/>
      <c r="AC78" s="407"/>
    </row>
    <row r="79" spans="1:29" s="381" customFormat="1" ht="39.6" x14ac:dyDescent="0.25">
      <c r="A79" s="463"/>
      <c r="B79" s="442">
        <v>1</v>
      </c>
      <c r="C79" s="442">
        <v>1</v>
      </c>
      <c r="D79" s="442">
        <v>7</v>
      </c>
      <c r="E79" s="404">
        <v>1</v>
      </c>
      <c r="F79" s="404">
        <v>3</v>
      </c>
      <c r="G79" s="404">
        <v>2</v>
      </c>
      <c r="H79" s="405">
        <v>1</v>
      </c>
      <c r="I79" s="437" t="s">
        <v>598</v>
      </c>
      <c r="J79" s="545"/>
      <c r="K79" s="483"/>
      <c r="L79" s="452">
        <v>5</v>
      </c>
      <c r="M79" s="433" t="s">
        <v>522</v>
      </c>
      <c r="N79" s="428">
        <v>86500</v>
      </c>
      <c r="O79" s="434">
        <f t="shared" ref="O79" si="19">N79*L79</f>
        <v>432500</v>
      </c>
      <c r="P79" s="434"/>
      <c r="Q79" s="434">
        <f t="shared" ref="Q79" si="20">N79*L79</f>
        <v>432500</v>
      </c>
      <c r="R79" s="434">
        <f t="shared" ref="R79" si="21">Q79/L79</f>
        <v>86500</v>
      </c>
      <c r="S79" s="437" t="s">
        <v>588</v>
      </c>
      <c r="T79" s="429" t="s">
        <v>795</v>
      </c>
      <c r="U79" s="437" t="s">
        <v>564</v>
      </c>
      <c r="V79" s="429" t="s">
        <v>622</v>
      </c>
      <c r="W79" s="645" t="s">
        <v>762</v>
      </c>
      <c r="X79" s="448" t="s">
        <v>624</v>
      </c>
      <c r="Y79" s="427" t="s">
        <v>563</v>
      </c>
      <c r="Z79" s="429" t="s">
        <v>777</v>
      </c>
      <c r="AA79" s="431" t="s">
        <v>535</v>
      </c>
      <c r="AC79" s="407"/>
    </row>
    <row r="80" spans="1:29" s="381" customFormat="1" ht="52.8" x14ac:dyDescent="0.25">
      <c r="A80" s="463"/>
      <c r="B80" s="442">
        <v>1</v>
      </c>
      <c r="C80" s="442">
        <v>1</v>
      </c>
      <c r="D80" s="442">
        <v>7</v>
      </c>
      <c r="E80" s="404">
        <v>1</v>
      </c>
      <c r="F80" s="404">
        <v>3</v>
      </c>
      <c r="G80" s="404">
        <v>2</v>
      </c>
      <c r="H80" s="405">
        <v>1</v>
      </c>
      <c r="I80" s="437" t="s">
        <v>598</v>
      </c>
      <c r="J80" s="545"/>
      <c r="K80" s="483"/>
      <c r="L80" s="452">
        <v>10</v>
      </c>
      <c r="M80" s="433" t="s">
        <v>522</v>
      </c>
      <c r="N80" s="428">
        <v>86500</v>
      </c>
      <c r="O80" s="434">
        <f t="shared" ref="O80:O87" si="22">N80*L80</f>
        <v>865000</v>
      </c>
      <c r="P80" s="434">
        <v>0</v>
      </c>
      <c r="Q80" s="434">
        <f t="shared" ref="Q80:Q87" si="23">N80*L80</f>
        <v>865000</v>
      </c>
      <c r="R80" s="434">
        <f t="shared" ref="R80:R87" si="24">Q80/L80</f>
        <v>86500</v>
      </c>
      <c r="S80" s="444" t="s">
        <v>766</v>
      </c>
      <c r="T80" s="429" t="s">
        <v>767</v>
      </c>
      <c r="U80" s="437" t="s">
        <v>564</v>
      </c>
      <c r="V80" s="429" t="s">
        <v>622</v>
      </c>
      <c r="W80" s="645" t="s">
        <v>762</v>
      </c>
      <c r="X80" s="448" t="s">
        <v>624</v>
      </c>
      <c r="Y80" s="427" t="s">
        <v>594</v>
      </c>
      <c r="Z80" s="429" t="s">
        <v>768</v>
      </c>
      <c r="AA80" s="431" t="s">
        <v>541</v>
      </c>
      <c r="AC80" s="407"/>
    </row>
    <row r="81" spans="1:29" s="381" customFormat="1" ht="52.8" x14ac:dyDescent="0.25">
      <c r="A81" s="463"/>
      <c r="B81" s="442">
        <v>1</v>
      </c>
      <c r="C81" s="442">
        <v>1</v>
      </c>
      <c r="D81" s="442">
        <v>7</v>
      </c>
      <c r="E81" s="404">
        <v>1</v>
      </c>
      <c r="F81" s="404">
        <v>3</v>
      </c>
      <c r="G81" s="404">
        <v>2</v>
      </c>
      <c r="H81" s="405">
        <v>1</v>
      </c>
      <c r="I81" s="437" t="s">
        <v>598</v>
      </c>
      <c r="J81" s="545"/>
      <c r="K81" s="483"/>
      <c r="L81" s="452">
        <v>10</v>
      </c>
      <c r="M81" s="433" t="s">
        <v>522</v>
      </c>
      <c r="N81" s="428">
        <v>86500</v>
      </c>
      <c r="O81" s="434">
        <f t="shared" si="22"/>
        <v>865000</v>
      </c>
      <c r="P81" s="434">
        <v>0</v>
      </c>
      <c r="Q81" s="434">
        <f t="shared" si="23"/>
        <v>865000</v>
      </c>
      <c r="R81" s="434">
        <f t="shared" si="24"/>
        <v>86500</v>
      </c>
      <c r="S81" s="444" t="s">
        <v>766</v>
      </c>
      <c r="T81" s="429" t="s">
        <v>767</v>
      </c>
      <c r="U81" s="437" t="s">
        <v>564</v>
      </c>
      <c r="V81" s="429" t="s">
        <v>622</v>
      </c>
      <c r="W81" s="645" t="s">
        <v>762</v>
      </c>
      <c r="X81" s="448" t="s">
        <v>624</v>
      </c>
      <c r="Y81" s="427" t="s">
        <v>594</v>
      </c>
      <c r="Z81" s="429" t="s">
        <v>773</v>
      </c>
      <c r="AA81" s="431" t="s">
        <v>541</v>
      </c>
      <c r="AC81" s="407"/>
    </row>
    <row r="82" spans="1:29" s="381" customFormat="1" ht="39.6" x14ac:dyDescent="0.25">
      <c r="A82" s="463"/>
      <c r="B82" s="442">
        <v>1</v>
      </c>
      <c r="C82" s="442">
        <v>1</v>
      </c>
      <c r="D82" s="442">
        <v>7</v>
      </c>
      <c r="E82" s="404">
        <v>1</v>
      </c>
      <c r="F82" s="404">
        <v>3</v>
      </c>
      <c r="G82" s="404">
        <v>2</v>
      </c>
      <c r="H82" s="405">
        <v>1</v>
      </c>
      <c r="I82" s="437" t="s">
        <v>598</v>
      </c>
      <c r="J82" s="545"/>
      <c r="K82" s="483"/>
      <c r="L82" s="452">
        <v>5</v>
      </c>
      <c r="M82" s="433" t="s">
        <v>522</v>
      </c>
      <c r="N82" s="428">
        <v>86500</v>
      </c>
      <c r="O82" s="434">
        <f t="shared" ref="O82" si="25">N82*L82</f>
        <v>432500</v>
      </c>
      <c r="P82" s="434">
        <v>0</v>
      </c>
      <c r="Q82" s="434">
        <f t="shared" ref="Q82" si="26">N82*L82</f>
        <v>432500</v>
      </c>
      <c r="R82" s="434">
        <f t="shared" ref="R82" si="27">Q82/L82</f>
        <v>86500</v>
      </c>
      <c r="S82" s="437" t="s">
        <v>591</v>
      </c>
      <c r="T82" s="429" t="s">
        <v>804</v>
      </c>
      <c r="U82" s="437" t="s">
        <v>564</v>
      </c>
      <c r="V82" s="429" t="s">
        <v>622</v>
      </c>
      <c r="W82" s="645" t="s">
        <v>778</v>
      </c>
      <c r="X82" s="448" t="s">
        <v>624</v>
      </c>
      <c r="Y82" s="427" t="s">
        <v>563</v>
      </c>
      <c r="Z82" s="429" t="s">
        <v>805</v>
      </c>
      <c r="AA82" s="431" t="s">
        <v>535</v>
      </c>
      <c r="AC82" s="407"/>
    </row>
    <row r="83" spans="1:29" s="381" customFormat="1" ht="66" x14ac:dyDescent="0.25">
      <c r="A83" s="463"/>
      <c r="B83" s="442">
        <v>1</v>
      </c>
      <c r="C83" s="442">
        <v>1</v>
      </c>
      <c r="D83" s="442">
        <v>7</v>
      </c>
      <c r="E83" s="404">
        <v>1</v>
      </c>
      <c r="F83" s="404">
        <v>3</v>
      </c>
      <c r="G83" s="404">
        <v>2</v>
      </c>
      <c r="H83" s="405">
        <v>1</v>
      </c>
      <c r="I83" s="437" t="s">
        <v>708</v>
      </c>
      <c r="J83" s="545"/>
      <c r="K83" s="483"/>
      <c r="L83" s="452">
        <v>2</v>
      </c>
      <c r="M83" s="433" t="s">
        <v>524</v>
      </c>
      <c r="N83" s="428">
        <f>41300</f>
        <v>41300</v>
      </c>
      <c r="O83" s="434">
        <f t="shared" ref="O83:O84" si="28">N83*L83</f>
        <v>82600</v>
      </c>
      <c r="P83" s="434">
        <v>0</v>
      </c>
      <c r="Q83" s="434">
        <f t="shared" ref="Q83:Q84" si="29">N83*L83</f>
        <v>82600</v>
      </c>
      <c r="R83" s="434">
        <f t="shared" ref="R83:R84" si="30">Q83/L83</f>
        <v>41300</v>
      </c>
      <c r="S83" s="437" t="s">
        <v>586</v>
      </c>
      <c r="T83" s="429" t="s">
        <v>806</v>
      </c>
      <c r="U83" s="437" t="s">
        <v>564</v>
      </c>
      <c r="V83" s="429" t="s">
        <v>622</v>
      </c>
      <c r="W83" s="645" t="s">
        <v>778</v>
      </c>
      <c r="X83" s="448" t="s">
        <v>624</v>
      </c>
      <c r="Y83" s="427" t="s">
        <v>563</v>
      </c>
      <c r="Z83" s="429" t="s">
        <v>807</v>
      </c>
      <c r="AA83" s="431" t="s">
        <v>540</v>
      </c>
      <c r="AC83" s="407"/>
    </row>
    <row r="84" spans="1:29" s="381" customFormat="1" ht="66" x14ac:dyDescent="0.25">
      <c r="A84" s="463"/>
      <c r="B84" s="442">
        <v>1</v>
      </c>
      <c r="C84" s="442">
        <v>1</v>
      </c>
      <c r="D84" s="442">
        <v>7</v>
      </c>
      <c r="E84" s="404">
        <v>1</v>
      </c>
      <c r="F84" s="404">
        <v>3</v>
      </c>
      <c r="G84" s="404">
        <v>2</v>
      </c>
      <c r="H84" s="405">
        <v>1</v>
      </c>
      <c r="I84" s="437" t="s">
        <v>598</v>
      </c>
      <c r="J84" s="545"/>
      <c r="K84" s="483"/>
      <c r="L84" s="452">
        <v>5</v>
      </c>
      <c r="M84" s="433" t="s">
        <v>522</v>
      </c>
      <c r="N84" s="428">
        <v>86500</v>
      </c>
      <c r="O84" s="434">
        <f t="shared" si="28"/>
        <v>432500</v>
      </c>
      <c r="P84" s="434">
        <v>0</v>
      </c>
      <c r="Q84" s="434">
        <f t="shared" si="29"/>
        <v>432500</v>
      </c>
      <c r="R84" s="434">
        <f t="shared" si="30"/>
        <v>86500</v>
      </c>
      <c r="S84" s="437" t="s">
        <v>586</v>
      </c>
      <c r="T84" s="429" t="s">
        <v>806</v>
      </c>
      <c r="U84" s="437" t="s">
        <v>564</v>
      </c>
      <c r="V84" s="429" t="s">
        <v>622</v>
      </c>
      <c r="W84" s="645" t="s">
        <v>778</v>
      </c>
      <c r="X84" s="448" t="s">
        <v>624</v>
      </c>
      <c r="Y84" s="427" t="s">
        <v>563</v>
      </c>
      <c r="Z84" s="429" t="s">
        <v>807</v>
      </c>
      <c r="AA84" s="431" t="s">
        <v>540</v>
      </c>
      <c r="AC84" s="407"/>
    </row>
    <row r="85" spans="1:29" s="381" customFormat="1" ht="39.6" x14ac:dyDescent="0.25">
      <c r="A85" s="463"/>
      <c r="B85" s="442">
        <v>1</v>
      </c>
      <c r="C85" s="442">
        <v>1</v>
      </c>
      <c r="D85" s="442">
        <v>7</v>
      </c>
      <c r="E85" s="404">
        <v>1</v>
      </c>
      <c r="F85" s="404">
        <v>3</v>
      </c>
      <c r="G85" s="404">
        <v>2</v>
      </c>
      <c r="H85" s="405">
        <v>1</v>
      </c>
      <c r="I85" s="437" t="s">
        <v>598</v>
      </c>
      <c r="J85" s="545"/>
      <c r="K85" s="483"/>
      <c r="L85" s="452">
        <v>15</v>
      </c>
      <c r="M85" s="433" t="s">
        <v>522</v>
      </c>
      <c r="N85" s="428">
        <v>86500</v>
      </c>
      <c r="O85" s="434">
        <f t="shared" si="22"/>
        <v>1297500</v>
      </c>
      <c r="P85" s="434">
        <v>0</v>
      </c>
      <c r="Q85" s="434">
        <f t="shared" si="23"/>
        <v>1297500</v>
      </c>
      <c r="R85" s="434">
        <f t="shared" si="24"/>
        <v>86500</v>
      </c>
      <c r="S85" s="437" t="s">
        <v>593</v>
      </c>
      <c r="T85" s="429" t="s">
        <v>785</v>
      </c>
      <c r="U85" s="437" t="s">
        <v>564</v>
      </c>
      <c r="V85" s="429" t="s">
        <v>622</v>
      </c>
      <c r="W85" s="645" t="s">
        <v>790</v>
      </c>
      <c r="X85" s="448" t="s">
        <v>624</v>
      </c>
      <c r="Y85" s="427" t="s">
        <v>563</v>
      </c>
      <c r="Z85" s="429" t="s">
        <v>792</v>
      </c>
      <c r="AA85" s="431" t="s">
        <v>535</v>
      </c>
      <c r="AC85" s="407"/>
    </row>
    <row r="86" spans="1:29" s="381" customFormat="1" ht="39.6" x14ac:dyDescent="0.25">
      <c r="A86" s="463"/>
      <c r="B86" s="442">
        <v>1</v>
      </c>
      <c r="C86" s="442">
        <v>1</v>
      </c>
      <c r="D86" s="442">
        <v>7</v>
      </c>
      <c r="E86" s="404">
        <v>1</v>
      </c>
      <c r="F86" s="404">
        <v>3</v>
      </c>
      <c r="G86" s="404">
        <v>2</v>
      </c>
      <c r="H86" s="405">
        <v>1</v>
      </c>
      <c r="I86" s="444" t="s">
        <v>597</v>
      </c>
      <c r="J86" s="545"/>
      <c r="K86" s="483"/>
      <c r="L86" s="452">
        <v>5</v>
      </c>
      <c r="M86" s="433" t="s">
        <v>522</v>
      </c>
      <c r="N86" s="428">
        <v>83600</v>
      </c>
      <c r="O86" s="434">
        <f t="shared" si="22"/>
        <v>418000</v>
      </c>
      <c r="P86" s="434"/>
      <c r="Q86" s="434">
        <f t="shared" si="23"/>
        <v>418000</v>
      </c>
      <c r="R86" s="434">
        <f t="shared" si="24"/>
        <v>83600</v>
      </c>
      <c r="S86" s="444" t="s">
        <v>628</v>
      </c>
      <c r="T86" s="429" t="s">
        <v>819</v>
      </c>
      <c r="U86" s="437" t="s">
        <v>564</v>
      </c>
      <c r="V86" s="429" t="s">
        <v>622</v>
      </c>
      <c r="W86" s="645" t="s">
        <v>816</v>
      </c>
      <c r="X86" s="448" t="s">
        <v>624</v>
      </c>
      <c r="Y86" s="429" t="s">
        <v>589</v>
      </c>
      <c r="Z86" s="429" t="s">
        <v>820</v>
      </c>
      <c r="AA86" s="431" t="s">
        <v>60</v>
      </c>
      <c r="AC86" s="407"/>
    </row>
    <row r="87" spans="1:29" s="381" customFormat="1" ht="39.6" x14ac:dyDescent="0.25">
      <c r="A87" s="463"/>
      <c r="B87" s="442">
        <v>1</v>
      </c>
      <c r="C87" s="442">
        <v>1</v>
      </c>
      <c r="D87" s="442">
        <v>7</v>
      </c>
      <c r="E87" s="404">
        <v>1</v>
      </c>
      <c r="F87" s="404">
        <v>3</v>
      </c>
      <c r="G87" s="404">
        <v>2</v>
      </c>
      <c r="H87" s="405">
        <v>1</v>
      </c>
      <c r="I87" s="437" t="s">
        <v>598</v>
      </c>
      <c r="J87" s="545"/>
      <c r="K87" s="483"/>
      <c r="L87" s="452">
        <v>15</v>
      </c>
      <c r="M87" s="433" t="s">
        <v>522</v>
      </c>
      <c r="N87" s="428">
        <v>86500</v>
      </c>
      <c r="O87" s="434">
        <f t="shared" si="22"/>
        <v>1297500</v>
      </c>
      <c r="P87" s="434"/>
      <c r="Q87" s="434">
        <f t="shared" si="23"/>
        <v>1297500</v>
      </c>
      <c r="R87" s="434">
        <f t="shared" si="24"/>
        <v>86500</v>
      </c>
      <c r="S87" s="444" t="s">
        <v>628</v>
      </c>
      <c r="T87" s="429" t="s">
        <v>819</v>
      </c>
      <c r="U87" s="437" t="s">
        <v>564</v>
      </c>
      <c r="V87" s="429" t="s">
        <v>622</v>
      </c>
      <c r="W87" s="645" t="s">
        <v>821</v>
      </c>
      <c r="X87" s="448" t="s">
        <v>624</v>
      </c>
      <c r="Y87" s="429" t="s">
        <v>589</v>
      </c>
      <c r="Z87" s="429" t="s">
        <v>820</v>
      </c>
      <c r="AA87" s="431" t="s">
        <v>60</v>
      </c>
      <c r="AC87" s="407"/>
    </row>
    <row r="88" spans="1:29" s="381" customFormat="1" ht="66" x14ac:dyDescent="0.25">
      <c r="A88" s="463"/>
      <c r="B88" s="442">
        <v>1</v>
      </c>
      <c r="C88" s="442">
        <v>1</v>
      </c>
      <c r="D88" s="442">
        <v>7</v>
      </c>
      <c r="E88" s="404">
        <v>1</v>
      </c>
      <c r="F88" s="404">
        <v>3</v>
      </c>
      <c r="G88" s="404">
        <v>2</v>
      </c>
      <c r="H88" s="405">
        <v>1</v>
      </c>
      <c r="I88" s="437" t="s">
        <v>598</v>
      </c>
      <c r="J88" s="545"/>
      <c r="K88" s="483"/>
      <c r="L88" s="452">
        <v>4</v>
      </c>
      <c r="M88" s="433" t="s">
        <v>522</v>
      </c>
      <c r="N88" s="428">
        <v>86500</v>
      </c>
      <c r="O88" s="434">
        <f t="shared" ref="O88" si="31">N88*L88</f>
        <v>346000</v>
      </c>
      <c r="P88" s="434">
        <v>0</v>
      </c>
      <c r="Q88" s="434">
        <f t="shared" ref="Q88" si="32">N88*L88</f>
        <v>346000</v>
      </c>
      <c r="R88" s="434">
        <f t="shared" ref="R88" si="33">Q88/L88</f>
        <v>86500</v>
      </c>
      <c r="S88" s="444" t="s">
        <v>849</v>
      </c>
      <c r="T88" s="429" t="s">
        <v>850</v>
      </c>
      <c r="U88" s="437" t="s">
        <v>564</v>
      </c>
      <c r="V88" s="429" t="s">
        <v>622</v>
      </c>
      <c r="W88" s="482" t="s">
        <v>842</v>
      </c>
      <c r="X88" s="448" t="s">
        <v>624</v>
      </c>
      <c r="Y88" s="429" t="s">
        <v>843</v>
      </c>
      <c r="Z88" s="429" t="s">
        <v>852</v>
      </c>
      <c r="AA88" s="431" t="s">
        <v>538</v>
      </c>
      <c r="AC88" s="407"/>
    </row>
    <row r="89" spans="1:29" s="381" customFormat="1" ht="52.8" x14ac:dyDescent="0.25">
      <c r="A89" s="463"/>
      <c r="B89" s="442">
        <v>1</v>
      </c>
      <c r="C89" s="442">
        <v>1</v>
      </c>
      <c r="D89" s="442">
        <v>7</v>
      </c>
      <c r="E89" s="404">
        <v>1</v>
      </c>
      <c r="F89" s="404">
        <v>3</v>
      </c>
      <c r="G89" s="404">
        <v>2</v>
      </c>
      <c r="H89" s="405">
        <v>1</v>
      </c>
      <c r="I89" s="437" t="s">
        <v>598</v>
      </c>
      <c r="J89" s="545"/>
      <c r="K89" s="483"/>
      <c r="L89" s="452">
        <v>4</v>
      </c>
      <c r="M89" s="433" t="s">
        <v>522</v>
      </c>
      <c r="N89" s="428">
        <v>86500</v>
      </c>
      <c r="O89" s="434">
        <f t="shared" ref="O89" si="34">N89*L89</f>
        <v>346000</v>
      </c>
      <c r="P89" s="434">
        <v>0</v>
      </c>
      <c r="Q89" s="434">
        <f t="shared" ref="Q89" si="35">N89*L89</f>
        <v>346000</v>
      </c>
      <c r="R89" s="434">
        <f t="shared" ref="R89" si="36">Q89/L89</f>
        <v>86500</v>
      </c>
      <c r="S89" s="444" t="s">
        <v>854</v>
      </c>
      <c r="T89" s="429" t="s">
        <v>855</v>
      </c>
      <c r="U89" s="437" t="s">
        <v>564</v>
      </c>
      <c r="V89" s="429" t="s">
        <v>622</v>
      </c>
      <c r="W89" s="482" t="s">
        <v>842</v>
      </c>
      <c r="X89" s="448" t="s">
        <v>624</v>
      </c>
      <c r="Y89" s="429" t="s">
        <v>843</v>
      </c>
      <c r="Z89" s="429" t="s">
        <v>856</v>
      </c>
      <c r="AA89" s="431" t="s">
        <v>538</v>
      </c>
      <c r="AC89" s="407"/>
    </row>
    <row r="90" spans="1:29" s="381" customFormat="1" ht="52.8" x14ac:dyDescent="0.25">
      <c r="A90" s="463"/>
      <c r="B90" s="401">
        <v>1</v>
      </c>
      <c r="C90" s="401">
        <v>1</v>
      </c>
      <c r="D90" s="401">
        <v>7</v>
      </c>
      <c r="E90" s="402">
        <v>1</v>
      </c>
      <c r="F90" s="402">
        <v>3</v>
      </c>
      <c r="G90" s="402">
        <v>3</v>
      </c>
      <c r="H90" s="406">
        <v>7</v>
      </c>
      <c r="I90" s="466" t="s">
        <v>853</v>
      </c>
      <c r="J90" s="545"/>
      <c r="K90" s="483"/>
      <c r="L90" s="452">
        <v>1</v>
      </c>
      <c r="M90" s="433" t="s">
        <v>522</v>
      </c>
      <c r="N90" s="428">
        <v>49400</v>
      </c>
      <c r="O90" s="434">
        <f>L90*N90</f>
        <v>49400</v>
      </c>
      <c r="P90" s="434">
        <v>0</v>
      </c>
      <c r="Q90" s="434">
        <f t="shared" ref="Q90" si="37">N90*L90</f>
        <v>49400</v>
      </c>
      <c r="R90" s="434">
        <f t="shared" ref="R90" si="38">Q90/L90</f>
        <v>49400</v>
      </c>
      <c r="S90" s="444" t="s">
        <v>854</v>
      </c>
      <c r="T90" s="429" t="s">
        <v>855</v>
      </c>
      <c r="U90" s="437" t="s">
        <v>564</v>
      </c>
      <c r="V90" s="429" t="s">
        <v>622</v>
      </c>
      <c r="W90" s="482" t="s">
        <v>842</v>
      </c>
      <c r="X90" s="448" t="s">
        <v>624</v>
      </c>
      <c r="Y90" s="429" t="s">
        <v>843</v>
      </c>
      <c r="Z90" s="429" t="s">
        <v>856</v>
      </c>
      <c r="AA90" s="431" t="s">
        <v>538</v>
      </c>
      <c r="AC90" s="407"/>
    </row>
    <row r="91" spans="1:29" s="381" customFormat="1" ht="40.200000000000003" customHeight="1" x14ac:dyDescent="0.25">
      <c r="A91" s="533"/>
      <c r="B91" s="453">
        <v>1</v>
      </c>
      <c r="C91" s="453">
        <v>1</v>
      </c>
      <c r="D91" s="453">
        <v>7</v>
      </c>
      <c r="E91" s="454">
        <v>1</v>
      </c>
      <c r="F91" s="557" t="s">
        <v>613</v>
      </c>
      <c r="G91" s="454">
        <v>4</v>
      </c>
      <c r="H91" s="558"/>
      <c r="I91" s="559" t="s">
        <v>614</v>
      </c>
      <c r="J91" s="537"/>
      <c r="K91" s="496"/>
      <c r="L91" s="450">
        <f>L92</f>
        <v>0</v>
      </c>
      <c r="M91" s="450"/>
      <c r="N91" s="450"/>
      <c r="O91" s="436">
        <f>O92</f>
        <v>0</v>
      </c>
      <c r="P91" s="436"/>
      <c r="Q91" s="436">
        <f>O91+P91</f>
        <v>0</v>
      </c>
      <c r="R91" s="436"/>
      <c r="S91" s="480"/>
      <c r="T91" s="471"/>
      <c r="U91" s="471"/>
      <c r="V91" s="471"/>
      <c r="W91" s="497"/>
      <c r="X91" s="498"/>
      <c r="Y91" s="471"/>
      <c r="Z91" s="471"/>
      <c r="AA91" s="475"/>
      <c r="AC91" s="407"/>
    </row>
    <row r="92" spans="1:29" s="381" customFormat="1" ht="40.200000000000003" customHeight="1" x14ac:dyDescent="0.25">
      <c r="A92" s="432"/>
      <c r="B92" s="420">
        <v>1</v>
      </c>
      <c r="C92" s="420">
        <v>1</v>
      </c>
      <c r="D92" s="420">
        <v>7</v>
      </c>
      <c r="E92" s="421">
        <v>1</v>
      </c>
      <c r="F92" s="421">
        <v>3</v>
      </c>
      <c r="G92" s="421">
        <v>4</v>
      </c>
      <c r="H92" s="556" t="s">
        <v>635</v>
      </c>
      <c r="I92" s="439" t="s">
        <v>604</v>
      </c>
      <c r="J92" s="483"/>
      <c r="K92" s="483"/>
      <c r="L92" s="451"/>
      <c r="M92" s="424"/>
      <c r="N92" s="428"/>
      <c r="O92" s="426"/>
      <c r="P92" s="426"/>
      <c r="Q92" s="426"/>
      <c r="R92" s="426"/>
      <c r="S92" s="427"/>
      <c r="T92" s="429"/>
      <c r="U92" s="427"/>
      <c r="V92" s="429"/>
      <c r="W92" s="482"/>
      <c r="X92" s="431"/>
      <c r="Y92" s="427"/>
      <c r="Z92" s="427"/>
      <c r="AA92" s="431"/>
      <c r="AC92" s="407"/>
    </row>
    <row r="93" spans="1:29" s="381" customFormat="1" ht="40.200000000000003" customHeight="1" x14ac:dyDescent="0.25">
      <c r="A93" s="432"/>
      <c r="B93" s="420"/>
      <c r="C93" s="420"/>
      <c r="D93" s="420"/>
      <c r="E93" s="421"/>
      <c r="F93" s="421"/>
      <c r="G93" s="421"/>
      <c r="H93" s="556"/>
      <c r="I93" s="439"/>
      <c r="J93" s="483"/>
      <c r="K93" s="483"/>
      <c r="L93" s="451"/>
      <c r="M93" s="424"/>
      <c r="N93" s="428"/>
      <c r="O93" s="426"/>
      <c r="P93" s="426"/>
      <c r="Q93" s="426"/>
      <c r="R93" s="426"/>
      <c r="S93" s="427"/>
      <c r="T93" s="429"/>
      <c r="U93" s="427"/>
      <c r="V93" s="429"/>
      <c r="W93" s="482"/>
      <c r="X93" s="431"/>
      <c r="Y93" s="427"/>
      <c r="Z93" s="427"/>
      <c r="AA93" s="431"/>
      <c r="AC93" s="407"/>
    </row>
    <row r="94" spans="1:29" s="381" customFormat="1" x14ac:dyDescent="0.25">
      <c r="A94" s="432"/>
      <c r="B94" s="411"/>
      <c r="C94" s="411"/>
      <c r="D94" s="411"/>
      <c r="E94" s="412"/>
      <c r="F94" s="412"/>
      <c r="G94" s="412"/>
      <c r="H94" s="554"/>
      <c r="I94" s="555"/>
      <c r="J94" s="483"/>
      <c r="K94" s="483"/>
      <c r="L94" s="423"/>
      <c r="M94" s="424"/>
      <c r="N94" s="425"/>
      <c r="O94" s="426"/>
      <c r="P94" s="426"/>
      <c r="Q94" s="426">
        <f t="shared" ref="Q94" si="39">O94+P94</f>
        <v>0</v>
      </c>
      <c r="R94" s="426"/>
      <c r="S94" s="427"/>
      <c r="T94" s="427"/>
      <c r="U94" s="427"/>
      <c r="V94" s="427"/>
      <c r="W94" s="430"/>
      <c r="X94" s="431"/>
      <c r="Y94" s="427"/>
      <c r="Z94" s="427"/>
      <c r="AA94" s="431"/>
      <c r="AC94" s="407"/>
    </row>
    <row r="95" spans="1:29" s="381" customFormat="1" ht="45" customHeight="1" x14ac:dyDescent="0.25">
      <c r="A95" s="533"/>
      <c r="B95" s="453">
        <v>1</v>
      </c>
      <c r="C95" s="453">
        <v>1</v>
      </c>
      <c r="D95" s="453">
        <v>7</v>
      </c>
      <c r="E95" s="454">
        <v>1</v>
      </c>
      <c r="F95" s="557" t="s">
        <v>613</v>
      </c>
      <c r="G95" s="454">
        <v>6</v>
      </c>
      <c r="H95" s="558"/>
      <c r="I95" s="559" t="s">
        <v>612</v>
      </c>
      <c r="J95" s="537"/>
      <c r="K95" s="496"/>
      <c r="L95" s="625">
        <f>SUM(L96:L108)</f>
        <v>64</v>
      </c>
      <c r="M95" s="449"/>
      <c r="N95" s="449"/>
      <c r="O95" s="436">
        <f>SUM(O96:O108)</f>
        <v>7457200</v>
      </c>
      <c r="P95" s="436"/>
      <c r="Q95" s="436">
        <f>O95+P95</f>
        <v>7457200</v>
      </c>
      <c r="R95" s="436"/>
      <c r="S95" s="476"/>
      <c r="T95" s="471"/>
      <c r="U95" s="471"/>
      <c r="V95" s="471"/>
      <c r="W95" s="497"/>
      <c r="X95" s="498"/>
      <c r="Y95" s="471"/>
      <c r="Z95" s="471"/>
      <c r="AA95" s="475"/>
      <c r="AC95" s="407"/>
    </row>
    <row r="96" spans="1:29" s="381" customFormat="1" ht="57.75" customHeight="1" x14ac:dyDescent="0.25">
      <c r="A96" s="432"/>
      <c r="B96" s="638">
        <v>1</v>
      </c>
      <c r="C96" s="638">
        <v>1</v>
      </c>
      <c r="D96" s="638">
        <v>7</v>
      </c>
      <c r="E96" s="421">
        <v>1</v>
      </c>
      <c r="F96" s="638">
        <v>3</v>
      </c>
      <c r="G96" s="421">
        <v>6</v>
      </c>
      <c r="H96" s="556" t="s">
        <v>634</v>
      </c>
      <c r="I96" s="439" t="s">
        <v>763</v>
      </c>
      <c r="J96" s="639"/>
      <c r="K96" s="637"/>
      <c r="L96" s="452">
        <v>1</v>
      </c>
      <c r="M96" s="433" t="s">
        <v>523</v>
      </c>
      <c r="N96" s="428">
        <v>113000</v>
      </c>
      <c r="O96" s="434">
        <f t="shared" ref="O96:O102" si="40">L96*N96</f>
        <v>113000</v>
      </c>
      <c r="P96" s="434">
        <v>0</v>
      </c>
      <c r="Q96" s="434">
        <f>O96+P96</f>
        <v>113000</v>
      </c>
      <c r="R96" s="434">
        <f>Q96/L96</f>
        <v>113000</v>
      </c>
      <c r="S96" s="437" t="s">
        <v>586</v>
      </c>
      <c r="T96" s="429" t="s">
        <v>796</v>
      </c>
      <c r="U96" s="560" t="s">
        <v>518</v>
      </c>
      <c r="V96" s="477" t="s">
        <v>533</v>
      </c>
      <c r="W96" s="482" t="s">
        <v>762</v>
      </c>
      <c r="X96" s="448" t="s">
        <v>624</v>
      </c>
      <c r="Y96" s="429" t="s">
        <v>563</v>
      </c>
      <c r="Z96" s="429" t="s">
        <v>797</v>
      </c>
      <c r="AA96" s="431" t="s">
        <v>535</v>
      </c>
      <c r="AC96" s="407"/>
    </row>
    <row r="97" spans="1:29" s="381" customFormat="1" ht="57.75" customHeight="1" x14ac:dyDescent="0.25">
      <c r="A97" s="432"/>
      <c r="B97" s="638">
        <v>1</v>
      </c>
      <c r="C97" s="638">
        <v>1</v>
      </c>
      <c r="D97" s="638">
        <v>7</v>
      </c>
      <c r="E97" s="421">
        <v>1</v>
      </c>
      <c r="F97" s="638">
        <v>3</v>
      </c>
      <c r="G97" s="421">
        <v>6</v>
      </c>
      <c r="H97" s="556" t="s">
        <v>634</v>
      </c>
      <c r="I97" s="439" t="s">
        <v>763</v>
      </c>
      <c r="J97" s="639"/>
      <c r="K97" s="637"/>
      <c r="L97" s="452">
        <v>6</v>
      </c>
      <c r="M97" s="433" t="s">
        <v>523</v>
      </c>
      <c r="N97" s="428">
        <v>111700</v>
      </c>
      <c r="O97" s="434">
        <f t="shared" si="40"/>
        <v>670200</v>
      </c>
      <c r="P97" s="434">
        <v>0</v>
      </c>
      <c r="Q97" s="434">
        <v>670200</v>
      </c>
      <c r="R97" s="434">
        <v>111700</v>
      </c>
      <c r="S97" s="437" t="s">
        <v>586</v>
      </c>
      <c r="T97" s="429" t="s">
        <v>764</v>
      </c>
      <c r="U97" s="560" t="s">
        <v>518</v>
      </c>
      <c r="V97" s="477" t="s">
        <v>533</v>
      </c>
      <c r="W97" s="482" t="s">
        <v>762</v>
      </c>
      <c r="X97" s="448" t="s">
        <v>624</v>
      </c>
      <c r="Y97" s="429" t="s">
        <v>563</v>
      </c>
      <c r="Z97" s="429" t="s">
        <v>770</v>
      </c>
      <c r="AA97" s="431" t="s">
        <v>535</v>
      </c>
      <c r="AC97" s="407"/>
    </row>
    <row r="98" spans="1:29" s="381" customFormat="1" ht="57.75" customHeight="1" x14ac:dyDescent="0.25">
      <c r="A98" s="432"/>
      <c r="B98" s="638">
        <v>1</v>
      </c>
      <c r="C98" s="638">
        <v>1</v>
      </c>
      <c r="D98" s="638">
        <v>7</v>
      </c>
      <c r="E98" s="421">
        <v>1</v>
      </c>
      <c r="F98" s="638">
        <v>3</v>
      </c>
      <c r="G98" s="421">
        <v>6</v>
      </c>
      <c r="H98" s="556" t="s">
        <v>634</v>
      </c>
      <c r="I98" s="439" t="s">
        <v>8</v>
      </c>
      <c r="J98" s="639"/>
      <c r="K98" s="637"/>
      <c r="L98" s="452">
        <v>14</v>
      </c>
      <c r="M98" s="433" t="s">
        <v>523</v>
      </c>
      <c r="N98" s="428">
        <v>111700</v>
      </c>
      <c r="O98" s="434">
        <f t="shared" si="40"/>
        <v>1563800</v>
      </c>
      <c r="P98" s="434">
        <v>0</v>
      </c>
      <c r="Q98" s="434">
        <f t="shared" ref="Q98:Q103" si="41">N98*L98</f>
        <v>1563800</v>
      </c>
      <c r="R98" s="434">
        <f t="shared" ref="R98:R103" si="42">N98</f>
        <v>111700</v>
      </c>
      <c r="S98" s="444" t="s">
        <v>543</v>
      </c>
      <c r="T98" s="429" t="s">
        <v>771</v>
      </c>
      <c r="U98" s="560" t="s">
        <v>518</v>
      </c>
      <c r="V98" s="477" t="s">
        <v>533</v>
      </c>
      <c r="W98" s="482" t="s">
        <v>762</v>
      </c>
      <c r="X98" s="448" t="s">
        <v>624</v>
      </c>
      <c r="Y98" s="429" t="s">
        <v>644</v>
      </c>
      <c r="Z98" s="429" t="s">
        <v>772</v>
      </c>
      <c r="AA98" s="431" t="s">
        <v>541</v>
      </c>
      <c r="AC98" s="407"/>
    </row>
    <row r="99" spans="1:29" s="381" customFormat="1" ht="57.75" customHeight="1" x14ac:dyDescent="0.25">
      <c r="A99" s="432"/>
      <c r="B99" s="638">
        <v>1</v>
      </c>
      <c r="C99" s="638">
        <v>1</v>
      </c>
      <c r="D99" s="638">
        <v>7</v>
      </c>
      <c r="E99" s="421">
        <v>1</v>
      </c>
      <c r="F99" s="638">
        <v>3</v>
      </c>
      <c r="G99" s="421">
        <v>6</v>
      </c>
      <c r="H99" s="556" t="s">
        <v>634</v>
      </c>
      <c r="I99" s="439" t="s">
        <v>8</v>
      </c>
      <c r="J99" s="639"/>
      <c r="K99" s="637"/>
      <c r="L99" s="452">
        <v>8</v>
      </c>
      <c r="M99" s="433" t="s">
        <v>523</v>
      </c>
      <c r="N99" s="428">
        <v>111700</v>
      </c>
      <c r="O99" s="434">
        <f t="shared" si="40"/>
        <v>893600</v>
      </c>
      <c r="P99" s="434">
        <v>0</v>
      </c>
      <c r="Q99" s="434">
        <f t="shared" si="41"/>
        <v>893600</v>
      </c>
      <c r="R99" s="434">
        <f t="shared" si="42"/>
        <v>111700</v>
      </c>
      <c r="S99" s="444" t="s">
        <v>766</v>
      </c>
      <c r="T99" s="429" t="s">
        <v>767</v>
      </c>
      <c r="U99" s="560" t="s">
        <v>518</v>
      </c>
      <c r="V99" s="477" t="s">
        <v>533</v>
      </c>
      <c r="W99" s="482" t="s">
        <v>762</v>
      </c>
      <c r="X99" s="448" t="s">
        <v>624</v>
      </c>
      <c r="Y99" s="429" t="s">
        <v>644</v>
      </c>
      <c r="Z99" s="429" t="s">
        <v>774</v>
      </c>
      <c r="AA99" s="431" t="s">
        <v>541</v>
      </c>
      <c r="AC99" s="407"/>
    </row>
    <row r="100" spans="1:29" s="381" customFormat="1" ht="57.75" customHeight="1" x14ac:dyDescent="0.25">
      <c r="A100" s="432"/>
      <c r="B100" s="638">
        <v>1</v>
      </c>
      <c r="C100" s="638">
        <v>1</v>
      </c>
      <c r="D100" s="638">
        <v>7</v>
      </c>
      <c r="E100" s="421">
        <v>1</v>
      </c>
      <c r="F100" s="638">
        <v>3</v>
      </c>
      <c r="G100" s="421">
        <v>6</v>
      </c>
      <c r="H100" s="556" t="s">
        <v>634</v>
      </c>
      <c r="I100" s="439" t="s">
        <v>763</v>
      </c>
      <c r="J100" s="483"/>
      <c r="K100" s="637"/>
      <c r="L100" s="452">
        <v>5</v>
      </c>
      <c r="M100" s="433" t="s">
        <v>523</v>
      </c>
      <c r="N100" s="428">
        <v>111760</v>
      </c>
      <c r="O100" s="434">
        <f t="shared" si="40"/>
        <v>558800</v>
      </c>
      <c r="P100" s="434"/>
      <c r="Q100" s="434">
        <f t="shared" si="41"/>
        <v>558800</v>
      </c>
      <c r="R100" s="434">
        <f t="shared" si="42"/>
        <v>111760</v>
      </c>
      <c r="S100" s="437" t="s">
        <v>591</v>
      </c>
      <c r="T100" s="429" t="s">
        <v>780</v>
      </c>
      <c r="U100" s="560" t="s">
        <v>518</v>
      </c>
      <c r="V100" s="477" t="s">
        <v>533</v>
      </c>
      <c r="W100" s="482" t="s">
        <v>778</v>
      </c>
      <c r="X100" s="448" t="s">
        <v>624</v>
      </c>
      <c r="Y100" s="429" t="s">
        <v>563</v>
      </c>
      <c r="Z100" s="429" t="s">
        <v>781</v>
      </c>
      <c r="AA100" s="431" t="s">
        <v>535</v>
      </c>
      <c r="AC100" s="407"/>
    </row>
    <row r="101" spans="1:29" s="381" customFormat="1" ht="57.75" customHeight="1" x14ac:dyDescent="0.25">
      <c r="A101" s="432"/>
      <c r="B101" s="638">
        <v>1</v>
      </c>
      <c r="C101" s="638">
        <v>1</v>
      </c>
      <c r="D101" s="638">
        <v>7</v>
      </c>
      <c r="E101" s="421">
        <v>1</v>
      </c>
      <c r="F101" s="638">
        <v>3</v>
      </c>
      <c r="G101" s="421">
        <v>6</v>
      </c>
      <c r="H101" s="556" t="s">
        <v>634</v>
      </c>
      <c r="I101" s="439" t="s">
        <v>763</v>
      </c>
      <c r="J101" s="483"/>
      <c r="K101" s="637"/>
      <c r="L101" s="452">
        <v>10</v>
      </c>
      <c r="M101" s="433" t="s">
        <v>523</v>
      </c>
      <c r="N101" s="428">
        <v>111750</v>
      </c>
      <c r="O101" s="434">
        <f t="shared" si="40"/>
        <v>1117500</v>
      </c>
      <c r="P101" s="434">
        <v>0</v>
      </c>
      <c r="Q101" s="434">
        <f t="shared" si="41"/>
        <v>1117500</v>
      </c>
      <c r="R101" s="434">
        <f t="shared" si="42"/>
        <v>111750</v>
      </c>
      <c r="S101" s="437" t="s">
        <v>593</v>
      </c>
      <c r="T101" s="429" t="s">
        <v>785</v>
      </c>
      <c r="U101" s="560" t="s">
        <v>518</v>
      </c>
      <c r="V101" s="477" t="s">
        <v>533</v>
      </c>
      <c r="W101" s="482" t="s">
        <v>802</v>
      </c>
      <c r="X101" s="448" t="s">
        <v>624</v>
      </c>
      <c r="Y101" s="429" t="s">
        <v>563</v>
      </c>
      <c r="Z101" s="429" t="s">
        <v>791</v>
      </c>
      <c r="AA101" s="431" t="s">
        <v>535</v>
      </c>
      <c r="AC101" s="407"/>
    </row>
    <row r="102" spans="1:29" s="381" customFormat="1" ht="57.75" customHeight="1" x14ac:dyDescent="0.25">
      <c r="A102" s="432"/>
      <c r="B102" s="638">
        <v>1</v>
      </c>
      <c r="C102" s="638">
        <v>1</v>
      </c>
      <c r="D102" s="638">
        <v>7</v>
      </c>
      <c r="E102" s="421">
        <v>1</v>
      </c>
      <c r="F102" s="638">
        <v>3</v>
      </c>
      <c r="G102" s="421">
        <v>6</v>
      </c>
      <c r="H102" s="556" t="s">
        <v>634</v>
      </c>
      <c r="I102" s="439" t="s">
        <v>600</v>
      </c>
      <c r="J102" s="639"/>
      <c r="K102" s="637"/>
      <c r="L102" s="452">
        <v>6</v>
      </c>
      <c r="M102" s="433" t="s">
        <v>523</v>
      </c>
      <c r="N102" s="428">
        <v>111700</v>
      </c>
      <c r="O102" s="434">
        <f t="shared" si="40"/>
        <v>670200</v>
      </c>
      <c r="P102" s="434"/>
      <c r="Q102" s="434">
        <f t="shared" si="41"/>
        <v>670200</v>
      </c>
      <c r="R102" s="434">
        <f t="shared" si="42"/>
        <v>111700</v>
      </c>
      <c r="S102" s="427" t="s">
        <v>573</v>
      </c>
      <c r="T102" s="429" t="s">
        <v>621</v>
      </c>
      <c r="U102" s="560" t="s">
        <v>518</v>
      </c>
      <c r="V102" s="477" t="s">
        <v>533</v>
      </c>
      <c r="W102" s="482" t="s">
        <v>808</v>
      </c>
      <c r="X102" s="448" t="s">
        <v>624</v>
      </c>
      <c r="Y102" s="429" t="s">
        <v>822</v>
      </c>
      <c r="Z102" s="429" t="s">
        <v>823</v>
      </c>
      <c r="AA102" s="431" t="s">
        <v>824</v>
      </c>
      <c r="AC102" s="407"/>
    </row>
    <row r="103" spans="1:29" s="381" customFormat="1" ht="57.75" customHeight="1" x14ac:dyDescent="0.25">
      <c r="A103" s="432"/>
      <c r="B103" s="638">
        <v>1</v>
      </c>
      <c r="C103" s="638">
        <v>1</v>
      </c>
      <c r="D103" s="638">
        <v>7</v>
      </c>
      <c r="E103" s="421">
        <v>1</v>
      </c>
      <c r="F103" s="638">
        <v>3</v>
      </c>
      <c r="G103" s="421">
        <v>6</v>
      </c>
      <c r="H103" s="556" t="s">
        <v>634</v>
      </c>
      <c r="I103" s="439" t="s">
        <v>763</v>
      </c>
      <c r="J103" s="639"/>
      <c r="K103" s="637"/>
      <c r="L103" s="452">
        <v>8</v>
      </c>
      <c r="M103" s="433" t="s">
        <v>523</v>
      </c>
      <c r="N103" s="428">
        <v>111750</v>
      </c>
      <c r="O103" s="434">
        <f t="shared" ref="O103" si="43">L103*N103</f>
        <v>894000</v>
      </c>
      <c r="P103" s="434">
        <v>0</v>
      </c>
      <c r="Q103" s="434">
        <f t="shared" si="41"/>
        <v>894000</v>
      </c>
      <c r="R103" s="434">
        <f t="shared" si="42"/>
        <v>111750</v>
      </c>
      <c r="S103" s="427" t="s">
        <v>857</v>
      </c>
      <c r="T103" s="429" t="s">
        <v>801</v>
      </c>
      <c r="U103" s="560" t="s">
        <v>518</v>
      </c>
      <c r="V103" s="477" t="s">
        <v>533</v>
      </c>
      <c r="W103" s="482" t="s">
        <v>842</v>
      </c>
      <c r="X103" s="448" t="s">
        <v>624</v>
      </c>
      <c r="Y103" s="429" t="s">
        <v>563</v>
      </c>
      <c r="Z103" s="429" t="s">
        <v>858</v>
      </c>
      <c r="AA103" s="431" t="s">
        <v>535</v>
      </c>
      <c r="AC103" s="407"/>
    </row>
    <row r="104" spans="1:29" s="381" customFormat="1" ht="57.75" customHeight="1" x14ac:dyDescent="0.25">
      <c r="A104" s="432"/>
      <c r="B104" s="638">
        <v>1</v>
      </c>
      <c r="C104" s="638">
        <v>1</v>
      </c>
      <c r="D104" s="638">
        <v>7</v>
      </c>
      <c r="E104" s="421">
        <v>1</v>
      </c>
      <c r="F104" s="638">
        <v>3</v>
      </c>
      <c r="G104" s="421">
        <v>6</v>
      </c>
      <c r="H104" s="556" t="s">
        <v>634</v>
      </c>
      <c r="I104" s="439" t="s">
        <v>8</v>
      </c>
      <c r="J104" s="639"/>
      <c r="K104" s="637"/>
      <c r="L104" s="452">
        <v>1</v>
      </c>
      <c r="M104" s="433" t="s">
        <v>523</v>
      </c>
      <c r="N104" s="428">
        <v>111700</v>
      </c>
      <c r="O104" s="434">
        <f t="shared" ref="O104:O108" si="44">L104*N104</f>
        <v>111700</v>
      </c>
      <c r="P104" s="434">
        <v>0</v>
      </c>
      <c r="Q104" s="434">
        <f t="shared" ref="Q104:Q108" si="45">N104*L104</f>
        <v>111700</v>
      </c>
      <c r="R104" s="434">
        <f t="shared" ref="R104:R108" si="46">N104</f>
        <v>111700</v>
      </c>
      <c r="S104" s="427" t="s">
        <v>860</v>
      </c>
      <c r="T104" s="429" t="s">
        <v>861</v>
      </c>
      <c r="U104" s="560" t="s">
        <v>518</v>
      </c>
      <c r="V104" s="477" t="s">
        <v>533</v>
      </c>
      <c r="W104" s="482" t="s">
        <v>842</v>
      </c>
      <c r="X104" s="448" t="s">
        <v>624</v>
      </c>
      <c r="Y104" s="429" t="s">
        <v>563</v>
      </c>
      <c r="Z104" s="429" t="s">
        <v>863</v>
      </c>
      <c r="AA104" s="431" t="s">
        <v>862</v>
      </c>
      <c r="AC104" s="407"/>
    </row>
    <row r="105" spans="1:29" s="381" customFormat="1" ht="57.75" customHeight="1" x14ac:dyDescent="0.25">
      <c r="A105" s="432"/>
      <c r="B105" s="638">
        <v>1</v>
      </c>
      <c r="C105" s="638">
        <v>1</v>
      </c>
      <c r="D105" s="638">
        <v>7</v>
      </c>
      <c r="E105" s="421">
        <v>1</v>
      </c>
      <c r="F105" s="638">
        <v>3</v>
      </c>
      <c r="G105" s="421">
        <v>6</v>
      </c>
      <c r="H105" s="556" t="s">
        <v>634</v>
      </c>
      <c r="I105" s="439" t="s">
        <v>859</v>
      </c>
      <c r="J105" s="639"/>
      <c r="K105" s="637"/>
      <c r="L105" s="452">
        <v>1</v>
      </c>
      <c r="M105" s="433" t="s">
        <v>524</v>
      </c>
      <c r="N105" s="428">
        <v>58800</v>
      </c>
      <c r="O105" s="434">
        <f t="shared" si="44"/>
        <v>58800</v>
      </c>
      <c r="P105" s="434">
        <v>0</v>
      </c>
      <c r="Q105" s="434">
        <f t="shared" si="45"/>
        <v>58800</v>
      </c>
      <c r="R105" s="434">
        <f t="shared" si="46"/>
        <v>58800</v>
      </c>
      <c r="S105" s="427" t="s">
        <v>860</v>
      </c>
      <c r="T105" s="429" t="s">
        <v>861</v>
      </c>
      <c r="U105" s="560" t="s">
        <v>518</v>
      </c>
      <c r="V105" s="477" t="s">
        <v>533</v>
      </c>
      <c r="W105" s="482" t="s">
        <v>842</v>
      </c>
      <c r="X105" s="448" t="s">
        <v>624</v>
      </c>
      <c r="Y105" s="429" t="s">
        <v>563</v>
      </c>
      <c r="Z105" s="429" t="s">
        <v>863</v>
      </c>
      <c r="AA105" s="431" t="s">
        <v>862</v>
      </c>
      <c r="AC105" s="407"/>
    </row>
    <row r="106" spans="1:29" s="381" customFormat="1" ht="57.75" customHeight="1" x14ac:dyDescent="0.25">
      <c r="A106" s="432"/>
      <c r="B106" s="638">
        <v>1</v>
      </c>
      <c r="C106" s="638">
        <v>1</v>
      </c>
      <c r="D106" s="638">
        <v>7</v>
      </c>
      <c r="E106" s="421">
        <v>1</v>
      </c>
      <c r="F106" s="638">
        <v>3</v>
      </c>
      <c r="G106" s="421">
        <v>6</v>
      </c>
      <c r="H106" s="556" t="s">
        <v>634</v>
      </c>
      <c r="I106" s="439" t="s">
        <v>864</v>
      </c>
      <c r="J106" s="639"/>
      <c r="K106" s="637"/>
      <c r="L106" s="452">
        <v>1</v>
      </c>
      <c r="M106" s="433" t="s">
        <v>525</v>
      </c>
      <c r="N106" s="428">
        <v>276400</v>
      </c>
      <c r="O106" s="434">
        <f t="shared" si="44"/>
        <v>276400</v>
      </c>
      <c r="P106" s="434"/>
      <c r="Q106" s="434">
        <f t="shared" si="45"/>
        <v>276400</v>
      </c>
      <c r="R106" s="434">
        <f t="shared" si="46"/>
        <v>276400</v>
      </c>
      <c r="S106" s="427" t="s">
        <v>854</v>
      </c>
      <c r="T106" s="429" t="s">
        <v>866</v>
      </c>
      <c r="U106" s="560" t="s">
        <v>518</v>
      </c>
      <c r="V106" s="477" t="s">
        <v>533</v>
      </c>
      <c r="W106" s="482" t="s">
        <v>842</v>
      </c>
      <c r="X106" s="448" t="s">
        <v>624</v>
      </c>
      <c r="Y106" s="429" t="s">
        <v>563</v>
      </c>
      <c r="Z106" s="429" t="s">
        <v>867</v>
      </c>
      <c r="AA106" s="431" t="s">
        <v>862</v>
      </c>
      <c r="AC106" s="407"/>
    </row>
    <row r="107" spans="1:29" s="381" customFormat="1" ht="57.75" customHeight="1" x14ac:dyDescent="0.25">
      <c r="A107" s="432"/>
      <c r="B107" s="638">
        <v>1</v>
      </c>
      <c r="C107" s="638">
        <v>1</v>
      </c>
      <c r="D107" s="638">
        <v>7</v>
      </c>
      <c r="E107" s="421">
        <v>1</v>
      </c>
      <c r="F107" s="638">
        <v>3</v>
      </c>
      <c r="G107" s="421">
        <v>6</v>
      </c>
      <c r="H107" s="556" t="s">
        <v>634</v>
      </c>
      <c r="I107" s="439" t="s">
        <v>865</v>
      </c>
      <c r="J107" s="639"/>
      <c r="K107" s="637"/>
      <c r="L107" s="452">
        <v>1</v>
      </c>
      <c r="M107" s="433" t="s">
        <v>525</v>
      </c>
      <c r="N107" s="428">
        <v>411600</v>
      </c>
      <c r="O107" s="434">
        <f t="shared" si="44"/>
        <v>411600</v>
      </c>
      <c r="P107" s="434"/>
      <c r="Q107" s="434">
        <f t="shared" si="45"/>
        <v>411600</v>
      </c>
      <c r="R107" s="434">
        <f t="shared" si="46"/>
        <v>411600</v>
      </c>
      <c r="S107" s="427" t="s">
        <v>854</v>
      </c>
      <c r="T107" s="429" t="s">
        <v>866</v>
      </c>
      <c r="U107" s="560" t="s">
        <v>518</v>
      </c>
      <c r="V107" s="477" t="s">
        <v>533</v>
      </c>
      <c r="W107" s="482" t="s">
        <v>842</v>
      </c>
      <c r="X107" s="448" t="s">
        <v>624</v>
      </c>
      <c r="Y107" s="429" t="s">
        <v>563</v>
      </c>
      <c r="Z107" s="429" t="s">
        <v>867</v>
      </c>
      <c r="AA107" s="431" t="s">
        <v>862</v>
      </c>
      <c r="AC107" s="407"/>
    </row>
    <row r="108" spans="1:29" s="381" customFormat="1" ht="57.75" customHeight="1" x14ac:dyDescent="0.25">
      <c r="A108" s="432"/>
      <c r="B108" s="638">
        <v>1</v>
      </c>
      <c r="C108" s="638">
        <v>1</v>
      </c>
      <c r="D108" s="638">
        <v>7</v>
      </c>
      <c r="E108" s="421">
        <v>1</v>
      </c>
      <c r="F108" s="638">
        <v>3</v>
      </c>
      <c r="G108" s="421">
        <v>6</v>
      </c>
      <c r="H108" s="556" t="s">
        <v>634</v>
      </c>
      <c r="I108" s="439" t="s">
        <v>859</v>
      </c>
      <c r="J108" s="483"/>
      <c r="K108" s="637"/>
      <c r="L108" s="452">
        <v>2</v>
      </c>
      <c r="M108" s="433" t="s">
        <v>524</v>
      </c>
      <c r="N108" s="428">
        <v>58800</v>
      </c>
      <c r="O108" s="434">
        <f t="shared" si="44"/>
        <v>117600</v>
      </c>
      <c r="P108" s="434"/>
      <c r="Q108" s="434">
        <f t="shared" si="45"/>
        <v>117600</v>
      </c>
      <c r="R108" s="434">
        <f t="shared" si="46"/>
        <v>58800</v>
      </c>
      <c r="S108" s="427" t="s">
        <v>854</v>
      </c>
      <c r="T108" s="429" t="s">
        <v>866</v>
      </c>
      <c r="U108" s="560" t="s">
        <v>518</v>
      </c>
      <c r="V108" s="477" t="s">
        <v>533</v>
      </c>
      <c r="W108" s="482" t="s">
        <v>842</v>
      </c>
      <c r="X108" s="448" t="s">
        <v>624</v>
      </c>
      <c r="Y108" s="429" t="s">
        <v>563</v>
      </c>
      <c r="Z108" s="429" t="s">
        <v>867</v>
      </c>
      <c r="AA108" s="431" t="s">
        <v>862</v>
      </c>
      <c r="AC108" s="407"/>
    </row>
    <row r="109" spans="1:29" s="381" customFormat="1" ht="40.200000000000003" customHeight="1" x14ac:dyDescent="0.25">
      <c r="A109" s="561"/>
      <c r="B109" s="486">
        <v>1</v>
      </c>
      <c r="C109" s="486">
        <v>1</v>
      </c>
      <c r="D109" s="486">
        <v>7</v>
      </c>
      <c r="E109" s="487">
        <v>1</v>
      </c>
      <c r="F109" s="562" t="s">
        <v>613</v>
      </c>
      <c r="G109" s="487">
        <v>7</v>
      </c>
      <c r="H109" s="563"/>
      <c r="I109" s="564" t="s">
        <v>615</v>
      </c>
      <c r="J109" s="565"/>
      <c r="K109" s="496"/>
      <c r="L109" s="450">
        <f>L110</f>
        <v>0</v>
      </c>
      <c r="M109" s="450"/>
      <c r="N109" s="450"/>
      <c r="O109" s="436">
        <f>O110</f>
        <v>0</v>
      </c>
      <c r="P109" s="436"/>
      <c r="Q109" s="436">
        <f t="shared" ref="Q109" si="47">O109+P109</f>
        <v>0</v>
      </c>
      <c r="R109" s="436"/>
      <c r="S109" s="480"/>
      <c r="T109" s="471"/>
      <c r="U109" s="471"/>
      <c r="V109" s="471"/>
      <c r="W109" s="497"/>
      <c r="X109" s="498"/>
      <c r="Y109" s="471"/>
      <c r="Z109" s="471"/>
      <c r="AA109" s="475"/>
      <c r="AC109" s="407"/>
    </row>
    <row r="110" spans="1:29" s="381" customFormat="1" ht="40.200000000000003" customHeight="1" thickBot="1" x14ac:dyDescent="0.3">
      <c r="A110" s="633"/>
      <c r="B110" s="650"/>
      <c r="C110" s="650"/>
      <c r="D110" s="650"/>
      <c r="E110" s="651"/>
      <c r="F110" s="652"/>
      <c r="G110" s="651"/>
      <c r="H110" s="653"/>
      <c r="I110" s="654"/>
      <c r="J110" s="655"/>
      <c r="K110" s="656"/>
      <c r="L110" s="657"/>
      <c r="M110" s="656"/>
      <c r="N110" s="658"/>
      <c r="O110" s="659"/>
      <c r="P110" s="659"/>
      <c r="Q110" s="659"/>
      <c r="R110" s="659"/>
      <c r="S110" s="658"/>
      <c r="T110" s="660"/>
      <c r="U110" s="660"/>
      <c r="V110" s="660"/>
      <c r="W110" s="460"/>
      <c r="X110" s="661"/>
      <c r="Y110" s="660"/>
      <c r="Z110" s="660"/>
      <c r="AA110" s="661"/>
      <c r="AC110" s="407"/>
    </row>
    <row r="111" spans="1:29" s="381" customFormat="1" ht="40.200000000000003" customHeight="1" thickBot="1" x14ac:dyDescent="0.3">
      <c r="A111" s="609"/>
      <c r="B111" s="610">
        <v>1</v>
      </c>
      <c r="C111" s="610">
        <v>1</v>
      </c>
      <c r="D111" s="610">
        <v>7</v>
      </c>
      <c r="E111" s="611">
        <v>1</v>
      </c>
      <c r="F111" s="612" t="s">
        <v>613</v>
      </c>
      <c r="G111" s="611">
        <v>8</v>
      </c>
      <c r="H111" s="613"/>
      <c r="I111" s="614" t="s">
        <v>662</v>
      </c>
      <c r="J111" s="615"/>
      <c r="K111" s="615"/>
      <c r="L111" s="616">
        <f>SUM(L112:L116)</f>
        <v>30</v>
      </c>
      <c r="M111" s="615"/>
      <c r="N111" s="617"/>
      <c r="O111" s="585">
        <f>SUM(O112:O116)</f>
        <v>1973500</v>
      </c>
      <c r="P111" s="585">
        <f>SUM(P112:P116)</f>
        <v>0</v>
      </c>
      <c r="Q111" s="585">
        <f>SUM(Q112:Q116)</f>
        <v>1973500</v>
      </c>
      <c r="R111" s="585"/>
      <c r="S111" s="472"/>
      <c r="T111" s="472"/>
      <c r="U111" s="472"/>
      <c r="V111" s="472"/>
      <c r="W111" s="586"/>
      <c r="X111" s="587"/>
      <c r="Y111" s="472"/>
      <c r="Z111" s="472"/>
      <c r="AA111" s="587"/>
      <c r="AC111" s="407"/>
    </row>
    <row r="112" spans="1:29" s="381" customFormat="1" ht="39.6" x14ac:dyDescent="0.25">
      <c r="A112" s="431"/>
      <c r="B112" s="420">
        <v>1</v>
      </c>
      <c r="C112" s="420">
        <v>1</v>
      </c>
      <c r="D112" s="420">
        <v>7</v>
      </c>
      <c r="E112" s="421">
        <v>1</v>
      </c>
      <c r="F112" s="421">
        <v>3</v>
      </c>
      <c r="G112" s="421">
        <v>8</v>
      </c>
      <c r="H112" s="556" t="s">
        <v>668</v>
      </c>
      <c r="I112" s="439" t="s">
        <v>663</v>
      </c>
      <c r="J112" s="424"/>
      <c r="K112" s="424"/>
      <c r="L112" s="423">
        <v>5</v>
      </c>
      <c r="M112" s="424" t="s">
        <v>531</v>
      </c>
      <c r="N112" s="425">
        <v>57800</v>
      </c>
      <c r="O112" s="426">
        <f t="shared" ref="O112:O116" si="48">L112*N112</f>
        <v>289000</v>
      </c>
      <c r="P112" s="426">
        <v>0</v>
      </c>
      <c r="Q112" s="426">
        <f t="shared" ref="Q112:Q116" si="49">O112+P112</f>
        <v>289000</v>
      </c>
      <c r="R112" s="426">
        <v>38800</v>
      </c>
      <c r="S112" s="427" t="s">
        <v>553</v>
      </c>
      <c r="T112" s="429" t="s">
        <v>552</v>
      </c>
      <c r="U112" s="427" t="s">
        <v>554</v>
      </c>
      <c r="V112" s="429" t="s">
        <v>551</v>
      </c>
      <c r="W112" s="645" t="s">
        <v>816</v>
      </c>
      <c r="X112" s="468" t="s">
        <v>624</v>
      </c>
      <c r="Y112" s="429" t="s">
        <v>826</v>
      </c>
      <c r="Z112" s="584" t="s">
        <v>827</v>
      </c>
      <c r="AA112" s="431" t="s">
        <v>60</v>
      </c>
      <c r="AC112" s="407"/>
    </row>
    <row r="113" spans="1:238" s="381" customFormat="1" ht="39.6" x14ac:dyDescent="0.25">
      <c r="A113" s="431"/>
      <c r="B113" s="420">
        <v>1</v>
      </c>
      <c r="C113" s="420">
        <v>1</v>
      </c>
      <c r="D113" s="420">
        <v>7</v>
      </c>
      <c r="E113" s="421">
        <v>1</v>
      </c>
      <c r="F113" s="421">
        <v>3</v>
      </c>
      <c r="G113" s="421">
        <v>8</v>
      </c>
      <c r="H113" s="556" t="s">
        <v>668</v>
      </c>
      <c r="I113" s="439" t="s">
        <v>664</v>
      </c>
      <c r="J113" s="424"/>
      <c r="K113" s="424"/>
      <c r="L113" s="423">
        <v>5</v>
      </c>
      <c r="M113" s="424" t="s">
        <v>524</v>
      </c>
      <c r="N113" s="425">
        <v>63000</v>
      </c>
      <c r="O113" s="426">
        <f t="shared" si="48"/>
        <v>315000</v>
      </c>
      <c r="P113" s="426">
        <v>0</v>
      </c>
      <c r="Q113" s="426">
        <f t="shared" si="49"/>
        <v>315000</v>
      </c>
      <c r="R113" s="426">
        <v>38800</v>
      </c>
      <c r="S113" s="427" t="s">
        <v>553</v>
      </c>
      <c r="T113" s="429" t="s">
        <v>552</v>
      </c>
      <c r="U113" s="427" t="s">
        <v>554</v>
      </c>
      <c r="V113" s="429" t="s">
        <v>551</v>
      </c>
      <c r="W113" s="645" t="s">
        <v>816</v>
      </c>
      <c r="X113" s="468" t="s">
        <v>624</v>
      </c>
      <c r="Y113" s="429" t="s">
        <v>826</v>
      </c>
      <c r="Z113" s="584" t="s">
        <v>830</v>
      </c>
      <c r="AA113" s="431" t="s">
        <v>60</v>
      </c>
      <c r="AC113" s="407"/>
    </row>
    <row r="114" spans="1:238" s="381" customFormat="1" ht="39.6" x14ac:dyDescent="0.25">
      <c r="A114" s="431"/>
      <c r="B114" s="420">
        <v>1</v>
      </c>
      <c r="C114" s="420">
        <v>1</v>
      </c>
      <c r="D114" s="420">
        <v>7</v>
      </c>
      <c r="E114" s="421">
        <v>1</v>
      </c>
      <c r="F114" s="421">
        <v>3</v>
      </c>
      <c r="G114" s="421">
        <v>8</v>
      </c>
      <c r="H114" s="556" t="s">
        <v>668</v>
      </c>
      <c r="I114" s="439" t="s">
        <v>665</v>
      </c>
      <c r="J114" s="424"/>
      <c r="K114" s="424"/>
      <c r="L114" s="423">
        <v>7</v>
      </c>
      <c r="M114" s="424" t="s">
        <v>524</v>
      </c>
      <c r="N114" s="425">
        <v>63000</v>
      </c>
      <c r="O114" s="426">
        <f t="shared" si="48"/>
        <v>441000</v>
      </c>
      <c r="P114" s="426">
        <v>0</v>
      </c>
      <c r="Q114" s="426">
        <f t="shared" si="49"/>
        <v>441000</v>
      </c>
      <c r="R114" s="426">
        <v>38800</v>
      </c>
      <c r="S114" s="427" t="s">
        <v>553</v>
      </c>
      <c r="T114" s="429" t="s">
        <v>552</v>
      </c>
      <c r="U114" s="427" t="s">
        <v>554</v>
      </c>
      <c r="V114" s="429" t="s">
        <v>551</v>
      </c>
      <c r="W114" s="645" t="s">
        <v>816</v>
      </c>
      <c r="X114" s="468" t="s">
        <v>624</v>
      </c>
      <c r="Y114" s="429" t="s">
        <v>826</v>
      </c>
      <c r="Z114" s="584" t="s">
        <v>832</v>
      </c>
      <c r="AA114" s="431" t="s">
        <v>60</v>
      </c>
      <c r="AC114" s="407"/>
    </row>
    <row r="115" spans="1:238" s="381" customFormat="1" ht="39.6" x14ac:dyDescent="0.25">
      <c r="A115" s="431"/>
      <c r="B115" s="420">
        <v>1</v>
      </c>
      <c r="C115" s="420">
        <v>1</v>
      </c>
      <c r="D115" s="420">
        <v>7</v>
      </c>
      <c r="E115" s="421">
        <v>1</v>
      </c>
      <c r="F115" s="421">
        <v>3</v>
      </c>
      <c r="G115" s="421">
        <v>8</v>
      </c>
      <c r="H115" s="556" t="s">
        <v>668</v>
      </c>
      <c r="I115" s="439" t="s">
        <v>666</v>
      </c>
      <c r="J115" s="424"/>
      <c r="K115" s="424"/>
      <c r="L115" s="423">
        <v>8</v>
      </c>
      <c r="M115" s="424" t="s">
        <v>525</v>
      </c>
      <c r="N115" s="425">
        <v>105000</v>
      </c>
      <c r="O115" s="426">
        <f t="shared" si="48"/>
        <v>840000</v>
      </c>
      <c r="P115" s="426">
        <v>0</v>
      </c>
      <c r="Q115" s="426">
        <f t="shared" si="49"/>
        <v>840000</v>
      </c>
      <c r="R115" s="426">
        <v>38800</v>
      </c>
      <c r="S115" s="427" t="s">
        <v>553</v>
      </c>
      <c r="T115" s="429" t="s">
        <v>552</v>
      </c>
      <c r="U115" s="427" t="s">
        <v>554</v>
      </c>
      <c r="V115" s="429" t="s">
        <v>551</v>
      </c>
      <c r="W115" s="645" t="s">
        <v>816</v>
      </c>
      <c r="X115" s="468" t="s">
        <v>624</v>
      </c>
      <c r="Y115" s="429" t="s">
        <v>826</v>
      </c>
      <c r="Z115" s="584" t="s">
        <v>834</v>
      </c>
      <c r="AA115" s="431" t="s">
        <v>60</v>
      </c>
      <c r="AC115" s="407"/>
    </row>
    <row r="116" spans="1:238" s="381" customFormat="1" ht="39.6" x14ac:dyDescent="0.25">
      <c r="A116" s="431"/>
      <c r="B116" s="403">
        <v>1</v>
      </c>
      <c r="C116" s="403">
        <v>1</v>
      </c>
      <c r="D116" s="403">
        <v>7</v>
      </c>
      <c r="E116" s="404">
        <v>1</v>
      </c>
      <c r="F116" s="404">
        <v>3</v>
      </c>
      <c r="G116" s="404">
        <v>8</v>
      </c>
      <c r="H116" s="404">
        <v>10</v>
      </c>
      <c r="I116" s="439" t="s">
        <v>825</v>
      </c>
      <c r="J116" s="424"/>
      <c r="K116" s="424"/>
      <c r="L116" s="423">
        <v>5</v>
      </c>
      <c r="M116" s="424" t="s">
        <v>601</v>
      </c>
      <c r="N116" s="425">
        <v>17700</v>
      </c>
      <c r="O116" s="426">
        <f t="shared" si="48"/>
        <v>88500</v>
      </c>
      <c r="P116" s="426">
        <v>0</v>
      </c>
      <c r="Q116" s="426">
        <f t="shared" si="49"/>
        <v>88500</v>
      </c>
      <c r="R116" s="426">
        <v>38800</v>
      </c>
      <c r="S116" s="427" t="s">
        <v>553</v>
      </c>
      <c r="T116" s="429" t="s">
        <v>552</v>
      </c>
      <c r="U116" s="427" t="s">
        <v>554</v>
      </c>
      <c r="V116" s="429" t="s">
        <v>551</v>
      </c>
      <c r="W116" s="645" t="s">
        <v>816</v>
      </c>
      <c r="X116" s="468" t="s">
        <v>624</v>
      </c>
      <c r="Y116" s="429" t="s">
        <v>826</v>
      </c>
      <c r="Z116" s="584" t="s">
        <v>836</v>
      </c>
      <c r="AA116" s="431" t="s">
        <v>60</v>
      </c>
      <c r="AC116" s="407"/>
    </row>
    <row r="117" spans="1:238" s="7" customFormat="1" ht="22.5" customHeight="1" x14ac:dyDescent="0.25">
      <c r="A117" s="596"/>
      <c r="B117" s="1232" t="s">
        <v>17</v>
      </c>
      <c r="C117" s="1233"/>
      <c r="D117" s="1233"/>
      <c r="E117" s="1233"/>
      <c r="F117" s="1233"/>
      <c r="G117" s="1233"/>
      <c r="H117" s="1233"/>
      <c r="I117" s="1233"/>
      <c r="J117" s="1233"/>
      <c r="K117" s="1233"/>
      <c r="L117" s="1233"/>
      <c r="M117" s="1233"/>
      <c r="N117" s="1234"/>
      <c r="O117" s="597">
        <f>O20+O29+O78+O95+O111</f>
        <v>29438000</v>
      </c>
      <c r="P117" s="597">
        <f t="shared" ref="P117:R117" si="50">P20+P29+P78+P95+P111</f>
        <v>0</v>
      </c>
      <c r="Q117" s="597">
        <f t="shared" si="50"/>
        <v>29438000</v>
      </c>
      <c r="R117" s="597">
        <f t="shared" si="50"/>
        <v>0</v>
      </c>
      <c r="S117" s="598"/>
      <c r="T117" s="598"/>
      <c r="U117" s="598"/>
      <c r="V117" s="598"/>
      <c r="W117" s="598"/>
      <c r="X117" s="598"/>
      <c r="Y117" s="598"/>
      <c r="Z117" s="598"/>
      <c r="AA117" s="598"/>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row>
    <row r="118" spans="1:238" s="7" customFormat="1" ht="21" customHeight="1" x14ac:dyDescent="0.25">
      <c r="A118" s="1"/>
      <c r="B118" s="3"/>
      <c r="C118" s="3"/>
      <c r="D118" s="3"/>
      <c r="E118" s="3"/>
      <c r="F118" s="3"/>
      <c r="G118" s="3"/>
      <c r="H118" s="3"/>
      <c r="I118" s="1"/>
      <c r="J118" s="1"/>
      <c r="K118" s="1"/>
      <c r="L118" s="1"/>
      <c r="M118" s="1"/>
      <c r="N118" s="1"/>
      <c r="O118" s="1"/>
      <c r="P118" s="1"/>
      <c r="Q118" s="383"/>
      <c r="R118" s="1"/>
      <c r="S118" s="1"/>
      <c r="T118" s="1"/>
      <c r="U118" s="1"/>
      <c r="V118" s="1"/>
      <c r="W118" s="1"/>
      <c r="X118" s="1"/>
      <c r="Y118" s="1"/>
      <c r="Z118" s="1"/>
      <c r="AA118" s="1"/>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row>
    <row r="119" spans="1:238" s="8" customFormat="1" ht="26.25" customHeight="1" x14ac:dyDescent="0.25">
      <c r="A119" s="7"/>
      <c r="B119" s="375"/>
      <c r="C119" s="375"/>
      <c r="D119" s="375"/>
      <c r="E119" s="375"/>
      <c r="F119" s="375"/>
      <c r="G119" s="375"/>
      <c r="H119" s="375"/>
      <c r="I119" s="384"/>
      <c r="J119" s="375"/>
      <c r="K119" s="375"/>
      <c r="L119" s="375"/>
      <c r="M119" s="375"/>
      <c r="N119" s="385"/>
      <c r="O119" s="378"/>
      <c r="P119" s="375"/>
      <c r="Q119" s="375"/>
      <c r="R119" s="375"/>
      <c r="S119" s="375"/>
      <c r="T119" s="375"/>
      <c r="U119" s="398" t="s">
        <v>873</v>
      </c>
      <c r="V119" s="375"/>
      <c r="W119" s="375"/>
      <c r="X119" s="375"/>
      <c r="Y119" s="375"/>
      <c r="Z119" s="375"/>
      <c r="AA119" s="375"/>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1"/>
      <c r="GN119" s="11"/>
      <c r="GO119" s="11"/>
      <c r="GP119" s="11"/>
      <c r="GQ119" s="11"/>
      <c r="GR119" s="11"/>
      <c r="GS119" s="11"/>
      <c r="GT119" s="11"/>
      <c r="GU119" s="11"/>
      <c r="GV119" s="11"/>
      <c r="GW119" s="11"/>
      <c r="GX119" s="11"/>
      <c r="GY119" s="11"/>
      <c r="GZ119" s="11"/>
      <c r="HA119" s="11"/>
      <c r="HB119" s="11"/>
      <c r="HC119" s="11"/>
      <c r="HD119" s="11"/>
      <c r="HE119" s="11"/>
      <c r="HF119" s="11"/>
      <c r="HG119" s="11"/>
      <c r="HH119" s="11"/>
      <c r="HI119" s="11"/>
      <c r="HJ119" s="11"/>
      <c r="HK119" s="11"/>
      <c r="HL119" s="11"/>
      <c r="HM119" s="11"/>
      <c r="HN119" s="11"/>
      <c r="HO119" s="11"/>
      <c r="HP119" s="11"/>
      <c r="HQ119" s="11"/>
      <c r="HR119" s="11"/>
      <c r="HS119" s="11"/>
      <c r="HT119" s="11"/>
      <c r="HU119" s="11"/>
      <c r="HV119" s="11"/>
      <c r="HW119" s="11"/>
      <c r="HX119" s="11"/>
      <c r="HY119" s="11"/>
      <c r="HZ119" s="11"/>
      <c r="IA119" s="11"/>
      <c r="IB119" s="11"/>
      <c r="IC119" s="11"/>
      <c r="ID119" s="11"/>
    </row>
    <row r="120" spans="1:238" s="8" customFormat="1" ht="24.6" x14ac:dyDescent="0.25">
      <c r="A120" s="7"/>
      <c r="B120" s="386"/>
      <c r="C120" s="386"/>
      <c r="D120" s="386"/>
      <c r="E120" s="386"/>
      <c r="F120" s="386"/>
      <c r="G120" s="386"/>
      <c r="H120" s="386"/>
      <c r="I120" s="387"/>
      <c r="J120" s="397"/>
      <c r="K120" s="384"/>
      <c r="L120" s="375"/>
      <c r="M120" s="375"/>
      <c r="N120" s="375"/>
      <c r="O120" s="375"/>
      <c r="P120" s="375"/>
      <c r="Q120" s="375"/>
      <c r="R120" s="399"/>
      <c r="S120" s="375"/>
      <c r="T120" s="375"/>
      <c r="U120" s="398" t="s">
        <v>595</v>
      </c>
      <c r="V120" s="375"/>
      <c r="W120" s="375"/>
      <c r="X120" s="375"/>
      <c r="Y120" s="375"/>
      <c r="Z120" s="375"/>
      <c r="AA120" s="375"/>
    </row>
    <row r="121" spans="1:238" ht="24.6" x14ac:dyDescent="0.25">
      <c r="A121" s="7"/>
      <c r="B121" s="386"/>
      <c r="C121" s="386"/>
      <c r="D121" s="386"/>
      <c r="E121" s="386"/>
      <c r="F121" s="386"/>
      <c r="G121" s="386"/>
      <c r="H121" s="386"/>
      <c r="I121" s="388"/>
      <c r="J121" s="387"/>
      <c r="K121" s="384"/>
      <c r="L121" s="375"/>
      <c r="M121" s="375"/>
      <c r="N121" s="375"/>
      <c r="O121" s="375"/>
      <c r="P121" s="375"/>
      <c r="Q121" s="375"/>
      <c r="R121" s="375"/>
      <c r="S121" s="375"/>
      <c r="T121" s="375"/>
      <c r="U121" s="398" t="s">
        <v>9</v>
      </c>
      <c r="V121" s="375"/>
      <c r="W121" s="375"/>
      <c r="X121" s="375"/>
      <c r="Y121" s="375"/>
      <c r="Z121" s="375"/>
      <c r="AA121" s="375"/>
    </row>
    <row r="122" spans="1:238" ht="24.6" x14ac:dyDescent="0.25">
      <c r="A122" s="7"/>
      <c r="B122" s="386"/>
      <c r="C122" s="386"/>
      <c r="D122" s="386"/>
      <c r="E122" s="386"/>
      <c r="F122" s="386"/>
      <c r="G122" s="386"/>
      <c r="H122" s="386"/>
      <c r="I122" s="388"/>
      <c r="J122" s="388"/>
      <c r="K122" s="389"/>
      <c r="L122" s="389"/>
      <c r="M122" s="376"/>
      <c r="N122" s="376"/>
      <c r="O122" s="376"/>
      <c r="P122" s="376"/>
      <c r="Q122" s="376"/>
      <c r="R122" s="376"/>
      <c r="S122" s="376"/>
      <c r="T122" s="380"/>
      <c r="U122" s="379"/>
      <c r="V122" s="380"/>
      <c r="W122" s="376"/>
      <c r="X122" s="376"/>
      <c r="Y122" s="376"/>
      <c r="Z122" s="376"/>
      <c r="AA122" s="376"/>
    </row>
    <row r="123" spans="1:238" ht="24.6" x14ac:dyDescent="0.25">
      <c r="A123" s="7"/>
      <c r="B123" s="390"/>
      <c r="C123" s="390"/>
      <c r="D123" s="390"/>
      <c r="E123" s="390"/>
      <c r="F123" s="390"/>
      <c r="G123" s="390"/>
      <c r="H123" s="390"/>
      <c r="I123" s="389"/>
      <c r="J123" s="391"/>
      <c r="K123" s="389"/>
      <c r="L123" s="392"/>
      <c r="M123" s="389"/>
      <c r="N123" s="376"/>
      <c r="O123" s="376"/>
      <c r="P123" s="376"/>
      <c r="Q123" s="376"/>
      <c r="R123" s="376"/>
      <c r="S123" s="376"/>
      <c r="T123" s="380"/>
      <c r="U123" s="379"/>
      <c r="V123" s="380"/>
      <c r="W123" s="376"/>
      <c r="X123" s="376"/>
      <c r="Y123" s="376"/>
      <c r="Z123" s="376"/>
      <c r="AA123" s="376"/>
    </row>
    <row r="124" spans="1:238" ht="24.6" x14ac:dyDescent="0.25">
      <c r="A124" s="7"/>
      <c r="B124" s="390"/>
      <c r="C124" s="390"/>
      <c r="D124" s="390"/>
      <c r="E124" s="390"/>
      <c r="F124" s="390"/>
      <c r="G124" s="390"/>
      <c r="H124" s="390"/>
      <c r="I124" s="389"/>
      <c r="J124" s="391"/>
      <c r="K124" s="389"/>
      <c r="L124" s="376"/>
      <c r="M124" s="376"/>
      <c r="N124" s="376"/>
      <c r="O124" s="376"/>
      <c r="P124" s="376"/>
      <c r="Q124" s="376"/>
      <c r="R124" s="376"/>
      <c r="S124" s="376"/>
      <c r="T124" s="380"/>
      <c r="U124" s="379"/>
      <c r="V124" s="380"/>
      <c r="W124" s="376"/>
      <c r="X124" s="376"/>
      <c r="Y124" s="376"/>
      <c r="Z124" s="376"/>
      <c r="AA124" s="376"/>
    </row>
    <row r="125" spans="1:238" ht="24.6" x14ac:dyDescent="0.25">
      <c r="A125" s="8"/>
      <c r="B125" s="393"/>
      <c r="C125" s="393"/>
      <c r="D125" s="393"/>
      <c r="E125" s="393"/>
      <c r="F125" s="393"/>
      <c r="G125" s="393"/>
      <c r="H125" s="393"/>
      <c r="I125" s="384"/>
      <c r="J125" s="394"/>
      <c r="K125" s="394"/>
      <c r="L125" s="375"/>
      <c r="M125" s="377"/>
      <c r="N125" s="395"/>
      <c r="O125" s="377"/>
      <c r="P125" s="377"/>
      <c r="Q125" s="377"/>
      <c r="R125" s="377"/>
      <c r="S125" s="377"/>
      <c r="T125" s="377"/>
      <c r="U125" s="400" t="s">
        <v>871</v>
      </c>
      <c r="V125" s="377"/>
      <c r="W125" s="377"/>
      <c r="X125" s="377"/>
      <c r="Y125" s="377"/>
      <c r="Z125" s="377"/>
      <c r="AA125" s="377"/>
    </row>
    <row r="126" spans="1:238" ht="24.6" x14ac:dyDescent="0.25">
      <c r="A126" s="8"/>
      <c r="B126" s="375"/>
      <c r="C126" s="375"/>
      <c r="D126" s="375"/>
      <c r="E126" s="375"/>
      <c r="F126" s="375"/>
      <c r="G126" s="375"/>
      <c r="H126" s="375"/>
      <c r="I126" s="384"/>
      <c r="J126" s="384"/>
      <c r="K126" s="396"/>
      <c r="L126" s="375"/>
      <c r="M126" s="375"/>
      <c r="N126" s="375"/>
      <c r="O126" s="375"/>
      <c r="P126" s="375"/>
      <c r="Q126" s="375"/>
      <c r="R126" s="375"/>
      <c r="S126" s="375"/>
      <c r="T126" s="375"/>
      <c r="U126" s="398" t="s">
        <v>872</v>
      </c>
      <c r="V126" s="375"/>
      <c r="W126" s="375"/>
      <c r="X126" s="375"/>
      <c r="Y126" s="375"/>
      <c r="Z126" s="375"/>
      <c r="AA126" s="375"/>
    </row>
  </sheetData>
  <mergeCells count="27">
    <mergeCell ref="S8:V8"/>
    <mergeCell ref="A1:AA1"/>
    <mergeCell ref="A2:AA2"/>
    <mergeCell ref="A3:AA3"/>
    <mergeCell ref="A4:AA4"/>
    <mergeCell ref="A8:A10"/>
    <mergeCell ref="B8:I8"/>
    <mergeCell ref="J8:J10"/>
    <mergeCell ref="K8:K10"/>
    <mergeCell ref="L8:L10"/>
    <mergeCell ref="M8:M10"/>
    <mergeCell ref="B117:N117"/>
    <mergeCell ref="W8:W10"/>
    <mergeCell ref="X8:Z8"/>
    <mergeCell ref="AA8:AA10"/>
    <mergeCell ref="B9:B10"/>
    <mergeCell ref="I9:I10"/>
    <mergeCell ref="S9:T9"/>
    <mergeCell ref="U9:V9"/>
    <mergeCell ref="X9:X10"/>
    <mergeCell ref="Y9:Y10"/>
    <mergeCell ref="Z9:Z10"/>
    <mergeCell ref="N8:N9"/>
    <mergeCell ref="O8:O9"/>
    <mergeCell ref="P8:P9"/>
    <mergeCell ref="Q8:Q9"/>
    <mergeCell ref="R8:R9"/>
  </mergeCells>
  <phoneticPr fontId="89" type="noConversion"/>
  <printOptions horizontalCentered="1"/>
  <pageMargins left="0" right="0" top="0.39370078740157483" bottom="0.39370078740157483" header="0" footer="0"/>
  <pageSetup paperSize="154" scale="48" fitToHeight="0" orientation="landscape" r:id="rId1"/>
  <headerFooter alignWithMargins="0"/>
  <rowBreaks count="3" manualBreakCount="3">
    <brk id="63" max="26" man="1"/>
    <brk id="87" max="26" man="1"/>
    <brk id="110"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99"/>
    <pageSetUpPr fitToPage="1"/>
  </sheetPr>
  <dimension ref="A1:ID258"/>
  <sheetViews>
    <sheetView view="pageBreakPreview" topLeftCell="A214" zoomScale="40" zoomScaleSheetLayoutView="40" workbookViewId="0">
      <selection activeCell="A237" sqref="A237:XFD246"/>
    </sheetView>
  </sheetViews>
  <sheetFormatPr defaultColWidth="9.109375" defaultRowHeight="22.8" x14ac:dyDescent="0.4"/>
  <cols>
    <col min="1" max="1" width="6" style="677" customWidth="1"/>
    <col min="2" max="2" width="9" style="683" customWidth="1"/>
    <col min="3" max="3" width="4.33203125" style="683" customWidth="1"/>
    <col min="4" max="4" width="3.88671875" style="683" customWidth="1"/>
    <col min="5" max="5" width="4.33203125" style="683" customWidth="1"/>
    <col min="6" max="6" width="4.109375" style="683" customWidth="1"/>
    <col min="7" max="7" width="3.5546875" style="683" customWidth="1"/>
    <col min="8" max="8" width="6.88671875" style="683" customWidth="1"/>
    <col min="9" max="9" width="25" style="677" customWidth="1"/>
    <col min="10" max="10" width="16.109375" style="677" customWidth="1"/>
    <col min="11" max="11" width="13.109375" style="677" bestFit="1" customWidth="1"/>
    <col min="12" max="12" width="18.33203125" style="677" customWidth="1"/>
    <col min="13" max="13" width="13.44140625" style="677" customWidth="1"/>
    <col min="14" max="14" width="20.109375" style="677" customWidth="1"/>
    <col min="15" max="15" width="29.88671875" style="677" bestFit="1" customWidth="1"/>
    <col min="16" max="16" width="14.88671875" style="677" customWidth="1"/>
    <col min="17" max="18" width="37.88671875" style="677" customWidth="1"/>
    <col min="19" max="19" width="32.5546875" style="677" bestFit="1" customWidth="1"/>
    <col min="20" max="20" width="48.88671875" style="677" bestFit="1" customWidth="1"/>
    <col min="21" max="21" width="28.88671875" style="677" customWidth="1"/>
    <col min="22" max="22" width="26.5546875" style="677" bestFit="1" customWidth="1"/>
    <col min="23" max="23" width="29" style="677" bestFit="1" customWidth="1"/>
    <col min="24" max="24" width="16" style="677" customWidth="1"/>
    <col min="25" max="25" width="23.88671875" style="677" customWidth="1"/>
    <col min="26" max="26" width="26.88671875" style="677" bestFit="1" customWidth="1"/>
    <col min="27" max="27" width="23" style="863" customWidth="1"/>
    <col min="28" max="28" width="14.5546875" style="677" bestFit="1" customWidth="1"/>
    <col min="29" max="29" width="17.109375" style="677" customWidth="1"/>
    <col min="30" max="16384" width="9.109375" style="677"/>
  </cols>
  <sheetData>
    <row r="1" spans="1:27" s="675" customFormat="1" ht="34.200000000000003" customHeight="1" x14ac:dyDescent="0.25">
      <c r="A1" s="1251" t="s">
        <v>516</v>
      </c>
      <c r="B1" s="1251"/>
      <c r="C1" s="1251"/>
      <c r="D1" s="1251"/>
      <c r="E1" s="1251"/>
      <c r="F1" s="1251"/>
      <c r="G1" s="1251"/>
      <c r="H1" s="1251"/>
      <c r="I1" s="1251"/>
      <c r="J1" s="1251"/>
      <c r="K1" s="1251"/>
      <c r="L1" s="1251"/>
      <c r="M1" s="1251"/>
      <c r="N1" s="1251"/>
      <c r="O1" s="1251"/>
      <c r="P1" s="1251"/>
      <c r="Q1" s="1251"/>
      <c r="R1" s="1251"/>
      <c r="S1" s="1251"/>
      <c r="T1" s="1251"/>
      <c r="U1" s="1251"/>
      <c r="V1" s="1251"/>
      <c r="W1" s="1251"/>
      <c r="X1" s="1251"/>
      <c r="Y1" s="1251"/>
      <c r="Z1" s="1251"/>
      <c r="AA1" s="1251"/>
    </row>
    <row r="2" spans="1:27" s="675" customFormat="1" ht="30" customHeight="1" x14ac:dyDescent="0.25">
      <c r="A2" s="1252" t="s">
        <v>489</v>
      </c>
      <c r="B2" s="1252"/>
      <c r="C2" s="1252"/>
      <c r="D2" s="1252"/>
      <c r="E2" s="1252"/>
      <c r="F2" s="1252"/>
      <c r="G2" s="1252"/>
      <c r="H2" s="1252"/>
      <c r="I2" s="1252"/>
      <c r="J2" s="1252"/>
      <c r="K2" s="1252"/>
      <c r="L2" s="1252"/>
      <c r="M2" s="1252"/>
      <c r="N2" s="1252"/>
      <c r="O2" s="1252"/>
      <c r="P2" s="1252"/>
      <c r="Q2" s="1252"/>
      <c r="R2" s="1252"/>
      <c r="S2" s="1252"/>
      <c r="T2" s="1252"/>
      <c r="U2" s="1252"/>
      <c r="V2" s="1252"/>
      <c r="W2" s="1252"/>
      <c r="X2" s="1252"/>
      <c r="Y2" s="1252"/>
      <c r="Z2" s="1252"/>
      <c r="AA2" s="1252"/>
    </row>
    <row r="3" spans="1:27" s="675" customFormat="1" ht="30" customHeight="1" x14ac:dyDescent="0.25">
      <c r="A3" s="1252" t="s">
        <v>521</v>
      </c>
      <c r="B3" s="1252"/>
      <c r="C3" s="1252"/>
      <c r="D3" s="1252"/>
      <c r="E3" s="1252"/>
      <c r="F3" s="1252"/>
      <c r="G3" s="1252"/>
      <c r="H3" s="1252"/>
      <c r="I3" s="1252"/>
      <c r="J3" s="1252"/>
      <c r="K3" s="1252"/>
      <c r="L3" s="1252"/>
      <c r="M3" s="1252"/>
      <c r="N3" s="1252"/>
      <c r="O3" s="1252"/>
      <c r="P3" s="1252"/>
      <c r="Q3" s="1252"/>
      <c r="R3" s="1252"/>
      <c r="S3" s="1252"/>
      <c r="T3" s="1252"/>
      <c r="U3" s="1252"/>
      <c r="V3" s="1252"/>
      <c r="W3" s="1252"/>
      <c r="X3" s="1252"/>
      <c r="Y3" s="1252"/>
      <c r="Z3" s="1252"/>
      <c r="AA3" s="1252"/>
    </row>
    <row r="4" spans="1:27" ht="33.6" customHeight="1" x14ac:dyDescent="0.4">
      <c r="A4" s="1252" t="s">
        <v>868</v>
      </c>
      <c r="B4" s="1252"/>
      <c r="C4" s="1252"/>
      <c r="D4" s="1252"/>
      <c r="E4" s="1252"/>
      <c r="F4" s="1252"/>
      <c r="G4" s="1252"/>
      <c r="H4" s="1252"/>
      <c r="I4" s="1252"/>
      <c r="J4" s="1252"/>
      <c r="K4" s="1252"/>
      <c r="L4" s="1252"/>
      <c r="M4" s="1252"/>
      <c r="N4" s="1252"/>
      <c r="O4" s="1252"/>
      <c r="P4" s="1252"/>
      <c r="Q4" s="1252"/>
      <c r="R4" s="1252"/>
      <c r="S4" s="1252"/>
      <c r="T4" s="1252"/>
      <c r="U4" s="1252"/>
      <c r="V4" s="1252"/>
      <c r="W4" s="1252"/>
      <c r="X4" s="1252"/>
      <c r="Y4" s="1252"/>
      <c r="Z4" s="1252"/>
      <c r="AA4" s="1252"/>
    </row>
    <row r="5" spans="1:27" ht="41.4" customHeight="1" x14ac:dyDescent="0.4">
      <c r="A5" s="678" t="s">
        <v>490</v>
      </c>
      <c r="B5" s="677"/>
      <c r="C5" s="677"/>
      <c r="D5" s="677"/>
      <c r="E5" s="677"/>
      <c r="F5" s="677"/>
      <c r="G5" s="677"/>
      <c r="H5" s="677"/>
      <c r="I5" s="679" t="s">
        <v>491</v>
      </c>
      <c r="J5" s="680"/>
      <c r="K5" s="680"/>
      <c r="L5" s="680"/>
      <c r="M5" s="680"/>
      <c r="N5" s="680"/>
      <c r="O5" s="680"/>
      <c r="P5" s="680"/>
      <c r="Q5" s="680"/>
      <c r="R5" s="680"/>
      <c r="S5" s="680"/>
      <c r="T5" s="680"/>
      <c r="U5" s="680"/>
      <c r="V5" s="680"/>
      <c r="W5" s="680"/>
      <c r="X5" s="680"/>
      <c r="Y5" s="680"/>
      <c r="Z5" s="680"/>
      <c r="AA5" s="681"/>
    </row>
    <row r="6" spans="1:27" ht="32.4" customHeight="1" x14ac:dyDescent="0.4">
      <c r="A6" s="678" t="s">
        <v>492</v>
      </c>
      <c r="B6" s="677"/>
      <c r="C6" s="677"/>
      <c r="D6" s="677"/>
      <c r="E6" s="677"/>
      <c r="F6" s="677"/>
      <c r="G6" s="677"/>
      <c r="H6" s="677"/>
      <c r="I6" s="679" t="s">
        <v>493</v>
      </c>
      <c r="J6" s="680"/>
      <c r="K6" s="680"/>
      <c r="L6" s="680"/>
      <c r="M6" s="680"/>
      <c r="N6" s="680"/>
      <c r="O6" s="680"/>
      <c r="P6" s="680"/>
      <c r="Q6" s="682"/>
      <c r="R6" s="680"/>
      <c r="S6" s="680"/>
      <c r="T6" s="680"/>
      <c r="U6" s="680"/>
      <c r="V6" s="680"/>
      <c r="W6" s="680"/>
      <c r="X6" s="680"/>
      <c r="Y6" s="680"/>
      <c r="Z6" s="680"/>
      <c r="AA6" s="681"/>
    </row>
    <row r="7" spans="1:27" s="684" customFormat="1" x14ac:dyDescent="0.4">
      <c r="A7" s="677"/>
      <c r="B7" s="683"/>
      <c r="C7" s="683"/>
      <c r="D7" s="683"/>
      <c r="E7" s="683"/>
      <c r="F7" s="683"/>
      <c r="G7" s="683"/>
      <c r="H7" s="683"/>
      <c r="I7" s="677"/>
      <c r="J7" s="677"/>
      <c r="K7" s="677"/>
      <c r="L7" s="677"/>
      <c r="M7" s="677"/>
      <c r="N7" s="677"/>
      <c r="O7" s="677"/>
      <c r="P7" s="677"/>
      <c r="Q7" s="677"/>
      <c r="R7" s="677"/>
      <c r="S7" s="677"/>
      <c r="T7" s="677"/>
      <c r="U7" s="677"/>
      <c r="V7" s="677"/>
      <c r="W7" s="677"/>
      <c r="X7" s="677"/>
      <c r="Y7" s="677"/>
      <c r="Z7" s="677"/>
      <c r="AA7" s="863"/>
    </row>
    <row r="8" spans="1:27" s="686" customFormat="1" ht="46.2" customHeight="1" x14ac:dyDescent="0.4">
      <c r="A8" s="1253" t="s">
        <v>0</v>
      </c>
      <c r="B8" s="1256" t="s">
        <v>494</v>
      </c>
      <c r="C8" s="1257"/>
      <c r="D8" s="1257"/>
      <c r="E8" s="1257"/>
      <c r="F8" s="1257"/>
      <c r="G8" s="1257"/>
      <c r="H8" s="1257"/>
      <c r="I8" s="1258"/>
      <c r="J8" s="1253" t="s">
        <v>495</v>
      </c>
      <c r="K8" s="1253" t="s">
        <v>744</v>
      </c>
      <c r="L8" s="1253" t="s">
        <v>1</v>
      </c>
      <c r="M8" s="1253" t="s">
        <v>496</v>
      </c>
      <c r="N8" s="1272" t="s">
        <v>13</v>
      </c>
      <c r="O8" s="1272" t="s">
        <v>497</v>
      </c>
      <c r="P8" s="1272" t="s">
        <v>498</v>
      </c>
      <c r="Q8" s="1272" t="s">
        <v>499</v>
      </c>
      <c r="R8" s="1272" t="s">
        <v>500</v>
      </c>
      <c r="S8" s="1269" t="s">
        <v>501</v>
      </c>
      <c r="T8" s="1270"/>
      <c r="U8" s="1270"/>
      <c r="V8" s="1271"/>
      <c r="W8" s="1256" t="s">
        <v>502</v>
      </c>
      <c r="X8" s="1269" t="s">
        <v>503</v>
      </c>
      <c r="Y8" s="1270"/>
      <c r="Z8" s="1271"/>
      <c r="AA8" s="1253" t="s">
        <v>15</v>
      </c>
    </row>
    <row r="9" spans="1:27" s="686" customFormat="1" ht="48" customHeight="1" x14ac:dyDescent="0.4">
      <c r="A9" s="1254"/>
      <c r="B9" s="1259" t="s">
        <v>504</v>
      </c>
      <c r="C9" s="1260"/>
      <c r="D9" s="1260"/>
      <c r="E9" s="1260"/>
      <c r="F9" s="1260"/>
      <c r="G9" s="1260"/>
      <c r="H9" s="1261"/>
      <c r="I9" s="1253" t="s">
        <v>14</v>
      </c>
      <c r="J9" s="1254"/>
      <c r="K9" s="1254"/>
      <c r="L9" s="1254"/>
      <c r="M9" s="1254"/>
      <c r="N9" s="1273"/>
      <c r="O9" s="1273"/>
      <c r="P9" s="1273"/>
      <c r="Q9" s="1273"/>
      <c r="R9" s="1273"/>
      <c r="S9" s="1269" t="s">
        <v>23</v>
      </c>
      <c r="T9" s="1271"/>
      <c r="U9" s="1269" t="s">
        <v>505</v>
      </c>
      <c r="V9" s="1271"/>
      <c r="W9" s="1268"/>
      <c r="X9" s="1256" t="s">
        <v>506</v>
      </c>
      <c r="Y9" s="1253" t="s">
        <v>507</v>
      </c>
      <c r="Z9" s="1253" t="s">
        <v>0</v>
      </c>
      <c r="AA9" s="1254"/>
    </row>
    <row r="10" spans="1:27" s="689" customFormat="1" ht="45.6" customHeight="1" x14ac:dyDescent="0.25">
      <c r="A10" s="1255"/>
      <c r="B10" s="1262"/>
      <c r="C10" s="1263"/>
      <c r="D10" s="1263"/>
      <c r="E10" s="1263"/>
      <c r="F10" s="1263"/>
      <c r="G10" s="1263"/>
      <c r="H10" s="1264"/>
      <c r="I10" s="1255"/>
      <c r="J10" s="1255"/>
      <c r="K10" s="1255"/>
      <c r="L10" s="1255"/>
      <c r="M10" s="1255"/>
      <c r="N10" s="867" t="s">
        <v>508</v>
      </c>
      <c r="O10" s="867" t="s">
        <v>508</v>
      </c>
      <c r="P10" s="867" t="s">
        <v>508</v>
      </c>
      <c r="Q10" s="867" t="s">
        <v>508</v>
      </c>
      <c r="R10" s="867" t="s">
        <v>508</v>
      </c>
      <c r="S10" s="868" t="s">
        <v>509</v>
      </c>
      <c r="T10" s="868" t="s">
        <v>510</v>
      </c>
      <c r="U10" s="868" t="s">
        <v>511</v>
      </c>
      <c r="V10" s="868" t="s">
        <v>512</v>
      </c>
      <c r="W10" s="1262"/>
      <c r="X10" s="1262"/>
      <c r="Y10" s="1255"/>
      <c r="Z10" s="1255"/>
      <c r="AA10" s="1255"/>
    </row>
    <row r="11" spans="1:27" s="675" customFormat="1" ht="26.25" customHeight="1" x14ac:dyDescent="0.25">
      <c r="A11" s="869">
        <v>1</v>
      </c>
      <c r="B11" s="869">
        <v>2</v>
      </c>
      <c r="C11" s="869"/>
      <c r="D11" s="869"/>
      <c r="E11" s="869"/>
      <c r="F11" s="869"/>
      <c r="G11" s="869"/>
      <c r="H11" s="869"/>
      <c r="I11" s="869">
        <v>3</v>
      </c>
      <c r="J11" s="869">
        <v>4</v>
      </c>
      <c r="K11" s="869">
        <v>5</v>
      </c>
      <c r="L11" s="869">
        <v>6</v>
      </c>
      <c r="M11" s="869">
        <v>7</v>
      </c>
      <c r="N11" s="869">
        <v>8</v>
      </c>
      <c r="O11" s="869" t="s">
        <v>513</v>
      </c>
      <c r="P11" s="869">
        <v>10</v>
      </c>
      <c r="Q11" s="869" t="s">
        <v>514</v>
      </c>
      <c r="R11" s="869" t="s">
        <v>515</v>
      </c>
      <c r="S11" s="869">
        <v>13</v>
      </c>
      <c r="T11" s="869">
        <v>14</v>
      </c>
      <c r="U11" s="869">
        <v>15</v>
      </c>
      <c r="V11" s="869">
        <v>16</v>
      </c>
      <c r="W11" s="869">
        <v>17</v>
      </c>
      <c r="X11" s="869">
        <v>18</v>
      </c>
      <c r="Y11" s="869">
        <v>19</v>
      </c>
      <c r="Z11" s="869">
        <v>20</v>
      </c>
      <c r="AA11" s="869">
        <v>21</v>
      </c>
    </row>
    <row r="12" spans="1:27" s="941" customFormat="1" ht="22.95" customHeight="1" x14ac:dyDescent="0.25">
      <c r="A12" s="870"/>
      <c r="B12" s="870">
        <v>1</v>
      </c>
      <c r="C12" s="870"/>
      <c r="D12" s="870"/>
      <c r="E12" s="870"/>
      <c r="F12" s="870"/>
      <c r="G12" s="870"/>
      <c r="H12" s="870"/>
      <c r="I12" s="871" t="s">
        <v>620</v>
      </c>
      <c r="J12" s="870"/>
      <c r="K12" s="870"/>
      <c r="L12" s="870"/>
      <c r="M12" s="870"/>
      <c r="N12" s="870"/>
      <c r="O12" s="872"/>
      <c r="P12" s="872"/>
      <c r="Q12" s="872"/>
      <c r="R12" s="872"/>
      <c r="S12" s="872"/>
      <c r="T12" s="872"/>
      <c r="U12" s="872"/>
      <c r="V12" s="872"/>
      <c r="W12" s="873"/>
      <c r="X12" s="870"/>
      <c r="Y12" s="872"/>
      <c r="Z12" s="872"/>
      <c r="AA12" s="870"/>
    </row>
    <row r="13" spans="1:27" s="675" customFormat="1" ht="23.4" x14ac:dyDescent="0.25">
      <c r="A13" s="874"/>
      <c r="B13" s="875">
        <v>1</v>
      </c>
      <c r="C13" s="875">
        <v>1</v>
      </c>
      <c r="D13" s="876"/>
      <c r="E13" s="876"/>
      <c r="F13" s="876"/>
      <c r="G13" s="876"/>
      <c r="H13" s="876"/>
      <c r="I13" s="877" t="s">
        <v>607</v>
      </c>
      <c r="J13" s="878"/>
      <c r="K13" s="879"/>
      <c r="L13" s="880">
        <f>L14</f>
        <v>3856</v>
      </c>
      <c r="M13" s="881"/>
      <c r="N13" s="881"/>
      <c r="O13" s="882">
        <f>O14</f>
        <v>79730900</v>
      </c>
      <c r="P13" s="882"/>
      <c r="Q13" s="882">
        <f>Q14</f>
        <v>79730900</v>
      </c>
      <c r="R13" s="882"/>
      <c r="S13" s="883"/>
      <c r="T13" s="884"/>
      <c r="U13" s="884"/>
      <c r="V13" s="884"/>
      <c r="W13" s="885"/>
      <c r="X13" s="886"/>
      <c r="Y13" s="887"/>
      <c r="Z13" s="884"/>
      <c r="AA13" s="888"/>
    </row>
    <row r="14" spans="1:27" s="675" customFormat="1" ht="23.4" x14ac:dyDescent="0.25">
      <c r="A14" s="889"/>
      <c r="B14" s="890">
        <v>1</v>
      </c>
      <c r="C14" s="890">
        <v>1</v>
      </c>
      <c r="D14" s="890">
        <v>7</v>
      </c>
      <c r="E14" s="891"/>
      <c r="F14" s="891"/>
      <c r="G14" s="891"/>
      <c r="H14" s="891"/>
      <c r="I14" s="892" t="s">
        <v>608</v>
      </c>
      <c r="J14" s="893"/>
      <c r="K14" s="879"/>
      <c r="L14" s="880">
        <f>L15</f>
        <v>3856</v>
      </c>
      <c r="M14" s="881"/>
      <c r="N14" s="894"/>
      <c r="O14" s="882">
        <f>O15</f>
        <v>79730900</v>
      </c>
      <c r="P14" s="882"/>
      <c r="Q14" s="882">
        <f>Q15</f>
        <v>79730900</v>
      </c>
      <c r="R14" s="882"/>
      <c r="S14" s="883"/>
      <c r="T14" s="884"/>
      <c r="U14" s="884"/>
      <c r="V14" s="884"/>
      <c r="W14" s="885"/>
      <c r="X14" s="886"/>
      <c r="Y14" s="887"/>
      <c r="Z14" s="884"/>
      <c r="AA14" s="888"/>
    </row>
    <row r="15" spans="1:27" s="941" customFormat="1" ht="45.6" x14ac:dyDescent="0.25">
      <c r="A15" s="927"/>
      <c r="B15" s="928">
        <v>1</v>
      </c>
      <c r="C15" s="928">
        <v>1</v>
      </c>
      <c r="D15" s="928">
        <v>7</v>
      </c>
      <c r="E15" s="929">
        <v>1</v>
      </c>
      <c r="F15" s="930"/>
      <c r="G15" s="930"/>
      <c r="H15" s="930"/>
      <c r="I15" s="931" t="s">
        <v>609</v>
      </c>
      <c r="J15" s="932"/>
      <c r="K15" s="933"/>
      <c r="L15" s="942">
        <f>L16+L38</f>
        <v>3856</v>
      </c>
      <c r="M15" s="934"/>
      <c r="N15" s="934"/>
      <c r="O15" s="935">
        <f>O16+O38</f>
        <v>79730900</v>
      </c>
      <c r="P15" s="935"/>
      <c r="Q15" s="935">
        <f>Q16+Q38</f>
        <v>79730900</v>
      </c>
      <c r="R15" s="935"/>
      <c r="S15" s="936"/>
      <c r="T15" s="937"/>
      <c r="U15" s="937"/>
      <c r="V15" s="937"/>
      <c r="W15" s="938"/>
      <c r="X15" s="939"/>
      <c r="Y15" s="940"/>
      <c r="Z15" s="937"/>
      <c r="AA15" s="933"/>
    </row>
    <row r="16" spans="1:27" s="909" customFormat="1" ht="23.4" x14ac:dyDescent="0.25">
      <c r="A16" s="895"/>
      <c r="B16" s="896">
        <v>1</v>
      </c>
      <c r="C16" s="896">
        <v>1</v>
      </c>
      <c r="D16" s="896">
        <v>7</v>
      </c>
      <c r="E16" s="897">
        <v>1</v>
      </c>
      <c r="F16" s="897">
        <v>1</v>
      </c>
      <c r="G16" s="898"/>
      <c r="H16" s="898"/>
      <c r="I16" s="899" t="s">
        <v>610</v>
      </c>
      <c r="J16" s="900"/>
      <c r="K16" s="901"/>
      <c r="L16" s="901">
        <f>L17+L20</f>
        <v>1997</v>
      </c>
      <c r="M16" s="902"/>
      <c r="N16" s="902"/>
      <c r="O16" s="903">
        <f>O20</f>
        <v>24160900</v>
      </c>
      <c r="P16" s="903"/>
      <c r="Q16" s="903">
        <f>Q17+Q20</f>
        <v>24160900</v>
      </c>
      <c r="R16" s="903"/>
      <c r="S16" s="904"/>
      <c r="T16" s="905"/>
      <c r="U16" s="905"/>
      <c r="V16" s="905"/>
      <c r="W16" s="906"/>
      <c r="X16" s="907"/>
      <c r="Y16" s="908"/>
      <c r="Z16" s="905"/>
      <c r="AA16" s="901"/>
    </row>
    <row r="17" spans="1:27" s="941" customFormat="1" ht="91.2" x14ac:dyDescent="0.25">
      <c r="A17" s="927"/>
      <c r="B17" s="928">
        <v>1</v>
      </c>
      <c r="C17" s="928">
        <v>1</v>
      </c>
      <c r="D17" s="928">
        <v>7</v>
      </c>
      <c r="E17" s="929">
        <v>1</v>
      </c>
      <c r="F17" s="929">
        <v>1</v>
      </c>
      <c r="G17" s="929">
        <v>1</v>
      </c>
      <c r="H17" s="930"/>
      <c r="I17" s="931" t="s">
        <v>611</v>
      </c>
      <c r="J17" s="932"/>
      <c r="K17" s="933"/>
      <c r="L17" s="934"/>
      <c r="M17" s="934"/>
      <c r="N17" s="934"/>
      <c r="O17" s="935"/>
      <c r="P17" s="935"/>
      <c r="Q17" s="935"/>
      <c r="R17" s="935"/>
      <c r="S17" s="936"/>
      <c r="T17" s="937"/>
      <c r="U17" s="937"/>
      <c r="V17" s="937"/>
      <c r="W17" s="938"/>
      <c r="X17" s="939"/>
      <c r="Y17" s="940"/>
      <c r="Z17" s="937"/>
      <c r="AA17" s="933"/>
    </row>
    <row r="18" spans="1:27" s="675" customFormat="1" ht="23.4" x14ac:dyDescent="0.25">
      <c r="A18" s="700"/>
      <c r="B18" s="697"/>
      <c r="C18" s="697"/>
      <c r="D18" s="697"/>
      <c r="E18" s="701"/>
      <c r="F18" s="701"/>
      <c r="G18" s="701"/>
      <c r="H18" s="698"/>
      <c r="I18" s="699"/>
      <c r="J18" s="702"/>
      <c r="K18" s="691"/>
      <c r="L18" s="703"/>
      <c r="M18" s="703"/>
      <c r="N18" s="703"/>
      <c r="O18" s="704"/>
      <c r="P18" s="704"/>
      <c r="Q18" s="704"/>
      <c r="R18" s="704"/>
      <c r="S18" s="705"/>
      <c r="T18" s="706"/>
      <c r="U18" s="706"/>
      <c r="V18" s="706"/>
      <c r="W18" s="707"/>
      <c r="X18" s="695"/>
      <c r="Y18" s="862"/>
      <c r="Z18" s="706"/>
      <c r="AA18" s="691"/>
    </row>
    <row r="19" spans="1:27" s="675" customFormat="1" ht="23.4" x14ac:dyDescent="0.25">
      <c r="A19" s="700"/>
      <c r="B19" s="697"/>
      <c r="C19" s="697"/>
      <c r="D19" s="697"/>
      <c r="E19" s="701"/>
      <c r="F19" s="698"/>
      <c r="G19" s="698"/>
      <c r="H19" s="698"/>
      <c r="I19" s="699"/>
      <c r="J19" s="702"/>
      <c r="K19" s="691"/>
      <c r="L19" s="703"/>
      <c r="M19" s="703"/>
      <c r="N19" s="703"/>
      <c r="O19" s="704"/>
      <c r="P19" s="704"/>
      <c r="Q19" s="704"/>
      <c r="R19" s="704"/>
      <c r="S19" s="705"/>
      <c r="T19" s="706"/>
      <c r="U19" s="706"/>
      <c r="V19" s="706"/>
      <c r="W19" s="707"/>
      <c r="X19" s="695"/>
      <c r="Y19" s="862"/>
      <c r="Z19" s="706"/>
      <c r="AA19" s="691"/>
    </row>
    <row r="20" spans="1:27" s="941" customFormat="1" ht="68.400000000000006" x14ac:dyDescent="0.25">
      <c r="A20" s="927"/>
      <c r="B20" s="928">
        <v>1</v>
      </c>
      <c r="C20" s="928">
        <v>1</v>
      </c>
      <c r="D20" s="928">
        <v>7</v>
      </c>
      <c r="E20" s="929">
        <v>1</v>
      </c>
      <c r="F20" s="929">
        <v>1</v>
      </c>
      <c r="G20" s="929">
        <v>4</v>
      </c>
      <c r="H20" s="930"/>
      <c r="I20" s="931" t="s">
        <v>606</v>
      </c>
      <c r="J20" s="932"/>
      <c r="K20" s="933"/>
      <c r="L20" s="934">
        <f>SUM(L21:L37)</f>
        <v>1997</v>
      </c>
      <c r="M20" s="934"/>
      <c r="N20" s="934"/>
      <c r="O20" s="935">
        <f>SUM(O21:O37)</f>
        <v>24160900</v>
      </c>
      <c r="P20" s="935"/>
      <c r="Q20" s="935">
        <f>O20+P20</f>
        <v>24160900</v>
      </c>
      <c r="R20" s="935"/>
      <c r="S20" s="936"/>
      <c r="T20" s="937"/>
      <c r="U20" s="937"/>
      <c r="V20" s="937"/>
      <c r="W20" s="938"/>
      <c r="X20" s="939"/>
      <c r="Y20" s="940"/>
      <c r="Z20" s="937"/>
      <c r="AA20" s="933"/>
    </row>
    <row r="21" spans="1:27" s="675" customFormat="1" ht="114" x14ac:dyDescent="0.25">
      <c r="A21" s="700"/>
      <c r="B21" s="708">
        <v>1</v>
      </c>
      <c r="C21" s="708">
        <v>1</v>
      </c>
      <c r="D21" s="708">
        <v>7</v>
      </c>
      <c r="E21" s="709">
        <v>1</v>
      </c>
      <c r="F21" s="709">
        <v>1</v>
      </c>
      <c r="G21" s="709">
        <v>4</v>
      </c>
      <c r="H21" s="710">
        <v>1</v>
      </c>
      <c r="I21" s="711" t="s">
        <v>63</v>
      </c>
      <c r="J21" s="702"/>
      <c r="K21" s="691"/>
      <c r="L21" s="712">
        <v>90</v>
      </c>
      <c r="M21" s="712" t="s">
        <v>544</v>
      </c>
      <c r="N21" s="713">
        <v>12100</v>
      </c>
      <c r="O21" s="714">
        <f t="shared" ref="O21:O30" si="0">L21*N21</f>
        <v>1089000</v>
      </c>
      <c r="P21" s="714">
        <v>0</v>
      </c>
      <c r="Q21" s="714">
        <f t="shared" ref="Q21:Q83" si="1">O21+P21</f>
        <v>1089000</v>
      </c>
      <c r="R21" s="714">
        <f t="shared" ref="R21:R30" si="2">Q21/L21</f>
        <v>12100</v>
      </c>
      <c r="S21" s="715" t="s">
        <v>550</v>
      </c>
      <c r="T21" s="716" t="s">
        <v>547</v>
      </c>
      <c r="U21" s="716" t="s">
        <v>548</v>
      </c>
      <c r="V21" s="716" t="s">
        <v>549</v>
      </c>
      <c r="W21" s="717" t="s">
        <v>646</v>
      </c>
      <c r="X21" s="718" t="s">
        <v>546</v>
      </c>
      <c r="Y21" s="716" t="s">
        <v>647</v>
      </c>
      <c r="Z21" s="719" t="s">
        <v>648</v>
      </c>
      <c r="AA21" s="732" t="s">
        <v>60</v>
      </c>
    </row>
    <row r="22" spans="1:27" s="675" customFormat="1" ht="114" x14ac:dyDescent="0.25">
      <c r="A22" s="700"/>
      <c r="B22" s="720">
        <v>1</v>
      </c>
      <c r="C22" s="720">
        <v>1</v>
      </c>
      <c r="D22" s="720">
        <v>7</v>
      </c>
      <c r="E22" s="709">
        <v>1</v>
      </c>
      <c r="F22" s="709">
        <v>1</v>
      </c>
      <c r="G22" s="709">
        <v>4</v>
      </c>
      <c r="H22" s="710">
        <v>1</v>
      </c>
      <c r="I22" s="711" t="s">
        <v>63</v>
      </c>
      <c r="J22" s="702"/>
      <c r="K22" s="691"/>
      <c r="L22" s="712">
        <v>105</v>
      </c>
      <c r="M22" s="712" t="s">
        <v>544</v>
      </c>
      <c r="N22" s="713">
        <v>12100</v>
      </c>
      <c r="O22" s="714">
        <f t="shared" si="0"/>
        <v>1270500</v>
      </c>
      <c r="P22" s="714">
        <v>0</v>
      </c>
      <c r="Q22" s="714">
        <f t="shared" si="1"/>
        <v>1270500</v>
      </c>
      <c r="R22" s="714">
        <f t="shared" si="2"/>
        <v>12100</v>
      </c>
      <c r="S22" s="715" t="s">
        <v>550</v>
      </c>
      <c r="T22" s="716" t="s">
        <v>547</v>
      </c>
      <c r="U22" s="716" t="s">
        <v>548</v>
      </c>
      <c r="V22" s="716" t="s">
        <v>549</v>
      </c>
      <c r="W22" s="717" t="s">
        <v>623</v>
      </c>
      <c r="X22" s="718" t="s">
        <v>546</v>
      </c>
      <c r="Y22" s="716" t="s">
        <v>647</v>
      </c>
      <c r="Z22" s="719" t="s">
        <v>656</v>
      </c>
      <c r="AA22" s="732" t="s">
        <v>60</v>
      </c>
    </row>
    <row r="23" spans="1:27" s="675" customFormat="1" ht="114" x14ac:dyDescent="0.25">
      <c r="A23" s="700"/>
      <c r="B23" s="720">
        <v>1</v>
      </c>
      <c r="C23" s="720">
        <v>1</v>
      </c>
      <c r="D23" s="720">
        <v>7</v>
      </c>
      <c r="E23" s="709">
        <v>1</v>
      </c>
      <c r="F23" s="709">
        <v>1</v>
      </c>
      <c r="G23" s="709">
        <v>4</v>
      </c>
      <c r="H23" s="710">
        <v>1</v>
      </c>
      <c r="I23" s="711" t="s">
        <v>64</v>
      </c>
      <c r="J23" s="702"/>
      <c r="K23" s="691"/>
      <c r="L23" s="712">
        <v>300</v>
      </c>
      <c r="M23" s="712" t="s">
        <v>544</v>
      </c>
      <c r="N23" s="713">
        <v>16900</v>
      </c>
      <c r="O23" s="714">
        <f t="shared" si="0"/>
        <v>5070000</v>
      </c>
      <c r="P23" s="714">
        <v>0</v>
      </c>
      <c r="Q23" s="714">
        <f t="shared" si="1"/>
        <v>5070000</v>
      </c>
      <c r="R23" s="714">
        <f t="shared" si="2"/>
        <v>16900</v>
      </c>
      <c r="S23" s="715" t="s">
        <v>550</v>
      </c>
      <c r="T23" s="716" t="s">
        <v>547</v>
      </c>
      <c r="U23" s="716" t="s">
        <v>548</v>
      </c>
      <c r="V23" s="716" t="s">
        <v>549</v>
      </c>
      <c r="W23" s="717" t="s">
        <v>623</v>
      </c>
      <c r="X23" s="718" t="s">
        <v>546</v>
      </c>
      <c r="Y23" s="716" t="s">
        <v>647</v>
      </c>
      <c r="Z23" s="719" t="s">
        <v>656</v>
      </c>
      <c r="AA23" s="732" t="s">
        <v>60</v>
      </c>
    </row>
    <row r="24" spans="1:27" s="675" customFormat="1" ht="114" x14ac:dyDescent="0.25">
      <c r="A24" s="700"/>
      <c r="B24" s="720">
        <v>1</v>
      </c>
      <c r="C24" s="720">
        <v>1</v>
      </c>
      <c r="D24" s="720">
        <v>7</v>
      </c>
      <c r="E24" s="709">
        <v>1</v>
      </c>
      <c r="F24" s="709">
        <v>1</v>
      </c>
      <c r="G24" s="709">
        <v>4</v>
      </c>
      <c r="H24" s="710">
        <v>1</v>
      </c>
      <c r="I24" s="711" t="s">
        <v>63</v>
      </c>
      <c r="J24" s="702"/>
      <c r="K24" s="691"/>
      <c r="L24" s="712">
        <v>21</v>
      </c>
      <c r="M24" s="712" t="s">
        <v>544</v>
      </c>
      <c r="N24" s="713">
        <v>12100</v>
      </c>
      <c r="O24" s="714">
        <f t="shared" si="0"/>
        <v>254100</v>
      </c>
      <c r="P24" s="714">
        <v>0</v>
      </c>
      <c r="Q24" s="714">
        <f t="shared" si="1"/>
        <v>254100</v>
      </c>
      <c r="R24" s="714">
        <f t="shared" si="2"/>
        <v>12100</v>
      </c>
      <c r="S24" s="715" t="s">
        <v>550</v>
      </c>
      <c r="T24" s="716" t="s">
        <v>547</v>
      </c>
      <c r="U24" s="716" t="s">
        <v>548</v>
      </c>
      <c r="V24" s="716" t="s">
        <v>549</v>
      </c>
      <c r="W24" s="717" t="s">
        <v>657</v>
      </c>
      <c r="X24" s="718" t="s">
        <v>546</v>
      </c>
      <c r="Y24" s="716" t="s">
        <v>647</v>
      </c>
      <c r="Z24" s="719" t="s">
        <v>658</v>
      </c>
      <c r="AA24" s="732" t="s">
        <v>60</v>
      </c>
    </row>
    <row r="25" spans="1:27" s="675" customFormat="1" ht="114" x14ac:dyDescent="0.25">
      <c r="A25" s="700"/>
      <c r="B25" s="720">
        <v>1</v>
      </c>
      <c r="C25" s="720">
        <v>1</v>
      </c>
      <c r="D25" s="720">
        <v>7</v>
      </c>
      <c r="E25" s="709">
        <v>1</v>
      </c>
      <c r="F25" s="709">
        <v>1</v>
      </c>
      <c r="G25" s="709">
        <v>4</v>
      </c>
      <c r="H25" s="710">
        <v>1</v>
      </c>
      <c r="I25" s="711" t="s">
        <v>64</v>
      </c>
      <c r="J25" s="702"/>
      <c r="K25" s="691"/>
      <c r="L25" s="712">
        <v>25</v>
      </c>
      <c r="M25" s="712" t="s">
        <v>544</v>
      </c>
      <c r="N25" s="713">
        <v>16900</v>
      </c>
      <c r="O25" s="714">
        <f t="shared" si="0"/>
        <v>422500</v>
      </c>
      <c r="P25" s="714">
        <v>0</v>
      </c>
      <c r="Q25" s="714">
        <f t="shared" si="1"/>
        <v>422500</v>
      </c>
      <c r="R25" s="714">
        <f t="shared" si="2"/>
        <v>16900</v>
      </c>
      <c r="S25" s="715" t="s">
        <v>550</v>
      </c>
      <c r="T25" s="716" t="s">
        <v>547</v>
      </c>
      <c r="U25" s="716" t="s">
        <v>548</v>
      </c>
      <c r="V25" s="716" t="s">
        <v>549</v>
      </c>
      <c r="W25" s="717" t="s">
        <v>657</v>
      </c>
      <c r="X25" s="718" t="s">
        <v>546</v>
      </c>
      <c r="Y25" s="716" t="s">
        <v>647</v>
      </c>
      <c r="Z25" s="719" t="s">
        <v>658</v>
      </c>
      <c r="AA25" s="732" t="s">
        <v>60</v>
      </c>
    </row>
    <row r="26" spans="1:27" s="675" customFormat="1" ht="114" x14ac:dyDescent="0.25">
      <c r="A26" s="700"/>
      <c r="B26" s="708">
        <v>1</v>
      </c>
      <c r="C26" s="708">
        <v>1</v>
      </c>
      <c r="D26" s="708">
        <v>7</v>
      </c>
      <c r="E26" s="709">
        <v>1</v>
      </c>
      <c r="F26" s="709">
        <v>1</v>
      </c>
      <c r="G26" s="709">
        <v>4</v>
      </c>
      <c r="H26" s="710">
        <v>1</v>
      </c>
      <c r="I26" s="711" t="s">
        <v>63</v>
      </c>
      <c r="J26" s="702"/>
      <c r="K26" s="691"/>
      <c r="L26" s="712">
        <v>65</v>
      </c>
      <c r="M26" s="712" t="s">
        <v>544</v>
      </c>
      <c r="N26" s="713">
        <v>12100</v>
      </c>
      <c r="O26" s="714">
        <f t="shared" si="0"/>
        <v>786500</v>
      </c>
      <c r="P26" s="714">
        <v>0</v>
      </c>
      <c r="Q26" s="714">
        <f t="shared" si="1"/>
        <v>786500</v>
      </c>
      <c r="R26" s="714">
        <f t="shared" si="2"/>
        <v>12100</v>
      </c>
      <c r="S26" s="715" t="s">
        <v>550</v>
      </c>
      <c r="T26" s="716" t="s">
        <v>547</v>
      </c>
      <c r="U26" s="716" t="s">
        <v>548</v>
      </c>
      <c r="V26" s="716" t="s">
        <v>549</v>
      </c>
      <c r="W26" s="721" t="s">
        <v>754</v>
      </c>
      <c r="X26" s="718" t="s">
        <v>546</v>
      </c>
      <c r="Y26" s="716" t="s">
        <v>755</v>
      </c>
      <c r="Z26" s="719" t="s">
        <v>756</v>
      </c>
      <c r="AA26" s="732" t="s">
        <v>60</v>
      </c>
    </row>
    <row r="27" spans="1:27" s="675" customFormat="1" ht="114" x14ac:dyDescent="0.25">
      <c r="A27" s="700"/>
      <c r="B27" s="708">
        <v>1</v>
      </c>
      <c r="C27" s="708">
        <v>1</v>
      </c>
      <c r="D27" s="708">
        <v>7</v>
      </c>
      <c r="E27" s="709">
        <v>1</v>
      </c>
      <c r="F27" s="709">
        <v>1</v>
      </c>
      <c r="G27" s="709">
        <v>4</v>
      </c>
      <c r="H27" s="710">
        <v>1</v>
      </c>
      <c r="I27" s="711" t="s">
        <v>64</v>
      </c>
      <c r="J27" s="702"/>
      <c r="K27" s="691"/>
      <c r="L27" s="712">
        <v>60</v>
      </c>
      <c r="M27" s="712" t="s">
        <v>544</v>
      </c>
      <c r="N27" s="713">
        <v>16900</v>
      </c>
      <c r="O27" s="714">
        <f t="shared" si="0"/>
        <v>1014000</v>
      </c>
      <c r="P27" s="714">
        <v>0</v>
      </c>
      <c r="Q27" s="714">
        <f t="shared" si="1"/>
        <v>1014000</v>
      </c>
      <c r="R27" s="714">
        <f t="shared" si="2"/>
        <v>16900</v>
      </c>
      <c r="S27" s="715" t="s">
        <v>550</v>
      </c>
      <c r="T27" s="716" t="s">
        <v>547</v>
      </c>
      <c r="U27" s="716" t="s">
        <v>548</v>
      </c>
      <c r="V27" s="716" t="s">
        <v>549</v>
      </c>
      <c r="W27" s="721" t="s">
        <v>754</v>
      </c>
      <c r="X27" s="718" t="s">
        <v>546</v>
      </c>
      <c r="Y27" s="716" t="s">
        <v>755</v>
      </c>
      <c r="Z27" s="719" t="s">
        <v>756</v>
      </c>
      <c r="AA27" s="732" t="s">
        <v>60</v>
      </c>
    </row>
    <row r="28" spans="1:27" s="675" customFormat="1" ht="114" x14ac:dyDescent="0.25">
      <c r="A28" s="700"/>
      <c r="B28" s="708">
        <v>1</v>
      </c>
      <c r="C28" s="708">
        <v>1</v>
      </c>
      <c r="D28" s="708">
        <v>7</v>
      </c>
      <c r="E28" s="709">
        <v>1</v>
      </c>
      <c r="F28" s="709">
        <v>1</v>
      </c>
      <c r="G28" s="709">
        <v>4</v>
      </c>
      <c r="H28" s="710">
        <v>1</v>
      </c>
      <c r="I28" s="711" t="s">
        <v>63</v>
      </c>
      <c r="J28" s="702"/>
      <c r="K28" s="691"/>
      <c r="L28" s="712">
        <v>100</v>
      </c>
      <c r="M28" s="712" t="s">
        <v>544</v>
      </c>
      <c r="N28" s="713">
        <v>12100</v>
      </c>
      <c r="O28" s="714">
        <f t="shared" si="0"/>
        <v>1210000</v>
      </c>
      <c r="P28" s="714">
        <v>0</v>
      </c>
      <c r="Q28" s="714">
        <f t="shared" si="1"/>
        <v>1210000</v>
      </c>
      <c r="R28" s="714">
        <f t="shared" si="2"/>
        <v>12100</v>
      </c>
      <c r="S28" s="715" t="s">
        <v>550</v>
      </c>
      <c r="T28" s="716" t="s">
        <v>547</v>
      </c>
      <c r="U28" s="716" t="s">
        <v>548</v>
      </c>
      <c r="V28" s="716" t="s">
        <v>549</v>
      </c>
      <c r="W28" s="721" t="s">
        <v>754</v>
      </c>
      <c r="X28" s="718" t="s">
        <v>546</v>
      </c>
      <c r="Y28" s="716" t="s">
        <v>647</v>
      </c>
      <c r="Z28" s="719" t="s">
        <v>757</v>
      </c>
      <c r="AA28" s="732" t="s">
        <v>60</v>
      </c>
    </row>
    <row r="29" spans="1:27" s="675" customFormat="1" ht="114" x14ac:dyDescent="0.25">
      <c r="A29" s="700"/>
      <c r="B29" s="708">
        <v>1</v>
      </c>
      <c r="C29" s="708">
        <v>1</v>
      </c>
      <c r="D29" s="708">
        <v>7</v>
      </c>
      <c r="E29" s="709">
        <v>1</v>
      </c>
      <c r="F29" s="709">
        <v>1</v>
      </c>
      <c r="G29" s="709">
        <v>4</v>
      </c>
      <c r="H29" s="710">
        <v>1</v>
      </c>
      <c r="I29" s="711" t="s">
        <v>64</v>
      </c>
      <c r="J29" s="702"/>
      <c r="K29" s="691"/>
      <c r="L29" s="712">
        <v>187</v>
      </c>
      <c r="M29" s="712" t="s">
        <v>544</v>
      </c>
      <c r="N29" s="713">
        <v>16900</v>
      </c>
      <c r="O29" s="714">
        <f t="shared" si="0"/>
        <v>3160300</v>
      </c>
      <c r="P29" s="714">
        <v>0</v>
      </c>
      <c r="Q29" s="714">
        <f t="shared" si="1"/>
        <v>3160300</v>
      </c>
      <c r="R29" s="714">
        <f t="shared" si="2"/>
        <v>16900</v>
      </c>
      <c r="S29" s="715" t="s">
        <v>550</v>
      </c>
      <c r="T29" s="716" t="s">
        <v>547</v>
      </c>
      <c r="U29" s="716" t="s">
        <v>548</v>
      </c>
      <c r="V29" s="716" t="s">
        <v>549</v>
      </c>
      <c r="W29" s="721" t="s">
        <v>754</v>
      </c>
      <c r="X29" s="718" t="s">
        <v>546</v>
      </c>
      <c r="Y29" s="716" t="s">
        <v>647</v>
      </c>
      <c r="Z29" s="719" t="s">
        <v>757</v>
      </c>
      <c r="AA29" s="732" t="s">
        <v>60</v>
      </c>
    </row>
    <row r="30" spans="1:27" s="675" customFormat="1" ht="114" x14ac:dyDescent="0.25">
      <c r="A30" s="700"/>
      <c r="B30" s="708">
        <v>1</v>
      </c>
      <c r="C30" s="708">
        <v>1</v>
      </c>
      <c r="D30" s="708">
        <v>7</v>
      </c>
      <c r="E30" s="709">
        <v>1</v>
      </c>
      <c r="F30" s="709">
        <v>1</v>
      </c>
      <c r="G30" s="709">
        <v>4</v>
      </c>
      <c r="H30" s="710">
        <v>1</v>
      </c>
      <c r="I30" s="711" t="s">
        <v>63</v>
      </c>
      <c r="J30" s="702"/>
      <c r="K30" s="691"/>
      <c r="L30" s="712">
        <v>166</v>
      </c>
      <c r="M30" s="712" t="s">
        <v>544</v>
      </c>
      <c r="N30" s="713">
        <v>12100</v>
      </c>
      <c r="O30" s="714">
        <f t="shared" si="0"/>
        <v>2008600</v>
      </c>
      <c r="P30" s="714">
        <v>0</v>
      </c>
      <c r="Q30" s="714">
        <f t="shared" si="1"/>
        <v>2008600</v>
      </c>
      <c r="R30" s="714">
        <f t="shared" si="2"/>
        <v>12100</v>
      </c>
      <c r="S30" s="715" t="s">
        <v>550</v>
      </c>
      <c r="T30" s="716" t="s">
        <v>547</v>
      </c>
      <c r="U30" s="716" t="s">
        <v>548</v>
      </c>
      <c r="V30" s="716" t="s">
        <v>549</v>
      </c>
      <c r="W30" s="721" t="s">
        <v>754</v>
      </c>
      <c r="X30" s="718" t="s">
        <v>546</v>
      </c>
      <c r="Y30" s="716" t="s">
        <v>755</v>
      </c>
      <c r="Z30" s="719" t="s">
        <v>758</v>
      </c>
      <c r="AA30" s="732" t="s">
        <v>60</v>
      </c>
    </row>
    <row r="31" spans="1:27" s="675" customFormat="1" ht="114" x14ac:dyDescent="0.25">
      <c r="A31" s="700"/>
      <c r="B31" s="708">
        <v>1</v>
      </c>
      <c r="C31" s="708">
        <v>1</v>
      </c>
      <c r="D31" s="708">
        <v>7</v>
      </c>
      <c r="E31" s="709">
        <v>1</v>
      </c>
      <c r="F31" s="709">
        <v>1</v>
      </c>
      <c r="G31" s="709">
        <v>4</v>
      </c>
      <c r="H31" s="710">
        <v>1</v>
      </c>
      <c r="I31" s="711" t="s">
        <v>63</v>
      </c>
      <c r="J31" s="702"/>
      <c r="K31" s="691"/>
      <c r="L31" s="712">
        <v>199</v>
      </c>
      <c r="M31" s="712" t="s">
        <v>544</v>
      </c>
      <c r="N31" s="713">
        <v>12500</v>
      </c>
      <c r="O31" s="714">
        <f t="shared" ref="O31:O37" si="3">N31*L31</f>
        <v>2487500</v>
      </c>
      <c r="P31" s="714">
        <v>0</v>
      </c>
      <c r="Q31" s="714">
        <f t="shared" ref="Q31:Q37" si="4">N31*L31</f>
        <v>2487500</v>
      </c>
      <c r="R31" s="714">
        <f t="shared" ref="R31:R36" si="5">N31</f>
        <v>12500</v>
      </c>
      <c r="S31" s="715" t="s">
        <v>786</v>
      </c>
      <c r="T31" s="716" t="s">
        <v>547</v>
      </c>
      <c r="U31" s="716" t="s">
        <v>548</v>
      </c>
      <c r="V31" s="716" t="s">
        <v>549</v>
      </c>
      <c r="W31" s="721" t="s">
        <v>793</v>
      </c>
      <c r="X31" s="718" t="s">
        <v>546</v>
      </c>
      <c r="Y31" s="716" t="s">
        <v>647</v>
      </c>
      <c r="Z31" s="719" t="s">
        <v>789</v>
      </c>
      <c r="AA31" s="732" t="s">
        <v>60</v>
      </c>
    </row>
    <row r="32" spans="1:27" s="675" customFormat="1" ht="114" x14ac:dyDescent="0.25">
      <c r="A32" s="700"/>
      <c r="B32" s="708">
        <v>1</v>
      </c>
      <c r="C32" s="708">
        <v>1</v>
      </c>
      <c r="D32" s="708">
        <v>7</v>
      </c>
      <c r="E32" s="709">
        <v>1</v>
      </c>
      <c r="F32" s="709">
        <v>1</v>
      </c>
      <c r="G32" s="709">
        <v>4</v>
      </c>
      <c r="H32" s="710">
        <v>1</v>
      </c>
      <c r="I32" s="722" t="s">
        <v>64</v>
      </c>
      <c r="J32" s="702"/>
      <c r="K32" s="691"/>
      <c r="L32" s="712">
        <v>100</v>
      </c>
      <c r="M32" s="712" t="s">
        <v>544</v>
      </c>
      <c r="N32" s="713">
        <v>6800</v>
      </c>
      <c r="O32" s="714">
        <f t="shared" si="3"/>
        <v>680000</v>
      </c>
      <c r="P32" s="714">
        <v>0</v>
      </c>
      <c r="Q32" s="714">
        <f t="shared" si="4"/>
        <v>680000</v>
      </c>
      <c r="R32" s="714">
        <f t="shared" si="5"/>
        <v>6800</v>
      </c>
      <c r="S32" s="715" t="s">
        <v>786</v>
      </c>
      <c r="T32" s="716" t="s">
        <v>547</v>
      </c>
      <c r="U32" s="716" t="s">
        <v>548</v>
      </c>
      <c r="V32" s="716" t="s">
        <v>549</v>
      </c>
      <c r="W32" s="721" t="s">
        <v>793</v>
      </c>
      <c r="X32" s="718" t="s">
        <v>546</v>
      </c>
      <c r="Y32" s="716" t="s">
        <v>647</v>
      </c>
      <c r="Z32" s="719" t="s">
        <v>789</v>
      </c>
      <c r="AA32" s="732" t="s">
        <v>60</v>
      </c>
    </row>
    <row r="33" spans="1:29" s="675" customFormat="1" ht="114" x14ac:dyDescent="0.25">
      <c r="A33" s="700"/>
      <c r="B33" s="708">
        <v>1</v>
      </c>
      <c r="C33" s="708">
        <v>1</v>
      </c>
      <c r="D33" s="708">
        <v>7</v>
      </c>
      <c r="E33" s="709">
        <v>1</v>
      </c>
      <c r="F33" s="709">
        <v>1</v>
      </c>
      <c r="G33" s="709">
        <v>4</v>
      </c>
      <c r="H33" s="710">
        <v>1</v>
      </c>
      <c r="I33" s="722" t="s">
        <v>64</v>
      </c>
      <c r="J33" s="702"/>
      <c r="K33" s="691"/>
      <c r="L33" s="712">
        <v>220</v>
      </c>
      <c r="M33" s="712" t="s">
        <v>544</v>
      </c>
      <c r="N33" s="713">
        <v>6800</v>
      </c>
      <c r="O33" s="714">
        <f t="shared" si="3"/>
        <v>1496000</v>
      </c>
      <c r="P33" s="714">
        <v>0</v>
      </c>
      <c r="Q33" s="714">
        <f t="shared" si="4"/>
        <v>1496000</v>
      </c>
      <c r="R33" s="714">
        <f t="shared" si="5"/>
        <v>6800</v>
      </c>
      <c r="S33" s="715" t="s">
        <v>786</v>
      </c>
      <c r="T33" s="716" t="s">
        <v>547</v>
      </c>
      <c r="U33" s="716" t="s">
        <v>548</v>
      </c>
      <c r="V33" s="716" t="s">
        <v>549</v>
      </c>
      <c r="W33" s="721" t="s">
        <v>793</v>
      </c>
      <c r="X33" s="718" t="s">
        <v>546</v>
      </c>
      <c r="Y33" s="716" t="s">
        <v>755</v>
      </c>
      <c r="Z33" s="719" t="s">
        <v>788</v>
      </c>
      <c r="AA33" s="732" t="s">
        <v>60</v>
      </c>
    </row>
    <row r="34" spans="1:29" s="675" customFormat="1" ht="114" x14ac:dyDescent="0.25">
      <c r="A34" s="700"/>
      <c r="B34" s="708">
        <v>1</v>
      </c>
      <c r="C34" s="708">
        <v>1</v>
      </c>
      <c r="D34" s="708">
        <v>7</v>
      </c>
      <c r="E34" s="709">
        <v>1</v>
      </c>
      <c r="F34" s="709">
        <v>1</v>
      </c>
      <c r="G34" s="709">
        <v>4</v>
      </c>
      <c r="H34" s="710">
        <v>1</v>
      </c>
      <c r="I34" s="711" t="s">
        <v>63</v>
      </c>
      <c r="J34" s="702"/>
      <c r="K34" s="691"/>
      <c r="L34" s="712">
        <v>51</v>
      </c>
      <c r="M34" s="712" t="s">
        <v>544</v>
      </c>
      <c r="N34" s="713">
        <v>12500</v>
      </c>
      <c r="O34" s="714">
        <f t="shared" si="3"/>
        <v>637500</v>
      </c>
      <c r="P34" s="714">
        <v>0</v>
      </c>
      <c r="Q34" s="714">
        <f t="shared" si="4"/>
        <v>637500</v>
      </c>
      <c r="R34" s="714">
        <f t="shared" si="5"/>
        <v>12500</v>
      </c>
      <c r="S34" s="715" t="s">
        <v>786</v>
      </c>
      <c r="T34" s="716" t="s">
        <v>547</v>
      </c>
      <c r="U34" s="716" t="s">
        <v>548</v>
      </c>
      <c r="V34" s="716" t="s">
        <v>549</v>
      </c>
      <c r="W34" s="721" t="s">
        <v>793</v>
      </c>
      <c r="X34" s="718" t="s">
        <v>546</v>
      </c>
      <c r="Y34" s="716" t="s">
        <v>755</v>
      </c>
      <c r="Z34" s="719" t="s">
        <v>787</v>
      </c>
      <c r="AA34" s="732" t="s">
        <v>60</v>
      </c>
    </row>
    <row r="35" spans="1:29" s="675" customFormat="1" ht="114" x14ac:dyDescent="0.25">
      <c r="A35" s="700"/>
      <c r="B35" s="708">
        <v>1</v>
      </c>
      <c r="C35" s="708">
        <v>1</v>
      </c>
      <c r="D35" s="708">
        <v>7</v>
      </c>
      <c r="E35" s="709">
        <v>1</v>
      </c>
      <c r="F35" s="709">
        <v>1</v>
      </c>
      <c r="G35" s="709">
        <v>4</v>
      </c>
      <c r="H35" s="710">
        <v>1</v>
      </c>
      <c r="I35" s="722" t="s">
        <v>64</v>
      </c>
      <c r="J35" s="702"/>
      <c r="K35" s="691"/>
      <c r="L35" s="712">
        <v>75</v>
      </c>
      <c r="M35" s="712" t="s">
        <v>544</v>
      </c>
      <c r="N35" s="713">
        <v>6800</v>
      </c>
      <c r="O35" s="714">
        <f t="shared" si="3"/>
        <v>510000</v>
      </c>
      <c r="P35" s="714">
        <v>0</v>
      </c>
      <c r="Q35" s="714">
        <f t="shared" si="4"/>
        <v>510000</v>
      </c>
      <c r="R35" s="714">
        <f t="shared" si="5"/>
        <v>6800</v>
      </c>
      <c r="S35" s="715" t="s">
        <v>786</v>
      </c>
      <c r="T35" s="716" t="s">
        <v>547</v>
      </c>
      <c r="U35" s="716" t="s">
        <v>548</v>
      </c>
      <c r="V35" s="716" t="s">
        <v>549</v>
      </c>
      <c r="W35" s="721" t="s">
        <v>793</v>
      </c>
      <c r="X35" s="718" t="s">
        <v>546</v>
      </c>
      <c r="Y35" s="716" t="s">
        <v>755</v>
      </c>
      <c r="Z35" s="719" t="s">
        <v>787</v>
      </c>
      <c r="AA35" s="732" t="s">
        <v>60</v>
      </c>
    </row>
    <row r="36" spans="1:29" s="675" customFormat="1" ht="114" x14ac:dyDescent="0.25">
      <c r="A36" s="700"/>
      <c r="B36" s="708">
        <v>1</v>
      </c>
      <c r="C36" s="708">
        <v>1</v>
      </c>
      <c r="D36" s="708">
        <v>7</v>
      </c>
      <c r="E36" s="709">
        <v>1</v>
      </c>
      <c r="F36" s="709">
        <v>1</v>
      </c>
      <c r="G36" s="709">
        <v>4</v>
      </c>
      <c r="H36" s="710">
        <v>1</v>
      </c>
      <c r="I36" s="722" t="s">
        <v>64</v>
      </c>
      <c r="J36" s="702"/>
      <c r="K36" s="691"/>
      <c r="L36" s="712">
        <v>150</v>
      </c>
      <c r="M36" s="712" t="s">
        <v>544</v>
      </c>
      <c r="N36" s="713">
        <v>10000</v>
      </c>
      <c r="O36" s="714">
        <f t="shared" si="3"/>
        <v>1500000</v>
      </c>
      <c r="P36" s="714"/>
      <c r="Q36" s="714">
        <f t="shared" si="4"/>
        <v>1500000</v>
      </c>
      <c r="R36" s="714">
        <f t="shared" si="5"/>
        <v>10000</v>
      </c>
      <c r="S36" s="715" t="s">
        <v>786</v>
      </c>
      <c r="T36" s="716" t="s">
        <v>547</v>
      </c>
      <c r="U36" s="716" t="s">
        <v>548</v>
      </c>
      <c r="V36" s="716" t="s">
        <v>549</v>
      </c>
      <c r="W36" s="721" t="s">
        <v>808</v>
      </c>
      <c r="X36" s="718" t="s">
        <v>546</v>
      </c>
      <c r="Y36" s="716" t="s">
        <v>647</v>
      </c>
      <c r="Z36" s="719" t="s">
        <v>751</v>
      </c>
      <c r="AA36" s="732" t="s">
        <v>60</v>
      </c>
    </row>
    <row r="37" spans="1:29" s="675" customFormat="1" ht="114" x14ac:dyDescent="0.25">
      <c r="A37" s="700"/>
      <c r="B37" s="708">
        <v>1</v>
      </c>
      <c r="C37" s="708">
        <v>1</v>
      </c>
      <c r="D37" s="708">
        <v>7</v>
      </c>
      <c r="E37" s="709">
        <v>1</v>
      </c>
      <c r="F37" s="709">
        <v>1</v>
      </c>
      <c r="G37" s="709">
        <v>4</v>
      </c>
      <c r="H37" s="710">
        <v>1</v>
      </c>
      <c r="I37" s="722" t="s">
        <v>64</v>
      </c>
      <c r="J37" s="702"/>
      <c r="K37" s="691"/>
      <c r="L37" s="712">
        <v>83</v>
      </c>
      <c r="M37" s="712" t="s">
        <v>544</v>
      </c>
      <c r="N37" s="713">
        <v>6800</v>
      </c>
      <c r="O37" s="714">
        <f t="shared" si="3"/>
        <v>564400</v>
      </c>
      <c r="P37" s="714"/>
      <c r="Q37" s="714">
        <f t="shared" si="4"/>
        <v>564400</v>
      </c>
      <c r="R37" s="714">
        <f>N37</f>
        <v>6800</v>
      </c>
      <c r="S37" s="715" t="s">
        <v>786</v>
      </c>
      <c r="T37" s="716" t="s">
        <v>547</v>
      </c>
      <c r="U37" s="716" t="s">
        <v>548</v>
      </c>
      <c r="V37" s="716" t="s">
        <v>549</v>
      </c>
      <c r="W37" s="721" t="s">
        <v>808</v>
      </c>
      <c r="X37" s="718" t="s">
        <v>546</v>
      </c>
      <c r="Y37" s="716" t="s">
        <v>647</v>
      </c>
      <c r="Z37" s="719" t="s">
        <v>743</v>
      </c>
      <c r="AA37" s="732" t="s">
        <v>60</v>
      </c>
    </row>
    <row r="38" spans="1:29" s="957" customFormat="1" ht="91.2" x14ac:dyDescent="0.25">
      <c r="A38" s="943"/>
      <c r="B38" s="944">
        <v>1</v>
      </c>
      <c r="C38" s="944">
        <v>1</v>
      </c>
      <c r="D38" s="944">
        <v>7</v>
      </c>
      <c r="E38" s="945">
        <v>1</v>
      </c>
      <c r="F38" s="946" t="s">
        <v>613</v>
      </c>
      <c r="G38" s="947"/>
      <c r="H38" s="947"/>
      <c r="I38" s="948" t="s">
        <v>617</v>
      </c>
      <c r="J38" s="949"/>
      <c r="K38" s="949"/>
      <c r="L38" s="950">
        <f>L39+L158+L191+L194+L222+L236</f>
        <v>1859</v>
      </c>
      <c r="M38" s="951"/>
      <c r="N38" s="951"/>
      <c r="O38" s="952">
        <f>O39+O158+O191+O194+O222+O236</f>
        <v>55570000</v>
      </c>
      <c r="P38" s="952"/>
      <c r="Q38" s="952">
        <f t="shared" si="1"/>
        <v>55570000</v>
      </c>
      <c r="R38" s="952"/>
      <c r="S38" s="953"/>
      <c r="T38" s="954"/>
      <c r="U38" s="954"/>
      <c r="V38" s="954"/>
      <c r="W38" s="955"/>
      <c r="X38" s="956"/>
      <c r="Y38" s="953"/>
      <c r="Z38" s="954"/>
      <c r="AA38" s="951"/>
    </row>
    <row r="39" spans="1:29" s="910" customFormat="1" ht="45.6" x14ac:dyDescent="0.25">
      <c r="A39" s="911"/>
      <c r="B39" s="912">
        <v>1</v>
      </c>
      <c r="C39" s="912">
        <v>1</v>
      </c>
      <c r="D39" s="912">
        <v>7</v>
      </c>
      <c r="E39" s="913">
        <v>1</v>
      </c>
      <c r="F39" s="914" t="s">
        <v>613</v>
      </c>
      <c r="G39" s="913">
        <v>1</v>
      </c>
      <c r="H39" s="915"/>
      <c r="I39" s="916" t="s">
        <v>618</v>
      </c>
      <c r="J39" s="917"/>
      <c r="K39" s="917"/>
      <c r="L39" s="888">
        <f>SUM(L40:L157)</f>
        <v>1323</v>
      </c>
      <c r="M39" s="881"/>
      <c r="N39" s="881"/>
      <c r="O39" s="882">
        <f>SUM(O40:O157)</f>
        <v>14880700</v>
      </c>
      <c r="P39" s="882"/>
      <c r="Q39" s="882">
        <f t="shared" si="1"/>
        <v>14880700</v>
      </c>
      <c r="R39" s="882"/>
      <c r="S39" s="883"/>
      <c r="T39" s="884"/>
      <c r="U39" s="884"/>
      <c r="V39" s="884"/>
      <c r="W39" s="885"/>
      <c r="X39" s="886"/>
      <c r="Y39" s="887"/>
      <c r="Z39" s="884"/>
      <c r="AA39" s="888"/>
    </row>
    <row r="40" spans="1:29" s="675" customFormat="1" ht="114" x14ac:dyDescent="0.25">
      <c r="A40" s="733"/>
      <c r="B40" s="720">
        <v>7</v>
      </c>
      <c r="C40" s="720">
        <v>7</v>
      </c>
      <c r="D40" s="720">
        <v>7</v>
      </c>
      <c r="E40" s="720">
        <v>7</v>
      </c>
      <c r="F40" s="720">
        <v>7</v>
      </c>
      <c r="G40" s="720">
        <v>7</v>
      </c>
      <c r="H40" s="720">
        <v>7</v>
      </c>
      <c r="I40" s="727" t="s">
        <v>3</v>
      </c>
      <c r="J40" s="734"/>
      <c r="K40" s="735"/>
      <c r="L40" s="736">
        <v>32</v>
      </c>
      <c r="M40" s="712" t="s">
        <v>18</v>
      </c>
      <c r="N40" s="715">
        <v>6000</v>
      </c>
      <c r="O40" s="714">
        <v>192000</v>
      </c>
      <c r="P40" s="714"/>
      <c r="Q40" s="714">
        <f t="shared" si="1"/>
        <v>192000</v>
      </c>
      <c r="R40" s="714">
        <f>Q40/L40</f>
        <v>6000</v>
      </c>
      <c r="S40" s="715" t="s">
        <v>566</v>
      </c>
      <c r="T40" s="716" t="s">
        <v>567</v>
      </c>
      <c r="U40" s="719" t="s">
        <v>519</v>
      </c>
      <c r="V40" s="716" t="s">
        <v>562</v>
      </c>
      <c r="W40" s="717" t="s">
        <v>652</v>
      </c>
      <c r="X40" s="732" t="s">
        <v>624</v>
      </c>
      <c r="Y40" s="716" t="s">
        <v>644</v>
      </c>
      <c r="Z40" s="716" t="s">
        <v>653</v>
      </c>
      <c r="AA40" s="732" t="s">
        <v>541</v>
      </c>
    </row>
    <row r="41" spans="1:29" s="675" customFormat="1" ht="114" x14ac:dyDescent="0.25">
      <c r="A41" s="733"/>
      <c r="B41" s="720">
        <v>7</v>
      </c>
      <c r="C41" s="720">
        <v>7</v>
      </c>
      <c r="D41" s="720">
        <v>7</v>
      </c>
      <c r="E41" s="720">
        <v>7</v>
      </c>
      <c r="F41" s="720">
        <v>7</v>
      </c>
      <c r="G41" s="720">
        <v>7</v>
      </c>
      <c r="H41" s="720">
        <v>7</v>
      </c>
      <c r="I41" s="727" t="s">
        <v>649</v>
      </c>
      <c r="J41" s="734"/>
      <c r="K41" s="735"/>
      <c r="L41" s="736">
        <v>12</v>
      </c>
      <c r="M41" s="712" t="s">
        <v>18</v>
      </c>
      <c r="N41" s="715">
        <v>3600</v>
      </c>
      <c r="O41" s="714">
        <v>43200</v>
      </c>
      <c r="P41" s="714"/>
      <c r="Q41" s="714">
        <f t="shared" si="1"/>
        <v>43200</v>
      </c>
      <c r="R41" s="714">
        <f t="shared" ref="R41:R60" si="6">Q41/L41</f>
        <v>3600</v>
      </c>
      <c r="S41" s="715" t="s">
        <v>566</v>
      </c>
      <c r="T41" s="716" t="s">
        <v>567</v>
      </c>
      <c r="U41" s="719" t="s">
        <v>519</v>
      </c>
      <c r="V41" s="716" t="s">
        <v>562</v>
      </c>
      <c r="W41" s="717" t="s">
        <v>652</v>
      </c>
      <c r="X41" s="732" t="s">
        <v>624</v>
      </c>
      <c r="Y41" s="716" t="s">
        <v>644</v>
      </c>
      <c r="Z41" s="716" t="s">
        <v>653</v>
      </c>
      <c r="AA41" s="732" t="s">
        <v>541</v>
      </c>
    </row>
    <row r="42" spans="1:29" s="675" customFormat="1" ht="114" x14ac:dyDescent="0.25">
      <c r="A42" s="733"/>
      <c r="B42" s="720">
        <v>7</v>
      </c>
      <c r="C42" s="720">
        <v>7</v>
      </c>
      <c r="D42" s="720">
        <v>7</v>
      </c>
      <c r="E42" s="720">
        <v>7</v>
      </c>
      <c r="F42" s="720">
        <v>7</v>
      </c>
      <c r="G42" s="720">
        <v>7</v>
      </c>
      <c r="H42" s="720">
        <v>7</v>
      </c>
      <c r="I42" s="727" t="s">
        <v>650</v>
      </c>
      <c r="J42" s="734"/>
      <c r="K42" s="735"/>
      <c r="L42" s="736">
        <v>24</v>
      </c>
      <c r="M42" s="712" t="s">
        <v>18</v>
      </c>
      <c r="N42" s="715">
        <v>10400</v>
      </c>
      <c r="O42" s="714">
        <v>249600</v>
      </c>
      <c r="P42" s="714"/>
      <c r="Q42" s="714">
        <f t="shared" si="1"/>
        <v>249600</v>
      </c>
      <c r="R42" s="714">
        <f t="shared" si="6"/>
        <v>10400</v>
      </c>
      <c r="S42" s="715" t="s">
        <v>566</v>
      </c>
      <c r="T42" s="716" t="s">
        <v>567</v>
      </c>
      <c r="U42" s="719" t="s">
        <v>519</v>
      </c>
      <c r="V42" s="716" t="s">
        <v>562</v>
      </c>
      <c r="W42" s="717" t="s">
        <v>652</v>
      </c>
      <c r="X42" s="732" t="s">
        <v>624</v>
      </c>
      <c r="Y42" s="716" t="s">
        <v>644</v>
      </c>
      <c r="Z42" s="716" t="s">
        <v>653</v>
      </c>
      <c r="AA42" s="732" t="s">
        <v>541</v>
      </c>
    </row>
    <row r="43" spans="1:29" s="675" customFormat="1" ht="114" x14ac:dyDescent="0.25">
      <c r="A43" s="733"/>
      <c r="B43" s="720">
        <v>7</v>
      </c>
      <c r="C43" s="720">
        <v>7</v>
      </c>
      <c r="D43" s="720">
        <v>7</v>
      </c>
      <c r="E43" s="720">
        <v>7</v>
      </c>
      <c r="F43" s="720">
        <v>7</v>
      </c>
      <c r="G43" s="720">
        <v>7</v>
      </c>
      <c r="H43" s="720">
        <v>7</v>
      </c>
      <c r="I43" s="727" t="s">
        <v>651</v>
      </c>
      <c r="J43" s="734"/>
      <c r="K43" s="735"/>
      <c r="L43" s="736">
        <v>18</v>
      </c>
      <c r="M43" s="712" t="s">
        <v>525</v>
      </c>
      <c r="N43" s="715">
        <v>17700</v>
      </c>
      <c r="O43" s="714">
        <v>318600</v>
      </c>
      <c r="P43" s="714"/>
      <c r="Q43" s="714">
        <f t="shared" si="1"/>
        <v>318600</v>
      </c>
      <c r="R43" s="714">
        <f t="shared" si="6"/>
        <v>17700</v>
      </c>
      <c r="S43" s="715" t="s">
        <v>566</v>
      </c>
      <c r="T43" s="716" t="s">
        <v>567</v>
      </c>
      <c r="U43" s="719" t="s">
        <v>519</v>
      </c>
      <c r="V43" s="716" t="s">
        <v>562</v>
      </c>
      <c r="W43" s="717" t="s">
        <v>652</v>
      </c>
      <c r="X43" s="732" t="s">
        <v>624</v>
      </c>
      <c r="Y43" s="716" t="s">
        <v>644</v>
      </c>
      <c r="Z43" s="716" t="s">
        <v>653</v>
      </c>
      <c r="AA43" s="732" t="s">
        <v>541</v>
      </c>
    </row>
    <row r="44" spans="1:29" s="675" customFormat="1" ht="114" x14ac:dyDescent="0.25">
      <c r="A44" s="695"/>
      <c r="B44" s="720">
        <v>1</v>
      </c>
      <c r="C44" s="708">
        <v>1</v>
      </c>
      <c r="D44" s="708">
        <v>7</v>
      </c>
      <c r="E44" s="709">
        <v>1</v>
      </c>
      <c r="F44" s="709">
        <v>3</v>
      </c>
      <c r="G44" s="709">
        <v>1</v>
      </c>
      <c r="H44" s="709">
        <v>13</v>
      </c>
      <c r="I44" s="737" t="s">
        <v>603</v>
      </c>
      <c r="J44" s="690"/>
      <c r="K44" s="690"/>
      <c r="L44" s="736">
        <v>5</v>
      </c>
      <c r="M44" s="732" t="s">
        <v>531</v>
      </c>
      <c r="N44" s="738">
        <v>23600</v>
      </c>
      <c r="O44" s="714">
        <f>L44*N44</f>
        <v>118000</v>
      </c>
      <c r="P44" s="714">
        <v>0</v>
      </c>
      <c r="Q44" s="714">
        <f t="shared" si="1"/>
        <v>118000</v>
      </c>
      <c r="R44" s="714">
        <f t="shared" si="6"/>
        <v>23600</v>
      </c>
      <c r="S44" s="739" t="s">
        <v>559</v>
      </c>
      <c r="T44" s="740" t="s">
        <v>560</v>
      </c>
      <c r="U44" s="739" t="s">
        <v>561</v>
      </c>
      <c r="V44" s="741" t="s">
        <v>562</v>
      </c>
      <c r="W44" s="717" t="s">
        <v>640</v>
      </c>
      <c r="X44" s="732" t="s">
        <v>624</v>
      </c>
      <c r="Y44" s="716" t="s">
        <v>563</v>
      </c>
      <c r="Z44" s="716" t="s">
        <v>659</v>
      </c>
      <c r="AA44" s="732" t="s">
        <v>535</v>
      </c>
      <c r="AC44" s="723"/>
    </row>
    <row r="45" spans="1:29" s="675" customFormat="1" ht="114" x14ac:dyDescent="0.25">
      <c r="A45" s="695"/>
      <c r="B45" s="720">
        <v>1</v>
      </c>
      <c r="C45" s="708">
        <v>1</v>
      </c>
      <c r="D45" s="708">
        <v>7</v>
      </c>
      <c r="E45" s="709">
        <v>1</v>
      </c>
      <c r="F45" s="709">
        <v>3</v>
      </c>
      <c r="G45" s="709">
        <v>1</v>
      </c>
      <c r="H45" s="710">
        <v>6</v>
      </c>
      <c r="I45" s="742" t="s">
        <v>3</v>
      </c>
      <c r="J45" s="730"/>
      <c r="K45" s="730"/>
      <c r="L45" s="736">
        <v>30</v>
      </c>
      <c r="M45" s="732" t="s">
        <v>525</v>
      </c>
      <c r="N45" s="738">
        <v>6000</v>
      </c>
      <c r="O45" s="714">
        <f>L45*N45</f>
        <v>180000</v>
      </c>
      <c r="P45" s="714">
        <v>0</v>
      </c>
      <c r="Q45" s="714">
        <f t="shared" si="1"/>
        <v>180000</v>
      </c>
      <c r="R45" s="714">
        <f t="shared" si="6"/>
        <v>6000</v>
      </c>
      <c r="S45" s="739" t="s">
        <v>559</v>
      </c>
      <c r="T45" s="740" t="s">
        <v>560</v>
      </c>
      <c r="U45" s="739" t="s">
        <v>561</v>
      </c>
      <c r="V45" s="741" t="s">
        <v>562</v>
      </c>
      <c r="W45" s="717" t="s">
        <v>640</v>
      </c>
      <c r="X45" s="732" t="s">
        <v>624</v>
      </c>
      <c r="Y45" s="716" t="s">
        <v>563</v>
      </c>
      <c r="Z45" s="716" t="s">
        <v>659</v>
      </c>
      <c r="AA45" s="732" t="s">
        <v>535</v>
      </c>
      <c r="AC45" s="723"/>
    </row>
    <row r="46" spans="1:29" s="675" customFormat="1" ht="114" x14ac:dyDescent="0.25">
      <c r="A46" s="695"/>
      <c r="B46" s="710">
        <v>1</v>
      </c>
      <c r="C46" s="710">
        <v>1</v>
      </c>
      <c r="D46" s="710">
        <v>7</v>
      </c>
      <c r="E46" s="709">
        <v>1</v>
      </c>
      <c r="F46" s="709">
        <v>3</v>
      </c>
      <c r="G46" s="709">
        <v>1</v>
      </c>
      <c r="H46" s="709">
        <v>13</v>
      </c>
      <c r="I46" s="737" t="s">
        <v>603</v>
      </c>
      <c r="J46" s="743"/>
      <c r="K46" s="743"/>
      <c r="L46" s="744">
        <v>1</v>
      </c>
      <c r="M46" s="745" t="s">
        <v>531</v>
      </c>
      <c r="N46" s="746">
        <v>23600</v>
      </c>
      <c r="O46" s="747">
        <f t="shared" ref="O46:O109" si="7">L46*N46</f>
        <v>23600</v>
      </c>
      <c r="P46" s="747"/>
      <c r="Q46" s="747">
        <f t="shared" si="1"/>
        <v>23600</v>
      </c>
      <c r="R46" s="747">
        <f t="shared" si="6"/>
        <v>23600</v>
      </c>
      <c r="S46" s="739" t="s">
        <v>676</v>
      </c>
      <c r="T46" s="740" t="s">
        <v>675</v>
      </c>
      <c r="U46" s="739" t="s">
        <v>519</v>
      </c>
      <c r="V46" s="741" t="s">
        <v>562</v>
      </c>
      <c r="W46" s="717" t="s">
        <v>677</v>
      </c>
      <c r="X46" s="732" t="s">
        <v>624</v>
      </c>
      <c r="Y46" s="716" t="s">
        <v>563</v>
      </c>
      <c r="Z46" s="716" t="s">
        <v>679</v>
      </c>
      <c r="AA46" s="732" t="s">
        <v>539</v>
      </c>
      <c r="AC46" s="723"/>
    </row>
    <row r="47" spans="1:29" s="675" customFormat="1" ht="114" x14ac:dyDescent="0.25">
      <c r="A47" s="695"/>
      <c r="B47" s="710">
        <v>1</v>
      </c>
      <c r="C47" s="710">
        <v>1</v>
      </c>
      <c r="D47" s="710">
        <v>7</v>
      </c>
      <c r="E47" s="709">
        <v>1</v>
      </c>
      <c r="F47" s="709">
        <v>3</v>
      </c>
      <c r="G47" s="709">
        <v>1</v>
      </c>
      <c r="H47" s="710">
        <v>6</v>
      </c>
      <c r="I47" s="742" t="s">
        <v>3</v>
      </c>
      <c r="J47" s="743"/>
      <c r="K47" s="743"/>
      <c r="L47" s="744">
        <v>13</v>
      </c>
      <c r="M47" s="745" t="s">
        <v>18</v>
      </c>
      <c r="N47" s="746">
        <v>6000</v>
      </c>
      <c r="O47" s="747">
        <f>L47*N47</f>
        <v>78000</v>
      </c>
      <c r="P47" s="747"/>
      <c r="Q47" s="747">
        <f t="shared" si="1"/>
        <v>78000</v>
      </c>
      <c r="R47" s="747">
        <f t="shared" si="6"/>
        <v>6000</v>
      </c>
      <c r="S47" s="739" t="s">
        <v>676</v>
      </c>
      <c r="T47" s="740" t="s">
        <v>675</v>
      </c>
      <c r="U47" s="739" t="s">
        <v>519</v>
      </c>
      <c r="V47" s="741" t="s">
        <v>562</v>
      </c>
      <c r="W47" s="717" t="s">
        <v>677</v>
      </c>
      <c r="X47" s="732" t="s">
        <v>624</v>
      </c>
      <c r="Y47" s="716" t="s">
        <v>563</v>
      </c>
      <c r="Z47" s="716" t="s">
        <v>679</v>
      </c>
      <c r="AA47" s="732" t="s">
        <v>539</v>
      </c>
      <c r="AC47" s="723"/>
    </row>
    <row r="48" spans="1:29" s="675" customFormat="1" ht="114" x14ac:dyDescent="0.25">
      <c r="A48" s="695"/>
      <c r="B48" s="710">
        <v>1</v>
      </c>
      <c r="C48" s="710">
        <v>1</v>
      </c>
      <c r="D48" s="710">
        <v>7</v>
      </c>
      <c r="E48" s="710">
        <v>1</v>
      </c>
      <c r="F48" s="710">
        <v>3</v>
      </c>
      <c r="G48" s="710">
        <v>1</v>
      </c>
      <c r="H48" s="710">
        <v>6</v>
      </c>
      <c r="I48" s="748" t="s">
        <v>570</v>
      </c>
      <c r="J48" s="743"/>
      <c r="K48" s="743"/>
      <c r="L48" s="744">
        <v>16</v>
      </c>
      <c r="M48" s="745" t="s">
        <v>18</v>
      </c>
      <c r="N48" s="746">
        <v>3600</v>
      </c>
      <c r="O48" s="747">
        <f>L48*N48</f>
        <v>57600</v>
      </c>
      <c r="P48" s="747"/>
      <c r="Q48" s="747">
        <f t="shared" si="1"/>
        <v>57600</v>
      </c>
      <c r="R48" s="747">
        <f t="shared" si="6"/>
        <v>3600</v>
      </c>
      <c r="S48" s="739" t="s">
        <v>676</v>
      </c>
      <c r="T48" s="740" t="s">
        <v>675</v>
      </c>
      <c r="U48" s="739" t="s">
        <v>519</v>
      </c>
      <c r="V48" s="741" t="s">
        <v>562</v>
      </c>
      <c r="W48" s="717" t="s">
        <v>677</v>
      </c>
      <c r="X48" s="732" t="s">
        <v>624</v>
      </c>
      <c r="Y48" s="716" t="s">
        <v>563</v>
      </c>
      <c r="Z48" s="716" t="s">
        <v>679</v>
      </c>
      <c r="AA48" s="732" t="s">
        <v>539</v>
      </c>
      <c r="AC48" s="723"/>
    </row>
    <row r="49" spans="1:29" s="675" customFormat="1" ht="114" x14ac:dyDescent="0.25">
      <c r="A49" s="695"/>
      <c r="B49" s="710">
        <v>1</v>
      </c>
      <c r="C49" s="710">
        <v>1</v>
      </c>
      <c r="D49" s="710">
        <v>7</v>
      </c>
      <c r="E49" s="710">
        <v>1</v>
      </c>
      <c r="F49" s="710">
        <v>3</v>
      </c>
      <c r="G49" s="710">
        <v>1</v>
      </c>
      <c r="H49" s="710">
        <v>6</v>
      </c>
      <c r="I49" s="748" t="s">
        <v>2</v>
      </c>
      <c r="J49" s="743"/>
      <c r="K49" s="743"/>
      <c r="L49" s="744">
        <v>1</v>
      </c>
      <c r="M49" s="745" t="s">
        <v>525</v>
      </c>
      <c r="N49" s="746">
        <v>35200</v>
      </c>
      <c r="O49" s="747">
        <f>L49*N49</f>
        <v>35200</v>
      </c>
      <c r="P49" s="747"/>
      <c r="Q49" s="747">
        <f t="shared" si="1"/>
        <v>35200</v>
      </c>
      <c r="R49" s="747">
        <f t="shared" si="6"/>
        <v>35200</v>
      </c>
      <c r="S49" s="739" t="s">
        <v>676</v>
      </c>
      <c r="T49" s="740" t="s">
        <v>675</v>
      </c>
      <c r="U49" s="739" t="s">
        <v>519</v>
      </c>
      <c r="V49" s="741" t="s">
        <v>562</v>
      </c>
      <c r="W49" s="717" t="s">
        <v>677</v>
      </c>
      <c r="X49" s="732" t="s">
        <v>624</v>
      </c>
      <c r="Y49" s="716" t="s">
        <v>563</v>
      </c>
      <c r="Z49" s="716" t="s">
        <v>679</v>
      </c>
      <c r="AA49" s="732" t="s">
        <v>539</v>
      </c>
      <c r="AC49" s="723"/>
    </row>
    <row r="50" spans="1:29" s="675" customFormat="1" ht="114" x14ac:dyDescent="0.25">
      <c r="A50" s="733"/>
      <c r="B50" s="720">
        <v>1</v>
      </c>
      <c r="C50" s="720">
        <v>1</v>
      </c>
      <c r="D50" s="720">
        <v>7</v>
      </c>
      <c r="E50" s="720">
        <v>1</v>
      </c>
      <c r="F50" s="720">
        <v>3</v>
      </c>
      <c r="G50" s="720">
        <v>1</v>
      </c>
      <c r="H50" s="720">
        <v>6</v>
      </c>
      <c r="I50" s="749" t="s">
        <v>651</v>
      </c>
      <c r="J50" s="750"/>
      <c r="K50" s="690"/>
      <c r="L50" s="751">
        <v>2</v>
      </c>
      <c r="M50" s="745" t="s">
        <v>18</v>
      </c>
      <c r="N50" s="752">
        <v>17700</v>
      </c>
      <c r="O50" s="714">
        <f>L50*N50</f>
        <v>35400</v>
      </c>
      <c r="P50" s="714"/>
      <c r="Q50" s="714">
        <f t="shared" si="1"/>
        <v>35400</v>
      </c>
      <c r="R50" s="714">
        <f t="shared" si="6"/>
        <v>17700</v>
      </c>
      <c r="S50" s="715" t="s">
        <v>676</v>
      </c>
      <c r="T50" s="716" t="s">
        <v>675</v>
      </c>
      <c r="U50" s="715" t="s">
        <v>519</v>
      </c>
      <c r="V50" s="731" t="s">
        <v>562</v>
      </c>
      <c r="W50" s="717" t="s">
        <v>677</v>
      </c>
      <c r="X50" s="732" t="s">
        <v>624</v>
      </c>
      <c r="Y50" s="716" t="s">
        <v>563</v>
      </c>
      <c r="Z50" s="716" t="s">
        <v>679</v>
      </c>
      <c r="AA50" s="732" t="s">
        <v>539</v>
      </c>
      <c r="AC50" s="723"/>
    </row>
    <row r="51" spans="1:29" s="675" customFormat="1" ht="114" x14ac:dyDescent="0.25">
      <c r="A51" s="733"/>
      <c r="B51" s="720">
        <v>1</v>
      </c>
      <c r="C51" s="720">
        <v>1</v>
      </c>
      <c r="D51" s="720">
        <v>7</v>
      </c>
      <c r="E51" s="720">
        <v>1</v>
      </c>
      <c r="F51" s="720">
        <v>3</v>
      </c>
      <c r="G51" s="720">
        <v>1</v>
      </c>
      <c r="H51" s="720">
        <v>13</v>
      </c>
      <c r="I51" s="753" t="s">
        <v>603</v>
      </c>
      <c r="J51" s="754"/>
      <c r="K51" s="690"/>
      <c r="L51" s="751">
        <v>1</v>
      </c>
      <c r="M51" s="745" t="s">
        <v>531</v>
      </c>
      <c r="N51" s="752">
        <v>23600</v>
      </c>
      <c r="O51" s="714">
        <v>23600</v>
      </c>
      <c r="P51" s="714"/>
      <c r="Q51" s="714">
        <f t="shared" si="1"/>
        <v>23600</v>
      </c>
      <c r="R51" s="714">
        <f t="shared" si="6"/>
        <v>23600</v>
      </c>
      <c r="S51" s="715" t="s">
        <v>537</v>
      </c>
      <c r="T51" s="716" t="s">
        <v>590</v>
      </c>
      <c r="U51" s="715" t="s">
        <v>519</v>
      </c>
      <c r="V51" s="731" t="s">
        <v>562</v>
      </c>
      <c r="W51" s="717" t="s">
        <v>640</v>
      </c>
      <c r="X51" s="732" t="s">
        <v>624</v>
      </c>
      <c r="Y51" s="716" t="s">
        <v>563</v>
      </c>
      <c r="Z51" s="716" t="s">
        <v>674</v>
      </c>
      <c r="AA51" s="732" t="s">
        <v>539</v>
      </c>
      <c r="AC51" s="723"/>
    </row>
    <row r="52" spans="1:29" s="675" customFormat="1" ht="114" x14ac:dyDescent="0.25">
      <c r="A52" s="733"/>
      <c r="B52" s="720">
        <v>1</v>
      </c>
      <c r="C52" s="720">
        <v>1</v>
      </c>
      <c r="D52" s="720">
        <v>7</v>
      </c>
      <c r="E52" s="720">
        <v>1</v>
      </c>
      <c r="F52" s="720">
        <v>3</v>
      </c>
      <c r="G52" s="720">
        <v>1</v>
      </c>
      <c r="H52" s="720">
        <v>6</v>
      </c>
      <c r="I52" s="753" t="s">
        <v>3</v>
      </c>
      <c r="J52" s="754"/>
      <c r="K52" s="690"/>
      <c r="L52" s="751">
        <v>16</v>
      </c>
      <c r="M52" s="745" t="s">
        <v>525</v>
      </c>
      <c r="N52" s="752">
        <v>6000</v>
      </c>
      <c r="O52" s="714">
        <v>96000</v>
      </c>
      <c r="P52" s="714"/>
      <c r="Q52" s="714">
        <f t="shared" si="1"/>
        <v>96000</v>
      </c>
      <c r="R52" s="714">
        <f t="shared" si="6"/>
        <v>6000</v>
      </c>
      <c r="S52" s="715" t="s">
        <v>537</v>
      </c>
      <c r="T52" s="716" t="s">
        <v>590</v>
      </c>
      <c r="U52" s="715" t="s">
        <v>519</v>
      </c>
      <c r="V52" s="731" t="s">
        <v>562</v>
      </c>
      <c r="W52" s="717" t="s">
        <v>640</v>
      </c>
      <c r="X52" s="732" t="s">
        <v>624</v>
      </c>
      <c r="Y52" s="716" t="s">
        <v>563</v>
      </c>
      <c r="Z52" s="716" t="s">
        <v>674</v>
      </c>
      <c r="AA52" s="732" t="s">
        <v>539</v>
      </c>
      <c r="AC52" s="723"/>
    </row>
    <row r="53" spans="1:29" s="675" customFormat="1" ht="114" x14ac:dyDescent="0.25">
      <c r="A53" s="733"/>
      <c r="B53" s="720">
        <v>1</v>
      </c>
      <c r="C53" s="720">
        <v>1</v>
      </c>
      <c r="D53" s="720">
        <v>7</v>
      </c>
      <c r="E53" s="720">
        <v>1</v>
      </c>
      <c r="F53" s="720">
        <v>3</v>
      </c>
      <c r="G53" s="720">
        <v>1</v>
      </c>
      <c r="H53" s="720">
        <v>6</v>
      </c>
      <c r="I53" s="753" t="s">
        <v>649</v>
      </c>
      <c r="J53" s="754"/>
      <c r="K53" s="690"/>
      <c r="L53" s="751">
        <v>11</v>
      </c>
      <c r="M53" s="745" t="s">
        <v>525</v>
      </c>
      <c r="N53" s="752">
        <v>3600</v>
      </c>
      <c r="O53" s="714">
        <v>39600</v>
      </c>
      <c r="P53" s="714"/>
      <c r="Q53" s="714">
        <f t="shared" si="1"/>
        <v>39600</v>
      </c>
      <c r="R53" s="714">
        <f t="shared" si="6"/>
        <v>3600</v>
      </c>
      <c r="S53" s="715" t="s">
        <v>537</v>
      </c>
      <c r="T53" s="716" t="s">
        <v>590</v>
      </c>
      <c r="U53" s="715" t="s">
        <v>519</v>
      </c>
      <c r="V53" s="731" t="s">
        <v>562</v>
      </c>
      <c r="W53" s="717" t="s">
        <v>640</v>
      </c>
      <c r="X53" s="732" t="s">
        <v>624</v>
      </c>
      <c r="Y53" s="716" t="s">
        <v>563</v>
      </c>
      <c r="Z53" s="716" t="s">
        <v>674</v>
      </c>
      <c r="AA53" s="732" t="s">
        <v>539</v>
      </c>
      <c r="AC53" s="723"/>
    </row>
    <row r="54" spans="1:29" s="675" customFormat="1" ht="114" x14ac:dyDescent="0.25">
      <c r="A54" s="733"/>
      <c r="B54" s="720">
        <v>1</v>
      </c>
      <c r="C54" s="720">
        <v>1</v>
      </c>
      <c r="D54" s="720">
        <v>7</v>
      </c>
      <c r="E54" s="720">
        <v>1</v>
      </c>
      <c r="F54" s="720">
        <v>3</v>
      </c>
      <c r="G54" s="720">
        <v>1</v>
      </c>
      <c r="H54" s="720">
        <v>6</v>
      </c>
      <c r="I54" s="753" t="s">
        <v>2</v>
      </c>
      <c r="J54" s="754"/>
      <c r="K54" s="690"/>
      <c r="L54" s="751">
        <v>1</v>
      </c>
      <c r="M54" s="745" t="s">
        <v>525</v>
      </c>
      <c r="N54" s="752">
        <v>35200</v>
      </c>
      <c r="O54" s="714">
        <v>35200</v>
      </c>
      <c r="P54" s="714"/>
      <c r="Q54" s="714">
        <f t="shared" si="1"/>
        <v>35200</v>
      </c>
      <c r="R54" s="714">
        <f t="shared" si="6"/>
        <v>35200</v>
      </c>
      <c r="S54" s="715" t="s">
        <v>537</v>
      </c>
      <c r="T54" s="716" t="s">
        <v>590</v>
      </c>
      <c r="U54" s="715" t="s">
        <v>519</v>
      </c>
      <c r="V54" s="731" t="s">
        <v>562</v>
      </c>
      <c r="W54" s="717" t="s">
        <v>640</v>
      </c>
      <c r="X54" s="732" t="s">
        <v>624</v>
      </c>
      <c r="Y54" s="716" t="s">
        <v>563</v>
      </c>
      <c r="Z54" s="716" t="s">
        <v>674</v>
      </c>
      <c r="AA54" s="732" t="s">
        <v>539</v>
      </c>
      <c r="AC54" s="723"/>
    </row>
    <row r="55" spans="1:29" s="675" customFormat="1" ht="114" x14ac:dyDescent="0.25">
      <c r="A55" s="733"/>
      <c r="B55" s="720">
        <v>1</v>
      </c>
      <c r="C55" s="720">
        <v>1</v>
      </c>
      <c r="D55" s="720">
        <v>7</v>
      </c>
      <c r="E55" s="720">
        <v>1</v>
      </c>
      <c r="F55" s="720">
        <v>3</v>
      </c>
      <c r="G55" s="720">
        <v>1</v>
      </c>
      <c r="H55" s="720">
        <v>6</v>
      </c>
      <c r="I55" s="753" t="s">
        <v>651</v>
      </c>
      <c r="J55" s="754"/>
      <c r="K55" s="690"/>
      <c r="L55" s="751">
        <v>2</v>
      </c>
      <c r="M55" s="745" t="s">
        <v>525</v>
      </c>
      <c r="N55" s="752">
        <v>17700</v>
      </c>
      <c r="O55" s="714">
        <v>35400</v>
      </c>
      <c r="P55" s="714"/>
      <c r="Q55" s="714">
        <f t="shared" si="1"/>
        <v>35400</v>
      </c>
      <c r="R55" s="714">
        <f t="shared" si="6"/>
        <v>17700</v>
      </c>
      <c r="S55" s="715" t="s">
        <v>537</v>
      </c>
      <c r="T55" s="716" t="s">
        <v>590</v>
      </c>
      <c r="U55" s="715" t="s">
        <v>519</v>
      </c>
      <c r="V55" s="731" t="s">
        <v>562</v>
      </c>
      <c r="W55" s="717" t="s">
        <v>640</v>
      </c>
      <c r="X55" s="732" t="s">
        <v>624</v>
      </c>
      <c r="Y55" s="716" t="s">
        <v>563</v>
      </c>
      <c r="Z55" s="716" t="s">
        <v>674</v>
      </c>
      <c r="AA55" s="732" t="s">
        <v>539</v>
      </c>
      <c r="AC55" s="723"/>
    </row>
    <row r="56" spans="1:29" s="675" customFormat="1" ht="114" x14ac:dyDescent="0.25">
      <c r="A56" s="733"/>
      <c r="B56" s="720">
        <v>1</v>
      </c>
      <c r="C56" s="720">
        <v>1</v>
      </c>
      <c r="D56" s="720">
        <v>7</v>
      </c>
      <c r="E56" s="720">
        <v>1</v>
      </c>
      <c r="F56" s="720">
        <v>3</v>
      </c>
      <c r="G56" s="720">
        <v>1</v>
      </c>
      <c r="H56" s="720">
        <v>13</v>
      </c>
      <c r="I56" s="753" t="s">
        <v>603</v>
      </c>
      <c r="J56" s="754"/>
      <c r="K56" s="690"/>
      <c r="L56" s="751">
        <v>2</v>
      </c>
      <c r="M56" s="745" t="s">
        <v>531</v>
      </c>
      <c r="N56" s="752">
        <v>23600</v>
      </c>
      <c r="O56" s="714">
        <f t="shared" ref="O56:O66" si="8">L56*N56</f>
        <v>47200</v>
      </c>
      <c r="P56" s="714"/>
      <c r="Q56" s="714">
        <f t="shared" si="1"/>
        <v>47200</v>
      </c>
      <c r="R56" s="714">
        <f t="shared" si="6"/>
        <v>23600</v>
      </c>
      <c r="S56" s="715" t="s">
        <v>680</v>
      </c>
      <c r="T56" s="716" t="s">
        <v>682</v>
      </c>
      <c r="U56" s="715" t="s">
        <v>519</v>
      </c>
      <c r="V56" s="731" t="s">
        <v>562</v>
      </c>
      <c r="W56" s="717" t="s">
        <v>677</v>
      </c>
      <c r="X56" s="732" t="s">
        <v>624</v>
      </c>
      <c r="Y56" s="716" t="s">
        <v>563</v>
      </c>
      <c r="Z56" s="716" t="s">
        <v>681</v>
      </c>
      <c r="AA56" s="732" t="s">
        <v>539</v>
      </c>
      <c r="AC56" s="723"/>
    </row>
    <row r="57" spans="1:29" s="675" customFormat="1" ht="114" x14ac:dyDescent="0.25">
      <c r="A57" s="733"/>
      <c r="B57" s="720">
        <v>1</v>
      </c>
      <c r="C57" s="720">
        <v>1</v>
      </c>
      <c r="D57" s="720">
        <v>7</v>
      </c>
      <c r="E57" s="720">
        <v>1</v>
      </c>
      <c r="F57" s="720">
        <v>3</v>
      </c>
      <c r="G57" s="720">
        <v>1</v>
      </c>
      <c r="H57" s="720">
        <v>6</v>
      </c>
      <c r="I57" s="753" t="s">
        <v>3</v>
      </c>
      <c r="J57" s="754"/>
      <c r="K57" s="690"/>
      <c r="L57" s="751">
        <v>10</v>
      </c>
      <c r="M57" s="745" t="s">
        <v>525</v>
      </c>
      <c r="N57" s="752">
        <v>6000</v>
      </c>
      <c r="O57" s="714">
        <f t="shared" si="8"/>
        <v>60000</v>
      </c>
      <c r="P57" s="714"/>
      <c r="Q57" s="714">
        <f t="shared" si="1"/>
        <v>60000</v>
      </c>
      <c r="R57" s="714">
        <f t="shared" si="6"/>
        <v>6000</v>
      </c>
      <c r="S57" s="715" t="s">
        <v>680</v>
      </c>
      <c r="T57" s="716" t="s">
        <v>683</v>
      </c>
      <c r="U57" s="715" t="s">
        <v>519</v>
      </c>
      <c r="V57" s="731" t="s">
        <v>562</v>
      </c>
      <c r="W57" s="717" t="s">
        <v>677</v>
      </c>
      <c r="X57" s="732" t="s">
        <v>624</v>
      </c>
      <c r="Y57" s="716" t="s">
        <v>563</v>
      </c>
      <c r="Z57" s="716" t="s">
        <v>681</v>
      </c>
      <c r="AA57" s="732" t="s">
        <v>539</v>
      </c>
      <c r="AC57" s="723"/>
    </row>
    <row r="58" spans="1:29" s="675" customFormat="1" ht="114" x14ac:dyDescent="0.25">
      <c r="A58" s="733"/>
      <c r="B58" s="720">
        <v>1</v>
      </c>
      <c r="C58" s="720">
        <v>1</v>
      </c>
      <c r="D58" s="720">
        <v>7</v>
      </c>
      <c r="E58" s="720">
        <v>1</v>
      </c>
      <c r="F58" s="720">
        <v>3</v>
      </c>
      <c r="G58" s="720">
        <v>1</v>
      </c>
      <c r="H58" s="720">
        <v>6</v>
      </c>
      <c r="I58" s="753" t="s">
        <v>570</v>
      </c>
      <c r="J58" s="754"/>
      <c r="K58" s="690"/>
      <c r="L58" s="751">
        <v>22</v>
      </c>
      <c r="M58" s="745" t="s">
        <v>18</v>
      </c>
      <c r="N58" s="752">
        <v>3600</v>
      </c>
      <c r="O58" s="714">
        <f t="shared" si="8"/>
        <v>79200</v>
      </c>
      <c r="P58" s="714"/>
      <c r="Q58" s="714">
        <f t="shared" si="1"/>
        <v>79200</v>
      </c>
      <c r="R58" s="714">
        <f t="shared" si="6"/>
        <v>3600</v>
      </c>
      <c r="S58" s="715" t="s">
        <v>680</v>
      </c>
      <c r="T58" s="716" t="s">
        <v>682</v>
      </c>
      <c r="U58" s="715" t="s">
        <v>519</v>
      </c>
      <c r="V58" s="731" t="s">
        <v>562</v>
      </c>
      <c r="W58" s="717" t="s">
        <v>677</v>
      </c>
      <c r="X58" s="732" t="s">
        <v>624</v>
      </c>
      <c r="Y58" s="716" t="s">
        <v>563</v>
      </c>
      <c r="Z58" s="716" t="s">
        <v>681</v>
      </c>
      <c r="AA58" s="732" t="s">
        <v>539</v>
      </c>
      <c r="AC58" s="723"/>
    </row>
    <row r="59" spans="1:29" s="675" customFormat="1" ht="114" x14ac:dyDescent="0.25">
      <c r="A59" s="733"/>
      <c r="B59" s="720">
        <v>1</v>
      </c>
      <c r="C59" s="720">
        <v>1</v>
      </c>
      <c r="D59" s="720">
        <v>7</v>
      </c>
      <c r="E59" s="720">
        <v>1</v>
      </c>
      <c r="F59" s="720">
        <v>3</v>
      </c>
      <c r="G59" s="720">
        <v>1</v>
      </c>
      <c r="H59" s="720">
        <v>6</v>
      </c>
      <c r="I59" s="753" t="s">
        <v>2</v>
      </c>
      <c r="J59" s="754"/>
      <c r="K59" s="690"/>
      <c r="L59" s="751">
        <v>1</v>
      </c>
      <c r="M59" s="745" t="s">
        <v>18</v>
      </c>
      <c r="N59" s="752">
        <v>35200</v>
      </c>
      <c r="O59" s="714">
        <f t="shared" si="8"/>
        <v>35200</v>
      </c>
      <c r="P59" s="714"/>
      <c r="Q59" s="714">
        <f t="shared" si="1"/>
        <v>35200</v>
      </c>
      <c r="R59" s="714">
        <f t="shared" si="6"/>
        <v>35200</v>
      </c>
      <c r="S59" s="715" t="s">
        <v>680</v>
      </c>
      <c r="T59" s="716" t="s">
        <v>682</v>
      </c>
      <c r="U59" s="715" t="s">
        <v>519</v>
      </c>
      <c r="V59" s="731" t="s">
        <v>562</v>
      </c>
      <c r="W59" s="717" t="s">
        <v>677</v>
      </c>
      <c r="X59" s="732" t="s">
        <v>624</v>
      </c>
      <c r="Y59" s="716" t="s">
        <v>563</v>
      </c>
      <c r="Z59" s="716" t="s">
        <v>681</v>
      </c>
      <c r="AA59" s="732" t="s">
        <v>539</v>
      </c>
      <c r="AC59" s="723"/>
    </row>
    <row r="60" spans="1:29" s="675" customFormat="1" ht="114" x14ac:dyDescent="0.25">
      <c r="A60" s="733"/>
      <c r="B60" s="720">
        <v>1</v>
      </c>
      <c r="C60" s="720">
        <v>1</v>
      </c>
      <c r="D60" s="720">
        <v>7</v>
      </c>
      <c r="E60" s="720">
        <v>1</v>
      </c>
      <c r="F60" s="720">
        <v>3</v>
      </c>
      <c r="G60" s="720">
        <v>1</v>
      </c>
      <c r="H60" s="720">
        <v>6</v>
      </c>
      <c r="I60" s="753" t="s">
        <v>651</v>
      </c>
      <c r="J60" s="754"/>
      <c r="K60" s="690"/>
      <c r="L60" s="751">
        <v>1</v>
      </c>
      <c r="M60" s="745" t="s">
        <v>18</v>
      </c>
      <c r="N60" s="752">
        <v>17700</v>
      </c>
      <c r="O60" s="714">
        <f t="shared" si="8"/>
        <v>17700</v>
      </c>
      <c r="P60" s="714"/>
      <c r="Q60" s="714">
        <f t="shared" si="1"/>
        <v>17700</v>
      </c>
      <c r="R60" s="714">
        <f t="shared" si="6"/>
        <v>17700</v>
      </c>
      <c r="S60" s="715" t="s">
        <v>680</v>
      </c>
      <c r="T60" s="716" t="s">
        <v>682</v>
      </c>
      <c r="U60" s="715" t="s">
        <v>519</v>
      </c>
      <c r="V60" s="731" t="s">
        <v>562</v>
      </c>
      <c r="W60" s="717" t="s">
        <v>677</v>
      </c>
      <c r="X60" s="732" t="s">
        <v>624</v>
      </c>
      <c r="Y60" s="716" t="s">
        <v>563</v>
      </c>
      <c r="Z60" s="716" t="s">
        <v>681</v>
      </c>
      <c r="AA60" s="732" t="s">
        <v>539</v>
      </c>
      <c r="AC60" s="723"/>
    </row>
    <row r="61" spans="1:29" s="675" customFormat="1" ht="114" x14ac:dyDescent="0.25">
      <c r="A61" s="733"/>
      <c r="B61" s="720">
        <v>1</v>
      </c>
      <c r="C61" s="720">
        <v>1</v>
      </c>
      <c r="D61" s="720">
        <v>7</v>
      </c>
      <c r="E61" s="720">
        <v>1</v>
      </c>
      <c r="F61" s="720">
        <v>3</v>
      </c>
      <c r="G61" s="720">
        <v>1</v>
      </c>
      <c r="H61" s="720">
        <v>13</v>
      </c>
      <c r="I61" s="753" t="s">
        <v>603</v>
      </c>
      <c r="J61" s="754"/>
      <c r="K61" s="690"/>
      <c r="L61" s="751">
        <v>4</v>
      </c>
      <c r="M61" s="745" t="s">
        <v>531</v>
      </c>
      <c r="N61" s="752">
        <v>23600</v>
      </c>
      <c r="O61" s="714">
        <f t="shared" si="8"/>
        <v>94400</v>
      </c>
      <c r="P61" s="714"/>
      <c r="Q61" s="714">
        <f t="shared" si="1"/>
        <v>94400</v>
      </c>
      <c r="R61" s="714">
        <f>Q61/L61</f>
        <v>23600</v>
      </c>
      <c r="S61" s="715" t="s">
        <v>680</v>
      </c>
      <c r="T61" s="716" t="s">
        <v>682</v>
      </c>
      <c r="U61" s="715" t="s">
        <v>519</v>
      </c>
      <c r="V61" s="731" t="s">
        <v>562</v>
      </c>
      <c r="W61" s="717" t="s">
        <v>684</v>
      </c>
      <c r="X61" s="732" t="s">
        <v>624</v>
      </c>
      <c r="Y61" s="716" t="s">
        <v>563</v>
      </c>
      <c r="Z61" s="716" t="s">
        <v>685</v>
      </c>
      <c r="AA61" s="732" t="s">
        <v>539</v>
      </c>
      <c r="AC61" s="723"/>
    </row>
    <row r="62" spans="1:29" s="675" customFormat="1" ht="114" x14ac:dyDescent="0.25">
      <c r="A62" s="733"/>
      <c r="B62" s="720">
        <v>1</v>
      </c>
      <c r="C62" s="720">
        <v>1</v>
      </c>
      <c r="D62" s="720">
        <v>7</v>
      </c>
      <c r="E62" s="720">
        <v>1</v>
      </c>
      <c r="F62" s="720">
        <v>3</v>
      </c>
      <c r="G62" s="720">
        <v>1</v>
      </c>
      <c r="H62" s="720">
        <v>6</v>
      </c>
      <c r="I62" s="753" t="s">
        <v>3</v>
      </c>
      <c r="J62" s="754"/>
      <c r="K62" s="690"/>
      <c r="L62" s="751">
        <v>13</v>
      </c>
      <c r="M62" s="745" t="s">
        <v>525</v>
      </c>
      <c r="N62" s="752">
        <v>6000</v>
      </c>
      <c r="O62" s="714">
        <f t="shared" si="8"/>
        <v>78000</v>
      </c>
      <c r="P62" s="714"/>
      <c r="Q62" s="714">
        <f t="shared" si="1"/>
        <v>78000</v>
      </c>
      <c r="R62" s="714">
        <f t="shared" ref="R62:R113" si="9">Q62/L62</f>
        <v>6000</v>
      </c>
      <c r="S62" s="715" t="s">
        <v>680</v>
      </c>
      <c r="T62" s="716" t="s">
        <v>682</v>
      </c>
      <c r="U62" s="715" t="s">
        <v>519</v>
      </c>
      <c r="V62" s="731" t="s">
        <v>562</v>
      </c>
      <c r="W62" s="717" t="s">
        <v>684</v>
      </c>
      <c r="X62" s="732" t="s">
        <v>624</v>
      </c>
      <c r="Y62" s="716" t="s">
        <v>563</v>
      </c>
      <c r="Z62" s="716" t="s">
        <v>685</v>
      </c>
      <c r="AA62" s="732" t="s">
        <v>539</v>
      </c>
      <c r="AC62" s="723"/>
    </row>
    <row r="63" spans="1:29" s="675" customFormat="1" ht="114" x14ac:dyDescent="0.25">
      <c r="A63" s="733"/>
      <c r="B63" s="720">
        <v>1</v>
      </c>
      <c r="C63" s="720">
        <v>1</v>
      </c>
      <c r="D63" s="720">
        <v>7</v>
      </c>
      <c r="E63" s="720">
        <v>1</v>
      </c>
      <c r="F63" s="720">
        <v>3</v>
      </c>
      <c r="G63" s="720">
        <v>1</v>
      </c>
      <c r="H63" s="720">
        <v>6</v>
      </c>
      <c r="I63" s="753" t="s">
        <v>570</v>
      </c>
      <c r="J63" s="754"/>
      <c r="K63" s="690"/>
      <c r="L63" s="751">
        <v>17</v>
      </c>
      <c r="M63" s="745" t="s">
        <v>18</v>
      </c>
      <c r="N63" s="752">
        <v>3600</v>
      </c>
      <c r="O63" s="714">
        <f t="shared" si="8"/>
        <v>61200</v>
      </c>
      <c r="P63" s="714"/>
      <c r="Q63" s="714">
        <f t="shared" si="1"/>
        <v>61200</v>
      </c>
      <c r="R63" s="714">
        <f t="shared" si="9"/>
        <v>3600</v>
      </c>
      <c r="S63" s="715" t="s">
        <v>680</v>
      </c>
      <c r="T63" s="716" t="s">
        <v>682</v>
      </c>
      <c r="U63" s="715" t="s">
        <v>519</v>
      </c>
      <c r="V63" s="731" t="s">
        <v>562</v>
      </c>
      <c r="W63" s="717" t="s">
        <v>684</v>
      </c>
      <c r="X63" s="732" t="s">
        <v>624</v>
      </c>
      <c r="Y63" s="716" t="s">
        <v>563</v>
      </c>
      <c r="Z63" s="716" t="s">
        <v>685</v>
      </c>
      <c r="AA63" s="732" t="s">
        <v>539</v>
      </c>
      <c r="AC63" s="723"/>
    </row>
    <row r="64" spans="1:29" s="675" customFormat="1" ht="114" x14ac:dyDescent="0.25">
      <c r="A64" s="733"/>
      <c r="B64" s="720">
        <v>1</v>
      </c>
      <c r="C64" s="720">
        <v>1</v>
      </c>
      <c r="D64" s="720">
        <v>7</v>
      </c>
      <c r="E64" s="720">
        <v>1</v>
      </c>
      <c r="F64" s="720">
        <v>3</v>
      </c>
      <c r="G64" s="720">
        <v>1</v>
      </c>
      <c r="H64" s="720">
        <v>6</v>
      </c>
      <c r="I64" s="753" t="s">
        <v>2</v>
      </c>
      <c r="J64" s="754"/>
      <c r="K64" s="690"/>
      <c r="L64" s="751">
        <v>2</v>
      </c>
      <c r="M64" s="745" t="s">
        <v>18</v>
      </c>
      <c r="N64" s="752">
        <v>35200</v>
      </c>
      <c r="O64" s="714">
        <f t="shared" si="8"/>
        <v>70400</v>
      </c>
      <c r="P64" s="714"/>
      <c r="Q64" s="714">
        <f t="shared" si="1"/>
        <v>70400</v>
      </c>
      <c r="R64" s="714">
        <f t="shared" si="9"/>
        <v>35200</v>
      </c>
      <c r="S64" s="715" t="s">
        <v>680</v>
      </c>
      <c r="T64" s="716" t="s">
        <v>682</v>
      </c>
      <c r="U64" s="715" t="s">
        <v>519</v>
      </c>
      <c r="V64" s="731" t="s">
        <v>562</v>
      </c>
      <c r="W64" s="717" t="s">
        <v>684</v>
      </c>
      <c r="X64" s="732" t="s">
        <v>624</v>
      </c>
      <c r="Y64" s="716" t="s">
        <v>563</v>
      </c>
      <c r="Z64" s="716" t="s">
        <v>685</v>
      </c>
      <c r="AA64" s="732" t="s">
        <v>539</v>
      </c>
      <c r="AC64" s="723"/>
    </row>
    <row r="65" spans="1:29" s="675" customFormat="1" ht="114" x14ac:dyDescent="0.25">
      <c r="A65" s="733"/>
      <c r="B65" s="720">
        <v>1</v>
      </c>
      <c r="C65" s="720">
        <v>1</v>
      </c>
      <c r="D65" s="720">
        <v>7</v>
      </c>
      <c r="E65" s="720">
        <v>1</v>
      </c>
      <c r="F65" s="720">
        <v>3</v>
      </c>
      <c r="G65" s="720">
        <v>1</v>
      </c>
      <c r="H65" s="720">
        <v>6</v>
      </c>
      <c r="I65" s="753" t="s">
        <v>651</v>
      </c>
      <c r="J65" s="690"/>
      <c r="K65" s="690"/>
      <c r="L65" s="751">
        <v>2</v>
      </c>
      <c r="M65" s="745" t="s">
        <v>18</v>
      </c>
      <c r="N65" s="752">
        <v>17700</v>
      </c>
      <c r="O65" s="714">
        <f t="shared" si="8"/>
        <v>35400</v>
      </c>
      <c r="P65" s="714"/>
      <c r="Q65" s="714">
        <f t="shared" si="1"/>
        <v>35400</v>
      </c>
      <c r="R65" s="714">
        <f t="shared" si="9"/>
        <v>17700</v>
      </c>
      <c r="S65" s="715" t="s">
        <v>680</v>
      </c>
      <c r="T65" s="716" t="s">
        <v>682</v>
      </c>
      <c r="U65" s="715" t="s">
        <v>519</v>
      </c>
      <c r="V65" s="731" t="s">
        <v>562</v>
      </c>
      <c r="W65" s="717" t="s">
        <v>684</v>
      </c>
      <c r="X65" s="732" t="s">
        <v>624</v>
      </c>
      <c r="Y65" s="716" t="s">
        <v>563</v>
      </c>
      <c r="Z65" s="716" t="s">
        <v>685</v>
      </c>
      <c r="AA65" s="732" t="s">
        <v>539</v>
      </c>
      <c r="AC65" s="723"/>
    </row>
    <row r="66" spans="1:29" s="675" customFormat="1" ht="91.2" x14ac:dyDescent="0.25">
      <c r="A66" s="733"/>
      <c r="B66" s="720">
        <v>1</v>
      </c>
      <c r="C66" s="720">
        <v>1</v>
      </c>
      <c r="D66" s="720">
        <v>7</v>
      </c>
      <c r="E66" s="720">
        <v>1</v>
      </c>
      <c r="F66" s="720">
        <v>3</v>
      </c>
      <c r="G66" s="720">
        <v>1</v>
      </c>
      <c r="H66" s="720">
        <v>6</v>
      </c>
      <c r="I66" s="755" t="s">
        <v>2</v>
      </c>
      <c r="J66" s="750"/>
      <c r="K66" s="690"/>
      <c r="L66" s="751">
        <v>18</v>
      </c>
      <c r="M66" s="745" t="s">
        <v>531</v>
      </c>
      <c r="N66" s="752">
        <v>23600</v>
      </c>
      <c r="O66" s="714">
        <f t="shared" si="8"/>
        <v>424800</v>
      </c>
      <c r="P66" s="714"/>
      <c r="Q66" s="714">
        <f t="shared" si="1"/>
        <v>424800</v>
      </c>
      <c r="R66" s="714">
        <f t="shared" si="9"/>
        <v>23600</v>
      </c>
      <c r="S66" s="715" t="s">
        <v>572</v>
      </c>
      <c r="T66" s="716" t="s">
        <v>568</v>
      </c>
      <c r="U66" s="715" t="s">
        <v>556</v>
      </c>
      <c r="V66" s="731" t="s">
        <v>555</v>
      </c>
      <c r="W66" s="717" t="s">
        <v>660</v>
      </c>
      <c r="X66" s="732" t="s">
        <v>624</v>
      </c>
      <c r="Y66" s="716" t="s">
        <v>532</v>
      </c>
      <c r="Z66" s="716" t="s">
        <v>661</v>
      </c>
      <c r="AA66" s="732" t="s">
        <v>60</v>
      </c>
      <c r="AC66" s="723"/>
    </row>
    <row r="67" spans="1:29" s="675" customFormat="1" ht="91.2" x14ac:dyDescent="0.25">
      <c r="A67" s="733"/>
      <c r="B67" s="720">
        <v>1</v>
      </c>
      <c r="C67" s="720">
        <v>1</v>
      </c>
      <c r="D67" s="720">
        <v>7</v>
      </c>
      <c r="E67" s="720">
        <v>1</v>
      </c>
      <c r="F67" s="720">
        <v>3</v>
      </c>
      <c r="G67" s="720">
        <v>1</v>
      </c>
      <c r="H67" s="720">
        <v>3</v>
      </c>
      <c r="I67" s="756" t="s">
        <v>529</v>
      </c>
      <c r="J67" s="750"/>
      <c r="K67" s="690"/>
      <c r="L67" s="751">
        <v>10</v>
      </c>
      <c r="M67" s="745" t="s">
        <v>524</v>
      </c>
      <c r="N67" s="752">
        <v>47100</v>
      </c>
      <c r="O67" s="714">
        <f t="shared" si="7"/>
        <v>471000</v>
      </c>
      <c r="P67" s="714"/>
      <c r="Q67" s="714">
        <f t="shared" si="1"/>
        <v>471000</v>
      </c>
      <c r="R67" s="714">
        <f t="shared" si="9"/>
        <v>47100</v>
      </c>
      <c r="S67" s="715" t="s">
        <v>572</v>
      </c>
      <c r="T67" s="716" t="s">
        <v>568</v>
      </c>
      <c r="U67" s="715" t="s">
        <v>556</v>
      </c>
      <c r="V67" s="731" t="s">
        <v>555</v>
      </c>
      <c r="W67" s="717" t="s">
        <v>660</v>
      </c>
      <c r="X67" s="732" t="s">
        <v>624</v>
      </c>
      <c r="Y67" s="716" t="s">
        <v>532</v>
      </c>
      <c r="Z67" s="716" t="s">
        <v>661</v>
      </c>
      <c r="AA67" s="732" t="s">
        <v>60</v>
      </c>
      <c r="AC67" s="723"/>
    </row>
    <row r="68" spans="1:29" s="675" customFormat="1" ht="91.2" x14ac:dyDescent="0.25">
      <c r="A68" s="733"/>
      <c r="B68" s="720">
        <v>1</v>
      </c>
      <c r="C68" s="720">
        <v>1</v>
      </c>
      <c r="D68" s="720">
        <v>7</v>
      </c>
      <c r="E68" s="720">
        <v>1</v>
      </c>
      <c r="F68" s="720">
        <v>3</v>
      </c>
      <c r="G68" s="720">
        <v>1</v>
      </c>
      <c r="H68" s="720">
        <v>3</v>
      </c>
      <c r="I68" s="756" t="s">
        <v>530</v>
      </c>
      <c r="J68" s="750"/>
      <c r="K68" s="690"/>
      <c r="L68" s="751">
        <v>10</v>
      </c>
      <c r="M68" s="745" t="s">
        <v>524</v>
      </c>
      <c r="N68" s="752">
        <v>64800</v>
      </c>
      <c r="O68" s="714">
        <f t="shared" si="7"/>
        <v>648000</v>
      </c>
      <c r="P68" s="714"/>
      <c r="Q68" s="714">
        <f t="shared" si="1"/>
        <v>648000</v>
      </c>
      <c r="R68" s="714">
        <f t="shared" si="9"/>
        <v>64800</v>
      </c>
      <c r="S68" s="715" t="s">
        <v>572</v>
      </c>
      <c r="T68" s="716" t="s">
        <v>568</v>
      </c>
      <c r="U68" s="715" t="s">
        <v>556</v>
      </c>
      <c r="V68" s="731" t="s">
        <v>555</v>
      </c>
      <c r="W68" s="717" t="s">
        <v>660</v>
      </c>
      <c r="X68" s="732" t="s">
        <v>624</v>
      </c>
      <c r="Y68" s="716" t="s">
        <v>532</v>
      </c>
      <c r="Z68" s="716" t="s">
        <v>661</v>
      </c>
      <c r="AA68" s="732" t="s">
        <v>60</v>
      </c>
      <c r="AC68" s="723"/>
    </row>
    <row r="69" spans="1:29" s="675" customFormat="1" ht="91.2" x14ac:dyDescent="0.25">
      <c r="A69" s="733"/>
      <c r="B69" s="720">
        <v>1</v>
      </c>
      <c r="C69" s="720">
        <v>1</v>
      </c>
      <c r="D69" s="720">
        <v>7</v>
      </c>
      <c r="E69" s="720">
        <v>1</v>
      </c>
      <c r="F69" s="720">
        <v>3</v>
      </c>
      <c r="G69" s="720">
        <v>1</v>
      </c>
      <c r="H69" s="720">
        <v>6</v>
      </c>
      <c r="I69" s="756" t="s">
        <v>570</v>
      </c>
      <c r="J69" s="750"/>
      <c r="K69" s="690"/>
      <c r="L69" s="751">
        <v>11</v>
      </c>
      <c r="M69" s="745" t="s">
        <v>525</v>
      </c>
      <c r="N69" s="752">
        <v>3600</v>
      </c>
      <c r="O69" s="714">
        <f t="shared" si="7"/>
        <v>39600</v>
      </c>
      <c r="P69" s="714"/>
      <c r="Q69" s="714">
        <f t="shared" si="1"/>
        <v>39600</v>
      </c>
      <c r="R69" s="714">
        <f t="shared" si="9"/>
        <v>3600</v>
      </c>
      <c r="S69" s="715" t="s">
        <v>572</v>
      </c>
      <c r="T69" s="716" t="s">
        <v>568</v>
      </c>
      <c r="U69" s="715" t="s">
        <v>556</v>
      </c>
      <c r="V69" s="731" t="s">
        <v>555</v>
      </c>
      <c r="W69" s="717" t="s">
        <v>660</v>
      </c>
      <c r="X69" s="732" t="s">
        <v>624</v>
      </c>
      <c r="Y69" s="716" t="s">
        <v>532</v>
      </c>
      <c r="Z69" s="716" t="s">
        <v>661</v>
      </c>
      <c r="AA69" s="732" t="s">
        <v>60</v>
      </c>
      <c r="AC69" s="723"/>
    </row>
    <row r="70" spans="1:29" s="675" customFormat="1" ht="91.2" x14ac:dyDescent="0.25">
      <c r="A70" s="733"/>
      <c r="B70" s="720">
        <v>1</v>
      </c>
      <c r="C70" s="720">
        <v>1</v>
      </c>
      <c r="D70" s="720">
        <v>7</v>
      </c>
      <c r="E70" s="720">
        <v>1</v>
      </c>
      <c r="F70" s="720">
        <v>3</v>
      </c>
      <c r="G70" s="720">
        <v>1</v>
      </c>
      <c r="H70" s="720">
        <v>6</v>
      </c>
      <c r="I70" s="756" t="s">
        <v>571</v>
      </c>
      <c r="J70" s="750"/>
      <c r="K70" s="690"/>
      <c r="L70" s="751">
        <v>12</v>
      </c>
      <c r="M70" s="745" t="s">
        <v>525</v>
      </c>
      <c r="N70" s="752">
        <v>6000</v>
      </c>
      <c r="O70" s="714">
        <f t="shared" si="7"/>
        <v>72000</v>
      </c>
      <c r="P70" s="714"/>
      <c r="Q70" s="714">
        <f t="shared" si="1"/>
        <v>72000</v>
      </c>
      <c r="R70" s="714">
        <f t="shared" si="9"/>
        <v>6000</v>
      </c>
      <c r="S70" s="715" t="s">
        <v>572</v>
      </c>
      <c r="T70" s="716" t="s">
        <v>568</v>
      </c>
      <c r="U70" s="715" t="s">
        <v>556</v>
      </c>
      <c r="V70" s="731" t="s">
        <v>555</v>
      </c>
      <c r="W70" s="717" t="s">
        <v>660</v>
      </c>
      <c r="X70" s="732" t="s">
        <v>624</v>
      </c>
      <c r="Y70" s="716" t="s">
        <v>532</v>
      </c>
      <c r="Z70" s="716" t="s">
        <v>661</v>
      </c>
      <c r="AA70" s="732" t="s">
        <v>60</v>
      </c>
      <c r="AC70" s="723"/>
    </row>
    <row r="71" spans="1:29" s="675" customFormat="1" ht="91.2" x14ac:dyDescent="0.25">
      <c r="A71" s="733"/>
      <c r="B71" s="720">
        <v>1</v>
      </c>
      <c r="C71" s="720">
        <v>1</v>
      </c>
      <c r="D71" s="720">
        <v>7</v>
      </c>
      <c r="E71" s="720">
        <v>1</v>
      </c>
      <c r="F71" s="720">
        <v>3</v>
      </c>
      <c r="G71" s="720">
        <v>1</v>
      </c>
      <c r="H71" s="720">
        <v>1</v>
      </c>
      <c r="I71" s="756" t="s">
        <v>545</v>
      </c>
      <c r="J71" s="750"/>
      <c r="K71" s="690"/>
      <c r="L71" s="751">
        <v>2</v>
      </c>
      <c r="M71" s="745" t="s">
        <v>18</v>
      </c>
      <c r="N71" s="752">
        <v>44200</v>
      </c>
      <c r="O71" s="714">
        <f t="shared" si="7"/>
        <v>88400</v>
      </c>
      <c r="P71" s="714"/>
      <c r="Q71" s="714">
        <f t="shared" si="1"/>
        <v>88400</v>
      </c>
      <c r="R71" s="714">
        <f t="shared" si="9"/>
        <v>44200</v>
      </c>
      <c r="S71" s="715" t="s">
        <v>557</v>
      </c>
      <c r="T71" s="716" t="s">
        <v>66</v>
      </c>
      <c r="U71" s="715" t="s">
        <v>556</v>
      </c>
      <c r="V71" s="731" t="s">
        <v>555</v>
      </c>
      <c r="W71" s="717" t="s">
        <v>641</v>
      </c>
      <c r="X71" s="732" t="s">
        <v>624</v>
      </c>
      <c r="Y71" s="716" t="s">
        <v>532</v>
      </c>
      <c r="Z71" s="716" t="s">
        <v>673</v>
      </c>
      <c r="AA71" s="732" t="s">
        <v>60</v>
      </c>
      <c r="AC71" s="723"/>
    </row>
    <row r="72" spans="1:29" s="675" customFormat="1" ht="91.2" x14ac:dyDescent="0.25">
      <c r="A72" s="733"/>
      <c r="B72" s="720">
        <v>1</v>
      </c>
      <c r="C72" s="720">
        <v>1</v>
      </c>
      <c r="D72" s="720">
        <v>7</v>
      </c>
      <c r="E72" s="720">
        <v>1</v>
      </c>
      <c r="F72" s="720">
        <v>3</v>
      </c>
      <c r="G72" s="720">
        <v>1</v>
      </c>
      <c r="H72" s="720">
        <v>1</v>
      </c>
      <c r="I72" s="756" t="s">
        <v>4</v>
      </c>
      <c r="J72" s="750"/>
      <c r="K72" s="690"/>
      <c r="L72" s="751">
        <v>1</v>
      </c>
      <c r="M72" s="745" t="s">
        <v>18</v>
      </c>
      <c r="N72" s="752">
        <v>41300</v>
      </c>
      <c r="O72" s="714">
        <f t="shared" si="7"/>
        <v>41300</v>
      </c>
      <c r="P72" s="714"/>
      <c r="Q72" s="714">
        <f t="shared" si="1"/>
        <v>41300</v>
      </c>
      <c r="R72" s="714">
        <f t="shared" si="9"/>
        <v>41300</v>
      </c>
      <c r="S72" s="715" t="s">
        <v>557</v>
      </c>
      <c r="T72" s="716" t="s">
        <v>66</v>
      </c>
      <c r="U72" s="715" t="s">
        <v>556</v>
      </c>
      <c r="V72" s="731" t="s">
        <v>555</v>
      </c>
      <c r="W72" s="717" t="s">
        <v>641</v>
      </c>
      <c r="X72" s="732" t="s">
        <v>624</v>
      </c>
      <c r="Y72" s="716" t="s">
        <v>532</v>
      </c>
      <c r="Z72" s="716" t="s">
        <v>673</v>
      </c>
      <c r="AA72" s="732" t="s">
        <v>60</v>
      </c>
      <c r="AC72" s="723"/>
    </row>
    <row r="73" spans="1:29" s="675" customFormat="1" ht="91.2" x14ac:dyDescent="0.25">
      <c r="A73" s="733"/>
      <c r="B73" s="720">
        <v>1</v>
      </c>
      <c r="C73" s="720">
        <v>1</v>
      </c>
      <c r="D73" s="720">
        <v>7</v>
      </c>
      <c r="E73" s="720">
        <v>1</v>
      </c>
      <c r="F73" s="720">
        <v>3</v>
      </c>
      <c r="G73" s="720">
        <v>1</v>
      </c>
      <c r="H73" s="720">
        <v>1</v>
      </c>
      <c r="I73" s="756" t="s">
        <v>670</v>
      </c>
      <c r="J73" s="750"/>
      <c r="K73" s="690"/>
      <c r="L73" s="751">
        <v>3</v>
      </c>
      <c r="M73" s="745" t="s">
        <v>18</v>
      </c>
      <c r="N73" s="752">
        <v>21800</v>
      </c>
      <c r="O73" s="714">
        <f t="shared" si="7"/>
        <v>65400</v>
      </c>
      <c r="P73" s="714"/>
      <c r="Q73" s="714">
        <f t="shared" si="1"/>
        <v>65400</v>
      </c>
      <c r="R73" s="714">
        <f t="shared" si="9"/>
        <v>21800</v>
      </c>
      <c r="S73" s="715" t="s">
        <v>557</v>
      </c>
      <c r="T73" s="716" t="s">
        <v>66</v>
      </c>
      <c r="U73" s="715" t="s">
        <v>556</v>
      </c>
      <c r="V73" s="731" t="s">
        <v>555</v>
      </c>
      <c r="W73" s="717" t="s">
        <v>641</v>
      </c>
      <c r="X73" s="732" t="s">
        <v>624</v>
      </c>
      <c r="Y73" s="716" t="s">
        <v>532</v>
      </c>
      <c r="Z73" s="716" t="s">
        <v>673</v>
      </c>
      <c r="AA73" s="732" t="s">
        <v>60</v>
      </c>
      <c r="AC73" s="723"/>
    </row>
    <row r="74" spans="1:29" s="675" customFormat="1" ht="91.2" x14ac:dyDescent="0.25">
      <c r="A74" s="733"/>
      <c r="B74" s="720">
        <v>1</v>
      </c>
      <c r="C74" s="720">
        <v>1</v>
      </c>
      <c r="D74" s="720">
        <v>7</v>
      </c>
      <c r="E74" s="720">
        <v>1</v>
      </c>
      <c r="F74" s="720">
        <v>3</v>
      </c>
      <c r="G74" s="720">
        <v>1</v>
      </c>
      <c r="H74" s="720">
        <v>8</v>
      </c>
      <c r="I74" s="756" t="s">
        <v>602</v>
      </c>
      <c r="J74" s="750"/>
      <c r="K74" s="690"/>
      <c r="L74" s="751">
        <v>5</v>
      </c>
      <c r="M74" s="745" t="s">
        <v>18</v>
      </c>
      <c r="N74" s="752">
        <v>21200</v>
      </c>
      <c r="O74" s="714">
        <f t="shared" si="7"/>
        <v>106000</v>
      </c>
      <c r="P74" s="714"/>
      <c r="Q74" s="714">
        <f t="shared" si="1"/>
        <v>106000</v>
      </c>
      <c r="R74" s="714">
        <f t="shared" si="9"/>
        <v>21200</v>
      </c>
      <c r="S74" s="715" t="s">
        <v>557</v>
      </c>
      <c r="T74" s="716" t="s">
        <v>66</v>
      </c>
      <c r="U74" s="715" t="s">
        <v>556</v>
      </c>
      <c r="V74" s="731" t="s">
        <v>555</v>
      </c>
      <c r="W74" s="717" t="s">
        <v>641</v>
      </c>
      <c r="X74" s="732" t="s">
        <v>624</v>
      </c>
      <c r="Y74" s="716" t="s">
        <v>532</v>
      </c>
      <c r="Z74" s="716" t="s">
        <v>673</v>
      </c>
      <c r="AA74" s="732" t="s">
        <v>60</v>
      </c>
      <c r="AC74" s="723"/>
    </row>
    <row r="75" spans="1:29" s="675" customFormat="1" ht="91.2" x14ac:dyDescent="0.25">
      <c r="A75" s="733"/>
      <c r="B75" s="720">
        <v>1</v>
      </c>
      <c r="C75" s="720">
        <v>1</v>
      </c>
      <c r="D75" s="720">
        <v>7</v>
      </c>
      <c r="E75" s="720">
        <v>1</v>
      </c>
      <c r="F75" s="720">
        <v>3</v>
      </c>
      <c r="G75" s="720">
        <v>1</v>
      </c>
      <c r="H75" s="720">
        <v>10</v>
      </c>
      <c r="I75" s="756" t="s">
        <v>528</v>
      </c>
      <c r="J75" s="750"/>
      <c r="K75" s="690"/>
      <c r="L75" s="751">
        <v>5</v>
      </c>
      <c r="M75" s="745" t="s">
        <v>18</v>
      </c>
      <c r="N75" s="752">
        <v>23600</v>
      </c>
      <c r="O75" s="714">
        <f t="shared" si="7"/>
        <v>118000</v>
      </c>
      <c r="P75" s="714"/>
      <c r="Q75" s="714">
        <f t="shared" si="1"/>
        <v>118000</v>
      </c>
      <c r="R75" s="714">
        <f t="shared" si="9"/>
        <v>23600</v>
      </c>
      <c r="S75" s="715" t="s">
        <v>557</v>
      </c>
      <c r="T75" s="716" t="s">
        <v>66</v>
      </c>
      <c r="U75" s="715" t="s">
        <v>556</v>
      </c>
      <c r="V75" s="731" t="s">
        <v>555</v>
      </c>
      <c r="W75" s="717" t="s">
        <v>641</v>
      </c>
      <c r="X75" s="732" t="s">
        <v>624</v>
      </c>
      <c r="Y75" s="716" t="s">
        <v>532</v>
      </c>
      <c r="Z75" s="716" t="s">
        <v>673</v>
      </c>
      <c r="AA75" s="732" t="s">
        <v>60</v>
      </c>
      <c r="AC75" s="723"/>
    </row>
    <row r="76" spans="1:29" s="675" customFormat="1" ht="91.2" x14ac:dyDescent="0.25">
      <c r="A76" s="733"/>
      <c r="B76" s="720">
        <v>1</v>
      </c>
      <c r="C76" s="720">
        <v>1</v>
      </c>
      <c r="D76" s="720">
        <v>7</v>
      </c>
      <c r="E76" s="720">
        <v>1</v>
      </c>
      <c r="F76" s="720">
        <v>3</v>
      </c>
      <c r="G76" s="720">
        <v>1</v>
      </c>
      <c r="H76" s="720">
        <v>10</v>
      </c>
      <c r="I76" s="756" t="s">
        <v>671</v>
      </c>
      <c r="J76" s="750"/>
      <c r="K76" s="690"/>
      <c r="L76" s="751">
        <v>2</v>
      </c>
      <c r="M76" s="745" t="s">
        <v>18</v>
      </c>
      <c r="N76" s="752">
        <v>28900</v>
      </c>
      <c r="O76" s="714">
        <f t="shared" si="7"/>
        <v>57800</v>
      </c>
      <c r="P76" s="714"/>
      <c r="Q76" s="714">
        <f t="shared" si="1"/>
        <v>57800</v>
      </c>
      <c r="R76" s="714">
        <f t="shared" si="9"/>
        <v>28900</v>
      </c>
      <c r="S76" s="715" t="s">
        <v>557</v>
      </c>
      <c r="T76" s="716" t="s">
        <v>66</v>
      </c>
      <c r="U76" s="715" t="s">
        <v>556</v>
      </c>
      <c r="V76" s="731" t="s">
        <v>555</v>
      </c>
      <c r="W76" s="717" t="s">
        <v>641</v>
      </c>
      <c r="X76" s="732" t="s">
        <v>624</v>
      </c>
      <c r="Y76" s="716" t="s">
        <v>532</v>
      </c>
      <c r="Z76" s="716" t="s">
        <v>673</v>
      </c>
      <c r="AA76" s="732" t="s">
        <v>60</v>
      </c>
      <c r="AC76" s="723"/>
    </row>
    <row r="77" spans="1:29" s="675" customFormat="1" ht="91.2" x14ac:dyDescent="0.25">
      <c r="A77" s="733"/>
      <c r="B77" s="710">
        <v>1</v>
      </c>
      <c r="C77" s="710">
        <v>1</v>
      </c>
      <c r="D77" s="710">
        <v>7</v>
      </c>
      <c r="E77" s="710">
        <v>1</v>
      </c>
      <c r="F77" s="710">
        <v>3</v>
      </c>
      <c r="G77" s="710">
        <v>1</v>
      </c>
      <c r="H77" s="710">
        <v>6</v>
      </c>
      <c r="I77" s="756" t="s">
        <v>3</v>
      </c>
      <c r="J77" s="750"/>
      <c r="K77" s="690"/>
      <c r="L77" s="751">
        <v>30</v>
      </c>
      <c r="M77" s="745" t="s">
        <v>18</v>
      </c>
      <c r="N77" s="752">
        <v>6000</v>
      </c>
      <c r="O77" s="714">
        <f t="shared" si="7"/>
        <v>180000</v>
      </c>
      <c r="P77" s="714"/>
      <c r="Q77" s="714">
        <f t="shared" si="1"/>
        <v>180000</v>
      </c>
      <c r="R77" s="714">
        <f t="shared" si="9"/>
        <v>6000</v>
      </c>
      <c r="S77" s="715" t="s">
        <v>557</v>
      </c>
      <c r="T77" s="716" t="s">
        <v>66</v>
      </c>
      <c r="U77" s="715" t="s">
        <v>556</v>
      </c>
      <c r="V77" s="731" t="s">
        <v>555</v>
      </c>
      <c r="W77" s="717" t="s">
        <v>641</v>
      </c>
      <c r="X77" s="732" t="s">
        <v>624</v>
      </c>
      <c r="Y77" s="716" t="s">
        <v>532</v>
      </c>
      <c r="Z77" s="716" t="s">
        <v>673</v>
      </c>
      <c r="AA77" s="732" t="s">
        <v>60</v>
      </c>
      <c r="AC77" s="723"/>
    </row>
    <row r="78" spans="1:29" s="675" customFormat="1" ht="91.2" x14ac:dyDescent="0.25">
      <c r="A78" s="733"/>
      <c r="B78" s="710">
        <v>1</v>
      </c>
      <c r="C78" s="710">
        <v>1</v>
      </c>
      <c r="D78" s="710">
        <v>7</v>
      </c>
      <c r="E78" s="710">
        <v>1</v>
      </c>
      <c r="F78" s="710">
        <v>3</v>
      </c>
      <c r="G78" s="710">
        <v>1</v>
      </c>
      <c r="H78" s="710">
        <v>6</v>
      </c>
      <c r="I78" s="756" t="s">
        <v>649</v>
      </c>
      <c r="J78" s="750"/>
      <c r="K78" s="690"/>
      <c r="L78" s="751">
        <v>25</v>
      </c>
      <c r="M78" s="745" t="s">
        <v>18</v>
      </c>
      <c r="N78" s="752">
        <v>3600</v>
      </c>
      <c r="O78" s="714">
        <f t="shared" si="7"/>
        <v>90000</v>
      </c>
      <c r="P78" s="714"/>
      <c r="Q78" s="714">
        <f t="shared" si="1"/>
        <v>90000</v>
      </c>
      <c r="R78" s="714">
        <f t="shared" si="9"/>
        <v>3600</v>
      </c>
      <c r="S78" s="715" t="s">
        <v>557</v>
      </c>
      <c r="T78" s="716" t="s">
        <v>66</v>
      </c>
      <c r="U78" s="715" t="s">
        <v>556</v>
      </c>
      <c r="V78" s="731" t="s">
        <v>555</v>
      </c>
      <c r="W78" s="717" t="s">
        <v>641</v>
      </c>
      <c r="X78" s="732" t="s">
        <v>624</v>
      </c>
      <c r="Y78" s="716" t="s">
        <v>532</v>
      </c>
      <c r="Z78" s="716" t="s">
        <v>673</v>
      </c>
      <c r="AA78" s="732" t="s">
        <v>60</v>
      </c>
      <c r="AC78" s="723"/>
    </row>
    <row r="79" spans="1:29" s="675" customFormat="1" ht="91.2" x14ac:dyDescent="0.25">
      <c r="A79" s="733"/>
      <c r="B79" s="710">
        <v>1</v>
      </c>
      <c r="C79" s="710">
        <v>1</v>
      </c>
      <c r="D79" s="710">
        <v>7</v>
      </c>
      <c r="E79" s="710">
        <v>1</v>
      </c>
      <c r="F79" s="710">
        <v>3</v>
      </c>
      <c r="G79" s="710">
        <v>1</v>
      </c>
      <c r="H79" s="710">
        <v>6</v>
      </c>
      <c r="I79" s="756" t="s">
        <v>650</v>
      </c>
      <c r="J79" s="750"/>
      <c r="K79" s="690"/>
      <c r="L79" s="751">
        <v>25</v>
      </c>
      <c r="M79" s="745" t="s">
        <v>18</v>
      </c>
      <c r="N79" s="752">
        <v>10400</v>
      </c>
      <c r="O79" s="714">
        <f t="shared" si="7"/>
        <v>260000</v>
      </c>
      <c r="P79" s="714"/>
      <c r="Q79" s="714">
        <f t="shared" si="1"/>
        <v>260000</v>
      </c>
      <c r="R79" s="714">
        <f t="shared" si="9"/>
        <v>10400</v>
      </c>
      <c r="S79" s="715" t="s">
        <v>557</v>
      </c>
      <c r="T79" s="716" t="s">
        <v>66</v>
      </c>
      <c r="U79" s="715" t="s">
        <v>556</v>
      </c>
      <c r="V79" s="731" t="s">
        <v>555</v>
      </c>
      <c r="W79" s="717" t="s">
        <v>641</v>
      </c>
      <c r="X79" s="732" t="s">
        <v>624</v>
      </c>
      <c r="Y79" s="716" t="s">
        <v>532</v>
      </c>
      <c r="Z79" s="716" t="s">
        <v>673</v>
      </c>
      <c r="AA79" s="732" t="s">
        <v>60</v>
      </c>
      <c r="AC79" s="723"/>
    </row>
    <row r="80" spans="1:29" s="675" customFormat="1" ht="91.2" x14ac:dyDescent="0.25">
      <c r="A80" s="733"/>
      <c r="B80" s="710">
        <v>1</v>
      </c>
      <c r="C80" s="710">
        <v>1</v>
      </c>
      <c r="D80" s="710">
        <v>7</v>
      </c>
      <c r="E80" s="710">
        <v>1</v>
      </c>
      <c r="F80" s="710">
        <v>3</v>
      </c>
      <c r="G80" s="710">
        <v>1</v>
      </c>
      <c r="H80" s="710">
        <v>6</v>
      </c>
      <c r="I80" s="756" t="s">
        <v>651</v>
      </c>
      <c r="J80" s="750"/>
      <c r="K80" s="690"/>
      <c r="L80" s="751">
        <v>23</v>
      </c>
      <c r="M80" s="745" t="s">
        <v>18</v>
      </c>
      <c r="N80" s="752">
        <v>17700</v>
      </c>
      <c r="O80" s="714">
        <f t="shared" si="7"/>
        <v>407100</v>
      </c>
      <c r="P80" s="714"/>
      <c r="Q80" s="714">
        <f t="shared" si="1"/>
        <v>407100</v>
      </c>
      <c r="R80" s="714">
        <f t="shared" si="9"/>
        <v>17700</v>
      </c>
      <c r="S80" s="715" t="s">
        <v>557</v>
      </c>
      <c r="T80" s="716" t="s">
        <v>66</v>
      </c>
      <c r="U80" s="715" t="s">
        <v>556</v>
      </c>
      <c r="V80" s="731" t="s">
        <v>555</v>
      </c>
      <c r="W80" s="717" t="s">
        <v>641</v>
      </c>
      <c r="X80" s="732" t="s">
        <v>624</v>
      </c>
      <c r="Y80" s="716" t="s">
        <v>532</v>
      </c>
      <c r="Z80" s="716" t="s">
        <v>673</v>
      </c>
      <c r="AA80" s="732" t="s">
        <v>60</v>
      </c>
      <c r="AC80" s="723"/>
    </row>
    <row r="81" spans="1:29" s="675" customFormat="1" ht="91.2" x14ac:dyDescent="0.25">
      <c r="A81" s="733"/>
      <c r="B81" s="720">
        <v>1</v>
      </c>
      <c r="C81" s="720">
        <v>1</v>
      </c>
      <c r="D81" s="720">
        <v>7</v>
      </c>
      <c r="E81" s="720">
        <v>1</v>
      </c>
      <c r="F81" s="720">
        <v>3</v>
      </c>
      <c r="G81" s="720">
        <v>1</v>
      </c>
      <c r="H81" s="720">
        <v>8</v>
      </c>
      <c r="I81" s="756" t="s">
        <v>672</v>
      </c>
      <c r="J81" s="750"/>
      <c r="K81" s="690"/>
      <c r="L81" s="751">
        <v>5</v>
      </c>
      <c r="M81" s="745" t="s">
        <v>18</v>
      </c>
      <c r="N81" s="752">
        <v>29500</v>
      </c>
      <c r="O81" s="714">
        <f t="shared" si="7"/>
        <v>147500</v>
      </c>
      <c r="P81" s="714"/>
      <c r="Q81" s="714">
        <f t="shared" si="1"/>
        <v>147500</v>
      </c>
      <c r="R81" s="714">
        <f t="shared" si="9"/>
        <v>29500</v>
      </c>
      <c r="S81" s="715" t="s">
        <v>557</v>
      </c>
      <c r="T81" s="716" t="s">
        <v>66</v>
      </c>
      <c r="U81" s="715" t="s">
        <v>556</v>
      </c>
      <c r="V81" s="731" t="s">
        <v>555</v>
      </c>
      <c r="W81" s="717" t="s">
        <v>641</v>
      </c>
      <c r="X81" s="732" t="s">
        <v>624</v>
      </c>
      <c r="Y81" s="716" t="s">
        <v>532</v>
      </c>
      <c r="Z81" s="716" t="s">
        <v>673</v>
      </c>
      <c r="AA81" s="732" t="s">
        <v>60</v>
      </c>
      <c r="AC81" s="723"/>
    </row>
    <row r="82" spans="1:29" s="675" customFormat="1" ht="91.2" x14ac:dyDescent="0.25">
      <c r="A82" s="733"/>
      <c r="B82" s="720">
        <v>1</v>
      </c>
      <c r="C82" s="720">
        <v>1</v>
      </c>
      <c r="D82" s="720">
        <v>7</v>
      </c>
      <c r="E82" s="709">
        <v>1</v>
      </c>
      <c r="F82" s="709">
        <v>3</v>
      </c>
      <c r="G82" s="709">
        <v>1</v>
      </c>
      <c r="H82" s="709">
        <v>1</v>
      </c>
      <c r="I82" s="737" t="s">
        <v>686</v>
      </c>
      <c r="J82" s="690"/>
      <c r="K82" s="690"/>
      <c r="L82" s="751">
        <v>10</v>
      </c>
      <c r="M82" s="745" t="s">
        <v>18</v>
      </c>
      <c r="N82" s="752">
        <v>4800</v>
      </c>
      <c r="O82" s="714">
        <f t="shared" si="7"/>
        <v>48000</v>
      </c>
      <c r="P82" s="714"/>
      <c r="Q82" s="714">
        <f t="shared" si="1"/>
        <v>48000</v>
      </c>
      <c r="R82" s="714">
        <f t="shared" si="9"/>
        <v>4800</v>
      </c>
      <c r="S82" s="739" t="s">
        <v>688</v>
      </c>
      <c r="T82" s="740" t="s">
        <v>689</v>
      </c>
      <c r="U82" s="715" t="s">
        <v>556</v>
      </c>
      <c r="V82" s="731" t="s">
        <v>555</v>
      </c>
      <c r="W82" s="717" t="s">
        <v>690</v>
      </c>
      <c r="X82" s="732" t="s">
        <v>624</v>
      </c>
      <c r="Y82" s="716" t="s">
        <v>563</v>
      </c>
      <c r="Z82" s="716" t="s">
        <v>691</v>
      </c>
      <c r="AA82" s="732" t="s">
        <v>540</v>
      </c>
      <c r="AC82" s="723"/>
    </row>
    <row r="83" spans="1:29" s="675" customFormat="1" ht="91.2" x14ac:dyDescent="0.25">
      <c r="A83" s="733"/>
      <c r="B83" s="720">
        <v>1</v>
      </c>
      <c r="C83" s="720">
        <v>1</v>
      </c>
      <c r="D83" s="720">
        <v>7</v>
      </c>
      <c r="E83" s="709">
        <v>1</v>
      </c>
      <c r="F83" s="709">
        <v>3</v>
      </c>
      <c r="G83" s="709">
        <v>1</v>
      </c>
      <c r="H83" s="710">
        <v>13</v>
      </c>
      <c r="I83" s="742" t="s">
        <v>569</v>
      </c>
      <c r="J83" s="730"/>
      <c r="K83" s="690"/>
      <c r="L83" s="751">
        <v>3</v>
      </c>
      <c r="M83" s="745" t="s">
        <v>531</v>
      </c>
      <c r="N83" s="752">
        <v>41300</v>
      </c>
      <c r="O83" s="714">
        <f t="shared" si="7"/>
        <v>123900</v>
      </c>
      <c r="P83" s="714"/>
      <c r="Q83" s="714">
        <f t="shared" si="1"/>
        <v>123900</v>
      </c>
      <c r="R83" s="714">
        <f t="shared" si="9"/>
        <v>41300</v>
      </c>
      <c r="S83" s="739" t="s">
        <v>688</v>
      </c>
      <c r="T83" s="740" t="s">
        <v>689</v>
      </c>
      <c r="U83" s="715" t="s">
        <v>556</v>
      </c>
      <c r="V83" s="731" t="s">
        <v>555</v>
      </c>
      <c r="W83" s="717" t="s">
        <v>690</v>
      </c>
      <c r="X83" s="732" t="s">
        <v>624</v>
      </c>
      <c r="Y83" s="716" t="s">
        <v>563</v>
      </c>
      <c r="Z83" s="716" t="s">
        <v>691</v>
      </c>
      <c r="AA83" s="732" t="s">
        <v>540</v>
      </c>
      <c r="AC83" s="723"/>
    </row>
    <row r="84" spans="1:29" s="675" customFormat="1" ht="91.2" x14ac:dyDescent="0.25">
      <c r="A84" s="733"/>
      <c r="B84" s="710">
        <v>1</v>
      </c>
      <c r="C84" s="710">
        <v>1</v>
      </c>
      <c r="D84" s="710">
        <v>7</v>
      </c>
      <c r="E84" s="710">
        <v>1</v>
      </c>
      <c r="F84" s="710">
        <v>3</v>
      </c>
      <c r="G84" s="710">
        <v>1</v>
      </c>
      <c r="H84" s="710">
        <v>6</v>
      </c>
      <c r="I84" s="756" t="s">
        <v>3</v>
      </c>
      <c r="J84" s="750"/>
      <c r="K84" s="690"/>
      <c r="L84" s="751">
        <v>14</v>
      </c>
      <c r="M84" s="745" t="s">
        <v>18</v>
      </c>
      <c r="N84" s="752">
        <v>6000</v>
      </c>
      <c r="O84" s="714">
        <f t="shared" si="7"/>
        <v>84000</v>
      </c>
      <c r="P84" s="714"/>
      <c r="Q84" s="714">
        <f t="shared" ref="Q84:Q191" si="10">O84+P84</f>
        <v>84000</v>
      </c>
      <c r="R84" s="714">
        <f t="shared" si="9"/>
        <v>6000</v>
      </c>
      <c r="S84" s="739" t="s">
        <v>688</v>
      </c>
      <c r="T84" s="740" t="s">
        <v>689</v>
      </c>
      <c r="U84" s="715" t="s">
        <v>556</v>
      </c>
      <c r="V84" s="731" t="s">
        <v>555</v>
      </c>
      <c r="W84" s="717" t="s">
        <v>690</v>
      </c>
      <c r="X84" s="732" t="s">
        <v>624</v>
      </c>
      <c r="Y84" s="716" t="s">
        <v>563</v>
      </c>
      <c r="Z84" s="716" t="s">
        <v>691</v>
      </c>
      <c r="AA84" s="732" t="s">
        <v>540</v>
      </c>
      <c r="AC84" s="723"/>
    </row>
    <row r="85" spans="1:29" s="675" customFormat="1" ht="91.2" x14ac:dyDescent="0.25">
      <c r="A85" s="733"/>
      <c r="B85" s="710">
        <v>1</v>
      </c>
      <c r="C85" s="710">
        <v>1</v>
      </c>
      <c r="D85" s="710">
        <v>7</v>
      </c>
      <c r="E85" s="710">
        <v>1</v>
      </c>
      <c r="F85" s="710">
        <v>3</v>
      </c>
      <c r="G85" s="710">
        <v>1</v>
      </c>
      <c r="H85" s="710">
        <v>1</v>
      </c>
      <c r="I85" s="756" t="s">
        <v>687</v>
      </c>
      <c r="J85" s="750"/>
      <c r="K85" s="690"/>
      <c r="L85" s="751">
        <v>15</v>
      </c>
      <c r="M85" s="745" t="s">
        <v>527</v>
      </c>
      <c r="N85" s="752">
        <v>6000</v>
      </c>
      <c r="O85" s="714">
        <f t="shared" si="7"/>
        <v>90000</v>
      </c>
      <c r="P85" s="714"/>
      <c r="Q85" s="714">
        <f t="shared" si="10"/>
        <v>90000</v>
      </c>
      <c r="R85" s="714">
        <f t="shared" si="9"/>
        <v>6000</v>
      </c>
      <c r="S85" s="739" t="s">
        <v>688</v>
      </c>
      <c r="T85" s="740" t="s">
        <v>689</v>
      </c>
      <c r="U85" s="715" t="s">
        <v>556</v>
      </c>
      <c r="V85" s="731" t="s">
        <v>555</v>
      </c>
      <c r="W85" s="717" t="s">
        <v>690</v>
      </c>
      <c r="X85" s="732" t="s">
        <v>624</v>
      </c>
      <c r="Y85" s="716" t="s">
        <v>563</v>
      </c>
      <c r="Z85" s="716" t="s">
        <v>691</v>
      </c>
      <c r="AA85" s="732" t="s">
        <v>540</v>
      </c>
      <c r="AC85" s="723"/>
    </row>
    <row r="86" spans="1:29" s="675" customFormat="1" ht="91.2" x14ac:dyDescent="0.25">
      <c r="A86" s="733"/>
      <c r="B86" s="710">
        <v>1</v>
      </c>
      <c r="C86" s="710">
        <v>1</v>
      </c>
      <c r="D86" s="710">
        <v>7</v>
      </c>
      <c r="E86" s="710">
        <v>1</v>
      </c>
      <c r="F86" s="710">
        <v>3</v>
      </c>
      <c r="G86" s="710">
        <v>1</v>
      </c>
      <c r="H86" s="710">
        <v>6</v>
      </c>
      <c r="I86" s="756" t="s">
        <v>651</v>
      </c>
      <c r="J86" s="750"/>
      <c r="K86" s="690"/>
      <c r="L86" s="751">
        <v>10</v>
      </c>
      <c r="M86" s="745" t="s">
        <v>18</v>
      </c>
      <c r="N86" s="752">
        <v>17700</v>
      </c>
      <c r="O86" s="714">
        <f t="shared" si="7"/>
        <v>177000</v>
      </c>
      <c r="P86" s="714"/>
      <c r="Q86" s="714">
        <f t="shared" si="10"/>
        <v>177000</v>
      </c>
      <c r="R86" s="714">
        <f t="shared" si="9"/>
        <v>17700</v>
      </c>
      <c r="S86" s="739" t="s">
        <v>688</v>
      </c>
      <c r="T86" s="740" t="s">
        <v>689</v>
      </c>
      <c r="U86" s="715" t="s">
        <v>556</v>
      </c>
      <c r="V86" s="731" t="s">
        <v>555</v>
      </c>
      <c r="W86" s="717" t="s">
        <v>690</v>
      </c>
      <c r="X86" s="732" t="s">
        <v>624</v>
      </c>
      <c r="Y86" s="716" t="s">
        <v>563</v>
      </c>
      <c r="Z86" s="716" t="s">
        <v>691</v>
      </c>
      <c r="AA86" s="732" t="s">
        <v>540</v>
      </c>
      <c r="AC86" s="723"/>
    </row>
    <row r="87" spans="1:29" s="675" customFormat="1" ht="114" x14ac:dyDescent="0.25">
      <c r="A87" s="733"/>
      <c r="B87" s="710">
        <v>1</v>
      </c>
      <c r="C87" s="710">
        <v>1</v>
      </c>
      <c r="D87" s="710">
        <v>7</v>
      </c>
      <c r="E87" s="710">
        <v>1</v>
      </c>
      <c r="F87" s="710">
        <v>3</v>
      </c>
      <c r="G87" s="710">
        <v>1</v>
      </c>
      <c r="H87" s="710">
        <v>6</v>
      </c>
      <c r="I87" s="756" t="s">
        <v>3</v>
      </c>
      <c r="J87" s="750"/>
      <c r="K87" s="690"/>
      <c r="L87" s="751">
        <f>24+18+12</f>
        <v>54</v>
      </c>
      <c r="M87" s="745" t="s">
        <v>18</v>
      </c>
      <c r="N87" s="752">
        <v>6000</v>
      </c>
      <c r="O87" s="714">
        <f t="shared" si="7"/>
        <v>324000</v>
      </c>
      <c r="P87" s="714"/>
      <c r="Q87" s="714">
        <f t="shared" si="10"/>
        <v>324000</v>
      </c>
      <c r="R87" s="714">
        <f t="shared" si="9"/>
        <v>6000</v>
      </c>
      <c r="S87" s="739" t="s">
        <v>692</v>
      </c>
      <c r="T87" s="716" t="s">
        <v>693</v>
      </c>
      <c r="U87" s="715" t="s">
        <v>556</v>
      </c>
      <c r="V87" s="731" t="s">
        <v>555</v>
      </c>
      <c r="W87" s="717" t="s">
        <v>643</v>
      </c>
      <c r="X87" s="732" t="s">
        <v>624</v>
      </c>
      <c r="Y87" s="716" t="s">
        <v>644</v>
      </c>
      <c r="Z87" s="716" t="s">
        <v>694</v>
      </c>
      <c r="AA87" s="732" t="s">
        <v>541</v>
      </c>
      <c r="AC87" s="723"/>
    </row>
    <row r="88" spans="1:29" s="675" customFormat="1" ht="114" x14ac:dyDescent="0.25">
      <c r="A88" s="733"/>
      <c r="B88" s="710">
        <v>1</v>
      </c>
      <c r="C88" s="710">
        <v>1</v>
      </c>
      <c r="D88" s="710">
        <v>7</v>
      </c>
      <c r="E88" s="710">
        <v>1</v>
      </c>
      <c r="F88" s="710">
        <v>3</v>
      </c>
      <c r="G88" s="710">
        <v>1</v>
      </c>
      <c r="H88" s="710">
        <v>6</v>
      </c>
      <c r="I88" s="756" t="s">
        <v>649</v>
      </c>
      <c r="J88" s="750"/>
      <c r="K88" s="690"/>
      <c r="L88" s="751">
        <f>24+24</f>
        <v>48</v>
      </c>
      <c r="M88" s="745" t="s">
        <v>18</v>
      </c>
      <c r="N88" s="752">
        <v>3600</v>
      </c>
      <c r="O88" s="714">
        <f t="shared" si="7"/>
        <v>172800</v>
      </c>
      <c r="P88" s="714"/>
      <c r="Q88" s="714">
        <f t="shared" si="10"/>
        <v>172800</v>
      </c>
      <c r="R88" s="714">
        <f t="shared" si="9"/>
        <v>3600</v>
      </c>
      <c r="S88" s="739" t="s">
        <v>692</v>
      </c>
      <c r="T88" s="716" t="s">
        <v>693</v>
      </c>
      <c r="U88" s="715" t="s">
        <v>556</v>
      </c>
      <c r="V88" s="731" t="s">
        <v>555</v>
      </c>
      <c r="W88" s="717" t="s">
        <v>643</v>
      </c>
      <c r="X88" s="732" t="s">
        <v>624</v>
      </c>
      <c r="Y88" s="716" t="s">
        <v>644</v>
      </c>
      <c r="Z88" s="716" t="s">
        <v>694</v>
      </c>
      <c r="AA88" s="732" t="s">
        <v>541</v>
      </c>
      <c r="AC88" s="723"/>
    </row>
    <row r="89" spans="1:29" s="675" customFormat="1" ht="114" x14ac:dyDescent="0.25">
      <c r="A89" s="733"/>
      <c r="B89" s="710">
        <v>1</v>
      </c>
      <c r="C89" s="710">
        <v>1</v>
      </c>
      <c r="D89" s="710">
        <v>7</v>
      </c>
      <c r="E89" s="710">
        <v>1</v>
      </c>
      <c r="F89" s="710">
        <v>3</v>
      </c>
      <c r="G89" s="710">
        <v>1</v>
      </c>
      <c r="H89" s="710">
        <v>6</v>
      </c>
      <c r="I89" s="756" t="s">
        <v>650</v>
      </c>
      <c r="J89" s="750"/>
      <c r="K89" s="690"/>
      <c r="L89" s="751">
        <f>20+14+16</f>
        <v>50</v>
      </c>
      <c r="M89" s="745" t="s">
        <v>18</v>
      </c>
      <c r="N89" s="752">
        <v>10400</v>
      </c>
      <c r="O89" s="714">
        <f t="shared" si="7"/>
        <v>520000</v>
      </c>
      <c r="P89" s="714"/>
      <c r="Q89" s="714">
        <f t="shared" si="10"/>
        <v>520000</v>
      </c>
      <c r="R89" s="714">
        <f t="shared" si="9"/>
        <v>10400</v>
      </c>
      <c r="S89" s="739" t="s">
        <v>692</v>
      </c>
      <c r="T89" s="716" t="s">
        <v>693</v>
      </c>
      <c r="U89" s="715" t="s">
        <v>556</v>
      </c>
      <c r="V89" s="731" t="s">
        <v>555</v>
      </c>
      <c r="W89" s="717" t="s">
        <v>643</v>
      </c>
      <c r="X89" s="732" t="s">
        <v>624</v>
      </c>
      <c r="Y89" s="716" t="s">
        <v>644</v>
      </c>
      <c r="Z89" s="716" t="s">
        <v>694</v>
      </c>
      <c r="AA89" s="732" t="s">
        <v>541</v>
      </c>
      <c r="AC89" s="723"/>
    </row>
    <row r="90" spans="1:29" s="675" customFormat="1" ht="114" x14ac:dyDescent="0.25">
      <c r="A90" s="733"/>
      <c r="B90" s="720">
        <v>1</v>
      </c>
      <c r="C90" s="720">
        <v>1</v>
      </c>
      <c r="D90" s="720">
        <v>7</v>
      </c>
      <c r="E90" s="709">
        <v>1</v>
      </c>
      <c r="F90" s="709">
        <v>3</v>
      </c>
      <c r="G90" s="709">
        <v>1</v>
      </c>
      <c r="H90" s="710">
        <v>13</v>
      </c>
      <c r="I90" s="742" t="s">
        <v>569</v>
      </c>
      <c r="J90" s="750"/>
      <c r="K90" s="690"/>
      <c r="L90" s="751">
        <v>6</v>
      </c>
      <c r="M90" s="745" t="s">
        <v>531</v>
      </c>
      <c r="N90" s="752">
        <v>23600</v>
      </c>
      <c r="O90" s="714">
        <f t="shared" si="7"/>
        <v>141600</v>
      </c>
      <c r="P90" s="714"/>
      <c r="Q90" s="714">
        <f t="shared" si="10"/>
        <v>141600</v>
      </c>
      <c r="R90" s="714">
        <f t="shared" si="9"/>
        <v>23600</v>
      </c>
      <c r="S90" s="739" t="s">
        <v>692</v>
      </c>
      <c r="T90" s="716" t="s">
        <v>693</v>
      </c>
      <c r="U90" s="715" t="s">
        <v>556</v>
      </c>
      <c r="V90" s="731" t="s">
        <v>555</v>
      </c>
      <c r="W90" s="717" t="s">
        <v>643</v>
      </c>
      <c r="X90" s="732" t="s">
        <v>624</v>
      </c>
      <c r="Y90" s="716" t="s">
        <v>644</v>
      </c>
      <c r="Z90" s="716" t="s">
        <v>694</v>
      </c>
      <c r="AA90" s="732" t="s">
        <v>541</v>
      </c>
      <c r="AC90" s="723"/>
    </row>
    <row r="91" spans="1:29" s="675" customFormat="1" ht="114" x14ac:dyDescent="0.25">
      <c r="A91" s="733"/>
      <c r="B91" s="710">
        <v>1</v>
      </c>
      <c r="C91" s="710">
        <v>1</v>
      </c>
      <c r="D91" s="710">
        <v>7</v>
      </c>
      <c r="E91" s="710">
        <v>1</v>
      </c>
      <c r="F91" s="710">
        <v>3</v>
      </c>
      <c r="G91" s="710">
        <v>1</v>
      </c>
      <c r="H91" s="710">
        <v>6</v>
      </c>
      <c r="I91" s="756" t="s">
        <v>651</v>
      </c>
      <c r="J91" s="750"/>
      <c r="K91" s="690"/>
      <c r="L91" s="751">
        <f>6</f>
        <v>6</v>
      </c>
      <c r="M91" s="745" t="s">
        <v>18</v>
      </c>
      <c r="N91" s="752">
        <v>17700</v>
      </c>
      <c r="O91" s="714">
        <f t="shared" si="7"/>
        <v>106200</v>
      </c>
      <c r="P91" s="714"/>
      <c r="Q91" s="714">
        <f t="shared" si="10"/>
        <v>106200</v>
      </c>
      <c r="R91" s="714">
        <f t="shared" si="9"/>
        <v>17700</v>
      </c>
      <c r="S91" s="739" t="s">
        <v>692</v>
      </c>
      <c r="T91" s="716" t="s">
        <v>693</v>
      </c>
      <c r="U91" s="715" t="s">
        <v>556</v>
      </c>
      <c r="V91" s="731" t="s">
        <v>555</v>
      </c>
      <c r="W91" s="717" t="s">
        <v>643</v>
      </c>
      <c r="X91" s="732" t="s">
        <v>624</v>
      </c>
      <c r="Y91" s="716" t="s">
        <v>644</v>
      </c>
      <c r="Z91" s="716" t="s">
        <v>694</v>
      </c>
      <c r="AA91" s="732" t="s">
        <v>541</v>
      </c>
      <c r="AC91" s="723"/>
    </row>
    <row r="92" spans="1:29" s="675" customFormat="1" ht="114" x14ac:dyDescent="0.25">
      <c r="A92" s="733"/>
      <c r="B92" s="710">
        <v>1</v>
      </c>
      <c r="C92" s="710">
        <v>1</v>
      </c>
      <c r="D92" s="710">
        <v>7</v>
      </c>
      <c r="E92" s="710">
        <v>1</v>
      </c>
      <c r="F92" s="710">
        <v>3</v>
      </c>
      <c r="G92" s="710">
        <v>1</v>
      </c>
      <c r="H92" s="710">
        <v>8</v>
      </c>
      <c r="I92" s="739" t="s">
        <v>74</v>
      </c>
      <c r="J92" s="750"/>
      <c r="K92" s="690"/>
      <c r="L92" s="751">
        <v>2</v>
      </c>
      <c r="M92" s="745" t="s">
        <v>18</v>
      </c>
      <c r="N92" s="752">
        <v>21200</v>
      </c>
      <c r="O92" s="714">
        <f t="shared" si="7"/>
        <v>42400</v>
      </c>
      <c r="P92" s="714"/>
      <c r="Q92" s="714">
        <f t="shared" si="10"/>
        <v>42400</v>
      </c>
      <c r="R92" s="714">
        <f t="shared" si="9"/>
        <v>21200</v>
      </c>
      <c r="S92" s="739" t="s">
        <v>692</v>
      </c>
      <c r="T92" s="716" t="s">
        <v>693</v>
      </c>
      <c r="U92" s="715" t="s">
        <v>556</v>
      </c>
      <c r="V92" s="731" t="s">
        <v>555</v>
      </c>
      <c r="W92" s="717" t="s">
        <v>643</v>
      </c>
      <c r="X92" s="732" t="s">
        <v>624</v>
      </c>
      <c r="Y92" s="716" t="s">
        <v>644</v>
      </c>
      <c r="Z92" s="716" t="s">
        <v>694</v>
      </c>
      <c r="AA92" s="732" t="s">
        <v>541</v>
      </c>
      <c r="AC92" s="723"/>
    </row>
    <row r="93" spans="1:29" s="675" customFormat="1" ht="114" x14ac:dyDescent="0.25">
      <c r="A93" s="733"/>
      <c r="B93" s="720">
        <v>1</v>
      </c>
      <c r="C93" s="720">
        <v>1</v>
      </c>
      <c r="D93" s="720">
        <v>7</v>
      </c>
      <c r="E93" s="720">
        <v>1</v>
      </c>
      <c r="F93" s="720">
        <v>3</v>
      </c>
      <c r="G93" s="720">
        <v>1</v>
      </c>
      <c r="H93" s="720">
        <v>10</v>
      </c>
      <c r="I93" s="756" t="s">
        <v>528</v>
      </c>
      <c r="J93" s="750"/>
      <c r="K93" s="690"/>
      <c r="L93" s="751">
        <v>2</v>
      </c>
      <c r="M93" s="745" t="s">
        <v>18</v>
      </c>
      <c r="N93" s="752">
        <v>23600</v>
      </c>
      <c r="O93" s="714">
        <f t="shared" si="7"/>
        <v>47200</v>
      </c>
      <c r="P93" s="714"/>
      <c r="Q93" s="714">
        <f t="shared" si="10"/>
        <v>47200</v>
      </c>
      <c r="R93" s="714">
        <f t="shared" si="9"/>
        <v>23600</v>
      </c>
      <c r="S93" s="739" t="s">
        <v>692</v>
      </c>
      <c r="T93" s="716" t="s">
        <v>693</v>
      </c>
      <c r="U93" s="715" t="s">
        <v>556</v>
      </c>
      <c r="V93" s="731" t="s">
        <v>555</v>
      </c>
      <c r="W93" s="717" t="s">
        <v>643</v>
      </c>
      <c r="X93" s="732" t="s">
        <v>624</v>
      </c>
      <c r="Y93" s="716" t="s">
        <v>644</v>
      </c>
      <c r="Z93" s="716" t="s">
        <v>694</v>
      </c>
      <c r="AA93" s="732" t="s">
        <v>541</v>
      </c>
      <c r="AC93" s="723"/>
    </row>
    <row r="94" spans="1:29" s="675" customFormat="1" ht="114" x14ac:dyDescent="0.25">
      <c r="A94" s="733"/>
      <c r="B94" s="720">
        <v>1</v>
      </c>
      <c r="C94" s="720">
        <v>1</v>
      </c>
      <c r="D94" s="720">
        <v>7</v>
      </c>
      <c r="E94" s="720">
        <v>1</v>
      </c>
      <c r="F94" s="720">
        <v>3</v>
      </c>
      <c r="G94" s="720">
        <v>1</v>
      </c>
      <c r="H94" s="720">
        <v>10</v>
      </c>
      <c r="I94" s="756" t="s">
        <v>695</v>
      </c>
      <c r="J94" s="750"/>
      <c r="K94" s="690"/>
      <c r="L94" s="751">
        <v>1</v>
      </c>
      <c r="M94" s="745" t="s">
        <v>531</v>
      </c>
      <c r="N94" s="752">
        <v>28900</v>
      </c>
      <c r="O94" s="714">
        <f t="shared" si="7"/>
        <v>28900</v>
      </c>
      <c r="P94" s="714"/>
      <c r="Q94" s="714">
        <f t="shared" si="10"/>
        <v>28900</v>
      </c>
      <c r="R94" s="714">
        <f t="shared" si="9"/>
        <v>28900</v>
      </c>
      <c r="S94" s="739" t="s">
        <v>696</v>
      </c>
      <c r="T94" s="716" t="s">
        <v>697</v>
      </c>
      <c r="U94" s="715" t="s">
        <v>556</v>
      </c>
      <c r="V94" s="731" t="s">
        <v>555</v>
      </c>
      <c r="W94" s="717" t="s">
        <v>698</v>
      </c>
      <c r="X94" s="732" t="s">
        <v>624</v>
      </c>
      <c r="Y94" s="716" t="s">
        <v>563</v>
      </c>
      <c r="Z94" s="716" t="s">
        <v>699</v>
      </c>
      <c r="AA94" s="732" t="s">
        <v>540</v>
      </c>
      <c r="AC94" s="723"/>
    </row>
    <row r="95" spans="1:29" s="675" customFormat="1" ht="114" x14ac:dyDescent="0.25">
      <c r="A95" s="733"/>
      <c r="B95" s="710">
        <v>1</v>
      </c>
      <c r="C95" s="710">
        <v>1</v>
      </c>
      <c r="D95" s="710">
        <v>7</v>
      </c>
      <c r="E95" s="710">
        <v>1</v>
      </c>
      <c r="F95" s="710">
        <v>3</v>
      </c>
      <c r="G95" s="710">
        <v>1</v>
      </c>
      <c r="H95" s="710">
        <v>6</v>
      </c>
      <c r="I95" s="756" t="s">
        <v>3</v>
      </c>
      <c r="J95" s="750"/>
      <c r="K95" s="690"/>
      <c r="L95" s="751">
        <v>30</v>
      </c>
      <c r="M95" s="745" t="s">
        <v>18</v>
      </c>
      <c r="N95" s="752">
        <v>6000</v>
      </c>
      <c r="O95" s="714">
        <f t="shared" si="7"/>
        <v>180000</v>
      </c>
      <c r="P95" s="714"/>
      <c r="Q95" s="714">
        <f t="shared" si="10"/>
        <v>180000</v>
      </c>
      <c r="R95" s="714">
        <f t="shared" si="9"/>
        <v>6000</v>
      </c>
      <c r="S95" s="739" t="s">
        <v>696</v>
      </c>
      <c r="T95" s="716" t="s">
        <v>697</v>
      </c>
      <c r="U95" s="715" t="s">
        <v>556</v>
      </c>
      <c r="V95" s="731" t="s">
        <v>555</v>
      </c>
      <c r="W95" s="717" t="s">
        <v>698</v>
      </c>
      <c r="X95" s="732" t="s">
        <v>624</v>
      </c>
      <c r="Y95" s="716" t="s">
        <v>563</v>
      </c>
      <c r="Z95" s="716" t="s">
        <v>699</v>
      </c>
      <c r="AA95" s="732" t="s">
        <v>540</v>
      </c>
      <c r="AC95" s="723"/>
    </row>
    <row r="96" spans="1:29" s="675" customFormat="1" ht="114" x14ac:dyDescent="0.25">
      <c r="A96" s="733"/>
      <c r="B96" s="710">
        <v>1</v>
      </c>
      <c r="C96" s="710">
        <v>1</v>
      </c>
      <c r="D96" s="710">
        <v>7</v>
      </c>
      <c r="E96" s="710">
        <v>1</v>
      </c>
      <c r="F96" s="710">
        <v>3</v>
      </c>
      <c r="G96" s="710">
        <v>1</v>
      </c>
      <c r="H96" s="710">
        <v>1</v>
      </c>
      <c r="I96" s="756" t="s">
        <v>687</v>
      </c>
      <c r="J96" s="750"/>
      <c r="K96" s="690"/>
      <c r="L96" s="751">
        <v>18</v>
      </c>
      <c r="M96" s="745" t="s">
        <v>527</v>
      </c>
      <c r="N96" s="752">
        <v>6000</v>
      </c>
      <c r="O96" s="714">
        <f t="shared" si="7"/>
        <v>108000</v>
      </c>
      <c r="P96" s="714"/>
      <c r="Q96" s="714">
        <f t="shared" si="10"/>
        <v>108000</v>
      </c>
      <c r="R96" s="714">
        <f t="shared" si="9"/>
        <v>6000</v>
      </c>
      <c r="S96" s="739" t="s">
        <v>696</v>
      </c>
      <c r="T96" s="716" t="s">
        <v>697</v>
      </c>
      <c r="U96" s="715" t="s">
        <v>556</v>
      </c>
      <c r="V96" s="731" t="s">
        <v>555</v>
      </c>
      <c r="W96" s="717" t="s">
        <v>698</v>
      </c>
      <c r="X96" s="732" t="s">
        <v>624</v>
      </c>
      <c r="Y96" s="716" t="s">
        <v>563</v>
      </c>
      <c r="Z96" s="716" t="s">
        <v>699</v>
      </c>
      <c r="AA96" s="732" t="s">
        <v>540</v>
      </c>
      <c r="AC96" s="723"/>
    </row>
    <row r="97" spans="1:29" s="675" customFormat="1" ht="114" x14ac:dyDescent="0.25">
      <c r="A97" s="733"/>
      <c r="B97" s="710">
        <v>1</v>
      </c>
      <c r="C97" s="710">
        <v>1</v>
      </c>
      <c r="D97" s="710">
        <v>7</v>
      </c>
      <c r="E97" s="710">
        <v>1</v>
      </c>
      <c r="F97" s="710">
        <v>3</v>
      </c>
      <c r="G97" s="710">
        <v>1</v>
      </c>
      <c r="H97" s="710">
        <v>6</v>
      </c>
      <c r="I97" s="756" t="s">
        <v>651</v>
      </c>
      <c r="J97" s="750"/>
      <c r="K97" s="690"/>
      <c r="L97" s="751">
        <v>10</v>
      </c>
      <c r="M97" s="745" t="s">
        <v>18</v>
      </c>
      <c r="N97" s="752">
        <v>17700</v>
      </c>
      <c r="O97" s="714">
        <f t="shared" si="7"/>
        <v>177000</v>
      </c>
      <c r="P97" s="714"/>
      <c r="Q97" s="714">
        <f t="shared" si="10"/>
        <v>177000</v>
      </c>
      <c r="R97" s="714">
        <f t="shared" si="9"/>
        <v>17700</v>
      </c>
      <c r="S97" s="739" t="s">
        <v>696</v>
      </c>
      <c r="T97" s="716" t="s">
        <v>697</v>
      </c>
      <c r="U97" s="715" t="s">
        <v>556</v>
      </c>
      <c r="V97" s="731" t="s">
        <v>555</v>
      </c>
      <c r="W97" s="717" t="s">
        <v>698</v>
      </c>
      <c r="X97" s="732" t="s">
        <v>624</v>
      </c>
      <c r="Y97" s="716" t="s">
        <v>563</v>
      </c>
      <c r="Z97" s="716" t="s">
        <v>699</v>
      </c>
      <c r="AA97" s="732" t="s">
        <v>540</v>
      </c>
      <c r="AC97" s="723"/>
    </row>
    <row r="98" spans="1:29" s="675" customFormat="1" ht="114" x14ac:dyDescent="0.25">
      <c r="A98" s="733"/>
      <c r="B98" s="710">
        <v>1</v>
      </c>
      <c r="C98" s="710">
        <v>1</v>
      </c>
      <c r="D98" s="710">
        <v>7</v>
      </c>
      <c r="E98" s="710">
        <v>1</v>
      </c>
      <c r="F98" s="710">
        <v>3</v>
      </c>
      <c r="G98" s="710">
        <v>1</v>
      </c>
      <c r="H98" s="710">
        <v>6</v>
      </c>
      <c r="I98" s="756" t="s">
        <v>649</v>
      </c>
      <c r="J98" s="750"/>
      <c r="K98" s="690"/>
      <c r="L98" s="751">
        <v>30</v>
      </c>
      <c r="M98" s="745" t="s">
        <v>18</v>
      </c>
      <c r="N98" s="752">
        <v>3600</v>
      </c>
      <c r="O98" s="714">
        <f t="shared" si="7"/>
        <v>108000</v>
      </c>
      <c r="P98" s="714"/>
      <c r="Q98" s="714">
        <f t="shared" si="10"/>
        <v>108000</v>
      </c>
      <c r="R98" s="714">
        <f t="shared" si="9"/>
        <v>3600</v>
      </c>
      <c r="S98" s="739" t="s">
        <v>696</v>
      </c>
      <c r="T98" s="716" t="s">
        <v>697</v>
      </c>
      <c r="U98" s="715" t="s">
        <v>556</v>
      </c>
      <c r="V98" s="731" t="s">
        <v>555</v>
      </c>
      <c r="W98" s="717" t="s">
        <v>698</v>
      </c>
      <c r="X98" s="732" t="s">
        <v>624</v>
      </c>
      <c r="Y98" s="716" t="s">
        <v>563</v>
      </c>
      <c r="Z98" s="716" t="s">
        <v>699</v>
      </c>
      <c r="AA98" s="732" t="s">
        <v>540</v>
      </c>
      <c r="AC98" s="723"/>
    </row>
    <row r="99" spans="1:29" s="675" customFormat="1" ht="91.2" x14ac:dyDescent="0.25">
      <c r="A99" s="733"/>
      <c r="B99" s="720"/>
      <c r="C99" s="720"/>
      <c r="D99" s="720"/>
      <c r="E99" s="720"/>
      <c r="F99" s="720"/>
      <c r="G99" s="720"/>
      <c r="H99" s="720"/>
      <c r="I99" s="756" t="s">
        <v>700</v>
      </c>
      <c r="J99" s="750"/>
      <c r="K99" s="690"/>
      <c r="L99" s="751">
        <v>1</v>
      </c>
      <c r="M99" s="745" t="s">
        <v>523</v>
      </c>
      <c r="N99" s="752">
        <v>17700</v>
      </c>
      <c r="O99" s="714">
        <f t="shared" si="7"/>
        <v>17700</v>
      </c>
      <c r="P99" s="714"/>
      <c r="Q99" s="714">
        <f t="shared" si="10"/>
        <v>17700</v>
      </c>
      <c r="R99" s="714">
        <f t="shared" si="9"/>
        <v>17700</v>
      </c>
      <c r="S99" s="739" t="s">
        <v>703</v>
      </c>
      <c r="T99" s="716" t="s">
        <v>704</v>
      </c>
      <c r="U99" s="715" t="s">
        <v>556</v>
      </c>
      <c r="V99" s="731" t="s">
        <v>555</v>
      </c>
      <c r="W99" s="717" t="s">
        <v>698</v>
      </c>
      <c r="X99" s="732" t="s">
        <v>624</v>
      </c>
      <c r="Y99" s="716" t="s">
        <v>563</v>
      </c>
      <c r="Z99" s="716" t="s">
        <v>705</v>
      </c>
      <c r="AA99" s="732" t="s">
        <v>540</v>
      </c>
      <c r="AC99" s="723"/>
    </row>
    <row r="100" spans="1:29" s="675" customFormat="1" ht="91.2" x14ac:dyDescent="0.25">
      <c r="A100" s="733"/>
      <c r="B100" s="720"/>
      <c r="C100" s="720"/>
      <c r="D100" s="720"/>
      <c r="E100" s="720"/>
      <c r="F100" s="720"/>
      <c r="G100" s="720"/>
      <c r="H100" s="720"/>
      <c r="I100" s="756" t="s">
        <v>701</v>
      </c>
      <c r="J100" s="750"/>
      <c r="K100" s="690"/>
      <c r="L100" s="751">
        <v>1</v>
      </c>
      <c r="M100" s="745" t="s">
        <v>18</v>
      </c>
      <c r="N100" s="752">
        <v>176400</v>
      </c>
      <c r="O100" s="714">
        <f t="shared" si="7"/>
        <v>176400</v>
      </c>
      <c r="P100" s="714"/>
      <c r="Q100" s="714">
        <f t="shared" si="10"/>
        <v>176400</v>
      </c>
      <c r="R100" s="714">
        <f t="shared" si="9"/>
        <v>176400</v>
      </c>
      <c r="S100" s="739" t="s">
        <v>703</v>
      </c>
      <c r="T100" s="716" t="s">
        <v>704</v>
      </c>
      <c r="U100" s="715" t="s">
        <v>556</v>
      </c>
      <c r="V100" s="731" t="s">
        <v>555</v>
      </c>
      <c r="W100" s="717" t="s">
        <v>698</v>
      </c>
      <c r="X100" s="732" t="s">
        <v>624</v>
      </c>
      <c r="Y100" s="716" t="s">
        <v>563</v>
      </c>
      <c r="Z100" s="716" t="s">
        <v>705</v>
      </c>
      <c r="AA100" s="732" t="s">
        <v>540</v>
      </c>
      <c r="AC100" s="723"/>
    </row>
    <row r="101" spans="1:29" s="675" customFormat="1" ht="91.2" x14ac:dyDescent="0.25">
      <c r="A101" s="733"/>
      <c r="B101" s="710">
        <v>1</v>
      </c>
      <c r="C101" s="710">
        <v>1</v>
      </c>
      <c r="D101" s="710">
        <v>7</v>
      </c>
      <c r="E101" s="710">
        <v>1</v>
      </c>
      <c r="F101" s="710">
        <v>3</v>
      </c>
      <c r="G101" s="710">
        <v>1</v>
      </c>
      <c r="H101" s="710">
        <v>1</v>
      </c>
      <c r="I101" s="756" t="s">
        <v>687</v>
      </c>
      <c r="J101" s="750"/>
      <c r="K101" s="690"/>
      <c r="L101" s="751">
        <v>22</v>
      </c>
      <c r="M101" s="745" t="s">
        <v>527</v>
      </c>
      <c r="N101" s="752">
        <v>6000</v>
      </c>
      <c r="O101" s="714">
        <f t="shared" si="7"/>
        <v>132000</v>
      </c>
      <c r="P101" s="714"/>
      <c r="Q101" s="714">
        <f t="shared" si="10"/>
        <v>132000</v>
      </c>
      <c r="R101" s="714">
        <f t="shared" si="9"/>
        <v>6000</v>
      </c>
      <c r="S101" s="739" t="s">
        <v>703</v>
      </c>
      <c r="T101" s="716" t="s">
        <v>704</v>
      </c>
      <c r="U101" s="715" t="s">
        <v>556</v>
      </c>
      <c r="V101" s="731" t="s">
        <v>555</v>
      </c>
      <c r="W101" s="717" t="s">
        <v>698</v>
      </c>
      <c r="X101" s="732" t="s">
        <v>624</v>
      </c>
      <c r="Y101" s="716" t="s">
        <v>563</v>
      </c>
      <c r="Z101" s="716" t="s">
        <v>705</v>
      </c>
      <c r="AA101" s="732" t="s">
        <v>540</v>
      </c>
      <c r="AC101" s="723"/>
    </row>
    <row r="102" spans="1:29" s="675" customFormat="1" ht="91.2" x14ac:dyDescent="0.25">
      <c r="A102" s="733"/>
      <c r="B102" s="710">
        <v>1</v>
      </c>
      <c r="C102" s="710">
        <v>1</v>
      </c>
      <c r="D102" s="710">
        <v>7</v>
      </c>
      <c r="E102" s="710">
        <v>1</v>
      </c>
      <c r="F102" s="710">
        <v>3</v>
      </c>
      <c r="G102" s="710">
        <v>1</v>
      </c>
      <c r="H102" s="710">
        <v>6</v>
      </c>
      <c r="I102" s="756" t="s">
        <v>2</v>
      </c>
      <c r="J102" s="750"/>
      <c r="K102" s="690"/>
      <c r="L102" s="751">
        <v>1</v>
      </c>
      <c r="M102" s="745" t="s">
        <v>18</v>
      </c>
      <c r="N102" s="752">
        <v>35300</v>
      </c>
      <c r="O102" s="714">
        <f t="shared" si="7"/>
        <v>35300</v>
      </c>
      <c r="P102" s="714"/>
      <c r="Q102" s="714">
        <f t="shared" si="10"/>
        <v>35300</v>
      </c>
      <c r="R102" s="714">
        <f t="shared" si="9"/>
        <v>35300</v>
      </c>
      <c r="S102" s="739" t="s">
        <v>703</v>
      </c>
      <c r="T102" s="716" t="s">
        <v>704</v>
      </c>
      <c r="U102" s="715" t="s">
        <v>556</v>
      </c>
      <c r="V102" s="731" t="s">
        <v>555</v>
      </c>
      <c r="W102" s="717" t="s">
        <v>698</v>
      </c>
      <c r="X102" s="732" t="s">
        <v>624</v>
      </c>
      <c r="Y102" s="716" t="s">
        <v>563</v>
      </c>
      <c r="Z102" s="716" t="s">
        <v>705</v>
      </c>
      <c r="AA102" s="732" t="s">
        <v>540</v>
      </c>
      <c r="AC102" s="723"/>
    </row>
    <row r="103" spans="1:29" s="675" customFormat="1" ht="91.2" x14ac:dyDescent="0.25">
      <c r="A103" s="733"/>
      <c r="B103" s="710">
        <v>1</v>
      </c>
      <c r="C103" s="710">
        <v>1</v>
      </c>
      <c r="D103" s="710">
        <v>7</v>
      </c>
      <c r="E103" s="710">
        <v>1</v>
      </c>
      <c r="F103" s="710">
        <v>3</v>
      </c>
      <c r="G103" s="710">
        <v>1</v>
      </c>
      <c r="H103" s="710">
        <v>6</v>
      </c>
      <c r="I103" s="756" t="s">
        <v>649</v>
      </c>
      <c r="J103" s="750"/>
      <c r="K103" s="690"/>
      <c r="L103" s="751">
        <v>30</v>
      </c>
      <c r="M103" s="745" t="s">
        <v>18</v>
      </c>
      <c r="N103" s="752">
        <v>3600</v>
      </c>
      <c r="O103" s="714">
        <f t="shared" si="7"/>
        <v>108000</v>
      </c>
      <c r="P103" s="714"/>
      <c r="Q103" s="714">
        <f t="shared" si="10"/>
        <v>108000</v>
      </c>
      <c r="R103" s="714">
        <f t="shared" si="9"/>
        <v>3600</v>
      </c>
      <c r="S103" s="739" t="s">
        <v>703</v>
      </c>
      <c r="T103" s="716" t="s">
        <v>704</v>
      </c>
      <c r="U103" s="715" t="s">
        <v>556</v>
      </c>
      <c r="V103" s="731" t="s">
        <v>555</v>
      </c>
      <c r="W103" s="717" t="s">
        <v>698</v>
      </c>
      <c r="X103" s="732" t="s">
        <v>624</v>
      </c>
      <c r="Y103" s="716" t="s">
        <v>563</v>
      </c>
      <c r="Z103" s="716" t="s">
        <v>705</v>
      </c>
      <c r="AA103" s="732" t="s">
        <v>540</v>
      </c>
      <c r="AC103" s="723"/>
    </row>
    <row r="104" spans="1:29" s="675" customFormat="1" ht="91.2" x14ac:dyDescent="0.25">
      <c r="A104" s="733"/>
      <c r="B104" s="720"/>
      <c r="C104" s="720"/>
      <c r="D104" s="720"/>
      <c r="E104" s="720"/>
      <c r="F104" s="720"/>
      <c r="G104" s="720"/>
      <c r="H104" s="720"/>
      <c r="I104" s="756" t="s">
        <v>702</v>
      </c>
      <c r="J104" s="750"/>
      <c r="K104" s="690"/>
      <c r="L104" s="751">
        <v>2</v>
      </c>
      <c r="M104" s="745" t="s">
        <v>524</v>
      </c>
      <c r="N104" s="752">
        <v>47100</v>
      </c>
      <c r="O104" s="714">
        <f t="shared" si="7"/>
        <v>94200</v>
      </c>
      <c r="P104" s="714"/>
      <c r="Q104" s="714">
        <f t="shared" si="10"/>
        <v>94200</v>
      </c>
      <c r="R104" s="714">
        <f t="shared" si="9"/>
        <v>47100</v>
      </c>
      <c r="S104" s="739" t="s">
        <v>703</v>
      </c>
      <c r="T104" s="716" t="s">
        <v>704</v>
      </c>
      <c r="U104" s="715" t="s">
        <v>556</v>
      </c>
      <c r="V104" s="731" t="s">
        <v>555</v>
      </c>
      <c r="W104" s="717" t="s">
        <v>698</v>
      </c>
      <c r="X104" s="732" t="s">
        <v>624</v>
      </c>
      <c r="Y104" s="716" t="s">
        <v>563</v>
      </c>
      <c r="Z104" s="716" t="s">
        <v>705</v>
      </c>
      <c r="AA104" s="732" t="s">
        <v>540</v>
      </c>
      <c r="AC104" s="723"/>
    </row>
    <row r="105" spans="1:29" s="675" customFormat="1" ht="91.2" x14ac:dyDescent="0.25">
      <c r="A105" s="733"/>
      <c r="B105" s="720">
        <v>1</v>
      </c>
      <c r="C105" s="720">
        <v>1</v>
      </c>
      <c r="D105" s="720">
        <v>7</v>
      </c>
      <c r="E105" s="709">
        <v>1</v>
      </c>
      <c r="F105" s="709">
        <v>3</v>
      </c>
      <c r="G105" s="709">
        <v>1</v>
      </c>
      <c r="H105" s="710">
        <v>13</v>
      </c>
      <c r="I105" s="742" t="s">
        <v>569</v>
      </c>
      <c r="J105" s="750"/>
      <c r="K105" s="690"/>
      <c r="L105" s="751">
        <v>6</v>
      </c>
      <c r="M105" s="745" t="s">
        <v>531</v>
      </c>
      <c r="N105" s="752">
        <v>23600</v>
      </c>
      <c r="O105" s="714">
        <f t="shared" si="7"/>
        <v>141600</v>
      </c>
      <c r="P105" s="714"/>
      <c r="Q105" s="714">
        <f t="shared" si="10"/>
        <v>141600</v>
      </c>
      <c r="R105" s="714">
        <f t="shared" si="9"/>
        <v>23600</v>
      </c>
      <c r="S105" s="739" t="s">
        <v>703</v>
      </c>
      <c r="T105" s="716" t="s">
        <v>704</v>
      </c>
      <c r="U105" s="715" t="s">
        <v>556</v>
      </c>
      <c r="V105" s="731" t="s">
        <v>555</v>
      </c>
      <c r="W105" s="717" t="s">
        <v>698</v>
      </c>
      <c r="X105" s="732" t="s">
        <v>624</v>
      </c>
      <c r="Y105" s="716" t="s">
        <v>563</v>
      </c>
      <c r="Z105" s="716" t="s">
        <v>705</v>
      </c>
      <c r="AA105" s="732" t="s">
        <v>540</v>
      </c>
      <c r="AC105" s="723"/>
    </row>
    <row r="106" spans="1:29" s="675" customFormat="1" ht="91.2" x14ac:dyDescent="0.25">
      <c r="A106" s="733"/>
      <c r="B106" s="720">
        <v>1</v>
      </c>
      <c r="C106" s="720">
        <v>1</v>
      </c>
      <c r="D106" s="720">
        <v>7</v>
      </c>
      <c r="E106" s="720">
        <v>1</v>
      </c>
      <c r="F106" s="720">
        <v>3</v>
      </c>
      <c r="G106" s="720">
        <v>1</v>
      </c>
      <c r="H106" s="720">
        <v>10</v>
      </c>
      <c r="I106" s="756" t="s">
        <v>528</v>
      </c>
      <c r="J106" s="754"/>
      <c r="K106" s="690"/>
      <c r="L106" s="751">
        <v>10</v>
      </c>
      <c r="M106" s="745" t="s">
        <v>531</v>
      </c>
      <c r="N106" s="752">
        <v>23600</v>
      </c>
      <c r="O106" s="714">
        <f t="shared" si="7"/>
        <v>236000</v>
      </c>
      <c r="P106" s="714"/>
      <c r="Q106" s="714">
        <f t="shared" si="10"/>
        <v>236000</v>
      </c>
      <c r="R106" s="714">
        <f t="shared" si="9"/>
        <v>23600</v>
      </c>
      <c r="S106" s="739" t="s">
        <v>586</v>
      </c>
      <c r="T106" s="716" t="s">
        <v>748</v>
      </c>
      <c r="U106" s="715" t="s">
        <v>556</v>
      </c>
      <c r="V106" s="731" t="s">
        <v>555</v>
      </c>
      <c r="W106" s="721" t="s">
        <v>745</v>
      </c>
      <c r="X106" s="732" t="s">
        <v>624</v>
      </c>
      <c r="Y106" s="716" t="s">
        <v>563</v>
      </c>
      <c r="Z106" s="716" t="s">
        <v>749</v>
      </c>
      <c r="AA106" s="732" t="s">
        <v>535</v>
      </c>
      <c r="AC106" s="723"/>
    </row>
    <row r="107" spans="1:29" s="675" customFormat="1" ht="91.2" x14ac:dyDescent="0.25">
      <c r="A107" s="733"/>
      <c r="B107" s="720">
        <v>1</v>
      </c>
      <c r="C107" s="720">
        <v>1</v>
      </c>
      <c r="D107" s="720">
        <v>7</v>
      </c>
      <c r="E107" s="720">
        <v>1</v>
      </c>
      <c r="F107" s="720">
        <v>3</v>
      </c>
      <c r="G107" s="720">
        <v>1</v>
      </c>
      <c r="H107" s="720">
        <v>10</v>
      </c>
      <c r="I107" s="757" t="s">
        <v>746</v>
      </c>
      <c r="J107" s="754"/>
      <c r="K107" s="690"/>
      <c r="L107" s="751">
        <v>7</v>
      </c>
      <c r="M107" s="745" t="s">
        <v>18</v>
      </c>
      <c r="N107" s="752">
        <v>22600</v>
      </c>
      <c r="O107" s="714">
        <f t="shared" si="7"/>
        <v>158200</v>
      </c>
      <c r="P107" s="714"/>
      <c r="Q107" s="714">
        <f t="shared" si="10"/>
        <v>158200</v>
      </c>
      <c r="R107" s="714">
        <f t="shared" si="9"/>
        <v>22600</v>
      </c>
      <c r="S107" s="739" t="s">
        <v>586</v>
      </c>
      <c r="T107" s="716" t="s">
        <v>748</v>
      </c>
      <c r="U107" s="715" t="s">
        <v>556</v>
      </c>
      <c r="V107" s="731" t="s">
        <v>555</v>
      </c>
      <c r="W107" s="721" t="s">
        <v>745</v>
      </c>
      <c r="X107" s="732" t="s">
        <v>624</v>
      </c>
      <c r="Y107" s="716" t="s">
        <v>563</v>
      </c>
      <c r="Z107" s="716" t="s">
        <v>749</v>
      </c>
      <c r="AA107" s="732" t="s">
        <v>535</v>
      </c>
      <c r="AC107" s="723"/>
    </row>
    <row r="108" spans="1:29" s="675" customFormat="1" ht="91.2" x14ac:dyDescent="0.25">
      <c r="A108" s="733"/>
      <c r="B108" s="724">
        <v>1</v>
      </c>
      <c r="C108" s="724">
        <v>1</v>
      </c>
      <c r="D108" s="724">
        <v>7</v>
      </c>
      <c r="E108" s="725">
        <v>1</v>
      </c>
      <c r="F108" s="725">
        <v>3</v>
      </c>
      <c r="G108" s="725">
        <v>1</v>
      </c>
      <c r="H108" s="726">
        <v>3</v>
      </c>
      <c r="I108" s="757" t="s">
        <v>747</v>
      </c>
      <c r="J108" s="754"/>
      <c r="K108" s="690"/>
      <c r="L108" s="751">
        <v>10</v>
      </c>
      <c r="M108" s="745" t="s">
        <v>524</v>
      </c>
      <c r="N108" s="752">
        <v>29500</v>
      </c>
      <c r="O108" s="714">
        <f t="shared" si="7"/>
        <v>295000</v>
      </c>
      <c r="P108" s="714"/>
      <c r="Q108" s="714">
        <f t="shared" si="10"/>
        <v>295000</v>
      </c>
      <c r="R108" s="714">
        <f t="shared" si="9"/>
        <v>29500</v>
      </c>
      <c r="S108" s="739" t="s">
        <v>586</v>
      </c>
      <c r="T108" s="716" t="s">
        <v>748</v>
      </c>
      <c r="U108" s="715" t="s">
        <v>556</v>
      </c>
      <c r="V108" s="731" t="s">
        <v>555</v>
      </c>
      <c r="W108" s="721" t="s">
        <v>745</v>
      </c>
      <c r="X108" s="732" t="s">
        <v>624</v>
      </c>
      <c r="Y108" s="716" t="s">
        <v>563</v>
      </c>
      <c r="Z108" s="716" t="s">
        <v>749</v>
      </c>
      <c r="AA108" s="732" t="s">
        <v>535</v>
      </c>
      <c r="AC108" s="723"/>
    </row>
    <row r="109" spans="1:29" s="675" customFormat="1" ht="91.2" x14ac:dyDescent="0.25">
      <c r="A109" s="733"/>
      <c r="B109" s="710">
        <v>1</v>
      </c>
      <c r="C109" s="710">
        <v>1</v>
      </c>
      <c r="D109" s="710">
        <v>7</v>
      </c>
      <c r="E109" s="710">
        <v>1</v>
      </c>
      <c r="F109" s="710">
        <v>3</v>
      </c>
      <c r="G109" s="710">
        <v>1</v>
      </c>
      <c r="H109" s="710">
        <v>6</v>
      </c>
      <c r="I109" s="756" t="s">
        <v>3</v>
      </c>
      <c r="J109" s="754"/>
      <c r="K109" s="690"/>
      <c r="L109" s="751">
        <v>50</v>
      </c>
      <c r="M109" s="745" t="s">
        <v>18</v>
      </c>
      <c r="N109" s="752">
        <v>6000</v>
      </c>
      <c r="O109" s="714">
        <f t="shared" si="7"/>
        <v>300000</v>
      </c>
      <c r="P109" s="714"/>
      <c r="Q109" s="714">
        <f t="shared" si="10"/>
        <v>300000</v>
      </c>
      <c r="R109" s="714">
        <f t="shared" si="9"/>
        <v>6000</v>
      </c>
      <c r="S109" s="739" t="s">
        <v>586</v>
      </c>
      <c r="T109" s="716" t="s">
        <v>748</v>
      </c>
      <c r="U109" s="715" t="s">
        <v>556</v>
      </c>
      <c r="V109" s="731" t="s">
        <v>555</v>
      </c>
      <c r="W109" s="721" t="s">
        <v>745</v>
      </c>
      <c r="X109" s="732" t="s">
        <v>624</v>
      </c>
      <c r="Y109" s="716" t="s">
        <v>563</v>
      </c>
      <c r="Z109" s="716" t="s">
        <v>749</v>
      </c>
      <c r="AA109" s="732" t="s">
        <v>535</v>
      </c>
      <c r="AC109" s="723"/>
    </row>
    <row r="110" spans="1:29" s="675" customFormat="1" ht="91.2" x14ac:dyDescent="0.25">
      <c r="A110" s="733"/>
      <c r="B110" s="720">
        <v>1</v>
      </c>
      <c r="C110" s="720">
        <v>1</v>
      </c>
      <c r="D110" s="720">
        <v>7</v>
      </c>
      <c r="E110" s="709">
        <v>1</v>
      </c>
      <c r="F110" s="709">
        <v>3</v>
      </c>
      <c r="G110" s="709">
        <v>1</v>
      </c>
      <c r="H110" s="710">
        <v>13</v>
      </c>
      <c r="I110" s="758" t="s">
        <v>569</v>
      </c>
      <c r="J110" s="750"/>
      <c r="K110" s="690"/>
      <c r="L110" s="751">
        <v>5</v>
      </c>
      <c r="M110" s="745" t="s">
        <v>531</v>
      </c>
      <c r="N110" s="752">
        <v>23600</v>
      </c>
      <c r="O110" s="714">
        <f t="shared" ref="O110:O157" si="11">L110*N110</f>
        <v>118000</v>
      </c>
      <c r="P110" s="714">
        <v>0</v>
      </c>
      <c r="Q110" s="714">
        <f t="shared" si="10"/>
        <v>118000</v>
      </c>
      <c r="R110" s="714">
        <f t="shared" si="9"/>
        <v>23600</v>
      </c>
      <c r="S110" s="739" t="s">
        <v>588</v>
      </c>
      <c r="T110" s="716" t="s">
        <v>795</v>
      </c>
      <c r="U110" s="715" t="s">
        <v>558</v>
      </c>
      <c r="V110" s="731" t="s">
        <v>555</v>
      </c>
      <c r="W110" s="721" t="s">
        <v>762</v>
      </c>
      <c r="X110" s="732" t="s">
        <v>624</v>
      </c>
      <c r="Y110" s="716" t="s">
        <v>563</v>
      </c>
      <c r="Z110" s="716" t="s">
        <v>776</v>
      </c>
      <c r="AA110" s="732" t="s">
        <v>535</v>
      </c>
      <c r="AC110" s="723"/>
    </row>
    <row r="111" spans="1:29" s="675" customFormat="1" ht="91.2" x14ac:dyDescent="0.25">
      <c r="A111" s="733"/>
      <c r="B111" s="720">
        <v>1</v>
      </c>
      <c r="C111" s="720">
        <v>1</v>
      </c>
      <c r="D111" s="720">
        <v>7</v>
      </c>
      <c r="E111" s="720">
        <v>1</v>
      </c>
      <c r="F111" s="720">
        <v>3</v>
      </c>
      <c r="G111" s="720">
        <v>1</v>
      </c>
      <c r="H111" s="720">
        <v>10</v>
      </c>
      <c r="I111" s="758" t="s">
        <v>746</v>
      </c>
      <c r="J111" s="750"/>
      <c r="K111" s="690"/>
      <c r="L111" s="751">
        <v>5</v>
      </c>
      <c r="M111" s="745" t="s">
        <v>525</v>
      </c>
      <c r="N111" s="752">
        <v>22600</v>
      </c>
      <c r="O111" s="714">
        <f t="shared" si="11"/>
        <v>113000</v>
      </c>
      <c r="P111" s="714">
        <v>0</v>
      </c>
      <c r="Q111" s="714">
        <f t="shared" si="10"/>
        <v>113000</v>
      </c>
      <c r="R111" s="714">
        <f t="shared" si="9"/>
        <v>22600</v>
      </c>
      <c r="S111" s="715"/>
      <c r="T111" s="716" t="s">
        <v>795</v>
      </c>
      <c r="U111" s="715" t="s">
        <v>558</v>
      </c>
      <c r="V111" s="731" t="s">
        <v>555</v>
      </c>
      <c r="W111" s="721" t="s">
        <v>762</v>
      </c>
      <c r="X111" s="732" t="s">
        <v>624</v>
      </c>
      <c r="Y111" s="716" t="s">
        <v>563</v>
      </c>
      <c r="Z111" s="716" t="s">
        <v>776</v>
      </c>
      <c r="AA111" s="732" t="s">
        <v>535</v>
      </c>
      <c r="AC111" s="723"/>
    </row>
    <row r="112" spans="1:29" s="675" customFormat="1" ht="91.2" x14ac:dyDescent="0.25">
      <c r="A112" s="733"/>
      <c r="B112" s="724">
        <v>1</v>
      </c>
      <c r="C112" s="724">
        <v>1</v>
      </c>
      <c r="D112" s="724">
        <v>7</v>
      </c>
      <c r="E112" s="725">
        <v>1</v>
      </c>
      <c r="F112" s="725">
        <v>3</v>
      </c>
      <c r="G112" s="725">
        <v>1</v>
      </c>
      <c r="H112" s="726">
        <v>3</v>
      </c>
      <c r="I112" s="758" t="s">
        <v>775</v>
      </c>
      <c r="J112" s="750"/>
      <c r="K112" s="690"/>
      <c r="L112" s="751">
        <v>5</v>
      </c>
      <c r="M112" s="745" t="s">
        <v>524</v>
      </c>
      <c r="N112" s="752">
        <v>29500</v>
      </c>
      <c r="O112" s="714">
        <f t="shared" si="11"/>
        <v>147500</v>
      </c>
      <c r="P112" s="714">
        <v>0</v>
      </c>
      <c r="Q112" s="714">
        <f t="shared" si="10"/>
        <v>147500</v>
      </c>
      <c r="R112" s="714">
        <f t="shared" si="9"/>
        <v>29500</v>
      </c>
      <c r="S112" s="715"/>
      <c r="T112" s="716" t="s">
        <v>795</v>
      </c>
      <c r="U112" s="715" t="s">
        <v>558</v>
      </c>
      <c r="V112" s="731" t="s">
        <v>555</v>
      </c>
      <c r="W112" s="721" t="s">
        <v>762</v>
      </c>
      <c r="X112" s="732" t="s">
        <v>624</v>
      </c>
      <c r="Y112" s="716" t="s">
        <v>563</v>
      </c>
      <c r="Z112" s="716" t="s">
        <v>776</v>
      </c>
      <c r="AA112" s="732" t="s">
        <v>535</v>
      </c>
      <c r="AC112" s="723"/>
    </row>
    <row r="113" spans="1:29" s="675" customFormat="1" ht="91.2" x14ac:dyDescent="0.25">
      <c r="A113" s="733"/>
      <c r="B113" s="710">
        <v>1</v>
      </c>
      <c r="C113" s="710">
        <v>1</v>
      </c>
      <c r="D113" s="710">
        <v>7</v>
      </c>
      <c r="E113" s="710">
        <v>1</v>
      </c>
      <c r="F113" s="710">
        <v>3</v>
      </c>
      <c r="G113" s="710">
        <v>1</v>
      </c>
      <c r="H113" s="710">
        <v>6</v>
      </c>
      <c r="I113" s="758" t="s">
        <v>3</v>
      </c>
      <c r="J113" s="750"/>
      <c r="K113" s="690"/>
      <c r="L113" s="751">
        <v>20</v>
      </c>
      <c r="M113" s="745" t="s">
        <v>525</v>
      </c>
      <c r="N113" s="752">
        <v>6000</v>
      </c>
      <c r="O113" s="714">
        <f t="shared" si="11"/>
        <v>120000</v>
      </c>
      <c r="P113" s="714">
        <v>0</v>
      </c>
      <c r="Q113" s="714">
        <f t="shared" si="10"/>
        <v>120000</v>
      </c>
      <c r="R113" s="714">
        <f t="shared" si="9"/>
        <v>6000</v>
      </c>
      <c r="S113" s="715"/>
      <c r="T113" s="716" t="s">
        <v>795</v>
      </c>
      <c r="U113" s="715" t="s">
        <v>558</v>
      </c>
      <c r="V113" s="731" t="s">
        <v>555</v>
      </c>
      <c r="W113" s="721" t="s">
        <v>762</v>
      </c>
      <c r="X113" s="732" t="s">
        <v>624</v>
      </c>
      <c r="Y113" s="716" t="s">
        <v>563</v>
      </c>
      <c r="Z113" s="716" t="s">
        <v>776</v>
      </c>
      <c r="AA113" s="732" t="s">
        <v>535</v>
      </c>
      <c r="AC113" s="723"/>
    </row>
    <row r="114" spans="1:29" s="675" customFormat="1" ht="91.2" x14ac:dyDescent="0.25">
      <c r="A114" s="733"/>
      <c r="B114" s="720">
        <v>1</v>
      </c>
      <c r="C114" s="720">
        <v>1</v>
      </c>
      <c r="D114" s="720">
        <v>7</v>
      </c>
      <c r="E114" s="720">
        <v>1</v>
      </c>
      <c r="F114" s="720">
        <v>3</v>
      </c>
      <c r="G114" s="720">
        <v>1</v>
      </c>
      <c r="H114" s="720">
        <v>13</v>
      </c>
      <c r="I114" s="758" t="s">
        <v>592</v>
      </c>
      <c r="J114" s="754"/>
      <c r="K114" s="690"/>
      <c r="L114" s="751">
        <v>2</v>
      </c>
      <c r="M114" s="745" t="s">
        <v>531</v>
      </c>
      <c r="N114" s="752">
        <v>41300</v>
      </c>
      <c r="O114" s="714">
        <f t="shared" si="11"/>
        <v>82600</v>
      </c>
      <c r="P114" s="714">
        <v>0</v>
      </c>
      <c r="Q114" s="714">
        <f t="shared" si="10"/>
        <v>82600</v>
      </c>
      <c r="R114" s="714">
        <f>Q114/L114</f>
        <v>41300</v>
      </c>
      <c r="S114" s="715" t="s">
        <v>543</v>
      </c>
      <c r="T114" s="716" t="s">
        <v>794</v>
      </c>
      <c r="U114" s="715" t="s">
        <v>556</v>
      </c>
      <c r="V114" s="731" t="s">
        <v>555</v>
      </c>
      <c r="W114" s="721" t="s">
        <v>762</v>
      </c>
      <c r="X114" s="732" t="s">
        <v>624</v>
      </c>
      <c r="Y114" s="716" t="s">
        <v>563</v>
      </c>
      <c r="Z114" s="716" t="s">
        <v>769</v>
      </c>
      <c r="AA114" s="732" t="s">
        <v>541</v>
      </c>
      <c r="AC114" s="723"/>
    </row>
    <row r="115" spans="1:29" s="675" customFormat="1" ht="91.2" x14ac:dyDescent="0.25">
      <c r="A115" s="733"/>
      <c r="B115" s="720">
        <v>1</v>
      </c>
      <c r="C115" s="720">
        <v>1</v>
      </c>
      <c r="D115" s="720">
        <v>7</v>
      </c>
      <c r="E115" s="709">
        <v>1</v>
      </c>
      <c r="F115" s="709">
        <v>3</v>
      </c>
      <c r="G115" s="709">
        <v>1</v>
      </c>
      <c r="H115" s="710">
        <v>13</v>
      </c>
      <c r="I115" s="758" t="s">
        <v>569</v>
      </c>
      <c r="J115" s="754"/>
      <c r="K115" s="690"/>
      <c r="L115" s="751">
        <v>4</v>
      </c>
      <c r="M115" s="745" t="s">
        <v>531</v>
      </c>
      <c r="N115" s="752">
        <v>23600</v>
      </c>
      <c r="O115" s="714">
        <f t="shared" si="11"/>
        <v>94400</v>
      </c>
      <c r="P115" s="714">
        <v>0</v>
      </c>
      <c r="Q115" s="714">
        <f t="shared" si="10"/>
        <v>94400</v>
      </c>
      <c r="R115" s="714">
        <f>Q115/L115</f>
        <v>23600</v>
      </c>
      <c r="S115" s="715" t="s">
        <v>543</v>
      </c>
      <c r="T115" s="716" t="s">
        <v>794</v>
      </c>
      <c r="U115" s="715" t="s">
        <v>556</v>
      </c>
      <c r="V115" s="731" t="s">
        <v>555</v>
      </c>
      <c r="W115" s="721" t="s">
        <v>762</v>
      </c>
      <c r="X115" s="732" t="s">
        <v>624</v>
      </c>
      <c r="Y115" s="716" t="s">
        <v>563</v>
      </c>
      <c r="Z115" s="716" t="s">
        <v>769</v>
      </c>
      <c r="AA115" s="732" t="s">
        <v>541</v>
      </c>
      <c r="AC115" s="723"/>
    </row>
    <row r="116" spans="1:29" s="675" customFormat="1" ht="91.2" x14ac:dyDescent="0.25">
      <c r="A116" s="733"/>
      <c r="B116" s="710">
        <v>1</v>
      </c>
      <c r="C116" s="710">
        <v>1</v>
      </c>
      <c r="D116" s="710">
        <v>7</v>
      </c>
      <c r="E116" s="710">
        <v>1</v>
      </c>
      <c r="F116" s="710">
        <v>3</v>
      </c>
      <c r="G116" s="710">
        <v>1</v>
      </c>
      <c r="H116" s="710">
        <v>6</v>
      </c>
      <c r="I116" s="758" t="s">
        <v>3</v>
      </c>
      <c r="J116" s="754"/>
      <c r="K116" s="690"/>
      <c r="L116" s="751">
        <v>12</v>
      </c>
      <c r="M116" s="745" t="s">
        <v>525</v>
      </c>
      <c r="N116" s="752">
        <v>6000</v>
      </c>
      <c r="O116" s="714">
        <f t="shared" si="11"/>
        <v>72000</v>
      </c>
      <c r="P116" s="714">
        <v>0</v>
      </c>
      <c r="Q116" s="714">
        <f t="shared" si="10"/>
        <v>72000</v>
      </c>
      <c r="R116" s="714">
        <f>Q116/L116</f>
        <v>6000</v>
      </c>
      <c r="S116" s="715" t="s">
        <v>543</v>
      </c>
      <c r="T116" s="716" t="s">
        <v>794</v>
      </c>
      <c r="U116" s="715" t="s">
        <v>556</v>
      </c>
      <c r="V116" s="731" t="s">
        <v>555</v>
      </c>
      <c r="W116" s="721" t="s">
        <v>762</v>
      </c>
      <c r="X116" s="732" t="s">
        <v>624</v>
      </c>
      <c r="Y116" s="716" t="s">
        <v>563</v>
      </c>
      <c r="Z116" s="716" t="s">
        <v>769</v>
      </c>
      <c r="AA116" s="732" t="s">
        <v>541</v>
      </c>
      <c r="AC116" s="723"/>
    </row>
    <row r="117" spans="1:29" s="675" customFormat="1" ht="91.2" x14ac:dyDescent="0.25">
      <c r="A117" s="733"/>
      <c r="B117" s="710">
        <v>1</v>
      </c>
      <c r="C117" s="710">
        <v>1</v>
      </c>
      <c r="D117" s="710">
        <v>7</v>
      </c>
      <c r="E117" s="710">
        <v>1</v>
      </c>
      <c r="F117" s="710">
        <v>3</v>
      </c>
      <c r="G117" s="710">
        <v>1</v>
      </c>
      <c r="H117" s="710">
        <v>6</v>
      </c>
      <c r="I117" s="758" t="s">
        <v>649</v>
      </c>
      <c r="J117" s="754"/>
      <c r="K117" s="690"/>
      <c r="L117" s="751">
        <v>11</v>
      </c>
      <c r="M117" s="745" t="s">
        <v>525</v>
      </c>
      <c r="N117" s="752">
        <v>3600</v>
      </c>
      <c r="O117" s="714">
        <f t="shared" si="11"/>
        <v>39600</v>
      </c>
      <c r="P117" s="714">
        <v>0</v>
      </c>
      <c r="Q117" s="714">
        <f t="shared" si="10"/>
        <v>39600</v>
      </c>
      <c r="R117" s="714">
        <f>Q117/L117</f>
        <v>3600</v>
      </c>
      <c r="S117" s="715" t="s">
        <v>543</v>
      </c>
      <c r="T117" s="716" t="s">
        <v>794</v>
      </c>
      <c r="U117" s="715" t="s">
        <v>556</v>
      </c>
      <c r="V117" s="731" t="s">
        <v>555</v>
      </c>
      <c r="W117" s="721" t="s">
        <v>762</v>
      </c>
      <c r="X117" s="732" t="s">
        <v>624</v>
      </c>
      <c r="Y117" s="716" t="s">
        <v>563</v>
      </c>
      <c r="Z117" s="716" t="s">
        <v>769</v>
      </c>
      <c r="AA117" s="732" t="s">
        <v>541</v>
      </c>
      <c r="AC117" s="723"/>
    </row>
    <row r="118" spans="1:29" s="675" customFormat="1" ht="91.2" x14ac:dyDescent="0.25">
      <c r="A118" s="733"/>
      <c r="B118" s="710">
        <v>1</v>
      </c>
      <c r="C118" s="710">
        <v>1</v>
      </c>
      <c r="D118" s="710">
        <v>7</v>
      </c>
      <c r="E118" s="710">
        <v>1</v>
      </c>
      <c r="F118" s="710">
        <v>3</v>
      </c>
      <c r="G118" s="710">
        <v>1</v>
      </c>
      <c r="H118" s="710">
        <v>6</v>
      </c>
      <c r="I118" s="758" t="s">
        <v>765</v>
      </c>
      <c r="J118" s="754"/>
      <c r="K118" s="690"/>
      <c r="L118" s="751">
        <v>10</v>
      </c>
      <c r="M118" s="745" t="s">
        <v>525</v>
      </c>
      <c r="N118" s="752">
        <v>10400</v>
      </c>
      <c r="O118" s="714">
        <f t="shared" si="11"/>
        <v>104000</v>
      </c>
      <c r="P118" s="714">
        <v>0</v>
      </c>
      <c r="Q118" s="714">
        <f t="shared" si="10"/>
        <v>104000</v>
      </c>
      <c r="R118" s="714">
        <f>Q118/L118</f>
        <v>10400</v>
      </c>
      <c r="S118" s="715" t="s">
        <v>543</v>
      </c>
      <c r="T118" s="716" t="s">
        <v>794</v>
      </c>
      <c r="U118" s="715" t="s">
        <v>556</v>
      </c>
      <c r="V118" s="731" t="s">
        <v>555</v>
      </c>
      <c r="W118" s="721" t="s">
        <v>762</v>
      </c>
      <c r="X118" s="732" t="s">
        <v>624</v>
      </c>
      <c r="Y118" s="716" t="s">
        <v>563</v>
      </c>
      <c r="Z118" s="716" t="s">
        <v>769</v>
      </c>
      <c r="AA118" s="732" t="s">
        <v>541</v>
      </c>
      <c r="AC118" s="723"/>
    </row>
    <row r="119" spans="1:29" s="675" customFormat="1" ht="91.2" x14ac:dyDescent="0.25">
      <c r="A119" s="733"/>
      <c r="B119" s="708">
        <v>1</v>
      </c>
      <c r="C119" s="708">
        <v>1</v>
      </c>
      <c r="D119" s="708">
        <v>7</v>
      </c>
      <c r="E119" s="709">
        <v>1</v>
      </c>
      <c r="F119" s="709">
        <v>3</v>
      </c>
      <c r="G119" s="709">
        <v>1</v>
      </c>
      <c r="H119" s="710">
        <v>3</v>
      </c>
      <c r="I119" s="759" t="s">
        <v>747</v>
      </c>
      <c r="J119" s="750"/>
      <c r="K119" s="690"/>
      <c r="L119" s="751">
        <v>3</v>
      </c>
      <c r="M119" s="745" t="s">
        <v>524</v>
      </c>
      <c r="N119" s="752">
        <v>29500</v>
      </c>
      <c r="O119" s="714">
        <f t="shared" si="11"/>
        <v>88500</v>
      </c>
      <c r="P119" s="714">
        <v>0</v>
      </c>
      <c r="Q119" s="714">
        <f t="shared" si="10"/>
        <v>88500</v>
      </c>
      <c r="R119" s="714">
        <f t="shared" ref="R119:R157" si="12">Q119/L119</f>
        <v>29500</v>
      </c>
      <c r="S119" s="739" t="s">
        <v>591</v>
      </c>
      <c r="T119" s="716" t="s">
        <v>779</v>
      </c>
      <c r="U119" s="715" t="s">
        <v>556</v>
      </c>
      <c r="V119" s="731" t="s">
        <v>555</v>
      </c>
      <c r="W119" s="721" t="s">
        <v>778</v>
      </c>
      <c r="X119" s="732" t="s">
        <v>624</v>
      </c>
      <c r="Y119" s="716" t="s">
        <v>563</v>
      </c>
      <c r="Z119" s="716" t="s">
        <v>798</v>
      </c>
      <c r="AA119" s="732" t="s">
        <v>535</v>
      </c>
      <c r="AC119" s="723"/>
    </row>
    <row r="120" spans="1:29" s="675" customFormat="1" ht="91.2" x14ac:dyDescent="0.25">
      <c r="A120" s="733"/>
      <c r="B120" s="710">
        <v>1</v>
      </c>
      <c r="C120" s="710">
        <v>1</v>
      </c>
      <c r="D120" s="710">
        <v>7</v>
      </c>
      <c r="E120" s="710">
        <v>1</v>
      </c>
      <c r="F120" s="710">
        <v>3</v>
      </c>
      <c r="G120" s="710">
        <v>1</v>
      </c>
      <c r="H120" s="710">
        <v>6</v>
      </c>
      <c r="I120" s="758" t="s">
        <v>3</v>
      </c>
      <c r="J120" s="750"/>
      <c r="K120" s="690"/>
      <c r="L120" s="751">
        <v>25</v>
      </c>
      <c r="M120" s="745" t="s">
        <v>525</v>
      </c>
      <c r="N120" s="752">
        <v>6000</v>
      </c>
      <c r="O120" s="714">
        <f t="shared" si="11"/>
        <v>150000</v>
      </c>
      <c r="P120" s="714">
        <v>0</v>
      </c>
      <c r="Q120" s="714">
        <f t="shared" si="10"/>
        <v>150000</v>
      </c>
      <c r="R120" s="714">
        <f t="shared" si="12"/>
        <v>6000</v>
      </c>
      <c r="S120" s="739" t="s">
        <v>591</v>
      </c>
      <c r="T120" s="716" t="s">
        <v>779</v>
      </c>
      <c r="U120" s="715" t="s">
        <v>556</v>
      </c>
      <c r="V120" s="731" t="s">
        <v>555</v>
      </c>
      <c r="W120" s="721" t="s">
        <v>778</v>
      </c>
      <c r="X120" s="732" t="s">
        <v>624</v>
      </c>
      <c r="Y120" s="716" t="s">
        <v>563</v>
      </c>
      <c r="Z120" s="716" t="s">
        <v>798</v>
      </c>
      <c r="AA120" s="732" t="s">
        <v>535</v>
      </c>
      <c r="AC120" s="723"/>
    </row>
    <row r="121" spans="1:29" s="675" customFormat="1" ht="91.2" x14ac:dyDescent="0.25">
      <c r="A121" s="733"/>
      <c r="B121" s="710">
        <v>1</v>
      </c>
      <c r="C121" s="710">
        <v>1</v>
      </c>
      <c r="D121" s="710">
        <v>7</v>
      </c>
      <c r="E121" s="710">
        <v>1</v>
      </c>
      <c r="F121" s="710">
        <v>3</v>
      </c>
      <c r="G121" s="710">
        <v>1</v>
      </c>
      <c r="H121" s="710">
        <v>8</v>
      </c>
      <c r="I121" s="760" t="s">
        <v>74</v>
      </c>
      <c r="J121" s="750"/>
      <c r="K121" s="690"/>
      <c r="L121" s="751">
        <v>1</v>
      </c>
      <c r="M121" s="745" t="s">
        <v>525</v>
      </c>
      <c r="N121" s="752">
        <v>21200</v>
      </c>
      <c r="O121" s="714">
        <f t="shared" si="11"/>
        <v>21200</v>
      </c>
      <c r="P121" s="714">
        <v>0</v>
      </c>
      <c r="Q121" s="714">
        <f t="shared" si="10"/>
        <v>21200</v>
      </c>
      <c r="R121" s="714">
        <f t="shared" si="12"/>
        <v>21200</v>
      </c>
      <c r="S121" s="739" t="s">
        <v>586</v>
      </c>
      <c r="T121" s="716" t="s">
        <v>799</v>
      </c>
      <c r="U121" s="715" t="s">
        <v>556</v>
      </c>
      <c r="V121" s="731" t="s">
        <v>555</v>
      </c>
      <c r="W121" s="721" t="s">
        <v>778</v>
      </c>
      <c r="X121" s="732" t="s">
        <v>624</v>
      </c>
      <c r="Y121" s="716" t="s">
        <v>563</v>
      </c>
      <c r="Z121" s="716" t="s">
        <v>800</v>
      </c>
      <c r="AA121" s="732" t="s">
        <v>540</v>
      </c>
      <c r="AC121" s="723"/>
    </row>
    <row r="122" spans="1:29" s="675" customFormat="1" ht="91.2" x14ac:dyDescent="0.25">
      <c r="A122" s="733"/>
      <c r="B122" s="720">
        <v>1</v>
      </c>
      <c r="C122" s="720">
        <v>1</v>
      </c>
      <c r="D122" s="720">
        <v>7</v>
      </c>
      <c r="E122" s="709">
        <v>1</v>
      </c>
      <c r="F122" s="709">
        <v>3</v>
      </c>
      <c r="G122" s="709">
        <v>1</v>
      </c>
      <c r="H122" s="710">
        <v>13</v>
      </c>
      <c r="I122" s="758" t="s">
        <v>569</v>
      </c>
      <c r="J122" s="750"/>
      <c r="K122" s="690"/>
      <c r="L122" s="751">
        <v>2</v>
      </c>
      <c r="M122" s="745" t="s">
        <v>531</v>
      </c>
      <c r="N122" s="752">
        <v>23600</v>
      </c>
      <c r="O122" s="714">
        <f t="shared" si="11"/>
        <v>47200</v>
      </c>
      <c r="P122" s="714">
        <v>0</v>
      </c>
      <c r="Q122" s="714">
        <f t="shared" si="10"/>
        <v>47200</v>
      </c>
      <c r="R122" s="714">
        <f t="shared" si="12"/>
        <v>23600</v>
      </c>
      <c r="S122" s="739" t="s">
        <v>586</v>
      </c>
      <c r="T122" s="716" t="s">
        <v>799</v>
      </c>
      <c r="U122" s="715" t="s">
        <v>556</v>
      </c>
      <c r="V122" s="731" t="s">
        <v>555</v>
      </c>
      <c r="W122" s="721" t="s">
        <v>778</v>
      </c>
      <c r="X122" s="732" t="s">
        <v>624</v>
      </c>
      <c r="Y122" s="716" t="s">
        <v>563</v>
      </c>
      <c r="Z122" s="716" t="s">
        <v>800</v>
      </c>
      <c r="AA122" s="732" t="s">
        <v>540</v>
      </c>
      <c r="AC122" s="723"/>
    </row>
    <row r="123" spans="1:29" s="675" customFormat="1" ht="91.2" x14ac:dyDescent="0.25">
      <c r="A123" s="733"/>
      <c r="B123" s="720">
        <v>1</v>
      </c>
      <c r="C123" s="720">
        <v>1</v>
      </c>
      <c r="D123" s="720">
        <v>7</v>
      </c>
      <c r="E123" s="720">
        <v>1</v>
      </c>
      <c r="F123" s="720">
        <v>3</v>
      </c>
      <c r="G123" s="720">
        <v>1</v>
      </c>
      <c r="H123" s="720">
        <v>13</v>
      </c>
      <c r="I123" s="758" t="s">
        <v>592</v>
      </c>
      <c r="J123" s="750"/>
      <c r="K123" s="690"/>
      <c r="L123" s="751">
        <v>4</v>
      </c>
      <c r="M123" s="745" t="s">
        <v>531</v>
      </c>
      <c r="N123" s="752">
        <v>41300</v>
      </c>
      <c r="O123" s="714">
        <f t="shared" si="11"/>
        <v>165200</v>
      </c>
      <c r="P123" s="714">
        <v>0</v>
      </c>
      <c r="Q123" s="714">
        <f t="shared" si="10"/>
        <v>165200</v>
      </c>
      <c r="R123" s="714">
        <f t="shared" si="12"/>
        <v>41300</v>
      </c>
      <c r="S123" s="739" t="s">
        <v>586</v>
      </c>
      <c r="T123" s="716" t="s">
        <v>799</v>
      </c>
      <c r="U123" s="715" t="s">
        <v>556</v>
      </c>
      <c r="V123" s="731" t="s">
        <v>555</v>
      </c>
      <c r="W123" s="721" t="s">
        <v>778</v>
      </c>
      <c r="X123" s="732" t="s">
        <v>624</v>
      </c>
      <c r="Y123" s="716" t="s">
        <v>563</v>
      </c>
      <c r="Z123" s="716" t="s">
        <v>800</v>
      </c>
      <c r="AA123" s="732" t="s">
        <v>540</v>
      </c>
      <c r="AC123" s="723"/>
    </row>
    <row r="124" spans="1:29" s="675" customFormat="1" ht="91.2" x14ac:dyDescent="0.25">
      <c r="A124" s="733"/>
      <c r="B124" s="708">
        <v>1</v>
      </c>
      <c r="C124" s="708">
        <v>1</v>
      </c>
      <c r="D124" s="708">
        <v>7</v>
      </c>
      <c r="E124" s="709">
        <v>1</v>
      </c>
      <c r="F124" s="709">
        <v>3</v>
      </c>
      <c r="G124" s="709">
        <v>1</v>
      </c>
      <c r="H124" s="709">
        <v>12</v>
      </c>
      <c r="I124" s="758" t="s">
        <v>587</v>
      </c>
      <c r="J124" s="750"/>
      <c r="K124" s="690"/>
      <c r="L124" s="751">
        <v>1</v>
      </c>
      <c r="M124" s="745" t="s">
        <v>525</v>
      </c>
      <c r="N124" s="752">
        <v>82900</v>
      </c>
      <c r="O124" s="714">
        <f t="shared" si="11"/>
        <v>82900</v>
      </c>
      <c r="P124" s="714">
        <v>0</v>
      </c>
      <c r="Q124" s="714">
        <f t="shared" si="10"/>
        <v>82900</v>
      </c>
      <c r="R124" s="714">
        <f t="shared" si="12"/>
        <v>82900</v>
      </c>
      <c r="S124" s="739" t="s">
        <v>586</v>
      </c>
      <c r="T124" s="716" t="s">
        <v>799</v>
      </c>
      <c r="U124" s="715" t="s">
        <v>556</v>
      </c>
      <c r="V124" s="731" t="s">
        <v>555</v>
      </c>
      <c r="W124" s="721" t="s">
        <v>778</v>
      </c>
      <c r="X124" s="732" t="s">
        <v>624</v>
      </c>
      <c r="Y124" s="716" t="s">
        <v>563</v>
      </c>
      <c r="Z124" s="716" t="s">
        <v>800</v>
      </c>
      <c r="AA124" s="732" t="s">
        <v>540</v>
      </c>
      <c r="AC124" s="723"/>
    </row>
    <row r="125" spans="1:29" s="675" customFormat="1" ht="91.2" x14ac:dyDescent="0.25">
      <c r="A125" s="733"/>
      <c r="B125" s="708">
        <v>1</v>
      </c>
      <c r="C125" s="708">
        <v>1</v>
      </c>
      <c r="D125" s="708">
        <v>7</v>
      </c>
      <c r="E125" s="709">
        <v>1</v>
      </c>
      <c r="F125" s="709">
        <v>3</v>
      </c>
      <c r="G125" s="709">
        <v>1</v>
      </c>
      <c r="H125" s="709">
        <v>12</v>
      </c>
      <c r="I125" s="758" t="s">
        <v>782</v>
      </c>
      <c r="J125" s="750"/>
      <c r="K125" s="690"/>
      <c r="L125" s="751">
        <v>1</v>
      </c>
      <c r="M125" s="745" t="s">
        <v>525</v>
      </c>
      <c r="N125" s="752">
        <v>29500</v>
      </c>
      <c r="O125" s="714">
        <f t="shared" si="11"/>
        <v>29500</v>
      </c>
      <c r="P125" s="714">
        <v>0</v>
      </c>
      <c r="Q125" s="714">
        <f t="shared" si="10"/>
        <v>29500</v>
      </c>
      <c r="R125" s="714">
        <f t="shared" si="12"/>
        <v>29500</v>
      </c>
      <c r="S125" s="739" t="s">
        <v>586</v>
      </c>
      <c r="T125" s="716" t="s">
        <v>799</v>
      </c>
      <c r="U125" s="715" t="s">
        <v>556</v>
      </c>
      <c r="V125" s="731" t="s">
        <v>555</v>
      </c>
      <c r="W125" s="721" t="s">
        <v>778</v>
      </c>
      <c r="X125" s="732" t="s">
        <v>624</v>
      </c>
      <c r="Y125" s="716" t="s">
        <v>563</v>
      </c>
      <c r="Z125" s="716" t="s">
        <v>800</v>
      </c>
      <c r="AA125" s="732" t="s">
        <v>540</v>
      </c>
      <c r="AC125" s="723"/>
    </row>
    <row r="126" spans="1:29" s="675" customFormat="1" ht="91.2" x14ac:dyDescent="0.25">
      <c r="A126" s="733"/>
      <c r="B126" s="710">
        <v>1</v>
      </c>
      <c r="C126" s="710">
        <v>1</v>
      </c>
      <c r="D126" s="710">
        <v>7</v>
      </c>
      <c r="E126" s="710">
        <v>1</v>
      </c>
      <c r="F126" s="710">
        <v>3</v>
      </c>
      <c r="G126" s="710">
        <v>1</v>
      </c>
      <c r="H126" s="710">
        <v>6</v>
      </c>
      <c r="I126" s="758" t="s">
        <v>783</v>
      </c>
      <c r="J126" s="750"/>
      <c r="K126" s="690"/>
      <c r="L126" s="751">
        <v>10</v>
      </c>
      <c r="M126" s="745" t="s">
        <v>525</v>
      </c>
      <c r="N126" s="752">
        <v>17700</v>
      </c>
      <c r="O126" s="714">
        <f t="shared" si="11"/>
        <v>177000</v>
      </c>
      <c r="P126" s="714">
        <v>0</v>
      </c>
      <c r="Q126" s="714">
        <f t="shared" si="10"/>
        <v>177000</v>
      </c>
      <c r="R126" s="714">
        <f t="shared" si="12"/>
        <v>17700</v>
      </c>
      <c r="S126" s="739" t="s">
        <v>586</v>
      </c>
      <c r="T126" s="716" t="s">
        <v>799</v>
      </c>
      <c r="U126" s="715" t="s">
        <v>556</v>
      </c>
      <c r="V126" s="731" t="s">
        <v>555</v>
      </c>
      <c r="W126" s="721" t="s">
        <v>778</v>
      </c>
      <c r="X126" s="732" t="s">
        <v>624</v>
      </c>
      <c r="Y126" s="716" t="s">
        <v>563</v>
      </c>
      <c r="Z126" s="716" t="s">
        <v>800</v>
      </c>
      <c r="AA126" s="732" t="s">
        <v>540</v>
      </c>
      <c r="AC126" s="723"/>
    </row>
    <row r="127" spans="1:29" s="675" customFormat="1" ht="91.2" x14ac:dyDescent="0.25">
      <c r="A127" s="733"/>
      <c r="B127" s="710">
        <v>1</v>
      </c>
      <c r="C127" s="710">
        <v>1</v>
      </c>
      <c r="D127" s="710">
        <v>7</v>
      </c>
      <c r="E127" s="710">
        <v>1</v>
      </c>
      <c r="F127" s="710">
        <v>3</v>
      </c>
      <c r="G127" s="710">
        <v>1</v>
      </c>
      <c r="H127" s="710">
        <v>6</v>
      </c>
      <c r="I127" s="728" t="s">
        <v>3</v>
      </c>
      <c r="J127" s="750"/>
      <c r="K127" s="690"/>
      <c r="L127" s="751">
        <v>30</v>
      </c>
      <c r="M127" s="745" t="s">
        <v>525</v>
      </c>
      <c r="N127" s="752">
        <v>6000</v>
      </c>
      <c r="O127" s="714">
        <f t="shared" si="11"/>
        <v>180000</v>
      </c>
      <c r="P127" s="714">
        <v>0</v>
      </c>
      <c r="Q127" s="714">
        <f t="shared" si="10"/>
        <v>180000</v>
      </c>
      <c r="R127" s="714">
        <f t="shared" si="12"/>
        <v>6000</v>
      </c>
      <c r="S127" s="739" t="s">
        <v>586</v>
      </c>
      <c r="T127" s="716" t="s">
        <v>799</v>
      </c>
      <c r="U127" s="715" t="s">
        <v>556</v>
      </c>
      <c r="V127" s="731" t="s">
        <v>555</v>
      </c>
      <c r="W127" s="721" t="s">
        <v>778</v>
      </c>
      <c r="X127" s="732" t="s">
        <v>624</v>
      </c>
      <c r="Y127" s="716" t="s">
        <v>563</v>
      </c>
      <c r="Z127" s="716" t="s">
        <v>800</v>
      </c>
      <c r="AA127" s="732" t="s">
        <v>540</v>
      </c>
      <c r="AC127" s="723"/>
    </row>
    <row r="128" spans="1:29" s="675" customFormat="1" ht="91.2" x14ac:dyDescent="0.25">
      <c r="A128" s="733"/>
      <c r="B128" s="720">
        <v>1</v>
      </c>
      <c r="C128" s="720">
        <v>1</v>
      </c>
      <c r="D128" s="720">
        <v>7</v>
      </c>
      <c r="E128" s="720">
        <v>1</v>
      </c>
      <c r="F128" s="720">
        <v>3</v>
      </c>
      <c r="G128" s="720">
        <v>1</v>
      </c>
      <c r="H128" s="720">
        <v>10</v>
      </c>
      <c r="I128" s="728" t="s">
        <v>784</v>
      </c>
      <c r="J128" s="750"/>
      <c r="K128" s="690"/>
      <c r="L128" s="751">
        <v>1</v>
      </c>
      <c r="M128" s="745" t="s">
        <v>525</v>
      </c>
      <c r="N128" s="752">
        <v>28900</v>
      </c>
      <c r="O128" s="714">
        <f t="shared" si="11"/>
        <v>28900</v>
      </c>
      <c r="P128" s="714">
        <v>0</v>
      </c>
      <c r="Q128" s="714">
        <f t="shared" si="10"/>
        <v>28900</v>
      </c>
      <c r="R128" s="714">
        <f t="shared" si="12"/>
        <v>28900</v>
      </c>
      <c r="S128" s="739" t="s">
        <v>586</v>
      </c>
      <c r="T128" s="716" t="s">
        <v>799</v>
      </c>
      <c r="U128" s="715" t="s">
        <v>556</v>
      </c>
      <c r="V128" s="731" t="s">
        <v>555</v>
      </c>
      <c r="W128" s="721" t="s">
        <v>778</v>
      </c>
      <c r="X128" s="732" t="s">
        <v>624</v>
      </c>
      <c r="Y128" s="716" t="s">
        <v>563</v>
      </c>
      <c r="Z128" s="716" t="s">
        <v>800</v>
      </c>
      <c r="AA128" s="732" t="s">
        <v>540</v>
      </c>
      <c r="AC128" s="723"/>
    </row>
    <row r="129" spans="1:29" s="675" customFormat="1" ht="91.2" x14ac:dyDescent="0.25">
      <c r="A129" s="733"/>
      <c r="B129" s="720">
        <v>1</v>
      </c>
      <c r="C129" s="720">
        <v>1</v>
      </c>
      <c r="D129" s="720">
        <v>7</v>
      </c>
      <c r="E129" s="720">
        <v>1</v>
      </c>
      <c r="F129" s="720">
        <v>3</v>
      </c>
      <c r="G129" s="720">
        <v>1</v>
      </c>
      <c r="H129" s="720">
        <v>13</v>
      </c>
      <c r="I129" s="758" t="s">
        <v>592</v>
      </c>
      <c r="J129" s="750"/>
      <c r="K129" s="690"/>
      <c r="L129" s="751">
        <v>5</v>
      </c>
      <c r="M129" s="745" t="s">
        <v>531</v>
      </c>
      <c r="N129" s="752">
        <v>41300</v>
      </c>
      <c r="O129" s="714">
        <f t="shared" si="11"/>
        <v>206500</v>
      </c>
      <c r="P129" s="714">
        <v>0</v>
      </c>
      <c r="Q129" s="714">
        <f t="shared" si="10"/>
        <v>206500</v>
      </c>
      <c r="R129" s="714">
        <f t="shared" si="12"/>
        <v>41300</v>
      </c>
      <c r="S129" s="715"/>
      <c r="T129" s="716" t="s">
        <v>801</v>
      </c>
      <c r="U129" s="715" t="s">
        <v>556</v>
      </c>
      <c r="V129" s="731" t="s">
        <v>555</v>
      </c>
      <c r="W129" s="721" t="s">
        <v>802</v>
      </c>
      <c r="X129" s="732" t="s">
        <v>624</v>
      </c>
      <c r="Y129" s="716" t="s">
        <v>563</v>
      </c>
      <c r="Z129" s="716" t="s">
        <v>803</v>
      </c>
      <c r="AA129" s="732" t="s">
        <v>535</v>
      </c>
      <c r="AC129" s="723"/>
    </row>
    <row r="130" spans="1:29" s="675" customFormat="1" ht="91.2" x14ac:dyDescent="0.25">
      <c r="A130" s="733"/>
      <c r="B130" s="720">
        <v>1</v>
      </c>
      <c r="C130" s="720">
        <v>1</v>
      </c>
      <c r="D130" s="720">
        <v>7</v>
      </c>
      <c r="E130" s="720">
        <v>1</v>
      </c>
      <c r="F130" s="720">
        <v>3</v>
      </c>
      <c r="G130" s="720">
        <v>1</v>
      </c>
      <c r="H130" s="720">
        <v>10</v>
      </c>
      <c r="I130" s="756" t="s">
        <v>528</v>
      </c>
      <c r="J130" s="754"/>
      <c r="K130" s="690"/>
      <c r="L130" s="751">
        <v>2</v>
      </c>
      <c r="M130" s="745" t="s">
        <v>525</v>
      </c>
      <c r="N130" s="752">
        <v>28900</v>
      </c>
      <c r="O130" s="714">
        <f t="shared" si="11"/>
        <v>57800</v>
      </c>
      <c r="P130" s="714">
        <v>0</v>
      </c>
      <c r="Q130" s="714">
        <f t="shared" si="10"/>
        <v>57800</v>
      </c>
      <c r="R130" s="714">
        <f t="shared" si="12"/>
        <v>28900</v>
      </c>
      <c r="S130" s="715"/>
      <c r="T130" s="716" t="s">
        <v>801</v>
      </c>
      <c r="U130" s="715" t="s">
        <v>556</v>
      </c>
      <c r="V130" s="731" t="s">
        <v>555</v>
      </c>
      <c r="W130" s="721" t="s">
        <v>802</v>
      </c>
      <c r="X130" s="732" t="s">
        <v>624</v>
      </c>
      <c r="Y130" s="716" t="s">
        <v>563</v>
      </c>
      <c r="Z130" s="716" t="s">
        <v>803</v>
      </c>
      <c r="AA130" s="732" t="s">
        <v>535</v>
      </c>
      <c r="AC130" s="723"/>
    </row>
    <row r="131" spans="1:29" s="675" customFormat="1" ht="91.2" x14ac:dyDescent="0.25">
      <c r="A131" s="733"/>
      <c r="B131" s="708">
        <v>1</v>
      </c>
      <c r="C131" s="708">
        <v>1</v>
      </c>
      <c r="D131" s="708">
        <v>7</v>
      </c>
      <c r="E131" s="709">
        <v>1</v>
      </c>
      <c r="F131" s="709">
        <v>3</v>
      </c>
      <c r="G131" s="709">
        <v>1</v>
      </c>
      <c r="H131" s="710">
        <v>3</v>
      </c>
      <c r="I131" s="728" t="s">
        <v>747</v>
      </c>
      <c r="J131" s="750"/>
      <c r="K131" s="690"/>
      <c r="L131" s="751">
        <v>10</v>
      </c>
      <c r="M131" s="745" t="s">
        <v>524</v>
      </c>
      <c r="N131" s="752">
        <v>29500</v>
      </c>
      <c r="O131" s="714">
        <f t="shared" si="11"/>
        <v>295000</v>
      </c>
      <c r="P131" s="714">
        <v>0</v>
      </c>
      <c r="Q131" s="714">
        <f t="shared" si="10"/>
        <v>295000</v>
      </c>
      <c r="R131" s="714">
        <f t="shared" si="12"/>
        <v>29500</v>
      </c>
      <c r="S131" s="715"/>
      <c r="T131" s="716" t="s">
        <v>801</v>
      </c>
      <c r="U131" s="715" t="s">
        <v>556</v>
      </c>
      <c r="V131" s="731" t="s">
        <v>555</v>
      </c>
      <c r="W131" s="721" t="s">
        <v>802</v>
      </c>
      <c r="X131" s="732" t="s">
        <v>624</v>
      </c>
      <c r="Y131" s="716" t="s">
        <v>563</v>
      </c>
      <c r="Z131" s="716" t="s">
        <v>803</v>
      </c>
      <c r="AA131" s="732" t="s">
        <v>535</v>
      </c>
      <c r="AC131" s="723"/>
    </row>
    <row r="132" spans="1:29" s="675" customFormat="1" ht="91.2" x14ac:dyDescent="0.25">
      <c r="A132" s="733"/>
      <c r="B132" s="710">
        <v>1</v>
      </c>
      <c r="C132" s="710">
        <v>1</v>
      </c>
      <c r="D132" s="710">
        <v>7</v>
      </c>
      <c r="E132" s="710">
        <v>1</v>
      </c>
      <c r="F132" s="710">
        <v>3</v>
      </c>
      <c r="G132" s="710">
        <v>1</v>
      </c>
      <c r="H132" s="710">
        <v>6</v>
      </c>
      <c r="I132" s="728" t="s">
        <v>3</v>
      </c>
      <c r="J132" s="750"/>
      <c r="K132" s="690"/>
      <c r="L132" s="751">
        <v>25</v>
      </c>
      <c r="M132" s="745" t="s">
        <v>525</v>
      </c>
      <c r="N132" s="752">
        <v>6000</v>
      </c>
      <c r="O132" s="714">
        <f t="shared" si="11"/>
        <v>150000</v>
      </c>
      <c r="P132" s="714">
        <v>0</v>
      </c>
      <c r="Q132" s="714">
        <f t="shared" si="10"/>
        <v>150000</v>
      </c>
      <c r="R132" s="714">
        <f t="shared" si="12"/>
        <v>6000</v>
      </c>
      <c r="S132" s="715"/>
      <c r="T132" s="716" t="s">
        <v>801</v>
      </c>
      <c r="U132" s="715" t="s">
        <v>556</v>
      </c>
      <c r="V132" s="731" t="s">
        <v>555</v>
      </c>
      <c r="W132" s="721" t="s">
        <v>802</v>
      </c>
      <c r="X132" s="732" t="s">
        <v>624</v>
      </c>
      <c r="Y132" s="716" t="s">
        <v>563</v>
      </c>
      <c r="Z132" s="716" t="s">
        <v>803</v>
      </c>
      <c r="AA132" s="732" t="s">
        <v>535</v>
      </c>
      <c r="AC132" s="723"/>
    </row>
    <row r="133" spans="1:29" s="675" customFormat="1" ht="91.2" x14ac:dyDescent="0.25">
      <c r="A133" s="733"/>
      <c r="B133" s="710">
        <v>1</v>
      </c>
      <c r="C133" s="710">
        <v>1</v>
      </c>
      <c r="D133" s="710">
        <v>7</v>
      </c>
      <c r="E133" s="710">
        <v>1</v>
      </c>
      <c r="F133" s="710">
        <v>3</v>
      </c>
      <c r="G133" s="710">
        <v>1</v>
      </c>
      <c r="H133" s="710">
        <v>6</v>
      </c>
      <c r="I133" s="761" t="s">
        <v>809</v>
      </c>
      <c r="J133" s="690"/>
      <c r="K133" s="690"/>
      <c r="L133" s="751">
        <v>60</v>
      </c>
      <c r="M133" s="745" t="s">
        <v>18</v>
      </c>
      <c r="N133" s="752">
        <v>9100</v>
      </c>
      <c r="O133" s="714">
        <f t="shared" si="11"/>
        <v>546000</v>
      </c>
      <c r="P133" s="714"/>
      <c r="Q133" s="714">
        <f t="shared" si="10"/>
        <v>546000</v>
      </c>
      <c r="R133" s="714">
        <f t="shared" si="12"/>
        <v>9100</v>
      </c>
      <c r="S133" s="719" t="s">
        <v>628</v>
      </c>
      <c r="T133" s="762" t="s">
        <v>629</v>
      </c>
      <c r="U133" s="715" t="s">
        <v>556</v>
      </c>
      <c r="V133" s="731" t="s">
        <v>555</v>
      </c>
      <c r="W133" s="721" t="s">
        <v>816</v>
      </c>
      <c r="X133" s="732" t="s">
        <v>624</v>
      </c>
      <c r="Y133" s="716" t="s">
        <v>817</v>
      </c>
      <c r="Z133" s="716" t="s">
        <v>818</v>
      </c>
      <c r="AA133" s="732" t="s">
        <v>60</v>
      </c>
      <c r="AC133" s="723"/>
    </row>
    <row r="134" spans="1:29" s="675" customFormat="1" ht="91.2" x14ac:dyDescent="0.25">
      <c r="A134" s="733"/>
      <c r="B134" s="710">
        <v>1</v>
      </c>
      <c r="C134" s="710">
        <v>1</v>
      </c>
      <c r="D134" s="710">
        <v>7</v>
      </c>
      <c r="E134" s="710">
        <v>1</v>
      </c>
      <c r="F134" s="710">
        <v>3</v>
      </c>
      <c r="G134" s="710">
        <v>1</v>
      </c>
      <c r="H134" s="710">
        <v>6</v>
      </c>
      <c r="I134" s="761" t="s">
        <v>810</v>
      </c>
      <c r="J134" s="690"/>
      <c r="K134" s="690"/>
      <c r="L134" s="751">
        <v>50</v>
      </c>
      <c r="M134" s="745" t="s">
        <v>18</v>
      </c>
      <c r="N134" s="752">
        <v>9500</v>
      </c>
      <c r="O134" s="714">
        <f t="shared" si="11"/>
        <v>475000</v>
      </c>
      <c r="P134" s="714"/>
      <c r="Q134" s="714">
        <f t="shared" si="10"/>
        <v>475000</v>
      </c>
      <c r="R134" s="714">
        <f t="shared" si="12"/>
        <v>9500</v>
      </c>
      <c r="S134" s="719" t="s">
        <v>628</v>
      </c>
      <c r="T134" s="762" t="s">
        <v>629</v>
      </c>
      <c r="U134" s="715" t="s">
        <v>556</v>
      </c>
      <c r="V134" s="731" t="s">
        <v>555</v>
      </c>
      <c r="W134" s="721" t="s">
        <v>816</v>
      </c>
      <c r="X134" s="732" t="s">
        <v>624</v>
      </c>
      <c r="Y134" s="716" t="s">
        <v>817</v>
      </c>
      <c r="Z134" s="716" t="s">
        <v>818</v>
      </c>
      <c r="AA134" s="732" t="s">
        <v>60</v>
      </c>
      <c r="AC134" s="723"/>
    </row>
    <row r="135" spans="1:29" s="675" customFormat="1" ht="91.2" x14ac:dyDescent="0.25">
      <c r="A135" s="733"/>
      <c r="B135" s="708">
        <v>1</v>
      </c>
      <c r="C135" s="708">
        <v>1</v>
      </c>
      <c r="D135" s="708">
        <v>7</v>
      </c>
      <c r="E135" s="709">
        <v>1</v>
      </c>
      <c r="F135" s="709">
        <v>3</v>
      </c>
      <c r="G135" s="709">
        <v>1</v>
      </c>
      <c r="H135" s="710">
        <v>6</v>
      </c>
      <c r="I135" s="728" t="s">
        <v>811</v>
      </c>
      <c r="J135" s="750"/>
      <c r="K135" s="690"/>
      <c r="L135" s="751">
        <v>1</v>
      </c>
      <c r="M135" s="745" t="s">
        <v>18</v>
      </c>
      <c r="N135" s="752">
        <v>28000</v>
      </c>
      <c r="O135" s="714">
        <f t="shared" si="11"/>
        <v>28000</v>
      </c>
      <c r="P135" s="714"/>
      <c r="Q135" s="714">
        <f t="shared" si="10"/>
        <v>28000</v>
      </c>
      <c r="R135" s="714">
        <f t="shared" si="12"/>
        <v>28000</v>
      </c>
      <c r="S135" s="719" t="s">
        <v>628</v>
      </c>
      <c r="T135" s="762" t="s">
        <v>629</v>
      </c>
      <c r="U135" s="715" t="s">
        <v>556</v>
      </c>
      <c r="V135" s="731" t="s">
        <v>555</v>
      </c>
      <c r="W135" s="721" t="s">
        <v>816</v>
      </c>
      <c r="X135" s="732" t="s">
        <v>624</v>
      </c>
      <c r="Y135" s="716" t="s">
        <v>817</v>
      </c>
      <c r="Z135" s="716" t="s">
        <v>818</v>
      </c>
      <c r="AA135" s="732" t="s">
        <v>60</v>
      </c>
      <c r="AC135" s="723"/>
    </row>
    <row r="136" spans="1:29" s="675" customFormat="1" ht="91.2" x14ac:dyDescent="0.25">
      <c r="A136" s="733"/>
      <c r="B136" s="708">
        <v>1</v>
      </c>
      <c r="C136" s="708">
        <v>1</v>
      </c>
      <c r="D136" s="708">
        <v>7</v>
      </c>
      <c r="E136" s="709">
        <v>1</v>
      </c>
      <c r="F136" s="709">
        <v>3</v>
      </c>
      <c r="G136" s="709">
        <v>1</v>
      </c>
      <c r="H136" s="710">
        <v>6</v>
      </c>
      <c r="I136" s="728" t="s">
        <v>812</v>
      </c>
      <c r="J136" s="750"/>
      <c r="K136" s="690"/>
      <c r="L136" s="751">
        <v>2</v>
      </c>
      <c r="M136" s="745" t="s">
        <v>18</v>
      </c>
      <c r="N136" s="752">
        <v>34100</v>
      </c>
      <c r="O136" s="714">
        <f t="shared" si="11"/>
        <v>68200</v>
      </c>
      <c r="P136" s="714"/>
      <c r="Q136" s="714">
        <f t="shared" si="10"/>
        <v>68200</v>
      </c>
      <c r="R136" s="714">
        <f t="shared" si="12"/>
        <v>34100</v>
      </c>
      <c r="S136" s="719" t="s">
        <v>628</v>
      </c>
      <c r="T136" s="762" t="s">
        <v>629</v>
      </c>
      <c r="U136" s="715" t="s">
        <v>556</v>
      </c>
      <c r="V136" s="731" t="s">
        <v>555</v>
      </c>
      <c r="W136" s="721" t="s">
        <v>816</v>
      </c>
      <c r="X136" s="732" t="s">
        <v>624</v>
      </c>
      <c r="Y136" s="716" t="s">
        <v>817</v>
      </c>
      <c r="Z136" s="716" t="s">
        <v>818</v>
      </c>
      <c r="AA136" s="732" t="s">
        <v>60</v>
      </c>
      <c r="AC136" s="723"/>
    </row>
    <row r="137" spans="1:29" s="675" customFormat="1" ht="91.2" x14ac:dyDescent="0.25">
      <c r="A137" s="733"/>
      <c r="B137" s="708">
        <v>1</v>
      </c>
      <c r="C137" s="708">
        <v>1</v>
      </c>
      <c r="D137" s="708">
        <v>7</v>
      </c>
      <c r="E137" s="709">
        <v>1</v>
      </c>
      <c r="F137" s="709">
        <v>3</v>
      </c>
      <c r="G137" s="709">
        <v>1</v>
      </c>
      <c r="H137" s="710">
        <v>1</v>
      </c>
      <c r="I137" s="728" t="s">
        <v>4</v>
      </c>
      <c r="J137" s="750"/>
      <c r="K137" s="690"/>
      <c r="L137" s="751">
        <v>2</v>
      </c>
      <c r="M137" s="745" t="s">
        <v>18</v>
      </c>
      <c r="N137" s="752">
        <v>34400</v>
      </c>
      <c r="O137" s="714">
        <f t="shared" si="11"/>
        <v>68800</v>
      </c>
      <c r="P137" s="714"/>
      <c r="Q137" s="714">
        <f t="shared" si="10"/>
        <v>68800</v>
      </c>
      <c r="R137" s="714">
        <f t="shared" si="12"/>
        <v>34400</v>
      </c>
      <c r="S137" s="719" t="s">
        <v>870</v>
      </c>
      <c r="T137" s="762" t="s">
        <v>629</v>
      </c>
      <c r="U137" s="715" t="s">
        <v>556</v>
      </c>
      <c r="V137" s="731" t="s">
        <v>555</v>
      </c>
      <c r="W137" s="721" t="s">
        <v>816</v>
      </c>
      <c r="X137" s="732" t="s">
        <v>624</v>
      </c>
      <c r="Y137" s="716" t="s">
        <v>817</v>
      </c>
      <c r="Z137" s="716" t="s">
        <v>818</v>
      </c>
      <c r="AA137" s="732" t="s">
        <v>60</v>
      </c>
      <c r="AC137" s="723"/>
    </row>
    <row r="138" spans="1:29" s="675" customFormat="1" ht="91.2" x14ac:dyDescent="0.25">
      <c r="A138" s="733"/>
      <c r="B138" s="720">
        <v>1</v>
      </c>
      <c r="C138" s="720">
        <v>1</v>
      </c>
      <c r="D138" s="720">
        <v>7</v>
      </c>
      <c r="E138" s="720">
        <v>1</v>
      </c>
      <c r="F138" s="720">
        <v>3</v>
      </c>
      <c r="G138" s="720">
        <v>1</v>
      </c>
      <c r="H138" s="720">
        <v>8</v>
      </c>
      <c r="I138" s="728" t="s">
        <v>813</v>
      </c>
      <c r="J138" s="750"/>
      <c r="K138" s="690"/>
      <c r="L138" s="751">
        <v>3</v>
      </c>
      <c r="M138" s="745" t="s">
        <v>18</v>
      </c>
      <c r="N138" s="752">
        <v>23200</v>
      </c>
      <c r="O138" s="714">
        <f t="shared" si="11"/>
        <v>69600</v>
      </c>
      <c r="P138" s="714"/>
      <c r="Q138" s="714">
        <f t="shared" si="10"/>
        <v>69600</v>
      </c>
      <c r="R138" s="714">
        <f t="shared" si="12"/>
        <v>23200</v>
      </c>
      <c r="S138" s="719" t="s">
        <v>628</v>
      </c>
      <c r="T138" s="762" t="s">
        <v>629</v>
      </c>
      <c r="U138" s="715" t="s">
        <v>556</v>
      </c>
      <c r="V138" s="731" t="s">
        <v>555</v>
      </c>
      <c r="W138" s="721" t="s">
        <v>816</v>
      </c>
      <c r="X138" s="732" t="s">
        <v>624</v>
      </c>
      <c r="Y138" s="716" t="s">
        <v>817</v>
      </c>
      <c r="Z138" s="716" t="s">
        <v>818</v>
      </c>
      <c r="AA138" s="732" t="s">
        <v>60</v>
      </c>
      <c r="AC138" s="723"/>
    </row>
    <row r="139" spans="1:29" s="675" customFormat="1" ht="91.2" x14ac:dyDescent="0.25">
      <c r="A139" s="733"/>
      <c r="B139" s="720">
        <v>1</v>
      </c>
      <c r="C139" s="720">
        <v>1</v>
      </c>
      <c r="D139" s="720">
        <v>7</v>
      </c>
      <c r="E139" s="720">
        <v>1</v>
      </c>
      <c r="F139" s="720">
        <v>3</v>
      </c>
      <c r="G139" s="720">
        <v>1</v>
      </c>
      <c r="H139" s="720">
        <v>8</v>
      </c>
      <c r="I139" s="728" t="s">
        <v>74</v>
      </c>
      <c r="J139" s="750"/>
      <c r="K139" s="690"/>
      <c r="L139" s="751">
        <v>3</v>
      </c>
      <c r="M139" s="745" t="s">
        <v>18</v>
      </c>
      <c r="N139" s="752">
        <v>18900</v>
      </c>
      <c r="O139" s="714">
        <f t="shared" si="11"/>
        <v>56700</v>
      </c>
      <c r="P139" s="714"/>
      <c r="Q139" s="714">
        <f t="shared" si="10"/>
        <v>56700</v>
      </c>
      <c r="R139" s="714">
        <f t="shared" si="12"/>
        <v>18900</v>
      </c>
      <c r="S139" s="719" t="s">
        <v>628</v>
      </c>
      <c r="T139" s="762" t="s">
        <v>629</v>
      </c>
      <c r="U139" s="715" t="s">
        <v>556</v>
      </c>
      <c r="V139" s="731" t="s">
        <v>555</v>
      </c>
      <c r="W139" s="721" t="s">
        <v>816</v>
      </c>
      <c r="X139" s="732" t="s">
        <v>624</v>
      </c>
      <c r="Y139" s="716" t="s">
        <v>817</v>
      </c>
      <c r="Z139" s="716" t="s">
        <v>818</v>
      </c>
      <c r="AA139" s="732" t="s">
        <v>60</v>
      </c>
      <c r="AC139" s="723"/>
    </row>
    <row r="140" spans="1:29" s="675" customFormat="1" ht="91.2" x14ac:dyDescent="0.25">
      <c r="A140" s="733"/>
      <c r="B140" s="720">
        <v>1</v>
      </c>
      <c r="C140" s="720">
        <v>1</v>
      </c>
      <c r="D140" s="720">
        <v>7</v>
      </c>
      <c r="E140" s="720">
        <v>1</v>
      </c>
      <c r="F140" s="720">
        <v>3</v>
      </c>
      <c r="G140" s="720">
        <v>1</v>
      </c>
      <c r="H140" s="720">
        <v>13</v>
      </c>
      <c r="I140" s="728" t="s">
        <v>814</v>
      </c>
      <c r="J140" s="750"/>
      <c r="K140" s="690"/>
      <c r="L140" s="751">
        <v>7</v>
      </c>
      <c r="M140" s="745" t="s">
        <v>7</v>
      </c>
      <c r="N140" s="752">
        <v>28700</v>
      </c>
      <c r="O140" s="714">
        <f t="shared" si="11"/>
        <v>200900</v>
      </c>
      <c r="P140" s="714"/>
      <c r="Q140" s="714">
        <f t="shared" si="10"/>
        <v>200900</v>
      </c>
      <c r="R140" s="714">
        <f t="shared" si="12"/>
        <v>28700</v>
      </c>
      <c r="S140" s="719" t="s">
        <v>628</v>
      </c>
      <c r="T140" s="762" t="s">
        <v>629</v>
      </c>
      <c r="U140" s="715" t="s">
        <v>556</v>
      </c>
      <c r="V140" s="731" t="s">
        <v>555</v>
      </c>
      <c r="W140" s="721" t="s">
        <v>816</v>
      </c>
      <c r="X140" s="732" t="s">
        <v>624</v>
      </c>
      <c r="Y140" s="716" t="s">
        <v>817</v>
      </c>
      <c r="Z140" s="716" t="s">
        <v>818</v>
      </c>
      <c r="AA140" s="732" t="s">
        <v>60</v>
      </c>
      <c r="AC140" s="723"/>
    </row>
    <row r="141" spans="1:29" s="675" customFormat="1" ht="91.2" x14ac:dyDescent="0.25">
      <c r="A141" s="733"/>
      <c r="B141" s="720">
        <v>1</v>
      </c>
      <c r="C141" s="720">
        <v>1</v>
      </c>
      <c r="D141" s="720">
        <v>7</v>
      </c>
      <c r="E141" s="720">
        <v>1</v>
      </c>
      <c r="F141" s="720">
        <v>3</v>
      </c>
      <c r="G141" s="720">
        <v>1</v>
      </c>
      <c r="H141" s="720">
        <v>13</v>
      </c>
      <c r="I141" s="728" t="s">
        <v>569</v>
      </c>
      <c r="J141" s="750"/>
      <c r="K141" s="690"/>
      <c r="L141" s="751">
        <v>7</v>
      </c>
      <c r="M141" s="745" t="s">
        <v>7</v>
      </c>
      <c r="N141" s="752">
        <v>13400</v>
      </c>
      <c r="O141" s="714">
        <f t="shared" si="11"/>
        <v>93800</v>
      </c>
      <c r="P141" s="714"/>
      <c r="Q141" s="714">
        <f t="shared" si="10"/>
        <v>93800</v>
      </c>
      <c r="R141" s="714">
        <f t="shared" si="12"/>
        <v>13400</v>
      </c>
      <c r="S141" s="719" t="s">
        <v>628</v>
      </c>
      <c r="T141" s="762" t="s">
        <v>629</v>
      </c>
      <c r="U141" s="715" t="s">
        <v>556</v>
      </c>
      <c r="V141" s="731" t="s">
        <v>555</v>
      </c>
      <c r="W141" s="721" t="s">
        <v>816</v>
      </c>
      <c r="X141" s="732" t="s">
        <v>624</v>
      </c>
      <c r="Y141" s="716" t="s">
        <v>817</v>
      </c>
      <c r="Z141" s="716" t="s">
        <v>818</v>
      </c>
      <c r="AA141" s="732" t="s">
        <v>60</v>
      </c>
      <c r="AC141" s="723"/>
    </row>
    <row r="142" spans="1:29" s="675" customFormat="1" ht="91.2" x14ac:dyDescent="0.25">
      <c r="A142" s="733"/>
      <c r="B142" s="720">
        <v>1</v>
      </c>
      <c r="C142" s="720">
        <v>1</v>
      </c>
      <c r="D142" s="720">
        <v>7</v>
      </c>
      <c r="E142" s="720">
        <v>1</v>
      </c>
      <c r="F142" s="720">
        <v>3</v>
      </c>
      <c r="G142" s="720">
        <v>1</v>
      </c>
      <c r="H142" s="720">
        <v>10</v>
      </c>
      <c r="I142" s="728" t="s">
        <v>815</v>
      </c>
      <c r="J142" s="750"/>
      <c r="K142" s="690"/>
      <c r="L142" s="751">
        <v>5</v>
      </c>
      <c r="M142" s="745" t="s">
        <v>18</v>
      </c>
      <c r="N142" s="752">
        <v>21700</v>
      </c>
      <c r="O142" s="714">
        <f t="shared" si="11"/>
        <v>108500</v>
      </c>
      <c r="P142" s="714"/>
      <c r="Q142" s="714">
        <f t="shared" si="10"/>
        <v>108500</v>
      </c>
      <c r="R142" s="714">
        <f t="shared" si="12"/>
        <v>21700</v>
      </c>
      <c r="S142" s="719" t="s">
        <v>628</v>
      </c>
      <c r="T142" s="762" t="s">
        <v>629</v>
      </c>
      <c r="U142" s="715" t="s">
        <v>556</v>
      </c>
      <c r="V142" s="731" t="s">
        <v>555</v>
      </c>
      <c r="W142" s="721" t="s">
        <v>816</v>
      </c>
      <c r="X142" s="732" t="s">
        <v>624</v>
      </c>
      <c r="Y142" s="716" t="s">
        <v>817</v>
      </c>
      <c r="Z142" s="716" t="s">
        <v>818</v>
      </c>
      <c r="AA142" s="732" t="s">
        <v>60</v>
      </c>
      <c r="AC142" s="723"/>
    </row>
    <row r="143" spans="1:29" s="675" customFormat="1" ht="114" x14ac:dyDescent="0.25">
      <c r="A143" s="733"/>
      <c r="B143" s="708">
        <v>1</v>
      </c>
      <c r="C143" s="708">
        <v>1</v>
      </c>
      <c r="D143" s="708">
        <v>7</v>
      </c>
      <c r="E143" s="709">
        <v>1</v>
      </c>
      <c r="F143" s="709">
        <v>3</v>
      </c>
      <c r="G143" s="709">
        <v>1</v>
      </c>
      <c r="H143" s="710">
        <v>6</v>
      </c>
      <c r="I143" s="728" t="s">
        <v>811</v>
      </c>
      <c r="J143" s="750"/>
      <c r="K143" s="690"/>
      <c r="L143" s="751">
        <v>2</v>
      </c>
      <c r="M143" s="745" t="s">
        <v>525</v>
      </c>
      <c r="N143" s="752">
        <v>29500</v>
      </c>
      <c r="O143" s="714">
        <f t="shared" si="11"/>
        <v>59000</v>
      </c>
      <c r="P143" s="714"/>
      <c r="Q143" s="714">
        <f t="shared" si="10"/>
        <v>59000</v>
      </c>
      <c r="R143" s="714">
        <f t="shared" si="12"/>
        <v>29500</v>
      </c>
      <c r="S143" s="719" t="s">
        <v>840</v>
      </c>
      <c r="T143" s="716" t="s">
        <v>841</v>
      </c>
      <c r="U143" s="715" t="s">
        <v>556</v>
      </c>
      <c r="V143" s="731" t="s">
        <v>555</v>
      </c>
      <c r="W143" s="721" t="s">
        <v>842</v>
      </c>
      <c r="X143" s="732" t="s">
        <v>624</v>
      </c>
      <c r="Y143" s="716" t="s">
        <v>843</v>
      </c>
      <c r="Z143" s="716" t="s">
        <v>844</v>
      </c>
      <c r="AA143" s="732" t="s">
        <v>538</v>
      </c>
      <c r="AC143" s="723"/>
    </row>
    <row r="144" spans="1:29" s="675" customFormat="1" ht="114" x14ac:dyDescent="0.25">
      <c r="A144" s="733"/>
      <c r="B144" s="720">
        <v>1</v>
      </c>
      <c r="C144" s="720">
        <v>1</v>
      </c>
      <c r="D144" s="720">
        <v>7</v>
      </c>
      <c r="E144" s="720">
        <v>1</v>
      </c>
      <c r="F144" s="720">
        <v>3</v>
      </c>
      <c r="G144" s="720">
        <v>1</v>
      </c>
      <c r="H144" s="720">
        <v>10</v>
      </c>
      <c r="I144" s="728" t="s">
        <v>784</v>
      </c>
      <c r="J144" s="750"/>
      <c r="K144" s="690"/>
      <c r="L144" s="751">
        <v>2</v>
      </c>
      <c r="M144" s="745" t="s">
        <v>525</v>
      </c>
      <c r="N144" s="752">
        <v>28900</v>
      </c>
      <c r="O144" s="714">
        <f t="shared" si="11"/>
        <v>57800</v>
      </c>
      <c r="P144" s="714"/>
      <c r="Q144" s="714">
        <f t="shared" si="10"/>
        <v>57800</v>
      </c>
      <c r="R144" s="714">
        <f t="shared" si="12"/>
        <v>28900</v>
      </c>
      <c r="S144" s="719" t="s">
        <v>840</v>
      </c>
      <c r="T144" s="716" t="s">
        <v>841</v>
      </c>
      <c r="U144" s="715" t="s">
        <v>556</v>
      </c>
      <c r="V144" s="731" t="s">
        <v>555</v>
      </c>
      <c r="W144" s="721" t="s">
        <v>842</v>
      </c>
      <c r="X144" s="732" t="s">
        <v>624</v>
      </c>
      <c r="Y144" s="716" t="s">
        <v>843</v>
      </c>
      <c r="Z144" s="716" t="s">
        <v>844</v>
      </c>
      <c r="AA144" s="732" t="s">
        <v>538</v>
      </c>
      <c r="AC144" s="723"/>
    </row>
    <row r="145" spans="1:29" s="675" customFormat="1" ht="114" x14ac:dyDescent="0.25">
      <c r="A145" s="733"/>
      <c r="B145" s="708">
        <v>1</v>
      </c>
      <c r="C145" s="708">
        <v>1</v>
      </c>
      <c r="D145" s="708">
        <v>7</v>
      </c>
      <c r="E145" s="709">
        <v>1</v>
      </c>
      <c r="F145" s="709">
        <v>3</v>
      </c>
      <c r="G145" s="709">
        <v>1</v>
      </c>
      <c r="H145" s="710">
        <v>3</v>
      </c>
      <c r="I145" s="728" t="s">
        <v>702</v>
      </c>
      <c r="J145" s="750"/>
      <c r="K145" s="690"/>
      <c r="L145" s="751">
        <v>2</v>
      </c>
      <c r="M145" s="745" t="s">
        <v>524</v>
      </c>
      <c r="N145" s="752">
        <v>47100</v>
      </c>
      <c r="O145" s="714">
        <f t="shared" si="11"/>
        <v>94200</v>
      </c>
      <c r="P145" s="714"/>
      <c r="Q145" s="714">
        <f t="shared" si="10"/>
        <v>94200</v>
      </c>
      <c r="R145" s="714">
        <f t="shared" si="12"/>
        <v>47100</v>
      </c>
      <c r="S145" s="719" t="s">
        <v>840</v>
      </c>
      <c r="T145" s="716" t="s">
        <v>841</v>
      </c>
      <c r="U145" s="715" t="s">
        <v>556</v>
      </c>
      <c r="V145" s="731" t="s">
        <v>555</v>
      </c>
      <c r="W145" s="721" t="s">
        <v>842</v>
      </c>
      <c r="X145" s="732" t="s">
        <v>624</v>
      </c>
      <c r="Y145" s="716" t="s">
        <v>843</v>
      </c>
      <c r="Z145" s="716" t="s">
        <v>844</v>
      </c>
      <c r="AA145" s="732" t="s">
        <v>538</v>
      </c>
      <c r="AC145" s="723"/>
    </row>
    <row r="146" spans="1:29" s="675" customFormat="1" ht="114" x14ac:dyDescent="0.25">
      <c r="A146" s="733"/>
      <c r="B146" s="710">
        <v>1</v>
      </c>
      <c r="C146" s="710">
        <v>1</v>
      </c>
      <c r="D146" s="710">
        <v>7</v>
      </c>
      <c r="E146" s="710">
        <v>1</v>
      </c>
      <c r="F146" s="710">
        <v>3</v>
      </c>
      <c r="G146" s="710">
        <v>1</v>
      </c>
      <c r="H146" s="710">
        <v>6</v>
      </c>
      <c r="I146" s="763" t="s">
        <v>837</v>
      </c>
      <c r="J146" s="750"/>
      <c r="K146" s="690"/>
      <c r="L146" s="751">
        <v>6</v>
      </c>
      <c r="M146" s="745" t="s">
        <v>525</v>
      </c>
      <c r="N146" s="752">
        <v>17700</v>
      </c>
      <c r="O146" s="714">
        <f t="shared" si="11"/>
        <v>106200</v>
      </c>
      <c r="P146" s="714"/>
      <c r="Q146" s="714">
        <f t="shared" si="10"/>
        <v>106200</v>
      </c>
      <c r="R146" s="714">
        <f t="shared" si="12"/>
        <v>17700</v>
      </c>
      <c r="S146" s="719" t="s">
        <v>840</v>
      </c>
      <c r="T146" s="716" t="s">
        <v>841</v>
      </c>
      <c r="U146" s="715" t="s">
        <v>556</v>
      </c>
      <c r="V146" s="731" t="s">
        <v>555</v>
      </c>
      <c r="W146" s="721" t="s">
        <v>842</v>
      </c>
      <c r="X146" s="732" t="s">
        <v>624</v>
      </c>
      <c r="Y146" s="716" t="s">
        <v>843</v>
      </c>
      <c r="Z146" s="716" t="s">
        <v>844</v>
      </c>
      <c r="AA146" s="732" t="s">
        <v>538</v>
      </c>
      <c r="AC146" s="723"/>
    </row>
    <row r="147" spans="1:29" s="675" customFormat="1" ht="114" x14ac:dyDescent="0.25">
      <c r="A147" s="733"/>
      <c r="B147" s="710">
        <v>1</v>
      </c>
      <c r="C147" s="710">
        <v>1</v>
      </c>
      <c r="D147" s="710">
        <v>7</v>
      </c>
      <c r="E147" s="710">
        <v>1</v>
      </c>
      <c r="F147" s="710">
        <v>3</v>
      </c>
      <c r="G147" s="710">
        <v>1</v>
      </c>
      <c r="H147" s="764">
        <v>6</v>
      </c>
      <c r="I147" s="730" t="s">
        <v>809</v>
      </c>
      <c r="J147" s="690"/>
      <c r="K147" s="690"/>
      <c r="L147" s="751">
        <v>7</v>
      </c>
      <c r="M147" s="745" t="s">
        <v>525</v>
      </c>
      <c r="N147" s="752">
        <v>10400</v>
      </c>
      <c r="O147" s="714">
        <f t="shared" si="11"/>
        <v>72800</v>
      </c>
      <c r="P147" s="714"/>
      <c r="Q147" s="714">
        <f t="shared" si="10"/>
        <v>72800</v>
      </c>
      <c r="R147" s="714">
        <f t="shared" si="12"/>
        <v>10400</v>
      </c>
      <c r="S147" s="719" t="s">
        <v>840</v>
      </c>
      <c r="T147" s="716" t="s">
        <v>841</v>
      </c>
      <c r="U147" s="715" t="s">
        <v>556</v>
      </c>
      <c r="V147" s="731" t="s">
        <v>555</v>
      </c>
      <c r="W147" s="721" t="s">
        <v>842</v>
      </c>
      <c r="X147" s="732" t="s">
        <v>624</v>
      </c>
      <c r="Y147" s="716" t="s">
        <v>843</v>
      </c>
      <c r="Z147" s="716" t="s">
        <v>844</v>
      </c>
      <c r="AA147" s="732" t="s">
        <v>538</v>
      </c>
      <c r="AC147" s="723"/>
    </row>
    <row r="148" spans="1:29" s="675" customFormat="1" ht="114" x14ac:dyDescent="0.25">
      <c r="A148" s="733"/>
      <c r="B148" s="710">
        <v>1</v>
      </c>
      <c r="C148" s="710">
        <v>1</v>
      </c>
      <c r="D148" s="710">
        <v>7</v>
      </c>
      <c r="E148" s="710">
        <v>1</v>
      </c>
      <c r="F148" s="710">
        <v>3</v>
      </c>
      <c r="G148" s="710">
        <v>1</v>
      </c>
      <c r="H148" s="764">
        <v>6</v>
      </c>
      <c r="I148" s="730" t="s">
        <v>838</v>
      </c>
      <c r="J148" s="690"/>
      <c r="K148" s="690"/>
      <c r="L148" s="751">
        <v>9</v>
      </c>
      <c r="M148" s="745" t="s">
        <v>525</v>
      </c>
      <c r="N148" s="752">
        <v>17700</v>
      </c>
      <c r="O148" s="714">
        <f t="shared" si="11"/>
        <v>159300</v>
      </c>
      <c r="P148" s="714"/>
      <c r="Q148" s="714">
        <f t="shared" si="10"/>
        <v>159300</v>
      </c>
      <c r="R148" s="714">
        <f t="shared" si="12"/>
        <v>17700</v>
      </c>
      <c r="S148" s="719" t="s">
        <v>840</v>
      </c>
      <c r="T148" s="716" t="s">
        <v>841</v>
      </c>
      <c r="U148" s="715" t="s">
        <v>556</v>
      </c>
      <c r="V148" s="731" t="s">
        <v>555</v>
      </c>
      <c r="W148" s="721" t="s">
        <v>842</v>
      </c>
      <c r="X148" s="732" t="s">
        <v>624</v>
      </c>
      <c r="Y148" s="716" t="s">
        <v>843</v>
      </c>
      <c r="Z148" s="716" t="s">
        <v>844</v>
      </c>
      <c r="AA148" s="732" t="s">
        <v>538</v>
      </c>
      <c r="AC148" s="723"/>
    </row>
    <row r="149" spans="1:29" s="675" customFormat="1" ht="114" x14ac:dyDescent="0.25">
      <c r="A149" s="733"/>
      <c r="B149" s="720"/>
      <c r="C149" s="720"/>
      <c r="D149" s="720"/>
      <c r="E149" s="765"/>
      <c r="F149" s="765"/>
      <c r="G149" s="765"/>
      <c r="H149" s="720"/>
      <c r="I149" s="766" t="s">
        <v>839</v>
      </c>
      <c r="J149" s="767"/>
      <c r="K149" s="690"/>
      <c r="L149" s="751">
        <v>1</v>
      </c>
      <c r="M149" s="745" t="s">
        <v>525</v>
      </c>
      <c r="N149" s="752">
        <v>17700</v>
      </c>
      <c r="O149" s="714">
        <f t="shared" si="11"/>
        <v>17700</v>
      </c>
      <c r="P149" s="714"/>
      <c r="Q149" s="714">
        <f t="shared" si="10"/>
        <v>17700</v>
      </c>
      <c r="R149" s="714">
        <f t="shared" si="12"/>
        <v>17700</v>
      </c>
      <c r="S149" s="719" t="s">
        <v>840</v>
      </c>
      <c r="T149" s="716" t="s">
        <v>841</v>
      </c>
      <c r="U149" s="715" t="s">
        <v>556</v>
      </c>
      <c r="V149" s="731" t="s">
        <v>555</v>
      </c>
      <c r="W149" s="721" t="s">
        <v>842</v>
      </c>
      <c r="X149" s="732" t="s">
        <v>624</v>
      </c>
      <c r="Y149" s="716" t="s">
        <v>843</v>
      </c>
      <c r="Z149" s="716" t="s">
        <v>844</v>
      </c>
      <c r="AA149" s="732" t="s">
        <v>538</v>
      </c>
      <c r="AC149" s="723"/>
    </row>
    <row r="150" spans="1:29" s="675" customFormat="1" ht="91.2" x14ac:dyDescent="0.25">
      <c r="A150" s="733"/>
      <c r="B150" s="720">
        <v>1</v>
      </c>
      <c r="C150" s="720">
        <v>1</v>
      </c>
      <c r="D150" s="720">
        <v>7</v>
      </c>
      <c r="E150" s="720">
        <v>1</v>
      </c>
      <c r="F150" s="720">
        <v>3</v>
      </c>
      <c r="G150" s="720">
        <v>1</v>
      </c>
      <c r="H150" s="720">
        <v>8</v>
      </c>
      <c r="I150" s="728" t="s">
        <v>74</v>
      </c>
      <c r="J150" s="750"/>
      <c r="K150" s="690"/>
      <c r="L150" s="751">
        <v>2</v>
      </c>
      <c r="M150" s="745" t="s">
        <v>525</v>
      </c>
      <c r="N150" s="752">
        <v>21200</v>
      </c>
      <c r="O150" s="714">
        <f t="shared" si="11"/>
        <v>42400</v>
      </c>
      <c r="P150" s="714"/>
      <c r="Q150" s="714">
        <f t="shared" si="10"/>
        <v>42400</v>
      </c>
      <c r="R150" s="714">
        <f t="shared" si="12"/>
        <v>21200</v>
      </c>
      <c r="S150" s="719" t="s">
        <v>846</v>
      </c>
      <c r="T150" s="716" t="s">
        <v>847</v>
      </c>
      <c r="U150" s="715" t="s">
        <v>556</v>
      </c>
      <c r="V150" s="731" t="s">
        <v>555</v>
      </c>
      <c r="W150" s="721" t="s">
        <v>842</v>
      </c>
      <c r="X150" s="732" t="s">
        <v>624</v>
      </c>
      <c r="Y150" s="716" t="s">
        <v>843</v>
      </c>
      <c r="Z150" s="716" t="s">
        <v>848</v>
      </c>
      <c r="AA150" s="732" t="s">
        <v>538</v>
      </c>
      <c r="AC150" s="723"/>
    </row>
    <row r="151" spans="1:29" s="675" customFormat="1" ht="91.2" x14ac:dyDescent="0.25">
      <c r="A151" s="733"/>
      <c r="B151" s="720">
        <v>1</v>
      </c>
      <c r="C151" s="720">
        <v>1</v>
      </c>
      <c r="D151" s="720">
        <v>7</v>
      </c>
      <c r="E151" s="720">
        <v>1</v>
      </c>
      <c r="F151" s="720">
        <v>3</v>
      </c>
      <c r="G151" s="720">
        <v>1</v>
      </c>
      <c r="H151" s="720">
        <v>13</v>
      </c>
      <c r="I151" s="728" t="s">
        <v>814</v>
      </c>
      <c r="J151" s="750"/>
      <c r="K151" s="690"/>
      <c r="L151" s="751">
        <v>1</v>
      </c>
      <c r="M151" s="745" t="s">
        <v>531</v>
      </c>
      <c r="N151" s="752">
        <v>41300</v>
      </c>
      <c r="O151" s="714">
        <f t="shared" si="11"/>
        <v>41300</v>
      </c>
      <c r="P151" s="714"/>
      <c r="Q151" s="714">
        <f t="shared" si="10"/>
        <v>41300</v>
      </c>
      <c r="R151" s="714">
        <f t="shared" si="12"/>
        <v>41300</v>
      </c>
      <c r="S151" s="719" t="s">
        <v>846</v>
      </c>
      <c r="T151" s="716" t="s">
        <v>847</v>
      </c>
      <c r="U151" s="715" t="s">
        <v>556</v>
      </c>
      <c r="V151" s="731" t="s">
        <v>555</v>
      </c>
      <c r="W151" s="721" t="s">
        <v>842</v>
      </c>
      <c r="X151" s="732" t="s">
        <v>624</v>
      </c>
      <c r="Y151" s="716" t="s">
        <v>843</v>
      </c>
      <c r="Z151" s="716" t="s">
        <v>848</v>
      </c>
      <c r="AA151" s="732" t="s">
        <v>538</v>
      </c>
      <c r="AC151" s="723"/>
    </row>
    <row r="152" spans="1:29" s="675" customFormat="1" ht="91.2" x14ac:dyDescent="0.25">
      <c r="A152" s="733"/>
      <c r="B152" s="720">
        <v>1</v>
      </c>
      <c r="C152" s="720">
        <v>1</v>
      </c>
      <c r="D152" s="720">
        <v>7</v>
      </c>
      <c r="E152" s="720">
        <v>1</v>
      </c>
      <c r="F152" s="720">
        <v>3</v>
      </c>
      <c r="G152" s="720">
        <v>1</v>
      </c>
      <c r="H152" s="720">
        <v>13</v>
      </c>
      <c r="I152" s="728" t="s">
        <v>569</v>
      </c>
      <c r="J152" s="750"/>
      <c r="K152" s="690"/>
      <c r="L152" s="751">
        <v>1</v>
      </c>
      <c r="M152" s="745" t="s">
        <v>531</v>
      </c>
      <c r="N152" s="752">
        <v>23600</v>
      </c>
      <c r="O152" s="714">
        <f t="shared" si="11"/>
        <v>23600</v>
      </c>
      <c r="P152" s="714"/>
      <c r="Q152" s="714">
        <f t="shared" si="10"/>
        <v>23600</v>
      </c>
      <c r="R152" s="714">
        <f t="shared" si="12"/>
        <v>23600</v>
      </c>
      <c r="S152" s="719" t="s">
        <v>846</v>
      </c>
      <c r="T152" s="716" t="s">
        <v>847</v>
      </c>
      <c r="U152" s="715" t="s">
        <v>556</v>
      </c>
      <c r="V152" s="731" t="s">
        <v>555</v>
      </c>
      <c r="W152" s="721" t="s">
        <v>842</v>
      </c>
      <c r="X152" s="732" t="s">
        <v>624</v>
      </c>
      <c r="Y152" s="716" t="s">
        <v>843</v>
      </c>
      <c r="Z152" s="716" t="s">
        <v>848</v>
      </c>
      <c r="AA152" s="732" t="s">
        <v>538</v>
      </c>
      <c r="AC152" s="723"/>
    </row>
    <row r="153" spans="1:29" s="675" customFormat="1" ht="91.2" x14ac:dyDescent="0.25">
      <c r="A153" s="733"/>
      <c r="B153" s="720">
        <v>1</v>
      </c>
      <c r="C153" s="720">
        <v>1</v>
      </c>
      <c r="D153" s="720">
        <v>7</v>
      </c>
      <c r="E153" s="720">
        <v>1</v>
      </c>
      <c r="F153" s="720">
        <v>3</v>
      </c>
      <c r="G153" s="720">
        <v>1</v>
      </c>
      <c r="H153" s="720">
        <v>10</v>
      </c>
      <c r="I153" s="728" t="s">
        <v>784</v>
      </c>
      <c r="J153" s="750"/>
      <c r="K153" s="690"/>
      <c r="L153" s="751">
        <v>1</v>
      </c>
      <c r="M153" s="745" t="s">
        <v>525</v>
      </c>
      <c r="N153" s="752">
        <v>28900</v>
      </c>
      <c r="O153" s="714">
        <f t="shared" si="11"/>
        <v>28900</v>
      </c>
      <c r="P153" s="714"/>
      <c r="Q153" s="714">
        <f t="shared" si="10"/>
        <v>28900</v>
      </c>
      <c r="R153" s="714">
        <f t="shared" si="12"/>
        <v>28900</v>
      </c>
      <c r="S153" s="719" t="s">
        <v>846</v>
      </c>
      <c r="T153" s="716" t="s">
        <v>847</v>
      </c>
      <c r="U153" s="715" t="s">
        <v>556</v>
      </c>
      <c r="V153" s="731" t="s">
        <v>555</v>
      </c>
      <c r="W153" s="721" t="s">
        <v>842</v>
      </c>
      <c r="X153" s="732" t="s">
        <v>624</v>
      </c>
      <c r="Y153" s="716" t="s">
        <v>843</v>
      </c>
      <c r="Z153" s="716" t="s">
        <v>848</v>
      </c>
      <c r="AA153" s="732" t="s">
        <v>538</v>
      </c>
      <c r="AC153" s="723"/>
    </row>
    <row r="154" spans="1:29" s="675" customFormat="1" ht="91.2" x14ac:dyDescent="0.25">
      <c r="A154" s="733"/>
      <c r="B154" s="720">
        <v>1</v>
      </c>
      <c r="C154" s="720">
        <v>1</v>
      </c>
      <c r="D154" s="720">
        <v>7</v>
      </c>
      <c r="E154" s="720">
        <v>1</v>
      </c>
      <c r="F154" s="720">
        <v>3</v>
      </c>
      <c r="G154" s="720">
        <v>1</v>
      </c>
      <c r="H154" s="720">
        <v>10</v>
      </c>
      <c r="I154" s="758" t="s">
        <v>746</v>
      </c>
      <c r="J154" s="750"/>
      <c r="K154" s="690"/>
      <c r="L154" s="751">
        <v>1</v>
      </c>
      <c r="M154" s="745" t="s">
        <v>525</v>
      </c>
      <c r="N154" s="752">
        <v>22600</v>
      </c>
      <c r="O154" s="714">
        <f t="shared" si="11"/>
        <v>22600</v>
      </c>
      <c r="P154" s="714"/>
      <c r="Q154" s="714">
        <f t="shared" si="10"/>
        <v>22600</v>
      </c>
      <c r="R154" s="714">
        <f t="shared" si="12"/>
        <v>22600</v>
      </c>
      <c r="S154" s="719" t="s">
        <v>846</v>
      </c>
      <c r="T154" s="716" t="s">
        <v>847</v>
      </c>
      <c r="U154" s="715" t="s">
        <v>556</v>
      </c>
      <c r="V154" s="731" t="s">
        <v>555</v>
      </c>
      <c r="W154" s="721" t="s">
        <v>842</v>
      </c>
      <c r="X154" s="732" t="s">
        <v>624</v>
      </c>
      <c r="Y154" s="716" t="s">
        <v>843</v>
      </c>
      <c r="Z154" s="716" t="s">
        <v>848</v>
      </c>
      <c r="AA154" s="732" t="s">
        <v>538</v>
      </c>
      <c r="AC154" s="723"/>
    </row>
    <row r="155" spans="1:29" s="675" customFormat="1" ht="91.2" x14ac:dyDescent="0.25">
      <c r="A155" s="733"/>
      <c r="B155" s="710">
        <v>1</v>
      </c>
      <c r="C155" s="710">
        <v>1</v>
      </c>
      <c r="D155" s="710">
        <v>7</v>
      </c>
      <c r="E155" s="710">
        <v>1</v>
      </c>
      <c r="F155" s="710">
        <v>3</v>
      </c>
      <c r="G155" s="710">
        <v>1</v>
      </c>
      <c r="H155" s="710">
        <v>6</v>
      </c>
      <c r="I155" s="728" t="s">
        <v>3</v>
      </c>
      <c r="J155" s="750"/>
      <c r="K155" s="690"/>
      <c r="L155" s="751">
        <v>31</v>
      </c>
      <c r="M155" s="745" t="s">
        <v>525</v>
      </c>
      <c r="N155" s="752">
        <v>6000</v>
      </c>
      <c r="O155" s="714">
        <f t="shared" si="11"/>
        <v>186000</v>
      </c>
      <c r="P155" s="714"/>
      <c r="Q155" s="714">
        <f t="shared" si="10"/>
        <v>186000</v>
      </c>
      <c r="R155" s="714">
        <f t="shared" si="12"/>
        <v>6000</v>
      </c>
      <c r="S155" s="719" t="s">
        <v>846</v>
      </c>
      <c r="T155" s="716" t="s">
        <v>847</v>
      </c>
      <c r="U155" s="715" t="s">
        <v>556</v>
      </c>
      <c r="V155" s="731" t="s">
        <v>555</v>
      </c>
      <c r="W155" s="721" t="s">
        <v>842</v>
      </c>
      <c r="X155" s="732" t="s">
        <v>624</v>
      </c>
      <c r="Y155" s="716" t="s">
        <v>843</v>
      </c>
      <c r="Z155" s="716" t="s">
        <v>848</v>
      </c>
      <c r="AA155" s="732" t="s">
        <v>538</v>
      </c>
      <c r="AC155" s="723"/>
    </row>
    <row r="156" spans="1:29" s="675" customFormat="1" ht="91.2" x14ac:dyDescent="0.25">
      <c r="A156" s="733"/>
      <c r="B156" s="710">
        <v>1</v>
      </c>
      <c r="C156" s="710">
        <v>1</v>
      </c>
      <c r="D156" s="710">
        <v>7</v>
      </c>
      <c r="E156" s="710">
        <v>1</v>
      </c>
      <c r="F156" s="710">
        <v>3</v>
      </c>
      <c r="G156" s="710">
        <v>1</v>
      </c>
      <c r="H156" s="710">
        <v>6</v>
      </c>
      <c r="I156" s="758" t="s">
        <v>649</v>
      </c>
      <c r="J156" s="750"/>
      <c r="K156" s="690"/>
      <c r="L156" s="751">
        <v>26</v>
      </c>
      <c r="M156" s="745" t="s">
        <v>525</v>
      </c>
      <c r="N156" s="752">
        <v>3600</v>
      </c>
      <c r="O156" s="714">
        <f t="shared" si="11"/>
        <v>93600</v>
      </c>
      <c r="P156" s="714"/>
      <c r="Q156" s="714">
        <f t="shared" si="10"/>
        <v>93600</v>
      </c>
      <c r="R156" s="714">
        <f t="shared" si="12"/>
        <v>3600</v>
      </c>
      <c r="S156" s="719" t="s">
        <v>846</v>
      </c>
      <c r="T156" s="716" t="s">
        <v>847</v>
      </c>
      <c r="U156" s="715" t="s">
        <v>556</v>
      </c>
      <c r="V156" s="731" t="s">
        <v>555</v>
      </c>
      <c r="W156" s="721" t="s">
        <v>842</v>
      </c>
      <c r="X156" s="732" t="s">
        <v>624</v>
      </c>
      <c r="Y156" s="716" t="s">
        <v>843</v>
      </c>
      <c r="Z156" s="716" t="s">
        <v>848</v>
      </c>
      <c r="AA156" s="732" t="s">
        <v>538</v>
      </c>
      <c r="AC156" s="723"/>
    </row>
    <row r="157" spans="1:29" s="675" customFormat="1" ht="91.2" x14ac:dyDescent="0.25">
      <c r="A157" s="733"/>
      <c r="B157" s="720"/>
      <c r="C157" s="720"/>
      <c r="D157" s="720"/>
      <c r="E157" s="765"/>
      <c r="F157" s="765"/>
      <c r="G157" s="765"/>
      <c r="H157" s="720"/>
      <c r="I157" s="728" t="s">
        <v>845</v>
      </c>
      <c r="J157" s="750"/>
      <c r="K157" s="690"/>
      <c r="L157" s="751">
        <v>2</v>
      </c>
      <c r="M157" s="745" t="s">
        <v>525</v>
      </c>
      <c r="N157" s="752">
        <v>29500</v>
      </c>
      <c r="O157" s="714">
        <f t="shared" si="11"/>
        <v>59000</v>
      </c>
      <c r="P157" s="714"/>
      <c r="Q157" s="714">
        <f t="shared" si="10"/>
        <v>59000</v>
      </c>
      <c r="R157" s="714">
        <f t="shared" si="12"/>
        <v>29500</v>
      </c>
      <c r="S157" s="719" t="s">
        <v>846</v>
      </c>
      <c r="T157" s="716" t="s">
        <v>847</v>
      </c>
      <c r="U157" s="715" t="s">
        <v>556</v>
      </c>
      <c r="V157" s="731" t="s">
        <v>555</v>
      </c>
      <c r="W157" s="721" t="s">
        <v>842</v>
      </c>
      <c r="X157" s="732" t="s">
        <v>624</v>
      </c>
      <c r="Y157" s="716" t="s">
        <v>843</v>
      </c>
      <c r="Z157" s="716" t="s">
        <v>848</v>
      </c>
      <c r="AA157" s="732" t="s">
        <v>538</v>
      </c>
      <c r="AC157" s="723"/>
    </row>
    <row r="158" spans="1:29" s="910" customFormat="1" ht="45.6" x14ac:dyDescent="0.25">
      <c r="A158" s="911"/>
      <c r="B158" s="918">
        <v>1</v>
      </c>
      <c r="C158" s="918">
        <v>1</v>
      </c>
      <c r="D158" s="918">
        <v>7</v>
      </c>
      <c r="E158" s="919">
        <v>1</v>
      </c>
      <c r="F158" s="920" t="s">
        <v>613</v>
      </c>
      <c r="G158" s="919">
        <v>2</v>
      </c>
      <c r="H158" s="921"/>
      <c r="I158" s="922" t="s">
        <v>619</v>
      </c>
      <c r="J158" s="917"/>
      <c r="K158" s="879"/>
      <c r="L158" s="923">
        <f>SUM(L159:L189)</f>
        <v>215</v>
      </c>
      <c r="M158" s="888"/>
      <c r="N158" s="888"/>
      <c r="O158" s="882">
        <f>SUM(O159:O189)</f>
        <v>16342200</v>
      </c>
      <c r="P158" s="882"/>
      <c r="Q158" s="882">
        <f t="shared" si="10"/>
        <v>16342200</v>
      </c>
      <c r="R158" s="882"/>
      <c r="S158" s="887"/>
      <c r="T158" s="884"/>
      <c r="U158" s="884"/>
      <c r="V158" s="884"/>
      <c r="W158" s="885"/>
      <c r="X158" s="886"/>
      <c r="Y158" s="887"/>
      <c r="Z158" s="884"/>
      <c r="AA158" s="888"/>
      <c r="AC158" s="924"/>
    </row>
    <row r="159" spans="1:29" s="675" customFormat="1" ht="114" x14ac:dyDescent="0.25">
      <c r="A159" s="733"/>
      <c r="B159" s="720">
        <v>7</v>
      </c>
      <c r="C159" s="720">
        <v>7</v>
      </c>
      <c r="D159" s="720">
        <v>7</v>
      </c>
      <c r="E159" s="720">
        <v>7</v>
      </c>
      <c r="F159" s="720">
        <v>7</v>
      </c>
      <c r="G159" s="720">
        <v>7</v>
      </c>
      <c r="H159" s="720">
        <v>7</v>
      </c>
      <c r="I159" s="739" t="s">
        <v>598</v>
      </c>
      <c r="J159" s="750"/>
      <c r="K159" s="690"/>
      <c r="L159" s="736">
        <v>16</v>
      </c>
      <c r="M159" s="768" t="s">
        <v>522</v>
      </c>
      <c r="N159" s="738">
        <v>86500</v>
      </c>
      <c r="O159" s="769">
        <f t="shared" ref="O159:O177" si="13">L159*N159</f>
        <v>1384000</v>
      </c>
      <c r="P159" s="762">
        <v>0</v>
      </c>
      <c r="Q159" s="762">
        <f t="shared" si="10"/>
        <v>1384000</v>
      </c>
      <c r="R159" s="762">
        <f t="shared" ref="R159:R188" si="14">Q159/L159</f>
        <v>86500</v>
      </c>
      <c r="S159" s="739" t="s">
        <v>566</v>
      </c>
      <c r="T159" s="740" t="s">
        <v>567</v>
      </c>
      <c r="U159" s="739" t="s">
        <v>519</v>
      </c>
      <c r="V159" s="741" t="s">
        <v>562</v>
      </c>
      <c r="W159" s="717" t="s">
        <v>652</v>
      </c>
      <c r="X159" s="732" t="s">
        <v>624</v>
      </c>
      <c r="Y159" s="716" t="s">
        <v>644</v>
      </c>
      <c r="Z159" s="716" t="s">
        <v>654</v>
      </c>
      <c r="AA159" s="732" t="s">
        <v>541</v>
      </c>
      <c r="AC159" s="723"/>
    </row>
    <row r="160" spans="1:29" s="675" customFormat="1" ht="114" x14ac:dyDescent="0.25">
      <c r="A160" s="718"/>
      <c r="B160" s="720">
        <v>1</v>
      </c>
      <c r="C160" s="720">
        <v>1</v>
      </c>
      <c r="D160" s="720">
        <v>7</v>
      </c>
      <c r="E160" s="709">
        <v>1</v>
      </c>
      <c r="F160" s="709">
        <v>3</v>
      </c>
      <c r="G160" s="709">
        <v>2</v>
      </c>
      <c r="H160" s="710">
        <v>1</v>
      </c>
      <c r="I160" s="739" t="s">
        <v>598</v>
      </c>
      <c r="J160" s="730"/>
      <c r="K160" s="730"/>
      <c r="L160" s="736">
        <v>15</v>
      </c>
      <c r="M160" s="730" t="s">
        <v>6</v>
      </c>
      <c r="N160" s="738">
        <v>86500</v>
      </c>
      <c r="O160" s="770">
        <f t="shared" si="13"/>
        <v>1297500</v>
      </c>
      <c r="P160" s="714">
        <v>0</v>
      </c>
      <c r="Q160" s="714">
        <f t="shared" si="10"/>
        <v>1297500</v>
      </c>
      <c r="R160" s="714">
        <f t="shared" si="14"/>
        <v>86500</v>
      </c>
      <c r="S160" s="719" t="s">
        <v>573</v>
      </c>
      <c r="T160" s="716" t="s">
        <v>621</v>
      </c>
      <c r="U160" s="719" t="s">
        <v>517</v>
      </c>
      <c r="V160" s="716" t="s">
        <v>622</v>
      </c>
      <c r="W160" s="721" t="s">
        <v>623</v>
      </c>
      <c r="X160" s="732" t="s">
        <v>624</v>
      </c>
      <c r="Y160" s="716" t="s">
        <v>596</v>
      </c>
      <c r="Z160" s="716" t="s">
        <v>631</v>
      </c>
      <c r="AA160" s="732" t="s">
        <v>60</v>
      </c>
      <c r="AC160" s="723"/>
    </row>
    <row r="161" spans="1:29" s="675" customFormat="1" ht="114" x14ac:dyDescent="0.25">
      <c r="A161" s="695"/>
      <c r="B161" s="720">
        <v>1</v>
      </c>
      <c r="C161" s="720">
        <v>1</v>
      </c>
      <c r="D161" s="720">
        <v>7</v>
      </c>
      <c r="E161" s="709">
        <v>1</v>
      </c>
      <c r="F161" s="709">
        <v>3</v>
      </c>
      <c r="G161" s="709">
        <v>2</v>
      </c>
      <c r="H161" s="710">
        <v>1</v>
      </c>
      <c r="I161" s="739" t="s">
        <v>598</v>
      </c>
      <c r="J161" s="690"/>
      <c r="K161" s="690"/>
      <c r="L161" s="736">
        <v>18</v>
      </c>
      <c r="M161" s="768" t="s">
        <v>6</v>
      </c>
      <c r="N161" s="738">
        <v>86500</v>
      </c>
      <c r="O161" s="769">
        <f t="shared" si="13"/>
        <v>1557000</v>
      </c>
      <c r="P161" s="762">
        <v>0</v>
      </c>
      <c r="Q161" s="762">
        <f t="shared" si="10"/>
        <v>1557000</v>
      </c>
      <c r="R161" s="762">
        <f t="shared" si="14"/>
        <v>86500</v>
      </c>
      <c r="S161" s="719" t="s">
        <v>628</v>
      </c>
      <c r="T161" s="762" t="s">
        <v>629</v>
      </c>
      <c r="U161" s="719" t="s">
        <v>517</v>
      </c>
      <c r="V161" s="716" t="s">
        <v>622</v>
      </c>
      <c r="W161" s="721" t="s">
        <v>623</v>
      </c>
      <c r="X161" s="732" t="s">
        <v>624</v>
      </c>
      <c r="Y161" s="716" t="s">
        <v>596</v>
      </c>
      <c r="Z161" s="716" t="s">
        <v>632</v>
      </c>
      <c r="AA161" s="864" t="s">
        <v>60</v>
      </c>
      <c r="AC161" s="723"/>
    </row>
    <row r="162" spans="1:29" s="675" customFormat="1" ht="114" x14ac:dyDescent="0.25">
      <c r="A162" s="733"/>
      <c r="B162" s="720">
        <v>1</v>
      </c>
      <c r="C162" s="720">
        <v>1</v>
      </c>
      <c r="D162" s="720">
        <v>7</v>
      </c>
      <c r="E162" s="709">
        <v>1</v>
      </c>
      <c r="F162" s="709">
        <v>3</v>
      </c>
      <c r="G162" s="709">
        <v>2</v>
      </c>
      <c r="H162" s="710">
        <v>1</v>
      </c>
      <c r="I162" s="739" t="s">
        <v>598</v>
      </c>
      <c r="J162" s="750"/>
      <c r="K162" s="690"/>
      <c r="L162" s="736">
        <v>8</v>
      </c>
      <c r="M162" s="768" t="s">
        <v>6</v>
      </c>
      <c r="N162" s="738">
        <v>86500</v>
      </c>
      <c r="O162" s="769">
        <f t="shared" si="13"/>
        <v>692000</v>
      </c>
      <c r="P162" s="762">
        <v>0</v>
      </c>
      <c r="Q162" s="762">
        <f t="shared" si="10"/>
        <v>692000</v>
      </c>
      <c r="R162" s="762">
        <f t="shared" si="14"/>
        <v>86500</v>
      </c>
      <c r="S162" s="739" t="s">
        <v>559</v>
      </c>
      <c r="T162" s="740" t="s">
        <v>560</v>
      </c>
      <c r="U162" s="739" t="s">
        <v>564</v>
      </c>
      <c r="V162" s="716" t="s">
        <v>622</v>
      </c>
      <c r="W162" s="721" t="s">
        <v>641</v>
      </c>
      <c r="X162" s="732" t="s">
        <v>624</v>
      </c>
      <c r="Y162" s="716" t="s">
        <v>563</v>
      </c>
      <c r="Z162" s="716" t="s">
        <v>642</v>
      </c>
      <c r="AA162" s="732" t="s">
        <v>535</v>
      </c>
      <c r="AC162" s="723"/>
    </row>
    <row r="163" spans="1:29" s="675" customFormat="1" ht="114" x14ac:dyDescent="0.25">
      <c r="A163" s="733"/>
      <c r="B163" s="720">
        <v>1</v>
      </c>
      <c r="C163" s="720">
        <v>1</v>
      </c>
      <c r="D163" s="720">
        <v>7</v>
      </c>
      <c r="E163" s="709">
        <v>1</v>
      </c>
      <c r="F163" s="709">
        <v>3</v>
      </c>
      <c r="G163" s="709">
        <v>2</v>
      </c>
      <c r="H163" s="710">
        <v>1</v>
      </c>
      <c r="I163" s="771" t="s">
        <v>536</v>
      </c>
      <c r="J163" s="690"/>
      <c r="K163" s="690"/>
      <c r="L163" s="736">
        <v>20</v>
      </c>
      <c r="M163" s="768" t="s">
        <v>67</v>
      </c>
      <c r="N163" s="738">
        <v>7600</v>
      </c>
      <c r="O163" s="769">
        <f t="shared" si="13"/>
        <v>152000</v>
      </c>
      <c r="P163" s="762">
        <v>0</v>
      </c>
      <c r="Q163" s="762">
        <f t="shared" si="10"/>
        <v>152000</v>
      </c>
      <c r="R163" s="762">
        <f t="shared" si="14"/>
        <v>7600</v>
      </c>
      <c r="S163" s="739" t="s">
        <v>559</v>
      </c>
      <c r="T163" s="740" t="s">
        <v>560</v>
      </c>
      <c r="U163" s="739" t="s">
        <v>564</v>
      </c>
      <c r="V163" s="716" t="s">
        <v>622</v>
      </c>
      <c r="W163" s="721" t="s">
        <v>641</v>
      </c>
      <c r="X163" s="732" t="s">
        <v>624</v>
      </c>
      <c r="Y163" s="716" t="s">
        <v>563</v>
      </c>
      <c r="Z163" s="716" t="s">
        <v>642</v>
      </c>
      <c r="AA163" s="732" t="s">
        <v>535</v>
      </c>
      <c r="AC163" s="723"/>
    </row>
    <row r="164" spans="1:29" s="675" customFormat="1" ht="114" x14ac:dyDescent="0.25">
      <c r="A164" s="695"/>
      <c r="B164" s="720">
        <v>1</v>
      </c>
      <c r="C164" s="720">
        <v>1</v>
      </c>
      <c r="D164" s="720">
        <v>7</v>
      </c>
      <c r="E164" s="709">
        <v>1</v>
      </c>
      <c r="F164" s="709">
        <v>3</v>
      </c>
      <c r="G164" s="709">
        <v>2</v>
      </c>
      <c r="H164" s="710">
        <v>1</v>
      </c>
      <c r="I164" s="772" t="s">
        <v>708</v>
      </c>
      <c r="J164" s="750"/>
      <c r="K164" s="690"/>
      <c r="L164" s="736">
        <v>2</v>
      </c>
      <c r="M164" s="768" t="s">
        <v>524</v>
      </c>
      <c r="N164" s="738">
        <v>41300</v>
      </c>
      <c r="O164" s="762">
        <f t="shared" si="13"/>
        <v>82600</v>
      </c>
      <c r="P164" s="762">
        <v>0</v>
      </c>
      <c r="Q164" s="762">
        <f t="shared" si="10"/>
        <v>82600</v>
      </c>
      <c r="R164" s="762">
        <f t="shared" si="14"/>
        <v>41300</v>
      </c>
      <c r="S164" s="739" t="s">
        <v>676</v>
      </c>
      <c r="T164" s="716" t="s">
        <v>706</v>
      </c>
      <c r="U164" s="739" t="s">
        <v>564</v>
      </c>
      <c r="V164" s="716" t="s">
        <v>622</v>
      </c>
      <c r="W164" s="721" t="s">
        <v>678</v>
      </c>
      <c r="X164" s="732" t="s">
        <v>624</v>
      </c>
      <c r="Y164" s="716" t="s">
        <v>563</v>
      </c>
      <c r="Z164" s="716" t="s">
        <v>707</v>
      </c>
      <c r="AA164" s="732" t="s">
        <v>539</v>
      </c>
      <c r="AC164" s="723"/>
    </row>
    <row r="165" spans="1:29" s="675" customFormat="1" ht="114" x14ac:dyDescent="0.25">
      <c r="A165" s="695"/>
      <c r="B165" s="720">
        <v>1</v>
      </c>
      <c r="C165" s="720">
        <v>1</v>
      </c>
      <c r="D165" s="720">
        <v>7</v>
      </c>
      <c r="E165" s="709">
        <v>1</v>
      </c>
      <c r="F165" s="709">
        <v>3</v>
      </c>
      <c r="G165" s="709">
        <v>2</v>
      </c>
      <c r="H165" s="710">
        <v>1</v>
      </c>
      <c r="I165" s="739" t="s">
        <v>598</v>
      </c>
      <c r="J165" s="750"/>
      <c r="K165" s="690"/>
      <c r="L165" s="736">
        <v>2</v>
      </c>
      <c r="M165" s="768" t="s">
        <v>522</v>
      </c>
      <c r="N165" s="738">
        <v>86500</v>
      </c>
      <c r="O165" s="762">
        <f t="shared" si="13"/>
        <v>173000</v>
      </c>
      <c r="P165" s="762">
        <v>0</v>
      </c>
      <c r="Q165" s="762">
        <f t="shared" si="10"/>
        <v>173000</v>
      </c>
      <c r="R165" s="762">
        <f t="shared" si="14"/>
        <v>86500</v>
      </c>
      <c r="S165" s="739" t="s">
        <v>676</v>
      </c>
      <c r="T165" s="716" t="s">
        <v>706</v>
      </c>
      <c r="U165" s="739" t="s">
        <v>564</v>
      </c>
      <c r="V165" s="716" t="s">
        <v>622</v>
      </c>
      <c r="W165" s="721" t="s">
        <v>677</v>
      </c>
      <c r="X165" s="732" t="s">
        <v>624</v>
      </c>
      <c r="Y165" s="716" t="s">
        <v>563</v>
      </c>
      <c r="Z165" s="716" t="s">
        <v>707</v>
      </c>
      <c r="AA165" s="732" t="s">
        <v>539</v>
      </c>
      <c r="AC165" s="723"/>
    </row>
    <row r="166" spans="1:29" s="675" customFormat="1" ht="114" x14ac:dyDescent="0.25">
      <c r="A166" s="695"/>
      <c r="B166" s="720">
        <v>1</v>
      </c>
      <c r="C166" s="720">
        <v>1</v>
      </c>
      <c r="D166" s="720">
        <v>7</v>
      </c>
      <c r="E166" s="709">
        <v>1</v>
      </c>
      <c r="F166" s="709">
        <v>3</v>
      </c>
      <c r="G166" s="709">
        <v>2</v>
      </c>
      <c r="H166" s="710">
        <v>1</v>
      </c>
      <c r="I166" s="772" t="s">
        <v>708</v>
      </c>
      <c r="J166" s="750"/>
      <c r="K166" s="690"/>
      <c r="L166" s="736">
        <v>1</v>
      </c>
      <c r="M166" s="768" t="s">
        <v>524</v>
      </c>
      <c r="N166" s="738">
        <v>41300</v>
      </c>
      <c r="O166" s="762">
        <f t="shared" si="13"/>
        <v>41300</v>
      </c>
      <c r="P166" s="762">
        <v>0</v>
      </c>
      <c r="Q166" s="762">
        <f t="shared" si="10"/>
        <v>41300</v>
      </c>
      <c r="R166" s="762">
        <f t="shared" si="14"/>
        <v>41300</v>
      </c>
      <c r="S166" s="739" t="s">
        <v>709</v>
      </c>
      <c r="T166" s="716" t="s">
        <v>710</v>
      </c>
      <c r="U166" s="739" t="s">
        <v>564</v>
      </c>
      <c r="V166" s="716" t="s">
        <v>622</v>
      </c>
      <c r="W166" s="721" t="s">
        <v>640</v>
      </c>
      <c r="X166" s="732" t="s">
        <v>624</v>
      </c>
      <c r="Y166" s="716" t="s">
        <v>563</v>
      </c>
      <c r="Z166" s="716" t="s">
        <v>711</v>
      </c>
      <c r="AA166" s="732" t="s">
        <v>539</v>
      </c>
      <c r="AC166" s="723"/>
    </row>
    <row r="167" spans="1:29" s="675" customFormat="1" ht="114" x14ac:dyDescent="0.25">
      <c r="A167" s="695"/>
      <c r="B167" s="720">
        <v>1</v>
      </c>
      <c r="C167" s="720">
        <v>1</v>
      </c>
      <c r="D167" s="720">
        <v>7</v>
      </c>
      <c r="E167" s="709">
        <v>1</v>
      </c>
      <c r="F167" s="709">
        <v>3</v>
      </c>
      <c r="G167" s="709">
        <v>2</v>
      </c>
      <c r="H167" s="710">
        <v>1</v>
      </c>
      <c r="I167" s="739" t="s">
        <v>598</v>
      </c>
      <c r="J167" s="750"/>
      <c r="K167" s="690"/>
      <c r="L167" s="736">
        <v>2</v>
      </c>
      <c r="M167" s="768" t="s">
        <v>522</v>
      </c>
      <c r="N167" s="738">
        <v>86500</v>
      </c>
      <c r="O167" s="762">
        <f t="shared" si="13"/>
        <v>173000</v>
      </c>
      <c r="P167" s="762">
        <v>0</v>
      </c>
      <c r="Q167" s="762">
        <f t="shared" si="10"/>
        <v>173000</v>
      </c>
      <c r="R167" s="762">
        <f t="shared" si="14"/>
        <v>86500</v>
      </c>
      <c r="S167" s="739" t="s">
        <v>709</v>
      </c>
      <c r="T167" s="716" t="s">
        <v>710</v>
      </c>
      <c r="U167" s="739" t="s">
        <v>564</v>
      </c>
      <c r="V167" s="716" t="s">
        <v>622</v>
      </c>
      <c r="W167" s="721" t="s">
        <v>640</v>
      </c>
      <c r="X167" s="732" t="s">
        <v>624</v>
      </c>
      <c r="Y167" s="716" t="s">
        <v>563</v>
      </c>
      <c r="Z167" s="716" t="s">
        <v>711</v>
      </c>
      <c r="AA167" s="732" t="s">
        <v>539</v>
      </c>
      <c r="AC167" s="723"/>
    </row>
    <row r="168" spans="1:29" s="675" customFormat="1" ht="114" x14ac:dyDescent="0.25">
      <c r="A168" s="695"/>
      <c r="B168" s="720">
        <v>1</v>
      </c>
      <c r="C168" s="720">
        <v>1</v>
      </c>
      <c r="D168" s="720">
        <v>7</v>
      </c>
      <c r="E168" s="709">
        <v>1</v>
      </c>
      <c r="F168" s="709">
        <v>3</v>
      </c>
      <c r="G168" s="709">
        <v>2</v>
      </c>
      <c r="H168" s="710">
        <v>1</v>
      </c>
      <c r="I168" s="739" t="s">
        <v>598</v>
      </c>
      <c r="J168" s="750"/>
      <c r="K168" s="690"/>
      <c r="L168" s="736">
        <v>2</v>
      </c>
      <c r="M168" s="768" t="s">
        <v>522</v>
      </c>
      <c r="N168" s="738">
        <v>86500</v>
      </c>
      <c r="O168" s="762">
        <f t="shared" si="13"/>
        <v>173000</v>
      </c>
      <c r="P168" s="762">
        <v>0</v>
      </c>
      <c r="Q168" s="762">
        <f t="shared" si="10"/>
        <v>173000</v>
      </c>
      <c r="R168" s="762">
        <f t="shared" si="14"/>
        <v>86500</v>
      </c>
      <c r="S168" s="739" t="s">
        <v>680</v>
      </c>
      <c r="T168" s="716" t="s">
        <v>712</v>
      </c>
      <c r="U168" s="739" t="s">
        <v>564</v>
      </c>
      <c r="V168" s="716" t="s">
        <v>622</v>
      </c>
      <c r="W168" s="721" t="s">
        <v>713</v>
      </c>
      <c r="X168" s="732" t="s">
        <v>624</v>
      </c>
      <c r="Y168" s="716" t="s">
        <v>563</v>
      </c>
      <c r="Z168" s="716" t="s">
        <v>714</v>
      </c>
      <c r="AA168" s="732" t="s">
        <v>539</v>
      </c>
      <c r="AC168" s="723"/>
    </row>
    <row r="169" spans="1:29" s="675" customFormat="1" ht="114" x14ac:dyDescent="0.25">
      <c r="A169" s="695"/>
      <c r="B169" s="720">
        <v>1</v>
      </c>
      <c r="C169" s="720">
        <v>1</v>
      </c>
      <c r="D169" s="720">
        <v>7</v>
      </c>
      <c r="E169" s="709">
        <v>1</v>
      </c>
      <c r="F169" s="709">
        <v>3</v>
      </c>
      <c r="G169" s="709">
        <v>2</v>
      </c>
      <c r="H169" s="710">
        <v>1</v>
      </c>
      <c r="I169" s="772" t="s">
        <v>708</v>
      </c>
      <c r="J169" s="750"/>
      <c r="K169" s="690"/>
      <c r="L169" s="736">
        <v>3</v>
      </c>
      <c r="M169" s="768" t="s">
        <v>524</v>
      </c>
      <c r="N169" s="738">
        <v>41300</v>
      </c>
      <c r="O169" s="762">
        <f t="shared" si="13"/>
        <v>123900</v>
      </c>
      <c r="P169" s="762">
        <v>0</v>
      </c>
      <c r="Q169" s="762">
        <f t="shared" si="10"/>
        <v>123900</v>
      </c>
      <c r="R169" s="762">
        <f t="shared" si="14"/>
        <v>41300</v>
      </c>
      <c r="S169" s="715" t="s">
        <v>715</v>
      </c>
      <c r="T169" s="716" t="s">
        <v>716</v>
      </c>
      <c r="U169" s="739" t="s">
        <v>564</v>
      </c>
      <c r="V169" s="716" t="s">
        <v>622</v>
      </c>
      <c r="W169" s="721" t="s">
        <v>684</v>
      </c>
      <c r="X169" s="732" t="s">
        <v>624</v>
      </c>
      <c r="Y169" s="716" t="s">
        <v>563</v>
      </c>
      <c r="Z169" s="716" t="s">
        <v>717</v>
      </c>
      <c r="AA169" s="732" t="s">
        <v>539</v>
      </c>
      <c r="AC169" s="723"/>
    </row>
    <row r="170" spans="1:29" s="675" customFormat="1" ht="114" x14ac:dyDescent="0.25">
      <c r="A170" s="773"/>
      <c r="B170" s="720">
        <v>1</v>
      </c>
      <c r="C170" s="720">
        <v>1</v>
      </c>
      <c r="D170" s="720">
        <v>7</v>
      </c>
      <c r="E170" s="709">
        <v>1</v>
      </c>
      <c r="F170" s="709">
        <v>3</v>
      </c>
      <c r="G170" s="709">
        <v>2</v>
      </c>
      <c r="H170" s="710">
        <v>1</v>
      </c>
      <c r="I170" s="739" t="s">
        <v>598</v>
      </c>
      <c r="J170" s="750"/>
      <c r="K170" s="690"/>
      <c r="L170" s="736">
        <v>3</v>
      </c>
      <c r="M170" s="768" t="s">
        <v>522</v>
      </c>
      <c r="N170" s="738">
        <v>86500</v>
      </c>
      <c r="O170" s="762">
        <f t="shared" si="13"/>
        <v>259500</v>
      </c>
      <c r="P170" s="762">
        <v>0</v>
      </c>
      <c r="Q170" s="762">
        <f t="shared" si="10"/>
        <v>259500</v>
      </c>
      <c r="R170" s="762">
        <f t="shared" si="14"/>
        <v>86500</v>
      </c>
      <c r="S170" s="715" t="s">
        <v>715</v>
      </c>
      <c r="T170" s="716" t="s">
        <v>716</v>
      </c>
      <c r="U170" s="739" t="s">
        <v>564</v>
      </c>
      <c r="V170" s="716" t="s">
        <v>622</v>
      </c>
      <c r="W170" s="721" t="s">
        <v>684</v>
      </c>
      <c r="X170" s="732" t="s">
        <v>624</v>
      </c>
      <c r="Y170" s="716" t="s">
        <v>563</v>
      </c>
      <c r="Z170" s="716" t="s">
        <v>717</v>
      </c>
      <c r="AA170" s="732" t="s">
        <v>539</v>
      </c>
      <c r="AC170" s="723"/>
    </row>
    <row r="171" spans="1:29" s="675" customFormat="1" ht="114" x14ac:dyDescent="0.25">
      <c r="A171" s="733"/>
      <c r="B171" s="720">
        <v>1</v>
      </c>
      <c r="C171" s="720">
        <v>1</v>
      </c>
      <c r="D171" s="720">
        <v>7</v>
      </c>
      <c r="E171" s="709">
        <v>1</v>
      </c>
      <c r="F171" s="709">
        <v>3</v>
      </c>
      <c r="G171" s="709">
        <v>2</v>
      </c>
      <c r="H171" s="710">
        <v>1</v>
      </c>
      <c r="I171" s="772" t="s">
        <v>708</v>
      </c>
      <c r="J171" s="750"/>
      <c r="K171" s="690"/>
      <c r="L171" s="736">
        <v>2</v>
      </c>
      <c r="M171" s="768" t="s">
        <v>524</v>
      </c>
      <c r="N171" s="738">
        <v>41300</v>
      </c>
      <c r="O171" s="762">
        <f t="shared" si="13"/>
        <v>82600</v>
      </c>
      <c r="P171" s="762">
        <v>0</v>
      </c>
      <c r="Q171" s="762">
        <f t="shared" si="10"/>
        <v>82600</v>
      </c>
      <c r="R171" s="762">
        <f t="shared" si="14"/>
        <v>41300</v>
      </c>
      <c r="S171" s="715" t="s">
        <v>688</v>
      </c>
      <c r="T171" s="716" t="s">
        <v>718</v>
      </c>
      <c r="U171" s="739" t="s">
        <v>564</v>
      </c>
      <c r="V171" s="716" t="s">
        <v>622</v>
      </c>
      <c r="W171" s="721" t="s">
        <v>690</v>
      </c>
      <c r="X171" s="732" t="s">
        <v>624</v>
      </c>
      <c r="Y171" s="716" t="s">
        <v>563</v>
      </c>
      <c r="Z171" s="716" t="s">
        <v>719</v>
      </c>
      <c r="AA171" s="732" t="s">
        <v>540</v>
      </c>
      <c r="AC171" s="723"/>
    </row>
    <row r="172" spans="1:29" s="675" customFormat="1" ht="114" x14ac:dyDescent="0.25">
      <c r="A172" s="733"/>
      <c r="B172" s="720">
        <v>1</v>
      </c>
      <c r="C172" s="720">
        <v>1</v>
      </c>
      <c r="D172" s="720">
        <v>7</v>
      </c>
      <c r="E172" s="709">
        <v>1</v>
      </c>
      <c r="F172" s="709">
        <v>3</v>
      </c>
      <c r="G172" s="709">
        <v>2</v>
      </c>
      <c r="H172" s="710">
        <v>1</v>
      </c>
      <c r="I172" s="739" t="s">
        <v>598</v>
      </c>
      <c r="J172" s="750"/>
      <c r="K172" s="690"/>
      <c r="L172" s="736">
        <v>8</v>
      </c>
      <c r="M172" s="768" t="s">
        <v>522</v>
      </c>
      <c r="N172" s="738">
        <v>86500</v>
      </c>
      <c r="O172" s="762">
        <f t="shared" si="13"/>
        <v>692000</v>
      </c>
      <c r="P172" s="762">
        <v>0</v>
      </c>
      <c r="Q172" s="762">
        <f t="shared" si="10"/>
        <v>692000</v>
      </c>
      <c r="R172" s="762">
        <f t="shared" si="14"/>
        <v>86500</v>
      </c>
      <c r="S172" s="715" t="s">
        <v>688</v>
      </c>
      <c r="T172" s="716" t="s">
        <v>718</v>
      </c>
      <c r="U172" s="739" t="s">
        <v>564</v>
      </c>
      <c r="V172" s="716" t="s">
        <v>622</v>
      </c>
      <c r="W172" s="721" t="s">
        <v>690</v>
      </c>
      <c r="X172" s="732" t="s">
        <v>624</v>
      </c>
      <c r="Y172" s="716" t="s">
        <v>563</v>
      </c>
      <c r="Z172" s="716" t="s">
        <v>719</v>
      </c>
      <c r="AA172" s="732" t="s">
        <v>540</v>
      </c>
      <c r="AC172" s="723"/>
    </row>
    <row r="173" spans="1:29" s="675" customFormat="1" ht="114" x14ac:dyDescent="0.25">
      <c r="A173" s="733"/>
      <c r="B173" s="720">
        <v>1</v>
      </c>
      <c r="C173" s="720">
        <v>1</v>
      </c>
      <c r="D173" s="720">
        <v>7</v>
      </c>
      <c r="E173" s="709">
        <v>1</v>
      </c>
      <c r="F173" s="709">
        <v>3</v>
      </c>
      <c r="G173" s="709">
        <v>2</v>
      </c>
      <c r="H173" s="710">
        <v>1</v>
      </c>
      <c r="I173" s="739" t="s">
        <v>598</v>
      </c>
      <c r="J173" s="750"/>
      <c r="K173" s="690"/>
      <c r="L173" s="736">
        <v>11</v>
      </c>
      <c r="M173" s="768" t="s">
        <v>522</v>
      </c>
      <c r="N173" s="738">
        <v>86500</v>
      </c>
      <c r="O173" s="762">
        <f t="shared" si="13"/>
        <v>951500</v>
      </c>
      <c r="P173" s="762">
        <v>0</v>
      </c>
      <c r="Q173" s="762">
        <f t="shared" si="10"/>
        <v>951500</v>
      </c>
      <c r="R173" s="762">
        <f t="shared" si="14"/>
        <v>86500</v>
      </c>
      <c r="S173" s="715" t="s">
        <v>692</v>
      </c>
      <c r="T173" s="716" t="s">
        <v>720</v>
      </c>
      <c r="U173" s="739" t="s">
        <v>564</v>
      </c>
      <c r="V173" s="716" t="s">
        <v>622</v>
      </c>
      <c r="W173" s="721" t="s">
        <v>643</v>
      </c>
      <c r="X173" s="732" t="s">
        <v>624</v>
      </c>
      <c r="Y173" s="716" t="s">
        <v>594</v>
      </c>
      <c r="Z173" s="716" t="s">
        <v>721</v>
      </c>
      <c r="AA173" s="732" t="s">
        <v>541</v>
      </c>
      <c r="AC173" s="723"/>
    </row>
    <row r="174" spans="1:29" s="675" customFormat="1" ht="114" x14ac:dyDescent="0.25">
      <c r="A174" s="733"/>
      <c r="B174" s="720">
        <v>1</v>
      </c>
      <c r="C174" s="720">
        <v>1</v>
      </c>
      <c r="D174" s="720">
        <v>7</v>
      </c>
      <c r="E174" s="709">
        <v>1</v>
      </c>
      <c r="F174" s="709">
        <v>3</v>
      </c>
      <c r="G174" s="709">
        <v>2</v>
      </c>
      <c r="H174" s="710">
        <v>1</v>
      </c>
      <c r="I174" s="772" t="s">
        <v>708</v>
      </c>
      <c r="J174" s="750"/>
      <c r="K174" s="690"/>
      <c r="L174" s="736">
        <v>2</v>
      </c>
      <c r="M174" s="768" t="s">
        <v>524</v>
      </c>
      <c r="N174" s="738">
        <v>41300</v>
      </c>
      <c r="O174" s="762">
        <f t="shared" si="13"/>
        <v>82600</v>
      </c>
      <c r="P174" s="762">
        <v>0</v>
      </c>
      <c r="Q174" s="762">
        <f t="shared" si="10"/>
        <v>82600</v>
      </c>
      <c r="R174" s="762">
        <f t="shared" si="14"/>
        <v>41300</v>
      </c>
      <c r="S174" s="715" t="s">
        <v>696</v>
      </c>
      <c r="T174" s="716" t="s">
        <v>722</v>
      </c>
      <c r="U174" s="739" t="s">
        <v>564</v>
      </c>
      <c r="V174" s="716" t="s">
        <v>622</v>
      </c>
      <c r="W174" s="721" t="s">
        <v>698</v>
      </c>
      <c r="X174" s="732" t="s">
        <v>624</v>
      </c>
      <c r="Y174" s="716" t="s">
        <v>563</v>
      </c>
      <c r="Z174" s="716" t="s">
        <v>723</v>
      </c>
      <c r="AA174" s="732" t="s">
        <v>540</v>
      </c>
      <c r="AC174" s="723"/>
    </row>
    <row r="175" spans="1:29" s="675" customFormat="1" ht="114" x14ac:dyDescent="0.25">
      <c r="A175" s="733"/>
      <c r="B175" s="720">
        <v>1</v>
      </c>
      <c r="C175" s="720">
        <v>1</v>
      </c>
      <c r="D175" s="720">
        <v>7</v>
      </c>
      <c r="E175" s="709">
        <v>1</v>
      </c>
      <c r="F175" s="709">
        <v>3</v>
      </c>
      <c r="G175" s="709">
        <v>2</v>
      </c>
      <c r="H175" s="710">
        <v>1</v>
      </c>
      <c r="I175" s="739" t="s">
        <v>598</v>
      </c>
      <c r="J175" s="750"/>
      <c r="K175" s="690"/>
      <c r="L175" s="736">
        <v>10</v>
      </c>
      <c r="M175" s="768" t="s">
        <v>522</v>
      </c>
      <c r="N175" s="738">
        <v>86500</v>
      </c>
      <c r="O175" s="762">
        <f t="shared" si="13"/>
        <v>865000</v>
      </c>
      <c r="P175" s="762">
        <v>0</v>
      </c>
      <c r="Q175" s="762">
        <f t="shared" si="10"/>
        <v>865000</v>
      </c>
      <c r="R175" s="762">
        <f t="shared" si="14"/>
        <v>86500</v>
      </c>
      <c r="S175" s="715" t="s">
        <v>696</v>
      </c>
      <c r="T175" s="716" t="s">
        <v>722</v>
      </c>
      <c r="U175" s="739" t="s">
        <v>564</v>
      </c>
      <c r="V175" s="716" t="s">
        <v>622</v>
      </c>
      <c r="W175" s="721" t="s">
        <v>698</v>
      </c>
      <c r="X175" s="732" t="s">
        <v>624</v>
      </c>
      <c r="Y175" s="716" t="s">
        <v>563</v>
      </c>
      <c r="Z175" s="716" t="s">
        <v>723</v>
      </c>
      <c r="AA175" s="732" t="s">
        <v>540</v>
      </c>
      <c r="AC175" s="723"/>
    </row>
    <row r="176" spans="1:29" s="675" customFormat="1" ht="114" x14ac:dyDescent="0.25">
      <c r="A176" s="733"/>
      <c r="B176" s="720">
        <v>1</v>
      </c>
      <c r="C176" s="720">
        <v>1</v>
      </c>
      <c r="D176" s="720">
        <v>7</v>
      </c>
      <c r="E176" s="709">
        <v>1</v>
      </c>
      <c r="F176" s="709">
        <v>3</v>
      </c>
      <c r="G176" s="709">
        <v>2</v>
      </c>
      <c r="H176" s="710">
        <v>1</v>
      </c>
      <c r="I176" s="739" t="s">
        <v>598</v>
      </c>
      <c r="J176" s="750"/>
      <c r="K176" s="690"/>
      <c r="L176" s="736">
        <v>4</v>
      </c>
      <c r="M176" s="768" t="s">
        <v>522</v>
      </c>
      <c r="N176" s="738">
        <v>86500</v>
      </c>
      <c r="O176" s="762">
        <f t="shared" si="13"/>
        <v>346000</v>
      </c>
      <c r="P176" s="762">
        <v>0</v>
      </c>
      <c r="Q176" s="762">
        <f t="shared" si="10"/>
        <v>346000</v>
      </c>
      <c r="R176" s="762">
        <f t="shared" si="14"/>
        <v>86500</v>
      </c>
      <c r="S176" s="715" t="s">
        <v>703</v>
      </c>
      <c r="T176" s="716" t="s">
        <v>724</v>
      </c>
      <c r="U176" s="739" t="s">
        <v>564</v>
      </c>
      <c r="V176" s="716" t="s">
        <v>622</v>
      </c>
      <c r="W176" s="721" t="s">
        <v>759</v>
      </c>
      <c r="X176" s="732" t="s">
        <v>624</v>
      </c>
      <c r="Y176" s="716" t="s">
        <v>563</v>
      </c>
      <c r="Z176" s="716" t="s">
        <v>760</v>
      </c>
      <c r="AA176" s="732" t="s">
        <v>540</v>
      </c>
      <c r="AC176" s="723"/>
    </row>
    <row r="177" spans="1:238" s="675" customFormat="1" ht="114" x14ac:dyDescent="0.25">
      <c r="A177" s="733"/>
      <c r="B177" s="720">
        <v>1</v>
      </c>
      <c r="C177" s="720">
        <v>1</v>
      </c>
      <c r="D177" s="720">
        <v>7</v>
      </c>
      <c r="E177" s="709">
        <v>1</v>
      </c>
      <c r="F177" s="709">
        <v>3</v>
      </c>
      <c r="G177" s="709">
        <v>2</v>
      </c>
      <c r="H177" s="710">
        <v>1</v>
      </c>
      <c r="I177" s="739" t="s">
        <v>598</v>
      </c>
      <c r="J177" s="750"/>
      <c r="K177" s="690"/>
      <c r="L177" s="736">
        <v>5</v>
      </c>
      <c r="M177" s="768" t="s">
        <v>522</v>
      </c>
      <c r="N177" s="738">
        <v>86500</v>
      </c>
      <c r="O177" s="762">
        <f t="shared" si="13"/>
        <v>432500</v>
      </c>
      <c r="P177" s="762">
        <v>0</v>
      </c>
      <c r="Q177" s="762">
        <f t="shared" si="10"/>
        <v>432500</v>
      </c>
      <c r="R177" s="762">
        <f t="shared" si="14"/>
        <v>86500</v>
      </c>
      <c r="S177" s="739" t="s">
        <v>586</v>
      </c>
      <c r="T177" s="716" t="s">
        <v>748</v>
      </c>
      <c r="U177" s="739" t="s">
        <v>564</v>
      </c>
      <c r="V177" s="716" t="s">
        <v>622</v>
      </c>
      <c r="W177" s="721" t="s">
        <v>745</v>
      </c>
      <c r="X177" s="732" t="s">
        <v>624</v>
      </c>
      <c r="Y177" s="716" t="s">
        <v>563</v>
      </c>
      <c r="Z177" s="716" t="s">
        <v>750</v>
      </c>
      <c r="AA177" s="732" t="s">
        <v>535</v>
      </c>
      <c r="AC177" s="723"/>
    </row>
    <row r="178" spans="1:238" s="675" customFormat="1" ht="114" x14ac:dyDescent="0.25">
      <c r="A178" s="733"/>
      <c r="B178" s="720">
        <v>1</v>
      </c>
      <c r="C178" s="720">
        <v>1</v>
      </c>
      <c r="D178" s="720">
        <v>7</v>
      </c>
      <c r="E178" s="709">
        <v>1</v>
      </c>
      <c r="F178" s="709">
        <v>3</v>
      </c>
      <c r="G178" s="709">
        <v>2</v>
      </c>
      <c r="H178" s="710">
        <v>1</v>
      </c>
      <c r="I178" s="739" t="s">
        <v>598</v>
      </c>
      <c r="J178" s="750"/>
      <c r="K178" s="690"/>
      <c r="L178" s="736">
        <v>5</v>
      </c>
      <c r="M178" s="768" t="s">
        <v>522</v>
      </c>
      <c r="N178" s="738">
        <v>86500</v>
      </c>
      <c r="O178" s="762">
        <f t="shared" ref="O178:O188" si="15">N178*L178</f>
        <v>432500</v>
      </c>
      <c r="P178" s="762"/>
      <c r="Q178" s="762">
        <f t="shared" ref="Q178:Q188" si="16">N178*L178</f>
        <v>432500</v>
      </c>
      <c r="R178" s="762">
        <f t="shared" si="14"/>
        <v>86500</v>
      </c>
      <c r="S178" s="739" t="s">
        <v>588</v>
      </c>
      <c r="T178" s="716" t="s">
        <v>795</v>
      </c>
      <c r="U178" s="739" t="s">
        <v>564</v>
      </c>
      <c r="V178" s="716" t="s">
        <v>622</v>
      </c>
      <c r="W178" s="774" t="s">
        <v>762</v>
      </c>
      <c r="X178" s="732" t="s">
        <v>624</v>
      </c>
      <c r="Y178" s="716" t="s">
        <v>563</v>
      </c>
      <c r="Z178" s="716" t="s">
        <v>777</v>
      </c>
      <c r="AA178" s="732" t="s">
        <v>535</v>
      </c>
      <c r="AC178" s="723"/>
    </row>
    <row r="179" spans="1:238" s="675" customFormat="1" ht="114" x14ac:dyDescent="0.25">
      <c r="A179" s="733"/>
      <c r="B179" s="720">
        <v>1</v>
      </c>
      <c r="C179" s="720">
        <v>1</v>
      </c>
      <c r="D179" s="720">
        <v>7</v>
      </c>
      <c r="E179" s="709">
        <v>1</v>
      </c>
      <c r="F179" s="709">
        <v>3</v>
      </c>
      <c r="G179" s="709">
        <v>2</v>
      </c>
      <c r="H179" s="710">
        <v>1</v>
      </c>
      <c r="I179" s="739" t="s">
        <v>598</v>
      </c>
      <c r="J179" s="750"/>
      <c r="K179" s="690"/>
      <c r="L179" s="736">
        <v>10</v>
      </c>
      <c r="M179" s="768" t="s">
        <v>522</v>
      </c>
      <c r="N179" s="738">
        <v>86500</v>
      </c>
      <c r="O179" s="762">
        <f t="shared" si="15"/>
        <v>865000</v>
      </c>
      <c r="P179" s="762">
        <v>0</v>
      </c>
      <c r="Q179" s="762">
        <f t="shared" si="16"/>
        <v>865000</v>
      </c>
      <c r="R179" s="762">
        <f t="shared" si="14"/>
        <v>86500</v>
      </c>
      <c r="S179" s="715" t="s">
        <v>766</v>
      </c>
      <c r="T179" s="716" t="s">
        <v>869</v>
      </c>
      <c r="U179" s="739" t="s">
        <v>564</v>
      </c>
      <c r="V179" s="716" t="s">
        <v>622</v>
      </c>
      <c r="W179" s="774" t="s">
        <v>762</v>
      </c>
      <c r="X179" s="732" t="s">
        <v>624</v>
      </c>
      <c r="Y179" s="716" t="s">
        <v>594</v>
      </c>
      <c r="Z179" s="716" t="s">
        <v>768</v>
      </c>
      <c r="AA179" s="732" t="s">
        <v>541</v>
      </c>
      <c r="AC179" s="723"/>
    </row>
    <row r="180" spans="1:238" s="675" customFormat="1" ht="114" x14ac:dyDescent="0.25">
      <c r="A180" s="733"/>
      <c r="B180" s="720">
        <v>1</v>
      </c>
      <c r="C180" s="720">
        <v>1</v>
      </c>
      <c r="D180" s="720">
        <v>7</v>
      </c>
      <c r="E180" s="709">
        <v>1</v>
      </c>
      <c r="F180" s="709">
        <v>3</v>
      </c>
      <c r="G180" s="709">
        <v>2</v>
      </c>
      <c r="H180" s="710">
        <v>1</v>
      </c>
      <c r="I180" s="739" t="s">
        <v>598</v>
      </c>
      <c r="J180" s="750"/>
      <c r="K180" s="690"/>
      <c r="L180" s="736">
        <v>10</v>
      </c>
      <c r="M180" s="768" t="s">
        <v>522</v>
      </c>
      <c r="N180" s="738">
        <v>86500</v>
      </c>
      <c r="O180" s="762">
        <f t="shared" si="15"/>
        <v>865000</v>
      </c>
      <c r="P180" s="762">
        <v>0</v>
      </c>
      <c r="Q180" s="762">
        <f t="shared" si="16"/>
        <v>865000</v>
      </c>
      <c r="R180" s="762">
        <f t="shared" si="14"/>
        <v>86500</v>
      </c>
      <c r="S180" s="715" t="s">
        <v>766</v>
      </c>
      <c r="T180" s="716" t="s">
        <v>767</v>
      </c>
      <c r="U180" s="739" t="s">
        <v>564</v>
      </c>
      <c r="V180" s="716" t="s">
        <v>622</v>
      </c>
      <c r="W180" s="774" t="s">
        <v>762</v>
      </c>
      <c r="X180" s="732" t="s">
        <v>624</v>
      </c>
      <c r="Y180" s="716" t="s">
        <v>594</v>
      </c>
      <c r="Z180" s="716" t="s">
        <v>773</v>
      </c>
      <c r="AA180" s="732" t="s">
        <v>541</v>
      </c>
      <c r="AC180" s="723"/>
    </row>
    <row r="181" spans="1:238" s="675" customFormat="1" ht="114" x14ac:dyDescent="0.25">
      <c r="A181" s="733"/>
      <c r="B181" s="720">
        <v>1</v>
      </c>
      <c r="C181" s="720">
        <v>1</v>
      </c>
      <c r="D181" s="720">
        <v>7</v>
      </c>
      <c r="E181" s="709">
        <v>1</v>
      </c>
      <c r="F181" s="709">
        <v>3</v>
      </c>
      <c r="G181" s="709">
        <v>2</v>
      </c>
      <c r="H181" s="710">
        <v>1</v>
      </c>
      <c r="I181" s="739" t="s">
        <v>598</v>
      </c>
      <c r="J181" s="750"/>
      <c r="K181" s="690"/>
      <c r="L181" s="736">
        <v>5</v>
      </c>
      <c r="M181" s="768" t="s">
        <v>522</v>
      </c>
      <c r="N181" s="738">
        <v>86500</v>
      </c>
      <c r="O181" s="762">
        <f t="shared" si="15"/>
        <v>432500</v>
      </c>
      <c r="P181" s="762">
        <v>0</v>
      </c>
      <c r="Q181" s="762">
        <f t="shared" si="16"/>
        <v>432500</v>
      </c>
      <c r="R181" s="762">
        <f t="shared" si="14"/>
        <v>86500</v>
      </c>
      <c r="S181" s="739" t="s">
        <v>591</v>
      </c>
      <c r="T181" s="716" t="s">
        <v>804</v>
      </c>
      <c r="U181" s="739" t="s">
        <v>564</v>
      </c>
      <c r="V181" s="716" t="s">
        <v>622</v>
      </c>
      <c r="W181" s="774" t="s">
        <v>778</v>
      </c>
      <c r="X181" s="732" t="s">
        <v>624</v>
      </c>
      <c r="Y181" s="716" t="s">
        <v>563</v>
      </c>
      <c r="Z181" s="716" t="s">
        <v>805</v>
      </c>
      <c r="AA181" s="732" t="s">
        <v>535</v>
      </c>
      <c r="AC181" s="723"/>
    </row>
    <row r="182" spans="1:238" s="675" customFormat="1" ht="114" x14ac:dyDescent="0.25">
      <c r="A182" s="733"/>
      <c r="B182" s="720">
        <v>1</v>
      </c>
      <c r="C182" s="720">
        <v>1</v>
      </c>
      <c r="D182" s="720">
        <v>7</v>
      </c>
      <c r="E182" s="709">
        <v>1</v>
      </c>
      <c r="F182" s="709">
        <v>3</v>
      </c>
      <c r="G182" s="709">
        <v>2</v>
      </c>
      <c r="H182" s="710">
        <v>1</v>
      </c>
      <c r="I182" s="739" t="s">
        <v>708</v>
      </c>
      <c r="J182" s="750"/>
      <c r="K182" s="690"/>
      <c r="L182" s="736">
        <v>2</v>
      </c>
      <c r="M182" s="768" t="s">
        <v>524</v>
      </c>
      <c r="N182" s="738">
        <f>41300</f>
        <v>41300</v>
      </c>
      <c r="O182" s="762">
        <f t="shared" si="15"/>
        <v>82600</v>
      </c>
      <c r="P182" s="762">
        <v>0</v>
      </c>
      <c r="Q182" s="762">
        <f t="shared" si="16"/>
        <v>82600</v>
      </c>
      <c r="R182" s="762">
        <f t="shared" si="14"/>
        <v>41300</v>
      </c>
      <c r="S182" s="739" t="s">
        <v>586</v>
      </c>
      <c r="T182" s="716" t="s">
        <v>806</v>
      </c>
      <c r="U182" s="739" t="s">
        <v>564</v>
      </c>
      <c r="V182" s="716" t="s">
        <v>622</v>
      </c>
      <c r="W182" s="774" t="s">
        <v>778</v>
      </c>
      <c r="X182" s="732" t="s">
        <v>624</v>
      </c>
      <c r="Y182" s="716" t="s">
        <v>563</v>
      </c>
      <c r="Z182" s="716" t="s">
        <v>807</v>
      </c>
      <c r="AA182" s="732" t="s">
        <v>540</v>
      </c>
      <c r="AC182" s="723"/>
    </row>
    <row r="183" spans="1:238" s="675" customFormat="1" ht="114" x14ac:dyDescent="0.25">
      <c r="A183" s="733"/>
      <c r="B183" s="720">
        <v>1</v>
      </c>
      <c r="C183" s="720">
        <v>1</v>
      </c>
      <c r="D183" s="720">
        <v>7</v>
      </c>
      <c r="E183" s="709">
        <v>1</v>
      </c>
      <c r="F183" s="709">
        <v>3</v>
      </c>
      <c r="G183" s="709">
        <v>2</v>
      </c>
      <c r="H183" s="710">
        <v>1</v>
      </c>
      <c r="I183" s="739" t="s">
        <v>598</v>
      </c>
      <c r="J183" s="750"/>
      <c r="K183" s="690"/>
      <c r="L183" s="736">
        <v>5</v>
      </c>
      <c r="M183" s="768" t="s">
        <v>522</v>
      </c>
      <c r="N183" s="738">
        <v>86500</v>
      </c>
      <c r="O183" s="762">
        <f t="shared" si="15"/>
        <v>432500</v>
      </c>
      <c r="P183" s="762">
        <v>0</v>
      </c>
      <c r="Q183" s="762">
        <f t="shared" si="16"/>
        <v>432500</v>
      </c>
      <c r="R183" s="762">
        <f t="shared" si="14"/>
        <v>86500</v>
      </c>
      <c r="S183" s="739" t="s">
        <v>586</v>
      </c>
      <c r="T183" s="716" t="s">
        <v>806</v>
      </c>
      <c r="U183" s="739" t="s">
        <v>564</v>
      </c>
      <c r="V183" s="716" t="s">
        <v>622</v>
      </c>
      <c r="W183" s="774" t="s">
        <v>778</v>
      </c>
      <c r="X183" s="732" t="s">
        <v>624</v>
      </c>
      <c r="Y183" s="716" t="s">
        <v>563</v>
      </c>
      <c r="Z183" s="716" t="s">
        <v>807</v>
      </c>
      <c r="AA183" s="732" t="s">
        <v>540</v>
      </c>
      <c r="AC183" s="723"/>
    </row>
    <row r="184" spans="1:238" s="675" customFormat="1" ht="114" x14ac:dyDescent="0.25">
      <c r="A184" s="733"/>
      <c r="B184" s="720">
        <v>1</v>
      </c>
      <c r="C184" s="720">
        <v>1</v>
      </c>
      <c r="D184" s="720">
        <v>7</v>
      </c>
      <c r="E184" s="709">
        <v>1</v>
      </c>
      <c r="F184" s="709">
        <v>3</v>
      </c>
      <c r="G184" s="709">
        <v>2</v>
      </c>
      <c r="H184" s="710">
        <v>1</v>
      </c>
      <c r="I184" s="739" t="s">
        <v>598</v>
      </c>
      <c r="J184" s="750"/>
      <c r="K184" s="690"/>
      <c r="L184" s="736">
        <v>15</v>
      </c>
      <c r="M184" s="768" t="s">
        <v>522</v>
      </c>
      <c r="N184" s="738">
        <v>86500</v>
      </c>
      <c r="O184" s="762">
        <f t="shared" si="15"/>
        <v>1297500</v>
      </c>
      <c r="P184" s="762">
        <v>0</v>
      </c>
      <c r="Q184" s="762">
        <f t="shared" si="16"/>
        <v>1297500</v>
      </c>
      <c r="R184" s="762">
        <f t="shared" si="14"/>
        <v>86500</v>
      </c>
      <c r="S184" s="739" t="s">
        <v>593</v>
      </c>
      <c r="T184" s="716" t="s">
        <v>785</v>
      </c>
      <c r="U184" s="739" t="s">
        <v>564</v>
      </c>
      <c r="V184" s="716" t="s">
        <v>622</v>
      </c>
      <c r="W184" s="774" t="s">
        <v>790</v>
      </c>
      <c r="X184" s="732" t="s">
        <v>624</v>
      </c>
      <c r="Y184" s="716" t="s">
        <v>563</v>
      </c>
      <c r="Z184" s="716" t="s">
        <v>792</v>
      </c>
      <c r="AA184" s="732" t="s">
        <v>535</v>
      </c>
      <c r="AC184" s="723"/>
    </row>
    <row r="185" spans="1:238" ht="114" x14ac:dyDescent="0.4">
      <c r="A185" s="733"/>
      <c r="B185" s="720"/>
      <c r="C185" s="720"/>
      <c r="D185" s="720"/>
      <c r="E185" s="709"/>
      <c r="F185" s="709"/>
      <c r="G185" s="709"/>
      <c r="H185" s="710"/>
      <c r="I185" s="715" t="s">
        <v>597</v>
      </c>
      <c r="J185" s="750"/>
      <c r="K185" s="690"/>
      <c r="L185" s="736">
        <v>5</v>
      </c>
      <c r="M185" s="768" t="s">
        <v>522</v>
      </c>
      <c r="N185" s="738">
        <v>83440</v>
      </c>
      <c r="O185" s="762">
        <f t="shared" si="15"/>
        <v>417200</v>
      </c>
      <c r="P185" s="762"/>
      <c r="Q185" s="762">
        <f t="shared" si="16"/>
        <v>417200</v>
      </c>
      <c r="R185" s="762">
        <f t="shared" si="14"/>
        <v>83440</v>
      </c>
      <c r="S185" s="715" t="s">
        <v>628</v>
      </c>
      <c r="T185" s="716" t="s">
        <v>819</v>
      </c>
      <c r="U185" s="739" t="s">
        <v>564</v>
      </c>
      <c r="V185" s="716" t="s">
        <v>622</v>
      </c>
      <c r="W185" s="774" t="s">
        <v>816</v>
      </c>
      <c r="X185" s="732" t="s">
        <v>624</v>
      </c>
      <c r="Y185" s="716" t="s">
        <v>589</v>
      </c>
      <c r="Z185" s="716" t="s">
        <v>820</v>
      </c>
      <c r="AA185" s="732" t="s">
        <v>60</v>
      </c>
    </row>
    <row r="186" spans="1:238" s="676" customFormat="1" ht="114" x14ac:dyDescent="0.25">
      <c r="A186" s="733"/>
      <c r="B186" s="720"/>
      <c r="C186" s="720"/>
      <c r="D186" s="720"/>
      <c r="E186" s="709"/>
      <c r="F186" s="709"/>
      <c r="G186" s="709"/>
      <c r="H186" s="710"/>
      <c r="I186" s="739" t="s">
        <v>598</v>
      </c>
      <c r="J186" s="750"/>
      <c r="K186" s="690"/>
      <c r="L186" s="736">
        <v>15</v>
      </c>
      <c r="M186" s="768" t="s">
        <v>522</v>
      </c>
      <c r="N186" s="738">
        <v>81000</v>
      </c>
      <c r="O186" s="762">
        <f t="shared" si="15"/>
        <v>1215000</v>
      </c>
      <c r="P186" s="762"/>
      <c r="Q186" s="762">
        <f t="shared" si="16"/>
        <v>1215000</v>
      </c>
      <c r="R186" s="762">
        <f t="shared" si="14"/>
        <v>81000</v>
      </c>
      <c r="S186" s="715" t="s">
        <v>628</v>
      </c>
      <c r="T186" s="716" t="s">
        <v>819</v>
      </c>
      <c r="U186" s="739" t="s">
        <v>564</v>
      </c>
      <c r="V186" s="716" t="s">
        <v>622</v>
      </c>
      <c r="W186" s="774" t="s">
        <v>821</v>
      </c>
      <c r="X186" s="732" t="s">
        <v>624</v>
      </c>
      <c r="Y186" s="716" t="s">
        <v>589</v>
      </c>
      <c r="Z186" s="716" t="s">
        <v>820</v>
      </c>
      <c r="AA186" s="732" t="s">
        <v>60</v>
      </c>
      <c r="AB186" s="775"/>
      <c r="AC186" s="775"/>
      <c r="AD186" s="775"/>
      <c r="AE186" s="775"/>
      <c r="AF186" s="775"/>
      <c r="AG186" s="775"/>
      <c r="AH186" s="775"/>
      <c r="AI186" s="775"/>
      <c r="AJ186" s="775"/>
      <c r="AK186" s="775"/>
      <c r="AL186" s="775"/>
      <c r="AM186" s="775"/>
      <c r="AN186" s="775"/>
      <c r="AO186" s="775"/>
      <c r="AP186" s="775"/>
      <c r="AQ186" s="775"/>
      <c r="AR186" s="775"/>
      <c r="AS186" s="775"/>
      <c r="AT186" s="775"/>
      <c r="AU186" s="775"/>
      <c r="AV186" s="775"/>
      <c r="AW186" s="775"/>
      <c r="AX186" s="775"/>
      <c r="AY186" s="775"/>
      <c r="AZ186" s="775"/>
      <c r="BA186" s="775"/>
      <c r="BB186" s="775"/>
      <c r="BC186" s="775"/>
      <c r="BD186" s="775"/>
      <c r="BE186" s="775"/>
      <c r="BF186" s="775"/>
      <c r="BG186" s="775"/>
      <c r="BH186" s="775"/>
      <c r="BI186" s="775"/>
      <c r="BJ186" s="775"/>
      <c r="BK186" s="775"/>
      <c r="BL186" s="775"/>
      <c r="BM186" s="775"/>
      <c r="BN186" s="775"/>
      <c r="BO186" s="775"/>
      <c r="BP186" s="775"/>
      <c r="BQ186" s="775"/>
      <c r="BR186" s="775"/>
      <c r="BS186" s="775"/>
      <c r="BT186" s="775"/>
      <c r="BU186" s="775"/>
      <c r="BV186" s="775"/>
      <c r="BW186" s="775"/>
      <c r="BX186" s="775"/>
      <c r="BY186" s="775"/>
      <c r="BZ186" s="775"/>
      <c r="CA186" s="775"/>
      <c r="CB186" s="775"/>
      <c r="CC186" s="775"/>
      <c r="CD186" s="775"/>
      <c r="CE186" s="775"/>
      <c r="CF186" s="775"/>
      <c r="CG186" s="775"/>
      <c r="CH186" s="775"/>
      <c r="CI186" s="775"/>
      <c r="CJ186" s="775"/>
      <c r="CK186" s="775"/>
      <c r="CL186" s="775"/>
      <c r="CM186" s="775"/>
      <c r="CN186" s="775"/>
      <c r="CO186" s="775"/>
      <c r="CP186" s="775"/>
      <c r="CQ186" s="775"/>
      <c r="CR186" s="775"/>
      <c r="CS186" s="775"/>
      <c r="CT186" s="775"/>
      <c r="CU186" s="775"/>
      <c r="CV186" s="775"/>
      <c r="CW186" s="775"/>
      <c r="CX186" s="775"/>
      <c r="CY186" s="775"/>
      <c r="CZ186" s="775"/>
      <c r="DA186" s="775"/>
      <c r="DB186" s="775"/>
      <c r="DC186" s="775"/>
      <c r="DD186" s="775"/>
      <c r="DE186" s="775"/>
      <c r="DF186" s="775"/>
      <c r="DG186" s="775"/>
      <c r="DH186" s="775"/>
      <c r="DI186" s="775"/>
      <c r="DJ186" s="775"/>
      <c r="DK186" s="775"/>
      <c r="DL186" s="775"/>
      <c r="DM186" s="775"/>
      <c r="DN186" s="775"/>
      <c r="DO186" s="775"/>
      <c r="DP186" s="775"/>
      <c r="DQ186" s="775"/>
      <c r="DR186" s="775"/>
      <c r="DS186" s="775"/>
      <c r="DT186" s="775"/>
      <c r="DU186" s="775"/>
      <c r="DV186" s="775"/>
      <c r="DW186" s="775"/>
      <c r="DX186" s="775"/>
      <c r="DY186" s="775"/>
      <c r="DZ186" s="775"/>
      <c r="EA186" s="775"/>
      <c r="EB186" s="775"/>
      <c r="EC186" s="775"/>
      <c r="ED186" s="775"/>
      <c r="EE186" s="775"/>
      <c r="EF186" s="775"/>
      <c r="EG186" s="775"/>
      <c r="EH186" s="775"/>
      <c r="EI186" s="775"/>
      <c r="EJ186" s="775"/>
      <c r="EK186" s="775"/>
      <c r="EL186" s="775"/>
      <c r="EM186" s="775"/>
      <c r="EN186" s="775"/>
      <c r="EO186" s="775"/>
      <c r="EP186" s="775"/>
      <c r="EQ186" s="775"/>
      <c r="ER186" s="775"/>
      <c r="ES186" s="775"/>
      <c r="ET186" s="775"/>
      <c r="EU186" s="775"/>
      <c r="EV186" s="775"/>
      <c r="EW186" s="775"/>
      <c r="EX186" s="775"/>
      <c r="EY186" s="775"/>
      <c r="EZ186" s="775"/>
      <c r="FA186" s="775"/>
      <c r="FB186" s="775"/>
      <c r="FC186" s="775"/>
      <c r="FD186" s="775"/>
      <c r="FE186" s="775"/>
      <c r="FF186" s="775"/>
      <c r="FG186" s="775"/>
      <c r="FH186" s="775"/>
      <c r="FI186" s="775"/>
      <c r="FJ186" s="775"/>
      <c r="FK186" s="775"/>
      <c r="FL186" s="775"/>
      <c r="FM186" s="775"/>
      <c r="FN186" s="775"/>
      <c r="FO186" s="775"/>
      <c r="FP186" s="775"/>
      <c r="FQ186" s="775"/>
      <c r="FR186" s="775"/>
      <c r="FS186" s="775"/>
      <c r="FT186" s="775"/>
      <c r="FU186" s="775"/>
      <c r="FV186" s="775"/>
      <c r="FW186" s="775"/>
      <c r="FX186" s="775"/>
      <c r="FY186" s="775"/>
      <c r="FZ186" s="775"/>
      <c r="GA186" s="775"/>
      <c r="GB186" s="775"/>
      <c r="GC186" s="775"/>
      <c r="GD186" s="775"/>
      <c r="GE186" s="775"/>
      <c r="GF186" s="775"/>
      <c r="GG186" s="775"/>
      <c r="GH186" s="775"/>
      <c r="GI186" s="775"/>
      <c r="GJ186" s="775"/>
      <c r="GK186" s="775"/>
      <c r="GL186" s="775"/>
      <c r="GM186" s="775"/>
      <c r="GN186" s="775"/>
      <c r="GO186" s="775"/>
      <c r="GP186" s="775"/>
      <c r="GQ186" s="775"/>
      <c r="GR186" s="775"/>
      <c r="GS186" s="775"/>
      <c r="GT186" s="775"/>
      <c r="GU186" s="775"/>
      <c r="GV186" s="775"/>
      <c r="GW186" s="775"/>
      <c r="GX186" s="775"/>
      <c r="GY186" s="775"/>
      <c r="GZ186" s="775"/>
      <c r="HA186" s="775"/>
      <c r="HB186" s="775"/>
      <c r="HC186" s="775"/>
      <c r="HD186" s="775"/>
      <c r="HE186" s="775"/>
      <c r="HF186" s="775"/>
      <c r="HG186" s="775"/>
      <c r="HH186" s="775"/>
      <c r="HI186" s="775"/>
      <c r="HJ186" s="775"/>
      <c r="HK186" s="775"/>
      <c r="HL186" s="775"/>
      <c r="HM186" s="775"/>
      <c r="HN186" s="775"/>
      <c r="HO186" s="775"/>
      <c r="HP186" s="775"/>
      <c r="HQ186" s="775"/>
      <c r="HR186" s="775"/>
      <c r="HS186" s="775"/>
      <c r="HT186" s="775"/>
      <c r="HU186" s="775"/>
      <c r="HV186" s="775"/>
      <c r="HW186" s="775"/>
      <c r="HX186" s="775"/>
      <c r="HY186" s="775"/>
      <c r="HZ186" s="775"/>
      <c r="IA186" s="775"/>
      <c r="IB186" s="775"/>
      <c r="IC186" s="775"/>
      <c r="ID186" s="775"/>
    </row>
    <row r="187" spans="1:238" s="676" customFormat="1" ht="114" x14ac:dyDescent="0.25">
      <c r="A187" s="733"/>
      <c r="B187" s="720">
        <v>1</v>
      </c>
      <c r="C187" s="720">
        <v>1</v>
      </c>
      <c r="D187" s="720">
        <v>7</v>
      </c>
      <c r="E187" s="709">
        <v>1</v>
      </c>
      <c r="F187" s="709">
        <v>3</v>
      </c>
      <c r="G187" s="709">
        <v>2</v>
      </c>
      <c r="H187" s="710">
        <v>1</v>
      </c>
      <c r="I187" s="739" t="s">
        <v>598</v>
      </c>
      <c r="J187" s="750"/>
      <c r="K187" s="690"/>
      <c r="L187" s="736">
        <v>4</v>
      </c>
      <c r="M187" s="768" t="s">
        <v>522</v>
      </c>
      <c r="N187" s="738">
        <v>86500</v>
      </c>
      <c r="O187" s="762">
        <f t="shared" si="15"/>
        <v>346000</v>
      </c>
      <c r="P187" s="762">
        <v>0</v>
      </c>
      <c r="Q187" s="762">
        <f t="shared" si="16"/>
        <v>346000</v>
      </c>
      <c r="R187" s="762">
        <f t="shared" si="14"/>
        <v>86500</v>
      </c>
      <c r="S187" s="715" t="s">
        <v>849</v>
      </c>
      <c r="T187" s="716" t="s">
        <v>850</v>
      </c>
      <c r="U187" s="739" t="s">
        <v>564</v>
      </c>
      <c r="V187" s="716" t="s">
        <v>622</v>
      </c>
      <c r="W187" s="774" t="s">
        <v>851</v>
      </c>
      <c r="X187" s="732" t="s">
        <v>624</v>
      </c>
      <c r="Y187" s="716" t="s">
        <v>843</v>
      </c>
      <c r="Z187" s="716" t="s">
        <v>852</v>
      </c>
      <c r="AA187" s="732" t="s">
        <v>538</v>
      </c>
      <c r="AB187" s="775"/>
      <c r="AC187" s="775"/>
      <c r="AD187" s="775"/>
      <c r="AE187" s="775"/>
      <c r="AF187" s="775"/>
      <c r="AG187" s="775"/>
      <c r="AH187" s="775"/>
      <c r="AI187" s="775"/>
      <c r="AJ187" s="775"/>
      <c r="AK187" s="775"/>
      <c r="AL187" s="775"/>
      <c r="AM187" s="775"/>
      <c r="AN187" s="775"/>
      <c r="AO187" s="775"/>
      <c r="AP187" s="775"/>
      <c r="AQ187" s="775"/>
      <c r="AR187" s="775"/>
      <c r="AS187" s="775"/>
      <c r="AT187" s="775"/>
      <c r="AU187" s="775"/>
      <c r="AV187" s="775"/>
      <c r="AW187" s="775"/>
      <c r="AX187" s="775"/>
      <c r="AY187" s="775"/>
      <c r="AZ187" s="775"/>
      <c r="BA187" s="775"/>
      <c r="BB187" s="775"/>
      <c r="BC187" s="775"/>
      <c r="BD187" s="775"/>
      <c r="BE187" s="775"/>
      <c r="BF187" s="775"/>
      <c r="BG187" s="775"/>
      <c r="BH187" s="775"/>
      <c r="BI187" s="775"/>
      <c r="BJ187" s="775"/>
      <c r="BK187" s="775"/>
      <c r="BL187" s="775"/>
      <c r="BM187" s="775"/>
      <c r="BN187" s="775"/>
      <c r="BO187" s="775"/>
      <c r="BP187" s="775"/>
      <c r="BQ187" s="775"/>
      <c r="BR187" s="775"/>
      <c r="BS187" s="775"/>
      <c r="BT187" s="775"/>
      <c r="BU187" s="775"/>
      <c r="BV187" s="775"/>
      <c r="BW187" s="775"/>
      <c r="BX187" s="775"/>
      <c r="BY187" s="775"/>
      <c r="BZ187" s="775"/>
      <c r="CA187" s="775"/>
      <c r="CB187" s="775"/>
      <c r="CC187" s="775"/>
      <c r="CD187" s="775"/>
      <c r="CE187" s="775"/>
      <c r="CF187" s="775"/>
      <c r="CG187" s="775"/>
      <c r="CH187" s="775"/>
      <c r="CI187" s="775"/>
      <c r="CJ187" s="775"/>
      <c r="CK187" s="775"/>
      <c r="CL187" s="775"/>
      <c r="CM187" s="775"/>
      <c r="CN187" s="775"/>
      <c r="CO187" s="775"/>
      <c r="CP187" s="775"/>
      <c r="CQ187" s="775"/>
      <c r="CR187" s="775"/>
      <c r="CS187" s="775"/>
      <c r="CT187" s="775"/>
      <c r="CU187" s="775"/>
      <c r="CV187" s="775"/>
      <c r="CW187" s="775"/>
      <c r="CX187" s="775"/>
      <c r="CY187" s="775"/>
      <c r="CZ187" s="775"/>
      <c r="DA187" s="775"/>
      <c r="DB187" s="775"/>
      <c r="DC187" s="775"/>
      <c r="DD187" s="775"/>
      <c r="DE187" s="775"/>
      <c r="DF187" s="775"/>
      <c r="DG187" s="775"/>
      <c r="DH187" s="775"/>
      <c r="DI187" s="775"/>
      <c r="DJ187" s="775"/>
      <c r="DK187" s="775"/>
      <c r="DL187" s="775"/>
      <c r="DM187" s="775"/>
      <c r="DN187" s="775"/>
      <c r="DO187" s="775"/>
      <c r="DP187" s="775"/>
      <c r="DQ187" s="775"/>
      <c r="DR187" s="775"/>
      <c r="DS187" s="775"/>
      <c r="DT187" s="775"/>
      <c r="DU187" s="775"/>
      <c r="DV187" s="775"/>
      <c r="DW187" s="775"/>
      <c r="DX187" s="775"/>
      <c r="DY187" s="775"/>
      <c r="DZ187" s="775"/>
      <c r="EA187" s="775"/>
      <c r="EB187" s="775"/>
      <c r="EC187" s="775"/>
      <c r="ED187" s="775"/>
      <c r="EE187" s="775"/>
      <c r="EF187" s="775"/>
      <c r="EG187" s="775"/>
      <c r="EH187" s="775"/>
      <c r="EI187" s="775"/>
      <c r="EJ187" s="775"/>
      <c r="EK187" s="775"/>
      <c r="EL187" s="775"/>
      <c r="EM187" s="775"/>
      <c r="EN187" s="775"/>
      <c r="EO187" s="775"/>
      <c r="EP187" s="775"/>
      <c r="EQ187" s="775"/>
      <c r="ER187" s="775"/>
      <c r="ES187" s="775"/>
      <c r="ET187" s="775"/>
      <c r="EU187" s="775"/>
      <c r="EV187" s="775"/>
      <c r="EW187" s="775"/>
      <c r="EX187" s="775"/>
      <c r="EY187" s="775"/>
      <c r="EZ187" s="775"/>
      <c r="FA187" s="775"/>
      <c r="FB187" s="775"/>
      <c r="FC187" s="775"/>
      <c r="FD187" s="775"/>
      <c r="FE187" s="775"/>
      <c r="FF187" s="775"/>
      <c r="FG187" s="775"/>
      <c r="FH187" s="775"/>
      <c r="FI187" s="775"/>
      <c r="FJ187" s="775"/>
      <c r="FK187" s="775"/>
      <c r="FL187" s="775"/>
      <c r="FM187" s="775"/>
      <c r="FN187" s="775"/>
      <c r="FO187" s="775"/>
      <c r="FP187" s="775"/>
      <c r="FQ187" s="775"/>
      <c r="FR187" s="775"/>
      <c r="FS187" s="775"/>
      <c r="FT187" s="775"/>
      <c r="FU187" s="775"/>
      <c r="FV187" s="775"/>
      <c r="FW187" s="775"/>
      <c r="FX187" s="775"/>
      <c r="FY187" s="775"/>
      <c r="FZ187" s="775"/>
      <c r="GA187" s="775"/>
      <c r="GB187" s="775"/>
      <c r="GC187" s="775"/>
      <c r="GD187" s="775"/>
      <c r="GE187" s="775"/>
      <c r="GF187" s="775"/>
      <c r="GG187" s="775"/>
      <c r="GH187" s="775"/>
      <c r="GI187" s="775"/>
      <c r="GJ187" s="775"/>
      <c r="GK187" s="775"/>
      <c r="GL187" s="775"/>
      <c r="GM187" s="775"/>
      <c r="GN187" s="775"/>
      <c r="GO187" s="775"/>
      <c r="GP187" s="775"/>
      <c r="GQ187" s="775"/>
      <c r="GR187" s="775"/>
      <c r="GS187" s="775"/>
      <c r="GT187" s="775"/>
      <c r="GU187" s="775"/>
      <c r="GV187" s="775"/>
      <c r="GW187" s="775"/>
      <c r="GX187" s="775"/>
      <c r="GY187" s="775"/>
      <c r="GZ187" s="775"/>
      <c r="HA187" s="775"/>
      <c r="HB187" s="775"/>
      <c r="HC187" s="775"/>
      <c r="HD187" s="775"/>
      <c r="HE187" s="775"/>
      <c r="HF187" s="775"/>
      <c r="HG187" s="775"/>
      <c r="HH187" s="775"/>
      <c r="HI187" s="775"/>
      <c r="HJ187" s="775"/>
      <c r="HK187" s="775"/>
      <c r="HL187" s="775"/>
      <c r="HM187" s="775"/>
      <c r="HN187" s="775"/>
      <c r="HO187" s="775"/>
      <c r="HP187" s="775"/>
      <c r="HQ187" s="775"/>
      <c r="HR187" s="775"/>
      <c r="HS187" s="775"/>
      <c r="HT187" s="775"/>
      <c r="HU187" s="775"/>
      <c r="HV187" s="775"/>
      <c r="HW187" s="775"/>
      <c r="HX187" s="775"/>
      <c r="HY187" s="775"/>
      <c r="HZ187" s="775"/>
      <c r="IA187" s="775"/>
      <c r="IB187" s="775"/>
      <c r="IC187" s="775"/>
      <c r="ID187" s="775"/>
    </row>
    <row r="188" spans="1:238" s="676" customFormat="1" ht="114" x14ac:dyDescent="0.25">
      <c r="A188" s="733"/>
      <c r="B188" s="720">
        <v>1</v>
      </c>
      <c r="C188" s="720">
        <v>1</v>
      </c>
      <c r="D188" s="720">
        <v>7</v>
      </c>
      <c r="E188" s="709">
        <v>1</v>
      </c>
      <c r="F188" s="709">
        <v>3</v>
      </c>
      <c r="G188" s="709">
        <v>2</v>
      </c>
      <c r="H188" s="710">
        <v>1</v>
      </c>
      <c r="I188" s="739" t="s">
        <v>598</v>
      </c>
      <c r="J188" s="750"/>
      <c r="K188" s="690"/>
      <c r="L188" s="736">
        <v>4</v>
      </c>
      <c r="M188" s="768" t="s">
        <v>522</v>
      </c>
      <c r="N188" s="738">
        <v>86500</v>
      </c>
      <c r="O188" s="762">
        <f t="shared" si="15"/>
        <v>346000</v>
      </c>
      <c r="P188" s="762">
        <v>0</v>
      </c>
      <c r="Q188" s="762">
        <f t="shared" si="16"/>
        <v>346000</v>
      </c>
      <c r="R188" s="762">
        <f t="shared" si="14"/>
        <v>86500</v>
      </c>
      <c r="S188" s="715" t="s">
        <v>854</v>
      </c>
      <c r="T188" s="716" t="s">
        <v>855</v>
      </c>
      <c r="U188" s="739" t="s">
        <v>564</v>
      </c>
      <c r="V188" s="716" t="s">
        <v>622</v>
      </c>
      <c r="W188" s="774" t="s">
        <v>851</v>
      </c>
      <c r="X188" s="732" t="s">
        <v>624</v>
      </c>
      <c r="Y188" s="716" t="s">
        <v>843</v>
      </c>
      <c r="Z188" s="716" t="s">
        <v>856</v>
      </c>
      <c r="AA188" s="732" t="s">
        <v>538</v>
      </c>
      <c r="AB188" s="775"/>
      <c r="AC188" s="775"/>
      <c r="AD188" s="775"/>
      <c r="AE188" s="775"/>
      <c r="AF188" s="775"/>
      <c r="AG188" s="775"/>
      <c r="AH188" s="775"/>
      <c r="AI188" s="775"/>
      <c r="AJ188" s="775"/>
      <c r="AK188" s="775"/>
      <c r="AL188" s="775"/>
      <c r="AM188" s="775"/>
      <c r="AN188" s="775"/>
      <c r="AO188" s="775"/>
      <c r="AP188" s="775"/>
      <c r="AQ188" s="775"/>
      <c r="AR188" s="775"/>
      <c r="AS188" s="775"/>
      <c r="AT188" s="775"/>
      <c r="AU188" s="775"/>
      <c r="AV188" s="775"/>
      <c r="AW188" s="775"/>
      <c r="AX188" s="775"/>
      <c r="AY188" s="775"/>
      <c r="AZ188" s="775"/>
      <c r="BA188" s="775"/>
      <c r="BB188" s="775"/>
      <c r="BC188" s="775"/>
      <c r="BD188" s="775"/>
      <c r="BE188" s="775"/>
      <c r="BF188" s="775"/>
      <c r="BG188" s="775"/>
      <c r="BH188" s="775"/>
      <c r="BI188" s="775"/>
      <c r="BJ188" s="775"/>
      <c r="BK188" s="775"/>
      <c r="BL188" s="775"/>
      <c r="BM188" s="775"/>
      <c r="BN188" s="775"/>
      <c r="BO188" s="775"/>
      <c r="BP188" s="775"/>
      <c r="BQ188" s="775"/>
      <c r="BR188" s="775"/>
      <c r="BS188" s="775"/>
      <c r="BT188" s="775"/>
      <c r="BU188" s="775"/>
      <c r="BV188" s="775"/>
      <c r="BW188" s="775"/>
      <c r="BX188" s="775"/>
      <c r="BY188" s="775"/>
      <c r="BZ188" s="775"/>
      <c r="CA188" s="775"/>
      <c r="CB188" s="775"/>
      <c r="CC188" s="775"/>
      <c r="CD188" s="775"/>
      <c r="CE188" s="775"/>
      <c r="CF188" s="775"/>
      <c r="CG188" s="775"/>
      <c r="CH188" s="775"/>
      <c r="CI188" s="775"/>
      <c r="CJ188" s="775"/>
      <c r="CK188" s="775"/>
      <c r="CL188" s="775"/>
      <c r="CM188" s="775"/>
      <c r="CN188" s="775"/>
      <c r="CO188" s="775"/>
      <c r="CP188" s="775"/>
      <c r="CQ188" s="775"/>
      <c r="CR188" s="775"/>
      <c r="CS188" s="775"/>
      <c r="CT188" s="775"/>
      <c r="CU188" s="775"/>
      <c r="CV188" s="775"/>
      <c r="CW188" s="775"/>
      <c r="CX188" s="775"/>
      <c r="CY188" s="775"/>
      <c r="CZ188" s="775"/>
      <c r="DA188" s="775"/>
      <c r="DB188" s="775"/>
      <c r="DC188" s="775"/>
      <c r="DD188" s="775"/>
      <c r="DE188" s="775"/>
      <c r="DF188" s="775"/>
      <c r="DG188" s="775"/>
      <c r="DH188" s="775"/>
      <c r="DI188" s="775"/>
      <c r="DJ188" s="775"/>
      <c r="DK188" s="775"/>
      <c r="DL188" s="775"/>
      <c r="DM188" s="775"/>
      <c r="DN188" s="775"/>
      <c r="DO188" s="775"/>
      <c r="DP188" s="775"/>
      <c r="DQ188" s="775"/>
      <c r="DR188" s="775"/>
      <c r="DS188" s="775"/>
      <c r="DT188" s="775"/>
      <c r="DU188" s="775"/>
      <c r="DV188" s="775"/>
      <c r="DW188" s="775"/>
      <c r="DX188" s="775"/>
      <c r="DY188" s="775"/>
      <c r="DZ188" s="775"/>
      <c r="EA188" s="775"/>
      <c r="EB188" s="775"/>
      <c r="EC188" s="775"/>
      <c r="ED188" s="775"/>
      <c r="EE188" s="775"/>
      <c r="EF188" s="775"/>
      <c r="EG188" s="775"/>
      <c r="EH188" s="775"/>
      <c r="EI188" s="775"/>
      <c r="EJ188" s="775"/>
      <c r="EK188" s="775"/>
      <c r="EL188" s="775"/>
      <c r="EM188" s="775"/>
      <c r="EN188" s="775"/>
      <c r="EO188" s="775"/>
      <c r="EP188" s="775"/>
      <c r="EQ188" s="775"/>
      <c r="ER188" s="775"/>
      <c r="ES188" s="775"/>
      <c r="ET188" s="775"/>
      <c r="EU188" s="775"/>
      <c r="EV188" s="775"/>
      <c r="EW188" s="775"/>
      <c r="EX188" s="775"/>
      <c r="EY188" s="775"/>
      <c r="EZ188" s="775"/>
      <c r="FA188" s="775"/>
      <c r="FB188" s="775"/>
      <c r="FC188" s="775"/>
      <c r="FD188" s="775"/>
      <c r="FE188" s="775"/>
      <c r="FF188" s="775"/>
      <c r="FG188" s="775"/>
      <c r="FH188" s="775"/>
      <c r="FI188" s="775"/>
      <c r="FJ188" s="775"/>
      <c r="FK188" s="775"/>
      <c r="FL188" s="775"/>
      <c r="FM188" s="775"/>
      <c r="FN188" s="775"/>
      <c r="FO188" s="775"/>
      <c r="FP188" s="775"/>
      <c r="FQ188" s="775"/>
      <c r="FR188" s="775"/>
      <c r="FS188" s="775"/>
      <c r="FT188" s="775"/>
      <c r="FU188" s="775"/>
      <c r="FV188" s="775"/>
      <c r="FW188" s="775"/>
      <c r="FX188" s="775"/>
      <c r="FY188" s="775"/>
      <c r="FZ188" s="775"/>
      <c r="GA188" s="775"/>
      <c r="GB188" s="775"/>
      <c r="GC188" s="775"/>
      <c r="GD188" s="775"/>
      <c r="GE188" s="775"/>
      <c r="GF188" s="775"/>
      <c r="GG188" s="775"/>
      <c r="GH188" s="775"/>
      <c r="GI188" s="775"/>
      <c r="GJ188" s="775"/>
      <c r="GK188" s="775"/>
      <c r="GL188" s="775"/>
      <c r="GM188" s="775"/>
      <c r="GN188" s="775"/>
      <c r="GO188" s="775"/>
      <c r="GP188" s="775"/>
      <c r="GQ188" s="775"/>
      <c r="GR188" s="775"/>
      <c r="GS188" s="775"/>
      <c r="GT188" s="775"/>
      <c r="GU188" s="775"/>
      <c r="GV188" s="775"/>
      <c r="GW188" s="775"/>
      <c r="GX188" s="775"/>
      <c r="GY188" s="775"/>
      <c r="GZ188" s="775"/>
      <c r="HA188" s="775"/>
      <c r="HB188" s="775"/>
      <c r="HC188" s="775"/>
      <c r="HD188" s="775"/>
      <c r="HE188" s="775"/>
      <c r="HF188" s="775"/>
      <c r="HG188" s="775"/>
      <c r="HH188" s="775"/>
      <c r="HI188" s="775"/>
      <c r="HJ188" s="775"/>
      <c r="HK188" s="775"/>
      <c r="HL188" s="775"/>
      <c r="HM188" s="775"/>
      <c r="HN188" s="775"/>
      <c r="HO188" s="775"/>
      <c r="HP188" s="775"/>
      <c r="HQ188" s="775"/>
      <c r="HR188" s="775"/>
      <c r="HS188" s="775"/>
      <c r="HT188" s="775"/>
      <c r="HU188" s="775"/>
      <c r="HV188" s="775"/>
      <c r="HW188" s="775"/>
      <c r="HX188" s="775"/>
      <c r="HY188" s="775"/>
      <c r="HZ188" s="775"/>
      <c r="IA188" s="775"/>
      <c r="IB188" s="775"/>
      <c r="IC188" s="775"/>
      <c r="ID188" s="775"/>
    </row>
    <row r="189" spans="1:238" s="676" customFormat="1" ht="114" x14ac:dyDescent="0.25">
      <c r="A189" s="733"/>
      <c r="B189" s="724">
        <v>1</v>
      </c>
      <c r="C189" s="724">
        <v>1</v>
      </c>
      <c r="D189" s="724">
        <v>7</v>
      </c>
      <c r="E189" s="725">
        <v>1</v>
      </c>
      <c r="F189" s="725">
        <v>3</v>
      </c>
      <c r="G189" s="725">
        <v>3</v>
      </c>
      <c r="H189" s="726">
        <v>7</v>
      </c>
      <c r="I189" s="727" t="s">
        <v>853</v>
      </c>
      <c r="J189" s="750"/>
      <c r="K189" s="690"/>
      <c r="L189" s="736">
        <v>1</v>
      </c>
      <c r="M189" s="768" t="s">
        <v>522</v>
      </c>
      <c r="N189" s="738">
        <v>49400</v>
      </c>
      <c r="O189" s="762">
        <f>L189*N189</f>
        <v>49400</v>
      </c>
      <c r="P189" s="762">
        <v>0</v>
      </c>
      <c r="Q189" s="762">
        <f t="shared" ref="Q189" si="17">N189*L189</f>
        <v>49400</v>
      </c>
      <c r="R189" s="762">
        <f t="shared" ref="R189" si="18">Q189/L189</f>
        <v>49400</v>
      </c>
      <c r="S189" s="715" t="s">
        <v>854</v>
      </c>
      <c r="T189" s="716" t="s">
        <v>855</v>
      </c>
      <c r="U189" s="739" t="s">
        <v>564</v>
      </c>
      <c r="V189" s="716" t="s">
        <v>622</v>
      </c>
      <c r="W189" s="774" t="s">
        <v>851</v>
      </c>
      <c r="X189" s="732" t="s">
        <v>624</v>
      </c>
      <c r="Y189" s="716" t="s">
        <v>843</v>
      </c>
      <c r="Z189" s="716" t="s">
        <v>856</v>
      </c>
      <c r="AA189" s="732" t="s">
        <v>538</v>
      </c>
      <c r="AB189" s="775"/>
      <c r="AC189" s="775"/>
      <c r="AD189" s="775"/>
      <c r="AE189" s="775"/>
      <c r="AF189" s="775"/>
      <c r="AG189" s="775"/>
      <c r="AH189" s="775"/>
      <c r="AI189" s="775"/>
      <c r="AJ189" s="775"/>
      <c r="AK189" s="775"/>
      <c r="AL189" s="775"/>
      <c r="AM189" s="775"/>
      <c r="AN189" s="775"/>
      <c r="AO189" s="775"/>
      <c r="AP189" s="775"/>
      <c r="AQ189" s="775"/>
      <c r="AR189" s="775"/>
      <c r="AS189" s="775"/>
      <c r="AT189" s="775"/>
      <c r="AU189" s="775"/>
      <c r="AV189" s="775"/>
      <c r="AW189" s="775"/>
      <c r="AX189" s="775"/>
      <c r="AY189" s="775"/>
      <c r="AZ189" s="775"/>
      <c r="BA189" s="775"/>
      <c r="BB189" s="775"/>
      <c r="BC189" s="775"/>
      <c r="BD189" s="775"/>
      <c r="BE189" s="775"/>
      <c r="BF189" s="775"/>
      <c r="BG189" s="775"/>
      <c r="BH189" s="775"/>
      <c r="BI189" s="775"/>
      <c r="BJ189" s="775"/>
      <c r="BK189" s="775"/>
      <c r="BL189" s="775"/>
      <c r="BM189" s="775"/>
      <c r="BN189" s="775"/>
      <c r="BO189" s="775"/>
      <c r="BP189" s="775"/>
      <c r="BQ189" s="775"/>
      <c r="BR189" s="775"/>
      <c r="BS189" s="775"/>
      <c r="BT189" s="775"/>
      <c r="BU189" s="775"/>
      <c r="BV189" s="775"/>
      <c r="BW189" s="775"/>
      <c r="BX189" s="775"/>
      <c r="BY189" s="775"/>
      <c r="BZ189" s="775"/>
      <c r="CA189" s="775"/>
      <c r="CB189" s="775"/>
      <c r="CC189" s="775"/>
      <c r="CD189" s="775"/>
      <c r="CE189" s="775"/>
      <c r="CF189" s="775"/>
      <c r="CG189" s="775"/>
      <c r="CH189" s="775"/>
      <c r="CI189" s="775"/>
      <c r="CJ189" s="775"/>
      <c r="CK189" s="775"/>
      <c r="CL189" s="775"/>
      <c r="CM189" s="775"/>
      <c r="CN189" s="775"/>
      <c r="CO189" s="775"/>
      <c r="CP189" s="775"/>
      <c r="CQ189" s="775"/>
      <c r="CR189" s="775"/>
      <c r="CS189" s="775"/>
      <c r="CT189" s="775"/>
      <c r="CU189" s="775"/>
      <c r="CV189" s="775"/>
      <c r="CW189" s="775"/>
      <c r="CX189" s="775"/>
      <c r="CY189" s="775"/>
      <c r="CZ189" s="775"/>
      <c r="DA189" s="775"/>
      <c r="DB189" s="775"/>
      <c r="DC189" s="775"/>
      <c r="DD189" s="775"/>
      <c r="DE189" s="775"/>
      <c r="DF189" s="775"/>
      <c r="DG189" s="775"/>
      <c r="DH189" s="775"/>
      <c r="DI189" s="775"/>
      <c r="DJ189" s="775"/>
      <c r="DK189" s="775"/>
      <c r="DL189" s="775"/>
      <c r="DM189" s="775"/>
      <c r="DN189" s="775"/>
      <c r="DO189" s="775"/>
      <c r="DP189" s="775"/>
      <c r="DQ189" s="775"/>
      <c r="DR189" s="775"/>
      <c r="DS189" s="775"/>
      <c r="DT189" s="775"/>
      <c r="DU189" s="775"/>
      <c r="DV189" s="775"/>
      <c r="DW189" s="775"/>
      <c r="DX189" s="775"/>
      <c r="DY189" s="775"/>
      <c r="DZ189" s="775"/>
      <c r="EA189" s="775"/>
      <c r="EB189" s="775"/>
      <c r="EC189" s="775"/>
      <c r="ED189" s="775"/>
      <c r="EE189" s="775"/>
      <c r="EF189" s="775"/>
      <c r="EG189" s="775"/>
      <c r="EH189" s="775"/>
      <c r="EI189" s="775"/>
      <c r="EJ189" s="775"/>
      <c r="EK189" s="775"/>
      <c r="EL189" s="775"/>
      <c r="EM189" s="775"/>
      <c r="EN189" s="775"/>
      <c r="EO189" s="775"/>
      <c r="EP189" s="775"/>
      <c r="EQ189" s="775"/>
      <c r="ER189" s="775"/>
      <c r="ES189" s="775"/>
      <c r="ET189" s="775"/>
      <c r="EU189" s="775"/>
      <c r="EV189" s="775"/>
      <c r="EW189" s="775"/>
      <c r="EX189" s="775"/>
      <c r="EY189" s="775"/>
      <c r="EZ189" s="775"/>
      <c r="FA189" s="775"/>
      <c r="FB189" s="775"/>
      <c r="FC189" s="775"/>
      <c r="FD189" s="775"/>
      <c r="FE189" s="775"/>
      <c r="FF189" s="775"/>
      <c r="FG189" s="775"/>
      <c r="FH189" s="775"/>
      <c r="FI189" s="775"/>
      <c r="FJ189" s="775"/>
      <c r="FK189" s="775"/>
      <c r="FL189" s="775"/>
      <c r="FM189" s="775"/>
      <c r="FN189" s="775"/>
      <c r="FO189" s="775"/>
      <c r="FP189" s="775"/>
      <c r="FQ189" s="775"/>
      <c r="FR189" s="775"/>
      <c r="FS189" s="775"/>
      <c r="FT189" s="775"/>
      <c r="FU189" s="775"/>
      <c r="FV189" s="775"/>
      <c r="FW189" s="775"/>
      <c r="FX189" s="775"/>
      <c r="FY189" s="775"/>
      <c r="FZ189" s="775"/>
      <c r="GA189" s="775"/>
      <c r="GB189" s="775"/>
      <c r="GC189" s="775"/>
      <c r="GD189" s="775"/>
      <c r="GE189" s="775"/>
      <c r="GF189" s="775"/>
      <c r="GG189" s="775"/>
      <c r="GH189" s="775"/>
      <c r="GI189" s="775"/>
      <c r="GJ189" s="775"/>
      <c r="GK189" s="775"/>
      <c r="GL189" s="775"/>
      <c r="GM189" s="775"/>
      <c r="GN189" s="775"/>
      <c r="GO189" s="775"/>
      <c r="GP189" s="775"/>
      <c r="GQ189" s="775"/>
      <c r="GR189" s="775"/>
      <c r="GS189" s="775"/>
      <c r="GT189" s="775"/>
      <c r="GU189" s="775"/>
      <c r="GV189" s="775"/>
      <c r="GW189" s="775"/>
      <c r="GX189" s="775"/>
      <c r="GY189" s="775"/>
      <c r="GZ189" s="775"/>
      <c r="HA189" s="775"/>
      <c r="HB189" s="775"/>
      <c r="HC189" s="775"/>
      <c r="HD189" s="775"/>
      <c r="HE189" s="775"/>
      <c r="HF189" s="775"/>
      <c r="HG189" s="775"/>
      <c r="HH189" s="775"/>
      <c r="HI189" s="775"/>
      <c r="HJ189" s="775"/>
      <c r="HK189" s="775"/>
      <c r="HL189" s="775"/>
      <c r="HM189" s="775"/>
      <c r="HN189" s="775"/>
      <c r="HO189" s="775"/>
      <c r="HP189" s="775"/>
      <c r="HQ189" s="775"/>
      <c r="HR189" s="775"/>
      <c r="HS189" s="775"/>
      <c r="HT189" s="775"/>
      <c r="HU189" s="775"/>
      <c r="HV189" s="775"/>
      <c r="HW189" s="775"/>
      <c r="HX189" s="775"/>
      <c r="HY189" s="775"/>
      <c r="HZ189" s="775"/>
      <c r="IA189" s="775"/>
      <c r="IB189" s="775"/>
      <c r="IC189" s="775"/>
      <c r="ID189" s="775"/>
    </row>
    <row r="190" spans="1:238" x14ac:dyDescent="0.4">
      <c r="A190" s="733"/>
      <c r="B190" s="778"/>
      <c r="C190" s="778"/>
      <c r="D190" s="778"/>
      <c r="E190" s="779"/>
      <c r="F190" s="779"/>
      <c r="G190" s="779"/>
      <c r="H190" s="780"/>
      <c r="I190" s="728"/>
      <c r="J190" s="750"/>
      <c r="K190" s="690"/>
      <c r="L190" s="777"/>
      <c r="M190" s="730"/>
      <c r="N190" s="738"/>
      <c r="O190" s="714"/>
      <c r="P190" s="714"/>
      <c r="Q190" s="714">
        <f t="shared" si="10"/>
        <v>0</v>
      </c>
      <c r="R190" s="714"/>
      <c r="S190" s="715"/>
      <c r="T190" s="716"/>
      <c r="U190" s="715"/>
      <c r="V190" s="716"/>
      <c r="W190" s="721"/>
      <c r="X190" s="718"/>
      <c r="Y190" s="716"/>
      <c r="Z190" s="719"/>
      <c r="AA190" s="732"/>
    </row>
    <row r="191" spans="1:238" s="926" customFormat="1" ht="23.4" x14ac:dyDescent="0.4">
      <c r="A191" s="911"/>
      <c r="B191" s="918">
        <v>1</v>
      </c>
      <c r="C191" s="918">
        <v>1</v>
      </c>
      <c r="D191" s="918">
        <v>7</v>
      </c>
      <c r="E191" s="919">
        <v>1</v>
      </c>
      <c r="F191" s="920" t="s">
        <v>613</v>
      </c>
      <c r="G191" s="919">
        <v>4</v>
      </c>
      <c r="H191" s="921"/>
      <c r="I191" s="922" t="s">
        <v>614</v>
      </c>
      <c r="J191" s="917"/>
      <c r="K191" s="879"/>
      <c r="L191" s="925">
        <f>L192</f>
        <v>50</v>
      </c>
      <c r="M191" s="888"/>
      <c r="N191" s="888"/>
      <c r="O191" s="882">
        <f>O192</f>
        <v>500000</v>
      </c>
      <c r="P191" s="882"/>
      <c r="Q191" s="882">
        <f t="shared" si="10"/>
        <v>500000</v>
      </c>
      <c r="R191" s="882"/>
      <c r="S191" s="887"/>
      <c r="T191" s="884"/>
      <c r="U191" s="884"/>
      <c r="V191" s="884"/>
      <c r="W191" s="885"/>
      <c r="X191" s="886"/>
      <c r="Y191" s="887"/>
      <c r="Z191" s="884"/>
      <c r="AA191" s="888"/>
    </row>
    <row r="192" spans="1:238" ht="114" x14ac:dyDescent="0.4">
      <c r="A192" s="695"/>
      <c r="B192" s="720">
        <v>1</v>
      </c>
      <c r="C192" s="720">
        <v>1</v>
      </c>
      <c r="D192" s="720">
        <v>7</v>
      </c>
      <c r="E192" s="709">
        <v>1</v>
      </c>
      <c r="F192" s="781">
        <v>3</v>
      </c>
      <c r="G192" s="781">
        <v>4</v>
      </c>
      <c r="H192" s="782" t="s">
        <v>635</v>
      </c>
      <c r="I192" s="742" t="s">
        <v>604</v>
      </c>
      <c r="J192" s="690"/>
      <c r="K192" s="690"/>
      <c r="L192" s="736">
        <v>50</v>
      </c>
      <c r="M192" s="730" t="s">
        <v>67</v>
      </c>
      <c r="N192" s="738">
        <v>10000</v>
      </c>
      <c r="O192" s="714">
        <f>L192*N192</f>
        <v>500000</v>
      </c>
      <c r="P192" s="714">
        <v>0</v>
      </c>
      <c r="Q192" s="714">
        <f t="shared" ref="Q192:Q240" si="19">O192+P192</f>
        <v>500000</v>
      </c>
      <c r="R192" s="714">
        <f>Q192/L192</f>
        <v>10000</v>
      </c>
      <c r="S192" s="719" t="s">
        <v>572</v>
      </c>
      <c r="T192" s="716" t="s">
        <v>625</v>
      </c>
      <c r="U192" s="719" t="s">
        <v>626</v>
      </c>
      <c r="V192" s="716" t="s">
        <v>627</v>
      </c>
      <c r="W192" s="721" t="s">
        <v>623</v>
      </c>
      <c r="X192" s="718" t="s">
        <v>546</v>
      </c>
      <c r="Y192" s="716" t="s">
        <v>605</v>
      </c>
      <c r="Z192" s="719" t="s">
        <v>630</v>
      </c>
      <c r="AA192" s="732" t="s">
        <v>60</v>
      </c>
    </row>
    <row r="193" spans="1:27" ht="23.4" x14ac:dyDescent="0.4">
      <c r="A193" s="695"/>
      <c r="B193" s="783"/>
      <c r="C193" s="783"/>
      <c r="D193" s="783"/>
      <c r="E193" s="784"/>
      <c r="F193" s="784"/>
      <c r="G193" s="784"/>
      <c r="H193" s="785"/>
      <c r="I193" s="786"/>
      <c r="J193" s="690"/>
      <c r="K193" s="690"/>
      <c r="L193" s="777"/>
      <c r="M193" s="730"/>
      <c r="N193" s="731"/>
      <c r="O193" s="714"/>
      <c r="P193" s="714"/>
      <c r="Q193" s="714">
        <f t="shared" si="19"/>
        <v>0</v>
      </c>
      <c r="R193" s="714"/>
      <c r="S193" s="719"/>
      <c r="T193" s="719"/>
      <c r="U193" s="719"/>
      <c r="V193" s="719"/>
      <c r="W193" s="717"/>
      <c r="X193" s="718"/>
      <c r="Y193" s="716"/>
      <c r="Z193" s="719"/>
      <c r="AA193" s="732"/>
    </row>
    <row r="194" spans="1:27" s="926" customFormat="1" ht="45.6" x14ac:dyDescent="0.4">
      <c r="A194" s="911"/>
      <c r="B194" s="918">
        <v>1</v>
      </c>
      <c r="C194" s="918">
        <v>1</v>
      </c>
      <c r="D194" s="918">
        <v>7</v>
      </c>
      <c r="E194" s="919">
        <v>1</v>
      </c>
      <c r="F194" s="920" t="s">
        <v>613</v>
      </c>
      <c r="G194" s="919">
        <v>6</v>
      </c>
      <c r="H194" s="921"/>
      <c r="I194" s="922" t="s">
        <v>612</v>
      </c>
      <c r="J194" s="917"/>
      <c r="K194" s="879"/>
      <c r="L194" s="925">
        <f>SUM(L195:L221)</f>
        <v>162</v>
      </c>
      <c r="M194" s="881"/>
      <c r="N194" s="881"/>
      <c r="O194" s="882">
        <f>SUM(O195:O221)</f>
        <v>18405800</v>
      </c>
      <c r="P194" s="882"/>
      <c r="Q194" s="882">
        <f t="shared" si="19"/>
        <v>18405800</v>
      </c>
      <c r="R194" s="882"/>
      <c r="S194" s="883"/>
      <c r="T194" s="884"/>
      <c r="U194" s="884"/>
      <c r="V194" s="884"/>
      <c r="W194" s="885"/>
      <c r="X194" s="886"/>
      <c r="Y194" s="887"/>
      <c r="Z194" s="884"/>
      <c r="AA194" s="888"/>
    </row>
    <row r="195" spans="1:27" ht="114" x14ac:dyDescent="0.4">
      <c r="A195" s="695"/>
      <c r="B195" s="720">
        <v>7</v>
      </c>
      <c r="C195" s="720">
        <v>7</v>
      </c>
      <c r="D195" s="720">
        <v>7</v>
      </c>
      <c r="E195" s="720">
        <v>7</v>
      </c>
      <c r="F195" s="720">
        <v>7</v>
      </c>
      <c r="G195" s="720">
        <v>7</v>
      </c>
      <c r="H195" s="720">
        <v>7</v>
      </c>
      <c r="I195" s="742" t="s">
        <v>8</v>
      </c>
      <c r="J195" s="750"/>
      <c r="K195" s="690"/>
      <c r="L195" s="736">
        <v>5</v>
      </c>
      <c r="M195" s="768" t="s">
        <v>523</v>
      </c>
      <c r="N195" s="738">
        <v>111700</v>
      </c>
      <c r="O195" s="762">
        <f t="shared" ref="O195:O221" si="20">L195*N195</f>
        <v>558500</v>
      </c>
      <c r="P195" s="762">
        <v>0</v>
      </c>
      <c r="Q195" s="762">
        <f t="shared" si="19"/>
        <v>558500</v>
      </c>
      <c r="R195" s="762">
        <f t="shared" ref="R195:R208" si="21">Q195/L195</f>
        <v>111700</v>
      </c>
      <c r="S195" s="739" t="s">
        <v>566</v>
      </c>
      <c r="T195" s="740" t="s">
        <v>567</v>
      </c>
      <c r="U195" s="739" t="s">
        <v>519</v>
      </c>
      <c r="V195" s="740" t="s">
        <v>533</v>
      </c>
      <c r="W195" s="717" t="s">
        <v>652</v>
      </c>
      <c r="X195" s="732" t="s">
        <v>624</v>
      </c>
      <c r="Y195" s="716" t="s">
        <v>644</v>
      </c>
      <c r="Z195" s="716" t="s">
        <v>655</v>
      </c>
      <c r="AA195" s="732" t="s">
        <v>541</v>
      </c>
    </row>
    <row r="196" spans="1:27" ht="114" x14ac:dyDescent="0.4">
      <c r="A196" s="695"/>
      <c r="B196" s="720">
        <v>7</v>
      </c>
      <c r="C196" s="720">
        <v>7</v>
      </c>
      <c r="D196" s="720">
        <v>7</v>
      </c>
      <c r="E196" s="720">
        <v>7</v>
      </c>
      <c r="F196" s="720">
        <v>7</v>
      </c>
      <c r="G196" s="720">
        <v>7</v>
      </c>
      <c r="H196" s="720">
        <v>7</v>
      </c>
      <c r="I196" s="742" t="s">
        <v>8</v>
      </c>
      <c r="J196" s="750"/>
      <c r="K196" s="690"/>
      <c r="L196" s="736">
        <v>10</v>
      </c>
      <c r="M196" s="768" t="s">
        <v>523</v>
      </c>
      <c r="N196" s="738">
        <v>111750</v>
      </c>
      <c r="O196" s="762">
        <f t="shared" si="20"/>
        <v>1117500</v>
      </c>
      <c r="P196" s="762">
        <v>0</v>
      </c>
      <c r="Q196" s="762">
        <f t="shared" si="19"/>
        <v>1117500</v>
      </c>
      <c r="R196" s="762">
        <f t="shared" si="21"/>
        <v>111750</v>
      </c>
      <c r="S196" s="739" t="s">
        <v>566</v>
      </c>
      <c r="T196" s="740" t="s">
        <v>567</v>
      </c>
      <c r="U196" s="739" t="s">
        <v>519</v>
      </c>
      <c r="V196" s="740" t="s">
        <v>533</v>
      </c>
      <c r="W196" s="717" t="s">
        <v>652</v>
      </c>
      <c r="X196" s="732" t="s">
        <v>624</v>
      </c>
      <c r="Y196" s="716" t="s">
        <v>644</v>
      </c>
      <c r="Z196" s="716" t="s">
        <v>655</v>
      </c>
      <c r="AA196" s="732" t="s">
        <v>541</v>
      </c>
    </row>
    <row r="197" spans="1:27" ht="114" x14ac:dyDescent="0.4">
      <c r="A197" s="695"/>
      <c r="B197" s="720">
        <v>1</v>
      </c>
      <c r="C197" s="720">
        <v>1</v>
      </c>
      <c r="D197" s="720">
        <v>7</v>
      </c>
      <c r="E197" s="709">
        <v>1</v>
      </c>
      <c r="F197" s="781">
        <v>3</v>
      </c>
      <c r="G197" s="781">
        <v>6</v>
      </c>
      <c r="H197" s="782" t="s">
        <v>634</v>
      </c>
      <c r="I197" s="742" t="s">
        <v>633</v>
      </c>
      <c r="J197" s="690"/>
      <c r="K197" s="690"/>
      <c r="L197" s="736">
        <v>8</v>
      </c>
      <c r="M197" s="768" t="s">
        <v>523</v>
      </c>
      <c r="N197" s="738">
        <v>111700</v>
      </c>
      <c r="O197" s="762">
        <f t="shared" si="20"/>
        <v>893600</v>
      </c>
      <c r="P197" s="762">
        <v>0</v>
      </c>
      <c r="Q197" s="762">
        <f t="shared" si="19"/>
        <v>893600</v>
      </c>
      <c r="R197" s="762">
        <f t="shared" si="21"/>
        <v>111700</v>
      </c>
      <c r="S197" s="719" t="s">
        <v>628</v>
      </c>
      <c r="T197" s="762" t="s">
        <v>629</v>
      </c>
      <c r="U197" s="787" t="s">
        <v>518</v>
      </c>
      <c r="V197" s="716" t="s">
        <v>636</v>
      </c>
      <c r="W197" s="721" t="s">
        <v>623</v>
      </c>
      <c r="X197" s="732" t="s">
        <v>624</v>
      </c>
      <c r="Y197" s="716" t="s">
        <v>596</v>
      </c>
      <c r="Z197" s="716" t="s">
        <v>637</v>
      </c>
      <c r="AA197" s="732" t="s">
        <v>60</v>
      </c>
    </row>
    <row r="198" spans="1:27" ht="114" x14ac:dyDescent="0.4">
      <c r="A198" s="695"/>
      <c r="B198" s="720">
        <v>1</v>
      </c>
      <c r="C198" s="720">
        <v>1</v>
      </c>
      <c r="D198" s="720">
        <v>7</v>
      </c>
      <c r="E198" s="710" t="s">
        <v>725</v>
      </c>
      <c r="F198" s="710">
        <v>3</v>
      </c>
      <c r="G198" s="781">
        <v>6</v>
      </c>
      <c r="H198" s="782" t="s">
        <v>634</v>
      </c>
      <c r="I198" s="742" t="s">
        <v>8</v>
      </c>
      <c r="J198" s="690"/>
      <c r="K198" s="690"/>
      <c r="L198" s="736">
        <v>10</v>
      </c>
      <c r="M198" s="768" t="s">
        <v>523</v>
      </c>
      <c r="N198" s="738">
        <v>111770</v>
      </c>
      <c r="O198" s="762">
        <f t="shared" si="20"/>
        <v>1117700</v>
      </c>
      <c r="P198" s="762">
        <v>0</v>
      </c>
      <c r="Q198" s="762">
        <f t="shared" si="19"/>
        <v>1117700</v>
      </c>
      <c r="R198" s="762">
        <f t="shared" si="21"/>
        <v>111770</v>
      </c>
      <c r="S198" s="787" t="s">
        <v>559</v>
      </c>
      <c r="T198" s="716" t="s">
        <v>726</v>
      </c>
      <c r="U198" s="787" t="s">
        <v>518</v>
      </c>
      <c r="V198" s="716" t="s">
        <v>636</v>
      </c>
      <c r="W198" s="721" t="s">
        <v>727</v>
      </c>
      <c r="X198" s="732" t="s">
        <v>624</v>
      </c>
      <c r="Y198" s="716" t="s">
        <v>563</v>
      </c>
      <c r="Z198" s="716" t="s">
        <v>728</v>
      </c>
      <c r="AA198" s="732" t="s">
        <v>729</v>
      </c>
    </row>
    <row r="199" spans="1:27" ht="114" x14ac:dyDescent="0.4">
      <c r="A199" s="695"/>
      <c r="B199" s="720">
        <v>1</v>
      </c>
      <c r="C199" s="720">
        <v>1</v>
      </c>
      <c r="D199" s="720">
        <v>7</v>
      </c>
      <c r="E199" s="710" t="s">
        <v>725</v>
      </c>
      <c r="F199" s="710">
        <v>3</v>
      </c>
      <c r="G199" s="781">
        <v>6</v>
      </c>
      <c r="H199" s="782" t="s">
        <v>634</v>
      </c>
      <c r="I199" s="742" t="s">
        <v>8</v>
      </c>
      <c r="J199" s="690"/>
      <c r="K199" s="690"/>
      <c r="L199" s="736">
        <v>2</v>
      </c>
      <c r="M199" s="768" t="s">
        <v>523</v>
      </c>
      <c r="N199" s="738">
        <v>111750</v>
      </c>
      <c r="O199" s="762">
        <f t="shared" si="20"/>
        <v>223500</v>
      </c>
      <c r="P199" s="762">
        <v>0</v>
      </c>
      <c r="Q199" s="762">
        <f t="shared" si="19"/>
        <v>223500</v>
      </c>
      <c r="R199" s="762">
        <f t="shared" si="21"/>
        <v>111750</v>
      </c>
      <c r="S199" s="787" t="s">
        <v>676</v>
      </c>
      <c r="T199" s="716" t="s">
        <v>730</v>
      </c>
      <c r="U199" s="787" t="s">
        <v>518</v>
      </c>
      <c r="V199" s="716" t="s">
        <v>636</v>
      </c>
      <c r="W199" s="721" t="s">
        <v>677</v>
      </c>
      <c r="X199" s="732" t="s">
        <v>624</v>
      </c>
      <c r="Y199" s="716" t="s">
        <v>563</v>
      </c>
      <c r="Z199" s="716" t="s">
        <v>731</v>
      </c>
      <c r="AA199" s="732" t="s">
        <v>539</v>
      </c>
    </row>
    <row r="200" spans="1:27" ht="114" x14ac:dyDescent="0.4">
      <c r="A200" s="695"/>
      <c r="B200" s="720">
        <v>1</v>
      </c>
      <c r="C200" s="720">
        <v>1</v>
      </c>
      <c r="D200" s="720">
        <v>7</v>
      </c>
      <c r="E200" s="710" t="s">
        <v>725</v>
      </c>
      <c r="F200" s="710">
        <v>3</v>
      </c>
      <c r="G200" s="781">
        <v>6</v>
      </c>
      <c r="H200" s="782" t="s">
        <v>634</v>
      </c>
      <c r="I200" s="742" t="s">
        <v>8</v>
      </c>
      <c r="J200" s="690"/>
      <c r="K200" s="690"/>
      <c r="L200" s="736">
        <v>2</v>
      </c>
      <c r="M200" s="768" t="s">
        <v>523</v>
      </c>
      <c r="N200" s="738">
        <v>111750</v>
      </c>
      <c r="O200" s="762">
        <f t="shared" si="20"/>
        <v>223500</v>
      </c>
      <c r="P200" s="762">
        <v>0</v>
      </c>
      <c r="Q200" s="762">
        <f t="shared" si="19"/>
        <v>223500</v>
      </c>
      <c r="R200" s="762">
        <f t="shared" si="21"/>
        <v>111750</v>
      </c>
      <c r="S200" s="787" t="s">
        <v>709</v>
      </c>
      <c r="T200" s="716" t="s">
        <v>732</v>
      </c>
      <c r="U200" s="787" t="s">
        <v>518</v>
      </c>
      <c r="V200" s="716" t="s">
        <v>636</v>
      </c>
      <c r="W200" s="721" t="s">
        <v>640</v>
      </c>
      <c r="X200" s="732" t="s">
        <v>624</v>
      </c>
      <c r="Y200" s="716" t="s">
        <v>563</v>
      </c>
      <c r="Z200" s="716" t="s">
        <v>733</v>
      </c>
      <c r="AA200" s="732" t="s">
        <v>539</v>
      </c>
    </row>
    <row r="201" spans="1:27" ht="114" x14ac:dyDescent="0.4">
      <c r="A201" s="695"/>
      <c r="B201" s="720">
        <v>1</v>
      </c>
      <c r="C201" s="720">
        <v>1</v>
      </c>
      <c r="D201" s="720">
        <v>7</v>
      </c>
      <c r="E201" s="710" t="s">
        <v>725</v>
      </c>
      <c r="F201" s="710">
        <v>3</v>
      </c>
      <c r="G201" s="781">
        <v>6</v>
      </c>
      <c r="H201" s="782" t="s">
        <v>634</v>
      </c>
      <c r="I201" s="742" t="s">
        <v>8</v>
      </c>
      <c r="J201" s="690"/>
      <c r="K201" s="690"/>
      <c r="L201" s="736">
        <v>5</v>
      </c>
      <c r="M201" s="768" t="s">
        <v>523</v>
      </c>
      <c r="N201" s="738">
        <v>111760</v>
      </c>
      <c r="O201" s="762">
        <f t="shared" si="20"/>
        <v>558800</v>
      </c>
      <c r="P201" s="762">
        <v>0</v>
      </c>
      <c r="Q201" s="762">
        <f t="shared" si="19"/>
        <v>558800</v>
      </c>
      <c r="R201" s="762">
        <f t="shared" si="21"/>
        <v>111760</v>
      </c>
      <c r="S201" s="787" t="s">
        <v>680</v>
      </c>
      <c r="T201" s="716" t="s">
        <v>734</v>
      </c>
      <c r="U201" s="787" t="s">
        <v>518</v>
      </c>
      <c r="V201" s="716" t="s">
        <v>636</v>
      </c>
      <c r="W201" s="721" t="s">
        <v>713</v>
      </c>
      <c r="X201" s="732" t="s">
        <v>624</v>
      </c>
      <c r="Y201" s="716" t="s">
        <v>563</v>
      </c>
      <c r="Z201" s="716" t="s">
        <v>735</v>
      </c>
      <c r="AA201" s="732" t="s">
        <v>539</v>
      </c>
    </row>
    <row r="202" spans="1:27" ht="114" x14ac:dyDescent="0.4">
      <c r="A202" s="695"/>
      <c r="B202" s="720">
        <v>1</v>
      </c>
      <c r="C202" s="720">
        <v>1</v>
      </c>
      <c r="D202" s="720">
        <v>7</v>
      </c>
      <c r="E202" s="710" t="s">
        <v>725</v>
      </c>
      <c r="F202" s="710">
        <v>3</v>
      </c>
      <c r="G202" s="781">
        <v>6</v>
      </c>
      <c r="H202" s="782" t="s">
        <v>634</v>
      </c>
      <c r="I202" s="742" t="s">
        <v>8</v>
      </c>
      <c r="J202" s="690"/>
      <c r="K202" s="690"/>
      <c r="L202" s="736">
        <v>4</v>
      </c>
      <c r="M202" s="768" t="s">
        <v>523</v>
      </c>
      <c r="N202" s="738">
        <v>111775</v>
      </c>
      <c r="O202" s="762">
        <f t="shared" si="20"/>
        <v>447100</v>
      </c>
      <c r="P202" s="762">
        <v>0</v>
      </c>
      <c r="Q202" s="762">
        <f t="shared" si="19"/>
        <v>447100</v>
      </c>
      <c r="R202" s="762">
        <f t="shared" si="21"/>
        <v>111775</v>
      </c>
      <c r="S202" s="719" t="s">
        <v>715</v>
      </c>
      <c r="T202" s="788" t="s">
        <v>736</v>
      </c>
      <c r="U202" s="787" t="s">
        <v>518</v>
      </c>
      <c r="V202" s="716" t="s">
        <v>636</v>
      </c>
      <c r="W202" s="721" t="s">
        <v>684</v>
      </c>
      <c r="X202" s="732" t="s">
        <v>624</v>
      </c>
      <c r="Y202" s="716" t="s">
        <v>563</v>
      </c>
      <c r="Z202" s="716" t="s">
        <v>737</v>
      </c>
      <c r="AA202" s="732" t="s">
        <v>539</v>
      </c>
    </row>
    <row r="203" spans="1:27" ht="114" x14ac:dyDescent="0.4">
      <c r="A203" s="695"/>
      <c r="B203" s="720">
        <v>1</v>
      </c>
      <c r="C203" s="720">
        <v>1</v>
      </c>
      <c r="D203" s="720">
        <v>7</v>
      </c>
      <c r="E203" s="709">
        <v>1</v>
      </c>
      <c r="F203" s="781">
        <v>3</v>
      </c>
      <c r="G203" s="781">
        <v>6</v>
      </c>
      <c r="H203" s="782" t="s">
        <v>634</v>
      </c>
      <c r="I203" s="742" t="s">
        <v>633</v>
      </c>
      <c r="J203" s="690"/>
      <c r="K203" s="690"/>
      <c r="L203" s="736">
        <v>8</v>
      </c>
      <c r="M203" s="768" t="s">
        <v>523</v>
      </c>
      <c r="N203" s="738">
        <v>111700</v>
      </c>
      <c r="O203" s="762">
        <f t="shared" si="20"/>
        <v>893600</v>
      </c>
      <c r="P203" s="762">
        <v>0</v>
      </c>
      <c r="Q203" s="762">
        <f t="shared" si="19"/>
        <v>893600</v>
      </c>
      <c r="R203" s="762">
        <f t="shared" si="21"/>
        <v>111700</v>
      </c>
      <c r="S203" s="719" t="s">
        <v>628</v>
      </c>
      <c r="T203" s="762" t="s">
        <v>629</v>
      </c>
      <c r="U203" s="787" t="s">
        <v>518</v>
      </c>
      <c r="V203" s="716" t="s">
        <v>636</v>
      </c>
      <c r="W203" s="721" t="s">
        <v>623</v>
      </c>
      <c r="X203" s="732" t="s">
        <v>624</v>
      </c>
      <c r="Y203" s="716" t="s">
        <v>596</v>
      </c>
      <c r="Z203" s="716" t="s">
        <v>638</v>
      </c>
      <c r="AA203" s="732" t="s">
        <v>60</v>
      </c>
    </row>
    <row r="204" spans="1:27" ht="114" x14ac:dyDescent="0.4">
      <c r="A204" s="733"/>
      <c r="B204" s="720">
        <v>1</v>
      </c>
      <c r="C204" s="720">
        <v>1</v>
      </c>
      <c r="D204" s="720">
        <v>7</v>
      </c>
      <c r="E204" s="710" t="s">
        <v>725</v>
      </c>
      <c r="F204" s="710">
        <v>3</v>
      </c>
      <c r="G204" s="781">
        <v>6</v>
      </c>
      <c r="H204" s="782" t="s">
        <v>634</v>
      </c>
      <c r="I204" s="742" t="s">
        <v>8</v>
      </c>
      <c r="J204" s="750"/>
      <c r="K204" s="690"/>
      <c r="L204" s="736">
        <v>6</v>
      </c>
      <c r="M204" s="768" t="s">
        <v>523</v>
      </c>
      <c r="N204" s="738">
        <v>111700</v>
      </c>
      <c r="O204" s="762">
        <f t="shared" si="20"/>
        <v>670200</v>
      </c>
      <c r="P204" s="762">
        <v>0</v>
      </c>
      <c r="Q204" s="762">
        <f t="shared" si="19"/>
        <v>670200</v>
      </c>
      <c r="R204" s="762">
        <f t="shared" si="21"/>
        <v>111700</v>
      </c>
      <c r="S204" s="739" t="s">
        <v>739</v>
      </c>
      <c r="T204" s="740" t="s">
        <v>718</v>
      </c>
      <c r="U204" s="739" t="s">
        <v>519</v>
      </c>
      <c r="V204" s="740" t="s">
        <v>533</v>
      </c>
      <c r="W204" s="721" t="s">
        <v>690</v>
      </c>
      <c r="X204" s="732" t="s">
        <v>624</v>
      </c>
      <c r="Y204" s="716" t="s">
        <v>563</v>
      </c>
      <c r="Z204" s="716" t="s">
        <v>738</v>
      </c>
      <c r="AA204" s="732" t="s">
        <v>540</v>
      </c>
    </row>
    <row r="205" spans="1:27" ht="136.80000000000001" x14ac:dyDescent="0.4">
      <c r="A205" s="733"/>
      <c r="B205" s="720">
        <v>1</v>
      </c>
      <c r="C205" s="720">
        <v>1</v>
      </c>
      <c r="D205" s="720">
        <v>7</v>
      </c>
      <c r="E205" s="710" t="s">
        <v>725</v>
      </c>
      <c r="F205" s="710">
        <v>3</v>
      </c>
      <c r="G205" s="781">
        <v>6</v>
      </c>
      <c r="H205" s="782" t="s">
        <v>634</v>
      </c>
      <c r="I205" s="742" t="s">
        <v>633</v>
      </c>
      <c r="J205" s="750"/>
      <c r="K205" s="690"/>
      <c r="L205" s="736">
        <v>10</v>
      </c>
      <c r="M205" s="768" t="s">
        <v>523</v>
      </c>
      <c r="N205" s="738">
        <v>111700</v>
      </c>
      <c r="O205" s="762">
        <f t="shared" si="20"/>
        <v>1117000</v>
      </c>
      <c r="P205" s="762">
        <v>0</v>
      </c>
      <c r="Q205" s="762">
        <f t="shared" si="19"/>
        <v>1117000</v>
      </c>
      <c r="R205" s="762">
        <f t="shared" si="21"/>
        <v>111700</v>
      </c>
      <c r="S205" s="739" t="s">
        <v>542</v>
      </c>
      <c r="T205" s="740" t="s">
        <v>565</v>
      </c>
      <c r="U205" s="739" t="s">
        <v>519</v>
      </c>
      <c r="V205" s="740" t="s">
        <v>533</v>
      </c>
      <c r="W205" s="721" t="s">
        <v>643</v>
      </c>
      <c r="X205" s="732" t="s">
        <v>624</v>
      </c>
      <c r="Y205" s="716" t="s">
        <v>644</v>
      </c>
      <c r="Z205" s="716" t="s">
        <v>645</v>
      </c>
      <c r="AA205" s="732" t="s">
        <v>541</v>
      </c>
    </row>
    <row r="206" spans="1:27" ht="114" x14ac:dyDescent="0.4">
      <c r="A206" s="733"/>
      <c r="B206" s="720">
        <v>1</v>
      </c>
      <c r="C206" s="720">
        <v>1</v>
      </c>
      <c r="D206" s="720">
        <v>7</v>
      </c>
      <c r="E206" s="710" t="s">
        <v>725</v>
      </c>
      <c r="F206" s="710">
        <v>3</v>
      </c>
      <c r="G206" s="781">
        <v>6</v>
      </c>
      <c r="H206" s="782" t="s">
        <v>634</v>
      </c>
      <c r="I206" s="742" t="s">
        <v>633</v>
      </c>
      <c r="J206" s="750"/>
      <c r="K206" s="690"/>
      <c r="L206" s="736">
        <v>6</v>
      </c>
      <c r="M206" s="768" t="s">
        <v>523</v>
      </c>
      <c r="N206" s="738">
        <v>111700</v>
      </c>
      <c r="O206" s="762">
        <f t="shared" si="20"/>
        <v>670200</v>
      </c>
      <c r="P206" s="762">
        <v>0</v>
      </c>
      <c r="Q206" s="762">
        <f t="shared" si="19"/>
        <v>670200</v>
      </c>
      <c r="R206" s="762">
        <f t="shared" si="21"/>
        <v>111700</v>
      </c>
      <c r="S206" s="739" t="s">
        <v>696</v>
      </c>
      <c r="T206" s="740" t="s">
        <v>740</v>
      </c>
      <c r="U206" s="739" t="s">
        <v>519</v>
      </c>
      <c r="V206" s="740" t="s">
        <v>533</v>
      </c>
      <c r="W206" s="721" t="s">
        <v>698</v>
      </c>
      <c r="X206" s="732" t="s">
        <v>624</v>
      </c>
      <c r="Y206" s="716" t="s">
        <v>563</v>
      </c>
      <c r="Z206" s="716" t="s">
        <v>741</v>
      </c>
      <c r="AA206" s="732" t="s">
        <v>540</v>
      </c>
    </row>
    <row r="207" spans="1:27" ht="114" x14ac:dyDescent="0.4">
      <c r="A207" s="773"/>
      <c r="B207" s="720">
        <v>1</v>
      </c>
      <c r="C207" s="720">
        <v>1</v>
      </c>
      <c r="D207" s="720">
        <v>7</v>
      </c>
      <c r="E207" s="720" t="s">
        <v>725</v>
      </c>
      <c r="F207" s="720">
        <v>3</v>
      </c>
      <c r="G207" s="789">
        <v>6</v>
      </c>
      <c r="H207" s="790" t="s">
        <v>634</v>
      </c>
      <c r="I207" s="791" t="s">
        <v>633</v>
      </c>
      <c r="J207" s="750"/>
      <c r="K207" s="754"/>
      <c r="L207" s="736">
        <v>5</v>
      </c>
      <c r="M207" s="768" t="s">
        <v>523</v>
      </c>
      <c r="N207" s="738">
        <v>111700</v>
      </c>
      <c r="O207" s="762">
        <f t="shared" si="20"/>
        <v>558500</v>
      </c>
      <c r="P207" s="762">
        <v>0</v>
      </c>
      <c r="Q207" s="762">
        <f t="shared" si="19"/>
        <v>558500</v>
      </c>
      <c r="R207" s="762">
        <f t="shared" si="21"/>
        <v>111700</v>
      </c>
      <c r="S207" s="739" t="s">
        <v>703</v>
      </c>
      <c r="T207" s="740" t="s">
        <v>724</v>
      </c>
      <c r="U207" s="739" t="s">
        <v>519</v>
      </c>
      <c r="V207" s="740" t="s">
        <v>533</v>
      </c>
      <c r="W207" s="721" t="s">
        <v>698</v>
      </c>
      <c r="X207" s="732" t="s">
        <v>624</v>
      </c>
      <c r="Y207" s="716" t="s">
        <v>563</v>
      </c>
      <c r="Z207" s="716" t="s">
        <v>742</v>
      </c>
      <c r="AA207" s="732" t="s">
        <v>540</v>
      </c>
    </row>
    <row r="208" spans="1:27" ht="114" x14ac:dyDescent="0.4">
      <c r="A208" s="700"/>
      <c r="B208" s="792">
        <v>1</v>
      </c>
      <c r="C208" s="792">
        <v>1</v>
      </c>
      <c r="D208" s="792">
        <v>7</v>
      </c>
      <c r="E208" s="792" t="s">
        <v>725</v>
      </c>
      <c r="F208" s="792">
        <v>3</v>
      </c>
      <c r="G208" s="781">
        <v>6</v>
      </c>
      <c r="H208" s="782" t="s">
        <v>634</v>
      </c>
      <c r="I208" s="742" t="s">
        <v>8</v>
      </c>
      <c r="J208" s="729"/>
      <c r="K208" s="690"/>
      <c r="L208" s="736">
        <v>17</v>
      </c>
      <c r="M208" s="768" t="s">
        <v>523</v>
      </c>
      <c r="N208" s="738">
        <v>111700</v>
      </c>
      <c r="O208" s="762">
        <f t="shared" si="20"/>
        <v>1898900</v>
      </c>
      <c r="P208" s="762">
        <v>0</v>
      </c>
      <c r="Q208" s="762">
        <f t="shared" si="19"/>
        <v>1898900</v>
      </c>
      <c r="R208" s="762">
        <f t="shared" si="21"/>
        <v>111700</v>
      </c>
      <c r="S208" s="739" t="s">
        <v>586</v>
      </c>
      <c r="T208" s="716" t="s">
        <v>748</v>
      </c>
      <c r="U208" s="739" t="s">
        <v>519</v>
      </c>
      <c r="V208" s="740" t="s">
        <v>533</v>
      </c>
      <c r="W208" s="721" t="s">
        <v>752</v>
      </c>
      <c r="X208" s="732" t="s">
        <v>624</v>
      </c>
      <c r="Y208" s="716" t="s">
        <v>563</v>
      </c>
      <c r="Z208" s="716" t="s">
        <v>753</v>
      </c>
      <c r="AA208" s="732" t="s">
        <v>535</v>
      </c>
    </row>
    <row r="209" spans="1:27" ht="114" x14ac:dyDescent="0.4">
      <c r="A209" s="695"/>
      <c r="B209" s="792">
        <v>1</v>
      </c>
      <c r="C209" s="792">
        <v>1</v>
      </c>
      <c r="D209" s="792">
        <v>7</v>
      </c>
      <c r="E209" s="781">
        <v>1</v>
      </c>
      <c r="F209" s="792">
        <v>3</v>
      </c>
      <c r="G209" s="781">
        <v>6</v>
      </c>
      <c r="H209" s="782" t="s">
        <v>634</v>
      </c>
      <c r="I209" s="742" t="s">
        <v>763</v>
      </c>
      <c r="J209" s="729"/>
      <c r="K209" s="793"/>
      <c r="L209" s="736">
        <v>1</v>
      </c>
      <c r="M209" s="768" t="s">
        <v>523</v>
      </c>
      <c r="N209" s="738">
        <v>113000</v>
      </c>
      <c r="O209" s="762">
        <f t="shared" si="20"/>
        <v>113000</v>
      </c>
      <c r="P209" s="762">
        <v>0</v>
      </c>
      <c r="Q209" s="762">
        <f>O209+P209</f>
        <v>113000</v>
      </c>
      <c r="R209" s="762">
        <f>Q209/L209</f>
        <v>113000</v>
      </c>
      <c r="S209" s="739" t="s">
        <v>586</v>
      </c>
      <c r="T209" s="716" t="s">
        <v>796</v>
      </c>
      <c r="U209" s="787" t="s">
        <v>518</v>
      </c>
      <c r="V209" s="740" t="s">
        <v>533</v>
      </c>
      <c r="W209" s="721" t="s">
        <v>762</v>
      </c>
      <c r="X209" s="732" t="s">
        <v>624</v>
      </c>
      <c r="Y209" s="716" t="s">
        <v>563</v>
      </c>
      <c r="Z209" s="716" t="s">
        <v>797</v>
      </c>
      <c r="AA209" s="732" t="s">
        <v>535</v>
      </c>
    </row>
    <row r="210" spans="1:27" ht="114" x14ac:dyDescent="0.4">
      <c r="A210" s="695"/>
      <c r="B210" s="792">
        <v>1</v>
      </c>
      <c r="C210" s="792">
        <v>1</v>
      </c>
      <c r="D210" s="792">
        <v>7</v>
      </c>
      <c r="E210" s="781">
        <v>1</v>
      </c>
      <c r="F210" s="792">
        <v>3</v>
      </c>
      <c r="G210" s="781">
        <v>6</v>
      </c>
      <c r="H210" s="782" t="s">
        <v>634</v>
      </c>
      <c r="I210" s="742" t="s">
        <v>763</v>
      </c>
      <c r="J210" s="729"/>
      <c r="K210" s="793"/>
      <c r="L210" s="736">
        <v>6</v>
      </c>
      <c r="M210" s="768" t="s">
        <v>523</v>
      </c>
      <c r="N210" s="738">
        <v>111700</v>
      </c>
      <c r="O210" s="762">
        <f t="shared" si="20"/>
        <v>670200</v>
      </c>
      <c r="P210" s="762">
        <v>0</v>
      </c>
      <c r="Q210" s="762">
        <v>670200</v>
      </c>
      <c r="R210" s="762">
        <v>111700</v>
      </c>
      <c r="S210" s="739" t="s">
        <v>586</v>
      </c>
      <c r="T210" s="716" t="s">
        <v>764</v>
      </c>
      <c r="U210" s="787" t="s">
        <v>518</v>
      </c>
      <c r="V210" s="740" t="s">
        <v>533</v>
      </c>
      <c r="W210" s="721" t="s">
        <v>762</v>
      </c>
      <c r="X210" s="732" t="s">
        <v>624</v>
      </c>
      <c r="Y210" s="716" t="s">
        <v>563</v>
      </c>
      <c r="Z210" s="716" t="s">
        <v>770</v>
      </c>
      <c r="AA210" s="732" t="s">
        <v>535</v>
      </c>
    </row>
    <row r="211" spans="1:27" ht="114" x14ac:dyDescent="0.4">
      <c r="A211" s="695"/>
      <c r="B211" s="792">
        <v>1</v>
      </c>
      <c r="C211" s="792">
        <v>1</v>
      </c>
      <c r="D211" s="792">
        <v>7</v>
      </c>
      <c r="E211" s="781">
        <v>1</v>
      </c>
      <c r="F211" s="792">
        <v>3</v>
      </c>
      <c r="G211" s="781">
        <v>6</v>
      </c>
      <c r="H211" s="782" t="s">
        <v>634</v>
      </c>
      <c r="I211" s="742" t="s">
        <v>8</v>
      </c>
      <c r="J211" s="729"/>
      <c r="K211" s="793"/>
      <c r="L211" s="736">
        <v>14</v>
      </c>
      <c r="M211" s="768" t="s">
        <v>523</v>
      </c>
      <c r="N211" s="738">
        <v>111700</v>
      </c>
      <c r="O211" s="762">
        <f t="shared" si="20"/>
        <v>1563800</v>
      </c>
      <c r="P211" s="762">
        <v>0</v>
      </c>
      <c r="Q211" s="762">
        <f t="shared" ref="Q211:Q221" si="22">N211*L211</f>
        <v>1563800</v>
      </c>
      <c r="R211" s="762">
        <f t="shared" ref="R211:R221" si="23">N211</f>
        <v>111700</v>
      </c>
      <c r="S211" s="715" t="s">
        <v>543</v>
      </c>
      <c r="T211" s="716" t="s">
        <v>771</v>
      </c>
      <c r="U211" s="787" t="s">
        <v>518</v>
      </c>
      <c r="V211" s="740" t="s">
        <v>533</v>
      </c>
      <c r="W211" s="721" t="s">
        <v>762</v>
      </c>
      <c r="X211" s="732" t="s">
        <v>624</v>
      </c>
      <c r="Y211" s="716" t="s">
        <v>644</v>
      </c>
      <c r="Z211" s="716" t="s">
        <v>772</v>
      </c>
      <c r="AA211" s="732" t="s">
        <v>541</v>
      </c>
    </row>
    <row r="212" spans="1:27" ht="114" x14ac:dyDescent="0.4">
      <c r="A212" s="695"/>
      <c r="B212" s="792">
        <v>1</v>
      </c>
      <c r="C212" s="792">
        <v>1</v>
      </c>
      <c r="D212" s="792">
        <v>7</v>
      </c>
      <c r="E212" s="781">
        <v>1</v>
      </c>
      <c r="F212" s="792">
        <v>3</v>
      </c>
      <c r="G212" s="781">
        <v>6</v>
      </c>
      <c r="H212" s="782" t="s">
        <v>634</v>
      </c>
      <c r="I212" s="742" t="s">
        <v>8</v>
      </c>
      <c r="J212" s="729"/>
      <c r="K212" s="793"/>
      <c r="L212" s="736">
        <v>8</v>
      </c>
      <c r="M212" s="768" t="s">
        <v>523</v>
      </c>
      <c r="N212" s="738">
        <v>111700</v>
      </c>
      <c r="O212" s="762">
        <f t="shared" si="20"/>
        <v>893600</v>
      </c>
      <c r="P212" s="762">
        <v>0</v>
      </c>
      <c r="Q212" s="762">
        <f t="shared" si="22"/>
        <v>893600</v>
      </c>
      <c r="R212" s="762">
        <f t="shared" si="23"/>
        <v>111700</v>
      </c>
      <c r="S212" s="715" t="s">
        <v>766</v>
      </c>
      <c r="T212" s="716" t="s">
        <v>767</v>
      </c>
      <c r="U212" s="787" t="s">
        <v>518</v>
      </c>
      <c r="V212" s="740" t="s">
        <v>533</v>
      </c>
      <c r="W212" s="721" t="s">
        <v>762</v>
      </c>
      <c r="X212" s="732" t="s">
        <v>624</v>
      </c>
      <c r="Y212" s="716" t="s">
        <v>644</v>
      </c>
      <c r="Z212" s="716" t="s">
        <v>774</v>
      </c>
      <c r="AA212" s="732" t="s">
        <v>541</v>
      </c>
    </row>
    <row r="213" spans="1:27" ht="114" x14ac:dyDescent="0.4">
      <c r="A213" s="695"/>
      <c r="B213" s="792">
        <v>1</v>
      </c>
      <c r="C213" s="792">
        <v>1</v>
      </c>
      <c r="D213" s="792">
        <v>7</v>
      </c>
      <c r="E213" s="781">
        <v>1</v>
      </c>
      <c r="F213" s="792">
        <v>3</v>
      </c>
      <c r="G213" s="781">
        <v>6</v>
      </c>
      <c r="H213" s="782" t="s">
        <v>634</v>
      </c>
      <c r="I213" s="742" t="s">
        <v>763</v>
      </c>
      <c r="J213" s="690"/>
      <c r="K213" s="793"/>
      <c r="L213" s="736">
        <v>5</v>
      </c>
      <c r="M213" s="768" t="s">
        <v>523</v>
      </c>
      <c r="N213" s="738">
        <v>111760</v>
      </c>
      <c r="O213" s="762">
        <f t="shared" si="20"/>
        <v>558800</v>
      </c>
      <c r="P213" s="762"/>
      <c r="Q213" s="762">
        <f t="shared" si="22"/>
        <v>558800</v>
      </c>
      <c r="R213" s="762">
        <f t="shared" si="23"/>
        <v>111760</v>
      </c>
      <c r="S213" s="739" t="s">
        <v>591</v>
      </c>
      <c r="T213" s="716" t="s">
        <v>780</v>
      </c>
      <c r="U213" s="787" t="s">
        <v>518</v>
      </c>
      <c r="V213" s="740" t="s">
        <v>533</v>
      </c>
      <c r="W213" s="721" t="s">
        <v>778</v>
      </c>
      <c r="X213" s="732" t="s">
        <v>624</v>
      </c>
      <c r="Y213" s="716" t="s">
        <v>563</v>
      </c>
      <c r="Z213" s="716" t="s">
        <v>781</v>
      </c>
      <c r="AA213" s="732" t="s">
        <v>535</v>
      </c>
    </row>
    <row r="214" spans="1:27" ht="114" x14ac:dyDescent="0.4">
      <c r="A214" s="695"/>
      <c r="B214" s="792">
        <v>1</v>
      </c>
      <c r="C214" s="792">
        <v>1</v>
      </c>
      <c r="D214" s="792">
        <v>7</v>
      </c>
      <c r="E214" s="781">
        <v>1</v>
      </c>
      <c r="F214" s="792">
        <v>3</v>
      </c>
      <c r="G214" s="781">
        <v>6</v>
      </c>
      <c r="H214" s="782" t="s">
        <v>634</v>
      </c>
      <c r="I214" s="742" t="s">
        <v>763</v>
      </c>
      <c r="J214" s="690"/>
      <c r="K214" s="793"/>
      <c r="L214" s="736">
        <v>10</v>
      </c>
      <c r="M214" s="768" t="s">
        <v>523</v>
      </c>
      <c r="N214" s="738">
        <v>111750</v>
      </c>
      <c r="O214" s="762">
        <f t="shared" si="20"/>
        <v>1117500</v>
      </c>
      <c r="P214" s="762">
        <v>0</v>
      </c>
      <c r="Q214" s="762">
        <f t="shared" si="22"/>
        <v>1117500</v>
      </c>
      <c r="R214" s="762">
        <f t="shared" si="23"/>
        <v>111750</v>
      </c>
      <c r="S214" s="739" t="s">
        <v>593</v>
      </c>
      <c r="T214" s="716" t="s">
        <v>785</v>
      </c>
      <c r="U214" s="787" t="s">
        <v>518</v>
      </c>
      <c r="V214" s="740" t="s">
        <v>533</v>
      </c>
      <c r="W214" s="721" t="s">
        <v>802</v>
      </c>
      <c r="X214" s="732" t="s">
        <v>624</v>
      </c>
      <c r="Y214" s="716" t="s">
        <v>563</v>
      </c>
      <c r="Z214" s="716" t="s">
        <v>791</v>
      </c>
      <c r="AA214" s="732" t="s">
        <v>535</v>
      </c>
    </row>
    <row r="215" spans="1:27" ht="114" x14ac:dyDescent="0.4">
      <c r="A215" s="695"/>
      <c r="B215" s="792">
        <v>1</v>
      </c>
      <c r="C215" s="792">
        <v>1</v>
      </c>
      <c r="D215" s="792">
        <v>7</v>
      </c>
      <c r="E215" s="781">
        <v>1</v>
      </c>
      <c r="F215" s="792">
        <v>3</v>
      </c>
      <c r="G215" s="781">
        <v>6</v>
      </c>
      <c r="H215" s="782" t="s">
        <v>634</v>
      </c>
      <c r="I215" s="742" t="s">
        <v>600</v>
      </c>
      <c r="J215" s="729"/>
      <c r="K215" s="793"/>
      <c r="L215" s="736">
        <v>6</v>
      </c>
      <c r="M215" s="768" t="s">
        <v>523</v>
      </c>
      <c r="N215" s="738">
        <v>111700</v>
      </c>
      <c r="O215" s="762">
        <f t="shared" si="20"/>
        <v>670200</v>
      </c>
      <c r="P215" s="762"/>
      <c r="Q215" s="762">
        <f t="shared" si="22"/>
        <v>670200</v>
      </c>
      <c r="R215" s="762">
        <f t="shared" si="23"/>
        <v>111700</v>
      </c>
      <c r="S215" s="719" t="s">
        <v>573</v>
      </c>
      <c r="T215" s="716" t="s">
        <v>621</v>
      </c>
      <c r="U215" s="787" t="s">
        <v>518</v>
      </c>
      <c r="V215" s="740" t="s">
        <v>533</v>
      </c>
      <c r="W215" s="721" t="s">
        <v>808</v>
      </c>
      <c r="X215" s="732" t="s">
        <v>624</v>
      </c>
      <c r="Y215" s="716" t="s">
        <v>822</v>
      </c>
      <c r="Z215" s="716" t="s">
        <v>823</v>
      </c>
      <c r="AA215" s="732" t="s">
        <v>824</v>
      </c>
    </row>
    <row r="216" spans="1:27" ht="114" x14ac:dyDescent="0.4">
      <c r="A216" s="695"/>
      <c r="B216" s="792">
        <v>1</v>
      </c>
      <c r="C216" s="792">
        <v>1</v>
      </c>
      <c r="D216" s="792">
        <v>7</v>
      </c>
      <c r="E216" s="781">
        <v>1</v>
      </c>
      <c r="F216" s="792">
        <v>3</v>
      </c>
      <c r="G216" s="781">
        <v>6</v>
      </c>
      <c r="H216" s="782" t="s">
        <v>634</v>
      </c>
      <c r="I216" s="742" t="s">
        <v>763</v>
      </c>
      <c r="J216" s="729"/>
      <c r="K216" s="793"/>
      <c r="L216" s="736">
        <v>8</v>
      </c>
      <c r="M216" s="768" t="s">
        <v>523</v>
      </c>
      <c r="N216" s="738">
        <v>111750</v>
      </c>
      <c r="O216" s="762">
        <f t="shared" si="20"/>
        <v>894000</v>
      </c>
      <c r="P216" s="762">
        <v>0</v>
      </c>
      <c r="Q216" s="762">
        <f t="shared" si="22"/>
        <v>894000</v>
      </c>
      <c r="R216" s="762">
        <f t="shared" si="23"/>
        <v>111750</v>
      </c>
      <c r="S216" s="719" t="s">
        <v>857</v>
      </c>
      <c r="T216" s="716" t="s">
        <v>801</v>
      </c>
      <c r="U216" s="787" t="s">
        <v>518</v>
      </c>
      <c r="V216" s="740" t="s">
        <v>533</v>
      </c>
      <c r="W216" s="721" t="s">
        <v>842</v>
      </c>
      <c r="X216" s="732" t="s">
        <v>624</v>
      </c>
      <c r="Y216" s="716" t="s">
        <v>563</v>
      </c>
      <c r="Z216" s="716" t="s">
        <v>858</v>
      </c>
      <c r="AA216" s="732" t="s">
        <v>535</v>
      </c>
    </row>
    <row r="217" spans="1:27" ht="114" x14ac:dyDescent="0.4">
      <c r="A217" s="695"/>
      <c r="B217" s="792">
        <v>1</v>
      </c>
      <c r="C217" s="792">
        <v>1</v>
      </c>
      <c r="D217" s="792">
        <v>7</v>
      </c>
      <c r="E217" s="781">
        <v>1</v>
      </c>
      <c r="F217" s="792">
        <v>3</v>
      </c>
      <c r="G217" s="781">
        <v>6</v>
      </c>
      <c r="H217" s="782" t="s">
        <v>634</v>
      </c>
      <c r="I217" s="742" t="s">
        <v>8</v>
      </c>
      <c r="J217" s="729"/>
      <c r="K217" s="793"/>
      <c r="L217" s="736">
        <v>1</v>
      </c>
      <c r="M217" s="768" t="s">
        <v>523</v>
      </c>
      <c r="N217" s="738">
        <v>111700</v>
      </c>
      <c r="O217" s="762">
        <f t="shared" si="20"/>
        <v>111700</v>
      </c>
      <c r="P217" s="762">
        <v>0</v>
      </c>
      <c r="Q217" s="762">
        <f t="shared" si="22"/>
        <v>111700</v>
      </c>
      <c r="R217" s="762">
        <f t="shared" si="23"/>
        <v>111700</v>
      </c>
      <c r="S217" s="719" t="s">
        <v>860</v>
      </c>
      <c r="T217" s="716" t="s">
        <v>861</v>
      </c>
      <c r="U217" s="787" t="s">
        <v>518</v>
      </c>
      <c r="V217" s="740" t="s">
        <v>533</v>
      </c>
      <c r="W217" s="721" t="s">
        <v>842</v>
      </c>
      <c r="X217" s="732" t="s">
        <v>624</v>
      </c>
      <c r="Y217" s="716" t="s">
        <v>563</v>
      </c>
      <c r="Z217" s="716" t="s">
        <v>863</v>
      </c>
      <c r="AA217" s="732" t="s">
        <v>862</v>
      </c>
    </row>
    <row r="218" spans="1:27" ht="114" x14ac:dyDescent="0.4">
      <c r="A218" s="695"/>
      <c r="B218" s="792">
        <v>1</v>
      </c>
      <c r="C218" s="792">
        <v>1</v>
      </c>
      <c r="D218" s="792">
        <v>7</v>
      </c>
      <c r="E218" s="781">
        <v>1</v>
      </c>
      <c r="F218" s="792">
        <v>3</v>
      </c>
      <c r="G218" s="781">
        <v>6</v>
      </c>
      <c r="H218" s="782" t="s">
        <v>634</v>
      </c>
      <c r="I218" s="742" t="s">
        <v>859</v>
      </c>
      <c r="J218" s="729"/>
      <c r="K218" s="793"/>
      <c r="L218" s="736">
        <v>1</v>
      </c>
      <c r="M218" s="768" t="s">
        <v>524</v>
      </c>
      <c r="N218" s="738">
        <v>58800</v>
      </c>
      <c r="O218" s="762">
        <f t="shared" si="20"/>
        <v>58800</v>
      </c>
      <c r="P218" s="762">
        <v>0</v>
      </c>
      <c r="Q218" s="762">
        <f t="shared" si="22"/>
        <v>58800</v>
      </c>
      <c r="R218" s="762">
        <f t="shared" si="23"/>
        <v>58800</v>
      </c>
      <c r="S218" s="719" t="s">
        <v>860</v>
      </c>
      <c r="T218" s="716" t="s">
        <v>861</v>
      </c>
      <c r="U218" s="787" t="s">
        <v>518</v>
      </c>
      <c r="V218" s="740" t="s">
        <v>533</v>
      </c>
      <c r="W218" s="721" t="s">
        <v>842</v>
      </c>
      <c r="X218" s="732" t="s">
        <v>624</v>
      </c>
      <c r="Y218" s="716" t="s">
        <v>563</v>
      </c>
      <c r="Z218" s="716" t="s">
        <v>863</v>
      </c>
      <c r="AA218" s="732" t="s">
        <v>862</v>
      </c>
    </row>
    <row r="219" spans="1:27" ht="114" x14ac:dyDescent="0.4">
      <c r="A219" s="695"/>
      <c r="B219" s="794"/>
      <c r="C219" s="794"/>
      <c r="D219" s="794"/>
      <c r="E219" s="781"/>
      <c r="F219" s="795"/>
      <c r="G219" s="781"/>
      <c r="H219" s="782"/>
      <c r="I219" s="742" t="s">
        <v>864</v>
      </c>
      <c r="J219" s="729"/>
      <c r="K219" s="793"/>
      <c r="L219" s="736">
        <v>1</v>
      </c>
      <c r="M219" s="768" t="s">
        <v>525</v>
      </c>
      <c r="N219" s="738">
        <v>276400</v>
      </c>
      <c r="O219" s="762">
        <f t="shared" si="20"/>
        <v>276400</v>
      </c>
      <c r="P219" s="762"/>
      <c r="Q219" s="762">
        <f t="shared" si="22"/>
        <v>276400</v>
      </c>
      <c r="R219" s="762">
        <f t="shared" si="23"/>
        <v>276400</v>
      </c>
      <c r="S219" s="719" t="s">
        <v>854</v>
      </c>
      <c r="T219" s="716" t="s">
        <v>866</v>
      </c>
      <c r="U219" s="787" t="s">
        <v>518</v>
      </c>
      <c r="V219" s="740" t="s">
        <v>533</v>
      </c>
      <c r="W219" s="721" t="s">
        <v>842</v>
      </c>
      <c r="X219" s="732" t="s">
        <v>624</v>
      </c>
      <c r="Y219" s="716" t="s">
        <v>563</v>
      </c>
      <c r="Z219" s="716" t="s">
        <v>867</v>
      </c>
      <c r="AA219" s="732" t="s">
        <v>862</v>
      </c>
    </row>
    <row r="220" spans="1:27" ht="114" x14ac:dyDescent="0.4">
      <c r="A220" s="695"/>
      <c r="B220" s="794"/>
      <c r="C220" s="794"/>
      <c r="D220" s="794"/>
      <c r="E220" s="781"/>
      <c r="F220" s="795"/>
      <c r="G220" s="781"/>
      <c r="H220" s="782"/>
      <c r="I220" s="742" t="s">
        <v>865</v>
      </c>
      <c r="J220" s="729"/>
      <c r="K220" s="793"/>
      <c r="L220" s="736">
        <v>1</v>
      </c>
      <c r="M220" s="768" t="s">
        <v>525</v>
      </c>
      <c r="N220" s="738">
        <v>411600</v>
      </c>
      <c r="O220" s="762">
        <f t="shared" si="20"/>
        <v>411600</v>
      </c>
      <c r="P220" s="762"/>
      <c r="Q220" s="762">
        <f t="shared" si="22"/>
        <v>411600</v>
      </c>
      <c r="R220" s="762">
        <f t="shared" si="23"/>
        <v>411600</v>
      </c>
      <c r="S220" s="719" t="s">
        <v>854</v>
      </c>
      <c r="T220" s="716" t="s">
        <v>866</v>
      </c>
      <c r="U220" s="787" t="s">
        <v>518</v>
      </c>
      <c r="V220" s="740" t="s">
        <v>533</v>
      </c>
      <c r="W220" s="721" t="s">
        <v>842</v>
      </c>
      <c r="X220" s="732" t="s">
        <v>624</v>
      </c>
      <c r="Y220" s="716" t="s">
        <v>563</v>
      </c>
      <c r="Z220" s="716" t="s">
        <v>867</v>
      </c>
      <c r="AA220" s="732" t="s">
        <v>862</v>
      </c>
    </row>
    <row r="221" spans="1:27" ht="114" x14ac:dyDescent="0.4">
      <c r="A221" s="695"/>
      <c r="B221" s="792">
        <v>1</v>
      </c>
      <c r="C221" s="792">
        <v>1</v>
      </c>
      <c r="D221" s="792">
        <v>7</v>
      </c>
      <c r="E221" s="781">
        <v>1</v>
      </c>
      <c r="F221" s="792">
        <v>3</v>
      </c>
      <c r="G221" s="781">
        <v>6</v>
      </c>
      <c r="H221" s="782" t="s">
        <v>634</v>
      </c>
      <c r="I221" s="742" t="s">
        <v>859</v>
      </c>
      <c r="J221" s="690"/>
      <c r="K221" s="793"/>
      <c r="L221" s="736">
        <v>2</v>
      </c>
      <c r="M221" s="768" t="s">
        <v>524</v>
      </c>
      <c r="N221" s="738">
        <v>58800</v>
      </c>
      <c r="O221" s="762">
        <f t="shared" si="20"/>
        <v>117600</v>
      </c>
      <c r="P221" s="762"/>
      <c r="Q221" s="762">
        <f t="shared" si="22"/>
        <v>117600</v>
      </c>
      <c r="R221" s="762">
        <f t="shared" si="23"/>
        <v>58800</v>
      </c>
      <c r="S221" s="719" t="s">
        <v>854</v>
      </c>
      <c r="T221" s="716" t="s">
        <v>866</v>
      </c>
      <c r="U221" s="787" t="s">
        <v>518</v>
      </c>
      <c r="V221" s="740" t="s">
        <v>533</v>
      </c>
      <c r="W221" s="721" t="s">
        <v>842</v>
      </c>
      <c r="X221" s="732" t="s">
        <v>624</v>
      </c>
      <c r="Y221" s="716" t="s">
        <v>563</v>
      </c>
      <c r="Z221" s="716" t="s">
        <v>867</v>
      </c>
      <c r="AA221" s="732" t="s">
        <v>862</v>
      </c>
    </row>
    <row r="222" spans="1:27" ht="45.6" x14ac:dyDescent="0.4">
      <c r="A222" s="687"/>
      <c r="B222" s="796">
        <v>1</v>
      </c>
      <c r="C222" s="796">
        <v>1</v>
      </c>
      <c r="D222" s="796">
        <v>7</v>
      </c>
      <c r="E222" s="797">
        <v>1</v>
      </c>
      <c r="F222" s="798" t="s">
        <v>613</v>
      </c>
      <c r="G222" s="797">
        <v>7</v>
      </c>
      <c r="H222" s="799"/>
      <c r="I222" s="800" t="s">
        <v>615</v>
      </c>
      <c r="J222" s="801"/>
      <c r="K222" s="691"/>
      <c r="L222" s="776">
        <f>SUM(L223:L235)</f>
        <v>49</v>
      </c>
      <c r="M222" s="688"/>
      <c r="N222" s="688"/>
      <c r="O222" s="692">
        <f>SUM(O223:O235)</f>
        <v>1881800</v>
      </c>
      <c r="P222" s="692"/>
      <c r="Q222" s="692">
        <f t="shared" si="19"/>
        <v>1881800</v>
      </c>
      <c r="R222" s="692"/>
      <c r="S222" s="685"/>
      <c r="T222" s="693"/>
      <c r="U222" s="693"/>
      <c r="V222" s="693"/>
      <c r="W222" s="694"/>
      <c r="X222" s="695"/>
      <c r="Y222" s="685"/>
      <c r="Z222" s="693"/>
      <c r="AA222" s="688"/>
    </row>
    <row r="223" spans="1:27" ht="114" x14ac:dyDescent="0.4">
      <c r="A223" s="733"/>
      <c r="B223" s="720">
        <v>1</v>
      </c>
      <c r="C223" s="720">
        <v>1</v>
      </c>
      <c r="D223" s="720">
        <v>7</v>
      </c>
      <c r="E223" s="709">
        <v>1</v>
      </c>
      <c r="F223" s="709">
        <v>3</v>
      </c>
      <c r="G223" s="709">
        <v>7</v>
      </c>
      <c r="H223" s="710">
        <v>1</v>
      </c>
      <c r="I223" s="802" t="s">
        <v>576</v>
      </c>
      <c r="J223" s="803"/>
      <c r="K223" s="803"/>
      <c r="L223" s="804">
        <v>5</v>
      </c>
      <c r="M223" s="804" t="s">
        <v>18</v>
      </c>
      <c r="N223" s="805">
        <v>58000</v>
      </c>
      <c r="O223" s="806">
        <f t="shared" ref="O223:O235" si="24">L223*N223</f>
        <v>290000</v>
      </c>
      <c r="P223" s="807"/>
      <c r="Q223" s="807">
        <f t="shared" si="19"/>
        <v>290000</v>
      </c>
      <c r="R223" s="807">
        <f t="shared" ref="R223:R235" si="25">Q223/L223</f>
        <v>58000</v>
      </c>
      <c r="S223" s="807" t="s">
        <v>575</v>
      </c>
      <c r="T223" s="808" t="s">
        <v>574</v>
      </c>
      <c r="U223" s="739" t="s">
        <v>520</v>
      </c>
      <c r="V223" s="740" t="s">
        <v>68</v>
      </c>
      <c r="W223" s="717" t="s">
        <v>623</v>
      </c>
      <c r="X223" s="732" t="s">
        <v>624</v>
      </c>
      <c r="Y223" s="716" t="s">
        <v>596</v>
      </c>
      <c r="Z223" s="716" t="s">
        <v>639</v>
      </c>
      <c r="AA223" s="732" t="s">
        <v>60</v>
      </c>
    </row>
    <row r="224" spans="1:27" ht="114" x14ac:dyDescent="0.4">
      <c r="A224" s="733"/>
      <c r="B224" s="720">
        <v>1</v>
      </c>
      <c r="C224" s="720">
        <v>1</v>
      </c>
      <c r="D224" s="720">
        <v>7</v>
      </c>
      <c r="E224" s="709">
        <v>1</v>
      </c>
      <c r="F224" s="709">
        <v>3</v>
      </c>
      <c r="G224" s="709">
        <v>7</v>
      </c>
      <c r="H224" s="710">
        <v>2</v>
      </c>
      <c r="I224" s="809" t="s">
        <v>11</v>
      </c>
      <c r="J224" s="803"/>
      <c r="K224" s="803"/>
      <c r="L224" s="810">
        <v>3</v>
      </c>
      <c r="M224" s="810" t="s">
        <v>584</v>
      </c>
      <c r="N224" s="811">
        <v>11200</v>
      </c>
      <c r="O224" s="806">
        <f t="shared" si="24"/>
        <v>33600</v>
      </c>
      <c r="P224" s="807"/>
      <c r="Q224" s="807">
        <f t="shared" si="19"/>
        <v>33600</v>
      </c>
      <c r="R224" s="807">
        <f t="shared" si="25"/>
        <v>11200</v>
      </c>
      <c r="S224" s="807" t="s">
        <v>575</v>
      </c>
      <c r="T224" s="808" t="s">
        <v>574</v>
      </c>
      <c r="U224" s="739" t="s">
        <v>520</v>
      </c>
      <c r="V224" s="740" t="s">
        <v>68</v>
      </c>
      <c r="W224" s="717" t="s">
        <v>623</v>
      </c>
      <c r="X224" s="732" t="s">
        <v>624</v>
      </c>
      <c r="Y224" s="716" t="s">
        <v>596</v>
      </c>
      <c r="Z224" s="716" t="s">
        <v>639</v>
      </c>
      <c r="AA224" s="732" t="s">
        <v>60</v>
      </c>
    </row>
    <row r="225" spans="1:27" ht="114" x14ac:dyDescent="0.4">
      <c r="A225" s="733"/>
      <c r="B225" s="720">
        <v>1</v>
      </c>
      <c r="C225" s="720">
        <v>1</v>
      </c>
      <c r="D225" s="720">
        <v>7</v>
      </c>
      <c r="E225" s="709">
        <v>1</v>
      </c>
      <c r="F225" s="709">
        <v>3</v>
      </c>
      <c r="G225" s="709">
        <v>7</v>
      </c>
      <c r="H225" s="710">
        <v>2</v>
      </c>
      <c r="I225" s="809" t="s">
        <v>577</v>
      </c>
      <c r="J225" s="803"/>
      <c r="K225" s="803"/>
      <c r="L225" s="810">
        <v>2</v>
      </c>
      <c r="M225" s="810" t="s">
        <v>526</v>
      </c>
      <c r="N225" s="811">
        <v>20900</v>
      </c>
      <c r="O225" s="806">
        <f t="shared" si="24"/>
        <v>41800</v>
      </c>
      <c r="P225" s="807"/>
      <c r="Q225" s="807">
        <f t="shared" si="19"/>
        <v>41800</v>
      </c>
      <c r="R225" s="807">
        <f t="shared" si="25"/>
        <v>20900</v>
      </c>
      <c r="S225" s="807" t="s">
        <v>575</v>
      </c>
      <c r="T225" s="808" t="s">
        <v>574</v>
      </c>
      <c r="U225" s="739" t="s">
        <v>520</v>
      </c>
      <c r="V225" s="740" t="s">
        <v>68</v>
      </c>
      <c r="W225" s="717" t="s">
        <v>623</v>
      </c>
      <c r="X225" s="732" t="s">
        <v>624</v>
      </c>
      <c r="Y225" s="716" t="s">
        <v>596</v>
      </c>
      <c r="Z225" s="716" t="s">
        <v>639</v>
      </c>
      <c r="AA225" s="732" t="s">
        <v>60</v>
      </c>
    </row>
    <row r="226" spans="1:27" ht="114" x14ac:dyDescent="0.4">
      <c r="A226" s="733"/>
      <c r="B226" s="720">
        <v>1</v>
      </c>
      <c r="C226" s="720">
        <v>1</v>
      </c>
      <c r="D226" s="720">
        <v>7</v>
      </c>
      <c r="E226" s="709">
        <v>1</v>
      </c>
      <c r="F226" s="709">
        <v>3</v>
      </c>
      <c r="G226" s="709">
        <v>7</v>
      </c>
      <c r="H226" s="710">
        <v>2</v>
      </c>
      <c r="I226" s="809" t="s">
        <v>10</v>
      </c>
      <c r="J226" s="803"/>
      <c r="K226" s="803"/>
      <c r="L226" s="810">
        <v>3</v>
      </c>
      <c r="M226" s="810" t="s">
        <v>526</v>
      </c>
      <c r="N226" s="811">
        <v>27200</v>
      </c>
      <c r="O226" s="806">
        <f t="shared" si="24"/>
        <v>81600</v>
      </c>
      <c r="P226" s="807"/>
      <c r="Q226" s="807">
        <f t="shared" si="19"/>
        <v>81600</v>
      </c>
      <c r="R226" s="807">
        <f t="shared" si="25"/>
        <v>27200</v>
      </c>
      <c r="S226" s="807" t="s">
        <v>575</v>
      </c>
      <c r="T226" s="808" t="s">
        <v>574</v>
      </c>
      <c r="U226" s="739" t="s">
        <v>520</v>
      </c>
      <c r="V226" s="740" t="s">
        <v>68</v>
      </c>
      <c r="W226" s="717" t="s">
        <v>623</v>
      </c>
      <c r="X226" s="732" t="s">
        <v>624</v>
      </c>
      <c r="Y226" s="716" t="s">
        <v>596</v>
      </c>
      <c r="Z226" s="716" t="s">
        <v>639</v>
      </c>
      <c r="AA226" s="732" t="s">
        <v>60</v>
      </c>
    </row>
    <row r="227" spans="1:27" ht="114" x14ac:dyDescent="0.4">
      <c r="A227" s="733"/>
      <c r="B227" s="720">
        <v>1</v>
      </c>
      <c r="C227" s="720">
        <v>1</v>
      </c>
      <c r="D227" s="720">
        <v>7</v>
      </c>
      <c r="E227" s="709">
        <v>1</v>
      </c>
      <c r="F227" s="709">
        <v>3</v>
      </c>
      <c r="G227" s="709">
        <v>7</v>
      </c>
      <c r="H227" s="710">
        <v>3</v>
      </c>
      <c r="I227" s="809" t="s">
        <v>578</v>
      </c>
      <c r="J227" s="803"/>
      <c r="K227" s="803"/>
      <c r="L227" s="810">
        <v>4</v>
      </c>
      <c r="M227" s="810" t="s">
        <v>18</v>
      </c>
      <c r="N227" s="811">
        <v>24600</v>
      </c>
      <c r="O227" s="806">
        <f t="shared" si="24"/>
        <v>98400</v>
      </c>
      <c r="P227" s="807"/>
      <c r="Q227" s="807">
        <f t="shared" si="19"/>
        <v>98400</v>
      </c>
      <c r="R227" s="807">
        <f t="shared" si="25"/>
        <v>24600</v>
      </c>
      <c r="S227" s="807" t="s">
        <v>575</v>
      </c>
      <c r="T227" s="808" t="s">
        <v>574</v>
      </c>
      <c r="U227" s="739" t="s">
        <v>520</v>
      </c>
      <c r="V227" s="740" t="s">
        <v>68</v>
      </c>
      <c r="W227" s="717" t="s">
        <v>623</v>
      </c>
      <c r="X227" s="732" t="s">
        <v>624</v>
      </c>
      <c r="Y227" s="716" t="s">
        <v>596</v>
      </c>
      <c r="Z227" s="716" t="s">
        <v>639</v>
      </c>
      <c r="AA227" s="732" t="s">
        <v>60</v>
      </c>
    </row>
    <row r="228" spans="1:27" ht="114" x14ac:dyDescent="0.4">
      <c r="A228" s="733"/>
      <c r="B228" s="720">
        <v>1</v>
      </c>
      <c r="C228" s="720">
        <v>1</v>
      </c>
      <c r="D228" s="720">
        <v>7</v>
      </c>
      <c r="E228" s="709">
        <v>1</v>
      </c>
      <c r="F228" s="709">
        <v>3</v>
      </c>
      <c r="G228" s="709">
        <v>7</v>
      </c>
      <c r="H228" s="710">
        <v>1</v>
      </c>
      <c r="I228" s="711" t="s">
        <v>534</v>
      </c>
      <c r="J228" s="803"/>
      <c r="K228" s="803"/>
      <c r="L228" s="810">
        <v>3</v>
      </c>
      <c r="M228" s="810" t="s">
        <v>525</v>
      </c>
      <c r="N228" s="811">
        <v>48000</v>
      </c>
      <c r="O228" s="806">
        <f t="shared" si="24"/>
        <v>144000</v>
      </c>
      <c r="P228" s="807"/>
      <c r="Q228" s="807">
        <f t="shared" si="19"/>
        <v>144000</v>
      </c>
      <c r="R228" s="807">
        <f t="shared" si="25"/>
        <v>48000</v>
      </c>
      <c r="S228" s="807" t="s">
        <v>575</v>
      </c>
      <c r="T228" s="808" t="s">
        <v>574</v>
      </c>
      <c r="U228" s="739" t="s">
        <v>520</v>
      </c>
      <c r="V228" s="740" t="s">
        <v>68</v>
      </c>
      <c r="W228" s="717" t="s">
        <v>623</v>
      </c>
      <c r="X228" s="732" t="s">
        <v>624</v>
      </c>
      <c r="Y228" s="716" t="s">
        <v>596</v>
      </c>
      <c r="Z228" s="716" t="s">
        <v>639</v>
      </c>
      <c r="AA228" s="732" t="s">
        <v>60</v>
      </c>
    </row>
    <row r="229" spans="1:27" ht="114" x14ac:dyDescent="0.4">
      <c r="A229" s="733"/>
      <c r="B229" s="720">
        <v>1</v>
      </c>
      <c r="C229" s="720">
        <v>1</v>
      </c>
      <c r="D229" s="720">
        <v>7</v>
      </c>
      <c r="E229" s="709">
        <v>1</v>
      </c>
      <c r="F229" s="709">
        <v>3</v>
      </c>
      <c r="G229" s="709">
        <v>7</v>
      </c>
      <c r="H229" s="710">
        <v>1</v>
      </c>
      <c r="I229" s="711" t="s">
        <v>579</v>
      </c>
      <c r="J229" s="803"/>
      <c r="K229" s="803"/>
      <c r="L229" s="810">
        <v>4</v>
      </c>
      <c r="M229" s="810" t="s">
        <v>527</v>
      </c>
      <c r="N229" s="811">
        <v>82800</v>
      </c>
      <c r="O229" s="806">
        <f t="shared" si="24"/>
        <v>331200</v>
      </c>
      <c r="P229" s="807"/>
      <c r="Q229" s="807">
        <f t="shared" si="19"/>
        <v>331200</v>
      </c>
      <c r="R229" s="807">
        <f t="shared" si="25"/>
        <v>82800</v>
      </c>
      <c r="S229" s="807" t="s">
        <v>575</v>
      </c>
      <c r="T229" s="808" t="s">
        <v>574</v>
      </c>
      <c r="U229" s="739" t="s">
        <v>520</v>
      </c>
      <c r="V229" s="740" t="s">
        <v>68</v>
      </c>
      <c r="W229" s="717" t="s">
        <v>623</v>
      </c>
      <c r="X229" s="732" t="s">
        <v>624</v>
      </c>
      <c r="Y229" s="716" t="s">
        <v>596</v>
      </c>
      <c r="Z229" s="716" t="s">
        <v>639</v>
      </c>
      <c r="AA229" s="732" t="s">
        <v>60</v>
      </c>
    </row>
    <row r="230" spans="1:27" ht="114" x14ac:dyDescent="0.4">
      <c r="A230" s="733"/>
      <c r="B230" s="720">
        <v>1</v>
      </c>
      <c r="C230" s="720">
        <v>1</v>
      </c>
      <c r="D230" s="720">
        <v>7</v>
      </c>
      <c r="E230" s="709">
        <v>1</v>
      </c>
      <c r="F230" s="709">
        <v>3</v>
      </c>
      <c r="G230" s="709">
        <v>7</v>
      </c>
      <c r="H230" s="710">
        <v>1</v>
      </c>
      <c r="I230" s="711" t="s">
        <v>12</v>
      </c>
      <c r="J230" s="803"/>
      <c r="K230" s="803"/>
      <c r="L230" s="810">
        <v>2</v>
      </c>
      <c r="M230" s="810" t="s">
        <v>18</v>
      </c>
      <c r="N230" s="811">
        <v>50700</v>
      </c>
      <c r="O230" s="806">
        <f t="shared" si="24"/>
        <v>101400</v>
      </c>
      <c r="P230" s="807"/>
      <c r="Q230" s="807">
        <f t="shared" si="19"/>
        <v>101400</v>
      </c>
      <c r="R230" s="807">
        <f t="shared" si="25"/>
        <v>50700</v>
      </c>
      <c r="S230" s="807" t="s">
        <v>575</v>
      </c>
      <c r="T230" s="808" t="s">
        <v>574</v>
      </c>
      <c r="U230" s="739" t="s">
        <v>520</v>
      </c>
      <c r="V230" s="740" t="s">
        <v>68</v>
      </c>
      <c r="W230" s="717" t="s">
        <v>623</v>
      </c>
      <c r="X230" s="732" t="s">
        <v>624</v>
      </c>
      <c r="Y230" s="716" t="s">
        <v>596</v>
      </c>
      <c r="Z230" s="716" t="s">
        <v>639</v>
      </c>
      <c r="AA230" s="732" t="s">
        <v>60</v>
      </c>
    </row>
    <row r="231" spans="1:27" ht="114" x14ac:dyDescent="0.4">
      <c r="A231" s="733"/>
      <c r="B231" s="720">
        <v>1</v>
      </c>
      <c r="C231" s="720">
        <v>1</v>
      </c>
      <c r="D231" s="720">
        <v>7</v>
      </c>
      <c r="E231" s="709">
        <v>1</v>
      </c>
      <c r="F231" s="709">
        <v>3</v>
      </c>
      <c r="G231" s="709">
        <v>7</v>
      </c>
      <c r="H231" s="710">
        <v>2</v>
      </c>
      <c r="I231" s="711" t="s">
        <v>580</v>
      </c>
      <c r="J231" s="803"/>
      <c r="K231" s="803"/>
      <c r="L231" s="810">
        <v>5</v>
      </c>
      <c r="M231" s="810" t="s">
        <v>585</v>
      </c>
      <c r="N231" s="811">
        <v>27300</v>
      </c>
      <c r="O231" s="806">
        <f t="shared" si="24"/>
        <v>136500</v>
      </c>
      <c r="P231" s="807"/>
      <c r="Q231" s="807">
        <f t="shared" si="19"/>
        <v>136500</v>
      </c>
      <c r="R231" s="807">
        <f t="shared" si="25"/>
        <v>27300</v>
      </c>
      <c r="S231" s="807" t="s">
        <v>575</v>
      </c>
      <c r="T231" s="808" t="s">
        <v>574</v>
      </c>
      <c r="U231" s="739" t="s">
        <v>520</v>
      </c>
      <c r="V231" s="740" t="s">
        <v>68</v>
      </c>
      <c r="W231" s="717" t="s">
        <v>623</v>
      </c>
      <c r="X231" s="732" t="s">
        <v>624</v>
      </c>
      <c r="Y231" s="716" t="s">
        <v>596</v>
      </c>
      <c r="Z231" s="716" t="s">
        <v>639</v>
      </c>
      <c r="AA231" s="732" t="s">
        <v>60</v>
      </c>
    </row>
    <row r="232" spans="1:27" ht="114" x14ac:dyDescent="0.4">
      <c r="A232" s="733"/>
      <c r="B232" s="720">
        <v>1</v>
      </c>
      <c r="C232" s="720">
        <v>1</v>
      </c>
      <c r="D232" s="720">
        <v>7</v>
      </c>
      <c r="E232" s="709">
        <v>1</v>
      </c>
      <c r="F232" s="709">
        <v>3</v>
      </c>
      <c r="G232" s="709">
        <v>7</v>
      </c>
      <c r="H232" s="710">
        <v>2</v>
      </c>
      <c r="I232" s="711" t="s">
        <v>62</v>
      </c>
      <c r="J232" s="803"/>
      <c r="K232" s="803"/>
      <c r="L232" s="810">
        <v>5</v>
      </c>
      <c r="M232" s="810" t="s">
        <v>19</v>
      </c>
      <c r="N232" s="811">
        <v>40800</v>
      </c>
      <c r="O232" s="806">
        <f t="shared" si="24"/>
        <v>204000</v>
      </c>
      <c r="P232" s="807"/>
      <c r="Q232" s="807">
        <f t="shared" si="19"/>
        <v>204000</v>
      </c>
      <c r="R232" s="807">
        <f t="shared" si="25"/>
        <v>40800</v>
      </c>
      <c r="S232" s="807" t="s">
        <v>575</v>
      </c>
      <c r="T232" s="808" t="s">
        <v>574</v>
      </c>
      <c r="U232" s="739" t="s">
        <v>520</v>
      </c>
      <c r="V232" s="740" t="s">
        <v>68</v>
      </c>
      <c r="W232" s="717" t="s">
        <v>623</v>
      </c>
      <c r="X232" s="732" t="s">
        <v>624</v>
      </c>
      <c r="Y232" s="716" t="s">
        <v>596</v>
      </c>
      <c r="Z232" s="716" t="s">
        <v>639</v>
      </c>
      <c r="AA232" s="732" t="s">
        <v>60</v>
      </c>
    </row>
    <row r="233" spans="1:27" ht="114" x14ac:dyDescent="0.4">
      <c r="A233" s="733"/>
      <c r="B233" s="720">
        <v>1</v>
      </c>
      <c r="C233" s="720">
        <v>1</v>
      </c>
      <c r="D233" s="720">
        <v>7</v>
      </c>
      <c r="E233" s="709">
        <v>1</v>
      </c>
      <c r="F233" s="709">
        <v>3</v>
      </c>
      <c r="G233" s="709">
        <v>7</v>
      </c>
      <c r="H233" s="710">
        <v>2</v>
      </c>
      <c r="I233" s="809" t="s">
        <v>581</v>
      </c>
      <c r="J233" s="803"/>
      <c r="K233" s="803"/>
      <c r="L233" s="810">
        <v>4</v>
      </c>
      <c r="M233" s="810" t="s">
        <v>18</v>
      </c>
      <c r="N233" s="811">
        <v>43800</v>
      </c>
      <c r="O233" s="806">
        <f t="shared" si="24"/>
        <v>175200</v>
      </c>
      <c r="P233" s="807"/>
      <c r="Q233" s="807">
        <f t="shared" si="19"/>
        <v>175200</v>
      </c>
      <c r="R233" s="807">
        <f t="shared" si="25"/>
        <v>43800</v>
      </c>
      <c r="S233" s="807" t="s">
        <v>575</v>
      </c>
      <c r="T233" s="808" t="s">
        <v>574</v>
      </c>
      <c r="U233" s="739" t="s">
        <v>520</v>
      </c>
      <c r="V233" s="740" t="s">
        <v>68</v>
      </c>
      <c r="W233" s="717" t="s">
        <v>623</v>
      </c>
      <c r="X233" s="732" t="s">
        <v>624</v>
      </c>
      <c r="Y233" s="716" t="s">
        <v>596</v>
      </c>
      <c r="Z233" s="716" t="s">
        <v>639</v>
      </c>
      <c r="AA233" s="732" t="s">
        <v>60</v>
      </c>
    </row>
    <row r="234" spans="1:27" ht="114" x14ac:dyDescent="0.4">
      <c r="A234" s="733"/>
      <c r="B234" s="720">
        <v>1</v>
      </c>
      <c r="C234" s="720">
        <v>1</v>
      </c>
      <c r="D234" s="720">
        <v>7</v>
      </c>
      <c r="E234" s="709">
        <v>1</v>
      </c>
      <c r="F234" s="709">
        <v>3</v>
      </c>
      <c r="G234" s="709">
        <v>7</v>
      </c>
      <c r="H234" s="710">
        <v>1</v>
      </c>
      <c r="I234" s="809" t="s">
        <v>582</v>
      </c>
      <c r="J234" s="803"/>
      <c r="K234" s="803"/>
      <c r="L234" s="810">
        <v>5</v>
      </c>
      <c r="M234" s="810" t="s">
        <v>585</v>
      </c>
      <c r="N234" s="811">
        <v>44100</v>
      </c>
      <c r="O234" s="806">
        <f t="shared" si="24"/>
        <v>220500</v>
      </c>
      <c r="P234" s="807"/>
      <c r="Q234" s="807">
        <f t="shared" si="19"/>
        <v>220500</v>
      </c>
      <c r="R234" s="807">
        <f t="shared" si="25"/>
        <v>44100</v>
      </c>
      <c r="S234" s="807" t="s">
        <v>575</v>
      </c>
      <c r="T234" s="808" t="s">
        <v>574</v>
      </c>
      <c r="U234" s="739" t="s">
        <v>520</v>
      </c>
      <c r="V234" s="740" t="s">
        <v>68</v>
      </c>
      <c r="W234" s="717" t="s">
        <v>623</v>
      </c>
      <c r="X234" s="732" t="s">
        <v>624</v>
      </c>
      <c r="Y234" s="716" t="s">
        <v>596</v>
      </c>
      <c r="Z234" s="716" t="s">
        <v>639</v>
      </c>
      <c r="AA234" s="732" t="s">
        <v>60</v>
      </c>
    </row>
    <row r="235" spans="1:27" ht="114.6" thickBot="1" x14ac:dyDescent="0.45">
      <c r="A235" s="773"/>
      <c r="B235" s="720">
        <v>1</v>
      </c>
      <c r="C235" s="720">
        <v>1</v>
      </c>
      <c r="D235" s="720">
        <v>7</v>
      </c>
      <c r="E235" s="709">
        <v>1</v>
      </c>
      <c r="F235" s="765">
        <v>3</v>
      </c>
      <c r="G235" s="765">
        <v>7</v>
      </c>
      <c r="H235" s="720">
        <v>2</v>
      </c>
      <c r="I235" s="812" t="s">
        <v>583</v>
      </c>
      <c r="J235" s="813"/>
      <c r="K235" s="813"/>
      <c r="L235" s="814">
        <v>4</v>
      </c>
      <c r="M235" s="814" t="s">
        <v>18</v>
      </c>
      <c r="N235" s="815">
        <v>5900</v>
      </c>
      <c r="O235" s="816">
        <f t="shared" si="24"/>
        <v>23600</v>
      </c>
      <c r="P235" s="817"/>
      <c r="Q235" s="817">
        <f t="shared" si="19"/>
        <v>23600</v>
      </c>
      <c r="R235" s="817">
        <f t="shared" si="25"/>
        <v>5900</v>
      </c>
      <c r="S235" s="817" t="s">
        <v>575</v>
      </c>
      <c r="T235" s="818" t="s">
        <v>574</v>
      </c>
      <c r="U235" s="819" t="s">
        <v>520</v>
      </c>
      <c r="V235" s="740" t="s">
        <v>68</v>
      </c>
      <c r="W235" s="820" t="s">
        <v>623</v>
      </c>
      <c r="X235" s="735" t="s">
        <v>624</v>
      </c>
      <c r="Y235" s="821" t="s">
        <v>596</v>
      </c>
      <c r="Z235" s="821" t="s">
        <v>639</v>
      </c>
      <c r="AA235" s="735" t="s">
        <v>60</v>
      </c>
    </row>
    <row r="236" spans="1:27" ht="24" thickBot="1" x14ac:dyDescent="0.45">
      <c r="A236" s="822"/>
      <c r="B236" s="823">
        <v>1</v>
      </c>
      <c r="C236" s="823">
        <v>1</v>
      </c>
      <c r="D236" s="823">
        <v>7</v>
      </c>
      <c r="E236" s="824">
        <v>1</v>
      </c>
      <c r="F236" s="825" t="s">
        <v>613</v>
      </c>
      <c r="G236" s="824">
        <v>8</v>
      </c>
      <c r="H236" s="826"/>
      <c r="I236" s="827" t="s">
        <v>662</v>
      </c>
      <c r="J236" s="828"/>
      <c r="K236" s="828"/>
      <c r="L236" s="829">
        <f>SUM(L237:L246)</f>
        <v>60</v>
      </c>
      <c r="M236" s="828"/>
      <c r="N236" s="830"/>
      <c r="O236" s="831">
        <f>SUM(O237:O246)</f>
        <v>3559500</v>
      </c>
      <c r="P236" s="831"/>
      <c r="Q236" s="831">
        <f t="shared" si="19"/>
        <v>3559500</v>
      </c>
      <c r="R236" s="831"/>
      <c r="S236" s="832"/>
      <c r="T236" s="832"/>
      <c r="U236" s="832"/>
      <c r="V236" s="832"/>
      <c r="W236" s="833"/>
      <c r="X236" s="822"/>
      <c r="Y236" s="830"/>
      <c r="Z236" s="832"/>
      <c r="AA236" s="828"/>
    </row>
    <row r="237" spans="1:27" ht="114" x14ac:dyDescent="0.4">
      <c r="A237" s="834"/>
      <c r="B237" s="835">
        <v>1</v>
      </c>
      <c r="C237" s="835">
        <v>1</v>
      </c>
      <c r="D237" s="835">
        <v>7</v>
      </c>
      <c r="E237" s="836">
        <v>1</v>
      </c>
      <c r="F237" s="836">
        <v>3</v>
      </c>
      <c r="G237" s="836">
        <v>8</v>
      </c>
      <c r="H237" s="837" t="s">
        <v>668</v>
      </c>
      <c r="I237" s="838" t="s">
        <v>663</v>
      </c>
      <c r="J237" s="839"/>
      <c r="K237" s="839"/>
      <c r="L237" s="840">
        <v>5</v>
      </c>
      <c r="M237" s="839" t="s">
        <v>18</v>
      </c>
      <c r="N237" s="841">
        <v>57800</v>
      </c>
      <c r="O237" s="842">
        <f t="shared" ref="O237:O240" si="26">L237*N237</f>
        <v>289000</v>
      </c>
      <c r="P237" s="842">
        <v>0</v>
      </c>
      <c r="Q237" s="842">
        <f t="shared" si="19"/>
        <v>289000</v>
      </c>
      <c r="R237" s="842">
        <v>51900</v>
      </c>
      <c r="S237" s="843" t="s">
        <v>553</v>
      </c>
      <c r="T237" s="844" t="s">
        <v>552</v>
      </c>
      <c r="U237" s="843" t="s">
        <v>554</v>
      </c>
      <c r="V237" s="844" t="s">
        <v>551</v>
      </c>
      <c r="W237" s="820" t="s">
        <v>641</v>
      </c>
      <c r="X237" s="735" t="s">
        <v>624</v>
      </c>
      <c r="Y237" s="844" t="s">
        <v>532</v>
      </c>
      <c r="Z237" s="821" t="s">
        <v>669</v>
      </c>
      <c r="AA237" s="735" t="s">
        <v>60</v>
      </c>
    </row>
    <row r="238" spans="1:27" ht="114" x14ac:dyDescent="0.4">
      <c r="A238" s="695"/>
      <c r="B238" s="845">
        <v>1</v>
      </c>
      <c r="C238" s="845">
        <v>1</v>
      </c>
      <c r="D238" s="845">
        <v>7</v>
      </c>
      <c r="E238" s="781">
        <v>1</v>
      </c>
      <c r="F238" s="781">
        <v>3</v>
      </c>
      <c r="G238" s="781">
        <v>8</v>
      </c>
      <c r="H238" s="782" t="s">
        <v>668</v>
      </c>
      <c r="I238" s="742" t="s">
        <v>664</v>
      </c>
      <c r="J238" s="730"/>
      <c r="K238" s="730"/>
      <c r="L238" s="736">
        <v>5</v>
      </c>
      <c r="M238" s="730" t="s">
        <v>18</v>
      </c>
      <c r="N238" s="738">
        <v>63000</v>
      </c>
      <c r="O238" s="714">
        <f t="shared" si="26"/>
        <v>315000</v>
      </c>
      <c r="P238" s="714">
        <v>0</v>
      </c>
      <c r="Q238" s="714">
        <f t="shared" si="19"/>
        <v>315000</v>
      </c>
      <c r="R238" s="714">
        <v>57100</v>
      </c>
      <c r="S238" s="719" t="s">
        <v>553</v>
      </c>
      <c r="T238" s="716" t="s">
        <v>552</v>
      </c>
      <c r="U238" s="719" t="s">
        <v>554</v>
      </c>
      <c r="V238" s="716" t="s">
        <v>551</v>
      </c>
      <c r="W238" s="820" t="s">
        <v>641</v>
      </c>
      <c r="X238" s="735" t="s">
        <v>624</v>
      </c>
      <c r="Y238" s="844" t="s">
        <v>532</v>
      </c>
      <c r="Z238" s="821" t="s">
        <v>669</v>
      </c>
      <c r="AA238" s="735" t="s">
        <v>60</v>
      </c>
    </row>
    <row r="239" spans="1:27" ht="114" x14ac:dyDescent="0.4">
      <c r="A239" s="695"/>
      <c r="B239" s="845">
        <v>1</v>
      </c>
      <c r="C239" s="845">
        <v>1</v>
      </c>
      <c r="D239" s="845">
        <v>7</v>
      </c>
      <c r="E239" s="781">
        <v>1</v>
      </c>
      <c r="F239" s="781">
        <v>3</v>
      </c>
      <c r="G239" s="781">
        <v>8</v>
      </c>
      <c r="H239" s="782" t="s">
        <v>668</v>
      </c>
      <c r="I239" s="742" t="s">
        <v>665</v>
      </c>
      <c r="J239" s="730"/>
      <c r="K239" s="730"/>
      <c r="L239" s="736">
        <v>5</v>
      </c>
      <c r="M239" s="730" t="s">
        <v>18</v>
      </c>
      <c r="N239" s="738">
        <v>63000</v>
      </c>
      <c r="O239" s="714">
        <f t="shared" si="26"/>
        <v>315000</v>
      </c>
      <c r="P239" s="714">
        <v>0</v>
      </c>
      <c r="Q239" s="714">
        <f t="shared" si="19"/>
        <v>315000</v>
      </c>
      <c r="R239" s="714">
        <v>62200</v>
      </c>
      <c r="S239" s="719" t="s">
        <v>553</v>
      </c>
      <c r="T239" s="716" t="s">
        <v>552</v>
      </c>
      <c r="U239" s="719" t="s">
        <v>554</v>
      </c>
      <c r="V239" s="716" t="s">
        <v>551</v>
      </c>
      <c r="W239" s="820" t="s">
        <v>641</v>
      </c>
      <c r="X239" s="735" t="s">
        <v>624</v>
      </c>
      <c r="Y239" s="844" t="s">
        <v>532</v>
      </c>
      <c r="Z239" s="821" t="s">
        <v>669</v>
      </c>
      <c r="AA239" s="735" t="s">
        <v>60</v>
      </c>
    </row>
    <row r="240" spans="1:27" ht="114" x14ac:dyDescent="0.4">
      <c r="A240" s="695"/>
      <c r="B240" s="845">
        <v>1</v>
      </c>
      <c r="C240" s="845">
        <v>1</v>
      </c>
      <c r="D240" s="845">
        <v>7</v>
      </c>
      <c r="E240" s="781">
        <v>1</v>
      </c>
      <c r="F240" s="781">
        <v>3</v>
      </c>
      <c r="G240" s="781">
        <v>8</v>
      </c>
      <c r="H240" s="782" t="s">
        <v>668</v>
      </c>
      <c r="I240" s="742" t="s">
        <v>666</v>
      </c>
      <c r="J240" s="730"/>
      <c r="K240" s="730"/>
      <c r="L240" s="736">
        <v>5</v>
      </c>
      <c r="M240" s="730" t="s">
        <v>18</v>
      </c>
      <c r="N240" s="738">
        <v>105000</v>
      </c>
      <c r="O240" s="714">
        <f t="shared" si="26"/>
        <v>525000</v>
      </c>
      <c r="P240" s="714">
        <v>0</v>
      </c>
      <c r="Q240" s="714">
        <f t="shared" si="19"/>
        <v>525000</v>
      </c>
      <c r="R240" s="714">
        <v>22900</v>
      </c>
      <c r="S240" s="719" t="s">
        <v>553</v>
      </c>
      <c r="T240" s="716" t="s">
        <v>552</v>
      </c>
      <c r="U240" s="719" t="s">
        <v>554</v>
      </c>
      <c r="V240" s="716" t="s">
        <v>551</v>
      </c>
      <c r="W240" s="820" t="s">
        <v>641</v>
      </c>
      <c r="X240" s="735" t="s">
        <v>624</v>
      </c>
      <c r="Y240" s="844" t="s">
        <v>532</v>
      </c>
      <c r="Z240" s="821" t="s">
        <v>669</v>
      </c>
      <c r="AA240" s="735" t="s">
        <v>60</v>
      </c>
    </row>
    <row r="241" spans="1:27" ht="114" x14ac:dyDescent="0.4">
      <c r="A241" s="695"/>
      <c r="B241" s="845">
        <v>1</v>
      </c>
      <c r="C241" s="845">
        <v>1</v>
      </c>
      <c r="D241" s="845">
        <v>7</v>
      </c>
      <c r="E241" s="781">
        <v>1</v>
      </c>
      <c r="F241" s="781">
        <v>3</v>
      </c>
      <c r="G241" s="781">
        <v>8</v>
      </c>
      <c r="H241" s="782" t="s">
        <v>667</v>
      </c>
      <c r="I241" s="742" t="s">
        <v>599</v>
      </c>
      <c r="J241" s="730"/>
      <c r="K241" s="730"/>
      <c r="L241" s="736">
        <v>10</v>
      </c>
      <c r="M241" s="730" t="s">
        <v>61</v>
      </c>
      <c r="N241" s="738">
        <v>14200</v>
      </c>
      <c r="O241" s="714">
        <f>L241*N241</f>
        <v>142000</v>
      </c>
      <c r="P241" s="714">
        <v>0</v>
      </c>
      <c r="Q241" s="714">
        <f>O241+P241</f>
        <v>142000</v>
      </c>
      <c r="R241" s="714">
        <v>38800</v>
      </c>
      <c r="S241" s="719" t="s">
        <v>553</v>
      </c>
      <c r="T241" s="716" t="s">
        <v>552</v>
      </c>
      <c r="U241" s="719" t="s">
        <v>554</v>
      </c>
      <c r="V241" s="716" t="s">
        <v>551</v>
      </c>
      <c r="W241" s="820" t="s">
        <v>641</v>
      </c>
      <c r="X241" s="735" t="s">
        <v>624</v>
      </c>
      <c r="Y241" s="844" t="s">
        <v>532</v>
      </c>
      <c r="Z241" s="821" t="s">
        <v>669</v>
      </c>
      <c r="AA241" s="735" t="s">
        <v>60</v>
      </c>
    </row>
    <row r="242" spans="1:27" ht="114" x14ac:dyDescent="0.4">
      <c r="A242" s="718"/>
      <c r="B242" s="845">
        <v>1</v>
      </c>
      <c r="C242" s="845">
        <v>1</v>
      </c>
      <c r="D242" s="845">
        <v>7</v>
      </c>
      <c r="E242" s="781">
        <v>1</v>
      </c>
      <c r="F242" s="781">
        <v>3</v>
      </c>
      <c r="G242" s="781">
        <v>8</v>
      </c>
      <c r="H242" s="782" t="s">
        <v>668</v>
      </c>
      <c r="I242" s="742" t="s">
        <v>663</v>
      </c>
      <c r="J242" s="730"/>
      <c r="K242" s="730"/>
      <c r="L242" s="777">
        <v>5</v>
      </c>
      <c r="M242" s="730" t="s">
        <v>531</v>
      </c>
      <c r="N242" s="731">
        <v>57800</v>
      </c>
      <c r="O242" s="714">
        <f t="shared" ref="O242:O246" si="27">L242*N242</f>
        <v>289000</v>
      </c>
      <c r="P242" s="714">
        <v>0</v>
      </c>
      <c r="Q242" s="714">
        <f t="shared" ref="Q242:Q246" si="28">O242+P242</f>
        <v>289000</v>
      </c>
      <c r="R242" s="714">
        <v>38800</v>
      </c>
      <c r="S242" s="719" t="s">
        <v>553</v>
      </c>
      <c r="T242" s="716" t="s">
        <v>552</v>
      </c>
      <c r="U242" s="719" t="s">
        <v>554</v>
      </c>
      <c r="V242" s="716" t="s">
        <v>551</v>
      </c>
      <c r="W242" s="820" t="s">
        <v>828</v>
      </c>
      <c r="X242" s="735" t="s">
        <v>624</v>
      </c>
      <c r="Y242" s="716" t="s">
        <v>826</v>
      </c>
      <c r="Z242" s="821" t="s">
        <v>827</v>
      </c>
      <c r="AA242" s="732" t="s">
        <v>60</v>
      </c>
    </row>
    <row r="243" spans="1:27" ht="114" x14ac:dyDescent="0.4">
      <c r="A243" s="718"/>
      <c r="B243" s="845">
        <v>1</v>
      </c>
      <c r="C243" s="845">
        <v>1</v>
      </c>
      <c r="D243" s="845">
        <v>7</v>
      </c>
      <c r="E243" s="781">
        <v>1</v>
      </c>
      <c r="F243" s="781">
        <v>3</v>
      </c>
      <c r="G243" s="781">
        <v>8</v>
      </c>
      <c r="H243" s="782" t="s">
        <v>668</v>
      </c>
      <c r="I243" s="742" t="s">
        <v>664</v>
      </c>
      <c r="J243" s="730"/>
      <c r="K243" s="730"/>
      <c r="L243" s="777">
        <v>5</v>
      </c>
      <c r="M243" s="730" t="s">
        <v>524</v>
      </c>
      <c r="N243" s="731">
        <v>63000</v>
      </c>
      <c r="O243" s="714">
        <f t="shared" si="27"/>
        <v>315000</v>
      </c>
      <c r="P243" s="714">
        <v>0</v>
      </c>
      <c r="Q243" s="714">
        <f t="shared" si="28"/>
        <v>315000</v>
      </c>
      <c r="R243" s="714">
        <v>38800</v>
      </c>
      <c r="S243" s="719" t="s">
        <v>553</v>
      </c>
      <c r="T243" s="716" t="s">
        <v>552</v>
      </c>
      <c r="U243" s="719" t="s">
        <v>554</v>
      </c>
      <c r="V243" s="716" t="s">
        <v>551</v>
      </c>
      <c r="W243" s="820" t="s">
        <v>829</v>
      </c>
      <c r="X243" s="735" t="s">
        <v>624</v>
      </c>
      <c r="Y243" s="716" t="s">
        <v>826</v>
      </c>
      <c r="Z243" s="821" t="s">
        <v>830</v>
      </c>
      <c r="AA243" s="732" t="s">
        <v>60</v>
      </c>
    </row>
    <row r="244" spans="1:27" ht="114" x14ac:dyDescent="0.4">
      <c r="A244" s="718"/>
      <c r="B244" s="845">
        <v>1</v>
      </c>
      <c r="C244" s="845">
        <v>1</v>
      </c>
      <c r="D244" s="845">
        <v>7</v>
      </c>
      <c r="E244" s="781">
        <v>1</v>
      </c>
      <c r="F244" s="781">
        <v>3</v>
      </c>
      <c r="G244" s="781">
        <v>8</v>
      </c>
      <c r="H244" s="782" t="s">
        <v>668</v>
      </c>
      <c r="I244" s="742" t="s">
        <v>665</v>
      </c>
      <c r="J244" s="730"/>
      <c r="K244" s="730"/>
      <c r="L244" s="777">
        <v>7</v>
      </c>
      <c r="M244" s="730" t="s">
        <v>524</v>
      </c>
      <c r="N244" s="731">
        <v>63000</v>
      </c>
      <c r="O244" s="714">
        <f t="shared" si="27"/>
        <v>441000</v>
      </c>
      <c r="P244" s="714">
        <v>0</v>
      </c>
      <c r="Q244" s="714">
        <f t="shared" si="28"/>
        <v>441000</v>
      </c>
      <c r="R244" s="714">
        <v>38800</v>
      </c>
      <c r="S244" s="719" t="s">
        <v>553</v>
      </c>
      <c r="T244" s="716" t="s">
        <v>552</v>
      </c>
      <c r="U244" s="719" t="s">
        <v>554</v>
      </c>
      <c r="V244" s="716" t="s">
        <v>551</v>
      </c>
      <c r="W244" s="820" t="s">
        <v>831</v>
      </c>
      <c r="X244" s="735" t="s">
        <v>624</v>
      </c>
      <c r="Y244" s="716" t="s">
        <v>826</v>
      </c>
      <c r="Z244" s="821" t="s">
        <v>832</v>
      </c>
      <c r="AA244" s="732" t="s">
        <v>60</v>
      </c>
    </row>
    <row r="245" spans="1:27" ht="114" x14ac:dyDescent="0.4">
      <c r="A245" s="718"/>
      <c r="B245" s="845">
        <v>1</v>
      </c>
      <c r="C245" s="845">
        <v>1</v>
      </c>
      <c r="D245" s="845">
        <v>7</v>
      </c>
      <c r="E245" s="781">
        <v>1</v>
      </c>
      <c r="F245" s="781">
        <v>3</v>
      </c>
      <c r="G245" s="781">
        <v>8</v>
      </c>
      <c r="H245" s="782" t="s">
        <v>668</v>
      </c>
      <c r="I245" s="742" t="s">
        <v>666</v>
      </c>
      <c r="J245" s="730"/>
      <c r="K245" s="730"/>
      <c r="L245" s="777">
        <v>8</v>
      </c>
      <c r="M245" s="730" t="s">
        <v>525</v>
      </c>
      <c r="N245" s="731">
        <v>105000</v>
      </c>
      <c r="O245" s="714">
        <f t="shared" si="27"/>
        <v>840000</v>
      </c>
      <c r="P245" s="714">
        <v>0</v>
      </c>
      <c r="Q245" s="714">
        <f t="shared" si="28"/>
        <v>840000</v>
      </c>
      <c r="R245" s="714">
        <v>38800</v>
      </c>
      <c r="S245" s="719" t="s">
        <v>553</v>
      </c>
      <c r="T245" s="716" t="s">
        <v>552</v>
      </c>
      <c r="U245" s="719" t="s">
        <v>554</v>
      </c>
      <c r="V245" s="716" t="s">
        <v>551</v>
      </c>
      <c r="W245" s="820" t="s">
        <v>833</v>
      </c>
      <c r="X245" s="735" t="s">
        <v>624</v>
      </c>
      <c r="Y245" s="716" t="s">
        <v>826</v>
      </c>
      <c r="Z245" s="821" t="s">
        <v>834</v>
      </c>
      <c r="AA245" s="732" t="s">
        <v>60</v>
      </c>
    </row>
    <row r="246" spans="1:27" ht="114" x14ac:dyDescent="0.4">
      <c r="A246" s="718"/>
      <c r="B246" s="708">
        <v>1</v>
      </c>
      <c r="C246" s="708">
        <v>1</v>
      </c>
      <c r="D246" s="708">
        <v>7</v>
      </c>
      <c r="E246" s="709">
        <v>1</v>
      </c>
      <c r="F246" s="709">
        <v>3</v>
      </c>
      <c r="G246" s="709">
        <v>8</v>
      </c>
      <c r="H246" s="709">
        <v>10</v>
      </c>
      <c r="I246" s="742" t="s">
        <v>825</v>
      </c>
      <c r="J246" s="730"/>
      <c r="K246" s="730"/>
      <c r="L246" s="777">
        <v>5</v>
      </c>
      <c r="M246" s="730" t="s">
        <v>601</v>
      </c>
      <c r="N246" s="731">
        <v>17700</v>
      </c>
      <c r="O246" s="714">
        <f t="shared" si="27"/>
        <v>88500</v>
      </c>
      <c r="P246" s="714">
        <v>0</v>
      </c>
      <c r="Q246" s="714">
        <f t="shared" si="28"/>
        <v>88500</v>
      </c>
      <c r="R246" s="714">
        <v>38800</v>
      </c>
      <c r="S246" s="719" t="s">
        <v>553</v>
      </c>
      <c r="T246" s="716" t="s">
        <v>552</v>
      </c>
      <c r="U246" s="719" t="s">
        <v>554</v>
      </c>
      <c r="V246" s="716" t="s">
        <v>551</v>
      </c>
      <c r="W246" s="820" t="s">
        <v>835</v>
      </c>
      <c r="X246" s="735" t="s">
        <v>624</v>
      </c>
      <c r="Y246" s="716" t="s">
        <v>826</v>
      </c>
      <c r="Z246" s="821" t="s">
        <v>836</v>
      </c>
      <c r="AA246" s="732" t="s">
        <v>60</v>
      </c>
    </row>
    <row r="247" spans="1:27" x14ac:dyDescent="0.4">
      <c r="A247" s="846"/>
      <c r="B247" s="1265" t="s">
        <v>17</v>
      </c>
      <c r="C247" s="1266"/>
      <c r="D247" s="1266"/>
      <c r="E247" s="1266"/>
      <c r="F247" s="1266"/>
      <c r="G247" s="1266"/>
      <c r="H247" s="1266"/>
      <c r="I247" s="1266"/>
      <c r="J247" s="1266"/>
      <c r="K247" s="1266"/>
      <c r="L247" s="1266"/>
      <c r="M247" s="1266"/>
      <c r="N247" s="1267"/>
      <c r="O247" s="847">
        <f>O236+O39+O222+O194+O191+O158+O20</f>
        <v>79730900</v>
      </c>
      <c r="P247" s="847">
        <f t="shared" ref="P247:R247" si="29">P236+P39+P222+P194+P191+P158+P20</f>
        <v>0</v>
      </c>
      <c r="Q247" s="847">
        <f t="shared" si="29"/>
        <v>79730900</v>
      </c>
      <c r="R247" s="847">
        <f t="shared" si="29"/>
        <v>0</v>
      </c>
      <c r="S247" s="696"/>
      <c r="T247" s="696"/>
      <c r="U247" s="696"/>
      <c r="V247" s="696"/>
      <c r="W247" s="696"/>
      <c r="X247" s="696"/>
      <c r="Y247" s="696"/>
      <c r="Z247" s="696"/>
      <c r="AA247" s="688"/>
    </row>
    <row r="248" spans="1:27" x14ac:dyDescent="0.4">
      <c r="Q248" s="848"/>
    </row>
    <row r="249" spans="1:27" x14ac:dyDescent="0.4">
      <c r="A249" s="676"/>
      <c r="B249" s="849"/>
      <c r="C249" s="849"/>
      <c r="D249" s="849"/>
      <c r="E249" s="849"/>
      <c r="F249" s="849"/>
      <c r="G249" s="849"/>
      <c r="H249" s="849"/>
      <c r="I249" s="850"/>
      <c r="J249" s="849"/>
      <c r="K249" s="849"/>
      <c r="L249" s="849"/>
      <c r="M249" s="849"/>
      <c r="N249" s="851"/>
      <c r="O249" s="850"/>
      <c r="P249" s="849"/>
      <c r="Q249" s="849"/>
      <c r="R249" s="849"/>
      <c r="S249" s="849"/>
      <c r="T249" s="849"/>
      <c r="U249" s="775" t="s">
        <v>873</v>
      </c>
      <c r="V249" s="849"/>
      <c r="W249" s="849"/>
      <c r="X249" s="849"/>
      <c r="Y249" s="849"/>
      <c r="Z249" s="849"/>
      <c r="AA249" s="865"/>
    </row>
    <row r="250" spans="1:27" x14ac:dyDescent="0.4">
      <c r="A250" s="676"/>
      <c r="B250" s="852"/>
      <c r="C250" s="852"/>
      <c r="D250" s="852"/>
      <c r="E250" s="852"/>
      <c r="F250" s="852"/>
      <c r="G250" s="852"/>
      <c r="H250" s="852"/>
      <c r="I250" s="850"/>
      <c r="J250" s="853"/>
      <c r="K250" s="850"/>
      <c r="L250" s="849"/>
      <c r="M250" s="849"/>
      <c r="N250" s="849"/>
      <c r="O250" s="850"/>
      <c r="P250" s="849"/>
      <c r="Q250" s="849"/>
      <c r="R250" s="849"/>
      <c r="S250" s="849"/>
      <c r="T250" s="849"/>
      <c r="U250" s="775" t="s">
        <v>595</v>
      </c>
      <c r="V250" s="849"/>
      <c r="W250" s="849"/>
      <c r="X250" s="849"/>
      <c r="Y250" s="849"/>
      <c r="Z250" s="849"/>
      <c r="AA250" s="865"/>
    </row>
    <row r="251" spans="1:27" x14ac:dyDescent="0.4">
      <c r="A251" s="676"/>
      <c r="B251" s="852"/>
      <c r="C251" s="852"/>
      <c r="D251" s="852"/>
      <c r="E251" s="852"/>
      <c r="F251" s="852"/>
      <c r="G251" s="852"/>
      <c r="H251" s="852"/>
      <c r="I251" s="854"/>
      <c r="J251" s="850"/>
      <c r="K251" s="850"/>
      <c r="L251" s="849"/>
      <c r="M251" s="849"/>
      <c r="N251" s="849"/>
      <c r="O251" s="850"/>
      <c r="P251" s="849"/>
      <c r="Q251" s="849"/>
      <c r="R251" s="849"/>
      <c r="S251" s="849"/>
      <c r="T251" s="849"/>
      <c r="U251" s="775" t="s">
        <v>9</v>
      </c>
      <c r="V251" s="849"/>
      <c r="W251" s="849"/>
      <c r="X251" s="849"/>
      <c r="Y251" s="849"/>
      <c r="Z251" s="849"/>
      <c r="AA251" s="865"/>
    </row>
    <row r="252" spans="1:27" x14ac:dyDescent="0.4">
      <c r="A252" s="676"/>
      <c r="B252" s="852"/>
      <c r="C252" s="852"/>
      <c r="D252" s="852"/>
      <c r="E252" s="852"/>
      <c r="F252" s="852"/>
      <c r="G252" s="852"/>
      <c r="H252" s="852"/>
      <c r="I252" s="854"/>
      <c r="J252" s="854"/>
      <c r="K252" s="854"/>
      <c r="L252" s="854"/>
      <c r="M252" s="676"/>
      <c r="N252" s="676"/>
      <c r="O252" s="676"/>
      <c r="P252" s="676"/>
      <c r="Q252" s="676"/>
      <c r="R252" s="676"/>
      <c r="S252" s="676"/>
      <c r="T252" s="855"/>
      <c r="U252" s="856"/>
      <c r="V252" s="855"/>
      <c r="W252" s="676"/>
      <c r="X252" s="676"/>
      <c r="Y252" s="676"/>
      <c r="Z252" s="676"/>
      <c r="AA252" s="801"/>
    </row>
    <row r="253" spans="1:27" x14ac:dyDescent="0.4">
      <c r="A253" s="676"/>
      <c r="B253" s="852"/>
      <c r="C253" s="852"/>
      <c r="D253" s="852"/>
      <c r="E253" s="852"/>
      <c r="F253" s="852"/>
      <c r="G253" s="852"/>
      <c r="H253" s="852"/>
      <c r="I253" s="854"/>
      <c r="J253" s="854"/>
      <c r="K253" s="854"/>
      <c r="L253" s="854"/>
      <c r="M253" s="676"/>
      <c r="N253" s="676"/>
      <c r="O253" s="676"/>
      <c r="P253" s="676"/>
      <c r="Q253" s="676"/>
      <c r="R253" s="676"/>
      <c r="S253" s="676"/>
      <c r="T253" s="855"/>
      <c r="U253" s="856"/>
      <c r="V253" s="855"/>
      <c r="W253" s="676"/>
      <c r="X253" s="676"/>
      <c r="Y253" s="676"/>
      <c r="Z253" s="676"/>
      <c r="AA253" s="801"/>
    </row>
    <row r="254" spans="1:27" x14ac:dyDescent="0.4">
      <c r="A254" s="676"/>
      <c r="B254" s="852"/>
      <c r="C254" s="852"/>
      <c r="D254" s="852"/>
      <c r="E254" s="852"/>
      <c r="F254" s="852"/>
      <c r="G254" s="852"/>
      <c r="H254" s="852"/>
      <c r="I254" s="854"/>
      <c r="J254" s="854"/>
      <c r="K254" s="854"/>
      <c r="L254" s="854"/>
      <c r="M254" s="676"/>
      <c r="N254" s="676"/>
      <c r="O254" s="676"/>
      <c r="P254" s="676"/>
      <c r="Q254" s="676"/>
      <c r="R254" s="676"/>
      <c r="S254" s="676"/>
      <c r="T254" s="855"/>
      <c r="U254" s="856"/>
      <c r="V254" s="855"/>
      <c r="W254" s="676"/>
      <c r="X254" s="676"/>
      <c r="Y254" s="676"/>
      <c r="Z254" s="676"/>
      <c r="AA254" s="801"/>
    </row>
    <row r="255" spans="1:27" x14ac:dyDescent="0.4">
      <c r="A255" s="676"/>
      <c r="B255" s="775"/>
      <c r="C255" s="775"/>
      <c r="D255" s="775"/>
      <c r="E255" s="775"/>
      <c r="F255" s="775"/>
      <c r="G255" s="775"/>
      <c r="H255" s="775"/>
      <c r="I255" s="854"/>
      <c r="J255" s="674"/>
      <c r="K255" s="854"/>
      <c r="L255" s="676"/>
      <c r="M255" s="854"/>
      <c r="N255" s="676"/>
      <c r="O255" s="676"/>
      <c r="P255" s="676"/>
      <c r="Q255" s="676"/>
      <c r="R255" s="676"/>
      <c r="S255" s="676"/>
      <c r="T255" s="855"/>
      <c r="U255" s="856"/>
      <c r="V255" s="855"/>
      <c r="W255" s="676"/>
      <c r="X255" s="676"/>
      <c r="Y255" s="676"/>
      <c r="Z255" s="676"/>
      <c r="AA255" s="801"/>
    </row>
    <row r="256" spans="1:27" x14ac:dyDescent="0.4">
      <c r="A256" s="676"/>
      <c r="B256" s="775"/>
      <c r="C256" s="775"/>
      <c r="D256" s="775"/>
      <c r="E256" s="775"/>
      <c r="F256" s="775"/>
      <c r="G256" s="775"/>
      <c r="H256" s="775"/>
      <c r="I256" s="854"/>
      <c r="J256" s="674"/>
      <c r="K256" s="854"/>
      <c r="L256" s="676"/>
      <c r="M256" s="676"/>
      <c r="N256" s="676"/>
      <c r="O256" s="676"/>
      <c r="P256" s="676"/>
      <c r="Q256" s="676"/>
      <c r="R256" s="676"/>
      <c r="S256" s="676"/>
      <c r="T256" s="855"/>
      <c r="U256" s="856"/>
      <c r="V256" s="855"/>
      <c r="W256" s="676"/>
      <c r="X256" s="676"/>
      <c r="Y256" s="676"/>
      <c r="Z256" s="676"/>
      <c r="AA256" s="801"/>
    </row>
    <row r="257" spans="1:27" x14ac:dyDescent="0.4">
      <c r="A257" s="857"/>
      <c r="B257" s="849"/>
      <c r="C257" s="849"/>
      <c r="D257" s="849"/>
      <c r="E257" s="849"/>
      <c r="F257" s="849"/>
      <c r="G257" s="849"/>
      <c r="H257" s="849"/>
      <c r="I257" s="850"/>
      <c r="J257" s="858"/>
      <c r="K257" s="858"/>
      <c r="L257" s="849"/>
      <c r="M257" s="859"/>
      <c r="N257" s="860"/>
      <c r="O257" s="859"/>
      <c r="P257" s="859"/>
      <c r="Q257" s="859"/>
      <c r="R257" s="859"/>
      <c r="S257" s="859"/>
      <c r="T257" s="859"/>
      <c r="U257" s="861" t="s">
        <v>871</v>
      </c>
      <c r="V257" s="859"/>
      <c r="W257" s="859"/>
      <c r="X257" s="859"/>
      <c r="Y257" s="859"/>
      <c r="Z257" s="859"/>
      <c r="AA257" s="866"/>
    </row>
    <row r="258" spans="1:27" x14ac:dyDescent="0.4">
      <c r="A258" s="857"/>
      <c r="B258" s="849"/>
      <c r="C258" s="849"/>
      <c r="D258" s="849"/>
      <c r="E258" s="849"/>
      <c r="F258" s="849"/>
      <c r="G258" s="849"/>
      <c r="H258" s="849"/>
      <c r="I258" s="850"/>
      <c r="J258" s="850"/>
      <c r="K258" s="850"/>
      <c r="L258" s="849"/>
      <c r="M258" s="849"/>
      <c r="N258" s="849"/>
      <c r="O258" s="849"/>
      <c r="P258" s="849"/>
      <c r="Q258" s="849"/>
      <c r="R258" s="849"/>
      <c r="S258" s="849"/>
      <c r="T258" s="849"/>
      <c r="U258" s="775" t="s">
        <v>872</v>
      </c>
      <c r="V258" s="849"/>
      <c r="W258" s="849"/>
      <c r="X258" s="849"/>
      <c r="Y258" s="849"/>
      <c r="Z258" s="849"/>
      <c r="AA258" s="865"/>
    </row>
  </sheetData>
  <mergeCells count="27">
    <mergeCell ref="B247:N247"/>
    <mergeCell ref="W8:W10"/>
    <mergeCell ref="X8:Z8"/>
    <mergeCell ref="AA8:AA10"/>
    <mergeCell ref="I9:I10"/>
    <mergeCell ref="S9:T9"/>
    <mergeCell ref="U9:V9"/>
    <mergeCell ref="X9:X10"/>
    <mergeCell ref="Y9:Y10"/>
    <mergeCell ref="Z9:Z10"/>
    <mergeCell ref="N8:N9"/>
    <mergeCell ref="O8:O9"/>
    <mergeCell ref="P8:P9"/>
    <mergeCell ref="Q8:Q9"/>
    <mergeCell ref="R8:R9"/>
    <mergeCell ref="S8:V8"/>
    <mergeCell ref="A1:AA1"/>
    <mergeCell ref="A2:AA2"/>
    <mergeCell ref="A3:AA3"/>
    <mergeCell ref="A4:AA4"/>
    <mergeCell ref="A8:A10"/>
    <mergeCell ref="B8:I8"/>
    <mergeCell ref="J8:J10"/>
    <mergeCell ref="K8:K10"/>
    <mergeCell ref="L8:L10"/>
    <mergeCell ref="M8:M10"/>
    <mergeCell ref="B9:H10"/>
  </mergeCells>
  <printOptions horizontalCentered="1"/>
  <pageMargins left="0" right="0" top="0.39370078740157483" bottom="0.39370078740157483" header="0" footer="0"/>
  <pageSetup paperSize="154" scale="35"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99"/>
    <pageSetUpPr fitToPage="1"/>
  </sheetPr>
  <dimension ref="A1:ID202"/>
  <sheetViews>
    <sheetView view="pageBreakPreview" zoomScale="70" zoomScaleSheetLayoutView="70" workbookViewId="0">
      <pane ySplit="10" topLeftCell="A17" activePane="bottomLeft" state="frozen"/>
      <selection pane="bottomLeft" activeCell="S161" sqref="S161:AA161"/>
    </sheetView>
  </sheetViews>
  <sheetFormatPr defaultColWidth="9.109375" defaultRowHeight="13.8" x14ac:dyDescent="0.25"/>
  <cols>
    <col min="1" max="1" width="6" style="1" customWidth="1"/>
    <col min="2" max="2" width="9" style="3" customWidth="1"/>
    <col min="3" max="3" width="4.33203125" style="3" customWidth="1"/>
    <col min="4" max="4" width="3.88671875" style="3" customWidth="1"/>
    <col min="5" max="5" width="2.88671875" style="3" customWidth="1"/>
    <col min="6" max="6" width="4.109375" style="3" customWidth="1"/>
    <col min="7" max="7" width="3.5546875" style="3" customWidth="1"/>
    <col min="8" max="8" width="4.33203125" style="3" customWidth="1"/>
    <col min="9" max="9" width="25" style="1" customWidth="1"/>
    <col min="10" max="10" width="16.109375" style="1" customWidth="1"/>
    <col min="11" max="11" width="13" style="1" bestFit="1" customWidth="1"/>
    <col min="12" max="12" width="12.44140625" style="1" customWidth="1"/>
    <col min="13" max="13" width="13.44140625" style="1" customWidth="1"/>
    <col min="14" max="14" width="20.109375" style="1" customWidth="1"/>
    <col min="15" max="15" width="24.5546875" style="1" customWidth="1"/>
    <col min="16" max="16" width="12.109375" style="1" customWidth="1"/>
    <col min="17" max="17" width="22.88671875" style="1" customWidth="1"/>
    <col min="18" max="18" width="18" style="1" customWidth="1"/>
    <col min="19" max="19" width="16.44140625" style="1" customWidth="1"/>
    <col min="20" max="20" width="27.44140625" style="1" customWidth="1"/>
    <col min="21" max="21" width="17.6640625" style="1" customWidth="1"/>
    <col min="22" max="22" width="21.33203125" style="1" customWidth="1"/>
    <col min="23" max="23" width="20.33203125" style="1" bestFit="1" customWidth="1"/>
    <col min="24" max="24" width="16" style="1" customWidth="1"/>
    <col min="25" max="25" width="15" style="1" customWidth="1"/>
    <col min="26" max="26" width="19.88671875" style="1" customWidth="1"/>
    <col min="27" max="27" width="17.5546875" style="1" customWidth="1"/>
    <col min="28" max="28" width="14.44140625" style="1" bestFit="1" customWidth="1"/>
    <col min="29" max="29" width="17.109375" style="1" customWidth="1"/>
    <col min="30" max="16384" width="9.109375" style="1"/>
  </cols>
  <sheetData>
    <row r="1" spans="1:27" s="9" customFormat="1" ht="20.399999999999999" x14ac:dyDescent="0.25">
      <c r="A1" s="1245" t="s">
        <v>516</v>
      </c>
      <c r="B1" s="1245"/>
      <c r="C1" s="1245"/>
      <c r="D1" s="1245"/>
      <c r="E1" s="1245"/>
      <c r="F1" s="1245"/>
      <c r="G1" s="1245"/>
      <c r="H1" s="1245"/>
      <c r="I1" s="1245"/>
      <c r="J1" s="1245"/>
      <c r="K1" s="1245"/>
      <c r="L1" s="1245"/>
      <c r="M1" s="1245"/>
      <c r="N1" s="1245"/>
      <c r="O1" s="1245"/>
      <c r="P1" s="1245"/>
      <c r="Q1" s="1245"/>
      <c r="R1" s="1245"/>
      <c r="S1" s="1245"/>
      <c r="T1" s="1245"/>
      <c r="U1" s="1245"/>
      <c r="V1" s="1245"/>
      <c r="W1" s="1245"/>
      <c r="X1" s="1245"/>
      <c r="Y1" s="1245"/>
      <c r="Z1" s="1245"/>
      <c r="AA1" s="1245"/>
    </row>
    <row r="2" spans="1:27" s="9" customFormat="1" ht="20.399999999999999" x14ac:dyDescent="0.25">
      <c r="A2" s="1246" t="s">
        <v>489</v>
      </c>
      <c r="B2" s="1246"/>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246"/>
    </row>
    <row r="3" spans="1:27" s="9" customFormat="1" ht="20.399999999999999" x14ac:dyDescent="0.25">
      <c r="A3" s="1247" t="s">
        <v>521</v>
      </c>
      <c r="B3" s="1247"/>
      <c r="C3" s="1247"/>
      <c r="D3" s="1247"/>
      <c r="E3" s="1247"/>
      <c r="F3" s="1247"/>
      <c r="G3" s="1247"/>
      <c r="H3" s="1247"/>
      <c r="I3" s="1247"/>
      <c r="J3" s="1247"/>
      <c r="K3" s="1247"/>
      <c r="L3" s="1247"/>
      <c r="M3" s="1247"/>
      <c r="N3" s="1247"/>
      <c r="O3" s="1247"/>
      <c r="P3" s="1247"/>
      <c r="Q3" s="1247"/>
      <c r="R3" s="1247"/>
      <c r="S3" s="1247"/>
      <c r="T3" s="1247"/>
      <c r="U3" s="1247"/>
      <c r="V3" s="1247"/>
      <c r="W3" s="1247"/>
      <c r="X3" s="1247"/>
      <c r="Y3" s="1247"/>
      <c r="Z3" s="1247"/>
      <c r="AA3" s="1247"/>
    </row>
    <row r="4" spans="1:27" s="372" customFormat="1" ht="24.6" x14ac:dyDescent="0.4">
      <c r="A4" s="1247" t="s">
        <v>875</v>
      </c>
      <c r="B4" s="1247"/>
      <c r="C4" s="1247"/>
      <c r="D4" s="1247"/>
      <c r="E4" s="1247"/>
      <c r="F4" s="1247"/>
      <c r="G4" s="1247"/>
      <c r="H4" s="1247"/>
      <c r="I4" s="1247"/>
      <c r="J4" s="1247"/>
      <c r="K4" s="1247"/>
      <c r="L4" s="1247"/>
      <c r="M4" s="1247"/>
      <c r="N4" s="1247"/>
      <c r="O4" s="1247"/>
      <c r="P4" s="1247"/>
      <c r="Q4" s="1247"/>
      <c r="R4" s="1247"/>
      <c r="S4" s="1247"/>
      <c r="T4" s="1247"/>
      <c r="U4" s="1247"/>
      <c r="V4" s="1247"/>
      <c r="W4" s="1247"/>
      <c r="X4" s="1247"/>
      <c r="Y4" s="1247"/>
      <c r="Z4" s="1247"/>
      <c r="AA4" s="1247"/>
    </row>
    <row r="5" spans="1:27" s="372" customFormat="1" ht="24.6" x14ac:dyDescent="0.4">
      <c r="A5" s="603" t="s">
        <v>490</v>
      </c>
      <c r="B5" s="604"/>
      <c r="C5" s="604"/>
      <c r="D5" s="604"/>
      <c r="E5" s="604"/>
      <c r="F5" s="604"/>
      <c r="G5" s="604"/>
      <c r="H5" s="604"/>
      <c r="I5" s="605" t="s">
        <v>491</v>
      </c>
      <c r="J5" s="606"/>
      <c r="K5" s="373"/>
      <c r="L5" s="373"/>
      <c r="M5" s="373"/>
      <c r="N5" s="373"/>
      <c r="O5" s="373"/>
      <c r="P5" s="373"/>
      <c r="Q5" s="373"/>
      <c r="R5" s="373"/>
      <c r="S5" s="373"/>
      <c r="T5" s="373"/>
      <c r="U5" s="373"/>
      <c r="V5" s="373"/>
      <c r="W5" s="373"/>
      <c r="X5" s="373"/>
      <c r="Y5" s="373"/>
      <c r="Z5" s="373"/>
      <c r="AA5" s="374"/>
    </row>
    <row r="6" spans="1:27" ht="24.6" x14ac:dyDescent="0.4">
      <c r="A6" s="603" t="s">
        <v>492</v>
      </c>
      <c r="B6" s="604"/>
      <c r="C6" s="604"/>
      <c r="D6" s="604"/>
      <c r="E6" s="604"/>
      <c r="F6" s="604"/>
      <c r="G6" s="604"/>
      <c r="H6" s="604"/>
      <c r="I6" s="605" t="s">
        <v>493</v>
      </c>
      <c r="J6" s="606"/>
      <c r="K6" s="373"/>
      <c r="L6" s="373"/>
      <c r="M6" s="373"/>
      <c r="N6" s="373"/>
      <c r="O6" s="373"/>
      <c r="P6" s="373"/>
      <c r="Q6" s="373"/>
      <c r="R6" s="373"/>
      <c r="S6" s="373"/>
      <c r="T6" s="373"/>
      <c r="U6" s="373"/>
      <c r="V6" s="373"/>
      <c r="W6" s="373"/>
      <c r="X6" s="373"/>
      <c r="Y6" s="373"/>
      <c r="Z6" s="373"/>
      <c r="AA6" s="374"/>
    </row>
    <row r="7" spans="1:27" s="4" customFormat="1" ht="17.399999999999999" x14ac:dyDescent="0.3">
      <c r="A7" s="1"/>
      <c r="B7" s="3"/>
      <c r="C7" s="3"/>
      <c r="D7" s="3"/>
      <c r="E7" s="3"/>
      <c r="F7" s="3"/>
      <c r="G7" s="3"/>
      <c r="H7" s="3"/>
      <c r="I7" s="1"/>
      <c r="J7" s="1"/>
      <c r="K7" s="1"/>
      <c r="L7" s="1"/>
      <c r="M7" s="1"/>
      <c r="N7" s="1"/>
      <c r="O7" s="1"/>
      <c r="P7" s="1"/>
      <c r="Q7" s="673"/>
      <c r="R7" s="1"/>
      <c r="S7" s="1"/>
      <c r="T7" s="1"/>
      <c r="U7" s="1"/>
      <c r="V7" s="1"/>
      <c r="W7" s="1"/>
      <c r="X7" s="1"/>
      <c r="Y7" s="1"/>
      <c r="Z7" s="1"/>
      <c r="AA7" s="1"/>
    </row>
    <row r="8" spans="1:27" s="5" customFormat="1" ht="46.2" customHeight="1" x14ac:dyDescent="0.3">
      <c r="A8" s="1237" t="s">
        <v>0</v>
      </c>
      <c r="B8" s="1235" t="s">
        <v>494</v>
      </c>
      <c r="C8" s="1249"/>
      <c r="D8" s="1249"/>
      <c r="E8" s="1249"/>
      <c r="F8" s="1249"/>
      <c r="G8" s="1249"/>
      <c r="H8" s="1249"/>
      <c r="I8" s="1250"/>
      <c r="J8" s="1237" t="s">
        <v>495</v>
      </c>
      <c r="K8" s="1237" t="s">
        <v>744</v>
      </c>
      <c r="L8" s="1237" t="s">
        <v>1</v>
      </c>
      <c r="M8" s="1237" t="s">
        <v>496</v>
      </c>
      <c r="N8" s="1239" t="s">
        <v>13</v>
      </c>
      <c r="O8" s="1239" t="s">
        <v>497</v>
      </c>
      <c r="P8" s="1239" t="s">
        <v>498</v>
      </c>
      <c r="Q8" s="1239" t="s">
        <v>499</v>
      </c>
      <c r="R8" s="1239" t="s">
        <v>500</v>
      </c>
      <c r="S8" s="1241" t="s">
        <v>501</v>
      </c>
      <c r="T8" s="1242"/>
      <c r="U8" s="1242"/>
      <c r="V8" s="1243"/>
      <c r="W8" s="1235" t="s">
        <v>502</v>
      </c>
      <c r="X8" s="1241" t="s">
        <v>503</v>
      </c>
      <c r="Y8" s="1242"/>
      <c r="Z8" s="1243"/>
      <c r="AA8" s="1237" t="s">
        <v>15</v>
      </c>
    </row>
    <row r="9" spans="1:27" s="5" customFormat="1" ht="33" customHeight="1" x14ac:dyDescent="0.3">
      <c r="A9" s="1248"/>
      <c r="B9" s="1274" t="s">
        <v>504</v>
      </c>
      <c r="C9" s="1275"/>
      <c r="D9" s="1275"/>
      <c r="E9" s="1275"/>
      <c r="F9" s="1275"/>
      <c r="G9" s="1275"/>
      <c r="H9" s="1276"/>
      <c r="I9" s="1237" t="s">
        <v>14</v>
      </c>
      <c r="J9" s="1248"/>
      <c r="K9" s="1248"/>
      <c r="L9" s="1248"/>
      <c r="M9" s="1248"/>
      <c r="N9" s="1240"/>
      <c r="O9" s="1240"/>
      <c r="P9" s="1240"/>
      <c r="Q9" s="1240"/>
      <c r="R9" s="1240"/>
      <c r="S9" s="1241" t="s">
        <v>23</v>
      </c>
      <c r="T9" s="1243"/>
      <c r="U9" s="1241" t="s">
        <v>505</v>
      </c>
      <c r="V9" s="1243"/>
      <c r="W9" s="1244"/>
      <c r="X9" s="1235" t="s">
        <v>506</v>
      </c>
      <c r="Y9" s="1237" t="s">
        <v>507</v>
      </c>
      <c r="Z9" s="1237" t="s">
        <v>0</v>
      </c>
      <c r="AA9" s="1248"/>
    </row>
    <row r="10" spans="1:27" s="6" customFormat="1" ht="45.6" customHeight="1" x14ac:dyDescent="0.25">
      <c r="A10" s="1238"/>
      <c r="B10" s="1236"/>
      <c r="C10" s="1277"/>
      <c r="D10" s="1277"/>
      <c r="E10" s="1277"/>
      <c r="F10" s="1277"/>
      <c r="G10" s="1277"/>
      <c r="H10" s="1278"/>
      <c r="I10" s="1238"/>
      <c r="J10" s="1238"/>
      <c r="K10" s="1238"/>
      <c r="L10" s="1238"/>
      <c r="M10" s="1238"/>
      <c r="N10" s="601" t="s">
        <v>508</v>
      </c>
      <c r="O10" s="601" t="s">
        <v>508</v>
      </c>
      <c r="P10" s="601" t="s">
        <v>508</v>
      </c>
      <c r="Q10" s="601" t="s">
        <v>508</v>
      </c>
      <c r="R10" s="601" t="s">
        <v>508</v>
      </c>
      <c r="S10" s="602" t="s">
        <v>509</v>
      </c>
      <c r="T10" s="602" t="s">
        <v>510</v>
      </c>
      <c r="U10" s="602" t="s">
        <v>511</v>
      </c>
      <c r="V10" s="602" t="s">
        <v>512</v>
      </c>
      <c r="W10" s="1236"/>
      <c r="X10" s="1236"/>
      <c r="Y10" s="1238"/>
      <c r="Z10" s="1238"/>
      <c r="AA10" s="1238"/>
    </row>
    <row r="11" spans="1:27" s="2" customFormat="1" ht="22.95" customHeight="1" x14ac:dyDescent="0.25">
      <c r="A11" s="382">
        <v>1</v>
      </c>
      <c r="B11" s="382">
        <v>2</v>
      </c>
      <c r="C11" s="382"/>
      <c r="D11" s="382"/>
      <c r="E11" s="382"/>
      <c r="F11" s="382"/>
      <c r="G11" s="382"/>
      <c r="H11" s="382"/>
      <c r="I11" s="382">
        <v>3</v>
      </c>
      <c r="J11" s="382">
        <v>4</v>
      </c>
      <c r="K11" s="382">
        <v>5</v>
      </c>
      <c r="L11" s="382">
        <v>6</v>
      </c>
      <c r="M11" s="382">
        <v>7</v>
      </c>
      <c r="N11" s="382">
        <v>8</v>
      </c>
      <c r="O11" s="382" t="s">
        <v>513</v>
      </c>
      <c r="P11" s="382">
        <v>10</v>
      </c>
      <c r="Q11" s="382" t="s">
        <v>514</v>
      </c>
      <c r="R11" s="382" t="s">
        <v>515</v>
      </c>
      <c r="S11" s="382">
        <v>13</v>
      </c>
      <c r="T11" s="382">
        <v>14</v>
      </c>
      <c r="U11" s="382">
        <v>15</v>
      </c>
      <c r="V11" s="382">
        <v>16</v>
      </c>
      <c r="W11" s="382">
        <v>17</v>
      </c>
      <c r="X11" s="382">
        <v>18</v>
      </c>
      <c r="Y11" s="382">
        <v>19</v>
      </c>
      <c r="Z11" s="382">
        <v>20</v>
      </c>
      <c r="AA11" s="382">
        <v>21</v>
      </c>
    </row>
    <row r="12" spans="1:27" s="2" customFormat="1" ht="22.95" customHeight="1" x14ac:dyDescent="0.25">
      <c r="A12" s="488"/>
      <c r="B12" s="488">
        <v>1</v>
      </c>
      <c r="C12" s="488"/>
      <c r="D12" s="488"/>
      <c r="E12" s="488"/>
      <c r="F12" s="488"/>
      <c r="G12" s="488"/>
      <c r="H12" s="488"/>
      <c r="I12" s="489" t="s">
        <v>620</v>
      </c>
      <c r="J12" s="488"/>
      <c r="K12" s="488"/>
      <c r="L12" s="488"/>
      <c r="M12" s="488"/>
      <c r="N12" s="488"/>
      <c r="O12" s="490"/>
      <c r="P12" s="490"/>
      <c r="Q12" s="490"/>
      <c r="R12" s="490"/>
      <c r="S12" s="490"/>
      <c r="T12" s="490"/>
      <c r="U12" s="490"/>
      <c r="V12" s="490"/>
      <c r="W12" s="491"/>
      <c r="X12" s="488"/>
      <c r="Y12" s="490"/>
      <c r="Z12" s="490"/>
      <c r="AA12" s="488"/>
    </row>
    <row r="13" spans="1:27" s="2" customFormat="1" x14ac:dyDescent="0.25">
      <c r="A13" s="492"/>
      <c r="B13" s="417">
        <v>1</v>
      </c>
      <c r="C13" s="417">
        <v>1</v>
      </c>
      <c r="D13" s="493"/>
      <c r="E13" s="493"/>
      <c r="F13" s="493"/>
      <c r="G13" s="493"/>
      <c r="H13" s="493"/>
      <c r="I13" s="494" t="s">
        <v>607</v>
      </c>
      <c r="J13" s="495"/>
      <c r="K13" s="496"/>
      <c r="L13" s="628" t="e">
        <f>L14</f>
        <v>#REF!</v>
      </c>
      <c r="M13" s="449"/>
      <c r="N13" s="449"/>
      <c r="O13" s="436">
        <f>O14</f>
        <v>52510500</v>
      </c>
      <c r="P13" s="436"/>
      <c r="Q13" s="436">
        <f>Q14</f>
        <v>52510500</v>
      </c>
      <c r="R13" s="436"/>
      <c r="S13" s="476"/>
      <c r="T13" s="471"/>
      <c r="U13" s="471"/>
      <c r="V13" s="471"/>
      <c r="W13" s="497"/>
      <c r="X13" s="498"/>
      <c r="Y13" s="471"/>
      <c r="Z13" s="471"/>
      <c r="AA13" s="475"/>
    </row>
    <row r="14" spans="1:27" s="2" customFormat="1" x14ac:dyDescent="0.25">
      <c r="A14" s="499"/>
      <c r="B14" s="408">
        <v>1</v>
      </c>
      <c r="C14" s="408">
        <v>1</v>
      </c>
      <c r="D14" s="408">
        <v>7</v>
      </c>
      <c r="E14" s="500"/>
      <c r="F14" s="500"/>
      <c r="G14" s="500"/>
      <c r="H14" s="500"/>
      <c r="I14" s="501" t="s">
        <v>608</v>
      </c>
      <c r="J14" s="502"/>
      <c r="K14" s="496"/>
      <c r="L14" s="628" t="e">
        <f>L15</f>
        <v>#REF!</v>
      </c>
      <c r="M14" s="449"/>
      <c r="N14" s="627"/>
      <c r="O14" s="436">
        <f>O15</f>
        <v>52510500</v>
      </c>
      <c r="P14" s="436"/>
      <c r="Q14" s="436">
        <f>Q15</f>
        <v>52510500</v>
      </c>
      <c r="R14" s="436"/>
      <c r="S14" s="476"/>
      <c r="T14" s="471"/>
      <c r="U14" s="471"/>
      <c r="V14" s="471"/>
      <c r="W14" s="497"/>
      <c r="X14" s="498"/>
      <c r="Y14" s="471"/>
      <c r="Z14" s="471"/>
      <c r="AA14" s="475"/>
    </row>
    <row r="15" spans="1:27" s="2" customFormat="1" ht="29.25" customHeight="1" x14ac:dyDescent="0.25">
      <c r="A15" s="521"/>
      <c r="B15" s="415">
        <v>1</v>
      </c>
      <c r="C15" s="415">
        <v>1</v>
      </c>
      <c r="D15" s="415">
        <v>7</v>
      </c>
      <c r="E15" s="416">
        <v>1</v>
      </c>
      <c r="F15" s="504"/>
      <c r="G15" s="504"/>
      <c r="H15" s="504"/>
      <c r="I15" s="505" t="s">
        <v>609</v>
      </c>
      <c r="J15" s="506"/>
      <c r="K15" s="507"/>
      <c r="L15" s="629" t="e">
        <f>L16+L46</f>
        <v>#REF!</v>
      </c>
      <c r="M15" s="447"/>
      <c r="N15" s="447"/>
      <c r="O15" s="446">
        <f>O16+O46</f>
        <v>52510500</v>
      </c>
      <c r="P15" s="446"/>
      <c r="Q15" s="446">
        <f>Q16+Q46</f>
        <v>52510500</v>
      </c>
      <c r="R15" s="446"/>
      <c r="S15" s="508"/>
      <c r="T15" s="509"/>
      <c r="U15" s="509"/>
      <c r="V15" s="509"/>
      <c r="W15" s="510"/>
      <c r="X15" s="511"/>
      <c r="Y15" s="509"/>
      <c r="Z15" s="509"/>
      <c r="AA15" s="511"/>
    </row>
    <row r="16" spans="1:27" s="2" customFormat="1" x14ac:dyDescent="0.25">
      <c r="A16" s="512"/>
      <c r="B16" s="418">
        <v>1</v>
      </c>
      <c r="C16" s="418">
        <v>1</v>
      </c>
      <c r="D16" s="418">
        <v>7</v>
      </c>
      <c r="E16" s="419">
        <v>1</v>
      </c>
      <c r="F16" s="419">
        <v>1</v>
      </c>
      <c r="G16" s="513"/>
      <c r="H16" s="513"/>
      <c r="I16" s="514" t="s">
        <v>610</v>
      </c>
      <c r="J16" s="515"/>
      <c r="K16" s="457"/>
      <c r="L16" s="457">
        <f>L17+L30</f>
        <v>1896</v>
      </c>
      <c r="M16" s="516"/>
      <c r="N16" s="516"/>
      <c r="O16" s="458">
        <f>O17+O30</f>
        <v>25162900</v>
      </c>
      <c r="P16" s="458"/>
      <c r="Q16" s="458">
        <f>Q17+Q30</f>
        <v>25162900</v>
      </c>
      <c r="R16" s="458"/>
      <c r="S16" s="517"/>
      <c r="T16" s="518"/>
      <c r="U16" s="518"/>
      <c r="V16" s="518"/>
      <c r="W16" s="519"/>
      <c r="X16" s="520"/>
      <c r="Y16" s="518"/>
      <c r="Z16" s="518"/>
      <c r="AA16" s="520"/>
    </row>
    <row r="17" spans="1:27" s="2" customFormat="1" ht="26.4" x14ac:dyDescent="0.25">
      <c r="A17" s="521"/>
      <c r="B17" s="415">
        <v>1</v>
      </c>
      <c r="C17" s="415">
        <v>1</v>
      </c>
      <c r="D17" s="415">
        <v>7</v>
      </c>
      <c r="E17" s="416">
        <v>1</v>
      </c>
      <c r="F17" s="416">
        <v>1</v>
      </c>
      <c r="G17" s="416">
        <v>1</v>
      </c>
      <c r="H17" s="504"/>
      <c r="I17" s="505" t="s">
        <v>611</v>
      </c>
      <c r="J17" s="506"/>
      <c r="K17" s="507"/>
      <c r="L17" s="447"/>
      <c r="M17" s="447"/>
      <c r="N17" s="447"/>
      <c r="O17" s="446">
        <f>SUM(O18:O29)</f>
        <v>5451600</v>
      </c>
      <c r="P17" s="446"/>
      <c r="Q17" s="446">
        <f>SUM(Q18:Q29)</f>
        <v>5451600</v>
      </c>
      <c r="R17" s="446"/>
      <c r="S17" s="508"/>
      <c r="T17" s="509"/>
      <c r="U17" s="509"/>
      <c r="V17" s="509"/>
      <c r="W17" s="510"/>
      <c r="X17" s="511"/>
      <c r="Y17" s="509"/>
      <c r="Z17" s="509"/>
      <c r="AA17" s="511"/>
    </row>
    <row r="18" spans="1:27" s="2" customFormat="1" ht="39.6" x14ac:dyDescent="0.25">
      <c r="A18" s="980"/>
      <c r="B18" s="980">
        <f>IFERROR(LOOKUP(2,1/ISNUMBER(SEARCH('[96]Kode Barang'!$I$2:$I$44,I18)),'[96]Kode Barang'!$B$2:$B$44),"")</f>
        <v>1</v>
      </c>
      <c r="C18" s="980">
        <f>IFERROR(LOOKUP(2,1/ISNUMBER(SEARCH('[96]Kode Barang'!$I$2:$I$44,I18)),'[96]Kode Barang'!$C$2:$C$44),"")</f>
        <v>1</v>
      </c>
      <c r="D18" s="980">
        <f>IFERROR(LOOKUP(2,1/ISNUMBER(SEARCH('[96]Kode Barang'!$I$2:$I$44,I18)),'[96]Kode Barang'!$D$2:$D$44),"")</f>
        <v>7</v>
      </c>
      <c r="E18" s="980">
        <f>IFERROR(LOOKUP(2,1/ISNUMBER(SEARCH('[96]Kode Barang'!$I$2:$I$44,I18)),'[96]Kode Barang'!$E$2:$E$44),"")</f>
        <v>1</v>
      </c>
      <c r="F18" s="980">
        <f>IFERROR(LOOKUP(2,1/ISNUMBER(SEARCH('[96]Kode Barang'!$I$2:$I$44,I18)),'[96]Kode Barang'!$F$2:$F$44),"")</f>
        <v>1</v>
      </c>
      <c r="G18" s="980">
        <f>IFERROR(LOOKUP(2,1/ISNUMBER(SEARCH('[96]Kode Barang'!$I$2:$I$44,I18)),'[96]Kode Barang'!$G$2:$G$44),"")</f>
        <v>1</v>
      </c>
      <c r="H18" s="980">
        <f>IFERROR(LOOKUP(2,1/ISNUMBER(SEARCH('[96]Kode Barang'!$I$2:$I$44,I18)),'[96]Kode Barang'!$H$2:$H$44),"")</f>
        <v>6</v>
      </c>
      <c r="I18" s="466" t="s">
        <v>939</v>
      </c>
      <c r="J18" s="979"/>
      <c r="K18" s="448"/>
      <c r="L18" s="443">
        <v>3</v>
      </c>
      <c r="M18" s="443" t="s">
        <v>941</v>
      </c>
      <c r="N18" s="426">
        <v>551300</v>
      </c>
      <c r="O18" s="426">
        <f t="shared" ref="O18:O29" si="0">L18*N18</f>
        <v>1653900</v>
      </c>
      <c r="P18" s="426"/>
      <c r="Q18" s="426">
        <f t="shared" ref="Q18:Q29" si="1">O18+P18</f>
        <v>1653900</v>
      </c>
      <c r="R18" s="426">
        <f t="shared" ref="R18:R29" si="2">Q18/L18</f>
        <v>551300</v>
      </c>
      <c r="S18" s="444" t="s">
        <v>942</v>
      </c>
      <c r="T18" s="429" t="s">
        <v>944</v>
      </c>
      <c r="U18" s="427" t="s">
        <v>943</v>
      </c>
      <c r="V18" s="429" t="s">
        <v>945</v>
      </c>
      <c r="W18" s="482" t="s">
        <v>946</v>
      </c>
      <c r="X18" s="431" t="s">
        <v>546</v>
      </c>
      <c r="Y18" s="429" t="s">
        <v>817</v>
      </c>
      <c r="Z18" s="981" t="s">
        <v>1081</v>
      </c>
      <c r="AA18" s="431" t="s">
        <v>60</v>
      </c>
    </row>
    <row r="19" spans="1:27" s="2" customFormat="1" ht="39.6" x14ac:dyDescent="0.25">
      <c r="A19" s="978"/>
      <c r="B19" s="980">
        <f>IFERROR(LOOKUP(2,1/ISNUMBER(SEARCH('[96]Kode Barang'!$I$2:$I$44,I19)),'[96]Kode Barang'!$B$2:$B$44),"")</f>
        <v>1</v>
      </c>
      <c r="C19" s="980">
        <f>IFERROR(LOOKUP(2,1/ISNUMBER(SEARCH('[96]Kode Barang'!$I$2:$I$44,I19)),'[96]Kode Barang'!$C$2:$C$44),"")</f>
        <v>1</v>
      </c>
      <c r="D19" s="980">
        <f>IFERROR(LOOKUP(2,1/ISNUMBER(SEARCH('[96]Kode Barang'!$I$2:$I$44,I19)),'[96]Kode Barang'!$D$2:$D$44),"")</f>
        <v>7</v>
      </c>
      <c r="E19" s="980">
        <f>IFERROR(LOOKUP(2,1/ISNUMBER(SEARCH('[96]Kode Barang'!$I$2:$I$44,I19)),'[96]Kode Barang'!$E$2:$E$44),"")</f>
        <v>1</v>
      </c>
      <c r="F19" s="980">
        <f>IFERROR(LOOKUP(2,1/ISNUMBER(SEARCH('[96]Kode Barang'!$I$2:$I$44,I19)),'[96]Kode Barang'!$F$2:$F$44),"")</f>
        <v>1</v>
      </c>
      <c r="G19" s="980">
        <f>IFERROR(LOOKUP(2,1/ISNUMBER(SEARCH('[96]Kode Barang'!$I$2:$I$44,I19)),'[96]Kode Barang'!$G$2:$G$44),"")</f>
        <v>1</v>
      </c>
      <c r="H19" s="980">
        <f>IFERROR(LOOKUP(2,1/ISNUMBER(SEARCH('[96]Kode Barang'!$I$2:$I$44,I19)),'[96]Kode Barang'!$H$2:$H$44),"")</f>
        <v>6</v>
      </c>
      <c r="I19" s="466" t="s">
        <v>948</v>
      </c>
      <c r="J19" s="979"/>
      <c r="K19" s="448"/>
      <c r="L19" s="443">
        <v>9</v>
      </c>
      <c r="M19" s="443" t="s">
        <v>941</v>
      </c>
      <c r="N19" s="640">
        <v>76700</v>
      </c>
      <c r="O19" s="426">
        <f t="shared" si="0"/>
        <v>690300</v>
      </c>
      <c r="P19" s="426"/>
      <c r="Q19" s="426">
        <f t="shared" si="1"/>
        <v>690300</v>
      </c>
      <c r="R19" s="426">
        <f t="shared" si="2"/>
        <v>76700</v>
      </c>
      <c r="S19" s="444" t="s">
        <v>942</v>
      </c>
      <c r="T19" s="429" t="s">
        <v>944</v>
      </c>
      <c r="U19" s="427" t="s">
        <v>943</v>
      </c>
      <c r="V19" s="429" t="s">
        <v>945</v>
      </c>
      <c r="W19" s="482" t="s">
        <v>946</v>
      </c>
      <c r="X19" s="431" t="s">
        <v>546</v>
      </c>
      <c r="Y19" s="429" t="s">
        <v>817</v>
      </c>
      <c r="Z19" s="981" t="s">
        <v>951</v>
      </c>
      <c r="AA19" s="431" t="s">
        <v>60</v>
      </c>
    </row>
    <row r="20" spans="1:27" s="2" customFormat="1" ht="39.6" x14ac:dyDescent="0.25">
      <c r="A20" s="978"/>
      <c r="B20" s="980">
        <f>IFERROR(LOOKUP(2,1/ISNUMBER(SEARCH('[96]Kode Barang'!$I$2:$I$44,I20)),'[96]Kode Barang'!$B$2:$B$44),"")</f>
        <v>1</v>
      </c>
      <c r="C20" s="980">
        <f>IFERROR(LOOKUP(2,1/ISNUMBER(SEARCH('[96]Kode Barang'!$I$2:$I$44,I20)),'[96]Kode Barang'!$C$2:$C$44),"")</f>
        <v>1</v>
      </c>
      <c r="D20" s="980">
        <f>IFERROR(LOOKUP(2,1/ISNUMBER(SEARCH('[96]Kode Barang'!$I$2:$I$44,I20)),'[96]Kode Barang'!$D$2:$D$44),"")</f>
        <v>7</v>
      </c>
      <c r="E20" s="980">
        <f>IFERROR(LOOKUP(2,1/ISNUMBER(SEARCH('[96]Kode Barang'!$I$2:$I$44,I20)),'[96]Kode Barang'!$E$2:$E$44),"")</f>
        <v>1</v>
      </c>
      <c r="F20" s="980">
        <f>IFERROR(LOOKUP(2,1/ISNUMBER(SEARCH('[96]Kode Barang'!$I$2:$I$44,I20)),'[96]Kode Barang'!$F$2:$F$44),"")</f>
        <v>1</v>
      </c>
      <c r="G20" s="980">
        <f>IFERROR(LOOKUP(2,1/ISNUMBER(SEARCH('[96]Kode Barang'!$I$2:$I$44,I20)),'[96]Kode Barang'!$G$2:$G$44),"")</f>
        <v>1</v>
      </c>
      <c r="H20" s="980">
        <f>IFERROR(LOOKUP(2,1/ISNUMBER(SEARCH('[96]Kode Barang'!$I$2:$I$44,I20)),'[96]Kode Barang'!$H$2:$H$44),"")</f>
        <v>6</v>
      </c>
      <c r="I20" s="466" t="s">
        <v>939</v>
      </c>
      <c r="J20" s="979"/>
      <c r="K20" s="448"/>
      <c r="L20" s="443">
        <v>1</v>
      </c>
      <c r="M20" s="443" t="s">
        <v>941</v>
      </c>
      <c r="N20" s="640">
        <v>551300</v>
      </c>
      <c r="O20" s="426">
        <f t="shared" si="0"/>
        <v>551300</v>
      </c>
      <c r="P20" s="426"/>
      <c r="Q20" s="426">
        <f t="shared" si="1"/>
        <v>551300</v>
      </c>
      <c r="R20" s="426">
        <f t="shared" si="2"/>
        <v>551300</v>
      </c>
      <c r="S20" s="444" t="s">
        <v>942</v>
      </c>
      <c r="T20" s="429" t="s">
        <v>944</v>
      </c>
      <c r="U20" s="427" t="s">
        <v>943</v>
      </c>
      <c r="V20" s="429" t="s">
        <v>945</v>
      </c>
      <c r="W20" s="482" t="s">
        <v>946</v>
      </c>
      <c r="X20" s="431" t="s">
        <v>546</v>
      </c>
      <c r="Y20" s="429" t="s">
        <v>817</v>
      </c>
      <c r="Z20" s="981" t="s">
        <v>951</v>
      </c>
      <c r="AA20" s="431" t="s">
        <v>60</v>
      </c>
    </row>
    <row r="21" spans="1:27" s="2" customFormat="1" ht="39.6" x14ac:dyDescent="0.25">
      <c r="A21" s="980"/>
      <c r="B21" s="980">
        <f>IFERROR(LOOKUP(2,1/ISNUMBER(SEARCH('[96]Kode Barang'!$I$2:$I$44,I21)),'[96]Kode Barang'!$B$2:$B$44),"")</f>
        <v>1</v>
      </c>
      <c r="C21" s="980">
        <f>IFERROR(LOOKUP(2,1/ISNUMBER(SEARCH('[96]Kode Barang'!$I$2:$I$44,I21)),'[96]Kode Barang'!$C$2:$C$44),"")</f>
        <v>1</v>
      </c>
      <c r="D21" s="980">
        <f>IFERROR(LOOKUP(2,1/ISNUMBER(SEARCH('[96]Kode Barang'!$I$2:$I$44,I21)),'[96]Kode Barang'!$D$2:$D$44),"")</f>
        <v>7</v>
      </c>
      <c r="E21" s="980">
        <f>IFERROR(LOOKUP(2,1/ISNUMBER(SEARCH('[96]Kode Barang'!$I$2:$I$44,I21)),'[96]Kode Barang'!$E$2:$E$44),"")</f>
        <v>1</v>
      </c>
      <c r="F21" s="980">
        <f>IFERROR(LOOKUP(2,1/ISNUMBER(SEARCH('[96]Kode Barang'!$I$2:$I$44,I21)),'[96]Kode Barang'!$F$2:$F$44),"")</f>
        <v>1</v>
      </c>
      <c r="G21" s="980">
        <f>IFERROR(LOOKUP(2,1/ISNUMBER(SEARCH('[96]Kode Barang'!$I$2:$I$44,I21)),'[96]Kode Barang'!$G$2:$G$44),"")</f>
        <v>1</v>
      </c>
      <c r="H21" s="980">
        <f>IFERROR(LOOKUP(2,1/ISNUMBER(SEARCH('[96]Kode Barang'!$I$2:$I$44,I21)),'[96]Kode Barang'!$H$2:$H$44),"")</f>
        <v>22</v>
      </c>
      <c r="I21" s="466" t="s">
        <v>937</v>
      </c>
      <c r="J21" s="979"/>
      <c r="K21" s="448"/>
      <c r="L21" s="443">
        <v>5</v>
      </c>
      <c r="M21" s="443" t="s">
        <v>18</v>
      </c>
      <c r="N21" s="640">
        <v>28900</v>
      </c>
      <c r="O21" s="426">
        <f t="shared" si="0"/>
        <v>144500</v>
      </c>
      <c r="P21" s="426"/>
      <c r="Q21" s="426">
        <f t="shared" si="1"/>
        <v>144500</v>
      </c>
      <c r="R21" s="426">
        <f t="shared" si="2"/>
        <v>28900</v>
      </c>
      <c r="S21" s="444" t="s">
        <v>942</v>
      </c>
      <c r="T21" s="429" t="s">
        <v>944</v>
      </c>
      <c r="U21" s="427" t="s">
        <v>943</v>
      </c>
      <c r="V21" s="429" t="s">
        <v>945</v>
      </c>
      <c r="W21" s="482" t="s">
        <v>946</v>
      </c>
      <c r="X21" s="431" t="s">
        <v>546</v>
      </c>
      <c r="Y21" s="429" t="s">
        <v>817</v>
      </c>
      <c r="Z21" s="981" t="s">
        <v>951</v>
      </c>
      <c r="AA21" s="431" t="s">
        <v>60</v>
      </c>
    </row>
    <row r="22" spans="1:27" s="2" customFormat="1" ht="39.6" x14ac:dyDescent="0.25">
      <c r="A22" s="978"/>
      <c r="B22" s="980">
        <f>IFERROR(LOOKUP(2,1/ISNUMBER(SEARCH('[96]Kode Barang'!$I$2:$I$44,I22)),'[96]Kode Barang'!$B$2:$B$44),"")</f>
        <v>1</v>
      </c>
      <c r="C22" s="980">
        <f>IFERROR(LOOKUP(2,1/ISNUMBER(SEARCH('[96]Kode Barang'!$I$2:$I$44,I22)),'[96]Kode Barang'!$C$2:$C$44),"")</f>
        <v>1</v>
      </c>
      <c r="D22" s="980">
        <f>IFERROR(LOOKUP(2,1/ISNUMBER(SEARCH('[96]Kode Barang'!$I$2:$I$44,I22)),'[96]Kode Barang'!$D$2:$D$44),"")</f>
        <v>7</v>
      </c>
      <c r="E22" s="980">
        <f>IFERROR(LOOKUP(2,1/ISNUMBER(SEARCH('[96]Kode Barang'!$I$2:$I$44,I22)),'[96]Kode Barang'!$E$2:$E$44),"")</f>
        <v>1</v>
      </c>
      <c r="F22" s="980">
        <f>IFERROR(LOOKUP(2,1/ISNUMBER(SEARCH('[96]Kode Barang'!$I$2:$I$44,I22)),'[96]Kode Barang'!$F$2:$F$44),"")</f>
        <v>1</v>
      </c>
      <c r="G22" s="980">
        <f>IFERROR(LOOKUP(2,1/ISNUMBER(SEARCH('[96]Kode Barang'!$I$2:$I$44,I22)),'[96]Kode Barang'!$G$2:$G$44),"")</f>
        <v>1</v>
      </c>
      <c r="H22" s="980">
        <f>IFERROR(LOOKUP(2,1/ISNUMBER(SEARCH('[96]Kode Barang'!$I$2:$I$44,I22)),'[96]Kode Barang'!$H$2:$H$44),"")</f>
        <v>22</v>
      </c>
      <c r="I22" s="466" t="s">
        <v>940</v>
      </c>
      <c r="J22" s="979"/>
      <c r="K22" s="448"/>
      <c r="L22" s="443">
        <v>5</v>
      </c>
      <c r="M22" s="443" t="s">
        <v>18</v>
      </c>
      <c r="N22" s="640">
        <v>10500</v>
      </c>
      <c r="O22" s="426">
        <f t="shared" si="0"/>
        <v>52500</v>
      </c>
      <c r="P22" s="426"/>
      <c r="Q22" s="426">
        <f t="shared" si="1"/>
        <v>52500</v>
      </c>
      <c r="R22" s="426">
        <f t="shared" si="2"/>
        <v>10500</v>
      </c>
      <c r="S22" s="444" t="s">
        <v>942</v>
      </c>
      <c r="T22" s="429" t="s">
        <v>944</v>
      </c>
      <c r="U22" s="427" t="s">
        <v>943</v>
      </c>
      <c r="V22" s="429" t="s">
        <v>945</v>
      </c>
      <c r="W22" s="482" t="s">
        <v>946</v>
      </c>
      <c r="X22" s="431" t="s">
        <v>546</v>
      </c>
      <c r="Y22" s="429" t="s">
        <v>817</v>
      </c>
      <c r="Z22" s="981" t="s">
        <v>951</v>
      </c>
      <c r="AA22" s="431" t="s">
        <v>60</v>
      </c>
    </row>
    <row r="23" spans="1:27" s="2" customFormat="1" ht="39.6" x14ac:dyDescent="0.25">
      <c r="A23" s="978"/>
      <c r="B23" s="980">
        <f>IFERROR(LOOKUP(2,1/ISNUMBER(SEARCH('[96]Kode Barang'!$I$2:$I$44,I23)),'[96]Kode Barang'!$B$2:$B$44),"")</f>
        <v>1</v>
      </c>
      <c r="C23" s="980">
        <f>IFERROR(LOOKUP(2,1/ISNUMBER(SEARCH('[96]Kode Barang'!$I$2:$I$44,I23)),'[96]Kode Barang'!$C$2:$C$44),"")</f>
        <v>1</v>
      </c>
      <c r="D23" s="980">
        <f>IFERROR(LOOKUP(2,1/ISNUMBER(SEARCH('[96]Kode Barang'!$I$2:$I$44,I23)),'[96]Kode Barang'!$D$2:$D$44),"")</f>
        <v>7</v>
      </c>
      <c r="E23" s="980">
        <f>IFERROR(LOOKUP(2,1/ISNUMBER(SEARCH('[96]Kode Barang'!$I$2:$I$44,I23)),'[96]Kode Barang'!$E$2:$E$44),"")</f>
        <v>1</v>
      </c>
      <c r="F23" s="980">
        <f>IFERROR(LOOKUP(2,1/ISNUMBER(SEARCH('[96]Kode Barang'!$I$2:$I$44,I23)),'[96]Kode Barang'!$F$2:$F$44),"")</f>
        <v>1</v>
      </c>
      <c r="G23" s="980">
        <f>IFERROR(LOOKUP(2,1/ISNUMBER(SEARCH('[96]Kode Barang'!$I$2:$I$44,I23)),'[96]Kode Barang'!$G$2:$G$44),"")</f>
        <v>1</v>
      </c>
      <c r="H23" s="980">
        <f>IFERROR(LOOKUP(2,1/ISNUMBER(SEARCH('[96]Kode Barang'!$I$2:$I$44,I23)),'[96]Kode Barang'!$H$2:$H$44),"")</f>
        <v>22</v>
      </c>
      <c r="I23" s="466" t="s">
        <v>949</v>
      </c>
      <c r="J23" s="979"/>
      <c r="K23" s="448"/>
      <c r="L23" s="443">
        <v>10</v>
      </c>
      <c r="M23" s="443" t="s">
        <v>18</v>
      </c>
      <c r="N23" s="640">
        <v>7900</v>
      </c>
      <c r="O23" s="426">
        <f t="shared" si="0"/>
        <v>79000</v>
      </c>
      <c r="P23" s="426"/>
      <c r="Q23" s="426">
        <f t="shared" si="1"/>
        <v>79000</v>
      </c>
      <c r="R23" s="426">
        <f t="shared" si="2"/>
        <v>7900</v>
      </c>
      <c r="S23" s="444" t="s">
        <v>942</v>
      </c>
      <c r="T23" s="429" t="s">
        <v>944</v>
      </c>
      <c r="U23" s="427" t="s">
        <v>943</v>
      </c>
      <c r="V23" s="429" t="s">
        <v>945</v>
      </c>
      <c r="W23" s="482" t="s">
        <v>946</v>
      </c>
      <c r="X23" s="431" t="s">
        <v>546</v>
      </c>
      <c r="Y23" s="429" t="s">
        <v>817</v>
      </c>
      <c r="Z23" s="981" t="s">
        <v>951</v>
      </c>
      <c r="AA23" s="431" t="s">
        <v>60</v>
      </c>
    </row>
    <row r="24" spans="1:27" s="2" customFormat="1" ht="39.6" x14ac:dyDescent="0.25">
      <c r="A24" s="978"/>
      <c r="B24" s="980">
        <f>IFERROR(LOOKUP(2,1/ISNUMBER(SEARCH('[96]Kode Barang'!$I$2:$I$44,I24)),'[96]Kode Barang'!$B$2:$B$44),"")</f>
        <v>1</v>
      </c>
      <c r="C24" s="980">
        <f>IFERROR(LOOKUP(2,1/ISNUMBER(SEARCH('[96]Kode Barang'!$I$2:$I$44,I24)),'[96]Kode Barang'!$C$2:$C$44),"")</f>
        <v>1</v>
      </c>
      <c r="D24" s="980">
        <f>IFERROR(LOOKUP(2,1/ISNUMBER(SEARCH('[96]Kode Barang'!$I$2:$I$44,I24)),'[96]Kode Barang'!$D$2:$D$44),"")</f>
        <v>7</v>
      </c>
      <c r="E24" s="980">
        <f>IFERROR(LOOKUP(2,1/ISNUMBER(SEARCH('[96]Kode Barang'!$I$2:$I$44,I24)),'[96]Kode Barang'!$E$2:$E$44),"")</f>
        <v>1</v>
      </c>
      <c r="F24" s="980">
        <f>IFERROR(LOOKUP(2,1/ISNUMBER(SEARCH('[96]Kode Barang'!$I$2:$I$44,I24)),'[96]Kode Barang'!$F$2:$F$44),"")</f>
        <v>1</v>
      </c>
      <c r="G24" s="980">
        <f>IFERROR(LOOKUP(2,1/ISNUMBER(SEARCH('[96]Kode Barang'!$I$2:$I$44,I24)),'[96]Kode Barang'!$G$2:$G$44),"")</f>
        <v>1</v>
      </c>
      <c r="H24" s="980">
        <f>IFERROR(LOOKUP(2,1/ISNUMBER(SEARCH('[96]Kode Barang'!$I$2:$I$44,I24)),'[96]Kode Barang'!$H$2:$H$44),"")</f>
        <v>22</v>
      </c>
      <c r="I24" s="466" t="s">
        <v>950</v>
      </c>
      <c r="J24" s="979"/>
      <c r="K24" s="448"/>
      <c r="L24" s="443">
        <v>12</v>
      </c>
      <c r="M24" s="443" t="s">
        <v>18</v>
      </c>
      <c r="N24" s="640">
        <v>26300</v>
      </c>
      <c r="O24" s="426">
        <f t="shared" si="0"/>
        <v>315600</v>
      </c>
      <c r="P24" s="426"/>
      <c r="Q24" s="426">
        <f t="shared" si="1"/>
        <v>315600</v>
      </c>
      <c r="R24" s="426">
        <f t="shared" si="2"/>
        <v>26300</v>
      </c>
      <c r="S24" s="444" t="s">
        <v>942</v>
      </c>
      <c r="T24" s="429" t="s">
        <v>944</v>
      </c>
      <c r="U24" s="427" t="s">
        <v>943</v>
      </c>
      <c r="V24" s="429" t="s">
        <v>945</v>
      </c>
      <c r="W24" s="482" t="s">
        <v>946</v>
      </c>
      <c r="X24" s="431" t="s">
        <v>546</v>
      </c>
      <c r="Y24" s="429" t="s">
        <v>817</v>
      </c>
      <c r="Z24" s="981" t="s">
        <v>951</v>
      </c>
      <c r="AA24" s="431" t="s">
        <v>60</v>
      </c>
    </row>
    <row r="25" spans="1:27" s="2" customFormat="1" ht="39.6" x14ac:dyDescent="0.25">
      <c r="A25" s="978"/>
      <c r="B25" s="980">
        <f>IFERROR(LOOKUP(2,1/ISNUMBER(SEARCH('[96]Kode Barang'!$I$2:$I$44,I25)),'[96]Kode Barang'!$B$2:$B$44),"")</f>
        <v>1</v>
      </c>
      <c r="C25" s="980">
        <f>IFERROR(LOOKUP(2,1/ISNUMBER(SEARCH('[96]Kode Barang'!$I$2:$I$44,I25)),'[96]Kode Barang'!$C$2:$C$44),"")</f>
        <v>1</v>
      </c>
      <c r="D25" s="980">
        <f>IFERROR(LOOKUP(2,1/ISNUMBER(SEARCH('[96]Kode Barang'!$I$2:$I$44,I25)),'[96]Kode Barang'!$D$2:$D$44),"")</f>
        <v>7</v>
      </c>
      <c r="E25" s="980">
        <f>IFERROR(LOOKUP(2,1/ISNUMBER(SEARCH('[96]Kode Barang'!$I$2:$I$44,I25)),'[96]Kode Barang'!$E$2:$E$44),"")</f>
        <v>1</v>
      </c>
      <c r="F25" s="980">
        <f>IFERROR(LOOKUP(2,1/ISNUMBER(SEARCH('[96]Kode Barang'!$I$2:$I$44,I25)),'[96]Kode Barang'!$F$2:$F$44),"")</f>
        <v>1</v>
      </c>
      <c r="G25" s="980">
        <f>IFERROR(LOOKUP(2,1/ISNUMBER(SEARCH('[96]Kode Barang'!$I$2:$I$44,I25)),'[96]Kode Barang'!$G$2:$G$44),"")</f>
        <v>1</v>
      </c>
      <c r="H25" s="980">
        <f>IFERROR(LOOKUP(2,1/ISNUMBER(SEARCH('[96]Kode Barang'!$I$2:$I$44,I25)),'[96]Kode Barang'!$H$2:$H$44),"")</f>
        <v>6</v>
      </c>
      <c r="I25" s="466" t="s">
        <v>938</v>
      </c>
      <c r="J25" s="979"/>
      <c r="K25" s="448"/>
      <c r="L25" s="443">
        <v>6</v>
      </c>
      <c r="M25" s="443" t="s">
        <v>941</v>
      </c>
      <c r="N25" s="640">
        <v>76700</v>
      </c>
      <c r="O25" s="426">
        <f t="shared" si="0"/>
        <v>460200</v>
      </c>
      <c r="P25" s="426"/>
      <c r="Q25" s="426">
        <f t="shared" si="1"/>
        <v>460200</v>
      </c>
      <c r="R25" s="426">
        <f t="shared" si="2"/>
        <v>76700</v>
      </c>
      <c r="S25" s="444" t="s">
        <v>942</v>
      </c>
      <c r="T25" s="429" t="s">
        <v>944</v>
      </c>
      <c r="U25" s="427" t="s">
        <v>943</v>
      </c>
      <c r="V25" s="429" t="s">
        <v>945</v>
      </c>
      <c r="W25" s="482" t="s">
        <v>946</v>
      </c>
      <c r="X25" s="431" t="s">
        <v>546</v>
      </c>
      <c r="Y25" s="429" t="s">
        <v>817</v>
      </c>
      <c r="Z25" s="981" t="s">
        <v>947</v>
      </c>
      <c r="AA25" s="431" t="s">
        <v>60</v>
      </c>
    </row>
    <row r="26" spans="1:27" s="2" customFormat="1" ht="39.6" x14ac:dyDescent="0.25">
      <c r="A26" s="978"/>
      <c r="B26" s="980">
        <f>IFERROR(LOOKUP(2,1/ISNUMBER(SEARCH('[96]Kode Barang'!$I$2:$I$44,I26)),'[96]Kode Barang'!$B$2:$B$44),"")</f>
        <v>1</v>
      </c>
      <c r="C26" s="980">
        <f>IFERROR(LOOKUP(2,1/ISNUMBER(SEARCH('[96]Kode Barang'!$I$2:$I$44,I26)),'[96]Kode Barang'!$C$2:$C$44),"")</f>
        <v>1</v>
      </c>
      <c r="D26" s="980">
        <f>IFERROR(LOOKUP(2,1/ISNUMBER(SEARCH('[96]Kode Barang'!$I$2:$I$44,I26)),'[96]Kode Barang'!$D$2:$D$44),"")</f>
        <v>7</v>
      </c>
      <c r="E26" s="980">
        <f>IFERROR(LOOKUP(2,1/ISNUMBER(SEARCH('[96]Kode Barang'!$I$2:$I$44,I26)),'[96]Kode Barang'!$E$2:$E$44),"")</f>
        <v>1</v>
      </c>
      <c r="F26" s="980">
        <f>IFERROR(LOOKUP(2,1/ISNUMBER(SEARCH('[96]Kode Barang'!$I$2:$I$44,I26)),'[96]Kode Barang'!$F$2:$F$44),"")</f>
        <v>1</v>
      </c>
      <c r="G26" s="980">
        <f>IFERROR(LOOKUP(2,1/ISNUMBER(SEARCH('[96]Kode Barang'!$I$2:$I$44,I26)),'[96]Kode Barang'!$G$2:$G$44),"")</f>
        <v>1</v>
      </c>
      <c r="H26" s="980">
        <f>IFERROR(LOOKUP(2,1/ISNUMBER(SEARCH('[96]Kode Barang'!$I$2:$I$44,I26)),'[96]Kode Barang'!$H$2:$H$44),"")</f>
        <v>6</v>
      </c>
      <c r="I26" s="466" t="s">
        <v>938</v>
      </c>
      <c r="J26" s="979"/>
      <c r="K26" s="448"/>
      <c r="L26" s="443">
        <v>1</v>
      </c>
      <c r="M26" s="443" t="s">
        <v>941</v>
      </c>
      <c r="N26" s="640">
        <v>551300</v>
      </c>
      <c r="O26" s="426">
        <f t="shared" si="0"/>
        <v>551300</v>
      </c>
      <c r="P26" s="426"/>
      <c r="Q26" s="426">
        <f t="shared" si="1"/>
        <v>551300</v>
      </c>
      <c r="R26" s="426">
        <f t="shared" si="2"/>
        <v>551300</v>
      </c>
      <c r="S26" s="444" t="s">
        <v>942</v>
      </c>
      <c r="T26" s="429" t="s">
        <v>944</v>
      </c>
      <c r="U26" s="427" t="s">
        <v>943</v>
      </c>
      <c r="V26" s="429" t="s">
        <v>945</v>
      </c>
      <c r="W26" s="482" t="s">
        <v>946</v>
      </c>
      <c r="X26" s="431" t="s">
        <v>546</v>
      </c>
      <c r="Y26" s="429" t="s">
        <v>817</v>
      </c>
      <c r="Z26" s="981" t="s">
        <v>947</v>
      </c>
      <c r="AA26" s="431" t="s">
        <v>60</v>
      </c>
    </row>
    <row r="27" spans="1:27" s="2" customFormat="1" ht="39.6" x14ac:dyDescent="0.25">
      <c r="A27" s="980"/>
      <c r="B27" s="980">
        <f>IFERROR(LOOKUP(2,1/ISNUMBER(SEARCH('[96]Kode Barang'!$I$2:$I$44,I27)),'[96]Kode Barang'!$B$2:$B$44),"")</f>
        <v>1</v>
      </c>
      <c r="C27" s="980">
        <f>IFERROR(LOOKUP(2,1/ISNUMBER(SEARCH('[96]Kode Barang'!$I$2:$I$44,I27)),'[96]Kode Barang'!$C$2:$C$44),"")</f>
        <v>1</v>
      </c>
      <c r="D27" s="980">
        <f>IFERROR(LOOKUP(2,1/ISNUMBER(SEARCH('[96]Kode Barang'!$I$2:$I$44,I27)),'[96]Kode Barang'!$D$2:$D$44),"")</f>
        <v>7</v>
      </c>
      <c r="E27" s="980">
        <f>IFERROR(LOOKUP(2,1/ISNUMBER(SEARCH('[96]Kode Barang'!$I$2:$I$44,I27)),'[96]Kode Barang'!$E$2:$E$44),"")</f>
        <v>1</v>
      </c>
      <c r="F27" s="980">
        <f>IFERROR(LOOKUP(2,1/ISNUMBER(SEARCH('[96]Kode Barang'!$I$2:$I$44,I27)),'[96]Kode Barang'!$F$2:$F$44),"")</f>
        <v>1</v>
      </c>
      <c r="G27" s="980">
        <f>IFERROR(LOOKUP(2,1/ISNUMBER(SEARCH('[96]Kode Barang'!$I$2:$I$44,I27)),'[96]Kode Barang'!$G$2:$G$44),"")</f>
        <v>1</v>
      </c>
      <c r="H27" s="980">
        <f>IFERROR(LOOKUP(2,1/ISNUMBER(SEARCH('[96]Kode Barang'!$I$2:$I$44,I27)),'[96]Kode Barang'!$H$2:$H$44),"")</f>
        <v>21</v>
      </c>
      <c r="I27" s="466" t="s">
        <v>936</v>
      </c>
      <c r="J27" s="979"/>
      <c r="K27" s="448"/>
      <c r="L27" s="443">
        <v>12</v>
      </c>
      <c r="M27" s="443" t="s">
        <v>941</v>
      </c>
      <c r="N27" s="640">
        <v>63000</v>
      </c>
      <c r="O27" s="426">
        <f t="shared" si="0"/>
        <v>756000</v>
      </c>
      <c r="P27" s="426"/>
      <c r="Q27" s="426">
        <f t="shared" si="1"/>
        <v>756000</v>
      </c>
      <c r="R27" s="426">
        <f t="shared" si="2"/>
        <v>63000</v>
      </c>
      <c r="S27" s="444" t="s">
        <v>942</v>
      </c>
      <c r="T27" s="429" t="s">
        <v>944</v>
      </c>
      <c r="U27" s="427" t="s">
        <v>943</v>
      </c>
      <c r="V27" s="429" t="s">
        <v>945</v>
      </c>
      <c r="W27" s="482" t="s">
        <v>946</v>
      </c>
      <c r="X27" s="431" t="s">
        <v>546</v>
      </c>
      <c r="Y27" s="429" t="s">
        <v>817</v>
      </c>
      <c r="Z27" s="981" t="s">
        <v>947</v>
      </c>
      <c r="AA27" s="431" t="s">
        <v>60</v>
      </c>
    </row>
    <row r="28" spans="1:27" s="2" customFormat="1" ht="39.6" x14ac:dyDescent="0.25">
      <c r="A28" s="978"/>
      <c r="B28" s="980">
        <f>IFERROR(LOOKUP(2,1/ISNUMBER(SEARCH('[96]Kode Barang'!$I$2:$I$44,I28)),'[96]Kode Barang'!$B$2:$B$44),"")</f>
        <v>1</v>
      </c>
      <c r="C28" s="980">
        <f>IFERROR(LOOKUP(2,1/ISNUMBER(SEARCH('[96]Kode Barang'!$I$2:$I$44,I28)),'[96]Kode Barang'!$C$2:$C$44),"")</f>
        <v>1</v>
      </c>
      <c r="D28" s="980">
        <f>IFERROR(LOOKUP(2,1/ISNUMBER(SEARCH('[96]Kode Barang'!$I$2:$I$44,I28)),'[96]Kode Barang'!$D$2:$D$44),"")</f>
        <v>7</v>
      </c>
      <c r="E28" s="980">
        <f>IFERROR(LOOKUP(2,1/ISNUMBER(SEARCH('[96]Kode Barang'!$I$2:$I$44,I28)),'[96]Kode Barang'!$E$2:$E$44),"")</f>
        <v>1</v>
      </c>
      <c r="F28" s="980">
        <f>IFERROR(LOOKUP(2,1/ISNUMBER(SEARCH('[96]Kode Barang'!$I$2:$I$44,I28)),'[96]Kode Barang'!$F$2:$F$44),"")</f>
        <v>1</v>
      </c>
      <c r="G28" s="980">
        <f>IFERROR(LOOKUP(2,1/ISNUMBER(SEARCH('[96]Kode Barang'!$I$2:$I$44,I28)),'[96]Kode Barang'!$G$2:$G$44),"")</f>
        <v>1</v>
      </c>
      <c r="H28" s="980">
        <f>IFERROR(LOOKUP(2,1/ISNUMBER(SEARCH('[96]Kode Barang'!$I$2:$I$44,I28)),'[96]Kode Barang'!$H$2:$H$44),"")</f>
        <v>22</v>
      </c>
      <c r="I28" s="466" t="s">
        <v>937</v>
      </c>
      <c r="J28" s="979"/>
      <c r="K28" s="448"/>
      <c r="L28" s="443">
        <v>5</v>
      </c>
      <c r="M28" s="443" t="s">
        <v>18</v>
      </c>
      <c r="N28" s="640">
        <v>28900</v>
      </c>
      <c r="O28" s="426">
        <f t="shared" si="0"/>
        <v>144500</v>
      </c>
      <c r="P28" s="426"/>
      <c r="Q28" s="426">
        <f t="shared" si="1"/>
        <v>144500</v>
      </c>
      <c r="R28" s="426">
        <f t="shared" si="2"/>
        <v>28900</v>
      </c>
      <c r="S28" s="444" t="s">
        <v>942</v>
      </c>
      <c r="T28" s="429" t="s">
        <v>944</v>
      </c>
      <c r="U28" s="427" t="s">
        <v>943</v>
      </c>
      <c r="V28" s="429" t="s">
        <v>945</v>
      </c>
      <c r="W28" s="482" t="s">
        <v>946</v>
      </c>
      <c r="X28" s="431" t="s">
        <v>546</v>
      </c>
      <c r="Y28" s="429" t="s">
        <v>817</v>
      </c>
      <c r="Z28" s="981" t="s">
        <v>947</v>
      </c>
      <c r="AA28" s="431" t="s">
        <v>60</v>
      </c>
    </row>
    <row r="29" spans="1:27" s="2" customFormat="1" ht="39.6" x14ac:dyDescent="0.25">
      <c r="A29" s="978"/>
      <c r="B29" s="980">
        <f>IFERROR(LOOKUP(2,1/ISNUMBER(SEARCH('[96]Kode Barang'!$I$2:$I$44,I29)),'[96]Kode Barang'!$B$2:$B$44),"")</f>
        <v>1</v>
      </c>
      <c r="C29" s="980">
        <f>IFERROR(LOOKUP(2,1/ISNUMBER(SEARCH('[96]Kode Barang'!$I$2:$I$44,I29)),'[96]Kode Barang'!$C$2:$C$44),"")</f>
        <v>1</v>
      </c>
      <c r="D29" s="980">
        <f>IFERROR(LOOKUP(2,1/ISNUMBER(SEARCH('[96]Kode Barang'!$I$2:$I$44,I29)),'[96]Kode Barang'!$D$2:$D$44),"")</f>
        <v>7</v>
      </c>
      <c r="E29" s="980">
        <f>IFERROR(LOOKUP(2,1/ISNUMBER(SEARCH('[96]Kode Barang'!$I$2:$I$44,I29)),'[96]Kode Barang'!$E$2:$E$44),"")</f>
        <v>1</v>
      </c>
      <c r="F29" s="980">
        <f>IFERROR(LOOKUP(2,1/ISNUMBER(SEARCH('[96]Kode Barang'!$I$2:$I$44,I29)),'[96]Kode Barang'!$F$2:$F$44),"")</f>
        <v>1</v>
      </c>
      <c r="G29" s="980">
        <f>IFERROR(LOOKUP(2,1/ISNUMBER(SEARCH('[96]Kode Barang'!$I$2:$I$44,I29)),'[96]Kode Barang'!$G$2:$G$44),"")</f>
        <v>1</v>
      </c>
      <c r="H29" s="980">
        <f>IFERROR(LOOKUP(2,1/ISNUMBER(SEARCH('[96]Kode Barang'!$I$2:$I$44,I29)),'[96]Kode Barang'!$H$2:$H$44),"")</f>
        <v>22</v>
      </c>
      <c r="I29" s="466" t="s">
        <v>940</v>
      </c>
      <c r="J29" s="979"/>
      <c r="K29" s="448"/>
      <c r="L29" s="443">
        <v>5</v>
      </c>
      <c r="M29" s="443" t="s">
        <v>18</v>
      </c>
      <c r="N29" s="640">
        <v>10500</v>
      </c>
      <c r="O29" s="426">
        <f t="shared" si="0"/>
        <v>52500</v>
      </c>
      <c r="P29" s="426"/>
      <c r="Q29" s="426">
        <f t="shared" si="1"/>
        <v>52500</v>
      </c>
      <c r="R29" s="426">
        <f t="shared" si="2"/>
        <v>10500</v>
      </c>
      <c r="S29" s="444" t="s">
        <v>942</v>
      </c>
      <c r="T29" s="429" t="s">
        <v>944</v>
      </c>
      <c r="U29" s="427" t="s">
        <v>943</v>
      </c>
      <c r="V29" s="429" t="s">
        <v>945</v>
      </c>
      <c r="W29" s="482" t="s">
        <v>946</v>
      </c>
      <c r="X29" s="431" t="s">
        <v>546</v>
      </c>
      <c r="Y29" s="429" t="s">
        <v>817</v>
      </c>
      <c r="Z29" s="981" t="s">
        <v>947</v>
      </c>
      <c r="AA29" s="431" t="s">
        <v>60</v>
      </c>
    </row>
    <row r="30" spans="1:27" s="2" customFormat="1" ht="26.4" x14ac:dyDescent="0.25">
      <c r="A30" s="521"/>
      <c r="B30" s="1004">
        <v>1</v>
      </c>
      <c r="C30" s="1004">
        <v>1</v>
      </c>
      <c r="D30" s="1004">
        <v>7</v>
      </c>
      <c r="E30" s="1005">
        <v>1</v>
      </c>
      <c r="F30" s="1005">
        <v>1</v>
      </c>
      <c r="G30" s="1005">
        <v>4</v>
      </c>
      <c r="H30" s="1006"/>
      <c r="I30" s="1007" t="s">
        <v>606</v>
      </c>
      <c r="J30" s="506"/>
      <c r="K30" s="507"/>
      <c r="L30" s="447">
        <f>SUM(L31:L45)</f>
        <v>1896</v>
      </c>
      <c r="M30" s="447"/>
      <c r="N30" s="447"/>
      <c r="O30" s="446">
        <f>SUM(O31:O45)</f>
        <v>19711300</v>
      </c>
      <c r="P30" s="446"/>
      <c r="Q30" s="446">
        <f>SUM(Q31:Q45)</f>
        <v>19711300</v>
      </c>
      <c r="R30" s="446"/>
      <c r="S30" s="508"/>
      <c r="T30" s="509"/>
      <c r="U30" s="509"/>
      <c r="V30" s="509"/>
      <c r="W30" s="510"/>
      <c r="X30" s="511"/>
      <c r="Y30" s="509"/>
      <c r="Z30" s="509"/>
      <c r="AA30" s="511"/>
    </row>
    <row r="31" spans="1:27" s="2" customFormat="1" ht="58.5" customHeight="1" x14ac:dyDescent="0.25">
      <c r="A31" s="958"/>
      <c r="B31" s="431">
        <f>IFERROR(LOOKUP(2,1/ISNUMBER(SEARCH('[96]Kode Barang'!$I$2:$I$44,I31)),'[96]Kode Barang'!$B$2:$B$44),"")</f>
        <v>1</v>
      </c>
      <c r="C31" s="431">
        <f>IFERROR(LOOKUP(2,1/ISNUMBER(SEARCH('[96]Kode Barang'!$I$2:$I$44,I31)),'[96]Kode Barang'!$C$2:$C$44),"")</f>
        <v>1</v>
      </c>
      <c r="D31" s="431">
        <f>IFERROR(LOOKUP(2,1/ISNUMBER(SEARCH('[96]Kode Barang'!$I$2:$I$44,I31)),'[96]Kode Barang'!$D$2:$D$44),"")</f>
        <v>7</v>
      </c>
      <c r="E31" s="431">
        <f>IFERROR(LOOKUP(2,1/ISNUMBER(SEARCH('[96]Kode Barang'!$I$2:$I$44,I31)),'[96]Kode Barang'!$E$2:$E$44),"")</f>
        <v>1</v>
      </c>
      <c r="F31" s="431">
        <f>IFERROR(LOOKUP(2,1/ISNUMBER(SEARCH('[96]Kode Barang'!$I$2:$I$44,I31)),'[96]Kode Barang'!$F$2:$F$44),"")</f>
        <v>1</v>
      </c>
      <c r="G31" s="431">
        <f>IFERROR(LOOKUP(2,1/ISNUMBER(SEARCH('[96]Kode Barang'!$I$2:$I$44,I31)),'[96]Kode Barang'!$G$2:$G$44),"")</f>
        <v>4</v>
      </c>
      <c r="H31" s="431">
        <f>IFERROR(LOOKUP(2,1/ISNUMBER(SEARCH('[96]Kode Barang'!$I$2:$I$44,I31)),'[96]Kode Barang'!$H$2:$H$44),"")</f>
        <v>1</v>
      </c>
      <c r="I31" s="1009" t="s">
        <v>63</v>
      </c>
      <c r="J31" s="524"/>
      <c r="K31" s="481"/>
      <c r="L31" s="443">
        <v>48</v>
      </c>
      <c r="M31" s="443" t="s">
        <v>544</v>
      </c>
      <c r="N31" s="445">
        <v>12100</v>
      </c>
      <c r="O31" s="426">
        <f t="shared" ref="O31:O45" si="3">N31*L31</f>
        <v>580800</v>
      </c>
      <c r="P31" s="426">
        <v>0</v>
      </c>
      <c r="Q31" s="426">
        <f t="shared" ref="Q31:Q62" si="4">O31+P31</f>
        <v>580800</v>
      </c>
      <c r="R31" s="426">
        <f t="shared" ref="R31:R45" si="5">N31</f>
        <v>12100</v>
      </c>
      <c r="S31" s="444" t="s">
        <v>786</v>
      </c>
      <c r="T31" s="429" t="s">
        <v>547</v>
      </c>
      <c r="U31" s="429" t="s">
        <v>548</v>
      </c>
      <c r="V31" s="429" t="s">
        <v>549</v>
      </c>
      <c r="W31" s="482" t="s">
        <v>924</v>
      </c>
      <c r="X31" s="431" t="s">
        <v>546</v>
      </c>
      <c r="Y31" s="427" t="s">
        <v>647</v>
      </c>
      <c r="Z31" s="427" t="s">
        <v>925</v>
      </c>
      <c r="AA31" s="431" t="s">
        <v>60</v>
      </c>
    </row>
    <row r="32" spans="1:27" s="2" customFormat="1" ht="66" x14ac:dyDescent="0.25">
      <c r="A32" s="503"/>
      <c r="B32" s="431">
        <f>IFERROR(LOOKUP(2,1/ISNUMBER(SEARCH('[96]Kode Barang'!$I$2:$I$44,I32)),'[96]Kode Barang'!$B$2:$B$44),"")</f>
        <v>1</v>
      </c>
      <c r="C32" s="431">
        <f>IFERROR(LOOKUP(2,1/ISNUMBER(SEARCH('[96]Kode Barang'!$I$2:$I$44,I32)),'[96]Kode Barang'!$C$2:$C$44),"")</f>
        <v>1</v>
      </c>
      <c r="D32" s="431">
        <f>IFERROR(LOOKUP(2,1/ISNUMBER(SEARCH('[96]Kode Barang'!$I$2:$I$44,I32)),'[96]Kode Barang'!$D$2:$D$44),"")</f>
        <v>7</v>
      </c>
      <c r="E32" s="431">
        <f>IFERROR(LOOKUP(2,1/ISNUMBER(SEARCH('[96]Kode Barang'!$I$2:$I$44,I32)),'[96]Kode Barang'!$E$2:$E$44),"")</f>
        <v>1</v>
      </c>
      <c r="F32" s="431">
        <f>IFERROR(LOOKUP(2,1/ISNUMBER(SEARCH('[96]Kode Barang'!$I$2:$I$44,I32)),'[96]Kode Barang'!$F$2:$F$44),"")</f>
        <v>1</v>
      </c>
      <c r="G32" s="431">
        <f>IFERROR(LOOKUP(2,1/ISNUMBER(SEARCH('[96]Kode Barang'!$I$2:$I$44,I32)),'[96]Kode Barang'!$G$2:$G$44),"")</f>
        <v>4</v>
      </c>
      <c r="H32" s="431">
        <f>IFERROR(LOOKUP(2,1/ISNUMBER(SEARCH('[96]Kode Barang'!$I$2:$I$44,I32)),'[96]Kode Barang'!$H$2:$H$44),"")</f>
        <v>1</v>
      </c>
      <c r="I32" s="1008" t="s">
        <v>64</v>
      </c>
      <c r="J32" s="524"/>
      <c r="K32" s="481"/>
      <c r="L32" s="443">
        <v>70</v>
      </c>
      <c r="M32" s="443" t="s">
        <v>544</v>
      </c>
      <c r="N32" s="445">
        <v>6800</v>
      </c>
      <c r="O32" s="426">
        <f t="shared" si="3"/>
        <v>476000</v>
      </c>
      <c r="P32" s="426"/>
      <c r="Q32" s="426">
        <f t="shared" si="4"/>
        <v>476000</v>
      </c>
      <c r="R32" s="426">
        <f t="shared" si="5"/>
        <v>6800</v>
      </c>
      <c r="S32" s="444" t="s">
        <v>786</v>
      </c>
      <c r="T32" s="429" t="s">
        <v>547</v>
      </c>
      <c r="U32" s="429" t="s">
        <v>548</v>
      </c>
      <c r="V32" s="429" t="s">
        <v>549</v>
      </c>
      <c r="W32" s="482" t="s">
        <v>924</v>
      </c>
      <c r="X32" s="431" t="s">
        <v>546</v>
      </c>
      <c r="Y32" s="427" t="s">
        <v>647</v>
      </c>
      <c r="Z32" s="427" t="s">
        <v>925</v>
      </c>
      <c r="AA32" s="431" t="s">
        <v>60</v>
      </c>
    </row>
    <row r="33" spans="1:27" s="2" customFormat="1" ht="58.5" customHeight="1" x14ac:dyDescent="0.25">
      <c r="A33" s="958"/>
      <c r="B33" s="431">
        <f>IFERROR(LOOKUP(2,1/ISNUMBER(SEARCH('[96]Kode Barang'!$I$2:$I$44,I33)),'[96]Kode Barang'!$B$2:$B$44),"")</f>
        <v>1</v>
      </c>
      <c r="C33" s="431">
        <f>IFERROR(LOOKUP(2,1/ISNUMBER(SEARCH('[96]Kode Barang'!$I$2:$I$44,I33)),'[96]Kode Barang'!$C$2:$C$44),"")</f>
        <v>1</v>
      </c>
      <c r="D33" s="431">
        <f>IFERROR(LOOKUP(2,1/ISNUMBER(SEARCH('[96]Kode Barang'!$I$2:$I$44,I33)),'[96]Kode Barang'!$D$2:$D$44),"")</f>
        <v>7</v>
      </c>
      <c r="E33" s="431">
        <f>IFERROR(LOOKUP(2,1/ISNUMBER(SEARCH('[96]Kode Barang'!$I$2:$I$44,I33)),'[96]Kode Barang'!$E$2:$E$44),"")</f>
        <v>1</v>
      </c>
      <c r="F33" s="431">
        <f>IFERROR(LOOKUP(2,1/ISNUMBER(SEARCH('[96]Kode Barang'!$I$2:$I$44,I33)),'[96]Kode Barang'!$F$2:$F$44),"")</f>
        <v>1</v>
      </c>
      <c r="G33" s="431">
        <f>IFERROR(LOOKUP(2,1/ISNUMBER(SEARCH('[96]Kode Barang'!$I$2:$I$44,I33)),'[96]Kode Barang'!$G$2:$G$44),"")</f>
        <v>4</v>
      </c>
      <c r="H33" s="431">
        <f>IFERROR(LOOKUP(2,1/ISNUMBER(SEARCH('[96]Kode Barang'!$I$2:$I$44,I33)),'[96]Kode Barang'!$H$2:$H$44),"")</f>
        <v>1</v>
      </c>
      <c r="I33" s="527" t="s">
        <v>63</v>
      </c>
      <c r="J33" s="524"/>
      <c r="K33" s="481"/>
      <c r="L33" s="443">
        <v>120</v>
      </c>
      <c r="M33" s="443" t="s">
        <v>544</v>
      </c>
      <c r="N33" s="445">
        <v>12100</v>
      </c>
      <c r="O33" s="426">
        <f t="shared" si="3"/>
        <v>1452000</v>
      </c>
      <c r="P33" s="426">
        <v>0</v>
      </c>
      <c r="Q33" s="426">
        <f t="shared" si="4"/>
        <v>1452000</v>
      </c>
      <c r="R33" s="426">
        <f t="shared" si="5"/>
        <v>12100</v>
      </c>
      <c r="S33" s="444" t="s">
        <v>786</v>
      </c>
      <c r="T33" s="429" t="s">
        <v>547</v>
      </c>
      <c r="U33" s="429" t="s">
        <v>548</v>
      </c>
      <c r="V33" s="429" t="s">
        <v>549</v>
      </c>
      <c r="W33" s="482" t="s">
        <v>924</v>
      </c>
      <c r="X33" s="431" t="s">
        <v>546</v>
      </c>
      <c r="Y33" s="427" t="s">
        <v>647</v>
      </c>
      <c r="Z33" s="427" t="s">
        <v>926</v>
      </c>
      <c r="AA33" s="431" t="s">
        <v>60</v>
      </c>
    </row>
    <row r="34" spans="1:27" s="2" customFormat="1" ht="66" x14ac:dyDescent="0.25">
      <c r="A34" s="503"/>
      <c r="B34" s="431">
        <f>IFERROR(LOOKUP(2,1/ISNUMBER(SEARCH('[96]Kode Barang'!$I$2:$I$44,I34)),'[96]Kode Barang'!$B$2:$B$44),"")</f>
        <v>1</v>
      </c>
      <c r="C34" s="431">
        <f>IFERROR(LOOKUP(2,1/ISNUMBER(SEARCH('[96]Kode Barang'!$I$2:$I$44,I34)),'[96]Kode Barang'!$C$2:$C$44),"")</f>
        <v>1</v>
      </c>
      <c r="D34" s="431">
        <f>IFERROR(LOOKUP(2,1/ISNUMBER(SEARCH('[96]Kode Barang'!$I$2:$I$44,I34)),'[96]Kode Barang'!$D$2:$D$44),"")</f>
        <v>7</v>
      </c>
      <c r="E34" s="431">
        <f>IFERROR(LOOKUP(2,1/ISNUMBER(SEARCH('[96]Kode Barang'!$I$2:$I$44,I34)),'[96]Kode Barang'!$E$2:$E$44),"")</f>
        <v>1</v>
      </c>
      <c r="F34" s="431">
        <f>IFERROR(LOOKUP(2,1/ISNUMBER(SEARCH('[96]Kode Barang'!$I$2:$I$44,I34)),'[96]Kode Barang'!$F$2:$F$44),"")</f>
        <v>1</v>
      </c>
      <c r="G34" s="431">
        <f>IFERROR(LOOKUP(2,1/ISNUMBER(SEARCH('[96]Kode Barang'!$I$2:$I$44,I34)),'[96]Kode Barang'!$G$2:$G$44),"")</f>
        <v>4</v>
      </c>
      <c r="H34" s="431">
        <f>IFERROR(LOOKUP(2,1/ISNUMBER(SEARCH('[96]Kode Barang'!$I$2:$I$44,I34)),'[96]Kode Barang'!$H$2:$H$44),"")</f>
        <v>1</v>
      </c>
      <c r="I34" s="641" t="s">
        <v>64</v>
      </c>
      <c r="J34" s="524"/>
      <c r="K34" s="481"/>
      <c r="L34" s="443">
        <v>100</v>
      </c>
      <c r="M34" s="443" t="s">
        <v>544</v>
      </c>
      <c r="N34" s="445">
        <v>16900</v>
      </c>
      <c r="O34" s="426">
        <f t="shared" si="3"/>
        <v>1690000</v>
      </c>
      <c r="P34" s="426"/>
      <c r="Q34" s="426">
        <f t="shared" si="4"/>
        <v>1690000</v>
      </c>
      <c r="R34" s="426">
        <f t="shared" si="5"/>
        <v>16900</v>
      </c>
      <c r="S34" s="444" t="s">
        <v>786</v>
      </c>
      <c r="T34" s="429" t="s">
        <v>547</v>
      </c>
      <c r="U34" s="429" t="s">
        <v>548</v>
      </c>
      <c r="V34" s="429" t="s">
        <v>549</v>
      </c>
      <c r="W34" s="482" t="s">
        <v>924</v>
      </c>
      <c r="X34" s="431" t="s">
        <v>546</v>
      </c>
      <c r="Y34" s="427" t="s">
        <v>647</v>
      </c>
      <c r="Z34" s="427" t="s">
        <v>926</v>
      </c>
      <c r="AA34" s="431" t="s">
        <v>60</v>
      </c>
    </row>
    <row r="35" spans="1:27" s="2" customFormat="1" ht="58.5" customHeight="1" x14ac:dyDescent="0.25">
      <c r="A35" s="958"/>
      <c r="B35" s="431">
        <f>IFERROR(LOOKUP(2,1/ISNUMBER(SEARCH('[96]Kode Barang'!$I$2:$I$44,I35)),'[96]Kode Barang'!$B$2:$B$44),"")</f>
        <v>1</v>
      </c>
      <c r="C35" s="431">
        <f>IFERROR(LOOKUP(2,1/ISNUMBER(SEARCH('[96]Kode Barang'!$I$2:$I$44,I35)),'[96]Kode Barang'!$C$2:$C$44),"")</f>
        <v>1</v>
      </c>
      <c r="D35" s="431">
        <f>IFERROR(LOOKUP(2,1/ISNUMBER(SEARCH('[96]Kode Barang'!$I$2:$I$44,I35)),'[96]Kode Barang'!$D$2:$D$44),"")</f>
        <v>7</v>
      </c>
      <c r="E35" s="431">
        <f>IFERROR(LOOKUP(2,1/ISNUMBER(SEARCH('[96]Kode Barang'!$I$2:$I$44,I35)),'[96]Kode Barang'!$E$2:$E$44),"")</f>
        <v>1</v>
      </c>
      <c r="F35" s="431">
        <f>IFERROR(LOOKUP(2,1/ISNUMBER(SEARCH('[96]Kode Barang'!$I$2:$I$44,I35)),'[96]Kode Barang'!$F$2:$F$44),"")</f>
        <v>1</v>
      </c>
      <c r="G35" s="431">
        <f>IFERROR(LOOKUP(2,1/ISNUMBER(SEARCH('[96]Kode Barang'!$I$2:$I$44,I35)),'[96]Kode Barang'!$G$2:$G$44),"")</f>
        <v>4</v>
      </c>
      <c r="H35" s="431">
        <f>IFERROR(LOOKUP(2,1/ISNUMBER(SEARCH('[96]Kode Barang'!$I$2:$I$44,I35)),'[96]Kode Barang'!$H$2:$H$44),"")</f>
        <v>1</v>
      </c>
      <c r="I35" s="527" t="s">
        <v>63</v>
      </c>
      <c r="J35" s="524"/>
      <c r="K35" s="481"/>
      <c r="L35" s="443">
        <v>101</v>
      </c>
      <c r="M35" s="443" t="s">
        <v>544</v>
      </c>
      <c r="N35" s="445">
        <v>13700</v>
      </c>
      <c r="O35" s="426">
        <f t="shared" si="3"/>
        <v>1383700</v>
      </c>
      <c r="P35" s="426">
        <v>0</v>
      </c>
      <c r="Q35" s="426">
        <f t="shared" si="4"/>
        <v>1383700</v>
      </c>
      <c r="R35" s="426">
        <f t="shared" si="5"/>
        <v>13700</v>
      </c>
      <c r="S35" s="444" t="s">
        <v>786</v>
      </c>
      <c r="T35" s="429" t="s">
        <v>547</v>
      </c>
      <c r="U35" s="429" t="s">
        <v>548</v>
      </c>
      <c r="V35" s="429" t="s">
        <v>549</v>
      </c>
      <c r="W35" s="482" t="s">
        <v>988</v>
      </c>
      <c r="X35" s="431" t="s">
        <v>546</v>
      </c>
      <c r="Y35" s="427" t="s">
        <v>647</v>
      </c>
      <c r="Z35" s="427" t="s">
        <v>656</v>
      </c>
      <c r="AA35" s="431" t="s">
        <v>60</v>
      </c>
    </row>
    <row r="36" spans="1:27" s="2" customFormat="1" ht="66" x14ac:dyDescent="0.25">
      <c r="A36" s="503"/>
      <c r="B36" s="431">
        <f>IFERROR(LOOKUP(2,1/ISNUMBER(SEARCH('[96]Kode Barang'!$I$2:$I$44,I36)),'[96]Kode Barang'!$B$2:$B$44),"")</f>
        <v>1</v>
      </c>
      <c r="C36" s="431">
        <f>IFERROR(LOOKUP(2,1/ISNUMBER(SEARCH('[96]Kode Barang'!$I$2:$I$44,I36)),'[96]Kode Barang'!$C$2:$C$44),"")</f>
        <v>1</v>
      </c>
      <c r="D36" s="431">
        <f>IFERROR(LOOKUP(2,1/ISNUMBER(SEARCH('[96]Kode Barang'!$I$2:$I$44,I36)),'[96]Kode Barang'!$D$2:$D$44),"")</f>
        <v>7</v>
      </c>
      <c r="E36" s="431">
        <f>IFERROR(LOOKUP(2,1/ISNUMBER(SEARCH('[96]Kode Barang'!$I$2:$I$44,I36)),'[96]Kode Barang'!$E$2:$E$44),"")</f>
        <v>1</v>
      </c>
      <c r="F36" s="431">
        <f>IFERROR(LOOKUP(2,1/ISNUMBER(SEARCH('[96]Kode Barang'!$I$2:$I$44,I36)),'[96]Kode Barang'!$F$2:$F$44),"")</f>
        <v>1</v>
      </c>
      <c r="G36" s="431">
        <f>IFERROR(LOOKUP(2,1/ISNUMBER(SEARCH('[96]Kode Barang'!$I$2:$I$44,I36)),'[96]Kode Barang'!$G$2:$G$44),"")</f>
        <v>4</v>
      </c>
      <c r="H36" s="431">
        <f>IFERROR(LOOKUP(2,1/ISNUMBER(SEARCH('[96]Kode Barang'!$I$2:$I$44,I36)),'[96]Kode Barang'!$H$2:$H$44),"")</f>
        <v>1</v>
      </c>
      <c r="I36" s="641" t="s">
        <v>64</v>
      </c>
      <c r="J36" s="524"/>
      <c r="K36" s="481"/>
      <c r="L36" s="443">
        <v>227</v>
      </c>
      <c r="M36" s="443" t="s">
        <v>544</v>
      </c>
      <c r="N36" s="445">
        <v>6800</v>
      </c>
      <c r="O36" s="426">
        <f t="shared" si="3"/>
        <v>1543600</v>
      </c>
      <c r="P36" s="426"/>
      <c r="Q36" s="426">
        <f t="shared" si="4"/>
        <v>1543600</v>
      </c>
      <c r="R36" s="426">
        <f t="shared" si="5"/>
        <v>6800</v>
      </c>
      <c r="S36" s="444" t="s">
        <v>786</v>
      </c>
      <c r="T36" s="429" t="s">
        <v>547</v>
      </c>
      <c r="U36" s="429" t="s">
        <v>548</v>
      </c>
      <c r="V36" s="429" t="s">
        <v>549</v>
      </c>
      <c r="W36" s="482" t="s">
        <v>988</v>
      </c>
      <c r="X36" s="431" t="s">
        <v>546</v>
      </c>
      <c r="Y36" s="427" t="s">
        <v>647</v>
      </c>
      <c r="Z36" s="427" t="s">
        <v>656</v>
      </c>
      <c r="AA36" s="431" t="s">
        <v>60</v>
      </c>
    </row>
    <row r="37" spans="1:27" s="2" customFormat="1" ht="58.5" customHeight="1" x14ac:dyDescent="0.25">
      <c r="A37" s="958"/>
      <c r="B37" s="431">
        <f>IFERROR(LOOKUP(2,1/ISNUMBER(SEARCH('[96]Kode Barang'!$I$2:$I$44,I37)),'[96]Kode Barang'!$B$2:$B$44),"")</f>
        <v>1</v>
      </c>
      <c r="C37" s="431">
        <f>IFERROR(LOOKUP(2,1/ISNUMBER(SEARCH('[96]Kode Barang'!$I$2:$I$44,I37)),'[96]Kode Barang'!$C$2:$C$44),"")</f>
        <v>1</v>
      </c>
      <c r="D37" s="431">
        <f>IFERROR(LOOKUP(2,1/ISNUMBER(SEARCH('[96]Kode Barang'!$I$2:$I$44,I37)),'[96]Kode Barang'!$D$2:$D$44),"")</f>
        <v>7</v>
      </c>
      <c r="E37" s="431">
        <f>IFERROR(LOOKUP(2,1/ISNUMBER(SEARCH('[96]Kode Barang'!$I$2:$I$44,I37)),'[96]Kode Barang'!$E$2:$E$44),"")</f>
        <v>1</v>
      </c>
      <c r="F37" s="431">
        <f>IFERROR(LOOKUP(2,1/ISNUMBER(SEARCH('[96]Kode Barang'!$I$2:$I$44,I37)),'[96]Kode Barang'!$F$2:$F$44),"")</f>
        <v>1</v>
      </c>
      <c r="G37" s="431">
        <f>IFERROR(LOOKUP(2,1/ISNUMBER(SEARCH('[96]Kode Barang'!$I$2:$I$44,I37)),'[96]Kode Barang'!$G$2:$G$44),"")</f>
        <v>4</v>
      </c>
      <c r="H37" s="431">
        <f>IFERROR(LOOKUP(2,1/ISNUMBER(SEARCH('[96]Kode Barang'!$I$2:$I$44,I37)),'[96]Kode Barang'!$H$2:$H$44),"")</f>
        <v>1</v>
      </c>
      <c r="I37" s="527" t="s">
        <v>63</v>
      </c>
      <c r="J37" s="524"/>
      <c r="K37" s="481"/>
      <c r="L37" s="443">
        <v>100</v>
      </c>
      <c r="M37" s="443" t="s">
        <v>544</v>
      </c>
      <c r="N37" s="445">
        <v>13700</v>
      </c>
      <c r="O37" s="426">
        <f t="shared" si="3"/>
        <v>1370000</v>
      </c>
      <c r="P37" s="426">
        <v>0</v>
      </c>
      <c r="Q37" s="426">
        <f t="shared" si="4"/>
        <v>1370000</v>
      </c>
      <c r="R37" s="426">
        <f t="shared" si="5"/>
        <v>13700</v>
      </c>
      <c r="S37" s="444" t="s">
        <v>786</v>
      </c>
      <c r="T37" s="429" t="s">
        <v>547</v>
      </c>
      <c r="U37" s="429" t="s">
        <v>548</v>
      </c>
      <c r="V37" s="429" t="s">
        <v>549</v>
      </c>
      <c r="W37" s="482" t="s">
        <v>1027</v>
      </c>
      <c r="X37" s="431" t="s">
        <v>546</v>
      </c>
      <c r="Y37" s="427" t="s">
        <v>647</v>
      </c>
      <c r="Z37" s="427" t="s">
        <v>1029</v>
      </c>
      <c r="AA37" s="431" t="s">
        <v>60</v>
      </c>
    </row>
    <row r="38" spans="1:27" s="2" customFormat="1" ht="66" x14ac:dyDescent="0.25">
      <c r="A38" s="503"/>
      <c r="B38" s="431">
        <f>IFERROR(LOOKUP(2,1/ISNUMBER(SEARCH('[96]Kode Barang'!$I$2:$I$44,I38)),'[96]Kode Barang'!$B$2:$B$44),"")</f>
        <v>1</v>
      </c>
      <c r="C38" s="431">
        <f>IFERROR(LOOKUP(2,1/ISNUMBER(SEARCH('[96]Kode Barang'!$I$2:$I$44,I38)),'[96]Kode Barang'!$C$2:$C$44),"")</f>
        <v>1</v>
      </c>
      <c r="D38" s="431">
        <f>IFERROR(LOOKUP(2,1/ISNUMBER(SEARCH('[96]Kode Barang'!$I$2:$I$44,I38)),'[96]Kode Barang'!$D$2:$D$44),"")</f>
        <v>7</v>
      </c>
      <c r="E38" s="431">
        <f>IFERROR(LOOKUP(2,1/ISNUMBER(SEARCH('[96]Kode Barang'!$I$2:$I$44,I38)),'[96]Kode Barang'!$E$2:$E$44),"")</f>
        <v>1</v>
      </c>
      <c r="F38" s="431">
        <f>IFERROR(LOOKUP(2,1/ISNUMBER(SEARCH('[96]Kode Barang'!$I$2:$I$44,I38)),'[96]Kode Barang'!$F$2:$F$44),"")</f>
        <v>1</v>
      </c>
      <c r="G38" s="431">
        <f>IFERROR(LOOKUP(2,1/ISNUMBER(SEARCH('[96]Kode Barang'!$I$2:$I$44,I38)),'[96]Kode Barang'!$G$2:$G$44),"")</f>
        <v>4</v>
      </c>
      <c r="H38" s="431">
        <f>IFERROR(LOOKUP(2,1/ISNUMBER(SEARCH('[96]Kode Barang'!$I$2:$I$44,I38)),'[96]Kode Barang'!$H$2:$H$44),"")</f>
        <v>1</v>
      </c>
      <c r="I38" s="641" t="s">
        <v>64</v>
      </c>
      <c r="J38" s="524"/>
      <c r="K38" s="481"/>
      <c r="L38" s="443">
        <v>200</v>
      </c>
      <c r="M38" s="443" t="s">
        <v>544</v>
      </c>
      <c r="N38" s="445">
        <v>6800</v>
      </c>
      <c r="O38" s="426">
        <f t="shared" si="3"/>
        <v>1360000</v>
      </c>
      <c r="P38" s="426"/>
      <c r="Q38" s="426">
        <f t="shared" si="4"/>
        <v>1360000</v>
      </c>
      <c r="R38" s="426">
        <f t="shared" si="5"/>
        <v>6800</v>
      </c>
      <c r="S38" s="444" t="s">
        <v>786</v>
      </c>
      <c r="T38" s="429" t="s">
        <v>547</v>
      </c>
      <c r="U38" s="429" t="s">
        <v>548</v>
      </c>
      <c r="V38" s="429" t="s">
        <v>549</v>
      </c>
      <c r="W38" s="482" t="s">
        <v>1027</v>
      </c>
      <c r="X38" s="431" t="s">
        <v>546</v>
      </c>
      <c r="Y38" s="427" t="s">
        <v>647</v>
      </c>
      <c r="Z38" s="427" t="s">
        <v>1029</v>
      </c>
      <c r="AA38" s="431" t="s">
        <v>60</v>
      </c>
    </row>
    <row r="39" spans="1:27" s="2" customFormat="1" ht="58.5" customHeight="1" x14ac:dyDescent="0.25">
      <c r="A39" s="958"/>
      <c r="B39" s="431">
        <f>IFERROR(LOOKUP(2,1/ISNUMBER(SEARCH('[96]Kode Barang'!$I$2:$I$44,I39)),'[96]Kode Barang'!$B$2:$B$44),"")</f>
        <v>1</v>
      </c>
      <c r="C39" s="431">
        <f>IFERROR(LOOKUP(2,1/ISNUMBER(SEARCH('[96]Kode Barang'!$I$2:$I$44,I39)),'[96]Kode Barang'!$C$2:$C$44),"")</f>
        <v>1</v>
      </c>
      <c r="D39" s="431">
        <f>IFERROR(LOOKUP(2,1/ISNUMBER(SEARCH('[96]Kode Barang'!$I$2:$I$44,I39)),'[96]Kode Barang'!$D$2:$D$44),"")</f>
        <v>7</v>
      </c>
      <c r="E39" s="431">
        <f>IFERROR(LOOKUP(2,1/ISNUMBER(SEARCH('[96]Kode Barang'!$I$2:$I$44,I39)),'[96]Kode Barang'!$E$2:$E$44),"")</f>
        <v>1</v>
      </c>
      <c r="F39" s="431">
        <f>IFERROR(LOOKUP(2,1/ISNUMBER(SEARCH('[96]Kode Barang'!$I$2:$I$44,I39)),'[96]Kode Barang'!$F$2:$F$44),"")</f>
        <v>1</v>
      </c>
      <c r="G39" s="431">
        <f>IFERROR(LOOKUP(2,1/ISNUMBER(SEARCH('[96]Kode Barang'!$I$2:$I$44,I39)),'[96]Kode Barang'!$G$2:$G$44),"")</f>
        <v>4</v>
      </c>
      <c r="H39" s="431">
        <f>IFERROR(LOOKUP(2,1/ISNUMBER(SEARCH('[96]Kode Barang'!$I$2:$I$44,I39)),'[96]Kode Barang'!$H$2:$H$44),"")</f>
        <v>1</v>
      </c>
      <c r="I39" s="527" t="s">
        <v>63</v>
      </c>
      <c r="J39" s="524"/>
      <c r="K39" s="481"/>
      <c r="L39" s="443">
        <v>100</v>
      </c>
      <c r="M39" s="443" t="s">
        <v>544</v>
      </c>
      <c r="N39" s="445">
        <v>12100</v>
      </c>
      <c r="O39" s="426">
        <f t="shared" si="3"/>
        <v>1210000</v>
      </c>
      <c r="P39" s="426">
        <v>0</v>
      </c>
      <c r="Q39" s="426">
        <f t="shared" si="4"/>
        <v>1210000</v>
      </c>
      <c r="R39" s="426">
        <f t="shared" si="5"/>
        <v>12100</v>
      </c>
      <c r="S39" s="444" t="s">
        <v>786</v>
      </c>
      <c r="T39" s="429" t="s">
        <v>547</v>
      </c>
      <c r="U39" s="429" t="s">
        <v>548</v>
      </c>
      <c r="V39" s="429" t="s">
        <v>549</v>
      </c>
      <c r="W39" s="482" t="s">
        <v>1027</v>
      </c>
      <c r="X39" s="431" t="s">
        <v>546</v>
      </c>
      <c r="Y39" s="427" t="s">
        <v>647</v>
      </c>
      <c r="Z39" s="427" t="s">
        <v>1028</v>
      </c>
      <c r="AA39" s="431" t="s">
        <v>60</v>
      </c>
    </row>
    <row r="40" spans="1:27" s="2" customFormat="1" ht="66" x14ac:dyDescent="0.25">
      <c r="A40" s="503"/>
      <c r="B40" s="431">
        <f>IFERROR(LOOKUP(2,1/ISNUMBER(SEARCH('[96]Kode Barang'!$I$2:$I$44,I40)),'[96]Kode Barang'!$B$2:$B$44),"")</f>
        <v>1</v>
      </c>
      <c r="C40" s="431">
        <f>IFERROR(LOOKUP(2,1/ISNUMBER(SEARCH('[96]Kode Barang'!$I$2:$I$44,I40)),'[96]Kode Barang'!$C$2:$C$44),"")</f>
        <v>1</v>
      </c>
      <c r="D40" s="431">
        <f>IFERROR(LOOKUP(2,1/ISNUMBER(SEARCH('[96]Kode Barang'!$I$2:$I$44,I40)),'[96]Kode Barang'!$D$2:$D$44),"")</f>
        <v>7</v>
      </c>
      <c r="E40" s="431">
        <f>IFERROR(LOOKUP(2,1/ISNUMBER(SEARCH('[96]Kode Barang'!$I$2:$I$44,I40)),'[96]Kode Barang'!$E$2:$E$44),"")</f>
        <v>1</v>
      </c>
      <c r="F40" s="431">
        <f>IFERROR(LOOKUP(2,1/ISNUMBER(SEARCH('[96]Kode Barang'!$I$2:$I$44,I40)),'[96]Kode Barang'!$F$2:$F$44),"")</f>
        <v>1</v>
      </c>
      <c r="G40" s="431">
        <f>IFERROR(LOOKUP(2,1/ISNUMBER(SEARCH('[96]Kode Barang'!$I$2:$I$44,I40)),'[96]Kode Barang'!$G$2:$G$44),"")</f>
        <v>4</v>
      </c>
      <c r="H40" s="431">
        <f>IFERROR(LOOKUP(2,1/ISNUMBER(SEARCH('[96]Kode Barang'!$I$2:$I$44,I40)),'[96]Kode Barang'!$H$2:$H$44),"")</f>
        <v>1</v>
      </c>
      <c r="I40" s="641" t="s">
        <v>64</v>
      </c>
      <c r="J40" s="524"/>
      <c r="K40" s="481"/>
      <c r="L40" s="443">
        <v>156</v>
      </c>
      <c r="M40" s="443" t="s">
        <v>544</v>
      </c>
      <c r="N40" s="445">
        <v>6800</v>
      </c>
      <c r="O40" s="426">
        <f t="shared" si="3"/>
        <v>1060800</v>
      </c>
      <c r="P40" s="426"/>
      <c r="Q40" s="426">
        <f t="shared" si="4"/>
        <v>1060800</v>
      </c>
      <c r="R40" s="426">
        <f t="shared" si="5"/>
        <v>6800</v>
      </c>
      <c r="S40" s="444" t="s">
        <v>786</v>
      </c>
      <c r="T40" s="429" t="s">
        <v>547</v>
      </c>
      <c r="U40" s="429" t="s">
        <v>548</v>
      </c>
      <c r="V40" s="429" t="s">
        <v>549</v>
      </c>
      <c r="W40" s="482" t="s">
        <v>1027</v>
      </c>
      <c r="X40" s="431" t="s">
        <v>546</v>
      </c>
      <c r="Y40" s="427" t="s">
        <v>647</v>
      </c>
      <c r="Z40" s="427" t="s">
        <v>1028</v>
      </c>
      <c r="AA40" s="431" t="s">
        <v>60</v>
      </c>
    </row>
    <row r="41" spans="1:27" s="2" customFormat="1" ht="58.5" customHeight="1" x14ac:dyDescent="0.25">
      <c r="A41" s="958"/>
      <c r="B41" s="431">
        <f>IFERROR(LOOKUP(2,1/ISNUMBER(SEARCH('[96]Kode Barang'!$I$2:$I$44,I41)),'[96]Kode Barang'!$B$2:$B$44),"")</f>
        <v>1</v>
      </c>
      <c r="C41" s="431">
        <f>IFERROR(LOOKUP(2,1/ISNUMBER(SEARCH('[96]Kode Barang'!$I$2:$I$44,I41)),'[96]Kode Barang'!$C$2:$C$44),"")</f>
        <v>1</v>
      </c>
      <c r="D41" s="431">
        <f>IFERROR(LOOKUP(2,1/ISNUMBER(SEARCH('[96]Kode Barang'!$I$2:$I$44,I41)),'[96]Kode Barang'!$D$2:$D$44),"")</f>
        <v>7</v>
      </c>
      <c r="E41" s="431">
        <f>IFERROR(LOOKUP(2,1/ISNUMBER(SEARCH('[96]Kode Barang'!$I$2:$I$44,I41)),'[96]Kode Barang'!$E$2:$E$44),"")</f>
        <v>1</v>
      </c>
      <c r="F41" s="431">
        <f>IFERROR(LOOKUP(2,1/ISNUMBER(SEARCH('[96]Kode Barang'!$I$2:$I$44,I41)),'[96]Kode Barang'!$F$2:$F$44),"")</f>
        <v>1</v>
      </c>
      <c r="G41" s="431">
        <f>IFERROR(LOOKUP(2,1/ISNUMBER(SEARCH('[96]Kode Barang'!$I$2:$I$44,I41)),'[96]Kode Barang'!$G$2:$G$44),"")</f>
        <v>4</v>
      </c>
      <c r="H41" s="431">
        <f>IFERROR(LOOKUP(2,1/ISNUMBER(SEARCH('[96]Kode Barang'!$I$2:$I$44,I41)),'[96]Kode Barang'!$H$2:$H$44),"")</f>
        <v>1</v>
      </c>
      <c r="I41" s="527" t="s">
        <v>63</v>
      </c>
      <c r="J41" s="524"/>
      <c r="K41" s="481"/>
      <c r="L41" s="443">
        <v>291</v>
      </c>
      <c r="M41" s="443" t="s">
        <v>544</v>
      </c>
      <c r="N41" s="445">
        <v>12200</v>
      </c>
      <c r="O41" s="426">
        <f t="shared" si="3"/>
        <v>3550200</v>
      </c>
      <c r="P41" s="426">
        <v>0</v>
      </c>
      <c r="Q41" s="426">
        <f t="shared" si="4"/>
        <v>3550200</v>
      </c>
      <c r="R41" s="426">
        <f t="shared" si="5"/>
        <v>12200</v>
      </c>
      <c r="S41" s="444" t="s">
        <v>676</v>
      </c>
      <c r="T41" s="429" t="s">
        <v>1032</v>
      </c>
      <c r="U41" s="429" t="s">
        <v>548</v>
      </c>
      <c r="V41" s="429" t="s">
        <v>549</v>
      </c>
      <c r="W41" s="482" t="s">
        <v>1030</v>
      </c>
      <c r="X41" s="431" t="s">
        <v>546</v>
      </c>
      <c r="Y41" s="427" t="s">
        <v>647</v>
      </c>
      <c r="Z41" s="427" t="s">
        <v>1031</v>
      </c>
      <c r="AA41" s="431" t="s">
        <v>923</v>
      </c>
    </row>
    <row r="42" spans="1:27" s="2" customFormat="1" ht="58.5" customHeight="1" x14ac:dyDescent="0.25">
      <c r="A42" s="958"/>
      <c r="B42" s="431">
        <f>IFERROR(LOOKUP(2,1/ISNUMBER(SEARCH('[96]Kode Barang'!$I$2:$I$44,I42)),'[96]Kode Barang'!$B$2:$B$44),"")</f>
        <v>1</v>
      </c>
      <c r="C42" s="431">
        <f>IFERROR(LOOKUP(2,1/ISNUMBER(SEARCH('[96]Kode Barang'!$I$2:$I$44,I42)),'[96]Kode Barang'!$C$2:$C$44),"")</f>
        <v>1</v>
      </c>
      <c r="D42" s="431">
        <f>IFERROR(LOOKUP(2,1/ISNUMBER(SEARCH('[96]Kode Barang'!$I$2:$I$44,I42)),'[96]Kode Barang'!$D$2:$D$44),"")</f>
        <v>7</v>
      </c>
      <c r="E42" s="431">
        <f>IFERROR(LOOKUP(2,1/ISNUMBER(SEARCH('[96]Kode Barang'!$I$2:$I$44,I42)),'[96]Kode Barang'!$E$2:$E$44),"")</f>
        <v>1</v>
      </c>
      <c r="F42" s="431">
        <f>IFERROR(LOOKUP(2,1/ISNUMBER(SEARCH('[96]Kode Barang'!$I$2:$I$44,I42)),'[96]Kode Barang'!$F$2:$F$44),"")</f>
        <v>1</v>
      </c>
      <c r="G42" s="431">
        <f>IFERROR(LOOKUP(2,1/ISNUMBER(SEARCH('[96]Kode Barang'!$I$2:$I$44,I42)),'[96]Kode Barang'!$G$2:$G$44),"")</f>
        <v>4</v>
      </c>
      <c r="H42" s="431">
        <f>IFERROR(LOOKUP(2,1/ISNUMBER(SEARCH('[96]Kode Barang'!$I$2:$I$44,I42)),'[96]Kode Barang'!$H$2:$H$44),"")</f>
        <v>1</v>
      </c>
      <c r="I42" s="527" t="s">
        <v>63</v>
      </c>
      <c r="J42" s="524"/>
      <c r="K42" s="481"/>
      <c r="L42" s="443">
        <v>137</v>
      </c>
      <c r="M42" s="443" t="s">
        <v>544</v>
      </c>
      <c r="N42" s="445">
        <v>12200</v>
      </c>
      <c r="O42" s="426">
        <f t="shared" si="3"/>
        <v>1671400</v>
      </c>
      <c r="P42" s="426">
        <v>0</v>
      </c>
      <c r="Q42" s="426">
        <f t="shared" si="4"/>
        <v>1671400</v>
      </c>
      <c r="R42" s="426">
        <f t="shared" si="5"/>
        <v>12200</v>
      </c>
      <c r="S42" s="444" t="s">
        <v>786</v>
      </c>
      <c r="T42" s="429" t="s">
        <v>547</v>
      </c>
      <c r="U42" s="429" t="s">
        <v>548</v>
      </c>
      <c r="V42" s="429" t="s">
        <v>549</v>
      </c>
      <c r="W42" s="482" t="s">
        <v>878</v>
      </c>
      <c r="X42" s="431" t="s">
        <v>546</v>
      </c>
      <c r="Y42" s="427" t="s">
        <v>647</v>
      </c>
      <c r="Z42" s="427" t="s">
        <v>658</v>
      </c>
      <c r="AA42" s="431" t="s">
        <v>60</v>
      </c>
    </row>
    <row r="43" spans="1:27" s="2" customFormat="1" ht="66" x14ac:dyDescent="0.25">
      <c r="A43" s="503"/>
      <c r="B43" s="431">
        <f>IFERROR(LOOKUP(2,1/ISNUMBER(SEARCH('[96]Kode Barang'!$I$2:$I$44,I43)),'[96]Kode Barang'!$B$2:$B$44),"")</f>
        <v>1</v>
      </c>
      <c r="C43" s="431">
        <f>IFERROR(LOOKUP(2,1/ISNUMBER(SEARCH('[96]Kode Barang'!$I$2:$I$44,I43)),'[96]Kode Barang'!$C$2:$C$44),"")</f>
        <v>1</v>
      </c>
      <c r="D43" s="431">
        <f>IFERROR(LOOKUP(2,1/ISNUMBER(SEARCH('[96]Kode Barang'!$I$2:$I$44,I43)),'[96]Kode Barang'!$D$2:$D$44),"")</f>
        <v>7</v>
      </c>
      <c r="E43" s="431">
        <f>IFERROR(LOOKUP(2,1/ISNUMBER(SEARCH('[96]Kode Barang'!$I$2:$I$44,I43)),'[96]Kode Barang'!$E$2:$E$44),"")</f>
        <v>1</v>
      </c>
      <c r="F43" s="431">
        <f>IFERROR(LOOKUP(2,1/ISNUMBER(SEARCH('[96]Kode Barang'!$I$2:$I$44,I43)),'[96]Kode Barang'!$F$2:$F$44),"")</f>
        <v>1</v>
      </c>
      <c r="G43" s="431">
        <f>IFERROR(LOOKUP(2,1/ISNUMBER(SEARCH('[96]Kode Barang'!$I$2:$I$44,I43)),'[96]Kode Barang'!$G$2:$G$44),"")</f>
        <v>4</v>
      </c>
      <c r="H43" s="431">
        <f>IFERROR(LOOKUP(2,1/ISNUMBER(SEARCH('[96]Kode Barang'!$I$2:$I$44,I43)),'[96]Kode Barang'!$H$2:$H$44),"")</f>
        <v>1</v>
      </c>
      <c r="I43" s="641" t="s">
        <v>64</v>
      </c>
      <c r="J43" s="524"/>
      <c r="K43" s="481"/>
      <c r="L43" s="443">
        <v>46</v>
      </c>
      <c r="M43" s="443" t="s">
        <v>544</v>
      </c>
      <c r="N43" s="445">
        <v>6800</v>
      </c>
      <c r="O43" s="426">
        <f t="shared" si="3"/>
        <v>312800</v>
      </c>
      <c r="P43" s="426"/>
      <c r="Q43" s="426">
        <f t="shared" si="4"/>
        <v>312800</v>
      </c>
      <c r="R43" s="426">
        <f t="shared" si="5"/>
        <v>6800</v>
      </c>
      <c r="S43" s="444" t="s">
        <v>786</v>
      </c>
      <c r="T43" s="429" t="s">
        <v>547</v>
      </c>
      <c r="U43" s="429" t="s">
        <v>548</v>
      </c>
      <c r="V43" s="429" t="s">
        <v>549</v>
      </c>
      <c r="W43" s="482" t="s">
        <v>877</v>
      </c>
      <c r="X43" s="431" t="s">
        <v>546</v>
      </c>
      <c r="Y43" s="427" t="s">
        <v>647</v>
      </c>
      <c r="Z43" s="427" t="s">
        <v>656</v>
      </c>
      <c r="AA43" s="431" t="s">
        <v>60</v>
      </c>
    </row>
    <row r="44" spans="1:27" s="2" customFormat="1" ht="58.5" customHeight="1" x14ac:dyDescent="0.25">
      <c r="A44" s="958"/>
      <c r="B44" s="431">
        <f>IFERROR(LOOKUP(2,1/ISNUMBER(SEARCH('[96]Kode Barang'!$I$2:$I$44,I44)),'[96]Kode Barang'!$B$2:$B$44),"")</f>
        <v>1</v>
      </c>
      <c r="C44" s="431">
        <f>IFERROR(LOOKUP(2,1/ISNUMBER(SEARCH('[96]Kode Barang'!$I$2:$I$44,I44)),'[96]Kode Barang'!$C$2:$C$44),"")</f>
        <v>1</v>
      </c>
      <c r="D44" s="431">
        <f>IFERROR(LOOKUP(2,1/ISNUMBER(SEARCH('[96]Kode Barang'!$I$2:$I$44,I44)),'[96]Kode Barang'!$D$2:$D$44),"")</f>
        <v>7</v>
      </c>
      <c r="E44" s="431">
        <f>IFERROR(LOOKUP(2,1/ISNUMBER(SEARCH('[96]Kode Barang'!$I$2:$I$44,I44)),'[96]Kode Barang'!$E$2:$E$44),"")</f>
        <v>1</v>
      </c>
      <c r="F44" s="431">
        <f>IFERROR(LOOKUP(2,1/ISNUMBER(SEARCH('[96]Kode Barang'!$I$2:$I$44,I44)),'[96]Kode Barang'!$F$2:$F$44),"")</f>
        <v>1</v>
      </c>
      <c r="G44" s="431">
        <f>IFERROR(LOOKUP(2,1/ISNUMBER(SEARCH('[96]Kode Barang'!$I$2:$I$44,I44)),'[96]Kode Barang'!$G$2:$G$44),"")</f>
        <v>4</v>
      </c>
      <c r="H44" s="431">
        <f>IFERROR(LOOKUP(2,1/ISNUMBER(SEARCH('[96]Kode Barang'!$I$2:$I$44,I44)),'[96]Kode Barang'!$H$2:$H$44),"")</f>
        <v>1</v>
      </c>
      <c r="I44" s="527" t="s">
        <v>63</v>
      </c>
      <c r="J44" s="524"/>
      <c r="K44" s="481"/>
      <c r="L44" s="443">
        <v>100</v>
      </c>
      <c r="M44" s="443" t="s">
        <v>544</v>
      </c>
      <c r="N44" s="445">
        <v>13700</v>
      </c>
      <c r="O44" s="426">
        <f t="shared" si="3"/>
        <v>1370000</v>
      </c>
      <c r="P44" s="426">
        <v>0</v>
      </c>
      <c r="Q44" s="426">
        <f t="shared" si="4"/>
        <v>1370000</v>
      </c>
      <c r="R44" s="426">
        <f t="shared" si="5"/>
        <v>13700</v>
      </c>
      <c r="S44" s="444" t="s">
        <v>786</v>
      </c>
      <c r="T44" s="429" t="s">
        <v>547</v>
      </c>
      <c r="U44" s="429" t="s">
        <v>548</v>
      </c>
      <c r="V44" s="429" t="s">
        <v>549</v>
      </c>
      <c r="W44" s="482" t="s">
        <v>921</v>
      </c>
      <c r="X44" s="431" t="s">
        <v>546</v>
      </c>
      <c r="Y44" s="427" t="s">
        <v>647</v>
      </c>
      <c r="Z44" s="427" t="s">
        <v>920</v>
      </c>
      <c r="AA44" s="431" t="s">
        <v>60</v>
      </c>
    </row>
    <row r="45" spans="1:27" s="2" customFormat="1" ht="66" x14ac:dyDescent="0.25">
      <c r="A45" s="503"/>
      <c r="B45" s="431">
        <f>IFERROR(LOOKUP(2,1/ISNUMBER(SEARCH('[96]Kode Barang'!$I$2:$I$44,I45)),'[96]Kode Barang'!$B$2:$B$44),"")</f>
        <v>1</v>
      </c>
      <c r="C45" s="431">
        <f>IFERROR(LOOKUP(2,1/ISNUMBER(SEARCH('[96]Kode Barang'!$I$2:$I$44,I45)),'[96]Kode Barang'!$C$2:$C$44),"")</f>
        <v>1</v>
      </c>
      <c r="D45" s="431">
        <f>IFERROR(LOOKUP(2,1/ISNUMBER(SEARCH('[96]Kode Barang'!$I$2:$I$44,I45)),'[96]Kode Barang'!$D$2:$D$44),"")</f>
        <v>7</v>
      </c>
      <c r="E45" s="431">
        <f>IFERROR(LOOKUP(2,1/ISNUMBER(SEARCH('[96]Kode Barang'!$I$2:$I$44,I45)),'[96]Kode Barang'!$E$2:$E$44),"")</f>
        <v>1</v>
      </c>
      <c r="F45" s="431">
        <f>IFERROR(LOOKUP(2,1/ISNUMBER(SEARCH('[96]Kode Barang'!$I$2:$I$44,I45)),'[96]Kode Barang'!$F$2:$F$44),"")</f>
        <v>1</v>
      </c>
      <c r="G45" s="431">
        <f>IFERROR(LOOKUP(2,1/ISNUMBER(SEARCH('[96]Kode Barang'!$I$2:$I$44,I45)),'[96]Kode Barang'!$G$2:$G$44),"")</f>
        <v>4</v>
      </c>
      <c r="H45" s="431">
        <f>IFERROR(LOOKUP(2,1/ISNUMBER(SEARCH('[96]Kode Barang'!$I$2:$I$44,I45)),'[96]Kode Barang'!$H$2:$H$44),"")</f>
        <v>1</v>
      </c>
      <c r="I45" s="641" t="s">
        <v>64</v>
      </c>
      <c r="J45" s="524"/>
      <c r="K45" s="481"/>
      <c r="L45" s="443">
        <v>100</v>
      </c>
      <c r="M45" s="443" t="s">
        <v>544</v>
      </c>
      <c r="N45" s="445">
        <v>6800</v>
      </c>
      <c r="O45" s="426">
        <f t="shared" si="3"/>
        <v>680000</v>
      </c>
      <c r="P45" s="426"/>
      <c r="Q45" s="426">
        <f t="shared" si="4"/>
        <v>680000</v>
      </c>
      <c r="R45" s="426">
        <f t="shared" si="5"/>
        <v>6800</v>
      </c>
      <c r="S45" s="444" t="s">
        <v>786</v>
      </c>
      <c r="T45" s="429" t="s">
        <v>547</v>
      </c>
      <c r="U45" s="429" t="s">
        <v>548</v>
      </c>
      <c r="V45" s="429" t="s">
        <v>549</v>
      </c>
      <c r="W45" s="482" t="s">
        <v>921</v>
      </c>
      <c r="X45" s="431" t="s">
        <v>546</v>
      </c>
      <c r="Y45" s="427" t="s">
        <v>647</v>
      </c>
      <c r="Z45" s="427" t="s">
        <v>920</v>
      </c>
      <c r="AA45" s="431" t="s">
        <v>60</v>
      </c>
    </row>
    <row r="46" spans="1:27" s="2" customFormat="1" ht="26.4" x14ac:dyDescent="0.25">
      <c r="A46" s="528"/>
      <c r="B46" s="618">
        <v>1</v>
      </c>
      <c r="C46" s="618">
        <v>1</v>
      </c>
      <c r="D46" s="618">
        <v>7</v>
      </c>
      <c r="E46" s="619">
        <v>1</v>
      </c>
      <c r="F46" s="620" t="s">
        <v>613</v>
      </c>
      <c r="G46" s="621"/>
      <c r="H46" s="621"/>
      <c r="I46" s="622" t="s">
        <v>617</v>
      </c>
      <c r="J46" s="529"/>
      <c r="K46" s="529"/>
      <c r="L46" s="649" t="e">
        <f>L47+L128+L149+L151+L174+L188</f>
        <v>#REF!</v>
      </c>
      <c r="M46" s="623"/>
      <c r="N46" s="623"/>
      <c r="O46" s="459">
        <f>O47+O128+O149+O151+O174+O188</f>
        <v>27347600</v>
      </c>
      <c r="P46" s="459"/>
      <c r="Q46" s="459">
        <f t="shared" si="4"/>
        <v>27347600</v>
      </c>
      <c r="R46" s="459"/>
      <c r="S46" s="624"/>
      <c r="T46" s="530"/>
      <c r="U46" s="530"/>
      <c r="V46" s="530"/>
      <c r="W46" s="531"/>
      <c r="X46" s="520"/>
      <c r="Y46" s="530"/>
      <c r="Z46" s="530"/>
      <c r="AA46" s="532"/>
    </row>
    <row r="47" spans="1:27" s="2" customFormat="1" x14ac:dyDescent="0.25">
      <c r="A47" s="533"/>
      <c r="B47" s="409">
        <v>1</v>
      </c>
      <c r="C47" s="409">
        <v>1</v>
      </c>
      <c r="D47" s="409">
        <v>7</v>
      </c>
      <c r="E47" s="410">
        <v>1</v>
      </c>
      <c r="F47" s="534" t="s">
        <v>613</v>
      </c>
      <c r="G47" s="410">
        <v>1</v>
      </c>
      <c r="H47" s="535"/>
      <c r="I47" s="536" t="s">
        <v>618</v>
      </c>
      <c r="J47" s="537"/>
      <c r="K47" s="537"/>
      <c r="L47" s="450">
        <f>SUM(L48:L96)</f>
        <v>393</v>
      </c>
      <c r="M47" s="449"/>
      <c r="N47" s="449"/>
      <c r="O47" s="436">
        <f>SUM(O48:O127)</f>
        <v>8163500</v>
      </c>
      <c r="P47" s="436"/>
      <c r="Q47" s="436">
        <f t="shared" si="4"/>
        <v>8163500</v>
      </c>
      <c r="R47" s="436"/>
      <c r="S47" s="476"/>
      <c r="T47" s="471"/>
      <c r="U47" s="471"/>
      <c r="V47" s="471"/>
      <c r="W47" s="497"/>
      <c r="X47" s="498"/>
      <c r="Y47" s="471"/>
      <c r="Z47" s="471"/>
      <c r="AA47" s="475"/>
    </row>
    <row r="48" spans="1:27" s="975" customFormat="1" ht="52.8" x14ac:dyDescent="0.25">
      <c r="A48" s="463"/>
      <c r="B48" s="431">
        <f>IFERROR(LOOKUP(2,1/ISNUMBER(SEARCH('[96]Kode Barang'!$I$2:$I$44,I48)),'[96]Kode Barang'!$B$2:$B$44),"")</f>
        <v>1</v>
      </c>
      <c r="C48" s="431">
        <f>IFERROR(LOOKUP(2,1/ISNUMBER(SEARCH('[96]Kode Barang'!$I$2:$I$44,I48)),'[96]Kode Barang'!$C$2:$C$44),"")</f>
        <v>1</v>
      </c>
      <c r="D48" s="431">
        <f>IFERROR(LOOKUP(2,1/ISNUMBER(SEARCH('[96]Kode Barang'!$I$2:$I$44,I48)),'[96]Kode Barang'!$D$2:$D$44),"")</f>
        <v>7</v>
      </c>
      <c r="E48" s="431">
        <f>IFERROR(LOOKUP(2,1/ISNUMBER(SEARCH('[96]Kode Barang'!$I$2:$I$44,I48)),'[96]Kode Barang'!$E$2:$E$44),"")</f>
        <v>1</v>
      </c>
      <c r="F48" s="431">
        <f>IFERROR(LOOKUP(2,1/ISNUMBER(SEARCH('[96]Kode Barang'!$I$2:$I$44,I48)),'[96]Kode Barang'!$F$2:$F$44),"")</f>
        <v>3</v>
      </c>
      <c r="G48" s="431">
        <f>IFERROR(LOOKUP(2,1/ISNUMBER(SEARCH('[96]Kode Barang'!$I$2:$I$44,I48)),'[96]Kode Barang'!$G$2:$G$44),"")</f>
        <v>1</v>
      </c>
      <c r="H48" s="431">
        <f>IFERROR(LOOKUP(2,1/ISNUMBER(SEARCH('[96]Kode Barang'!$I$2:$I$44,I48)),'[96]Kode Barang'!$H$2:$H$44),"")</f>
        <v>11</v>
      </c>
      <c r="I48" s="630" t="s">
        <v>902</v>
      </c>
      <c r="J48" s="467"/>
      <c r="K48" s="468"/>
      <c r="L48" s="983">
        <v>1</v>
      </c>
      <c r="M48" s="448" t="s">
        <v>933</v>
      </c>
      <c r="N48" s="547">
        <v>23600</v>
      </c>
      <c r="O48" s="426">
        <f t="shared" ref="O48:O79" si="6">L48*N48</f>
        <v>23600</v>
      </c>
      <c r="P48" s="426"/>
      <c r="Q48" s="426">
        <f t="shared" si="4"/>
        <v>23600</v>
      </c>
      <c r="R48" s="426">
        <f t="shared" ref="R48:R79" si="7">Q48/L48</f>
        <v>23600</v>
      </c>
      <c r="S48" s="437" t="s">
        <v>928</v>
      </c>
      <c r="T48" s="429" t="s">
        <v>675</v>
      </c>
      <c r="U48" s="427" t="s">
        <v>519</v>
      </c>
      <c r="V48" s="429" t="s">
        <v>562</v>
      </c>
      <c r="W48" s="482" t="s">
        <v>927</v>
      </c>
      <c r="X48" s="448" t="s">
        <v>624</v>
      </c>
      <c r="Y48" s="429" t="s">
        <v>929</v>
      </c>
      <c r="Z48" s="429" t="s">
        <v>934</v>
      </c>
      <c r="AA48" s="448" t="s">
        <v>923</v>
      </c>
    </row>
    <row r="49" spans="1:29" s="2" customFormat="1" ht="52.8" x14ac:dyDescent="0.25">
      <c r="A49" s="463"/>
      <c r="B49" s="431">
        <f>IFERROR(LOOKUP(2,1/ISNUMBER(SEARCH('[96]Kode Barang'!$I$2:$I$44,I49)),'[96]Kode Barang'!$B$2:$B$44),"")</f>
        <v>1</v>
      </c>
      <c r="C49" s="431">
        <f>IFERROR(LOOKUP(2,1/ISNUMBER(SEARCH('[96]Kode Barang'!$I$2:$I$44,I49)),'[96]Kode Barang'!$C$2:$C$44),"")</f>
        <v>1</v>
      </c>
      <c r="D49" s="431">
        <f>IFERROR(LOOKUP(2,1/ISNUMBER(SEARCH('[96]Kode Barang'!$I$2:$I$44,I49)),'[96]Kode Barang'!$D$2:$D$44),"")</f>
        <v>7</v>
      </c>
      <c r="E49" s="431">
        <f>IFERROR(LOOKUP(2,1/ISNUMBER(SEARCH('[96]Kode Barang'!$I$2:$I$44,I49)),'[96]Kode Barang'!$E$2:$E$44),"")</f>
        <v>1</v>
      </c>
      <c r="F49" s="431">
        <f>IFERROR(LOOKUP(2,1/ISNUMBER(SEARCH('[96]Kode Barang'!$I$2:$I$44,I49)),'[96]Kode Barang'!$F$2:$F$44),"")</f>
        <v>3</v>
      </c>
      <c r="G49" s="431">
        <f>IFERROR(LOOKUP(2,1/ISNUMBER(SEARCH('[96]Kode Barang'!$I$2:$I$44,I49)),'[96]Kode Barang'!$G$2:$G$44),"")</f>
        <v>1</v>
      </c>
      <c r="H49" s="431">
        <f>IFERROR(LOOKUP(2,1/ISNUMBER(SEARCH('[96]Kode Barang'!$I$2:$I$44,I49)),'[96]Kode Barang'!$H$2:$H$44),"")</f>
        <v>6</v>
      </c>
      <c r="I49" s="643" t="s">
        <v>3</v>
      </c>
      <c r="J49" s="545"/>
      <c r="K49" s="483"/>
      <c r="L49" s="546">
        <v>13</v>
      </c>
      <c r="M49" s="540" t="s">
        <v>18</v>
      </c>
      <c r="N49" s="547">
        <v>6000</v>
      </c>
      <c r="O49" s="426">
        <f t="shared" si="6"/>
        <v>78000</v>
      </c>
      <c r="P49" s="426"/>
      <c r="Q49" s="426">
        <f t="shared" si="4"/>
        <v>78000</v>
      </c>
      <c r="R49" s="426">
        <f t="shared" si="7"/>
        <v>6000</v>
      </c>
      <c r="S49" s="437" t="s">
        <v>928</v>
      </c>
      <c r="T49" s="429" t="s">
        <v>675</v>
      </c>
      <c r="U49" s="427" t="s">
        <v>519</v>
      </c>
      <c r="V49" s="429" t="s">
        <v>562</v>
      </c>
      <c r="W49" s="482" t="s">
        <v>927</v>
      </c>
      <c r="X49" s="448" t="s">
        <v>624</v>
      </c>
      <c r="Y49" s="429" t="s">
        <v>929</v>
      </c>
      <c r="Z49" s="429" t="s">
        <v>934</v>
      </c>
      <c r="AA49" s="448" t="s">
        <v>923</v>
      </c>
      <c r="AC49" s="973"/>
    </row>
    <row r="50" spans="1:29" s="2" customFormat="1" ht="52.8" x14ac:dyDescent="0.25">
      <c r="A50" s="463"/>
      <c r="B50" s="431">
        <f>IFERROR(LOOKUP(2,1/ISNUMBER(SEARCH('[96]Kode Barang'!$I$2:$I$44,I50)),'[96]Kode Barang'!$B$2:$B$44),"")</f>
        <v>1</v>
      </c>
      <c r="C50" s="431">
        <f>IFERROR(LOOKUP(2,1/ISNUMBER(SEARCH('[96]Kode Barang'!$I$2:$I$44,I50)),'[96]Kode Barang'!$C$2:$C$44),"")</f>
        <v>1</v>
      </c>
      <c r="D50" s="431">
        <f>IFERROR(LOOKUP(2,1/ISNUMBER(SEARCH('[96]Kode Barang'!$I$2:$I$44,I50)),'[96]Kode Barang'!$D$2:$D$44),"")</f>
        <v>7</v>
      </c>
      <c r="E50" s="431">
        <f>IFERROR(LOOKUP(2,1/ISNUMBER(SEARCH('[96]Kode Barang'!$I$2:$I$44,I50)),'[96]Kode Barang'!$E$2:$E$44),"")</f>
        <v>1</v>
      </c>
      <c r="F50" s="431">
        <f>IFERROR(LOOKUP(2,1/ISNUMBER(SEARCH('[96]Kode Barang'!$I$2:$I$44,I50)),'[96]Kode Barang'!$F$2:$F$44),"")</f>
        <v>3</v>
      </c>
      <c r="G50" s="431">
        <f>IFERROR(LOOKUP(2,1/ISNUMBER(SEARCH('[96]Kode Barang'!$I$2:$I$44,I50)),'[96]Kode Barang'!$G$2:$G$44),"")</f>
        <v>1</v>
      </c>
      <c r="H50" s="431">
        <f>IFERROR(LOOKUP(2,1/ISNUMBER(SEARCH('[96]Kode Barang'!$I$2:$I$44,I50)),'[96]Kode Barang'!$H$2:$H$44),"")</f>
        <v>6</v>
      </c>
      <c r="I50" s="643" t="s">
        <v>884</v>
      </c>
      <c r="J50" s="545"/>
      <c r="K50" s="483"/>
      <c r="L50" s="546">
        <v>16</v>
      </c>
      <c r="M50" s="540" t="s">
        <v>18</v>
      </c>
      <c r="N50" s="547">
        <v>3600</v>
      </c>
      <c r="O50" s="426">
        <f t="shared" si="6"/>
        <v>57600</v>
      </c>
      <c r="P50" s="426"/>
      <c r="Q50" s="426">
        <f t="shared" si="4"/>
        <v>57600</v>
      </c>
      <c r="R50" s="426">
        <f t="shared" si="7"/>
        <v>3600</v>
      </c>
      <c r="S50" s="437" t="s">
        <v>928</v>
      </c>
      <c r="T50" s="429" t="s">
        <v>675</v>
      </c>
      <c r="U50" s="427" t="s">
        <v>519</v>
      </c>
      <c r="V50" s="429" t="s">
        <v>562</v>
      </c>
      <c r="W50" s="482" t="s">
        <v>927</v>
      </c>
      <c r="X50" s="448" t="s">
        <v>624</v>
      </c>
      <c r="Y50" s="429" t="s">
        <v>929</v>
      </c>
      <c r="Z50" s="429" t="s">
        <v>934</v>
      </c>
      <c r="AA50" s="448" t="s">
        <v>923</v>
      </c>
      <c r="AC50" s="973"/>
    </row>
    <row r="51" spans="1:29" s="2" customFormat="1" ht="52.8" x14ac:dyDescent="0.25">
      <c r="A51" s="463"/>
      <c r="B51" s="431">
        <f>IFERROR(LOOKUP(2,1/ISNUMBER(SEARCH('[96]Kode Barang'!$I$2:$I$44,I51)),'[96]Kode Barang'!$B$2:$B$44),"")</f>
        <v>1</v>
      </c>
      <c r="C51" s="431">
        <f>IFERROR(LOOKUP(2,1/ISNUMBER(SEARCH('[96]Kode Barang'!$I$2:$I$44,I51)),'[96]Kode Barang'!$C$2:$C$44),"")</f>
        <v>1</v>
      </c>
      <c r="D51" s="431">
        <f>IFERROR(LOOKUP(2,1/ISNUMBER(SEARCH('[96]Kode Barang'!$I$2:$I$44,I51)),'[96]Kode Barang'!$D$2:$D$44),"")</f>
        <v>7</v>
      </c>
      <c r="E51" s="431">
        <f>IFERROR(LOOKUP(2,1/ISNUMBER(SEARCH('[96]Kode Barang'!$I$2:$I$44,I51)),'[96]Kode Barang'!$E$2:$E$44),"")</f>
        <v>1</v>
      </c>
      <c r="F51" s="431">
        <f>IFERROR(LOOKUP(2,1/ISNUMBER(SEARCH('[96]Kode Barang'!$I$2:$I$44,I51)),'[96]Kode Barang'!$F$2:$F$44),"")</f>
        <v>3</v>
      </c>
      <c r="G51" s="431">
        <f>IFERROR(LOOKUP(2,1/ISNUMBER(SEARCH('[96]Kode Barang'!$I$2:$I$44,I51)),'[96]Kode Barang'!$G$2:$G$44),"")</f>
        <v>1</v>
      </c>
      <c r="H51" s="431">
        <f>IFERROR(LOOKUP(2,1/ISNUMBER(SEARCH('[96]Kode Barang'!$I$2:$I$44,I51)),'[96]Kode Barang'!$H$2:$H$44),"")</f>
        <v>6</v>
      </c>
      <c r="I51" s="643" t="s">
        <v>931</v>
      </c>
      <c r="J51" s="545"/>
      <c r="K51" s="483"/>
      <c r="L51" s="546">
        <v>1</v>
      </c>
      <c r="M51" s="540" t="s">
        <v>18</v>
      </c>
      <c r="N51" s="547">
        <v>35200</v>
      </c>
      <c r="O51" s="426">
        <f t="shared" si="6"/>
        <v>35200</v>
      </c>
      <c r="P51" s="426"/>
      <c r="Q51" s="426">
        <f t="shared" si="4"/>
        <v>35200</v>
      </c>
      <c r="R51" s="426">
        <f t="shared" si="7"/>
        <v>35200</v>
      </c>
      <c r="S51" s="437" t="s">
        <v>928</v>
      </c>
      <c r="T51" s="429" t="s">
        <v>675</v>
      </c>
      <c r="U51" s="427" t="s">
        <v>519</v>
      </c>
      <c r="V51" s="429" t="s">
        <v>562</v>
      </c>
      <c r="W51" s="482" t="s">
        <v>927</v>
      </c>
      <c r="X51" s="448" t="s">
        <v>624</v>
      </c>
      <c r="Y51" s="429" t="s">
        <v>929</v>
      </c>
      <c r="Z51" s="429" t="s">
        <v>934</v>
      </c>
      <c r="AA51" s="448" t="s">
        <v>923</v>
      </c>
      <c r="AC51" s="973"/>
    </row>
    <row r="52" spans="1:29" s="2" customFormat="1" ht="52.8" x14ac:dyDescent="0.25">
      <c r="A52" s="463"/>
      <c r="B52" s="431">
        <f>IFERROR(LOOKUP(2,1/ISNUMBER(SEARCH('[96]Kode Barang'!$I$2:$I$44,I52)),'[96]Kode Barang'!$B$2:$B$44),"")</f>
        <v>1</v>
      </c>
      <c r="C52" s="431">
        <f>IFERROR(LOOKUP(2,1/ISNUMBER(SEARCH('[96]Kode Barang'!$I$2:$I$44,I52)),'[96]Kode Barang'!$C$2:$C$44),"")</f>
        <v>1</v>
      </c>
      <c r="D52" s="431">
        <f>IFERROR(LOOKUP(2,1/ISNUMBER(SEARCH('[96]Kode Barang'!$I$2:$I$44,I52)),'[96]Kode Barang'!$D$2:$D$44),"")</f>
        <v>7</v>
      </c>
      <c r="E52" s="431">
        <f>IFERROR(LOOKUP(2,1/ISNUMBER(SEARCH('[96]Kode Barang'!$I$2:$I$44,I52)),'[96]Kode Barang'!$E$2:$E$44),"")</f>
        <v>1</v>
      </c>
      <c r="F52" s="431">
        <f>IFERROR(LOOKUP(2,1/ISNUMBER(SEARCH('[96]Kode Barang'!$I$2:$I$44,I52)),'[96]Kode Barang'!$F$2:$F$44),"")</f>
        <v>3</v>
      </c>
      <c r="G52" s="431">
        <f>IFERROR(LOOKUP(2,1/ISNUMBER(SEARCH('[96]Kode Barang'!$I$2:$I$44,I52)),'[96]Kode Barang'!$G$2:$G$44),"")</f>
        <v>1</v>
      </c>
      <c r="H52" s="431">
        <f>IFERROR(LOOKUP(2,1/ISNUMBER(SEARCH('[96]Kode Barang'!$I$2:$I$44,I52)),'[96]Kode Barang'!$H$2:$H$44),"")</f>
        <v>6</v>
      </c>
      <c r="I52" s="643" t="s">
        <v>932</v>
      </c>
      <c r="J52" s="632"/>
      <c r="K52" s="483"/>
      <c r="L52" s="546">
        <v>2</v>
      </c>
      <c r="M52" s="540" t="s">
        <v>18</v>
      </c>
      <c r="N52" s="547">
        <v>17700</v>
      </c>
      <c r="O52" s="426">
        <f t="shared" si="6"/>
        <v>35400</v>
      </c>
      <c r="P52" s="426"/>
      <c r="Q52" s="426">
        <f t="shared" si="4"/>
        <v>35400</v>
      </c>
      <c r="R52" s="426">
        <f t="shared" si="7"/>
        <v>17700</v>
      </c>
      <c r="S52" s="437" t="s">
        <v>928</v>
      </c>
      <c r="T52" s="429" t="s">
        <v>675</v>
      </c>
      <c r="U52" s="427" t="s">
        <v>519</v>
      </c>
      <c r="V52" s="429" t="s">
        <v>562</v>
      </c>
      <c r="W52" s="482" t="s">
        <v>927</v>
      </c>
      <c r="X52" s="448" t="s">
        <v>624</v>
      </c>
      <c r="Y52" s="429" t="s">
        <v>929</v>
      </c>
      <c r="Z52" s="429" t="s">
        <v>934</v>
      </c>
      <c r="AA52" s="448" t="s">
        <v>923</v>
      </c>
      <c r="AC52" s="973"/>
    </row>
    <row r="53" spans="1:29" s="975" customFormat="1" ht="52.8" x14ac:dyDescent="0.25">
      <c r="A53" s="463"/>
      <c r="B53" s="431">
        <f>IFERROR(LOOKUP(2,1/ISNUMBER(SEARCH('[96]Kode Barang'!$I$2:$I$44,I53)),'[96]Kode Barang'!$B$2:$B$44),"")</f>
        <v>1</v>
      </c>
      <c r="C53" s="431">
        <f>IFERROR(LOOKUP(2,1/ISNUMBER(SEARCH('[96]Kode Barang'!$I$2:$I$44,I53)),'[96]Kode Barang'!$C$2:$C$44),"")</f>
        <v>1</v>
      </c>
      <c r="D53" s="431">
        <f>IFERROR(LOOKUP(2,1/ISNUMBER(SEARCH('[96]Kode Barang'!$I$2:$I$44,I53)),'[96]Kode Barang'!$D$2:$D$44),"")</f>
        <v>7</v>
      </c>
      <c r="E53" s="431">
        <f>IFERROR(LOOKUP(2,1/ISNUMBER(SEARCH('[96]Kode Barang'!$I$2:$I$44,I53)),'[96]Kode Barang'!$E$2:$E$44),"")</f>
        <v>1</v>
      </c>
      <c r="F53" s="431">
        <f>IFERROR(LOOKUP(2,1/ISNUMBER(SEARCH('[96]Kode Barang'!$I$2:$I$44,I53)),'[96]Kode Barang'!$F$2:$F$44),"")</f>
        <v>3</v>
      </c>
      <c r="G53" s="431">
        <f>IFERROR(LOOKUP(2,1/ISNUMBER(SEARCH('[96]Kode Barang'!$I$2:$I$44,I53)),'[96]Kode Barang'!$G$2:$G$44),"")</f>
        <v>1</v>
      </c>
      <c r="H53" s="431">
        <f>IFERROR(LOOKUP(2,1/ISNUMBER(SEARCH('[96]Kode Barang'!$I$2:$I$44,I53)),'[96]Kode Barang'!$H$2:$H$44),"")</f>
        <v>11</v>
      </c>
      <c r="I53" s="630" t="s">
        <v>902</v>
      </c>
      <c r="J53" s="467"/>
      <c r="K53" s="468"/>
      <c r="L53" s="983">
        <v>3</v>
      </c>
      <c r="M53" s="448" t="s">
        <v>933</v>
      </c>
      <c r="N53" s="547">
        <v>23600</v>
      </c>
      <c r="O53" s="426">
        <f t="shared" si="6"/>
        <v>70800</v>
      </c>
      <c r="P53" s="426"/>
      <c r="Q53" s="426">
        <f t="shared" si="4"/>
        <v>70800</v>
      </c>
      <c r="R53" s="426">
        <f t="shared" si="7"/>
        <v>23600</v>
      </c>
      <c r="S53" s="437" t="s">
        <v>928</v>
      </c>
      <c r="T53" s="429" t="s">
        <v>675</v>
      </c>
      <c r="U53" s="427" t="s">
        <v>519</v>
      </c>
      <c r="V53" s="429" t="s">
        <v>562</v>
      </c>
      <c r="W53" s="482" t="s">
        <v>952</v>
      </c>
      <c r="X53" s="448" t="s">
        <v>624</v>
      </c>
      <c r="Y53" s="429" t="s">
        <v>929</v>
      </c>
      <c r="Z53" s="429" t="s">
        <v>953</v>
      </c>
      <c r="AA53" s="448" t="s">
        <v>923</v>
      </c>
    </row>
    <row r="54" spans="1:29" s="2" customFormat="1" ht="52.8" x14ac:dyDescent="0.25">
      <c r="A54" s="463"/>
      <c r="B54" s="431">
        <f>IFERROR(LOOKUP(2,1/ISNUMBER(SEARCH('[96]Kode Barang'!$I$2:$I$44,I54)),'[96]Kode Barang'!$B$2:$B$44),"")</f>
        <v>1</v>
      </c>
      <c r="C54" s="431">
        <f>IFERROR(LOOKUP(2,1/ISNUMBER(SEARCH('[96]Kode Barang'!$I$2:$I$44,I54)),'[96]Kode Barang'!$C$2:$C$44),"")</f>
        <v>1</v>
      </c>
      <c r="D54" s="431">
        <f>IFERROR(LOOKUP(2,1/ISNUMBER(SEARCH('[96]Kode Barang'!$I$2:$I$44,I54)),'[96]Kode Barang'!$D$2:$D$44),"")</f>
        <v>7</v>
      </c>
      <c r="E54" s="431">
        <f>IFERROR(LOOKUP(2,1/ISNUMBER(SEARCH('[96]Kode Barang'!$I$2:$I$44,I54)),'[96]Kode Barang'!$E$2:$E$44),"")</f>
        <v>1</v>
      </c>
      <c r="F54" s="431">
        <f>IFERROR(LOOKUP(2,1/ISNUMBER(SEARCH('[96]Kode Barang'!$I$2:$I$44,I54)),'[96]Kode Barang'!$F$2:$F$44),"")</f>
        <v>3</v>
      </c>
      <c r="G54" s="431">
        <f>IFERROR(LOOKUP(2,1/ISNUMBER(SEARCH('[96]Kode Barang'!$I$2:$I$44,I54)),'[96]Kode Barang'!$G$2:$G$44),"")</f>
        <v>1</v>
      </c>
      <c r="H54" s="431">
        <f>IFERROR(LOOKUP(2,1/ISNUMBER(SEARCH('[96]Kode Barang'!$I$2:$I$44,I54)),'[96]Kode Barang'!$H$2:$H$44),"")</f>
        <v>6</v>
      </c>
      <c r="I54" s="643" t="s">
        <v>3</v>
      </c>
      <c r="J54" s="545"/>
      <c r="K54" s="483"/>
      <c r="L54" s="546">
        <v>19</v>
      </c>
      <c r="M54" s="540" t="s">
        <v>18</v>
      </c>
      <c r="N54" s="547">
        <v>6000</v>
      </c>
      <c r="O54" s="426">
        <f t="shared" si="6"/>
        <v>114000</v>
      </c>
      <c r="P54" s="426"/>
      <c r="Q54" s="426">
        <f t="shared" si="4"/>
        <v>114000</v>
      </c>
      <c r="R54" s="426">
        <f t="shared" si="7"/>
        <v>6000</v>
      </c>
      <c r="S54" s="437" t="s">
        <v>928</v>
      </c>
      <c r="T54" s="429" t="s">
        <v>675</v>
      </c>
      <c r="U54" s="427" t="s">
        <v>519</v>
      </c>
      <c r="V54" s="429" t="s">
        <v>562</v>
      </c>
      <c r="W54" s="482" t="s">
        <v>952</v>
      </c>
      <c r="X54" s="448" t="s">
        <v>624</v>
      </c>
      <c r="Y54" s="429" t="s">
        <v>929</v>
      </c>
      <c r="Z54" s="429" t="s">
        <v>953</v>
      </c>
      <c r="AA54" s="448" t="s">
        <v>923</v>
      </c>
      <c r="AC54" s="973"/>
    </row>
    <row r="55" spans="1:29" s="2" customFormat="1" ht="52.8" x14ac:dyDescent="0.25">
      <c r="A55" s="463"/>
      <c r="B55" s="431">
        <f>IFERROR(LOOKUP(2,1/ISNUMBER(SEARCH('[96]Kode Barang'!$I$2:$I$44,I55)),'[96]Kode Barang'!$B$2:$B$44),"")</f>
        <v>1</v>
      </c>
      <c r="C55" s="431">
        <f>IFERROR(LOOKUP(2,1/ISNUMBER(SEARCH('[96]Kode Barang'!$I$2:$I$44,I55)),'[96]Kode Barang'!$C$2:$C$44),"")</f>
        <v>1</v>
      </c>
      <c r="D55" s="431">
        <f>IFERROR(LOOKUP(2,1/ISNUMBER(SEARCH('[96]Kode Barang'!$I$2:$I$44,I55)),'[96]Kode Barang'!$D$2:$D$44),"")</f>
        <v>7</v>
      </c>
      <c r="E55" s="431">
        <f>IFERROR(LOOKUP(2,1/ISNUMBER(SEARCH('[96]Kode Barang'!$I$2:$I$44,I55)),'[96]Kode Barang'!$E$2:$E$44),"")</f>
        <v>1</v>
      </c>
      <c r="F55" s="431">
        <f>IFERROR(LOOKUP(2,1/ISNUMBER(SEARCH('[96]Kode Barang'!$I$2:$I$44,I55)),'[96]Kode Barang'!$F$2:$F$44),"")</f>
        <v>3</v>
      </c>
      <c r="G55" s="431">
        <f>IFERROR(LOOKUP(2,1/ISNUMBER(SEARCH('[96]Kode Barang'!$I$2:$I$44,I55)),'[96]Kode Barang'!$G$2:$G$44),"")</f>
        <v>1</v>
      </c>
      <c r="H55" s="431">
        <f>IFERROR(LOOKUP(2,1/ISNUMBER(SEARCH('[96]Kode Barang'!$I$2:$I$44,I55)),'[96]Kode Barang'!$H$2:$H$44),"")</f>
        <v>6</v>
      </c>
      <c r="I55" s="643" t="s">
        <v>884</v>
      </c>
      <c r="J55" s="545"/>
      <c r="K55" s="483"/>
      <c r="L55" s="546">
        <v>13</v>
      </c>
      <c r="M55" s="540" t="s">
        <v>18</v>
      </c>
      <c r="N55" s="547">
        <v>3600</v>
      </c>
      <c r="O55" s="426">
        <f t="shared" si="6"/>
        <v>46800</v>
      </c>
      <c r="P55" s="426"/>
      <c r="Q55" s="426">
        <f t="shared" si="4"/>
        <v>46800</v>
      </c>
      <c r="R55" s="426">
        <f t="shared" si="7"/>
        <v>3600</v>
      </c>
      <c r="S55" s="437" t="s">
        <v>928</v>
      </c>
      <c r="T55" s="429" t="s">
        <v>675</v>
      </c>
      <c r="U55" s="427" t="s">
        <v>519</v>
      </c>
      <c r="V55" s="429" t="s">
        <v>562</v>
      </c>
      <c r="W55" s="482" t="s">
        <v>952</v>
      </c>
      <c r="X55" s="448" t="s">
        <v>624</v>
      </c>
      <c r="Y55" s="429" t="s">
        <v>929</v>
      </c>
      <c r="Z55" s="429" t="s">
        <v>953</v>
      </c>
      <c r="AA55" s="448" t="s">
        <v>923</v>
      </c>
      <c r="AC55" s="973"/>
    </row>
    <row r="56" spans="1:29" s="2" customFormat="1" ht="52.8" x14ac:dyDescent="0.25">
      <c r="A56" s="463"/>
      <c r="B56" s="431">
        <f>IFERROR(LOOKUP(2,1/ISNUMBER(SEARCH('[96]Kode Barang'!$I$2:$I$44,I56)),'[96]Kode Barang'!$B$2:$B$44),"")</f>
        <v>1</v>
      </c>
      <c r="C56" s="431">
        <f>IFERROR(LOOKUP(2,1/ISNUMBER(SEARCH('[96]Kode Barang'!$I$2:$I$44,I56)),'[96]Kode Barang'!$C$2:$C$44),"")</f>
        <v>1</v>
      </c>
      <c r="D56" s="431">
        <f>IFERROR(LOOKUP(2,1/ISNUMBER(SEARCH('[96]Kode Barang'!$I$2:$I$44,I56)),'[96]Kode Barang'!$D$2:$D$44),"")</f>
        <v>7</v>
      </c>
      <c r="E56" s="431">
        <f>IFERROR(LOOKUP(2,1/ISNUMBER(SEARCH('[96]Kode Barang'!$I$2:$I$44,I56)),'[96]Kode Barang'!$E$2:$E$44),"")</f>
        <v>1</v>
      </c>
      <c r="F56" s="431">
        <f>IFERROR(LOOKUP(2,1/ISNUMBER(SEARCH('[96]Kode Barang'!$I$2:$I$44,I56)),'[96]Kode Barang'!$F$2:$F$44),"")</f>
        <v>3</v>
      </c>
      <c r="G56" s="431">
        <f>IFERROR(LOOKUP(2,1/ISNUMBER(SEARCH('[96]Kode Barang'!$I$2:$I$44,I56)),'[96]Kode Barang'!$G$2:$G$44),"")</f>
        <v>1</v>
      </c>
      <c r="H56" s="431">
        <f>IFERROR(LOOKUP(2,1/ISNUMBER(SEARCH('[96]Kode Barang'!$I$2:$I$44,I56)),'[96]Kode Barang'!$H$2:$H$44),"")</f>
        <v>6</v>
      </c>
      <c r="I56" s="643" t="s">
        <v>931</v>
      </c>
      <c r="J56" s="545"/>
      <c r="K56" s="483"/>
      <c r="L56" s="546">
        <v>4</v>
      </c>
      <c r="M56" s="540" t="s">
        <v>18</v>
      </c>
      <c r="N56" s="547">
        <v>35200</v>
      </c>
      <c r="O56" s="426">
        <f t="shared" si="6"/>
        <v>140800</v>
      </c>
      <c r="P56" s="426"/>
      <c r="Q56" s="426">
        <f t="shared" si="4"/>
        <v>140800</v>
      </c>
      <c r="R56" s="426">
        <f t="shared" si="7"/>
        <v>35200</v>
      </c>
      <c r="S56" s="437" t="s">
        <v>928</v>
      </c>
      <c r="T56" s="429" t="s">
        <v>675</v>
      </c>
      <c r="U56" s="427" t="s">
        <v>519</v>
      </c>
      <c r="V56" s="429" t="s">
        <v>562</v>
      </c>
      <c r="W56" s="482" t="s">
        <v>952</v>
      </c>
      <c r="X56" s="448" t="s">
        <v>624</v>
      </c>
      <c r="Y56" s="429" t="s">
        <v>929</v>
      </c>
      <c r="Z56" s="429" t="s">
        <v>953</v>
      </c>
      <c r="AA56" s="448" t="s">
        <v>923</v>
      </c>
      <c r="AC56" s="973"/>
    </row>
    <row r="57" spans="1:29" s="2" customFormat="1" ht="52.8" x14ac:dyDescent="0.25">
      <c r="A57" s="463"/>
      <c r="B57" s="431">
        <f>IFERROR(LOOKUP(2,1/ISNUMBER(SEARCH('[96]Kode Barang'!$I$2:$I$44,I57)),'[96]Kode Barang'!$B$2:$B$44),"")</f>
        <v>1</v>
      </c>
      <c r="C57" s="431">
        <f>IFERROR(LOOKUP(2,1/ISNUMBER(SEARCH('[96]Kode Barang'!$I$2:$I$44,I57)),'[96]Kode Barang'!$C$2:$C$44),"")</f>
        <v>1</v>
      </c>
      <c r="D57" s="431">
        <f>IFERROR(LOOKUP(2,1/ISNUMBER(SEARCH('[96]Kode Barang'!$I$2:$I$44,I57)),'[96]Kode Barang'!$D$2:$D$44),"")</f>
        <v>7</v>
      </c>
      <c r="E57" s="431">
        <f>IFERROR(LOOKUP(2,1/ISNUMBER(SEARCH('[96]Kode Barang'!$I$2:$I$44,I57)),'[96]Kode Barang'!$E$2:$E$44),"")</f>
        <v>1</v>
      </c>
      <c r="F57" s="431">
        <f>IFERROR(LOOKUP(2,1/ISNUMBER(SEARCH('[96]Kode Barang'!$I$2:$I$44,I57)),'[96]Kode Barang'!$F$2:$F$44),"")</f>
        <v>3</v>
      </c>
      <c r="G57" s="431">
        <f>IFERROR(LOOKUP(2,1/ISNUMBER(SEARCH('[96]Kode Barang'!$I$2:$I$44,I57)),'[96]Kode Barang'!$G$2:$G$44),"")</f>
        <v>1</v>
      </c>
      <c r="H57" s="431">
        <f>IFERROR(LOOKUP(2,1/ISNUMBER(SEARCH('[96]Kode Barang'!$I$2:$I$44,I57)),'[96]Kode Barang'!$H$2:$H$44),"")</f>
        <v>6</v>
      </c>
      <c r="I57" s="643" t="s">
        <v>932</v>
      </c>
      <c r="J57" s="632"/>
      <c r="K57" s="483"/>
      <c r="L57" s="546">
        <v>2</v>
      </c>
      <c r="M57" s="540" t="s">
        <v>18</v>
      </c>
      <c r="N57" s="547">
        <v>17700</v>
      </c>
      <c r="O57" s="426">
        <f t="shared" si="6"/>
        <v>35400</v>
      </c>
      <c r="P57" s="426"/>
      <c r="Q57" s="426">
        <f t="shared" si="4"/>
        <v>35400</v>
      </c>
      <c r="R57" s="426">
        <f t="shared" si="7"/>
        <v>17700</v>
      </c>
      <c r="S57" s="437" t="s">
        <v>928</v>
      </c>
      <c r="T57" s="429" t="s">
        <v>675</v>
      </c>
      <c r="U57" s="427" t="s">
        <v>519</v>
      </c>
      <c r="V57" s="429" t="s">
        <v>562</v>
      </c>
      <c r="W57" s="482" t="s">
        <v>952</v>
      </c>
      <c r="X57" s="448" t="s">
        <v>624</v>
      </c>
      <c r="Y57" s="429" t="s">
        <v>929</v>
      </c>
      <c r="Z57" s="429" t="s">
        <v>953</v>
      </c>
      <c r="AA57" s="448" t="s">
        <v>923</v>
      </c>
      <c r="AC57" s="973"/>
    </row>
    <row r="58" spans="1:29" s="2" customFormat="1" ht="52.8" x14ac:dyDescent="0.25">
      <c r="A58" s="463"/>
      <c r="B58" s="431">
        <f>IFERROR(LOOKUP(2,1/ISNUMBER(SEARCH('[96]Kode Barang'!$I$2:$I$44,I58)),'[96]Kode Barang'!$B$2:$B$44),"")</f>
        <v>1</v>
      </c>
      <c r="C58" s="431">
        <f>IFERROR(LOOKUP(2,1/ISNUMBER(SEARCH('[96]Kode Barang'!$I$2:$I$44,I58)),'[96]Kode Barang'!$C$2:$C$44),"")</f>
        <v>1</v>
      </c>
      <c r="D58" s="431">
        <f>IFERROR(LOOKUP(2,1/ISNUMBER(SEARCH('[96]Kode Barang'!$I$2:$I$44,I58)),'[96]Kode Barang'!$D$2:$D$44),"")</f>
        <v>7</v>
      </c>
      <c r="E58" s="431">
        <f>IFERROR(LOOKUP(2,1/ISNUMBER(SEARCH('[96]Kode Barang'!$I$2:$I$44,I58)),'[96]Kode Barang'!$E$2:$E$44),"")</f>
        <v>1</v>
      </c>
      <c r="F58" s="431">
        <f>IFERROR(LOOKUP(2,1/ISNUMBER(SEARCH('[96]Kode Barang'!$I$2:$I$44,I58)),'[96]Kode Barang'!$F$2:$F$44),"")</f>
        <v>3</v>
      </c>
      <c r="G58" s="431">
        <f>IFERROR(LOOKUP(2,1/ISNUMBER(SEARCH('[96]Kode Barang'!$I$2:$I$44,I58)),'[96]Kode Barang'!$G$2:$G$44),"")</f>
        <v>1</v>
      </c>
      <c r="H58" s="431">
        <f>IFERROR(LOOKUP(2,1/ISNUMBER(SEARCH('[96]Kode Barang'!$I$2:$I$44,I58)),'[96]Kode Barang'!$H$2:$H$44),"")</f>
        <v>11</v>
      </c>
      <c r="I58" s="630" t="s">
        <v>902</v>
      </c>
      <c r="J58" s="467"/>
      <c r="K58" s="468"/>
      <c r="L58" s="983">
        <v>2</v>
      </c>
      <c r="M58" s="448" t="s">
        <v>933</v>
      </c>
      <c r="N58" s="547">
        <v>23600</v>
      </c>
      <c r="O58" s="426">
        <f t="shared" si="6"/>
        <v>47200</v>
      </c>
      <c r="P58" s="426"/>
      <c r="Q58" s="426">
        <f t="shared" si="4"/>
        <v>47200</v>
      </c>
      <c r="R58" s="426">
        <f t="shared" si="7"/>
        <v>23600</v>
      </c>
      <c r="S58" s="437" t="s">
        <v>928</v>
      </c>
      <c r="T58" s="429" t="s">
        <v>675</v>
      </c>
      <c r="U58" s="427" t="s">
        <v>519</v>
      </c>
      <c r="V58" s="429" t="s">
        <v>562</v>
      </c>
      <c r="W58" s="482" t="s">
        <v>956</v>
      </c>
      <c r="X58" s="448" t="s">
        <v>624</v>
      </c>
      <c r="Y58" s="429" t="s">
        <v>929</v>
      </c>
      <c r="Z58" s="429" t="s">
        <v>957</v>
      </c>
      <c r="AA58" s="448" t="s">
        <v>923</v>
      </c>
      <c r="AC58" s="973"/>
    </row>
    <row r="59" spans="1:29" s="2" customFormat="1" ht="52.8" x14ac:dyDescent="0.25">
      <c r="A59" s="463"/>
      <c r="B59" s="431">
        <f>IFERROR(LOOKUP(2,1/ISNUMBER(SEARCH('[96]Kode Barang'!$I$2:$I$44,I59)),'[96]Kode Barang'!$B$2:$B$44),"")</f>
        <v>1</v>
      </c>
      <c r="C59" s="431">
        <f>IFERROR(LOOKUP(2,1/ISNUMBER(SEARCH('[96]Kode Barang'!$I$2:$I$44,I59)),'[96]Kode Barang'!$C$2:$C$44),"")</f>
        <v>1</v>
      </c>
      <c r="D59" s="431">
        <f>IFERROR(LOOKUP(2,1/ISNUMBER(SEARCH('[96]Kode Barang'!$I$2:$I$44,I59)),'[96]Kode Barang'!$D$2:$D$44),"")</f>
        <v>7</v>
      </c>
      <c r="E59" s="431">
        <f>IFERROR(LOOKUP(2,1/ISNUMBER(SEARCH('[96]Kode Barang'!$I$2:$I$44,I59)),'[96]Kode Barang'!$E$2:$E$44),"")</f>
        <v>1</v>
      </c>
      <c r="F59" s="431">
        <f>IFERROR(LOOKUP(2,1/ISNUMBER(SEARCH('[96]Kode Barang'!$I$2:$I$44,I59)),'[96]Kode Barang'!$F$2:$F$44),"")</f>
        <v>3</v>
      </c>
      <c r="G59" s="431">
        <f>IFERROR(LOOKUP(2,1/ISNUMBER(SEARCH('[96]Kode Barang'!$I$2:$I$44,I59)),'[96]Kode Barang'!$G$2:$G$44),"")</f>
        <v>1</v>
      </c>
      <c r="H59" s="431">
        <f>IFERROR(LOOKUP(2,1/ISNUMBER(SEARCH('[96]Kode Barang'!$I$2:$I$44,I59)),'[96]Kode Barang'!$H$2:$H$44),"")</f>
        <v>6</v>
      </c>
      <c r="I59" s="643" t="s">
        <v>3</v>
      </c>
      <c r="J59" s="545"/>
      <c r="K59" s="483"/>
      <c r="L59" s="546">
        <v>10</v>
      </c>
      <c r="M59" s="540" t="s">
        <v>18</v>
      </c>
      <c r="N59" s="547">
        <v>6000</v>
      </c>
      <c r="O59" s="426">
        <f t="shared" si="6"/>
        <v>60000</v>
      </c>
      <c r="P59" s="426"/>
      <c r="Q59" s="426">
        <f t="shared" si="4"/>
        <v>60000</v>
      </c>
      <c r="R59" s="426">
        <f t="shared" si="7"/>
        <v>6000</v>
      </c>
      <c r="S59" s="437" t="s">
        <v>928</v>
      </c>
      <c r="T59" s="429" t="s">
        <v>675</v>
      </c>
      <c r="U59" s="427" t="s">
        <v>519</v>
      </c>
      <c r="V59" s="429" t="s">
        <v>562</v>
      </c>
      <c r="W59" s="482" t="s">
        <v>956</v>
      </c>
      <c r="X59" s="448" t="s">
        <v>624</v>
      </c>
      <c r="Y59" s="429" t="s">
        <v>929</v>
      </c>
      <c r="Z59" s="429" t="s">
        <v>957</v>
      </c>
      <c r="AA59" s="448" t="s">
        <v>923</v>
      </c>
      <c r="AC59" s="973"/>
    </row>
    <row r="60" spans="1:29" s="2" customFormat="1" ht="52.8" x14ac:dyDescent="0.25">
      <c r="A60" s="463"/>
      <c r="B60" s="431">
        <f>IFERROR(LOOKUP(2,1/ISNUMBER(SEARCH('[96]Kode Barang'!$I$2:$I$44,I60)),'[96]Kode Barang'!$B$2:$B$44),"")</f>
        <v>1</v>
      </c>
      <c r="C60" s="431">
        <f>IFERROR(LOOKUP(2,1/ISNUMBER(SEARCH('[96]Kode Barang'!$I$2:$I$44,I60)),'[96]Kode Barang'!$C$2:$C$44),"")</f>
        <v>1</v>
      </c>
      <c r="D60" s="431">
        <f>IFERROR(LOOKUP(2,1/ISNUMBER(SEARCH('[96]Kode Barang'!$I$2:$I$44,I60)),'[96]Kode Barang'!$D$2:$D$44),"")</f>
        <v>7</v>
      </c>
      <c r="E60" s="431">
        <f>IFERROR(LOOKUP(2,1/ISNUMBER(SEARCH('[96]Kode Barang'!$I$2:$I$44,I60)),'[96]Kode Barang'!$E$2:$E$44),"")</f>
        <v>1</v>
      </c>
      <c r="F60" s="431">
        <f>IFERROR(LOOKUP(2,1/ISNUMBER(SEARCH('[96]Kode Barang'!$I$2:$I$44,I60)),'[96]Kode Barang'!$F$2:$F$44),"")</f>
        <v>3</v>
      </c>
      <c r="G60" s="431">
        <f>IFERROR(LOOKUP(2,1/ISNUMBER(SEARCH('[96]Kode Barang'!$I$2:$I$44,I60)),'[96]Kode Barang'!$G$2:$G$44),"")</f>
        <v>1</v>
      </c>
      <c r="H60" s="431">
        <f>IFERROR(LOOKUP(2,1/ISNUMBER(SEARCH('[96]Kode Barang'!$I$2:$I$44,I60)),'[96]Kode Barang'!$H$2:$H$44),"")</f>
        <v>6</v>
      </c>
      <c r="I60" s="643" t="s">
        <v>884</v>
      </c>
      <c r="J60" s="545"/>
      <c r="K60" s="483"/>
      <c r="L60" s="546">
        <v>20</v>
      </c>
      <c r="M60" s="540" t="s">
        <v>18</v>
      </c>
      <c r="N60" s="547">
        <v>3600</v>
      </c>
      <c r="O60" s="426">
        <f t="shared" si="6"/>
        <v>72000</v>
      </c>
      <c r="P60" s="426"/>
      <c r="Q60" s="426">
        <f t="shared" si="4"/>
        <v>72000</v>
      </c>
      <c r="R60" s="426">
        <f t="shared" si="7"/>
        <v>3600</v>
      </c>
      <c r="S60" s="437" t="s">
        <v>928</v>
      </c>
      <c r="T60" s="429" t="s">
        <v>675</v>
      </c>
      <c r="U60" s="427" t="s">
        <v>519</v>
      </c>
      <c r="V60" s="429" t="s">
        <v>562</v>
      </c>
      <c r="W60" s="482" t="s">
        <v>956</v>
      </c>
      <c r="X60" s="448" t="s">
        <v>624</v>
      </c>
      <c r="Y60" s="429" t="s">
        <v>929</v>
      </c>
      <c r="Z60" s="429" t="s">
        <v>957</v>
      </c>
      <c r="AA60" s="448" t="s">
        <v>923</v>
      </c>
      <c r="AC60" s="973"/>
    </row>
    <row r="61" spans="1:29" s="2" customFormat="1" ht="52.8" x14ac:dyDescent="0.25">
      <c r="A61" s="463"/>
      <c r="B61" s="431">
        <f>IFERROR(LOOKUP(2,1/ISNUMBER(SEARCH('[96]Kode Barang'!$I$2:$I$44,I61)),'[96]Kode Barang'!$B$2:$B$44),"")</f>
        <v>1</v>
      </c>
      <c r="C61" s="431">
        <f>IFERROR(LOOKUP(2,1/ISNUMBER(SEARCH('[96]Kode Barang'!$I$2:$I$44,I61)),'[96]Kode Barang'!$C$2:$C$44),"")</f>
        <v>1</v>
      </c>
      <c r="D61" s="431">
        <f>IFERROR(LOOKUP(2,1/ISNUMBER(SEARCH('[96]Kode Barang'!$I$2:$I$44,I61)),'[96]Kode Barang'!$D$2:$D$44),"")</f>
        <v>7</v>
      </c>
      <c r="E61" s="431">
        <f>IFERROR(LOOKUP(2,1/ISNUMBER(SEARCH('[96]Kode Barang'!$I$2:$I$44,I61)),'[96]Kode Barang'!$E$2:$E$44),"")</f>
        <v>1</v>
      </c>
      <c r="F61" s="431">
        <f>IFERROR(LOOKUP(2,1/ISNUMBER(SEARCH('[96]Kode Barang'!$I$2:$I$44,I61)),'[96]Kode Barang'!$F$2:$F$44),"")</f>
        <v>3</v>
      </c>
      <c r="G61" s="431">
        <f>IFERROR(LOOKUP(2,1/ISNUMBER(SEARCH('[96]Kode Barang'!$I$2:$I$44,I61)),'[96]Kode Barang'!$G$2:$G$44),"")</f>
        <v>1</v>
      </c>
      <c r="H61" s="431">
        <f>IFERROR(LOOKUP(2,1/ISNUMBER(SEARCH('[96]Kode Barang'!$I$2:$I$44,I61)),'[96]Kode Barang'!$H$2:$H$44),"")</f>
        <v>6</v>
      </c>
      <c r="I61" s="643" t="s">
        <v>931</v>
      </c>
      <c r="J61" s="545"/>
      <c r="K61" s="483"/>
      <c r="L61" s="546">
        <v>4</v>
      </c>
      <c r="M61" s="540" t="s">
        <v>18</v>
      </c>
      <c r="N61" s="547">
        <v>35200</v>
      </c>
      <c r="O61" s="426">
        <f t="shared" si="6"/>
        <v>140800</v>
      </c>
      <c r="P61" s="426"/>
      <c r="Q61" s="426">
        <f t="shared" si="4"/>
        <v>140800</v>
      </c>
      <c r="R61" s="426">
        <f t="shared" si="7"/>
        <v>35200</v>
      </c>
      <c r="S61" s="437" t="s">
        <v>928</v>
      </c>
      <c r="T61" s="429" t="s">
        <v>675</v>
      </c>
      <c r="U61" s="427" t="s">
        <v>519</v>
      </c>
      <c r="V61" s="429" t="s">
        <v>562</v>
      </c>
      <c r="W61" s="482" t="s">
        <v>956</v>
      </c>
      <c r="X61" s="448" t="s">
        <v>624</v>
      </c>
      <c r="Y61" s="429" t="s">
        <v>929</v>
      </c>
      <c r="Z61" s="429" t="s">
        <v>957</v>
      </c>
      <c r="AA61" s="448" t="s">
        <v>923</v>
      </c>
      <c r="AC61" s="973"/>
    </row>
    <row r="62" spans="1:29" s="2" customFormat="1" ht="52.8" x14ac:dyDescent="0.25">
      <c r="A62" s="463"/>
      <c r="B62" s="431">
        <f>IFERROR(LOOKUP(2,1/ISNUMBER(SEARCH('[96]Kode Barang'!$I$2:$I$44,I62)),'[96]Kode Barang'!$B$2:$B$44),"")</f>
        <v>1</v>
      </c>
      <c r="C62" s="431">
        <f>IFERROR(LOOKUP(2,1/ISNUMBER(SEARCH('[96]Kode Barang'!$I$2:$I$44,I62)),'[96]Kode Barang'!$C$2:$C$44),"")</f>
        <v>1</v>
      </c>
      <c r="D62" s="431">
        <f>IFERROR(LOOKUP(2,1/ISNUMBER(SEARCH('[96]Kode Barang'!$I$2:$I$44,I62)),'[96]Kode Barang'!$D$2:$D$44),"")</f>
        <v>7</v>
      </c>
      <c r="E62" s="431">
        <f>IFERROR(LOOKUP(2,1/ISNUMBER(SEARCH('[96]Kode Barang'!$I$2:$I$44,I62)),'[96]Kode Barang'!$E$2:$E$44),"")</f>
        <v>1</v>
      </c>
      <c r="F62" s="431">
        <f>IFERROR(LOOKUP(2,1/ISNUMBER(SEARCH('[96]Kode Barang'!$I$2:$I$44,I62)),'[96]Kode Barang'!$F$2:$F$44),"")</f>
        <v>3</v>
      </c>
      <c r="G62" s="431">
        <f>IFERROR(LOOKUP(2,1/ISNUMBER(SEARCH('[96]Kode Barang'!$I$2:$I$44,I62)),'[96]Kode Barang'!$G$2:$G$44),"")</f>
        <v>1</v>
      </c>
      <c r="H62" s="431">
        <f>IFERROR(LOOKUP(2,1/ISNUMBER(SEARCH('[96]Kode Barang'!$I$2:$I$44,I62)),'[96]Kode Barang'!$H$2:$H$44),"")</f>
        <v>6</v>
      </c>
      <c r="I62" s="643" t="s">
        <v>932</v>
      </c>
      <c r="J62" s="632"/>
      <c r="K62" s="483"/>
      <c r="L62" s="546">
        <v>1</v>
      </c>
      <c r="M62" s="540" t="s">
        <v>18</v>
      </c>
      <c r="N62" s="547">
        <v>17700</v>
      </c>
      <c r="O62" s="426">
        <f t="shared" si="6"/>
        <v>17700</v>
      </c>
      <c r="P62" s="426"/>
      <c r="Q62" s="426">
        <f t="shared" si="4"/>
        <v>17700</v>
      </c>
      <c r="R62" s="426">
        <f t="shared" si="7"/>
        <v>17700</v>
      </c>
      <c r="S62" s="437" t="s">
        <v>928</v>
      </c>
      <c r="T62" s="429" t="s">
        <v>675</v>
      </c>
      <c r="U62" s="427" t="s">
        <v>519</v>
      </c>
      <c r="V62" s="429" t="s">
        <v>562</v>
      </c>
      <c r="W62" s="482" t="s">
        <v>956</v>
      </c>
      <c r="X62" s="448" t="s">
        <v>624</v>
      </c>
      <c r="Y62" s="429" t="s">
        <v>929</v>
      </c>
      <c r="Z62" s="429" t="s">
        <v>957</v>
      </c>
      <c r="AA62" s="448" t="s">
        <v>923</v>
      </c>
      <c r="AC62" s="973"/>
    </row>
    <row r="63" spans="1:29" s="975" customFormat="1" ht="52.8" x14ac:dyDescent="0.25">
      <c r="A63" s="463"/>
      <c r="B63" s="431">
        <f>IFERROR(LOOKUP(2,1/ISNUMBER(SEARCH('[96]Kode Barang'!$I$2:$I$44,I63)),'[96]Kode Barang'!$B$2:$B$44),"")</f>
        <v>1</v>
      </c>
      <c r="C63" s="431">
        <f>IFERROR(LOOKUP(2,1/ISNUMBER(SEARCH('[96]Kode Barang'!$I$2:$I$44,I63)),'[96]Kode Barang'!$C$2:$C$44),"")</f>
        <v>1</v>
      </c>
      <c r="D63" s="431">
        <f>IFERROR(LOOKUP(2,1/ISNUMBER(SEARCH('[96]Kode Barang'!$I$2:$I$44,I63)),'[96]Kode Barang'!$D$2:$D$44),"")</f>
        <v>7</v>
      </c>
      <c r="E63" s="431">
        <f>IFERROR(LOOKUP(2,1/ISNUMBER(SEARCH('[96]Kode Barang'!$I$2:$I$44,I63)),'[96]Kode Barang'!$E$2:$E$44),"")</f>
        <v>1</v>
      </c>
      <c r="F63" s="431">
        <f>IFERROR(LOOKUP(2,1/ISNUMBER(SEARCH('[96]Kode Barang'!$I$2:$I$44,I63)),'[96]Kode Barang'!$F$2:$F$44),"")</f>
        <v>3</v>
      </c>
      <c r="G63" s="431">
        <f>IFERROR(LOOKUP(2,1/ISNUMBER(SEARCH('[96]Kode Barang'!$I$2:$I$44,I63)),'[96]Kode Barang'!$G$2:$G$44),"")</f>
        <v>1</v>
      </c>
      <c r="H63" s="431">
        <f>IFERROR(LOOKUP(2,1/ISNUMBER(SEARCH('[96]Kode Barang'!$I$2:$I$44,I63)),'[96]Kode Barang'!$H$2:$H$44),"")</f>
        <v>11</v>
      </c>
      <c r="I63" s="630" t="s">
        <v>902</v>
      </c>
      <c r="J63" s="467"/>
      <c r="K63" s="468"/>
      <c r="L63" s="983">
        <v>3</v>
      </c>
      <c r="M63" s="448" t="s">
        <v>933</v>
      </c>
      <c r="N63" s="547">
        <v>23600</v>
      </c>
      <c r="O63" s="426">
        <f t="shared" si="6"/>
        <v>70800</v>
      </c>
      <c r="P63" s="426"/>
      <c r="Q63" s="426">
        <f t="shared" ref="Q63:Q94" si="8">O63+P63</f>
        <v>70800</v>
      </c>
      <c r="R63" s="426">
        <f t="shared" si="7"/>
        <v>23600</v>
      </c>
      <c r="S63" s="437" t="s">
        <v>928</v>
      </c>
      <c r="T63" s="429" t="s">
        <v>675</v>
      </c>
      <c r="U63" s="427" t="s">
        <v>519</v>
      </c>
      <c r="V63" s="429" t="s">
        <v>562</v>
      </c>
      <c r="W63" s="482" t="s">
        <v>964</v>
      </c>
      <c r="X63" s="448" t="s">
        <v>624</v>
      </c>
      <c r="Y63" s="429" t="s">
        <v>929</v>
      </c>
      <c r="Z63" s="429" t="s">
        <v>966</v>
      </c>
      <c r="AA63" s="448" t="s">
        <v>923</v>
      </c>
    </row>
    <row r="64" spans="1:29" s="2" customFormat="1" ht="52.8" x14ac:dyDescent="0.25">
      <c r="A64" s="463"/>
      <c r="B64" s="431">
        <f>IFERROR(LOOKUP(2,1/ISNUMBER(SEARCH('[96]Kode Barang'!$I$2:$I$44,I64)),'[96]Kode Barang'!$B$2:$B$44),"")</f>
        <v>1</v>
      </c>
      <c r="C64" s="431">
        <f>IFERROR(LOOKUP(2,1/ISNUMBER(SEARCH('[96]Kode Barang'!$I$2:$I$44,I64)),'[96]Kode Barang'!$C$2:$C$44),"")</f>
        <v>1</v>
      </c>
      <c r="D64" s="431">
        <f>IFERROR(LOOKUP(2,1/ISNUMBER(SEARCH('[96]Kode Barang'!$I$2:$I$44,I64)),'[96]Kode Barang'!$D$2:$D$44),"")</f>
        <v>7</v>
      </c>
      <c r="E64" s="431">
        <f>IFERROR(LOOKUP(2,1/ISNUMBER(SEARCH('[96]Kode Barang'!$I$2:$I$44,I64)),'[96]Kode Barang'!$E$2:$E$44),"")</f>
        <v>1</v>
      </c>
      <c r="F64" s="431">
        <f>IFERROR(LOOKUP(2,1/ISNUMBER(SEARCH('[96]Kode Barang'!$I$2:$I$44,I64)),'[96]Kode Barang'!$F$2:$F$44),"")</f>
        <v>3</v>
      </c>
      <c r="G64" s="431">
        <f>IFERROR(LOOKUP(2,1/ISNUMBER(SEARCH('[96]Kode Barang'!$I$2:$I$44,I64)),'[96]Kode Barang'!$G$2:$G$44),"")</f>
        <v>1</v>
      </c>
      <c r="H64" s="431">
        <f>IFERROR(LOOKUP(2,1/ISNUMBER(SEARCH('[96]Kode Barang'!$I$2:$I$44,I64)),'[96]Kode Barang'!$H$2:$H$44),"")</f>
        <v>6</v>
      </c>
      <c r="I64" s="643" t="s">
        <v>3</v>
      </c>
      <c r="J64" s="545"/>
      <c r="K64" s="483"/>
      <c r="L64" s="546">
        <v>12</v>
      </c>
      <c r="M64" s="540" t="s">
        <v>18</v>
      </c>
      <c r="N64" s="547">
        <v>6000</v>
      </c>
      <c r="O64" s="426">
        <f t="shared" si="6"/>
        <v>72000</v>
      </c>
      <c r="P64" s="426"/>
      <c r="Q64" s="426">
        <f t="shared" si="8"/>
        <v>72000</v>
      </c>
      <c r="R64" s="426">
        <f t="shared" si="7"/>
        <v>6000</v>
      </c>
      <c r="S64" s="437" t="s">
        <v>928</v>
      </c>
      <c r="T64" s="429" t="s">
        <v>675</v>
      </c>
      <c r="U64" s="427" t="s">
        <v>519</v>
      </c>
      <c r="V64" s="429" t="s">
        <v>562</v>
      </c>
      <c r="W64" s="482" t="s">
        <v>964</v>
      </c>
      <c r="X64" s="448" t="s">
        <v>624</v>
      </c>
      <c r="Y64" s="429" t="s">
        <v>929</v>
      </c>
      <c r="Z64" s="429" t="s">
        <v>966</v>
      </c>
      <c r="AA64" s="448" t="s">
        <v>923</v>
      </c>
      <c r="AC64" s="973"/>
    </row>
    <row r="65" spans="1:29" s="2" customFormat="1" ht="52.8" x14ac:dyDescent="0.25">
      <c r="A65" s="463"/>
      <c r="B65" s="431">
        <f>IFERROR(LOOKUP(2,1/ISNUMBER(SEARCH('[96]Kode Barang'!$I$2:$I$44,I65)),'[96]Kode Barang'!$B$2:$B$44),"")</f>
        <v>1</v>
      </c>
      <c r="C65" s="431">
        <f>IFERROR(LOOKUP(2,1/ISNUMBER(SEARCH('[96]Kode Barang'!$I$2:$I$44,I65)),'[96]Kode Barang'!$C$2:$C$44),"")</f>
        <v>1</v>
      </c>
      <c r="D65" s="431">
        <f>IFERROR(LOOKUP(2,1/ISNUMBER(SEARCH('[96]Kode Barang'!$I$2:$I$44,I65)),'[96]Kode Barang'!$D$2:$D$44),"")</f>
        <v>7</v>
      </c>
      <c r="E65" s="431">
        <f>IFERROR(LOOKUP(2,1/ISNUMBER(SEARCH('[96]Kode Barang'!$I$2:$I$44,I65)),'[96]Kode Barang'!$E$2:$E$44),"")</f>
        <v>1</v>
      </c>
      <c r="F65" s="431">
        <f>IFERROR(LOOKUP(2,1/ISNUMBER(SEARCH('[96]Kode Barang'!$I$2:$I$44,I65)),'[96]Kode Barang'!$F$2:$F$44),"")</f>
        <v>3</v>
      </c>
      <c r="G65" s="431">
        <f>IFERROR(LOOKUP(2,1/ISNUMBER(SEARCH('[96]Kode Barang'!$I$2:$I$44,I65)),'[96]Kode Barang'!$G$2:$G$44),"")</f>
        <v>1</v>
      </c>
      <c r="H65" s="431">
        <f>IFERROR(LOOKUP(2,1/ISNUMBER(SEARCH('[96]Kode Barang'!$I$2:$I$44,I65)),'[96]Kode Barang'!$H$2:$H$44),"")</f>
        <v>6</v>
      </c>
      <c r="I65" s="643" t="s">
        <v>884</v>
      </c>
      <c r="J65" s="545"/>
      <c r="K65" s="483"/>
      <c r="L65" s="546">
        <v>23</v>
      </c>
      <c r="M65" s="540" t="s">
        <v>18</v>
      </c>
      <c r="N65" s="547">
        <v>3600</v>
      </c>
      <c r="O65" s="426">
        <f t="shared" si="6"/>
        <v>82800</v>
      </c>
      <c r="P65" s="426"/>
      <c r="Q65" s="426">
        <f t="shared" si="8"/>
        <v>82800</v>
      </c>
      <c r="R65" s="426">
        <f t="shared" si="7"/>
        <v>3600</v>
      </c>
      <c r="S65" s="437" t="s">
        <v>928</v>
      </c>
      <c r="T65" s="429" t="s">
        <v>675</v>
      </c>
      <c r="U65" s="427" t="s">
        <v>519</v>
      </c>
      <c r="V65" s="429" t="s">
        <v>562</v>
      </c>
      <c r="W65" s="482" t="s">
        <v>964</v>
      </c>
      <c r="X65" s="448" t="s">
        <v>624</v>
      </c>
      <c r="Y65" s="429" t="s">
        <v>929</v>
      </c>
      <c r="Z65" s="429" t="s">
        <v>966</v>
      </c>
      <c r="AA65" s="448" t="s">
        <v>923</v>
      </c>
      <c r="AC65" s="973"/>
    </row>
    <row r="66" spans="1:29" s="2" customFormat="1" ht="52.8" x14ac:dyDescent="0.25">
      <c r="A66" s="463"/>
      <c r="B66" s="431">
        <f>IFERROR(LOOKUP(2,1/ISNUMBER(SEARCH('[96]Kode Barang'!$I$2:$I$44,I66)),'[96]Kode Barang'!$B$2:$B$44),"")</f>
        <v>1</v>
      </c>
      <c r="C66" s="431">
        <f>IFERROR(LOOKUP(2,1/ISNUMBER(SEARCH('[96]Kode Barang'!$I$2:$I$44,I66)),'[96]Kode Barang'!$C$2:$C$44),"")</f>
        <v>1</v>
      </c>
      <c r="D66" s="431">
        <f>IFERROR(LOOKUP(2,1/ISNUMBER(SEARCH('[96]Kode Barang'!$I$2:$I$44,I66)),'[96]Kode Barang'!$D$2:$D$44),"")</f>
        <v>7</v>
      </c>
      <c r="E66" s="431">
        <f>IFERROR(LOOKUP(2,1/ISNUMBER(SEARCH('[96]Kode Barang'!$I$2:$I$44,I66)),'[96]Kode Barang'!$E$2:$E$44),"")</f>
        <v>1</v>
      </c>
      <c r="F66" s="431">
        <f>IFERROR(LOOKUP(2,1/ISNUMBER(SEARCH('[96]Kode Barang'!$I$2:$I$44,I66)),'[96]Kode Barang'!$F$2:$F$44),"")</f>
        <v>3</v>
      </c>
      <c r="G66" s="431">
        <f>IFERROR(LOOKUP(2,1/ISNUMBER(SEARCH('[96]Kode Barang'!$I$2:$I$44,I66)),'[96]Kode Barang'!$G$2:$G$44),"")</f>
        <v>1</v>
      </c>
      <c r="H66" s="431">
        <f>IFERROR(LOOKUP(2,1/ISNUMBER(SEARCH('[96]Kode Barang'!$I$2:$I$44,I66)),'[96]Kode Barang'!$H$2:$H$44),"")</f>
        <v>6</v>
      </c>
      <c r="I66" s="643" t="s">
        <v>931</v>
      </c>
      <c r="J66" s="545"/>
      <c r="K66" s="483"/>
      <c r="L66" s="546">
        <v>3</v>
      </c>
      <c r="M66" s="540" t="s">
        <v>18</v>
      </c>
      <c r="N66" s="547">
        <v>35200</v>
      </c>
      <c r="O66" s="426">
        <f t="shared" si="6"/>
        <v>105600</v>
      </c>
      <c r="P66" s="426"/>
      <c r="Q66" s="426">
        <f t="shared" si="8"/>
        <v>105600</v>
      </c>
      <c r="R66" s="426">
        <f t="shared" si="7"/>
        <v>35200</v>
      </c>
      <c r="S66" s="437" t="s">
        <v>928</v>
      </c>
      <c r="T66" s="429" t="s">
        <v>675</v>
      </c>
      <c r="U66" s="427" t="s">
        <v>519</v>
      </c>
      <c r="V66" s="429" t="s">
        <v>562</v>
      </c>
      <c r="W66" s="482" t="s">
        <v>964</v>
      </c>
      <c r="X66" s="448" t="s">
        <v>624</v>
      </c>
      <c r="Y66" s="429" t="s">
        <v>929</v>
      </c>
      <c r="Z66" s="429" t="s">
        <v>966</v>
      </c>
      <c r="AA66" s="448" t="s">
        <v>923</v>
      </c>
      <c r="AC66" s="973"/>
    </row>
    <row r="67" spans="1:29" s="2" customFormat="1" ht="52.8" x14ac:dyDescent="0.25">
      <c r="A67" s="463"/>
      <c r="B67" s="431">
        <f>IFERROR(LOOKUP(2,1/ISNUMBER(SEARCH('[96]Kode Barang'!$I$2:$I$44,I67)),'[96]Kode Barang'!$B$2:$B$44),"")</f>
        <v>1</v>
      </c>
      <c r="C67" s="431">
        <f>IFERROR(LOOKUP(2,1/ISNUMBER(SEARCH('[96]Kode Barang'!$I$2:$I$44,I67)),'[96]Kode Barang'!$C$2:$C$44),"")</f>
        <v>1</v>
      </c>
      <c r="D67" s="431">
        <f>IFERROR(LOOKUP(2,1/ISNUMBER(SEARCH('[96]Kode Barang'!$I$2:$I$44,I67)),'[96]Kode Barang'!$D$2:$D$44),"")</f>
        <v>7</v>
      </c>
      <c r="E67" s="431">
        <f>IFERROR(LOOKUP(2,1/ISNUMBER(SEARCH('[96]Kode Barang'!$I$2:$I$44,I67)),'[96]Kode Barang'!$E$2:$E$44),"")</f>
        <v>1</v>
      </c>
      <c r="F67" s="431">
        <f>IFERROR(LOOKUP(2,1/ISNUMBER(SEARCH('[96]Kode Barang'!$I$2:$I$44,I67)),'[96]Kode Barang'!$F$2:$F$44),"")</f>
        <v>3</v>
      </c>
      <c r="G67" s="431">
        <f>IFERROR(LOOKUP(2,1/ISNUMBER(SEARCH('[96]Kode Barang'!$I$2:$I$44,I67)),'[96]Kode Barang'!$G$2:$G$44),"")</f>
        <v>1</v>
      </c>
      <c r="H67" s="431">
        <f>IFERROR(LOOKUP(2,1/ISNUMBER(SEARCH('[96]Kode Barang'!$I$2:$I$44,I67)),'[96]Kode Barang'!$H$2:$H$44),"")</f>
        <v>6</v>
      </c>
      <c r="I67" s="643" t="s">
        <v>932</v>
      </c>
      <c r="J67" s="632"/>
      <c r="K67" s="483"/>
      <c r="L67" s="546">
        <v>3</v>
      </c>
      <c r="M67" s="540" t="s">
        <v>18</v>
      </c>
      <c r="N67" s="547">
        <v>17700</v>
      </c>
      <c r="O67" s="426">
        <f t="shared" si="6"/>
        <v>53100</v>
      </c>
      <c r="P67" s="426"/>
      <c r="Q67" s="426">
        <f t="shared" si="8"/>
        <v>53100</v>
      </c>
      <c r="R67" s="426">
        <f t="shared" si="7"/>
        <v>17700</v>
      </c>
      <c r="S67" s="437" t="s">
        <v>928</v>
      </c>
      <c r="T67" s="429" t="s">
        <v>675</v>
      </c>
      <c r="U67" s="427" t="s">
        <v>519</v>
      </c>
      <c r="V67" s="429" t="s">
        <v>562</v>
      </c>
      <c r="W67" s="482" t="s">
        <v>964</v>
      </c>
      <c r="X67" s="448" t="s">
        <v>624</v>
      </c>
      <c r="Y67" s="429" t="s">
        <v>929</v>
      </c>
      <c r="Z67" s="429" t="s">
        <v>966</v>
      </c>
      <c r="AA67" s="448" t="s">
        <v>923</v>
      </c>
      <c r="AC67" s="973"/>
    </row>
    <row r="68" spans="1:29" s="2" customFormat="1" ht="66" x14ac:dyDescent="0.25">
      <c r="A68" s="463"/>
      <c r="B68" s="431">
        <f>IFERROR(LOOKUP(2,1/ISNUMBER(SEARCH('[96]Kode Barang'!$I$2:$I$44,I68)),'[96]Kode Barang'!$B$2:$B$44),"")</f>
        <v>1</v>
      </c>
      <c r="C68" s="431">
        <f>IFERROR(LOOKUP(2,1/ISNUMBER(SEARCH('[96]Kode Barang'!$I$2:$I$44,I68)),'[96]Kode Barang'!$C$2:$C$44),"")</f>
        <v>1</v>
      </c>
      <c r="D68" s="431">
        <f>IFERROR(LOOKUP(2,1/ISNUMBER(SEARCH('[96]Kode Barang'!$I$2:$I$44,I68)),'[96]Kode Barang'!$D$2:$D$44),"")</f>
        <v>7</v>
      </c>
      <c r="E68" s="431">
        <f>IFERROR(LOOKUP(2,1/ISNUMBER(SEARCH('[96]Kode Barang'!$I$2:$I$44,I68)),'[96]Kode Barang'!$E$2:$E$44),"")</f>
        <v>1</v>
      </c>
      <c r="F68" s="431">
        <f>IFERROR(LOOKUP(2,1/ISNUMBER(SEARCH('[96]Kode Barang'!$I$2:$I$44,I68)),'[96]Kode Barang'!$F$2:$F$44),"")</f>
        <v>3</v>
      </c>
      <c r="G68" s="431">
        <f>IFERROR(LOOKUP(2,1/ISNUMBER(SEARCH('[96]Kode Barang'!$I$2:$I$44,I68)),'[96]Kode Barang'!$G$2:$G$44),"")</f>
        <v>1</v>
      </c>
      <c r="H68" s="431">
        <f>IFERROR(LOOKUP(2,1/ISNUMBER(SEARCH('[96]Kode Barang'!$I$2:$I$44,I68)),'[96]Kode Barang'!$H$2:$H$44),"")</f>
        <v>11</v>
      </c>
      <c r="I68" s="550" t="s">
        <v>592</v>
      </c>
      <c r="J68" s="632"/>
      <c r="K68" s="483"/>
      <c r="L68" s="546">
        <v>2</v>
      </c>
      <c r="M68" s="540" t="s">
        <v>933</v>
      </c>
      <c r="N68" s="547">
        <v>41300</v>
      </c>
      <c r="O68" s="426">
        <f t="shared" si="6"/>
        <v>82600</v>
      </c>
      <c r="P68" s="426"/>
      <c r="Q68" s="426">
        <f t="shared" si="8"/>
        <v>82600</v>
      </c>
      <c r="R68" s="426">
        <f t="shared" si="7"/>
        <v>41300</v>
      </c>
      <c r="S68" s="444" t="s">
        <v>974</v>
      </c>
      <c r="T68" s="470" t="s">
        <v>973</v>
      </c>
      <c r="U68" s="444" t="s">
        <v>977</v>
      </c>
      <c r="V68" s="429" t="s">
        <v>562</v>
      </c>
      <c r="W68" s="482" t="s">
        <v>978</v>
      </c>
      <c r="X68" s="448" t="s">
        <v>624</v>
      </c>
      <c r="Y68" s="429" t="s">
        <v>929</v>
      </c>
      <c r="Z68" s="429" t="s">
        <v>979</v>
      </c>
      <c r="AA68" s="431" t="s">
        <v>980</v>
      </c>
      <c r="AC68" s="973"/>
    </row>
    <row r="69" spans="1:29" s="2" customFormat="1" ht="66" x14ac:dyDescent="0.25">
      <c r="A69" s="463"/>
      <c r="B69" s="431">
        <f>IFERROR(LOOKUP(2,1/ISNUMBER(SEARCH('[96]Kode Barang'!$I$2:$I$44,I69)),'[96]Kode Barang'!$B$2:$B$44),"")</f>
        <v>1</v>
      </c>
      <c r="C69" s="431">
        <f>IFERROR(LOOKUP(2,1/ISNUMBER(SEARCH('[96]Kode Barang'!$I$2:$I$44,I69)),'[96]Kode Barang'!$C$2:$C$44),"")</f>
        <v>1</v>
      </c>
      <c r="D69" s="431">
        <f>IFERROR(LOOKUP(2,1/ISNUMBER(SEARCH('[96]Kode Barang'!$I$2:$I$44,I69)),'[96]Kode Barang'!$D$2:$D$44),"")</f>
        <v>7</v>
      </c>
      <c r="E69" s="431">
        <f>IFERROR(LOOKUP(2,1/ISNUMBER(SEARCH('[96]Kode Barang'!$I$2:$I$44,I69)),'[96]Kode Barang'!$E$2:$E$44),"")</f>
        <v>1</v>
      </c>
      <c r="F69" s="431">
        <f>IFERROR(LOOKUP(2,1/ISNUMBER(SEARCH('[96]Kode Barang'!$I$2:$I$44,I69)),'[96]Kode Barang'!$F$2:$F$44),"")</f>
        <v>3</v>
      </c>
      <c r="G69" s="431">
        <f>IFERROR(LOOKUP(2,1/ISNUMBER(SEARCH('[96]Kode Barang'!$I$2:$I$44,I69)),'[96]Kode Barang'!$G$2:$G$44),"")</f>
        <v>1</v>
      </c>
      <c r="H69" s="431">
        <f>IFERROR(LOOKUP(2,1/ISNUMBER(SEARCH('[96]Kode Barang'!$I$2:$I$44,I69)),'[96]Kode Barang'!$H$2:$H$44),"")</f>
        <v>11</v>
      </c>
      <c r="I69" s="630" t="s">
        <v>902</v>
      </c>
      <c r="J69" s="545"/>
      <c r="K69" s="483"/>
      <c r="L69" s="546">
        <v>1</v>
      </c>
      <c r="M69" s="540" t="s">
        <v>933</v>
      </c>
      <c r="N69" s="547">
        <v>23600</v>
      </c>
      <c r="O69" s="426">
        <f t="shared" si="6"/>
        <v>23600</v>
      </c>
      <c r="P69" s="426"/>
      <c r="Q69" s="426">
        <f t="shared" si="8"/>
        <v>23600</v>
      </c>
      <c r="R69" s="426">
        <f t="shared" si="7"/>
        <v>23600</v>
      </c>
      <c r="S69" s="444" t="s">
        <v>974</v>
      </c>
      <c r="T69" s="470" t="s">
        <v>973</v>
      </c>
      <c r="U69" s="444" t="s">
        <v>977</v>
      </c>
      <c r="V69" s="429" t="s">
        <v>562</v>
      </c>
      <c r="W69" s="482" t="s">
        <v>978</v>
      </c>
      <c r="X69" s="448" t="s">
        <v>624</v>
      </c>
      <c r="Y69" s="429" t="s">
        <v>929</v>
      </c>
      <c r="Z69" s="429" t="s">
        <v>979</v>
      </c>
      <c r="AA69" s="431" t="s">
        <v>980</v>
      </c>
      <c r="AC69" s="973"/>
    </row>
    <row r="70" spans="1:29" s="2" customFormat="1" ht="66" x14ac:dyDescent="0.25">
      <c r="A70" s="463"/>
      <c r="B70" s="431">
        <f>IFERROR(LOOKUP(2,1/ISNUMBER(SEARCH('[96]Kode Barang'!$I$2:$I$44,I70)),'[96]Kode Barang'!$B$2:$B$44),"")</f>
        <v>1</v>
      </c>
      <c r="C70" s="431">
        <f>IFERROR(LOOKUP(2,1/ISNUMBER(SEARCH('[96]Kode Barang'!$I$2:$I$44,I70)),'[96]Kode Barang'!$C$2:$C$44),"")</f>
        <v>1</v>
      </c>
      <c r="D70" s="431">
        <f>IFERROR(LOOKUP(2,1/ISNUMBER(SEARCH('[96]Kode Barang'!$I$2:$I$44,I70)),'[96]Kode Barang'!$D$2:$D$44),"")</f>
        <v>7</v>
      </c>
      <c r="E70" s="431">
        <f>IFERROR(LOOKUP(2,1/ISNUMBER(SEARCH('[96]Kode Barang'!$I$2:$I$44,I70)),'[96]Kode Barang'!$E$2:$E$44),"")</f>
        <v>1</v>
      </c>
      <c r="F70" s="431">
        <f>IFERROR(LOOKUP(2,1/ISNUMBER(SEARCH('[96]Kode Barang'!$I$2:$I$44,I70)),'[96]Kode Barang'!$F$2:$F$44),"")</f>
        <v>3</v>
      </c>
      <c r="G70" s="431">
        <f>IFERROR(LOOKUP(2,1/ISNUMBER(SEARCH('[96]Kode Barang'!$I$2:$I$44,I70)),'[96]Kode Barang'!$G$2:$G$44),"")</f>
        <v>1</v>
      </c>
      <c r="H70" s="431">
        <f>IFERROR(LOOKUP(2,1/ISNUMBER(SEARCH('[96]Kode Barang'!$I$2:$I$44,I70)),'[96]Kode Barang'!$H$2:$H$44),"")</f>
        <v>6</v>
      </c>
      <c r="I70" s="643" t="s">
        <v>3</v>
      </c>
      <c r="J70" s="545"/>
      <c r="K70" s="483"/>
      <c r="L70" s="546">
        <v>6</v>
      </c>
      <c r="M70" s="540" t="s">
        <v>18</v>
      </c>
      <c r="N70" s="547">
        <v>6000</v>
      </c>
      <c r="O70" s="426">
        <f t="shared" si="6"/>
        <v>36000</v>
      </c>
      <c r="P70" s="426"/>
      <c r="Q70" s="426">
        <f t="shared" si="8"/>
        <v>36000</v>
      </c>
      <c r="R70" s="426">
        <f t="shared" si="7"/>
        <v>6000</v>
      </c>
      <c r="S70" s="444" t="s">
        <v>974</v>
      </c>
      <c r="T70" s="470" t="s">
        <v>973</v>
      </c>
      <c r="U70" s="444" t="s">
        <v>977</v>
      </c>
      <c r="V70" s="429" t="s">
        <v>562</v>
      </c>
      <c r="W70" s="482" t="s">
        <v>978</v>
      </c>
      <c r="X70" s="448" t="s">
        <v>624</v>
      </c>
      <c r="Y70" s="429" t="s">
        <v>929</v>
      </c>
      <c r="Z70" s="429" t="s">
        <v>979</v>
      </c>
      <c r="AA70" s="431" t="s">
        <v>980</v>
      </c>
      <c r="AC70" s="973"/>
    </row>
    <row r="71" spans="1:29" s="2" customFormat="1" ht="66" x14ac:dyDescent="0.25">
      <c r="A71" s="463"/>
      <c r="B71" s="431">
        <f>IFERROR(LOOKUP(2,1/ISNUMBER(SEARCH('[96]Kode Barang'!$I$2:$I$44,I71)),'[96]Kode Barang'!$B$2:$B$44),"")</f>
        <v>1</v>
      </c>
      <c r="C71" s="431">
        <f>IFERROR(LOOKUP(2,1/ISNUMBER(SEARCH('[96]Kode Barang'!$I$2:$I$44,I71)),'[96]Kode Barang'!$C$2:$C$44),"")</f>
        <v>1</v>
      </c>
      <c r="D71" s="431">
        <f>IFERROR(LOOKUP(2,1/ISNUMBER(SEARCH('[96]Kode Barang'!$I$2:$I$44,I71)),'[96]Kode Barang'!$D$2:$D$44),"")</f>
        <v>7</v>
      </c>
      <c r="E71" s="431">
        <f>IFERROR(LOOKUP(2,1/ISNUMBER(SEARCH('[96]Kode Barang'!$I$2:$I$44,I71)),'[96]Kode Barang'!$E$2:$E$44),"")</f>
        <v>1</v>
      </c>
      <c r="F71" s="431">
        <f>IFERROR(LOOKUP(2,1/ISNUMBER(SEARCH('[96]Kode Barang'!$I$2:$I$44,I71)),'[96]Kode Barang'!$F$2:$F$44),"")</f>
        <v>3</v>
      </c>
      <c r="G71" s="431">
        <f>IFERROR(LOOKUP(2,1/ISNUMBER(SEARCH('[96]Kode Barang'!$I$2:$I$44,I71)),'[96]Kode Barang'!$G$2:$G$44),"")</f>
        <v>1</v>
      </c>
      <c r="H71" s="431">
        <f>IFERROR(LOOKUP(2,1/ISNUMBER(SEARCH('[96]Kode Barang'!$I$2:$I$44,I71)),'[96]Kode Barang'!$H$2:$H$44),"")</f>
        <v>6</v>
      </c>
      <c r="I71" s="643" t="s">
        <v>884</v>
      </c>
      <c r="J71" s="483"/>
      <c r="K71" s="483"/>
      <c r="L71" s="546">
        <v>6</v>
      </c>
      <c r="M71" s="540" t="s">
        <v>18</v>
      </c>
      <c r="N71" s="547">
        <v>3600</v>
      </c>
      <c r="O71" s="426">
        <f t="shared" si="6"/>
        <v>21600</v>
      </c>
      <c r="P71" s="426"/>
      <c r="Q71" s="426">
        <f t="shared" si="8"/>
        <v>21600</v>
      </c>
      <c r="R71" s="426">
        <f t="shared" si="7"/>
        <v>3600</v>
      </c>
      <c r="S71" s="444" t="s">
        <v>974</v>
      </c>
      <c r="T71" s="470" t="s">
        <v>973</v>
      </c>
      <c r="U71" s="444" t="s">
        <v>977</v>
      </c>
      <c r="V71" s="429" t="s">
        <v>562</v>
      </c>
      <c r="W71" s="482" t="s">
        <v>978</v>
      </c>
      <c r="X71" s="448" t="s">
        <v>624</v>
      </c>
      <c r="Y71" s="429" t="s">
        <v>929</v>
      </c>
      <c r="Z71" s="429" t="s">
        <v>979</v>
      </c>
      <c r="AA71" s="431" t="s">
        <v>980</v>
      </c>
      <c r="AC71" s="973"/>
    </row>
    <row r="72" spans="1:29" s="2" customFormat="1" ht="39.6" x14ac:dyDescent="0.25">
      <c r="A72" s="463"/>
      <c r="B72" s="431">
        <f>IFERROR(LOOKUP(2,1/ISNUMBER(SEARCH('[96]Kode Barang'!$I$2:$I$44,I72)),'[96]Kode Barang'!$B$2:$B$44),"")</f>
        <v>1</v>
      </c>
      <c r="C72" s="431">
        <f>IFERROR(LOOKUP(2,1/ISNUMBER(SEARCH('[96]Kode Barang'!$I$2:$I$44,I72)),'[96]Kode Barang'!$C$2:$C$44),"")</f>
        <v>1</v>
      </c>
      <c r="D72" s="431">
        <f>IFERROR(LOOKUP(2,1/ISNUMBER(SEARCH('[96]Kode Barang'!$I$2:$I$44,I72)),'[96]Kode Barang'!$D$2:$D$44),"")</f>
        <v>7</v>
      </c>
      <c r="E72" s="431">
        <f>IFERROR(LOOKUP(2,1/ISNUMBER(SEARCH('[96]Kode Barang'!$I$2:$I$44,I72)),'[96]Kode Barang'!$E$2:$E$44),"")</f>
        <v>1</v>
      </c>
      <c r="F72" s="431">
        <f>IFERROR(LOOKUP(2,1/ISNUMBER(SEARCH('[96]Kode Barang'!$I$2:$I$44,I72)),'[96]Kode Barang'!$F$2:$F$44),"")</f>
        <v>3</v>
      </c>
      <c r="G72" s="431">
        <f>IFERROR(LOOKUP(2,1/ISNUMBER(SEARCH('[96]Kode Barang'!$I$2:$I$44,I72)),'[96]Kode Barang'!$G$2:$G$44),"")</f>
        <v>1</v>
      </c>
      <c r="H72" s="431">
        <f>IFERROR(LOOKUP(2,1/ISNUMBER(SEARCH('[96]Kode Barang'!$I$2:$I$44,I72)),'[96]Kode Barang'!$H$2:$H$44),"")</f>
        <v>6</v>
      </c>
      <c r="I72" s="997" t="s">
        <v>3</v>
      </c>
      <c r="J72" s="545"/>
      <c r="K72" s="483"/>
      <c r="L72" s="546">
        <v>50</v>
      </c>
      <c r="M72" s="540" t="s">
        <v>18</v>
      </c>
      <c r="N72" s="547">
        <v>6000</v>
      </c>
      <c r="O72" s="426">
        <f t="shared" si="6"/>
        <v>300000</v>
      </c>
      <c r="P72" s="426"/>
      <c r="Q72" s="426">
        <f t="shared" si="8"/>
        <v>300000</v>
      </c>
      <c r="R72" s="426">
        <f t="shared" si="7"/>
        <v>6000</v>
      </c>
      <c r="S72" s="427" t="s">
        <v>573</v>
      </c>
      <c r="T72" s="429" t="s">
        <v>1071</v>
      </c>
      <c r="U72" s="444" t="s">
        <v>519</v>
      </c>
      <c r="V72" s="429" t="s">
        <v>562</v>
      </c>
      <c r="W72" s="482" t="s">
        <v>998</v>
      </c>
      <c r="X72" s="448" t="s">
        <v>624</v>
      </c>
      <c r="Y72" s="429" t="s">
        <v>929</v>
      </c>
      <c r="Z72" s="429" t="s">
        <v>1070</v>
      </c>
      <c r="AA72" s="431" t="s">
        <v>60</v>
      </c>
      <c r="AC72" s="973"/>
    </row>
    <row r="73" spans="1:29" s="2" customFormat="1" ht="66" x14ac:dyDescent="0.25">
      <c r="A73" s="463"/>
      <c r="B73" s="431">
        <f>IFERROR(LOOKUP(2,1/ISNUMBER(SEARCH('[96]Kode Barang'!$I$2:$I$44,I73)),'[96]Kode Barang'!$B$2:$B$44),"")</f>
        <v>1</v>
      </c>
      <c r="C73" s="431">
        <f>IFERROR(LOOKUP(2,1/ISNUMBER(SEARCH('[96]Kode Barang'!$I$2:$I$44,I73)),'[96]Kode Barang'!$C$2:$C$44),"")</f>
        <v>1</v>
      </c>
      <c r="D73" s="431">
        <f>IFERROR(LOOKUP(2,1/ISNUMBER(SEARCH('[96]Kode Barang'!$I$2:$I$44,I73)),'[96]Kode Barang'!$D$2:$D$44),"")</f>
        <v>7</v>
      </c>
      <c r="E73" s="431">
        <f>IFERROR(LOOKUP(2,1/ISNUMBER(SEARCH('[96]Kode Barang'!$I$2:$I$44,I73)),'[96]Kode Barang'!$E$2:$E$44),"")</f>
        <v>1</v>
      </c>
      <c r="F73" s="431">
        <f>IFERROR(LOOKUP(2,1/ISNUMBER(SEARCH('[96]Kode Barang'!$I$2:$I$44,I73)),'[96]Kode Barang'!$F$2:$F$44),"")</f>
        <v>3</v>
      </c>
      <c r="G73" s="431">
        <f>IFERROR(LOOKUP(2,1/ISNUMBER(SEARCH('[96]Kode Barang'!$I$2:$I$44,I73)),'[96]Kode Barang'!$G$2:$G$44),"")</f>
        <v>1</v>
      </c>
      <c r="H73" s="431">
        <f>IFERROR(LOOKUP(2,1/ISNUMBER(SEARCH('[96]Kode Barang'!$I$2:$I$44,I73)),'[96]Kode Barang'!$H$2:$H$44),"")</f>
        <v>11</v>
      </c>
      <c r="I73" s="646" t="s">
        <v>922</v>
      </c>
      <c r="J73" s="483"/>
      <c r="K73" s="483"/>
      <c r="L73" s="546">
        <v>1</v>
      </c>
      <c r="M73" s="540" t="s">
        <v>933</v>
      </c>
      <c r="N73" s="547">
        <v>41300</v>
      </c>
      <c r="O73" s="426">
        <f t="shared" si="6"/>
        <v>41300</v>
      </c>
      <c r="P73" s="426"/>
      <c r="Q73" s="426">
        <f t="shared" si="8"/>
        <v>41300</v>
      </c>
      <c r="R73" s="426">
        <f t="shared" si="7"/>
        <v>41300</v>
      </c>
      <c r="S73" s="987" t="s">
        <v>974</v>
      </c>
      <c r="T73" s="470" t="s">
        <v>973</v>
      </c>
      <c r="U73" s="444" t="s">
        <v>519</v>
      </c>
      <c r="V73" s="429" t="s">
        <v>562</v>
      </c>
      <c r="W73" s="482" t="s">
        <v>989</v>
      </c>
      <c r="X73" s="448" t="s">
        <v>624</v>
      </c>
      <c r="Y73" s="429" t="s">
        <v>929</v>
      </c>
      <c r="Z73" s="429" t="s">
        <v>990</v>
      </c>
      <c r="AA73" s="431" t="s">
        <v>980</v>
      </c>
      <c r="AC73" s="973"/>
    </row>
    <row r="74" spans="1:29" s="2" customFormat="1" ht="66" x14ac:dyDescent="0.25">
      <c r="A74" s="463"/>
      <c r="B74" s="431">
        <f>IFERROR(LOOKUP(2,1/ISNUMBER(SEARCH('[96]Kode Barang'!$I$2:$I$44,I74)),'[96]Kode Barang'!$B$2:$B$44),"")</f>
        <v>1</v>
      </c>
      <c r="C74" s="431">
        <f>IFERROR(LOOKUP(2,1/ISNUMBER(SEARCH('[96]Kode Barang'!$I$2:$I$44,I74)),'[96]Kode Barang'!$C$2:$C$44),"")</f>
        <v>1</v>
      </c>
      <c r="D74" s="431">
        <f>IFERROR(LOOKUP(2,1/ISNUMBER(SEARCH('[96]Kode Barang'!$I$2:$I$44,I74)),'[96]Kode Barang'!$D$2:$D$44),"")</f>
        <v>7</v>
      </c>
      <c r="E74" s="431">
        <f>IFERROR(LOOKUP(2,1/ISNUMBER(SEARCH('[96]Kode Barang'!$I$2:$I$44,I74)),'[96]Kode Barang'!$E$2:$E$44),"")</f>
        <v>1</v>
      </c>
      <c r="F74" s="431">
        <f>IFERROR(LOOKUP(2,1/ISNUMBER(SEARCH('[96]Kode Barang'!$I$2:$I$44,I74)),'[96]Kode Barang'!$F$2:$F$44),"")</f>
        <v>3</v>
      </c>
      <c r="G74" s="431">
        <f>IFERROR(LOOKUP(2,1/ISNUMBER(SEARCH('[96]Kode Barang'!$I$2:$I$44,I74)),'[96]Kode Barang'!$G$2:$G$44),"")</f>
        <v>1</v>
      </c>
      <c r="H74" s="431">
        <f>IFERROR(LOOKUP(2,1/ISNUMBER(SEARCH('[96]Kode Barang'!$I$2:$I$44,I74)),'[96]Kode Barang'!$H$2:$H$44),"")</f>
        <v>11</v>
      </c>
      <c r="I74" s="630" t="s">
        <v>902</v>
      </c>
      <c r="J74" s="545"/>
      <c r="K74" s="483"/>
      <c r="L74" s="546">
        <v>2</v>
      </c>
      <c r="M74" s="540" t="s">
        <v>933</v>
      </c>
      <c r="N74" s="547">
        <v>23600</v>
      </c>
      <c r="O74" s="426">
        <f t="shared" si="6"/>
        <v>47200</v>
      </c>
      <c r="P74" s="426"/>
      <c r="Q74" s="426">
        <f t="shared" si="8"/>
        <v>47200</v>
      </c>
      <c r="R74" s="426">
        <f t="shared" si="7"/>
        <v>23600</v>
      </c>
      <c r="S74" s="987" t="s">
        <v>974</v>
      </c>
      <c r="T74" s="470" t="s">
        <v>973</v>
      </c>
      <c r="U74" s="444" t="s">
        <v>519</v>
      </c>
      <c r="V74" s="429" t="s">
        <v>562</v>
      </c>
      <c r="W74" s="482" t="s">
        <v>989</v>
      </c>
      <c r="X74" s="448" t="s">
        <v>624</v>
      </c>
      <c r="Y74" s="429" t="s">
        <v>929</v>
      </c>
      <c r="Z74" s="429" t="s">
        <v>990</v>
      </c>
      <c r="AA74" s="431" t="s">
        <v>980</v>
      </c>
      <c r="AC74" s="973"/>
    </row>
    <row r="75" spans="1:29" s="2" customFormat="1" ht="66" x14ac:dyDescent="0.25">
      <c r="A75" s="463"/>
      <c r="B75" s="431">
        <f>IFERROR(LOOKUP(2,1/ISNUMBER(SEARCH('[96]Kode Barang'!$I$2:$I$44,I75)),'[96]Kode Barang'!$B$2:$B$44),"")</f>
        <v>1</v>
      </c>
      <c r="C75" s="431">
        <f>IFERROR(LOOKUP(2,1/ISNUMBER(SEARCH('[96]Kode Barang'!$I$2:$I$44,I75)),'[96]Kode Barang'!$C$2:$C$44),"")</f>
        <v>1</v>
      </c>
      <c r="D75" s="431">
        <f>IFERROR(LOOKUP(2,1/ISNUMBER(SEARCH('[96]Kode Barang'!$I$2:$I$44,I75)),'[96]Kode Barang'!$D$2:$D$44),"")</f>
        <v>7</v>
      </c>
      <c r="E75" s="431">
        <f>IFERROR(LOOKUP(2,1/ISNUMBER(SEARCH('[96]Kode Barang'!$I$2:$I$44,I75)),'[96]Kode Barang'!$E$2:$E$44),"")</f>
        <v>1</v>
      </c>
      <c r="F75" s="431">
        <f>IFERROR(LOOKUP(2,1/ISNUMBER(SEARCH('[96]Kode Barang'!$I$2:$I$44,I75)),'[96]Kode Barang'!$F$2:$F$44),"")</f>
        <v>3</v>
      </c>
      <c r="G75" s="431">
        <f>IFERROR(LOOKUP(2,1/ISNUMBER(SEARCH('[96]Kode Barang'!$I$2:$I$44,I75)),'[96]Kode Barang'!$G$2:$G$44),"")</f>
        <v>1</v>
      </c>
      <c r="H75" s="431">
        <f>IFERROR(LOOKUP(2,1/ISNUMBER(SEARCH('[96]Kode Barang'!$I$2:$I$44,I75)),'[96]Kode Barang'!$H$2:$H$44),"")</f>
        <v>6</v>
      </c>
      <c r="I75" s="630" t="s">
        <v>3</v>
      </c>
      <c r="J75" s="545"/>
      <c r="K75" s="483"/>
      <c r="L75" s="546">
        <v>4</v>
      </c>
      <c r="M75" s="540" t="s">
        <v>18</v>
      </c>
      <c r="N75" s="547">
        <v>6000</v>
      </c>
      <c r="O75" s="426">
        <f t="shared" si="6"/>
        <v>24000</v>
      </c>
      <c r="P75" s="426"/>
      <c r="Q75" s="426">
        <f t="shared" si="8"/>
        <v>24000</v>
      </c>
      <c r="R75" s="426">
        <f t="shared" si="7"/>
        <v>6000</v>
      </c>
      <c r="S75" s="987" t="s">
        <v>974</v>
      </c>
      <c r="T75" s="470" t="s">
        <v>973</v>
      </c>
      <c r="U75" s="444" t="s">
        <v>519</v>
      </c>
      <c r="V75" s="429" t="s">
        <v>562</v>
      </c>
      <c r="W75" s="482" t="s">
        <v>989</v>
      </c>
      <c r="X75" s="448" t="s">
        <v>624</v>
      </c>
      <c r="Y75" s="429" t="s">
        <v>929</v>
      </c>
      <c r="Z75" s="429" t="s">
        <v>990</v>
      </c>
      <c r="AA75" s="431" t="s">
        <v>980</v>
      </c>
      <c r="AC75" s="973"/>
    </row>
    <row r="76" spans="1:29" s="2" customFormat="1" ht="66" x14ac:dyDescent="0.25">
      <c r="A76" s="463"/>
      <c r="B76" s="431">
        <f>IFERROR(LOOKUP(2,1/ISNUMBER(SEARCH('[96]Kode Barang'!$I$2:$I$44,I76)),'[96]Kode Barang'!$B$2:$B$44),"")</f>
        <v>1</v>
      </c>
      <c r="C76" s="431">
        <f>IFERROR(LOOKUP(2,1/ISNUMBER(SEARCH('[96]Kode Barang'!$I$2:$I$44,I76)),'[96]Kode Barang'!$C$2:$C$44),"")</f>
        <v>1</v>
      </c>
      <c r="D76" s="431">
        <f>IFERROR(LOOKUP(2,1/ISNUMBER(SEARCH('[96]Kode Barang'!$I$2:$I$44,I76)),'[96]Kode Barang'!$D$2:$D$44),"")</f>
        <v>7</v>
      </c>
      <c r="E76" s="431">
        <f>IFERROR(LOOKUP(2,1/ISNUMBER(SEARCH('[96]Kode Barang'!$I$2:$I$44,I76)),'[96]Kode Barang'!$E$2:$E$44),"")</f>
        <v>1</v>
      </c>
      <c r="F76" s="431">
        <f>IFERROR(LOOKUP(2,1/ISNUMBER(SEARCH('[96]Kode Barang'!$I$2:$I$44,I76)),'[96]Kode Barang'!$F$2:$F$44),"")</f>
        <v>3</v>
      </c>
      <c r="G76" s="431">
        <f>IFERROR(LOOKUP(2,1/ISNUMBER(SEARCH('[96]Kode Barang'!$I$2:$I$44,I76)),'[96]Kode Barang'!$G$2:$G$44),"")</f>
        <v>1</v>
      </c>
      <c r="H76" s="431">
        <f>IFERROR(LOOKUP(2,1/ISNUMBER(SEARCH('[96]Kode Barang'!$I$2:$I$44,I76)),'[96]Kode Barang'!$H$2:$H$44),"")</f>
        <v>6</v>
      </c>
      <c r="I76" s="630" t="s">
        <v>884</v>
      </c>
      <c r="J76" s="545"/>
      <c r="K76" s="483"/>
      <c r="L76" s="546">
        <v>14</v>
      </c>
      <c r="M76" s="540" t="s">
        <v>18</v>
      </c>
      <c r="N76" s="547">
        <v>3600</v>
      </c>
      <c r="O76" s="426">
        <f t="shared" si="6"/>
        <v>50400</v>
      </c>
      <c r="P76" s="426"/>
      <c r="Q76" s="426">
        <f t="shared" si="8"/>
        <v>50400</v>
      </c>
      <c r="R76" s="426">
        <f t="shared" si="7"/>
        <v>3600</v>
      </c>
      <c r="S76" s="987" t="s">
        <v>974</v>
      </c>
      <c r="T76" s="470" t="s">
        <v>973</v>
      </c>
      <c r="U76" s="444" t="s">
        <v>519</v>
      </c>
      <c r="V76" s="429" t="s">
        <v>562</v>
      </c>
      <c r="W76" s="482" t="s">
        <v>989</v>
      </c>
      <c r="X76" s="448" t="s">
        <v>624</v>
      </c>
      <c r="Y76" s="429" t="s">
        <v>929</v>
      </c>
      <c r="Z76" s="429" t="s">
        <v>990</v>
      </c>
      <c r="AA76" s="431" t="s">
        <v>980</v>
      </c>
      <c r="AC76" s="973"/>
    </row>
    <row r="77" spans="1:29" s="2" customFormat="1" ht="66" x14ac:dyDescent="0.25">
      <c r="A77" s="463"/>
      <c r="B77" s="431">
        <f>IFERROR(LOOKUP(2,1/ISNUMBER(SEARCH('[96]Kode Barang'!$I$2:$I$44,I77)),'[96]Kode Barang'!$B$2:$B$44),"")</f>
        <v>1</v>
      </c>
      <c r="C77" s="431">
        <f>IFERROR(LOOKUP(2,1/ISNUMBER(SEARCH('[96]Kode Barang'!$I$2:$I$44,I77)),'[96]Kode Barang'!$C$2:$C$44),"")</f>
        <v>1</v>
      </c>
      <c r="D77" s="431">
        <f>IFERROR(LOOKUP(2,1/ISNUMBER(SEARCH('[96]Kode Barang'!$I$2:$I$44,I77)),'[96]Kode Barang'!$D$2:$D$44),"")</f>
        <v>7</v>
      </c>
      <c r="E77" s="431">
        <f>IFERROR(LOOKUP(2,1/ISNUMBER(SEARCH('[96]Kode Barang'!$I$2:$I$44,I77)),'[96]Kode Barang'!$E$2:$E$44),"")</f>
        <v>1</v>
      </c>
      <c r="F77" s="431">
        <f>IFERROR(LOOKUP(2,1/ISNUMBER(SEARCH('[96]Kode Barang'!$I$2:$I$44,I77)),'[96]Kode Barang'!$F$2:$F$44),"")</f>
        <v>3</v>
      </c>
      <c r="G77" s="431">
        <f>IFERROR(LOOKUP(2,1/ISNUMBER(SEARCH('[96]Kode Barang'!$I$2:$I$44,I77)),'[96]Kode Barang'!$G$2:$G$44),"")</f>
        <v>1</v>
      </c>
      <c r="H77" s="431">
        <f>IFERROR(LOOKUP(2,1/ISNUMBER(SEARCH('[96]Kode Barang'!$I$2:$I$44,I77)),'[96]Kode Barang'!$H$2:$H$44),"")</f>
        <v>6</v>
      </c>
      <c r="I77" s="630" t="s">
        <v>811</v>
      </c>
      <c r="J77" s="545"/>
      <c r="K77" s="483"/>
      <c r="L77" s="546">
        <v>2</v>
      </c>
      <c r="M77" s="540" t="s">
        <v>18</v>
      </c>
      <c r="N77" s="547">
        <v>29500</v>
      </c>
      <c r="O77" s="426">
        <f t="shared" si="6"/>
        <v>59000</v>
      </c>
      <c r="P77" s="426"/>
      <c r="Q77" s="426">
        <f t="shared" si="8"/>
        <v>59000</v>
      </c>
      <c r="R77" s="426">
        <f t="shared" si="7"/>
        <v>29500</v>
      </c>
      <c r="S77" s="427" t="s">
        <v>994</v>
      </c>
      <c r="T77" s="470" t="s">
        <v>995</v>
      </c>
      <c r="U77" s="444" t="s">
        <v>519</v>
      </c>
      <c r="V77" s="429" t="s">
        <v>562</v>
      </c>
      <c r="W77" s="482" t="s">
        <v>996</v>
      </c>
      <c r="X77" s="448" t="s">
        <v>624</v>
      </c>
      <c r="Y77" s="429" t="s">
        <v>929</v>
      </c>
      <c r="Z77" s="429" t="s">
        <v>997</v>
      </c>
      <c r="AA77" s="431" t="s">
        <v>980</v>
      </c>
      <c r="AC77" s="973"/>
    </row>
    <row r="78" spans="1:29" s="2" customFormat="1" ht="66" x14ac:dyDescent="0.25">
      <c r="A78" s="463"/>
      <c r="B78" s="431">
        <f>IFERROR(LOOKUP(2,1/ISNUMBER(SEARCH('[96]Kode Barang'!$I$2:$I$44,I78)),'[96]Kode Barang'!$B$2:$B$44),"")</f>
        <v>1</v>
      </c>
      <c r="C78" s="431">
        <f>IFERROR(LOOKUP(2,1/ISNUMBER(SEARCH('[96]Kode Barang'!$I$2:$I$44,I78)),'[96]Kode Barang'!$C$2:$C$44),"")</f>
        <v>1</v>
      </c>
      <c r="D78" s="431">
        <f>IFERROR(LOOKUP(2,1/ISNUMBER(SEARCH('[96]Kode Barang'!$I$2:$I$44,I78)),'[96]Kode Barang'!$D$2:$D$44),"")</f>
        <v>7</v>
      </c>
      <c r="E78" s="431">
        <f>IFERROR(LOOKUP(2,1/ISNUMBER(SEARCH('[96]Kode Barang'!$I$2:$I$44,I78)),'[96]Kode Barang'!$E$2:$E$44),"")</f>
        <v>1</v>
      </c>
      <c r="F78" s="431">
        <f>IFERROR(LOOKUP(2,1/ISNUMBER(SEARCH('[96]Kode Barang'!$I$2:$I$44,I78)),'[96]Kode Barang'!$F$2:$F$44),"")</f>
        <v>3</v>
      </c>
      <c r="G78" s="431">
        <f>IFERROR(LOOKUP(2,1/ISNUMBER(SEARCH('[96]Kode Barang'!$I$2:$I$44,I78)),'[96]Kode Barang'!$G$2:$G$44),"")</f>
        <v>1</v>
      </c>
      <c r="H78" s="431">
        <f>IFERROR(LOOKUP(2,1/ISNUMBER(SEARCH('[96]Kode Barang'!$I$2:$I$44,I78)),'[96]Kode Barang'!$H$2:$H$44),"")</f>
        <v>10</v>
      </c>
      <c r="I78" s="630" t="s">
        <v>784</v>
      </c>
      <c r="J78" s="545"/>
      <c r="K78" s="483"/>
      <c r="L78" s="546">
        <v>2</v>
      </c>
      <c r="M78" s="540" t="s">
        <v>18</v>
      </c>
      <c r="N78" s="547">
        <v>28900</v>
      </c>
      <c r="O78" s="426">
        <f t="shared" si="6"/>
        <v>57800</v>
      </c>
      <c r="P78" s="426"/>
      <c r="Q78" s="426">
        <f t="shared" si="8"/>
        <v>57800</v>
      </c>
      <c r="R78" s="426">
        <f t="shared" si="7"/>
        <v>28900</v>
      </c>
      <c r="S78" s="427" t="s">
        <v>994</v>
      </c>
      <c r="T78" s="470" t="s">
        <v>995</v>
      </c>
      <c r="U78" s="444" t="s">
        <v>519</v>
      </c>
      <c r="V78" s="429" t="s">
        <v>562</v>
      </c>
      <c r="W78" s="482" t="s">
        <v>996</v>
      </c>
      <c r="X78" s="448" t="s">
        <v>624</v>
      </c>
      <c r="Y78" s="429" t="s">
        <v>929</v>
      </c>
      <c r="Z78" s="429" t="s">
        <v>997</v>
      </c>
      <c r="AA78" s="431" t="s">
        <v>980</v>
      </c>
      <c r="AC78" s="973"/>
    </row>
    <row r="79" spans="1:29" s="2" customFormat="1" ht="66" x14ac:dyDescent="0.25">
      <c r="A79" s="463"/>
      <c r="B79" s="431">
        <f>IFERROR(LOOKUP(2,1/ISNUMBER(SEARCH('[96]Kode Barang'!$I$2:$I$44,I79)),'[96]Kode Barang'!$B$2:$B$44),"")</f>
        <v>1</v>
      </c>
      <c r="C79" s="431">
        <f>IFERROR(LOOKUP(2,1/ISNUMBER(SEARCH('[96]Kode Barang'!$I$2:$I$44,I79)),'[96]Kode Barang'!$C$2:$C$44),"")</f>
        <v>1</v>
      </c>
      <c r="D79" s="431">
        <f>IFERROR(LOOKUP(2,1/ISNUMBER(SEARCH('[96]Kode Barang'!$I$2:$I$44,I79)),'[96]Kode Barang'!$D$2:$D$44),"")</f>
        <v>7</v>
      </c>
      <c r="E79" s="431">
        <f>IFERROR(LOOKUP(2,1/ISNUMBER(SEARCH('[96]Kode Barang'!$I$2:$I$44,I79)),'[96]Kode Barang'!$E$2:$E$44),"")</f>
        <v>1</v>
      </c>
      <c r="F79" s="431">
        <f>IFERROR(LOOKUP(2,1/ISNUMBER(SEARCH('[96]Kode Barang'!$I$2:$I$44,I79)),'[96]Kode Barang'!$F$2:$F$44),"")</f>
        <v>3</v>
      </c>
      <c r="G79" s="431">
        <f>IFERROR(LOOKUP(2,1/ISNUMBER(SEARCH('[96]Kode Barang'!$I$2:$I$44,I79)),'[96]Kode Barang'!$G$2:$G$44),"")</f>
        <v>1</v>
      </c>
      <c r="H79" s="431">
        <f>IFERROR(LOOKUP(2,1/ISNUMBER(SEARCH('[96]Kode Barang'!$I$2:$I$44,I79)),'[96]Kode Barang'!$H$2:$H$44),"")</f>
        <v>3</v>
      </c>
      <c r="I79" s="630" t="s">
        <v>702</v>
      </c>
      <c r="J79" s="545"/>
      <c r="K79" s="483"/>
      <c r="L79" s="546">
        <v>2</v>
      </c>
      <c r="M79" s="540" t="s">
        <v>7</v>
      </c>
      <c r="N79" s="547">
        <v>47100</v>
      </c>
      <c r="O79" s="426">
        <f t="shared" si="6"/>
        <v>94200</v>
      </c>
      <c r="P79" s="426"/>
      <c r="Q79" s="426">
        <f t="shared" si="8"/>
        <v>94200</v>
      </c>
      <c r="R79" s="426">
        <f t="shared" si="7"/>
        <v>47100</v>
      </c>
      <c r="S79" s="427" t="s">
        <v>994</v>
      </c>
      <c r="T79" s="470" t="s">
        <v>995</v>
      </c>
      <c r="U79" s="444" t="s">
        <v>519</v>
      </c>
      <c r="V79" s="429" t="s">
        <v>562</v>
      </c>
      <c r="W79" s="482" t="s">
        <v>996</v>
      </c>
      <c r="X79" s="448" t="s">
        <v>624</v>
      </c>
      <c r="Y79" s="429" t="s">
        <v>929</v>
      </c>
      <c r="Z79" s="429" t="s">
        <v>997</v>
      </c>
      <c r="AA79" s="431" t="s">
        <v>980</v>
      </c>
      <c r="AC79" s="973"/>
    </row>
    <row r="80" spans="1:29" s="2" customFormat="1" ht="66" x14ac:dyDescent="0.25">
      <c r="A80" s="463"/>
      <c r="B80" s="431">
        <f>IFERROR(LOOKUP(2,1/ISNUMBER(SEARCH('[96]Kode Barang'!$I$2:$I$44,I80)),'[96]Kode Barang'!$B$2:$B$44),"")</f>
        <v>1</v>
      </c>
      <c r="C80" s="431">
        <f>IFERROR(LOOKUP(2,1/ISNUMBER(SEARCH('[96]Kode Barang'!$I$2:$I$44,I80)),'[96]Kode Barang'!$C$2:$C$44),"")</f>
        <v>1</v>
      </c>
      <c r="D80" s="431">
        <f>IFERROR(LOOKUP(2,1/ISNUMBER(SEARCH('[96]Kode Barang'!$I$2:$I$44,I80)),'[96]Kode Barang'!$D$2:$D$44),"")</f>
        <v>7</v>
      </c>
      <c r="E80" s="431">
        <f>IFERROR(LOOKUP(2,1/ISNUMBER(SEARCH('[96]Kode Barang'!$I$2:$I$44,I80)),'[96]Kode Barang'!$E$2:$E$44),"")</f>
        <v>1</v>
      </c>
      <c r="F80" s="431">
        <f>IFERROR(LOOKUP(2,1/ISNUMBER(SEARCH('[96]Kode Barang'!$I$2:$I$44,I80)),'[96]Kode Barang'!$F$2:$F$44),"")</f>
        <v>3</v>
      </c>
      <c r="G80" s="431">
        <f>IFERROR(LOOKUP(2,1/ISNUMBER(SEARCH('[96]Kode Barang'!$I$2:$I$44,I80)),'[96]Kode Barang'!$G$2:$G$44),"")</f>
        <v>1</v>
      </c>
      <c r="H80" s="431">
        <f>IFERROR(LOOKUP(2,1/ISNUMBER(SEARCH('[96]Kode Barang'!$I$2:$I$44,I80)),'[96]Kode Barang'!$H$2:$H$44),"")</f>
        <v>6</v>
      </c>
      <c r="I80" s="630" t="s">
        <v>992</v>
      </c>
      <c r="J80" s="545"/>
      <c r="K80" s="483"/>
      <c r="L80" s="546">
        <v>6</v>
      </c>
      <c r="M80" s="540" t="s">
        <v>18</v>
      </c>
      <c r="N80" s="547">
        <v>17700</v>
      </c>
      <c r="O80" s="426">
        <f t="shared" ref="O80:O111" si="9">L80*N80</f>
        <v>106200</v>
      </c>
      <c r="P80" s="426"/>
      <c r="Q80" s="426">
        <f t="shared" si="8"/>
        <v>106200</v>
      </c>
      <c r="R80" s="426">
        <f t="shared" ref="R80:R111" si="10">Q80/L80</f>
        <v>17700</v>
      </c>
      <c r="S80" s="427" t="s">
        <v>994</v>
      </c>
      <c r="T80" s="470" t="s">
        <v>995</v>
      </c>
      <c r="U80" s="444" t="s">
        <v>519</v>
      </c>
      <c r="V80" s="429" t="s">
        <v>562</v>
      </c>
      <c r="W80" s="482" t="s">
        <v>996</v>
      </c>
      <c r="X80" s="448" t="s">
        <v>624</v>
      </c>
      <c r="Y80" s="429" t="s">
        <v>929</v>
      </c>
      <c r="Z80" s="429" t="s">
        <v>997</v>
      </c>
      <c r="AA80" s="431" t="s">
        <v>980</v>
      </c>
      <c r="AC80" s="973"/>
    </row>
    <row r="81" spans="1:29" s="2" customFormat="1" ht="66" x14ac:dyDescent="0.25">
      <c r="A81" s="463"/>
      <c r="B81" s="431">
        <f>IFERROR(LOOKUP(2,1/ISNUMBER(SEARCH('[96]Kode Barang'!$I$2:$I$44,I81)),'[96]Kode Barang'!$B$2:$B$44),"")</f>
        <v>1</v>
      </c>
      <c r="C81" s="431">
        <f>IFERROR(LOOKUP(2,1/ISNUMBER(SEARCH('[96]Kode Barang'!$I$2:$I$44,I81)),'[96]Kode Barang'!$C$2:$C$44),"")</f>
        <v>1</v>
      </c>
      <c r="D81" s="431">
        <f>IFERROR(LOOKUP(2,1/ISNUMBER(SEARCH('[96]Kode Barang'!$I$2:$I$44,I81)),'[96]Kode Barang'!$D$2:$D$44),"")</f>
        <v>7</v>
      </c>
      <c r="E81" s="431">
        <f>IFERROR(LOOKUP(2,1/ISNUMBER(SEARCH('[96]Kode Barang'!$I$2:$I$44,I81)),'[96]Kode Barang'!$E$2:$E$44),"")</f>
        <v>1</v>
      </c>
      <c r="F81" s="431">
        <f>IFERROR(LOOKUP(2,1/ISNUMBER(SEARCH('[96]Kode Barang'!$I$2:$I$44,I81)),'[96]Kode Barang'!$F$2:$F$44),"")</f>
        <v>3</v>
      </c>
      <c r="G81" s="431">
        <f>IFERROR(LOOKUP(2,1/ISNUMBER(SEARCH('[96]Kode Barang'!$I$2:$I$44,I81)),'[96]Kode Barang'!$G$2:$G$44),"")</f>
        <v>1</v>
      </c>
      <c r="H81" s="431">
        <f>IFERROR(LOOKUP(2,1/ISNUMBER(SEARCH('[96]Kode Barang'!$I$2:$I$44,I81)),'[96]Kode Barang'!$H$2:$H$44),"")</f>
        <v>6</v>
      </c>
      <c r="I81" s="630" t="s">
        <v>886</v>
      </c>
      <c r="J81" s="545"/>
      <c r="K81" s="483"/>
      <c r="L81" s="546">
        <v>7</v>
      </c>
      <c r="M81" s="540" t="s">
        <v>18</v>
      </c>
      <c r="N81" s="547">
        <v>10400</v>
      </c>
      <c r="O81" s="426">
        <f t="shared" si="9"/>
        <v>72800</v>
      </c>
      <c r="P81" s="426"/>
      <c r="Q81" s="426">
        <f t="shared" si="8"/>
        <v>72800</v>
      </c>
      <c r="R81" s="426">
        <f t="shared" si="10"/>
        <v>10400</v>
      </c>
      <c r="S81" s="427" t="s">
        <v>994</v>
      </c>
      <c r="T81" s="470" t="s">
        <v>995</v>
      </c>
      <c r="U81" s="444" t="s">
        <v>519</v>
      </c>
      <c r="V81" s="429" t="s">
        <v>562</v>
      </c>
      <c r="W81" s="482" t="s">
        <v>996</v>
      </c>
      <c r="X81" s="448" t="s">
        <v>624</v>
      </c>
      <c r="Y81" s="429" t="s">
        <v>929</v>
      </c>
      <c r="Z81" s="429" t="s">
        <v>997</v>
      </c>
      <c r="AA81" s="431" t="s">
        <v>980</v>
      </c>
      <c r="AC81" s="973"/>
    </row>
    <row r="82" spans="1:29" s="2" customFormat="1" ht="66" x14ac:dyDescent="0.25">
      <c r="A82" s="463"/>
      <c r="B82" s="431">
        <f>IFERROR(LOOKUP(2,1/ISNUMBER(SEARCH('[96]Kode Barang'!$I$2:$I$44,I82)),'[96]Kode Barang'!$B$2:$B$44),"")</f>
        <v>1</v>
      </c>
      <c r="C82" s="431">
        <f>IFERROR(LOOKUP(2,1/ISNUMBER(SEARCH('[96]Kode Barang'!$I$2:$I$44,I82)),'[96]Kode Barang'!$C$2:$C$44),"")</f>
        <v>1</v>
      </c>
      <c r="D82" s="431">
        <f>IFERROR(LOOKUP(2,1/ISNUMBER(SEARCH('[96]Kode Barang'!$I$2:$I$44,I82)),'[96]Kode Barang'!$D$2:$D$44),"")</f>
        <v>7</v>
      </c>
      <c r="E82" s="431">
        <f>IFERROR(LOOKUP(2,1/ISNUMBER(SEARCH('[96]Kode Barang'!$I$2:$I$44,I82)),'[96]Kode Barang'!$E$2:$E$44),"")</f>
        <v>1</v>
      </c>
      <c r="F82" s="431">
        <f>IFERROR(LOOKUP(2,1/ISNUMBER(SEARCH('[96]Kode Barang'!$I$2:$I$44,I82)),'[96]Kode Barang'!$F$2:$F$44),"")</f>
        <v>3</v>
      </c>
      <c r="G82" s="431">
        <f>IFERROR(LOOKUP(2,1/ISNUMBER(SEARCH('[96]Kode Barang'!$I$2:$I$44,I82)),'[96]Kode Barang'!$G$2:$G$44),"")</f>
        <v>1</v>
      </c>
      <c r="H82" s="431">
        <f>IFERROR(LOOKUP(2,1/ISNUMBER(SEARCH('[96]Kode Barang'!$I$2:$I$44,I82)),'[96]Kode Barang'!$H$2:$H$44),"")</f>
        <v>6</v>
      </c>
      <c r="I82" s="630" t="s">
        <v>932</v>
      </c>
      <c r="J82" s="545"/>
      <c r="K82" s="483"/>
      <c r="L82" s="546">
        <v>9</v>
      </c>
      <c r="M82" s="540" t="s">
        <v>18</v>
      </c>
      <c r="N82" s="547">
        <v>17700</v>
      </c>
      <c r="O82" s="426">
        <f t="shared" si="9"/>
        <v>159300</v>
      </c>
      <c r="P82" s="426"/>
      <c r="Q82" s="426">
        <f t="shared" si="8"/>
        <v>159300</v>
      </c>
      <c r="R82" s="426">
        <f t="shared" si="10"/>
        <v>17700</v>
      </c>
      <c r="S82" s="427" t="s">
        <v>994</v>
      </c>
      <c r="T82" s="470" t="s">
        <v>995</v>
      </c>
      <c r="U82" s="444" t="s">
        <v>519</v>
      </c>
      <c r="V82" s="429" t="s">
        <v>562</v>
      </c>
      <c r="W82" s="482" t="s">
        <v>996</v>
      </c>
      <c r="X82" s="448" t="s">
        <v>624</v>
      </c>
      <c r="Y82" s="429" t="s">
        <v>929</v>
      </c>
      <c r="Z82" s="429" t="s">
        <v>997</v>
      </c>
      <c r="AA82" s="431" t="s">
        <v>980</v>
      </c>
      <c r="AC82" s="973"/>
    </row>
    <row r="83" spans="1:29" s="2" customFormat="1" ht="66" x14ac:dyDescent="0.25">
      <c r="A83" s="463"/>
      <c r="B83" s="431">
        <f>IFERROR(LOOKUP(2,1/ISNUMBER(SEARCH('[96]Kode Barang'!$I$2:$I$44,I83)),'[96]Kode Barang'!$B$2:$B$44),"")</f>
        <v>1</v>
      </c>
      <c r="C83" s="431">
        <f>IFERROR(LOOKUP(2,1/ISNUMBER(SEARCH('[96]Kode Barang'!$I$2:$I$44,I83)),'[96]Kode Barang'!$C$2:$C$44),"")</f>
        <v>1</v>
      </c>
      <c r="D83" s="431">
        <f>IFERROR(LOOKUP(2,1/ISNUMBER(SEARCH('[96]Kode Barang'!$I$2:$I$44,I83)),'[96]Kode Barang'!$D$2:$D$44),"")</f>
        <v>7</v>
      </c>
      <c r="E83" s="431">
        <f>IFERROR(LOOKUP(2,1/ISNUMBER(SEARCH('[96]Kode Barang'!$I$2:$I$44,I83)),'[96]Kode Barang'!$E$2:$E$44),"")</f>
        <v>1</v>
      </c>
      <c r="F83" s="431">
        <f>IFERROR(LOOKUP(2,1/ISNUMBER(SEARCH('[96]Kode Barang'!$I$2:$I$44,I83)),'[96]Kode Barang'!$F$2:$F$44),"")</f>
        <v>3</v>
      </c>
      <c r="G83" s="431">
        <f>IFERROR(LOOKUP(2,1/ISNUMBER(SEARCH('[96]Kode Barang'!$I$2:$I$44,I83)),'[96]Kode Barang'!$G$2:$G$44),"")</f>
        <v>7</v>
      </c>
      <c r="H83" s="431">
        <f>IFERROR(LOOKUP(2,1/ISNUMBER(SEARCH('[96]Kode Barang'!$I$2:$I$44,I83)),'[96]Kode Barang'!$H$2:$H$44),"")</f>
        <v>2</v>
      </c>
      <c r="I83" s="630" t="s">
        <v>993</v>
      </c>
      <c r="J83" s="545"/>
      <c r="K83" s="483"/>
      <c r="L83" s="546">
        <v>1</v>
      </c>
      <c r="M83" s="540" t="s">
        <v>18</v>
      </c>
      <c r="N83" s="547">
        <v>17700</v>
      </c>
      <c r="O83" s="426">
        <f t="shared" si="9"/>
        <v>17700</v>
      </c>
      <c r="P83" s="426"/>
      <c r="Q83" s="426">
        <f t="shared" si="8"/>
        <v>17700</v>
      </c>
      <c r="R83" s="426">
        <f t="shared" si="10"/>
        <v>17700</v>
      </c>
      <c r="S83" s="427" t="s">
        <v>994</v>
      </c>
      <c r="T83" s="470" t="s">
        <v>995</v>
      </c>
      <c r="U83" s="444" t="s">
        <v>519</v>
      </c>
      <c r="V83" s="429" t="s">
        <v>562</v>
      </c>
      <c r="W83" s="482" t="s">
        <v>996</v>
      </c>
      <c r="X83" s="448" t="s">
        <v>624</v>
      </c>
      <c r="Y83" s="429" t="s">
        <v>929</v>
      </c>
      <c r="Z83" s="429" t="s">
        <v>997</v>
      </c>
      <c r="AA83" s="431" t="s">
        <v>980</v>
      </c>
      <c r="AC83" s="973"/>
    </row>
    <row r="84" spans="1:29" s="2" customFormat="1" ht="52.8" x14ac:dyDescent="0.25">
      <c r="A84" s="463"/>
      <c r="B84" s="431">
        <f>IFERROR(LOOKUP(2,1/ISNUMBER(SEARCH('[96]Kode Barang'!$I$2:$I$44,I84)),'[96]Kode Barang'!$B$2:$B$44),"")</f>
        <v>1</v>
      </c>
      <c r="C84" s="431">
        <f>IFERROR(LOOKUP(2,1/ISNUMBER(SEARCH('[96]Kode Barang'!$I$2:$I$44,I84)),'[96]Kode Barang'!$C$2:$C$44),"")</f>
        <v>1</v>
      </c>
      <c r="D84" s="431">
        <f>IFERROR(LOOKUP(2,1/ISNUMBER(SEARCH('[96]Kode Barang'!$I$2:$I$44,I84)),'[96]Kode Barang'!$D$2:$D$44),"")</f>
        <v>7</v>
      </c>
      <c r="E84" s="431">
        <f>IFERROR(LOOKUP(2,1/ISNUMBER(SEARCH('[96]Kode Barang'!$I$2:$I$44,I84)),'[96]Kode Barang'!$E$2:$E$44),"")</f>
        <v>1</v>
      </c>
      <c r="F84" s="431">
        <f>IFERROR(LOOKUP(2,1/ISNUMBER(SEARCH('[96]Kode Barang'!$I$2:$I$44,I84)),'[96]Kode Barang'!$F$2:$F$44),"")</f>
        <v>3</v>
      </c>
      <c r="G84" s="431">
        <f>IFERROR(LOOKUP(2,1/ISNUMBER(SEARCH('[96]Kode Barang'!$I$2:$I$44,I84)),'[96]Kode Barang'!$G$2:$G$44),"")</f>
        <v>1</v>
      </c>
      <c r="H84" s="431">
        <f>IFERROR(LOOKUP(2,1/ISNUMBER(SEARCH('[96]Kode Barang'!$I$2:$I$44,I84)),'[96]Kode Barang'!$H$2:$H$44),"")</f>
        <v>8</v>
      </c>
      <c r="I84" s="630" t="s">
        <v>74</v>
      </c>
      <c r="J84" s="545"/>
      <c r="K84" s="483"/>
      <c r="L84" s="546">
        <v>2</v>
      </c>
      <c r="M84" s="540" t="s">
        <v>18</v>
      </c>
      <c r="N84" s="547">
        <v>21200</v>
      </c>
      <c r="O84" s="426">
        <f t="shared" si="9"/>
        <v>42400</v>
      </c>
      <c r="P84" s="426"/>
      <c r="Q84" s="426">
        <f t="shared" si="8"/>
        <v>42400</v>
      </c>
      <c r="R84" s="426">
        <f t="shared" si="10"/>
        <v>21200</v>
      </c>
      <c r="S84" s="987" t="s">
        <v>854</v>
      </c>
      <c r="T84" s="429" t="s">
        <v>1005</v>
      </c>
      <c r="U84" s="444" t="s">
        <v>519</v>
      </c>
      <c r="V84" s="429" t="s">
        <v>562</v>
      </c>
      <c r="W84" s="482" t="s">
        <v>1006</v>
      </c>
      <c r="X84" s="448" t="s">
        <v>624</v>
      </c>
      <c r="Y84" s="429" t="s">
        <v>929</v>
      </c>
      <c r="Z84" s="429" t="s">
        <v>1007</v>
      </c>
      <c r="AA84" s="431" t="s">
        <v>980</v>
      </c>
      <c r="AC84" s="973"/>
    </row>
    <row r="85" spans="1:29" s="2" customFormat="1" ht="52.8" x14ac:dyDescent="0.25">
      <c r="A85" s="463"/>
      <c r="B85" s="431">
        <f>IFERROR(LOOKUP(2,1/ISNUMBER(SEARCH('[96]Kode Barang'!$I$2:$I$44,I85)),'[96]Kode Barang'!$B$2:$B$44),"")</f>
        <v>1</v>
      </c>
      <c r="C85" s="431">
        <f>IFERROR(LOOKUP(2,1/ISNUMBER(SEARCH('[96]Kode Barang'!$I$2:$I$44,I85)),'[96]Kode Barang'!$C$2:$C$44),"")</f>
        <v>1</v>
      </c>
      <c r="D85" s="431">
        <f>IFERROR(LOOKUP(2,1/ISNUMBER(SEARCH('[96]Kode Barang'!$I$2:$I$44,I85)),'[96]Kode Barang'!$D$2:$D$44),"")</f>
        <v>7</v>
      </c>
      <c r="E85" s="431">
        <f>IFERROR(LOOKUP(2,1/ISNUMBER(SEARCH('[96]Kode Barang'!$I$2:$I$44,I85)),'[96]Kode Barang'!$E$2:$E$44),"")</f>
        <v>1</v>
      </c>
      <c r="F85" s="431">
        <f>IFERROR(LOOKUP(2,1/ISNUMBER(SEARCH('[96]Kode Barang'!$I$2:$I$44,I85)),'[96]Kode Barang'!$F$2:$F$44),"")</f>
        <v>3</v>
      </c>
      <c r="G85" s="431">
        <f>IFERROR(LOOKUP(2,1/ISNUMBER(SEARCH('[96]Kode Barang'!$I$2:$I$44,I85)),'[96]Kode Barang'!$G$2:$G$44),"")</f>
        <v>1</v>
      </c>
      <c r="H85" s="431">
        <f>IFERROR(LOOKUP(2,1/ISNUMBER(SEARCH('[96]Kode Barang'!$I$2:$I$44,I85)),'[96]Kode Barang'!$H$2:$H$44),"")</f>
        <v>11</v>
      </c>
      <c r="I85" s="667" t="s">
        <v>592</v>
      </c>
      <c r="J85" s="545"/>
      <c r="K85" s="483"/>
      <c r="L85" s="546">
        <v>1</v>
      </c>
      <c r="M85" s="540" t="s">
        <v>933</v>
      </c>
      <c r="N85" s="547">
        <v>41300</v>
      </c>
      <c r="O85" s="426">
        <f t="shared" si="9"/>
        <v>41300</v>
      </c>
      <c r="P85" s="426"/>
      <c r="Q85" s="426">
        <f t="shared" si="8"/>
        <v>41300</v>
      </c>
      <c r="R85" s="426">
        <f t="shared" si="10"/>
        <v>41300</v>
      </c>
      <c r="S85" s="987" t="s">
        <v>854</v>
      </c>
      <c r="T85" s="429" t="s">
        <v>1005</v>
      </c>
      <c r="U85" s="444" t="s">
        <v>519</v>
      </c>
      <c r="V85" s="429" t="s">
        <v>562</v>
      </c>
      <c r="W85" s="482" t="s">
        <v>1006</v>
      </c>
      <c r="X85" s="448" t="s">
        <v>624</v>
      </c>
      <c r="Y85" s="429" t="s">
        <v>929</v>
      </c>
      <c r="Z85" s="429" t="s">
        <v>1007</v>
      </c>
      <c r="AA85" s="431" t="s">
        <v>980</v>
      </c>
      <c r="AC85" s="973"/>
    </row>
    <row r="86" spans="1:29" s="2" customFormat="1" ht="52.8" x14ac:dyDescent="0.25">
      <c r="A86" s="463"/>
      <c r="B86" s="431">
        <f>IFERROR(LOOKUP(2,1/ISNUMBER(SEARCH('[96]Kode Barang'!$I$2:$I$44,I86)),'[96]Kode Barang'!$B$2:$B$44),"")</f>
        <v>1</v>
      </c>
      <c r="C86" s="431">
        <f>IFERROR(LOOKUP(2,1/ISNUMBER(SEARCH('[96]Kode Barang'!$I$2:$I$44,I86)),'[96]Kode Barang'!$C$2:$C$44),"")</f>
        <v>1</v>
      </c>
      <c r="D86" s="431">
        <f>IFERROR(LOOKUP(2,1/ISNUMBER(SEARCH('[96]Kode Barang'!$I$2:$I$44,I86)),'[96]Kode Barang'!$D$2:$D$44),"")</f>
        <v>7</v>
      </c>
      <c r="E86" s="431">
        <f>IFERROR(LOOKUP(2,1/ISNUMBER(SEARCH('[96]Kode Barang'!$I$2:$I$44,I86)),'[96]Kode Barang'!$E$2:$E$44),"")</f>
        <v>1</v>
      </c>
      <c r="F86" s="431">
        <f>IFERROR(LOOKUP(2,1/ISNUMBER(SEARCH('[96]Kode Barang'!$I$2:$I$44,I86)),'[96]Kode Barang'!$F$2:$F$44),"")</f>
        <v>3</v>
      </c>
      <c r="G86" s="431">
        <f>IFERROR(LOOKUP(2,1/ISNUMBER(SEARCH('[96]Kode Barang'!$I$2:$I$44,I86)),'[96]Kode Barang'!$G$2:$G$44),"")</f>
        <v>1</v>
      </c>
      <c r="H86" s="431">
        <f>IFERROR(LOOKUP(2,1/ISNUMBER(SEARCH('[96]Kode Barang'!$I$2:$I$44,I86)),'[96]Kode Barang'!$H$2:$H$44),"")</f>
        <v>11</v>
      </c>
      <c r="I86" s="424" t="s">
        <v>902</v>
      </c>
      <c r="J86" s="483"/>
      <c r="K86" s="483"/>
      <c r="L86" s="546">
        <v>1</v>
      </c>
      <c r="M86" s="540" t="s">
        <v>933</v>
      </c>
      <c r="N86" s="547">
        <v>23600</v>
      </c>
      <c r="O86" s="426">
        <f t="shared" si="9"/>
        <v>23600</v>
      </c>
      <c r="P86" s="426"/>
      <c r="Q86" s="426">
        <f t="shared" si="8"/>
        <v>23600</v>
      </c>
      <c r="R86" s="426">
        <f t="shared" si="10"/>
        <v>23600</v>
      </c>
      <c r="S86" s="987" t="s">
        <v>854</v>
      </c>
      <c r="T86" s="429" t="s">
        <v>1005</v>
      </c>
      <c r="U86" s="444" t="s">
        <v>519</v>
      </c>
      <c r="V86" s="429" t="s">
        <v>562</v>
      </c>
      <c r="W86" s="482" t="s">
        <v>1006</v>
      </c>
      <c r="X86" s="448" t="s">
        <v>624</v>
      </c>
      <c r="Y86" s="429" t="s">
        <v>929</v>
      </c>
      <c r="Z86" s="429" t="s">
        <v>1007</v>
      </c>
      <c r="AA86" s="431" t="s">
        <v>980</v>
      </c>
      <c r="AC86" s="973"/>
    </row>
    <row r="87" spans="1:29" s="2" customFormat="1" ht="52.8" x14ac:dyDescent="0.25">
      <c r="A87" s="463"/>
      <c r="B87" s="431">
        <f>IFERROR(LOOKUP(2,1/ISNUMBER(SEARCH('[96]Kode Barang'!$I$2:$I$44,I87)),'[96]Kode Barang'!$B$2:$B$44),"")</f>
        <v>1</v>
      </c>
      <c r="C87" s="431">
        <f>IFERROR(LOOKUP(2,1/ISNUMBER(SEARCH('[96]Kode Barang'!$I$2:$I$44,I87)),'[96]Kode Barang'!$C$2:$C$44),"")</f>
        <v>1</v>
      </c>
      <c r="D87" s="431">
        <f>IFERROR(LOOKUP(2,1/ISNUMBER(SEARCH('[96]Kode Barang'!$I$2:$I$44,I87)),'[96]Kode Barang'!$D$2:$D$44),"")</f>
        <v>7</v>
      </c>
      <c r="E87" s="431">
        <f>IFERROR(LOOKUP(2,1/ISNUMBER(SEARCH('[96]Kode Barang'!$I$2:$I$44,I87)),'[96]Kode Barang'!$E$2:$E$44),"")</f>
        <v>1</v>
      </c>
      <c r="F87" s="431">
        <f>IFERROR(LOOKUP(2,1/ISNUMBER(SEARCH('[96]Kode Barang'!$I$2:$I$44,I87)),'[96]Kode Barang'!$F$2:$F$44),"")</f>
        <v>3</v>
      </c>
      <c r="G87" s="431">
        <f>IFERROR(LOOKUP(2,1/ISNUMBER(SEARCH('[96]Kode Barang'!$I$2:$I$44,I87)),'[96]Kode Barang'!$G$2:$G$44),"")</f>
        <v>1</v>
      </c>
      <c r="H87" s="431">
        <f>IFERROR(LOOKUP(2,1/ISNUMBER(SEARCH('[96]Kode Barang'!$I$2:$I$44,I87)),'[96]Kode Barang'!$H$2:$H$44),"")</f>
        <v>10</v>
      </c>
      <c r="I87" s="424" t="s">
        <v>784</v>
      </c>
      <c r="J87" s="483"/>
      <c r="K87" s="483"/>
      <c r="L87" s="546">
        <v>1</v>
      </c>
      <c r="M87" s="540" t="s">
        <v>18</v>
      </c>
      <c r="N87" s="547">
        <v>28900</v>
      </c>
      <c r="O87" s="426">
        <f t="shared" si="9"/>
        <v>28900</v>
      </c>
      <c r="P87" s="426"/>
      <c r="Q87" s="426">
        <f t="shared" si="8"/>
        <v>28900</v>
      </c>
      <c r="R87" s="426">
        <f t="shared" si="10"/>
        <v>28900</v>
      </c>
      <c r="S87" s="987" t="s">
        <v>854</v>
      </c>
      <c r="T87" s="429" t="s">
        <v>1005</v>
      </c>
      <c r="U87" s="444" t="s">
        <v>519</v>
      </c>
      <c r="V87" s="429" t="s">
        <v>562</v>
      </c>
      <c r="W87" s="482" t="s">
        <v>1006</v>
      </c>
      <c r="X87" s="448" t="s">
        <v>624</v>
      </c>
      <c r="Y87" s="429" t="s">
        <v>929</v>
      </c>
      <c r="Z87" s="429" t="s">
        <v>1007</v>
      </c>
      <c r="AA87" s="431" t="s">
        <v>980</v>
      </c>
      <c r="AC87" s="973"/>
    </row>
    <row r="88" spans="1:29" s="2" customFormat="1" ht="52.8" x14ac:dyDescent="0.25">
      <c r="A88" s="463"/>
      <c r="B88" s="431">
        <f>IFERROR(LOOKUP(2,1/ISNUMBER(SEARCH('[96]Kode Barang'!$I$2:$I$44,I88)),'[96]Kode Barang'!$B$2:$B$44),"")</f>
        <v>1</v>
      </c>
      <c r="C88" s="431">
        <f>IFERROR(LOOKUP(2,1/ISNUMBER(SEARCH('[96]Kode Barang'!$I$2:$I$44,I88)),'[96]Kode Barang'!$C$2:$C$44),"")</f>
        <v>1</v>
      </c>
      <c r="D88" s="431">
        <f>IFERROR(LOOKUP(2,1/ISNUMBER(SEARCH('[96]Kode Barang'!$I$2:$I$44,I88)),'[96]Kode Barang'!$D$2:$D$44),"")</f>
        <v>7</v>
      </c>
      <c r="E88" s="431">
        <f>IFERROR(LOOKUP(2,1/ISNUMBER(SEARCH('[96]Kode Barang'!$I$2:$I$44,I88)),'[96]Kode Barang'!$E$2:$E$44),"")</f>
        <v>1</v>
      </c>
      <c r="F88" s="431">
        <f>IFERROR(LOOKUP(2,1/ISNUMBER(SEARCH('[96]Kode Barang'!$I$2:$I$44,I88)),'[96]Kode Barang'!$F$2:$F$44),"")</f>
        <v>3</v>
      </c>
      <c r="G88" s="431">
        <f>IFERROR(LOOKUP(2,1/ISNUMBER(SEARCH('[96]Kode Barang'!$I$2:$I$44,I88)),'[96]Kode Barang'!$G$2:$G$44),"")</f>
        <v>1</v>
      </c>
      <c r="H88" s="431">
        <f>IFERROR(LOOKUP(2,1/ISNUMBER(SEARCH('[96]Kode Barang'!$I$2:$I$44,I88)),'[96]Kode Barang'!$H$2:$H$44),"")</f>
        <v>10</v>
      </c>
      <c r="I88" s="642" t="s">
        <v>746</v>
      </c>
      <c r="J88" s="668"/>
      <c r="K88" s="483"/>
      <c r="L88" s="546">
        <v>1</v>
      </c>
      <c r="M88" s="540" t="s">
        <v>18</v>
      </c>
      <c r="N88" s="547">
        <v>22600</v>
      </c>
      <c r="O88" s="426">
        <f t="shared" si="9"/>
        <v>22600</v>
      </c>
      <c r="P88" s="426"/>
      <c r="Q88" s="426">
        <f t="shared" si="8"/>
        <v>22600</v>
      </c>
      <c r="R88" s="426">
        <f t="shared" si="10"/>
        <v>22600</v>
      </c>
      <c r="S88" s="987" t="s">
        <v>854</v>
      </c>
      <c r="T88" s="429" t="s">
        <v>1005</v>
      </c>
      <c r="U88" s="444" t="s">
        <v>519</v>
      </c>
      <c r="V88" s="429" t="s">
        <v>562</v>
      </c>
      <c r="W88" s="482" t="s">
        <v>1006</v>
      </c>
      <c r="X88" s="448" t="s">
        <v>624</v>
      </c>
      <c r="Y88" s="429" t="s">
        <v>929</v>
      </c>
      <c r="Z88" s="429" t="s">
        <v>1007</v>
      </c>
      <c r="AA88" s="431" t="s">
        <v>980</v>
      </c>
      <c r="AC88" s="973"/>
    </row>
    <row r="89" spans="1:29" s="2" customFormat="1" ht="52.8" x14ac:dyDescent="0.25">
      <c r="A89" s="463"/>
      <c r="B89" s="431">
        <f>IFERROR(LOOKUP(2,1/ISNUMBER(SEARCH('[96]Kode Barang'!$I$2:$I$44,I89)),'[96]Kode Barang'!$B$2:$B$44),"")</f>
        <v>1</v>
      </c>
      <c r="C89" s="431">
        <f>IFERROR(LOOKUP(2,1/ISNUMBER(SEARCH('[96]Kode Barang'!$I$2:$I$44,I89)),'[96]Kode Barang'!$C$2:$C$44),"")</f>
        <v>1</v>
      </c>
      <c r="D89" s="431">
        <f>IFERROR(LOOKUP(2,1/ISNUMBER(SEARCH('[96]Kode Barang'!$I$2:$I$44,I89)),'[96]Kode Barang'!$D$2:$D$44),"")</f>
        <v>7</v>
      </c>
      <c r="E89" s="431">
        <f>IFERROR(LOOKUP(2,1/ISNUMBER(SEARCH('[96]Kode Barang'!$I$2:$I$44,I89)),'[96]Kode Barang'!$E$2:$E$44),"")</f>
        <v>1</v>
      </c>
      <c r="F89" s="431">
        <f>IFERROR(LOOKUP(2,1/ISNUMBER(SEARCH('[96]Kode Barang'!$I$2:$I$44,I89)),'[96]Kode Barang'!$F$2:$F$44),"")</f>
        <v>3</v>
      </c>
      <c r="G89" s="431">
        <f>IFERROR(LOOKUP(2,1/ISNUMBER(SEARCH('[96]Kode Barang'!$I$2:$I$44,I89)),'[96]Kode Barang'!$G$2:$G$44),"")</f>
        <v>1</v>
      </c>
      <c r="H89" s="431">
        <f>IFERROR(LOOKUP(2,1/ISNUMBER(SEARCH('[96]Kode Barang'!$I$2:$I$44,I89)),'[96]Kode Barang'!$H$2:$H$44),"")</f>
        <v>6</v>
      </c>
      <c r="I89" s="630" t="s">
        <v>3</v>
      </c>
      <c r="J89" s="545"/>
      <c r="K89" s="483"/>
      <c r="L89" s="546">
        <v>33</v>
      </c>
      <c r="M89" s="540" t="s">
        <v>18</v>
      </c>
      <c r="N89" s="547">
        <v>6000</v>
      </c>
      <c r="O89" s="426">
        <f t="shared" si="9"/>
        <v>198000</v>
      </c>
      <c r="P89" s="426"/>
      <c r="Q89" s="426">
        <f t="shared" si="8"/>
        <v>198000</v>
      </c>
      <c r="R89" s="426">
        <f t="shared" si="10"/>
        <v>6000</v>
      </c>
      <c r="S89" s="987" t="s">
        <v>854</v>
      </c>
      <c r="T89" s="429" t="s">
        <v>1005</v>
      </c>
      <c r="U89" s="444" t="s">
        <v>519</v>
      </c>
      <c r="V89" s="429" t="s">
        <v>562</v>
      </c>
      <c r="W89" s="482" t="s">
        <v>1006</v>
      </c>
      <c r="X89" s="448" t="s">
        <v>624</v>
      </c>
      <c r="Y89" s="429" t="s">
        <v>929</v>
      </c>
      <c r="Z89" s="429" t="s">
        <v>1007</v>
      </c>
      <c r="AA89" s="431" t="s">
        <v>980</v>
      </c>
      <c r="AC89" s="973"/>
    </row>
    <row r="90" spans="1:29" s="2" customFormat="1" ht="52.8" x14ac:dyDescent="0.25">
      <c r="A90" s="463"/>
      <c r="B90" s="431">
        <f>IFERROR(LOOKUP(2,1/ISNUMBER(SEARCH('[96]Kode Barang'!$I$2:$I$44,I90)),'[96]Kode Barang'!$B$2:$B$44),"")</f>
        <v>1</v>
      </c>
      <c r="C90" s="431">
        <f>IFERROR(LOOKUP(2,1/ISNUMBER(SEARCH('[96]Kode Barang'!$I$2:$I$44,I90)),'[96]Kode Barang'!$C$2:$C$44),"")</f>
        <v>1</v>
      </c>
      <c r="D90" s="431">
        <f>IFERROR(LOOKUP(2,1/ISNUMBER(SEARCH('[96]Kode Barang'!$I$2:$I$44,I90)),'[96]Kode Barang'!$D$2:$D$44),"")</f>
        <v>7</v>
      </c>
      <c r="E90" s="431">
        <f>IFERROR(LOOKUP(2,1/ISNUMBER(SEARCH('[96]Kode Barang'!$I$2:$I$44,I90)),'[96]Kode Barang'!$E$2:$E$44),"")</f>
        <v>1</v>
      </c>
      <c r="F90" s="431">
        <f>IFERROR(LOOKUP(2,1/ISNUMBER(SEARCH('[96]Kode Barang'!$I$2:$I$44,I90)),'[96]Kode Barang'!$F$2:$F$44),"")</f>
        <v>3</v>
      </c>
      <c r="G90" s="431">
        <f>IFERROR(LOOKUP(2,1/ISNUMBER(SEARCH('[96]Kode Barang'!$I$2:$I$44,I90)),'[96]Kode Barang'!$G$2:$G$44),"")</f>
        <v>1</v>
      </c>
      <c r="H90" s="431">
        <f>IFERROR(LOOKUP(2,1/ISNUMBER(SEARCH('[96]Kode Barang'!$I$2:$I$44,I90)),'[96]Kode Barang'!$H$2:$H$44),"")</f>
        <v>6</v>
      </c>
      <c r="I90" s="630" t="s">
        <v>884</v>
      </c>
      <c r="J90" s="545"/>
      <c r="K90" s="483"/>
      <c r="L90" s="546">
        <v>24</v>
      </c>
      <c r="M90" s="540" t="s">
        <v>18</v>
      </c>
      <c r="N90" s="547">
        <v>3600</v>
      </c>
      <c r="O90" s="426">
        <f t="shared" si="9"/>
        <v>86400</v>
      </c>
      <c r="P90" s="426"/>
      <c r="Q90" s="426">
        <f t="shared" si="8"/>
        <v>86400</v>
      </c>
      <c r="R90" s="426">
        <f t="shared" si="10"/>
        <v>3600</v>
      </c>
      <c r="S90" s="987" t="s">
        <v>854</v>
      </c>
      <c r="T90" s="429" t="s">
        <v>1005</v>
      </c>
      <c r="U90" s="444" t="s">
        <v>519</v>
      </c>
      <c r="V90" s="429" t="s">
        <v>562</v>
      </c>
      <c r="W90" s="482" t="s">
        <v>1006</v>
      </c>
      <c r="X90" s="448" t="s">
        <v>624</v>
      </c>
      <c r="Y90" s="429" t="s">
        <v>929</v>
      </c>
      <c r="Z90" s="429" t="s">
        <v>1007</v>
      </c>
      <c r="AA90" s="431" t="s">
        <v>980</v>
      </c>
      <c r="AC90" s="973"/>
    </row>
    <row r="91" spans="1:29" s="2" customFormat="1" ht="52.8" x14ac:dyDescent="0.25">
      <c r="A91" s="463"/>
      <c r="B91" s="431">
        <f>IFERROR(LOOKUP(2,1/ISNUMBER(SEARCH('[96]Kode Barang'!$I$2:$I$44,I91)),'[96]Kode Barang'!$B$2:$B$44),"")</f>
        <v>1</v>
      </c>
      <c r="C91" s="431">
        <f>IFERROR(LOOKUP(2,1/ISNUMBER(SEARCH('[96]Kode Barang'!$I$2:$I$44,I91)),'[96]Kode Barang'!$C$2:$C$44),"")</f>
        <v>1</v>
      </c>
      <c r="D91" s="431">
        <f>IFERROR(LOOKUP(2,1/ISNUMBER(SEARCH('[96]Kode Barang'!$I$2:$I$44,I91)),'[96]Kode Barang'!$D$2:$D$44),"")</f>
        <v>7</v>
      </c>
      <c r="E91" s="431">
        <f>IFERROR(LOOKUP(2,1/ISNUMBER(SEARCH('[96]Kode Barang'!$I$2:$I$44,I91)),'[96]Kode Barang'!$E$2:$E$44),"")</f>
        <v>1</v>
      </c>
      <c r="F91" s="431">
        <f>IFERROR(LOOKUP(2,1/ISNUMBER(SEARCH('[96]Kode Barang'!$I$2:$I$44,I91)),'[96]Kode Barang'!$F$2:$F$44),"")</f>
        <v>3</v>
      </c>
      <c r="G91" s="431">
        <f>IFERROR(LOOKUP(2,1/ISNUMBER(SEARCH('[96]Kode Barang'!$I$2:$I$44,I91)),'[96]Kode Barang'!$G$2:$G$44),"")</f>
        <v>1</v>
      </c>
      <c r="H91" s="431">
        <f>IFERROR(LOOKUP(2,1/ISNUMBER(SEARCH('[96]Kode Barang'!$I$2:$I$44,I91)),'[96]Kode Barang'!$H$2:$H$44),"")</f>
        <v>7</v>
      </c>
      <c r="I91" s="630" t="s">
        <v>1003</v>
      </c>
      <c r="J91" s="545"/>
      <c r="K91" s="483"/>
      <c r="L91" s="546">
        <v>2</v>
      </c>
      <c r="M91" s="540" t="s">
        <v>1004</v>
      </c>
      <c r="N91" s="547">
        <v>29500</v>
      </c>
      <c r="O91" s="426">
        <f t="shared" si="9"/>
        <v>59000</v>
      </c>
      <c r="P91" s="426"/>
      <c r="Q91" s="426">
        <f t="shared" si="8"/>
        <v>59000</v>
      </c>
      <c r="R91" s="426">
        <f t="shared" si="10"/>
        <v>29500</v>
      </c>
      <c r="S91" s="987" t="s">
        <v>854</v>
      </c>
      <c r="T91" s="429" t="s">
        <v>1005</v>
      </c>
      <c r="U91" s="444" t="s">
        <v>519</v>
      </c>
      <c r="V91" s="429" t="s">
        <v>562</v>
      </c>
      <c r="W91" s="482" t="s">
        <v>1006</v>
      </c>
      <c r="X91" s="448" t="s">
        <v>624</v>
      </c>
      <c r="Y91" s="429" t="s">
        <v>929</v>
      </c>
      <c r="Z91" s="429" t="s">
        <v>1007</v>
      </c>
      <c r="AA91" s="431" t="s">
        <v>980</v>
      </c>
      <c r="AC91" s="973"/>
    </row>
    <row r="92" spans="1:29" s="2" customFormat="1" ht="79.2" x14ac:dyDescent="0.25">
      <c r="A92" s="463"/>
      <c r="B92" s="431">
        <f>IFERROR(LOOKUP(2,1/ISNUMBER(SEARCH('[96]Kode Barang'!$I$2:$I$44,I92)),'[96]Kode Barang'!$B$2:$B$44),"")</f>
        <v>1</v>
      </c>
      <c r="C92" s="431">
        <f>IFERROR(LOOKUP(2,1/ISNUMBER(SEARCH('[96]Kode Barang'!$I$2:$I$44,I92)),'[96]Kode Barang'!$C$2:$C$44),"")</f>
        <v>1</v>
      </c>
      <c r="D92" s="431">
        <f>IFERROR(LOOKUP(2,1/ISNUMBER(SEARCH('[96]Kode Barang'!$I$2:$I$44,I92)),'[96]Kode Barang'!$D$2:$D$44),"")</f>
        <v>7</v>
      </c>
      <c r="E92" s="431">
        <f>IFERROR(LOOKUP(2,1/ISNUMBER(SEARCH('[96]Kode Barang'!$I$2:$I$44,I92)),'[96]Kode Barang'!$E$2:$E$44),"")</f>
        <v>1</v>
      </c>
      <c r="F92" s="431">
        <f>IFERROR(LOOKUP(2,1/ISNUMBER(SEARCH('[96]Kode Barang'!$I$2:$I$44,I92)),'[96]Kode Barang'!$F$2:$F$44),"")</f>
        <v>3</v>
      </c>
      <c r="G92" s="431">
        <f>IFERROR(LOOKUP(2,1/ISNUMBER(SEARCH('[96]Kode Barang'!$I$2:$I$44,I92)),'[96]Kode Barang'!$G$2:$G$44),"")</f>
        <v>1</v>
      </c>
      <c r="H92" s="431">
        <f>IFERROR(LOOKUP(2,1/ISNUMBER(SEARCH('[96]Kode Barang'!$I$2:$I$44,I92)),'[96]Kode Barang'!$H$2:$H$44),"")</f>
        <v>11</v>
      </c>
      <c r="I92" s="630" t="s">
        <v>902</v>
      </c>
      <c r="J92" s="545"/>
      <c r="K92" s="483"/>
      <c r="L92" s="546">
        <v>12</v>
      </c>
      <c r="M92" s="540" t="s">
        <v>933</v>
      </c>
      <c r="N92" s="547">
        <v>23600</v>
      </c>
      <c r="O92" s="426">
        <f t="shared" si="9"/>
        <v>283200</v>
      </c>
      <c r="P92" s="426"/>
      <c r="Q92" s="426">
        <f t="shared" si="8"/>
        <v>283200</v>
      </c>
      <c r="R92" s="426">
        <f t="shared" si="10"/>
        <v>23600</v>
      </c>
      <c r="S92" s="427" t="s">
        <v>542</v>
      </c>
      <c r="T92" s="429" t="s">
        <v>1019</v>
      </c>
      <c r="U92" s="444" t="s">
        <v>519</v>
      </c>
      <c r="V92" s="429" t="s">
        <v>562</v>
      </c>
      <c r="W92" s="482" t="s">
        <v>1020</v>
      </c>
      <c r="X92" s="448" t="s">
        <v>624</v>
      </c>
      <c r="Y92" s="429" t="s">
        <v>594</v>
      </c>
      <c r="Z92" s="429" t="s">
        <v>1022</v>
      </c>
      <c r="AA92" s="431" t="s">
        <v>541</v>
      </c>
      <c r="AC92" s="973"/>
    </row>
    <row r="93" spans="1:29" s="2" customFormat="1" ht="79.2" x14ac:dyDescent="0.25">
      <c r="A93" s="463"/>
      <c r="B93" s="431">
        <f>IFERROR(LOOKUP(2,1/ISNUMBER(SEARCH('[96]Kode Barang'!$I$2:$I$44,I93)),'[96]Kode Barang'!$B$2:$B$44),"")</f>
        <v>1</v>
      </c>
      <c r="C93" s="431">
        <f>IFERROR(LOOKUP(2,1/ISNUMBER(SEARCH('[96]Kode Barang'!$I$2:$I$44,I93)),'[96]Kode Barang'!$C$2:$C$44),"")</f>
        <v>1</v>
      </c>
      <c r="D93" s="431">
        <f>IFERROR(LOOKUP(2,1/ISNUMBER(SEARCH('[96]Kode Barang'!$I$2:$I$44,I93)),'[96]Kode Barang'!$D$2:$D$44),"")</f>
        <v>7</v>
      </c>
      <c r="E93" s="431">
        <f>IFERROR(LOOKUP(2,1/ISNUMBER(SEARCH('[96]Kode Barang'!$I$2:$I$44,I93)),'[96]Kode Barang'!$E$2:$E$44),"")</f>
        <v>1</v>
      </c>
      <c r="F93" s="431">
        <f>IFERROR(LOOKUP(2,1/ISNUMBER(SEARCH('[96]Kode Barang'!$I$2:$I$44,I93)),'[96]Kode Barang'!$F$2:$F$44),"")</f>
        <v>3</v>
      </c>
      <c r="G93" s="431">
        <f>IFERROR(LOOKUP(2,1/ISNUMBER(SEARCH('[96]Kode Barang'!$I$2:$I$44,I93)),'[96]Kode Barang'!$G$2:$G$44),"")</f>
        <v>1</v>
      </c>
      <c r="H93" s="431">
        <f>IFERROR(LOOKUP(2,1/ISNUMBER(SEARCH('[96]Kode Barang'!$I$2:$I$44,I93)),'[96]Kode Barang'!$H$2:$H$44),"")</f>
        <v>6</v>
      </c>
      <c r="I93" s="643" t="s">
        <v>3</v>
      </c>
      <c r="J93" s="545"/>
      <c r="K93" s="483"/>
      <c r="L93" s="546">
        <v>18</v>
      </c>
      <c r="M93" s="540" t="s">
        <v>18</v>
      </c>
      <c r="N93" s="547">
        <v>6000</v>
      </c>
      <c r="O93" s="426">
        <f t="shared" si="9"/>
        <v>108000</v>
      </c>
      <c r="P93" s="426"/>
      <c r="Q93" s="426">
        <f t="shared" si="8"/>
        <v>108000</v>
      </c>
      <c r="R93" s="426">
        <f t="shared" si="10"/>
        <v>6000</v>
      </c>
      <c r="S93" s="427" t="s">
        <v>542</v>
      </c>
      <c r="T93" s="429" t="s">
        <v>1019</v>
      </c>
      <c r="U93" s="444" t="s">
        <v>519</v>
      </c>
      <c r="V93" s="429" t="s">
        <v>562</v>
      </c>
      <c r="W93" s="482" t="s">
        <v>1020</v>
      </c>
      <c r="X93" s="448" t="s">
        <v>624</v>
      </c>
      <c r="Y93" s="429" t="s">
        <v>594</v>
      </c>
      <c r="Z93" s="429" t="s">
        <v>1007</v>
      </c>
      <c r="AA93" s="431" t="s">
        <v>541</v>
      </c>
      <c r="AC93" s="973"/>
    </row>
    <row r="94" spans="1:29" s="2" customFormat="1" ht="79.2" x14ac:dyDescent="0.25">
      <c r="A94" s="463"/>
      <c r="B94" s="431">
        <f>IFERROR(LOOKUP(2,1/ISNUMBER(SEARCH('[96]Kode Barang'!$I$2:$I$44,I94)),'[96]Kode Barang'!$B$2:$B$44),"")</f>
        <v>1</v>
      </c>
      <c r="C94" s="431">
        <f>IFERROR(LOOKUP(2,1/ISNUMBER(SEARCH('[96]Kode Barang'!$I$2:$I$44,I94)),'[96]Kode Barang'!$C$2:$C$44),"")</f>
        <v>1</v>
      </c>
      <c r="D94" s="431">
        <f>IFERROR(LOOKUP(2,1/ISNUMBER(SEARCH('[96]Kode Barang'!$I$2:$I$44,I94)),'[96]Kode Barang'!$D$2:$D$44),"")</f>
        <v>7</v>
      </c>
      <c r="E94" s="431">
        <f>IFERROR(LOOKUP(2,1/ISNUMBER(SEARCH('[96]Kode Barang'!$I$2:$I$44,I94)),'[96]Kode Barang'!$E$2:$E$44),"")</f>
        <v>1</v>
      </c>
      <c r="F94" s="431">
        <f>IFERROR(LOOKUP(2,1/ISNUMBER(SEARCH('[96]Kode Barang'!$I$2:$I$44,I94)),'[96]Kode Barang'!$F$2:$F$44),"")</f>
        <v>3</v>
      </c>
      <c r="G94" s="431">
        <f>IFERROR(LOOKUP(2,1/ISNUMBER(SEARCH('[96]Kode Barang'!$I$2:$I$44,I94)),'[96]Kode Barang'!$G$2:$G$44),"")</f>
        <v>1</v>
      </c>
      <c r="H94" s="431">
        <f>IFERROR(LOOKUP(2,1/ISNUMBER(SEARCH('[96]Kode Barang'!$I$2:$I$44,I94)),'[96]Kode Barang'!$H$2:$H$44),"")</f>
        <v>6</v>
      </c>
      <c r="I94" s="630" t="s">
        <v>886</v>
      </c>
      <c r="J94" s="545"/>
      <c r="K94" s="483"/>
      <c r="L94" s="546">
        <v>14</v>
      </c>
      <c r="M94" s="540" t="s">
        <v>18</v>
      </c>
      <c r="N94" s="547">
        <v>10400</v>
      </c>
      <c r="O94" s="426">
        <f t="shared" si="9"/>
        <v>145600</v>
      </c>
      <c r="P94" s="426"/>
      <c r="Q94" s="426">
        <f t="shared" si="8"/>
        <v>145600</v>
      </c>
      <c r="R94" s="426">
        <f t="shared" si="10"/>
        <v>10400</v>
      </c>
      <c r="S94" s="427" t="s">
        <v>542</v>
      </c>
      <c r="T94" s="429" t="s">
        <v>1019</v>
      </c>
      <c r="U94" s="444" t="s">
        <v>519</v>
      </c>
      <c r="V94" s="429" t="s">
        <v>562</v>
      </c>
      <c r="W94" s="482" t="s">
        <v>1020</v>
      </c>
      <c r="X94" s="448" t="s">
        <v>624</v>
      </c>
      <c r="Y94" s="429" t="s">
        <v>594</v>
      </c>
      <c r="Z94" s="429" t="s">
        <v>1007</v>
      </c>
      <c r="AA94" s="431" t="s">
        <v>541</v>
      </c>
      <c r="AC94" s="973"/>
    </row>
    <row r="95" spans="1:29" s="2" customFormat="1" ht="79.2" x14ac:dyDescent="0.25">
      <c r="A95" s="463"/>
      <c r="B95" s="431">
        <f>IFERROR(LOOKUP(2,1/ISNUMBER(SEARCH('[96]Kode Barang'!$I$2:$I$44,I95)),'[96]Kode Barang'!$B$2:$B$44),"")</f>
        <v>1</v>
      </c>
      <c r="C95" s="431">
        <f>IFERROR(LOOKUP(2,1/ISNUMBER(SEARCH('[96]Kode Barang'!$I$2:$I$44,I95)),'[96]Kode Barang'!$C$2:$C$44),"")</f>
        <v>1</v>
      </c>
      <c r="D95" s="431">
        <f>IFERROR(LOOKUP(2,1/ISNUMBER(SEARCH('[96]Kode Barang'!$I$2:$I$44,I95)),'[96]Kode Barang'!$D$2:$D$44),"")</f>
        <v>7</v>
      </c>
      <c r="E95" s="431">
        <f>IFERROR(LOOKUP(2,1/ISNUMBER(SEARCH('[96]Kode Barang'!$I$2:$I$44,I95)),'[96]Kode Barang'!$E$2:$E$44),"")</f>
        <v>1</v>
      </c>
      <c r="F95" s="431">
        <f>IFERROR(LOOKUP(2,1/ISNUMBER(SEARCH('[96]Kode Barang'!$I$2:$I$44,I95)),'[96]Kode Barang'!$F$2:$F$44),"")</f>
        <v>3</v>
      </c>
      <c r="G95" s="431">
        <f>IFERROR(LOOKUP(2,1/ISNUMBER(SEARCH('[96]Kode Barang'!$I$2:$I$44,I95)),'[96]Kode Barang'!$G$2:$G$44),"")</f>
        <v>1</v>
      </c>
      <c r="H95" s="431">
        <f>IFERROR(LOOKUP(2,1/ISNUMBER(SEARCH('[96]Kode Barang'!$I$2:$I$44,I95)),'[96]Kode Barang'!$H$2:$H$44),"")</f>
        <v>6</v>
      </c>
      <c r="I95" s="643" t="s">
        <v>932</v>
      </c>
      <c r="J95" s="545"/>
      <c r="K95" s="483"/>
      <c r="L95" s="546">
        <v>12</v>
      </c>
      <c r="M95" s="540" t="s">
        <v>18</v>
      </c>
      <c r="N95" s="547">
        <v>17700</v>
      </c>
      <c r="O95" s="426">
        <f t="shared" si="9"/>
        <v>212400</v>
      </c>
      <c r="P95" s="426"/>
      <c r="Q95" s="426">
        <f t="shared" ref="Q95:Q126" si="11">O95+P95</f>
        <v>212400</v>
      </c>
      <c r="R95" s="426">
        <f t="shared" si="10"/>
        <v>17700</v>
      </c>
      <c r="S95" s="427" t="s">
        <v>542</v>
      </c>
      <c r="T95" s="429" t="s">
        <v>1019</v>
      </c>
      <c r="U95" s="444" t="s">
        <v>519</v>
      </c>
      <c r="V95" s="429" t="s">
        <v>562</v>
      </c>
      <c r="W95" s="482" t="s">
        <v>1020</v>
      </c>
      <c r="X95" s="448" t="s">
        <v>624</v>
      </c>
      <c r="Y95" s="429" t="s">
        <v>594</v>
      </c>
      <c r="Z95" s="429" t="s">
        <v>1007</v>
      </c>
      <c r="AA95" s="431" t="s">
        <v>541</v>
      </c>
      <c r="AC95" s="973"/>
    </row>
    <row r="96" spans="1:29" s="2" customFormat="1" ht="66" x14ac:dyDescent="0.25">
      <c r="A96" s="463"/>
      <c r="B96" s="431">
        <f>IFERROR(LOOKUP(2,1/ISNUMBER(SEARCH('[96]Kode Barang'!$I$2:$I$44,I96)),'[96]Kode Barang'!$B$2:$B$44),"")</f>
        <v>1</v>
      </c>
      <c r="C96" s="431">
        <f>IFERROR(LOOKUP(2,1/ISNUMBER(SEARCH('[96]Kode Barang'!$I$2:$I$44,I96)),'[96]Kode Barang'!$C$2:$C$44),"")</f>
        <v>1</v>
      </c>
      <c r="D96" s="431">
        <f>IFERROR(LOOKUP(2,1/ISNUMBER(SEARCH('[96]Kode Barang'!$I$2:$I$44,I96)),'[96]Kode Barang'!$D$2:$D$44),"")</f>
        <v>7</v>
      </c>
      <c r="E96" s="431">
        <f>IFERROR(LOOKUP(2,1/ISNUMBER(SEARCH('[96]Kode Barang'!$I$2:$I$44,I96)),'[96]Kode Barang'!$E$2:$E$44),"")</f>
        <v>1</v>
      </c>
      <c r="F96" s="431">
        <f>IFERROR(LOOKUP(2,1/ISNUMBER(SEARCH('[96]Kode Barang'!$I$2:$I$44,I96)),'[96]Kode Barang'!$F$2:$F$44),"")</f>
        <v>3</v>
      </c>
      <c r="G96" s="431">
        <f>IFERROR(LOOKUP(2,1/ISNUMBER(SEARCH('[96]Kode Barang'!$I$2:$I$44,I96)),'[96]Kode Barang'!$G$2:$G$44),"")</f>
        <v>1</v>
      </c>
      <c r="H96" s="431">
        <f>IFERROR(LOOKUP(2,1/ISNUMBER(SEARCH('[96]Kode Barang'!$I$2:$I$44,I96)),'[96]Kode Barang'!$H$2:$H$44),"")</f>
        <v>11</v>
      </c>
      <c r="I96" s="630" t="s">
        <v>592</v>
      </c>
      <c r="J96" s="545"/>
      <c r="K96" s="483"/>
      <c r="L96" s="546">
        <v>2</v>
      </c>
      <c r="M96" s="540" t="s">
        <v>933</v>
      </c>
      <c r="N96" s="547">
        <v>41300</v>
      </c>
      <c r="O96" s="426">
        <f t="shared" si="9"/>
        <v>82600</v>
      </c>
      <c r="P96" s="426"/>
      <c r="Q96" s="426">
        <f t="shared" si="11"/>
        <v>82600</v>
      </c>
      <c r="R96" s="426">
        <f t="shared" si="10"/>
        <v>41300</v>
      </c>
      <c r="S96" s="427" t="s">
        <v>543</v>
      </c>
      <c r="T96" s="429" t="s">
        <v>1023</v>
      </c>
      <c r="U96" s="444" t="s">
        <v>519</v>
      </c>
      <c r="V96" s="429" t="s">
        <v>562</v>
      </c>
      <c r="W96" s="482" t="s">
        <v>1020</v>
      </c>
      <c r="X96" s="448" t="s">
        <v>624</v>
      </c>
      <c r="Y96" s="429" t="s">
        <v>594</v>
      </c>
      <c r="Z96" s="429" t="s">
        <v>1024</v>
      </c>
      <c r="AA96" s="431" t="s">
        <v>541</v>
      </c>
      <c r="AC96" s="973"/>
    </row>
    <row r="97" spans="1:29" s="2" customFormat="1" ht="66" x14ac:dyDescent="0.25">
      <c r="A97" s="463"/>
      <c r="B97" s="431">
        <f>IFERROR(LOOKUP(2,1/ISNUMBER(SEARCH('[96]Kode Barang'!$I$2:$I$44,I97)),'[96]Kode Barang'!$B$2:$B$44),"")</f>
        <v>1</v>
      </c>
      <c r="C97" s="431">
        <f>IFERROR(LOOKUP(2,1/ISNUMBER(SEARCH('[96]Kode Barang'!$I$2:$I$44,I97)),'[96]Kode Barang'!$C$2:$C$44),"")</f>
        <v>1</v>
      </c>
      <c r="D97" s="431">
        <f>IFERROR(LOOKUP(2,1/ISNUMBER(SEARCH('[96]Kode Barang'!$I$2:$I$44,I97)),'[96]Kode Barang'!$D$2:$D$44),"")</f>
        <v>7</v>
      </c>
      <c r="E97" s="431">
        <f>IFERROR(LOOKUP(2,1/ISNUMBER(SEARCH('[96]Kode Barang'!$I$2:$I$44,I97)),'[96]Kode Barang'!$E$2:$E$44),"")</f>
        <v>1</v>
      </c>
      <c r="F97" s="431">
        <f>IFERROR(LOOKUP(2,1/ISNUMBER(SEARCH('[96]Kode Barang'!$I$2:$I$44,I97)),'[96]Kode Barang'!$F$2:$F$44),"")</f>
        <v>3</v>
      </c>
      <c r="G97" s="431">
        <f>IFERROR(LOOKUP(2,1/ISNUMBER(SEARCH('[96]Kode Barang'!$I$2:$I$44,I97)),'[96]Kode Barang'!$G$2:$G$44),"")</f>
        <v>1</v>
      </c>
      <c r="H97" s="431">
        <f>IFERROR(LOOKUP(2,1/ISNUMBER(SEARCH('[96]Kode Barang'!$I$2:$I$44,I97)),'[96]Kode Barang'!$H$2:$H$44),"")</f>
        <v>11</v>
      </c>
      <c r="I97" s="630" t="s">
        <v>902</v>
      </c>
      <c r="J97" s="545"/>
      <c r="K97" s="483"/>
      <c r="L97" s="546">
        <v>4</v>
      </c>
      <c r="M97" s="540" t="s">
        <v>933</v>
      </c>
      <c r="N97" s="547">
        <v>23600</v>
      </c>
      <c r="O97" s="426">
        <f t="shared" si="9"/>
        <v>94400</v>
      </c>
      <c r="P97" s="426"/>
      <c r="Q97" s="426">
        <f t="shared" si="11"/>
        <v>94400</v>
      </c>
      <c r="R97" s="426">
        <f t="shared" si="10"/>
        <v>23600</v>
      </c>
      <c r="S97" s="427" t="s">
        <v>543</v>
      </c>
      <c r="T97" s="429" t="s">
        <v>1023</v>
      </c>
      <c r="U97" s="444" t="s">
        <v>519</v>
      </c>
      <c r="V97" s="429" t="s">
        <v>562</v>
      </c>
      <c r="W97" s="482" t="s">
        <v>1020</v>
      </c>
      <c r="X97" s="448" t="s">
        <v>624</v>
      </c>
      <c r="Y97" s="429" t="s">
        <v>594</v>
      </c>
      <c r="Z97" s="429" t="s">
        <v>1024</v>
      </c>
      <c r="AA97" s="431" t="s">
        <v>541</v>
      </c>
      <c r="AC97" s="973"/>
    </row>
    <row r="98" spans="1:29" s="2" customFormat="1" ht="66" x14ac:dyDescent="0.25">
      <c r="A98" s="463"/>
      <c r="B98" s="431">
        <f>IFERROR(LOOKUP(2,1/ISNUMBER(SEARCH('[96]Kode Barang'!$I$2:$I$44,I98)),'[96]Kode Barang'!$B$2:$B$44),"")</f>
        <v>1</v>
      </c>
      <c r="C98" s="431">
        <f>IFERROR(LOOKUP(2,1/ISNUMBER(SEARCH('[96]Kode Barang'!$I$2:$I$44,I98)),'[96]Kode Barang'!$C$2:$C$44),"")</f>
        <v>1</v>
      </c>
      <c r="D98" s="431">
        <f>IFERROR(LOOKUP(2,1/ISNUMBER(SEARCH('[96]Kode Barang'!$I$2:$I$44,I98)),'[96]Kode Barang'!$D$2:$D$44),"")</f>
        <v>7</v>
      </c>
      <c r="E98" s="431">
        <f>IFERROR(LOOKUP(2,1/ISNUMBER(SEARCH('[96]Kode Barang'!$I$2:$I$44,I98)),'[96]Kode Barang'!$E$2:$E$44),"")</f>
        <v>1</v>
      </c>
      <c r="F98" s="431">
        <f>IFERROR(LOOKUP(2,1/ISNUMBER(SEARCH('[96]Kode Barang'!$I$2:$I$44,I98)),'[96]Kode Barang'!$F$2:$F$44),"")</f>
        <v>3</v>
      </c>
      <c r="G98" s="431">
        <f>IFERROR(LOOKUP(2,1/ISNUMBER(SEARCH('[96]Kode Barang'!$I$2:$I$44,I98)),'[96]Kode Barang'!$G$2:$G$44),"")</f>
        <v>1</v>
      </c>
      <c r="H98" s="431">
        <f>IFERROR(LOOKUP(2,1/ISNUMBER(SEARCH('[96]Kode Barang'!$I$2:$I$44,I98)),'[96]Kode Barang'!$H$2:$H$44),"")</f>
        <v>6</v>
      </c>
      <c r="I98" s="630" t="s">
        <v>3</v>
      </c>
      <c r="J98" s="545"/>
      <c r="K98" s="483"/>
      <c r="L98" s="546">
        <v>24</v>
      </c>
      <c r="M98" s="540" t="s">
        <v>18</v>
      </c>
      <c r="N98" s="547">
        <v>6000</v>
      </c>
      <c r="O98" s="426">
        <f t="shared" si="9"/>
        <v>144000</v>
      </c>
      <c r="P98" s="426"/>
      <c r="Q98" s="426">
        <f t="shared" si="11"/>
        <v>144000</v>
      </c>
      <c r="R98" s="426">
        <f t="shared" si="10"/>
        <v>6000</v>
      </c>
      <c r="S98" s="427" t="s">
        <v>543</v>
      </c>
      <c r="T98" s="429" t="s">
        <v>1023</v>
      </c>
      <c r="U98" s="444" t="s">
        <v>519</v>
      </c>
      <c r="V98" s="429" t="s">
        <v>562</v>
      </c>
      <c r="W98" s="482" t="s">
        <v>1020</v>
      </c>
      <c r="X98" s="448" t="s">
        <v>624</v>
      </c>
      <c r="Y98" s="429" t="s">
        <v>594</v>
      </c>
      <c r="Z98" s="429" t="s">
        <v>1024</v>
      </c>
      <c r="AA98" s="431" t="s">
        <v>541</v>
      </c>
      <c r="AC98" s="973"/>
    </row>
    <row r="99" spans="1:29" s="2" customFormat="1" ht="66" x14ac:dyDescent="0.25">
      <c r="A99" s="463"/>
      <c r="B99" s="431">
        <f>IFERROR(LOOKUP(2,1/ISNUMBER(SEARCH('[96]Kode Barang'!$I$2:$I$44,I99)),'[96]Kode Barang'!$B$2:$B$44),"")</f>
        <v>1</v>
      </c>
      <c r="C99" s="431">
        <f>IFERROR(LOOKUP(2,1/ISNUMBER(SEARCH('[96]Kode Barang'!$I$2:$I$44,I99)),'[96]Kode Barang'!$C$2:$C$44),"")</f>
        <v>1</v>
      </c>
      <c r="D99" s="431">
        <f>IFERROR(LOOKUP(2,1/ISNUMBER(SEARCH('[96]Kode Barang'!$I$2:$I$44,I99)),'[96]Kode Barang'!$D$2:$D$44),"")</f>
        <v>7</v>
      </c>
      <c r="E99" s="431">
        <f>IFERROR(LOOKUP(2,1/ISNUMBER(SEARCH('[96]Kode Barang'!$I$2:$I$44,I99)),'[96]Kode Barang'!$E$2:$E$44),"")</f>
        <v>1</v>
      </c>
      <c r="F99" s="431">
        <f>IFERROR(LOOKUP(2,1/ISNUMBER(SEARCH('[96]Kode Barang'!$I$2:$I$44,I99)),'[96]Kode Barang'!$F$2:$F$44),"")</f>
        <v>3</v>
      </c>
      <c r="G99" s="431">
        <f>IFERROR(LOOKUP(2,1/ISNUMBER(SEARCH('[96]Kode Barang'!$I$2:$I$44,I99)),'[96]Kode Barang'!$G$2:$G$44),"")</f>
        <v>1</v>
      </c>
      <c r="H99" s="431">
        <f>IFERROR(LOOKUP(2,1/ISNUMBER(SEARCH('[96]Kode Barang'!$I$2:$I$44,I99)),'[96]Kode Barang'!$H$2:$H$44),"")</f>
        <v>6</v>
      </c>
      <c r="I99" s="630" t="s">
        <v>884</v>
      </c>
      <c r="J99" s="545"/>
      <c r="K99" s="483"/>
      <c r="L99" s="546">
        <v>23</v>
      </c>
      <c r="M99" s="540" t="s">
        <v>18</v>
      </c>
      <c r="N99" s="547">
        <v>3600</v>
      </c>
      <c r="O99" s="426">
        <f t="shared" si="9"/>
        <v>82800</v>
      </c>
      <c r="P99" s="426"/>
      <c r="Q99" s="426">
        <f t="shared" si="11"/>
        <v>82800</v>
      </c>
      <c r="R99" s="426">
        <f t="shared" si="10"/>
        <v>3600</v>
      </c>
      <c r="S99" s="427" t="s">
        <v>543</v>
      </c>
      <c r="T99" s="429" t="s">
        <v>1023</v>
      </c>
      <c r="U99" s="444" t="s">
        <v>519</v>
      </c>
      <c r="V99" s="429" t="s">
        <v>562</v>
      </c>
      <c r="W99" s="482" t="s">
        <v>1020</v>
      </c>
      <c r="X99" s="448" t="s">
        <v>624</v>
      </c>
      <c r="Y99" s="429" t="s">
        <v>594</v>
      </c>
      <c r="Z99" s="429" t="s">
        <v>1024</v>
      </c>
      <c r="AA99" s="431" t="s">
        <v>541</v>
      </c>
      <c r="AC99" s="973"/>
    </row>
    <row r="100" spans="1:29" s="2" customFormat="1" ht="66" x14ac:dyDescent="0.25">
      <c r="A100" s="463"/>
      <c r="B100" s="431">
        <f>IFERROR(LOOKUP(2,1/ISNUMBER(SEARCH('[96]Kode Barang'!$I$2:$I$44,I100)),'[96]Kode Barang'!$B$2:$B$44),"")</f>
        <v>1</v>
      </c>
      <c r="C100" s="431">
        <f>IFERROR(LOOKUP(2,1/ISNUMBER(SEARCH('[96]Kode Barang'!$I$2:$I$44,I100)),'[96]Kode Barang'!$C$2:$C$44),"")</f>
        <v>1</v>
      </c>
      <c r="D100" s="431">
        <f>IFERROR(LOOKUP(2,1/ISNUMBER(SEARCH('[96]Kode Barang'!$I$2:$I$44,I100)),'[96]Kode Barang'!$D$2:$D$44),"")</f>
        <v>7</v>
      </c>
      <c r="E100" s="431">
        <f>IFERROR(LOOKUP(2,1/ISNUMBER(SEARCH('[96]Kode Barang'!$I$2:$I$44,I100)),'[96]Kode Barang'!$E$2:$E$44),"")</f>
        <v>1</v>
      </c>
      <c r="F100" s="431">
        <f>IFERROR(LOOKUP(2,1/ISNUMBER(SEARCH('[96]Kode Barang'!$I$2:$I$44,I100)),'[96]Kode Barang'!$F$2:$F$44),"")</f>
        <v>3</v>
      </c>
      <c r="G100" s="431">
        <f>IFERROR(LOOKUP(2,1/ISNUMBER(SEARCH('[96]Kode Barang'!$I$2:$I$44,I100)),'[96]Kode Barang'!$G$2:$G$44),"")</f>
        <v>1</v>
      </c>
      <c r="H100" s="431">
        <f>IFERROR(LOOKUP(2,1/ISNUMBER(SEARCH('[96]Kode Barang'!$I$2:$I$44,I100)),'[96]Kode Barang'!$H$2:$H$44),"")</f>
        <v>6</v>
      </c>
      <c r="I100" s="630" t="s">
        <v>886</v>
      </c>
      <c r="J100" s="545"/>
      <c r="K100" s="483"/>
      <c r="L100" s="546">
        <v>22</v>
      </c>
      <c r="M100" s="540" t="s">
        <v>18</v>
      </c>
      <c r="N100" s="547">
        <v>10400</v>
      </c>
      <c r="O100" s="426">
        <f t="shared" si="9"/>
        <v>228800</v>
      </c>
      <c r="P100" s="426"/>
      <c r="Q100" s="426">
        <f t="shared" si="11"/>
        <v>228800</v>
      </c>
      <c r="R100" s="426">
        <f t="shared" si="10"/>
        <v>10400</v>
      </c>
      <c r="S100" s="427" t="s">
        <v>543</v>
      </c>
      <c r="T100" s="429" t="s">
        <v>1023</v>
      </c>
      <c r="U100" s="444" t="s">
        <v>519</v>
      </c>
      <c r="V100" s="429" t="s">
        <v>562</v>
      </c>
      <c r="W100" s="482" t="s">
        <v>1020</v>
      </c>
      <c r="X100" s="448" t="s">
        <v>624</v>
      </c>
      <c r="Y100" s="429" t="s">
        <v>594</v>
      </c>
      <c r="Z100" s="429" t="s">
        <v>1024</v>
      </c>
      <c r="AA100" s="431" t="s">
        <v>541</v>
      </c>
      <c r="AC100" s="973"/>
    </row>
    <row r="101" spans="1:29" s="2" customFormat="1" ht="66" x14ac:dyDescent="0.25">
      <c r="A101" s="463"/>
      <c r="B101" s="431">
        <f>IFERROR(LOOKUP(2,1/ISNUMBER(SEARCH('[96]Kode Barang'!$I$2:$I$44,I101)),'[96]Kode Barang'!$B$2:$B$44),"")</f>
        <v>1</v>
      </c>
      <c r="C101" s="431">
        <f>IFERROR(LOOKUP(2,1/ISNUMBER(SEARCH('[96]Kode Barang'!$I$2:$I$44,I101)),'[96]Kode Barang'!$C$2:$C$44),"")</f>
        <v>1</v>
      </c>
      <c r="D101" s="431">
        <f>IFERROR(LOOKUP(2,1/ISNUMBER(SEARCH('[96]Kode Barang'!$I$2:$I$44,I101)),'[96]Kode Barang'!$D$2:$D$44),"")</f>
        <v>7</v>
      </c>
      <c r="E101" s="431">
        <f>IFERROR(LOOKUP(2,1/ISNUMBER(SEARCH('[96]Kode Barang'!$I$2:$I$44,I101)),'[96]Kode Barang'!$E$2:$E$44),"")</f>
        <v>1</v>
      </c>
      <c r="F101" s="431">
        <f>IFERROR(LOOKUP(2,1/ISNUMBER(SEARCH('[96]Kode Barang'!$I$2:$I$44,I101)),'[96]Kode Barang'!$F$2:$F$44),"")</f>
        <v>3</v>
      </c>
      <c r="G101" s="431">
        <f>IFERROR(LOOKUP(2,1/ISNUMBER(SEARCH('[96]Kode Barang'!$I$2:$I$44,I101)),'[96]Kode Barang'!$G$2:$G$44),"")</f>
        <v>1</v>
      </c>
      <c r="H101" s="431">
        <f>IFERROR(LOOKUP(2,1/ISNUMBER(SEARCH('[96]Kode Barang'!$I$2:$I$44,I101)),'[96]Kode Barang'!$H$2:$H$44),"")</f>
        <v>11</v>
      </c>
      <c r="I101" s="643" t="s">
        <v>782</v>
      </c>
      <c r="J101" s="545"/>
      <c r="K101" s="483"/>
      <c r="L101" s="546">
        <v>1</v>
      </c>
      <c r="M101" s="540" t="s">
        <v>18</v>
      </c>
      <c r="N101" s="547">
        <v>29500</v>
      </c>
      <c r="O101" s="426">
        <f t="shared" si="9"/>
        <v>29500</v>
      </c>
      <c r="P101" s="426"/>
      <c r="Q101" s="426">
        <f t="shared" si="11"/>
        <v>29500</v>
      </c>
      <c r="R101" s="426">
        <f t="shared" si="10"/>
        <v>29500</v>
      </c>
      <c r="S101" s="427" t="s">
        <v>543</v>
      </c>
      <c r="T101" s="429" t="s">
        <v>1023</v>
      </c>
      <c r="U101" s="444" t="s">
        <v>519</v>
      </c>
      <c r="V101" s="429" t="s">
        <v>562</v>
      </c>
      <c r="W101" s="482" t="s">
        <v>1020</v>
      </c>
      <c r="X101" s="448" t="s">
        <v>624</v>
      </c>
      <c r="Y101" s="429" t="s">
        <v>594</v>
      </c>
      <c r="Z101" s="429" t="s">
        <v>1024</v>
      </c>
      <c r="AA101" s="431" t="s">
        <v>541</v>
      </c>
      <c r="AC101" s="973"/>
    </row>
    <row r="102" spans="1:29" s="2" customFormat="1" ht="52.8" x14ac:dyDescent="0.25">
      <c r="A102" s="463"/>
      <c r="B102" s="431">
        <f>IFERROR(LOOKUP(2,1/ISNUMBER(SEARCH('[96]Kode Barang'!$I$2:$I$44,I102)),'[96]Kode Barang'!$B$2:$B$44),"")</f>
        <v>1</v>
      </c>
      <c r="C102" s="431">
        <f>IFERROR(LOOKUP(2,1/ISNUMBER(SEARCH('[96]Kode Barang'!$I$2:$I$44,I102)),'[96]Kode Barang'!$C$2:$C$44),"")</f>
        <v>1</v>
      </c>
      <c r="D102" s="431">
        <f>IFERROR(LOOKUP(2,1/ISNUMBER(SEARCH('[96]Kode Barang'!$I$2:$I$44,I102)),'[96]Kode Barang'!$D$2:$D$44),"")</f>
        <v>7</v>
      </c>
      <c r="E102" s="431">
        <f>IFERROR(LOOKUP(2,1/ISNUMBER(SEARCH('[96]Kode Barang'!$I$2:$I$44,I102)),'[96]Kode Barang'!$E$2:$E$44),"")</f>
        <v>1</v>
      </c>
      <c r="F102" s="431">
        <f>IFERROR(LOOKUP(2,1/ISNUMBER(SEARCH('[96]Kode Barang'!$I$2:$I$44,I102)),'[96]Kode Barang'!$F$2:$F$44),"")</f>
        <v>3</v>
      </c>
      <c r="G102" s="431">
        <f>IFERROR(LOOKUP(2,1/ISNUMBER(SEARCH('[96]Kode Barang'!$I$2:$I$44,I102)),'[96]Kode Barang'!$G$2:$G$44),"")</f>
        <v>1</v>
      </c>
      <c r="H102" s="431">
        <f>IFERROR(LOOKUP(2,1/ISNUMBER(SEARCH('[96]Kode Barang'!$I$2:$I$44,I102)),'[96]Kode Barang'!$H$2:$H$44),"")</f>
        <v>11</v>
      </c>
      <c r="I102" s="667" t="s">
        <v>902</v>
      </c>
      <c r="J102" s="545"/>
      <c r="K102" s="483"/>
      <c r="L102" s="546">
        <v>10</v>
      </c>
      <c r="M102" s="540" t="s">
        <v>933</v>
      </c>
      <c r="N102" s="547">
        <v>23600</v>
      </c>
      <c r="O102" s="426">
        <f t="shared" si="9"/>
        <v>236000</v>
      </c>
      <c r="P102" s="426"/>
      <c r="Q102" s="426">
        <f t="shared" si="11"/>
        <v>236000</v>
      </c>
      <c r="R102" s="426">
        <f t="shared" si="10"/>
        <v>23600</v>
      </c>
      <c r="S102" s="437" t="s">
        <v>572</v>
      </c>
      <c r="T102" s="429" t="s">
        <v>986</v>
      </c>
      <c r="U102" s="444" t="s">
        <v>519</v>
      </c>
      <c r="V102" s="429" t="s">
        <v>562</v>
      </c>
      <c r="W102" s="482" t="s">
        <v>1035</v>
      </c>
      <c r="X102" s="448" t="s">
        <v>624</v>
      </c>
      <c r="Y102" s="429" t="s">
        <v>817</v>
      </c>
      <c r="Z102" s="429" t="s">
        <v>1036</v>
      </c>
      <c r="AA102" s="431" t="s">
        <v>60</v>
      </c>
      <c r="AC102" s="973"/>
    </row>
    <row r="103" spans="1:29" s="2" customFormat="1" ht="52.8" x14ac:dyDescent="0.25">
      <c r="A103" s="463"/>
      <c r="B103" s="431">
        <f>IFERROR(LOOKUP(2,1/ISNUMBER(SEARCH('[96]Kode Barang'!$I$2:$I$44,I103)),'[96]Kode Barang'!$B$2:$B$44),"")</f>
        <v>1</v>
      </c>
      <c r="C103" s="431">
        <f>IFERROR(LOOKUP(2,1/ISNUMBER(SEARCH('[96]Kode Barang'!$I$2:$I$44,I103)),'[96]Kode Barang'!$C$2:$C$44),"")</f>
        <v>1</v>
      </c>
      <c r="D103" s="431">
        <f>IFERROR(LOOKUP(2,1/ISNUMBER(SEARCH('[96]Kode Barang'!$I$2:$I$44,I103)),'[96]Kode Barang'!$D$2:$D$44),"")</f>
        <v>7</v>
      </c>
      <c r="E103" s="431">
        <f>IFERROR(LOOKUP(2,1/ISNUMBER(SEARCH('[96]Kode Barang'!$I$2:$I$44,I103)),'[96]Kode Barang'!$E$2:$E$44),"")</f>
        <v>1</v>
      </c>
      <c r="F103" s="431">
        <f>IFERROR(LOOKUP(2,1/ISNUMBER(SEARCH('[96]Kode Barang'!$I$2:$I$44,I103)),'[96]Kode Barang'!$F$2:$F$44),"")</f>
        <v>3</v>
      </c>
      <c r="G103" s="431">
        <f>IFERROR(LOOKUP(2,1/ISNUMBER(SEARCH('[96]Kode Barang'!$I$2:$I$44,I103)),'[96]Kode Barang'!$G$2:$G$44),"")</f>
        <v>1</v>
      </c>
      <c r="H103" s="431">
        <f>IFERROR(LOOKUP(2,1/ISNUMBER(SEARCH('[96]Kode Barang'!$I$2:$I$44,I103)),'[96]Kode Barang'!$H$2:$H$44),"")</f>
        <v>3</v>
      </c>
      <c r="I103" s="643" t="s">
        <v>702</v>
      </c>
      <c r="J103" s="545"/>
      <c r="K103" s="483"/>
      <c r="L103" s="546">
        <v>16</v>
      </c>
      <c r="M103" s="540" t="s">
        <v>7</v>
      </c>
      <c r="N103" s="547">
        <v>47100</v>
      </c>
      <c r="O103" s="426">
        <f t="shared" si="9"/>
        <v>753600</v>
      </c>
      <c r="P103" s="426"/>
      <c r="Q103" s="426">
        <f t="shared" si="11"/>
        <v>753600</v>
      </c>
      <c r="R103" s="426">
        <f t="shared" si="10"/>
        <v>47100</v>
      </c>
      <c r="S103" s="437" t="s">
        <v>572</v>
      </c>
      <c r="T103" s="429" t="s">
        <v>986</v>
      </c>
      <c r="U103" s="444" t="s">
        <v>519</v>
      </c>
      <c r="V103" s="429" t="s">
        <v>562</v>
      </c>
      <c r="W103" s="482" t="s">
        <v>1035</v>
      </c>
      <c r="X103" s="448" t="s">
        <v>624</v>
      </c>
      <c r="Y103" s="429" t="s">
        <v>817</v>
      </c>
      <c r="Z103" s="429" t="s">
        <v>1036</v>
      </c>
      <c r="AA103" s="431" t="s">
        <v>60</v>
      </c>
      <c r="AC103" s="973"/>
    </row>
    <row r="104" spans="1:29" s="2" customFormat="1" ht="52.8" x14ac:dyDescent="0.25">
      <c r="A104" s="463"/>
      <c r="B104" s="431">
        <f>IFERROR(LOOKUP(2,1/ISNUMBER(SEARCH('[96]Kode Barang'!$I$2:$I$44,I104)),'[96]Kode Barang'!$B$2:$B$44),"")</f>
        <v>1</v>
      </c>
      <c r="C104" s="431">
        <f>IFERROR(LOOKUP(2,1/ISNUMBER(SEARCH('[96]Kode Barang'!$I$2:$I$44,I104)),'[96]Kode Barang'!$C$2:$C$44),"")</f>
        <v>1</v>
      </c>
      <c r="D104" s="431">
        <f>IFERROR(LOOKUP(2,1/ISNUMBER(SEARCH('[96]Kode Barang'!$I$2:$I$44,I104)),'[96]Kode Barang'!$D$2:$D$44),"")</f>
        <v>7</v>
      </c>
      <c r="E104" s="431">
        <f>IFERROR(LOOKUP(2,1/ISNUMBER(SEARCH('[96]Kode Barang'!$I$2:$I$44,I104)),'[96]Kode Barang'!$E$2:$E$44),"")</f>
        <v>1</v>
      </c>
      <c r="F104" s="431">
        <f>IFERROR(LOOKUP(2,1/ISNUMBER(SEARCH('[96]Kode Barang'!$I$2:$I$44,I104)),'[96]Kode Barang'!$F$2:$F$44),"")</f>
        <v>3</v>
      </c>
      <c r="G104" s="431">
        <f>IFERROR(LOOKUP(2,1/ISNUMBER(SEARCH('[96]Kode Barang'!$I$2:$I$44,I104)),'[96]Kode Barang'!$G$2:$G$44),"")</f>
        <v>1</v>
      </c>
      <c r="H104" s="431">
        <f>IFERROR(LOOKUP(2,1/ISNUMBER(SEARCH('[96]Kode Barang'!$I$2:$I$44,I104)),'[96]Kode Barang'!$H$2:$H$44),"")</f>
        <v>3</v>
      </c>
      <c r="I104" s="643" t="s">
        <v>903</v>
      </c>
      <c r="J104" s="545"/>
      <c r="K104" s="483"/>
      <c r="L104" s="546">
        <v>5</v>
      </c>
      <c r="M104" s="540" t="s">
        <v>7</v>
      </c>
      <c r="N104" s="547">
        <v>64800</v>
      </c>
      <c r="O104" s="426">
        <f t="shared" si="9"/>
        <v>324000</v>
      </c>
      <c r="P104" s="426"/>
      <c r="Q104" s="426">
        <f t="shared" si="11"/>
        <v>324000</v>
      </c>
      <c r="R104" s="426">
        <f t="shared" si="10"/>
        <v>64800</v>
      </c>
      <c r="S104" s="437" t="s">
        <v>572</v>
      </c>
      <c r="T104" s="429" t="s">
        <v>986</v>
      </c>
      <c r="U104" s="444" t="s">
        <v>519</v>
      </c>
      <c r="V104" s="429" t="s">
        <v>562</v>
      </c>
      <c r="W104" s="482" t="s">
        <v>1035</v>
      </c>
      <c r="X104" s="448" t="s">
        <v>624</v>
      </c>
      <c r="Y104" s="429" t="s">
        <v>817</v>
      </c>
      <c r="Z104" s="429" t="s">
        <v>1036</v>
      </c>
      <c r="AA104" s="431" t="s">
        <v>60</v>
      </c>
      <c r="AC104" s="973"/>
    </row>
    <row r="105" spans="1:29" s="2" customFormat="1" ht="52.8" x14ac:dyDescent="0.25">
      <c r="A105" s="463"/>
      <c r="B105" s="431">
        <f>IFERROR(LOOKUP(2,1/ISNUMBER(SEARCH('[96]Kode Barang'!$I$2:$I$44,I105)),'[96]Kode Barang'!$B$2:$B$44),"")</f>
        <v>1</v>
      </c>
      <c r="C105" s="431">
        <f>IFERROR(LOOKUP(2,1/ISNUMBER(SEARCH('[96]Kode Barang'!$I$2:$I$44,I105)),'[96]Kode Barang'!$C$2:$C$44),"")</f>
        <v>1</v>
      </c>
      <c r="D105" s="431">
        <f>IFERROR(LOOKUP(2,1/ISNUMBER(SEARCH('[96]Kode Barang'!$I$2:$I$44,I105)),'[96]Kode Barang'!$D$2:$D$44),"")</f>
        <v>7</v>
      </c>
      <c r="E105" s="431">
        <f>IFERROR(LOOKUP(2,1/ISNUMBER(SEARCH('[96]Kode Barang'!$I$2:$I$44,I105)),'[96]Kode Barang'!$E$2:$E$44),"")</f>
        <v>1</v>
      </c>
      <c r="F105" s="431">
        <f>IFERROR(LOOKUP(2,1/ISNUMBER(SEARCH('[96]Kode Barang'!$I$2:$I$44,I105)),'[96]Kode Barang'!$F$2:$F$44),"")</f>
        <v>3</v>
      </c>
      <c r="G105" s="431">
        <f>IFERROR(LOOKUP(2,1/ISNUMBER(SEARCH('[96]Kode Barang'!$I$2:$I$44,I105)),'[96]Kode Barang'!$G$2:$G$44),"")</f>
        <v>1</v>
      </c>
      <c r="H105" s="431">
        <f>IFERROR(LOOKUP(2,1/ISNUMBER(SEARCH('[96]Kode Barang'!$I$2:$I$44,I105)),'[96]Kode Barang'!$H$2:$H$44),"")</f>
        <v>6</v>
      </c>
      <c r="I105" s="667" t="s">
        <v>884</v>
      </c>
      <c r="J105" s="545"/>
      <c r="K105" s="483"/>
      <c r="L105" s="546">
        <v>31</v>
      </c>
      <c r="M105" s="540" t="s">
        <v>18</v>
      </c>
      <c r="N105" s="547">
        <v>3600</v>
      </c>
      <c r="O105" s="426">
        <f t="shared" si="9"/>
        <v>111600</v>
      </c>
      <c r="P105" s="426"/>
      <c r="Q105" s="426">
        <f t="shared" si="11"/>
        <v>111600</v>
      </c>
      <c r="R105" s="426">
        <f t="shared" si="10"/>
        <v>3600</v>
      </c>
      <c r="S105" s="437" t="s">
        <v>572</v>
      </c>
      <c r="T105" s="429" t="s">
        <v>986</v>
      </c>
      <c r="U105" s="444" t="s">
        <v>519</v>
      </c>
      <c r="V105" s="429" t="s">
        <v>562</v>
      </c>
      <c r="W105" s="482" t="s">
        <v>1035</v>
      </c>
      <c r="X105" s="448" t="s">
        <v>624</v>
      </c>
      <c r="Y105" s="429" t="s">
        <v>817</v>
      </c>
      <c r="Z105" s="429" t="s">
        <v>1036</v>
      </c>
      <c r="AA105" s="431" t="s">
        <v>60</v>
      </c>
      <c r="AC105" s="973"/>
    </row>
    <row r="106" spans="1:29" s="2" customFormat="1" ht="52.8" x14ac:dyDescent="0.25">
      <c r="A106" s="463"/>
      <c r="B106" s="431">
        <f>IFERROR(LOOKUP(2,1/ISNUMBER(SEARCH('[96]Kode Barang'!$I$2:$I$44,I106)),'[96]Kode Barang'!$B$2:$B$44),"")</f>
        <v>1</v>
      </c>
      <c r="C106" s="431">
        <f>IFERROR(LOOKUP(2,1/ISNUMBER(SEARCH('[96]Kode Barang'!$I$2:$I$44,I106)),'[96]Kode Barang'!$C$2:$C$44),"")</f>
        <v>1</v>
      </c>
      <c r="D106" s="431">
        <f>IFERROR(LOOKUP(2,1/ISNUMBER(SEARCH('[96]Kode Barang'!$I$2:$I$44,I106)),'[96]Kode Barang'!$D$2:$D$44),"")</f>
        <v>7</v>
      </c>
      <c r="E106" s="431">
        <f>IFERROR(LOOKUP(2,1/ISNUMBER(SEARCH('[96]Kode Barang'!$I$2:$I$44,I106)),'[96]Kode Barang'!$E$2:$E$44),"")</f>
        <v>1</v>
      </c>
      <c r="F106" s="431">
        <f>IFERROR(LOOKUP(2,1/ISNUMBER(SEARCH('[96]Kode Barang'!$I$2:$I$44,I106)),'[96]Kode Barang'!$F$2:$F$44),"")</f>
        <v>3</v>
      </c>
      <c r="G106" s="431">
        <f>IFERROR(LOOKUP(2,1/ISNUMBER(SEARCH('[96]Kode Barang'!$I$2:$I$44,I106)),'[96]Kode Barang'!$G$2:$G$44),"")</f>
        <v>1</v>
      </c>
      <c r="H106" s="431">
        <f>IFERROR(LOOKUP(2,1/ISNUMBER(SEARCH('[96]Kode Barang'!$I$2:$I$44,I106)),'[96]Kode Barang'!$H$2:$H$44),"")</f>
        <v>6</v>
      </c>
      <c r="I106" s="643" t="s">
        <v>3</v>
      </c>
      <c r="J106" s="545"/>
      <c r="K106" s="483"/>
      <c r="L106" s="546">
        <v>32</v>
      </c>
      <c r="M106" s="540" t="s">
        <v>18</v>
      </c>
      <c r="N106" s="547">
        <v>6000</v>
      </c>
      <c r="O106" s="426">
        <f t="shared" si="9"/>
        <v>192000</v>
      </c>
      <c r="P106" s="426"/>
      <c r="Q106" s="426">
        <f t="shared" si="11"/>
        <v>192000</v>
      </c>
      <c r="R106" s="426">
        <f t="shared" si="10"/>
        <v>6000</v>
      </c>
      <c r="S106" s="437" t="s">
        <v>572</v>
      </c>
      <c r="T106" s="429" t="s">
        <v>986</v>
      </c>
      <c r="U106" s="444" t="s">
        <v>519</v>
      </c>
      <c r="V106" s="429" t="s">
        <v>562</v>
      </c>
      <c r="W106" s="482" t="s">
        <v>1035</v>
      </c>
      <c r="X106" s="448" t="s">
        <v>624</v>
      </c>
      <c r="Y106" s="429" t="s">
        <v>817</v>
      </c>
      <c r="Z106" s="429" t="s">
        <v>1036</v>
      </c>
      <c r="AA106" s="431" t="s">
        <v>60</v>
      </c>
      <c r="AC106" s="973"/>
    </row>
    <row r="107" spans="1:29" s="2" customFormat="1" ht="52.8" x14ac:dyDescent="0.25">
      <c r="A107" s="463"/>
      <c r="B107" s="431">
        <f>IFERROR(LOOKUP(2,1/ISNUMBER(SEARCH('[96]Kode Barang'!$I$2:$I$44,I107)),'[96]Kode Barang'!$B$2:$B$44),"")</f>
        <v>1</v>
      </c>
      <c r="C107" s="431">
        <f>IFERROR(LOOKUP(2,1/ISNUMBER(SEARCH('[96]Kode Barang'!$I$2:$I$44,I107)),'[96]Kode Barang'!$C$2:$C$44),"")</f>
        <v>1</v>
      </c>
      <c r="D107" s="431">
        <f>IFERROR(LOOKUP(2,1/ISNUMBER(SEARCH('[96]Kode Barang'!$I$2:$I$44,I107)),'[96]Kode Barang'!$D$2:$D$44),"")</f>
        <v>7</v>
      </c>
      <c r="E107" s="431">
        <f>IFERROR(LOOKUP(2,1/ISNUMBER(SEARCH('[96]Kode Barang'!$I$2:$I$44,I107)),'[96]Kode Barang'!$E$2:$E$44),"")</f>
        <v>1</v>
      </c>
      <c r="F107" s="431">
        <f>IFERROR(LOOKUP(2,1/ISNUMBER(SEARCH('[96]Kode Barang'!$I$2:$I$44,I107)),'[96]Kode Barang'!$F$2:$F$44),"")</f>
        <v>3</v>
      </c>
      <c r="G107" s="431">
        <f>IFERROR(LOOKUP(2,1/ISNUMBER(SEARCH('[96]Kode Barang'!$I$2:$I$44,I107)),'[96]Kode Barang'!$G$2:$G$44),"")</f>
        <v>1</v>
      </c>
      <c r="H107" s="431">
        <f>IFERROR(LOOKUP(2,1/ISNUMBER(SEARCH('[96]Kode Barang'!$I$2:$I$44,I107)),'[96]Kode Barang'!$H$2:$H$44),"")</f>
        <v>10</v>
      </c>
      <c r="I107" s="643" t="s">
        <v>1033</v>
      </c>
      <c r="J107" s="545"/>
      <c r="K107" s="483"/>
      <c r="L107" s="546">
        <v>5</v>
      </c>
      <c r="M107" s="540" t="s">
        <v>18</v>
      </c>
      <c r="N107" s="547">
        <v>22600</v>
      </c>
      <c r="O107" s="426">
        <f t="shared" si="9"/>
        <v>113000</v>
      </c>
      <c r="P107" s="426"/>
      <c r="Q107" s="426">
        <f t="shared" si="11"/>
        <v>113000</v>
      </c>
      <c r="R107" s="426">
        <f t="shared" si="10"/>
        <v>22600</v>
      </c>
      <c r="S107" s="437" t="s">
        <v>572</v>
      </c>
      <c r="T107" s="429" t="s">
        <v>986</v>
      </c>
      <c r="U107" s="444" t="s">
        <v>519</v>
      </c>
      <c r="V107" s="429" t="s">
        <v>562</v>
      </c>
      <c r="W107" s="482" t="s">
        <v>1035</v>
      </c>
      <c r="X107" s="448" t="s">
        <v>624</v>
      </c>
      <c r="Y107" s="429" t="s">
        <v>817</v>
      </c>
      <c r="Z107" s="429" t="s">
        <v>1036</v>
      </c>
      <c r="AA107" s="431" t="s">
        <v>60</v>
      </c>
      <c r="AC107" s="973"/>
    </row>
    <row r="108" spans="1:29" s="2" customFormat="1" ht="52.8" x14ac:dyDescent="0.25">
      <c r="A108" s="463"/>
      <c r="B108" s="431">
        <f>IFERROR(LOOKUP(2,1/ISNUMBER(SEARCH('[96]Kode Barang'!$I$2:$I$44,I108)),'[96]Kode Barang'!$B$2:$B$44),"")</f>
        <v>1</v>
      </c>
      <c r="C108" s="431">
        <f>IFERROR(LOOKUP(2,1/ISNUMBER(SEARCH('[96]Kode Barang'!$I$2:$I$44,I108)),'[96]Kode Barang'!$C$2:$C$44),"")</f>
        <v>1</v>
      </c>
      <c r="D108" s="431">
        <f>IFERROR(LOOKUP(2,1/ISNUMBER(SEARCH('[96]Kode Barang'!$I$2:$I$44,I108)),'[96]Kode Barang'!$D$2:$D$44),"")</f>
        <v>7</v>
      </c>
      <c r="E108" s="431">
        <f>IFERROR(LOOKUP(2,1/ISNUMBER(SEARCH('[96]Kode Barang'!$I$2:$I$44,I108)),'[96]Kode Barang'!$E$2:$E$44),"")</f>
        <v>1</v>
      </c>
      <c r="F108" s="431">
        <f>IFERROR(LOOKUP(2,1/ISNUMBER(SEARCH('[96]Kode Barang'!$I$2:$I$44,I108)),'[96]Kode Barang'!$F$2:$F$44),"")</f>
        <v>3</v>
      </c>
      <c r="G108" s="431">
        <f>IFERROR(LOOKUP(2,1/ISNUMBER(SEARCH('[96]Kode Barang'!$I$2:$I$44,I108)),'[96]Kode Barang'!$G$2:$G$44),"")</f>
        <v>1</v>
      </c>
      <c r="H108" s="431">
        <f>IFERROR(LOOKUP(2,1/ISNUMBER(SEARCH('[96]Kode Barang'!$I$2:$I$44,I108)),'[96]Kode Barang'!$H$2:$H$44),"")</f>
        <v>10</v>
      </c>
      <c r="I108" s="667" t="s">
        <v>904</v>
      </c>
      <c r="J108" s="545"/>
      <c r="K108" s="483"/>
      <c r="L108" s="546">
        <v>5</v>
      </c>
      <c r="M108" s="540" t="s">
        <v>18</v>
      </c>
      <c r="N108" s="547">
        <v>23600</v>
      </c>
      <c r="O108" s="426">
        <f t="shared" si="9"/>
        <v>118000</v>
      </c>
      <c r="P108" s="426"/>
      <c r="Q108" s="426">
        <f t="shared" si="11"/>
        <v>118000</v>
      </c>
      <c r="R108" s="426">
        <f t="shared" si="10"/>
        <v>23600</v>
      </c>
      <c r="S108" s="437" t="s">
        <v>572</v>
      </c>
      <c r="T108" s="429" t="s">
        <v>986</v>
      </c>
      <c r="U108" s="444" t="s">
        <v>519</v>
      </c>
      <c r="V108" s="429" t="s">
        <v>562</v>
      </c>
      <c r="W108" s="482" t="s">
        <v>1035</v>
      </c>
      <c r="X108" s="448" t="s">
        <v>624</v>
      </c>
      <c r="Y108" s="429" t="s">
        <v>817</v>
      </c>
      <c r="Z108" s="429" t="s">
        <v>1036</v>
      </c>
      <c r="AA108" s="431" t="s">
        <v>60</v>
      </c>
      <c r="AC108" s="973"/>
    </row>
    <row r="109" spans="1:29" s="2" customFormat="1" ht="52.8" x14ac:dyDescent="0.25">
      <c r="A109" s="463"/>
      <c r="B109" s="431">
        <f>IFERROR(LOOKUP(2,1/ISNUMBER(SEARCH('[96]Kode Barang'!$I$2:$I$44,I109)),'[96]Kode Barang'!$B$2:$B$44),"")</f>
        <v>1</v>
      </c>
      <c r="C109" s="431">
        <f>IFERROR(LOOKUP(2,1/ISNUMBER(SEARCH('[96]Kode Barang'!$I$2:$I$44,I109)),'[96]Kode Barang'!$C$2:$C$44),"")</f>
        <v>1</v>
      </c>
      <c r="D109" s="431">
        <f>IFERROR(LOOKUP(2,1/ISNUMBER(SEARCH('[96]Kode Barang'!$I$2:$I$44,I109)),'[96]Kode Barang'!$D$2:$D$44),"")</f>
        <v>7</v>
      </c>
      <c r="E109" s="431">
        <f>IFERROR(LOOKUP(2,1/ISNUMBER(SEARCH('[96]Kode Barang'!$I$2:$I$44,I109)),'[96]Kode Barang'!$E$2:$E$44),"")</f>
        <v>1</v>
      </c>
      <c r="F109" s="431">
        <f>IFERROR(LOOKUP(2,1/ISNUMBER(SEARCH('[96]Kode Barang'!$I$2:$I$44,I109)),'[96]Kode Barang'!$F$2:$F$44),"")</f>
        <v>3</v>
      </c>
      <c r="G109" s="431">
        <f>IFERROR(LOOKUP(2,1/ISNUMBER(SEARCH('[96]Kode Barang'!$I$2:$I$44,I109)),'[96]Kode Barang'!$G$2:$G$44),"")</f>
        <v>1</v>
      </c>
      <c r="H109" s="431">
        <f>IFERROR(LOOKUP(2,1/ISNUMBER(SEARCH('[96]Kode Barang'!$I$2:$I$44,I109)),'[96]Kode Barang'!$H$2:$H$44),"")</f>
        <v>11</v>
      </c>
      <c r="I109" s="667" t="s">
        <v>1034</v>
      </c>
      <c r="J109" s="545"/>
      <c r="K109" s="483"/>
      <c r="L109" s="546">
        <v>5</v>
      </c>
      <c r="M109" s="540" t="s">
        <v>18</v>
      </c>
      <c r="N109" s="547">
        <v>29500</v>
      </c>
      <c r="O109" s="426">
        <f t="shared" si="9"/>
        <v>147500</v>
      </c>
      <c r="P109" s="426"/>
      <c r="Q109" s="426">
        <f t="shared" si="11"/>
        <v>147500</v>
      </c>
      <c r="R109" s="426">
        <f t="shared" si="10"/>
        <v>29500</v>
      </c>
      <c r="S109" s="437" t="s">
        <v>572</v>
      </c>
      <c r="T109" s="429" t="s">
        <v>986</v>
      </c>
      <c r="U109" s="444" t="s">
        <v>519</v>
      </c>
      <c r="V109" s="429" t="s">
        <v>562</v>
      </c>
      <c r="W109" s="482" t="s">
        <v>1035</v>
      </c>
      <c r="X109" s="448" t="s">
        <v>624</v>
      </c>
      <c r="Y109" s="429" t="s">
        <v>817</v>
      </c>
      <c r="Z109" s="429" t="s">
        <v>1036</v>
      </c>
      <c r="AA109" s="431" t="s">
        <v>60</v>
      </c>
      <c r="AC109" s="973"/>
    </row>
    <row r="110" spans="1:29" s="2" customFormat="1" ht="66" x14ac:dyDescent="0.25">
      <c r="A110" s="463"/>
      <c r="B110" s="431">
        <f>IFERROR(LOOKUP(2,1/ISNUMBER(SEARCH('[96]Kode Barang'!$I$2:$I$44,I110)),'[96]Kode Barang'!$B$2:$B$44),"")</f>
        <v>1</v>
      </c>
      <c r="C110" s="431">
        <f>IFERROR(LOOKUP(2,1/ISNUMBER(SEARCH('[96]Kode Barang'!$I$2:$I$44,I110)),'[96]Kode Barang'!$C$2:$C$44),"")</f>
        <v>1</v>
      </c>
      <c r="D110" s="431">
        <f>IFERROR(LOOKUP(2,1/ISNUMBER(SEARCH('[96]Kode Barang'!$I$2:$I$44,I110)),'[96]Kode Barang'!$D$2:$D$44),"")</f>
        <v>7</v>
      </c>
      <c r="E110" s="431">
        <f>IFERROR(LOOKUP(2,1/ISNUMBER(SEARCH('[96]Kode Barang'!$I$2:$I$44,I110)),'[96]Kode Barang'!$E$2:$E$44),"")</f>
        <v>1</v>
      </c>
      <c r="F110" s="431">
        <f>IFERROR(LOOKUP(2,1/ISNUMBER(SEARCH('[96]Kode Barang'!$I$2:$I$44,I110)),'[96]Kode Barang'!$F$2:$F$44),"")</f>
        <v>3</v>
      </c>
      <c r="G110" s="431">
        <f>IFERROR(LOOKUP(2,1/ISNUMBER(SEARCH('[96]Kode Barang'!$I$2:$I$44,I110)),'[96]Kode Barang'!$G$2:$G$44),"")</f>
        <v>1</v>
      </c>
      <c r="H110" s="431">
        <f>IFERROR(LOOKUP(2,1/ISNUMBER(SEARCH('[96]Kode Barang'!$I$2:$I$44,I110)),'[96]Kode Barang'!$H$2:$H$44),"")</f>
        <v>8</v>
      </c>
      <c r="I110" s="667" t="s">
        <v>74</v>
      </c>
      <c r="J110" s="545"/>
      <c r="K110" s="483"/>
      <c r="L110" s="546">
        <v>1</v>
      </c>
      <c r="M110" s="540" t="s">
        <v>18</v>
      </c>
      <c r="N110" s="547">
        <v>21200</v>
      </c>
      <c r="O110" s="426">
        <f t="shared" si="9"/>
        <v>21200</v>
      </c>
      <c r="P110" s="426"/>
      <c r="Q110" s="426">
        <f t="shared" si="11"/>
        <v>21200</v>
      </c>
      <c r="R110" s="426">
        <f t="shared" si="10"/>
        <v>21200</v>
      </c>
      <c r="S110" s="444" t="s">
        <v>1047</v>
      </c>
      <c r="T110" s="429" t="s">
        <v>1048</v>
      </c>
      <c r="U110" s="444" t="s">
        <v>519</v>
      </c>
      <c r="V110" s="429" t="s">
        <v>562</v>
      </c>
      <c r="W110" s="482" t="s">
        <v>1049</v>
      </c>
      <c r="X110" s="448" t="s">
        <v>624</v>
      </c>
      <c r="Y110" s="429" t="s">
        <v>929</v>
      </c>
      <c r="Z110" s="429" t="s">
        <v>1050</v>
      </c>
      <c r="AA110" s="448" t="s">
        <v>540</v>
      </c>
      <c r="AC110" s="973"/>
    </row>
    <row r="111" spans="1:29" s="2" customFormat="1" ht="66" x14ac:dyDescent="0.25">
      <c r="A111" s="463"/>
      <c r="B111" s="431">
        <f>IFERROR(LOOKUP(2,1/ISNUMBER(SEARCH('[96]Kode Barang'!$I$2:$I$44,I111)),'[96]Kode Barang'!$B$2:$B$44),"")</f>
        <v>1</v>
      </c>
      <c r="C111" s="431">
        <f>IFERROR(LOOKUP(2,1/ISNUMBER(SEARCH('[96]Kode Barang'!$I$2:$I$44,I111)),'[96]Kode Barang'!$C$2:$C$44),"")</f>
        <v>1</v>
      </c>
      <c r="D111" s="431">
        <f>IFERROR(LOOKUP(2,1/ISNUMBER(SEARCH('[96]Kode Barang'!$I$2:$I$44,I111)),'[96]Kode Barang'!$D$2:$D$44),"")</f>
        <v>7</v>
      </c>
      <c r="E111" s="431">
        <f>IFERROR(LOOKUP(2,1/ISNUMBER(SEARCH('[96]Kode Barang'!$I$2:$I$44,I111)),'[96]Kode Barang'!$E$2:$E$44),"")</f>
        <v>1</v>
      </c>
      <c r="F111" s="431">
        <f>IFERROR(LOOKUP(2,1/ISNUMBER(SEARCH('[96]Kode Barang'!$I$2:$I$44,I111)),'[96]Kode Barang'!$F$2:$F$44),"")</f>
        <v>3</v>
      </c>
      <c r="G111" s="431">
        <f>IFERROR(LOOKUP(2,1/ISNUMBER(SEARCH('[96]Kode Barang'!$I$2:$I$44,I111)),'[96]Kode Barang'!$G$2:$G$44),"")</f>
        <v>1</v>
      </c>
      <c r="H111" s="431">
        <f>IFERROR(LOOKUP(2,1/ISNUMBER(SEARCH('[96]Kode Barang'!$I$2:$I$44,I111)),'[96]Kode Barang'!$H$2:$H$44),"")</f>
        <v>11</v>
      </c>
      <c r="I111" s="667" t="s">
        <v>902</v>
      </c>
      <c r="J111" s="545"/>
      <c r="K111" s="483"/>
      <c r="L111" s="546">
        <v>6</v>
      </c>
      <c r="M111" s="540" t="s">
        <v>933</v>
      </c>
      <c r="N111" s="547">
        <v>23600</v>
      </c>
      <c r="O111" s="426">
        <f t="shared" si="9"/>
        <v>141600</v>
      </c>
      <c r="P111" s="426"/>
      <c r="Q111" s="426">
        <f t="shared" si="11"/>
        <v>141600</v>
      </c>
      <c r="R111" s="426">
        <f t="shared" si="10"/>
        <v>23600</v>
      </c>
      <c r="S111" s="444" t="s">
        <v>1047</v>
      </c>
      <c r="T111" s="429" t="s">
        <v>1048</v>
      </c>
      <c r="U111" s="444" t="s">
        <v>519</v>
      </c>
      <c r="V111" s="429" t="s">
        <v>562</v>
      </c>
      <c r="W111" s="482" t="s">
        <v>1049</v>
      </c>
      <c r="X111" s="448" t="s">
        <v>624</v>
      </c>
      <c r="Y111" s="429" t="s">
        <v>929</v>
      </c>
      <c r="Z111" s="429" t="s">
        <v>1050</v>
      </c>
      <c r="AA111" s="448" t="s">
        <v>540</v>
      </c>
      <c r="AC111" s="973"/>
    </row>
    <row r="112" spans="1:29" s="2" customFormat="1" ht="66" x14ac:dyDescent="0.25">
      <c r="A112" s="463"/>
      <c r="B112" s="431">
        <f>IFERROR(LOOKUP(2,1/ISNUMBER(SEARCH('[96]Kode Barang'!$I$2:$I$44,I112)),'[96]Kode Barang'!$B$2:$B$44),"")</f>
        <v>1</v>
      </c>
      <c r="C112" s="431">
        <f>IFERROR(LOOKUP(2,1/ISNUMBER(SEARCH('[96]Kode Barang'!$I$2:$I$44,I112)),'[96]Kode Barang'!$C$2:$C$44),"")</f>
        <v>1</v>
      </c>
      <c r="D112" s="431">
        <f>IFERROR(LOOKUP(2,1/ISNUMBER(SEARCH('[96]Kode Barang'!$I$2:$I$44,I112)),'[96]Kode Barang'!$D$2:$D$44),"")</f>
        <v>7</v>
      </c>
      <c r="E112" s="431">
        <f>IFERROR(LOOKUP(2,1/ISNUMBER(SEARCH('[96]Kode Barang'!$I$2:$I$44,I112)),'[96]Kode Barang'!$E$2:$E$44),"")</f>
        <v>1</v>
      </c>
      <c r="F112" s="431">
        <f>IFERROR(LOOKUP(2,1/ISNUMBER(SEARCH('[96]Kode Barang'!$I$2:$I$44,I112)),'[96]Kode Barang'!$F$2:$F$44),"")</f>
        <v>3</v>
      </c>
      <c r="G112" s="431">
        <f>IFERROR(LOOKUP(2,1/ISNUMBER(SEARCH('[96]Kode Barang'!$I$2:$I$44,I112)),'[96]Kode Barang'!$G$2:$G$44),"")</f>
        <v>1</v>
      </c>
      <c r="H112" s="431">
        <f>IFERROR(LOOKUP(2,1/ISNUMBER(SEARCH('[96]Kode Barang'!$I$2:$I$44,I112)),'[96]Kode Barang'!$H$2:$H$44),"")</f>
        <v>10</v>
      </c>
      <c r="I112" s="667" t="s">
        <v>784</v>
      </c>
      <c r="J112" s="545"/>
      <c r="K112" s="483"/>
      <c r="L112" s="546">
        <v>1</v>
      </c>
      <c r="M112" s="540" t="s">
        <v>18</v>
      </c>
      <c r="N112" s="547">
        <v>28900</v>
      </c>
      <c r="O112" s="426">
        <f t="shared" ref="O112:O127" si="12">L112*N112</f>
        <v>28900</v>
      </c>
      <c r="P112" s="426"/>
      <c r="Q112" s="426">
        <f t="shared" si="11"/>
        <v>28900</v>
      </c>
      <c r="R112" s="426">
        <f t="shared" ref="R112:R127" si="13">Q112/L112</f>
        <v>28900</v>
      </c>
      <c r="S112" s="444" t="s">
        <v>1047</v>
      </c>
      <c r="T112" s="429" t="s">
        <v>1048</v>
      </c>
      <c r="U112" s="444" t="s">
        <v>519</v>
      </c>
      <c r="V112" s="429" t="s">
        <v>562</v>
      </c>
      <c r="W112" s="482" t="s">
        <v>1049</v>
      </c>
      <c r="X112" s="448" t="s">
        <v>624</v>
      </c>
      <c r="Y112" s="429" t="s">
        <v>929</v>
      </c>
      <c r="Z112" s="429" t="s">
        <v>1050</v>
      </c>
      <c r="AA112" s="448" t="s">
        <v>540</v>
      </c>
      <c r="AC112" s="973"/>
    </row>
    <row r="113" spans="1:29" s="2" customFormat="1" ht="66" x14ac:dyDescent="0.25">
      <c r="A113" s="463"/>
      <c r="B113" s="431">
        <f>IFERROR(LOOKUP(2,1/ISNUMBER(SEARCH('[96]Kode Barang'!$I$2:$I$44,I113)),'[96]Kode Barang'!$B$2:$B$44),"")</f>
        <v>1</v>
      </c>
      <c r="C113" s="431">
        <f>IFERROR(LOOKUP(2,1/ISNUMBER(SEARCH('[96]Kode Barang'!$I$2:$I$44,I113)),'[96]Kode Barang'!$C$2:$C$44),"")</f>
        <v>1</v>
      </c>
      <c r="D113" s="431">
        <f>IFERROR(LOOKUP(2,1/ISNUMBER(SEARCH('[96]Kode Barang'!$I$2:$I$44,I113)),'[96]Kode Barang'!$D$2:$D$44),"")</f>
        <v>7</v>
      </c>
      <c r="E113" s="431">
        <f>IFERROR(LOOKUP(2,1/ISNUMBER(SEARCH('[96]Kode Barang'!$I$2:$I$44,I113)),'[96]Kode Barang'!$E$2:$E$44),"")</f>
        <v>1</v>
      </c>
      <c r="F113" s="431">
        <f>IFERROR(LOOKUP(2,1/ISNUMBER(SEARCH('[96]Kode Barang'!$I$2:$I$44,I113)),'[96]Kode Barang'!$F$2:$F$44),"")</f>
        <v>3</v>
      </c>
      <c r="G113" s="431">
        <f>IFERROR(LOOKUP(2,1/ISNUMBER(SEARCH('[96]Kode Barang'!$I$2:$I$44,I113)),'[96]Kode Barang'!$G$2:$G$44),"")</f>
        <v>1</v>
      </c>
      <c r="H113" s="431">
        <f>IFERROR(LOOKUP(2,1/ISNUMBER(SEARCH('[96]Kode Barang'!$I$2:$I$44,I113)),'[96]Kode Barang'!$H$2:$H$44),"")</f>
        <v>3</v>
      </c>
      <c r="I113" s="667" t="s">
        <v>702</v>
      </c>
      <c r="J113" s="545"/>
      <c r="K113" s="483"/>
      <c r="L113" s="546">
        <v>2</v>
      </c>
      <c r="M113" s="540" t="s">
        <v>7</v>
      </c>
      <c r="N113" s="547">
        <v>47100</v>
      </c>
      <c r="O113" s="426">
        <f t="shared" si="12"/>
        <v>94200</v>
      </c>
      <c r="P113" s="426"/>
      <c r="Q113" s="426">
        <f t="shared" si="11"/>
        <v>94200</v>
      </c>
      <c r="R113" s="426">
        <f t="shared" si="13"/>
        <v>47100</v>
      </c>
      <c r="S113" s="444" t="s">
        <v>1047</v>
      </c>
      <c r="T113" s="429" t="s">
        <v>1048</v>
      </c>
      <c r="U113" s="444" t="s">
        <v>519</v>
      </c>
      <c r="V113" s="429" t="s">
        <v>562</v>
      </c>
      <c r="W113" s="482" t="s">
        <v>1049</v>
      </c>
      <c r="X113" s="448" t="s">
        <v>624</v>
      </c>
      <c r="Y113" s="429" t="s">
        <v>929</v>
      </c>
      <c r="Z113" s="429" t="s">
        <v>1050</v>
      </c>
      <c r="AA113" s="448" t="s">
        <v>540</v>
      </c>
      <c r="AC113" s="973"/>
    </row>
    <row r="114" spans="1:29" s="2" customFormat="1" ht="66" x14ac:dyDescent="0.25">
      <c r="A114" s="463"/>
      <c r="B114" s="431">
        <f>IFERROR(LOOKUP(2,1/ISNUMBER(SEARCH('[96]Kode Barang'!$I$2:$I$44,I114)),'[96]Kode Barang'!$B$2:$B$44),"")</f>
        <v>1</v>
      </c>
      <c r="C114" s="431">
        <f>IFERROR(LOOKUP(2,1/ISNUMBER(SEARCH('[96]Kode Barang'!$I$2:$I$44,I114)),'[96]Kode Barang'!$C$2:$C$44),"")</f>
        <v>1</v>
      </c>
      <c r="D114" s="431">
        <f>IFERROR(LOOKUP(2,1/ISNUMBER(SEARCH('[96]Kode Barang'!$I$2:$I$44,I114)),'[96]Kode Barang'!$D$2:$D$44),"")</f>
        <v>7</v>
      </c>
      <c r="E114" s="431">
        <f>IFERROR(LOOKUP(2,1/ISNUMBER(SEARCH('[96]Kode Barang'!$I$2:$I$44,I114)),'[96]Kode Barang'!$E$2:$E$44),"")</f>
        <v>1</v>
      </c>
      <c r="F114" s="431">
        <f>IFERROR(LOOKUP(2,1/ISNUMBER(SEARCH('[96]Kode Barang'!$I$2:$I$44,I114)),'[96]Kode Barang'!$F$2:$F$44),"")</f>
        <v>3</v>
      </c>
      <c r="G114" s="431">
        <f>IFERROR(LOOKUP(2,1/ISNUMBER(SEARCH('[96]Kode Barang'!$I$2:$I$44,I114)),'[96]Kode Barang'!$G$2:$G$44),"")</f>
        <v>1</v>
      </c>
      <c r="H114" s="431">
        <f>IFERROR(LOOKUP(2,1/ISNUMBER(SEARCH('[96]Kode Barang'!$I$2:$I$44,I114)),'[96]Kode Barang'!$H$2:$H$44),"")</f>
        <v>6</v>
      </c>
      <c r="I114" s="667" t="s">
        <v>884</v>
      </c>
      <c r="J114" s="545"/>
      <c r="K114" s="483"/>
      <c r="L114" s="546">
        <v>27</v>
      </c>
      <c r="M114" s="540" t="s">
        <v>18</v>
      </c>
      <c r="N114" s="547">
        <v>3600</v>
      </c>
      <c r="O114" s="426">
        <f t="shared" si="12"/>
        <v>97200</v>
      </c>
      <c r="P114" s="426"/>
      <c r="Q114" s="426">
        <f t="shared" si="11"/>
        <v>97200</v>
      </c>
      <c r="R114" s="426">
        <f t="shared" si="13"/>
        <v>3600</v>
      </c>
      <c r="S114" s="444" t="s">
        <v>1047</v>
      </c>
      <c r="T114" s="429" t="s">
        <v>1048</v>
      </c>
      <c r="U114" s="444" t="s">
        <v>519</v>
      </c>
      <c r="V114" s="429" t="s">
        <v>562</v>
      </c>
      <c r="W114" s="482" t="s">
        <v>1049</v>
      </c>
      <c r="X114" s="448" t="s">
        <v>624</v>
      </c>
      <c r="Y114" s="429" t="s">
        <v>929</v>
      </c>
      <c r="Z114" s="429" t="s">
        <v>1050</v>
      </c>
      <c r="AA114" s="448" t="s">
        <v>540</v>
      </c>
      <c r="AC114" s="973"/>
    </row>
    <row r="115" spans="1:29" s="2" customFormat="1" ht="66" x14ac:dyDescent="0.25">
      <c r="A115" s="463"/>
      <c r="B115" s="431">
        <f>IFERROR(LOOKUP(2,1/ISNUMBER(SEARCH('[96]Kode Barang'!$I$2:$I$44,I115)),'[96]Kode Barang'!$B$2:$B$44),"")</f>
        <v>1</v>
      </c>
      <c r="C115" s="431">
        <f>IFERROR(LOOKUP(2,1/ISNUMBER(SEARCH('[96]Kode Barang'!$I$2:$I$44,I115)),'[96]Kode Barang'!$C$2:$C$44),"")</f>
        <v>1</v>
      </c>
      <c r="D115" s="431">
        <f>IFERROR(LOOKUP(2,1/ISNUMBER(SEARCH('[96]Kode Barang'!$I$2:$I$44,I115)),'[96]Kode Barang'!$D$2:$D$44),"")</f>
        <v>7</v>
      </c>
      <c r="E115" s="431">
        <f>IFERROR(LOOKUP(2,1/ISNUMBER(SEARCH('[96]Kode Barang'!$I$2:$I$44,I115)),'[96]Kode Barang'!$E$2:$E$44),"")</f>
        <v>1</v>
      </c>
      <c r="F115" s="431">
        <f>IFERROR(LOOKUP(2,1/ISNUMBER(SEARCH('[96]Kode Barang'!$I$2:$I$44,I115)),'[96]Kode Barang'!$F$2:$F$44),"")</f>
        <v>3</v>
      </c>
      <c r="G115" s="431">
        <f>IFERROR(LOOKUP(2,1/ISNUMBER(SEARCH('[96]Kode Barang'!$I$2:$I$44,I115)),'[96]Kode Barang'!$G$2:$G$44),"")</f>
        <v>1</v>
      </c>
      <c r="H115" s="431">
        <f>IFERROR(LOOKUP(2,1/ISNUMBER(SEARCH('[96]Kode Barang'!$I$2:$I$44,I115)),'[96]Kode Barang'!$H$2:$H$44),"")</f>
        <v>6</v>
      </c>
      <c r="I115" s="667" t="s">
        <v>931</v>
      </c>
      <c r="J115" s="545"/>
      <c r="K115" s="483"/>
      <c r="L115" s="546">
        <v>1</v>
      </c>
      <c r="M115" s="540" t="s">
        <v>18</v>
      </c>
      <c r="N115" s="547">
        <v>35300</v>
      </c>
      <c r="O115" s="426">
        <f t="shared" si="12"/>
        <v>35300</v>
      </c>
      <c r="P115" s="426"/>
      <c r="Q115" s="426">
        <f t="shared" si="11"/>
        <v>35300</v>
      </c>
      <c r="R115" s="426">
        <f t="shared" si="13"/>
        <v>35300</v>
      </c>
      <c r="S115" s="444" t="s">
        <v>1047</v>
      </c>
      <c r="T115" s="429" t="s">
        <v>1048</v>
      </c>
      <c r="U115" s="444" t="s">
        <v>519</v>
      </c>
      <c r="V115" s="429" t="s">
        <v>562</v>
      </c>
      <c r="W115" s="482" t="s">
        <v>1049</v>
      </c>
      <c r="X115" s="448" t="s">
        <v>624</v>
      </c>
      <c r="Y115" s="429" t="s">
        <v>929</v>
      </c>
      <c r="Z115" s="429" t="s">
        <v>1050</v>
      </c>
      <c r="AA115" s="448" t="s">
        <v>540</v>
      </c>
      <c r="AC115" s="973"/>
    </row>
    <row r="116" spans="1:29" s="2" customFormat="1" ht="66" x14ac:dyDescent="0.25">
      <c r="A116" s="463"/>
      <c r="B116" s="431">
        <f>IFERROR(LOOKUP(2,1/ISNUMBER(SEARCH('[96]Kode Barang'!$I$2:$I$44,I116)),'[96]Kode Barang'!$B$2:$B$44),"")</f>
        <v>1</v>
      </c>
      <c r="C116" s="431">
        <f>IFERROR(LOOKUP(2,1/ISNUMBER(SEARCH('[96]Kode Barang'!$I$2:$I$44,I116)),'[96]Kode Barang'!$C$2:$C$44),"")</f>
        <v>1</v>
      </c>
      <c r="D116" s="431">
        <f>IFERROR(LOOKUP(2,1/ISNUMBER(SEARCH('[96]Kode Barang'!$I$2:$I$44,I116)),'[96]Kode Barang'!$D$2:$D$44),"")</f>
        <v>7</v>
      </c>
      <c r="E116" s="431">
        <f>IFERROR(LOOKUP(2,1/ISNUMBER(SEARCH('[96]Kode Barang'!$I$2:$I$44,I116)),'[96]Kode Barang'!$E$2:$E$44),"")</f>
        <v>1</v>
      </c>
      <c r="F116" s="431">
        <f>IFERROR(LOOKUP(2,1/ISNUMBER(SEARCH('[96]Kode Barang'!$I$2:$I$44,I116)),'[96]Kode Barang'!$F$2:$F$44),"")</f>
        <v>3</v>
      </c>
      <c r="G116" s="431">
        <f>IFERROR(LOOKUP(2,1/ISNUMBER(SEARCH('[96]Kode Barang'!$I$2:$I$44,I116)),'[96]Kode Barang'!$G$2:$G$44),"")</f>
        <v>1</v>
      </c>
      <c r="H116" s="431">
        <f>IFERROR(LOOKUP(2,1/ISNUMBER(SEARCH('[96]Kode Barang'!$I$2:$I$44,I116)),'[96]Kode Barang'!$H$2:$H$44),"")</f>
        <v>11</v>
      </c>
      <c r="I116" s="667" t="s">
        <v>782</v>
      </c>
      <c r="J116" s="545"/>
      <c r="K116" s="483"/>
      <c r="L116" s="546">
        <v>1</v>
      </c>
      <c r="M116" s="540" t="s">
        <v>18</v>
      </c>
      <c r="N116" s="547">
        <v>29500</v>
      </c>
      <c r="O116" s="426">
        <f t="shared" si="12"/>
        <v>29500</v>
      </c>
      <c r="P116" s="426"/>
      <c r="Q116" s="426">
        <f t="shared" si="11"/>
        <v>29500</v>
      </c>
      <c r="R116" s="426">
        <f t="shared" si="13"/>
        <v>29500</v>
      </c>
      <c r="S116" s="444" t="s">
        <v>1047</v>
      </c>
      <c r="T116" s="429" t="s">
        <v>1048</v>
      </c>
      <c r="U116" s="444" t="s">
        <v>519</v>
      </c>
      <c r="V116" s="429" t="s">
        <v>562</v>
      </c>
      <c r="W116" s="482" t="s">
        <v>1049</v>
      </c>
      <c r="X116" s="448" t="s">
        <v>624</v>
      </c>
      <c r="Y116" s="429" t="s">
        <v>929</v>
      </c>
      <c r="Z116" s="429" t="s">
        <v>1050</v>
      </c>
      <c r="AA116" s="448" t="s">
        <v>540</v>
      </c>
      <c r="AC116" s="973"/>
    </row>
    <row r="117" spans="1:29" s="2" customFormat="1" ht="66" x14ac:dyDescent="0.25">
      <c r="A117" s="463"/>
      <c r="B117" s="431">
        <f>IFERROR(LOOKUP(2,1/ISNUMBER(SEARCH('[96]Kode Barang'!$I$2:$I$44,I117)),'[96]Kode Barang'!$B$2:$B$44),"")</f>
        <v>1</v>
      </c>
      <c r="C117" s="431">
        <f>IFERROR(LOOKUP(2,1/ISNUMBER(SEARCH('[96]Kode Barang'!$I$2:$I$44,I117)),'[96]Kode Barang'!$C$2:$C$44),"")</f>
        <v>1</v>
      </c>
      <c r="D117" s="431">
        <f>IFERROR(LOOKUP(2,1/ISNUMBER(SEARCH('[96]Kode Barang'!$I$2:$I$44,I117)),'[96]Kode Barang'!$D$2:$D$44),"")</f>
        <v>7</v>
      </c>
      <c r="E117" s="431">
        <f>IFERROR(LOOKUP(2,1/ISNUMBER(SEARCH('[96]Kode Barang'!$I$2:$I$44,I117)),'[96]Kode Barang'!$E$2:$E$44),"")</f>
        <v>1</v>
      </c>
      <c r="F117" s="431">
        <f>IFERROR(LOOKUP(2,1/ISNUMBER(SEARCH('[96]Kode Barang'!$I$2:$I$44,I117)),'[96]Kode Barang'!$F$2:$F$44),"")</f>
        <v>3</v>
      </c>
      <c r="G117" s="431">
        <f>IFERROR(LOOKUP(2,1/ISNUMBER(SEARCH('[96]Kode Barang'!$I$2:$I$44,I117)),'[96]Kode Barang'!$G$2:$G$44),"")</f>
        <v>1</v>
      </c>
      <c r="H117" s="431">
        <f>IFERROR(LOOKUP(2,1/ISNUMBER(SEARCH('[96]Kode Barang'!$I$2:$I$44,I117)),'[96]Kode Barang'!$H$2:$H$44),"")</f>
        <v>11</v>
      </c>
      <c r="I117" s="643" t="s">
        <v>587</v>
      </c>
      <c r="J117" s="545"/>
      <c r="K117" s="483"/>
      <c r="L117" s="546">
        <v>1</v>
      </c>
      <c r="M117" s="540" t="s">
        <v>18</v>
      </c>
      <c r="N117" s="547">
        <v>82900</v>
      </c>
      <c r="O117" s="426">
        <f t="shared" si="12"/>
        <v>82900</v>
      </c>
      <c r="P117" s="426"/>
      <c r="Q117" s="426">
        <f t="shared" si="11"/>
        <v>82900</v>
      </c>
      <c r="R117" s="426">
        <f t="shared" si="13"/>
        <v>82900</v>
      </c>
      <c r="S117" s="444" t="s">
        <v>1047</v>
      </c>
      <c r="T117" s="429" t="s">
        <v>1048</v>
      </c>
      <c r="U117" s="444" t="s">
        <v>519</v>
      </c>
      <c r="V117" s="429" t="s">
        <v>562</v>
      </c>
      <c r="W117" s="482" t="s">
        <v>1049</v>
      </c>
      <c r="X117" s="448" t="s">
        <v>624</v>
      </c>
      <c r="Y117" s="429" t="s">
        <v>929</v>
      </c>
      <c r="Z117" s="429" t="s">
        <v>1050</v>
      </c>
      <c r="AA117" s="448" t="s">
        <v>540</v>
      </c>
      <c r="AC117" s="973"/>
    </row>
    <row r="118" spans="1:29" s="2" customFormat="1" ht="67.5" customHeight="1" x14ac:dyDescent="0.25">
      <c r="A118" s="463"/>
      <c r="B118" s="431">
        <f>IFERROR(LOOKUP(2,1/ISNUMBER(SEARCH('[96]Kode Barang'!$I$2:$I$44,I118)),'[96]Kode Barang'!$B$2:$B$44),"")</f>
        <v>1</v>
      </c>
      <c r="C118" s="431">
        <f>IFERROR(LOOKUP(2,1/ISNUMBER(SEARCH('[96]Kode Barang'!$I$2:$I$44,I118)),'[96]Kode Barang'!$C$2:$C$44),"")</f>
        <v>1</v>
      </c>
      <c r="D118" s="431">
        <f>IFERROR(LOOKUP(2,1/ISNUMBER(SEARCH('[96]Kode Barang'!$I$2:$I$44,I118)),'[96]Kode Barang'!$D$2:$D$44),"")</f>
        <v>7</v>
      </c>
      <c r="E118" s="431">
        <f>IFERROR(LOOKUP(2,1/ISNUMBER(SEARCH('[96]Kode Barang'!$I$2:$I$44,I118)),'[96]Kode Barang'!$E$2:$E$44),"")</f>
        <v>1</v>
      </c>
      <c r="F118" s="431">
        <f>IFERROR(LOOKUP(2,1/ISNUMBER(SEARCH('[96]Kode Barang'!$I$2:$I$44,I118)),'[96]Kode Barang'!$F$2:$F$44),"")</f>
        <v>3</v>
      </c>
      <c r="G118" s="431">
        <f>IFERROR(LOOKUP(2,1/ISNUMBER(SEARCH('[96]Kode Barang'!$I$2:$I$44,I118)),'[96]Kode Barang'!$G$2:$G$44),"")</f>
        <v>1</v>
      </c>
      <c r="H118" s="431">
        <f>IFERROR(LOOKUP(2,1/ISNUMBER(SEARCH('[96]Kode Barang'!$I$2:$I$44,I118)),'[96]Kode Barang'!$H$2:$H$44),"")</f>
        <v>11</v>
      </c>
      <c r="I118" s="643" t="s">
        <v>1055</v>
      </c>
      <c r="J118" s="545"/>
      <c r="K118" s="483"/>
      <c r="L118" s="546">
        <v>2</v>
      </c>
      <c r="M118" s="540" t="s">
        <v>933</v>
      </c>
      <c r="N118" s="547">
        <v>41300</v>
      </c>
      <c r="O118" s="426">
        <f t="shared" si="12"/>
        <v>82600</v>
      </c>
      <c r="P118" s="426"/>
      <c r="Q118" s="426">
        <f t="shared" si="11"/>
        <v>82600</v>
      </c>
      <c r="R118" s="426">
        <f t="shared" si="13"/>
        <v>41300</v>
      </c>
      <c r="S118" s="444" t="s">
        <v>1056</v>
      </c>
      <c r="T118" s="429" t="s">
        <v>1057</v>
      </c>
      <c r="U118" s="444" t="s">
        <v>1058</v>
      </c>
      <c r="V118" s="429" t="s">
        <v>562</v>
      </c>
      <c r="W118" s="482" t="s">
        <v>1015</v>
      </c>
      <c r="X118" s="448" t="s">
        <v>624</v>
      </c>
      <c r="Y118" s="429" t="s">
        <v>929</v>
      </c>
      <c r="Z118" s="429" t="s">
        <v>1059</v>
      </c>
      <c r="AA118" s="448" t="s">
        <v>923</v>
      </c>
      <c r="AC118" s="973"/>
    </row>
    <row r="119" spans="1:29" s="2" customFormat="1" ht="66" x14ac:dyDescent="0.25">
      <c r="A119" s="463"/>
      <c r="B119" s="431">
        <f>IFERROR(LOOKUP(2,1/ISNUMBER(SEARCH('[96]Kode Barang'!$I$2:$I$44,I119)),'[96]Kode Barang'!$B$2:$B$44),"")</f>
        <v>1</v>
      </c>
      <c r="C119" s="431">
        <f>IFERROR(LOOKUP(2,1/ISNUMBER(SEARCH('[96]Kode Barang'!$I$2:$I$44,I119)),'[96]Kode Barang'!$C$2:$C$44),"")</f>
        <v>1</v>
      </c>
      <c r="D119" s="431">
        <f>IFERROR(LOOKUP(2,1/ISNUMBER(SEARCH('[96]Kode Barang'!$I$2:$I$44,I119)),'[96]Kode Barang'!$D$2:$D$44),"")</f>
        <v>7</v>
      </c>
      <c r="E119" s="431">
        <f>IFERROR(LOOKUP(2,1/ISNUMBER(SEARCH('[96]Kode Barang'!$I$2:$I$44,I119)),'[96]Kode Barang'!$E$2:$E$44),"")</f>
        <v>1</v>
      </c>
      <c r="F119" s="431">
        <f>IFERROR(LOOKUP(2,1/ISNUMBER(SEARCH('[96]Kode Barang'!$I$2:$I$44,I119)),'[96]Kode Barang'!$F$2:$F$44),"")</f>
        <v>3</v>
      </c>
      <c r="G119" s="431">
        <f>IFERROR(LOOKUP(2,1/ISNUMBER(SEARCH('[96]Kode Barang'!$I$2:$I$44,I119)),'[96]Kode Barang'!$G$2:$G$44),"")</f>
        <v>1</v>
      </c>
      <c r="H119" s="431">
        <f>IFERROR(LOOKUP(2,1/ISNUMBER(SEARCH('[96]Kode Barang'!$I$2:$I$44,I119)),'[96]Kode Barang'!$H$2:$H$44),"")</f>
        <v>6</v>
      </c>
      <c r="I119" s="643" t="s">
        <v>3</v>
      </c>
      <c r="J119" s="545"/>
      <c r="K119" s="483"/>
      <c r="L119" s="546">
        <v>14</v>
      </c>
      <c r="M119" s="540" t="s">
        <v>18</v>
      </c>
      <c r="N119" s="547">
        <v>6000</v>
      </c>
      <c r="O119" s="426">
        <f t="shared" si="12"/>
        <v>84000</v>
      </c>
      <c r="P119" s="426"/>
      <c r="Q119" s="426">
        <f t="shared" si="11"/>
        <v>84000</v>
      </c>
      <c r="R119" s="426">
        <f t="shared" si="13"/>
        <v>6000</v>
      </c>
      <c r="S119" s="444" t="s">
        <v>1056</v>
      </c>
      <c r="T119" s="429" t="s">
        <v>1057</v>
      </c>
      <c r="U119" s="444" t="s">
        <v>1058</v>
      </c>
      <c r="V119" s="429" t="s">
        <v>562</v>
      </c>
      <c r="W119" s="482" t="s">
        <v>1015</v>
      </c>
      <c r="X119" s="448" t="s">
        <v>624</v>
      </c>
      <c r="Y119" s="429" t="s">
        <v>929</v>
      </c>
      <c r="Z119" s="429" t="s">
        <v>1059</v>
      </c>
      <c r="AA119" s="448" t="s">
        <v>923</v>
      </c>
      <c r="AC119" s="973"/>
    </row>
    <row r="120" spans="1:29" s="2" customFormat="1" ht="66" x14ac:dyDescent="0.25">
      <c r="A120" s="463"/>
      <c r="B120" s="431">
        <f>IFERROR(LOOKUP(2,1/ISNUMBER(SEARCH('[96]Kode Barang'!$I$2:$I$44,I120)),'[96]Kode Barang'!$B$2:$B$44),"")</f>
        <v>1</v>
      </c>
      <c r="C120" s="431">
        <f>IFERROR(LOOKUP(2,1/ISNUMBER(SEARCH('[96]Kode Barang'!$I$2:$I$44,I120)),'[96]Kode Barang'!$C$2:$C$44),"")</f>
        <v>1</v>
      </c>
      <c r="D120" s="431">
        <f>IFERROR(LOOKUP(2,1/ISNUMBER(SEARCH('[96]Kode Barang'!$I$2:$I$44,I120)),'[96]Kode Barang'!$D$2:$D$44),"")</f>
        <v>7</v>
      </c>
      <c r="E120" s="431">
        <f>IFERROR(LOOKUP(2,1/ISNUMBER(SEARCH('[96]Kode Barang'!$I$2:$I$44,I120)),'[96]Kode Barang'!$E$2:$E$44),"")</f>
        <v>1</v>
      </c>
      <c r="F120" s="431">
        <f>IFERROR(LOOKUP(2,1/ISNUMBER(SEARCH('[96]Kode Barang'!$I$2:$I$44,I120)),'[96]Kode Barang'!$F$2:$F$44),"")</f>
        <v>3</v>
      </c>
      <c r="G120" s="431">
        <f>IFERROR(LOOKUP(2,1/ISNUMBER(SEARCH('[96]Kode Barang'!$I$2:$I$44,I120)),'[96]Kode Barang'!$G$2:$G$44),"")</f>
        <v>1</v>
      </c>
      <c r="H120" s="431">
        <f>IFERROR(LOOKUP(2,1/ISNUMBER(SEARCH('[96]Kode Barang'!$I$2:$I$44,I120)),'[96]Kode Barang'!$H$2:$H$44),"")</f>
        <v>6</v>
      </c>
      <c r="I120" s="643" t="s">
        <v>1054</v>
      </c>
      <c r="J120" s="545"/>
      <c r="K120" s="483"/>
      <c r="L120" s="546">
        <v>16</v>
      </c>
      <c r="M120" s="540" t="s">
        <v>18</v>
      </c>
      <c r="N120" s="547">
        <v>3600</v>
      </c>
      <c r="O120" s="426">
        <f t="shared" si="12"/>
        <v>57600</v>
      </c>
      <c r="P120" s="426"/>
      <c r="Q120" s="426">
        <f t="shared" si="11"/>
        <v>57600</v>
      </c>
      <c r="R120" s="426">
        <f t="shared" si="13"/>
        <v>3600</v>
      </c>
      <c r="S120" s="444" t="s">
        <v>1056</v>
      </c>
      <c r="T120" s="429" t="s">
        <v>1057</v>
      </c>
      <c r="U120" s="444" t="s">
        <v>1058</v>
      </c>
      <c r="V120" s="429" t="s">
        <v>562</v>
      </c>
      <c r="W120" s="482" t="s">
        <v>1015</v>
      </c>
      <c r="X120" s="448" t="s">
        <v>624</v>
      </c>
      <c r="Y120" s="429" t="s">
        <v>929</v>
      </c>
      <c r="Z120" s="429" t="s">
        <v>1059</v>
      </c>
      <c r="AA120" s="448" t="s">
        <v>923</v>
      </c>
      <c r="AC120" s="973"/>
    </row>
    <row r="121" spans="1:29" s="2" customFormat="1" ht="66" x14ac:dyDescent="0.25">
      <c r="A121" s="463"/>
      <c r="B121" s="431">
        <f>IFERROR(LOOKUP(2,1/ISNUMBER(SEARCH('[96]Kode Barang'!$I$2:$I$44,I121)),'[96]Kode Barang'!$B$2:$B$44),"")</f>
        <v>1</v>
      </c>
      <c r="C121" s="431">
        <f>IFERROR(LOOKUP(2,1/ISNUMBER(SEARCH('[96]Kode Barang'!$I$2:$I$44,I121)),'[96]Kode Barang'!$C$2:$C$44),"")</f>
        <v>1</v>
      </c>
      <c r="D121" s="431">
        <f>IFERROR(LOOKUP(2,1/ISNUMBER(SEARCH('[96]Kode Barang'!$I$2:$I$44,I121)),'[96]Kode Barang'!$D$2:$D$44),"")</f>
        <v>7</v>
      </c>
      <c r="E121" s="431">
        <f>IFERROR(LOOKUP(2,1/ISNUMBER(SEARCH('[96]Kode Barang'!$I$2:$I$44,I121)),'[96]Kode Barang'!$E$2:$E$44),"")</f>
        <v>1</v>
      </c>
      <c r="F121" s="431">
        <f>IFERROR(LOOKUP(2,1/ISNUMBER(SEARCH('[96]Kode Barang'!$I$2:$I$44,I121)),'[96]Kode Barang'!$F$2:$F$44),"")</f>
        <v>3</v>
      </c>
      <c r="G121" s="431">
        <f>IFERROR(LOOKUP(2,1/ISNUMBER(SEARCH('[96]Kode Barang'!$I$2:$I$44,I121)),'[96]Kode Barang'!$G$2:$G$44),"")</f>
        <v>1</v>
      </c>
      <c r="H121" s="431">
        <f>IFERROR(LOOKUP(2,1/ISNUMBER(SEARCH('[96]Kode Barang'!$I$2:$I$44,I121)),'[96]Kode Barang'!$H$2:$H$44),"")</f>
        <v>6</v>
      </c>
      <c r="I121" s="643" t="s">
        <v>931</v>
      </c>
      <c r="J121" s="545"/>
      <c r="K121" s="483"/>
      <c r="L121" s="546">
        <v>2</v>
      </c>
      <c r="M121" s="540" t="s">
        <v>18</v>
      </c>
      <c r="N121" s="547">
        <v>35200</v>
      </c>
      <c r="O121" s="426">
        <f t="shared" si="12"/>
        <v>70400</v>
      </c>
      <c r="P121" s="426"/>
      <c r="Q121" s="426">
        <f t="shared" si="11"/>
        <v>70400</v>
      </c>
      <c r="R121" s="426">
        <f t="shared" si="13"/>
        <v>35200</v>
      </c>
      <c r="S121" s="444" t="s">
        <v>1056</v>
      </c>
      <c r="T121" s="429" t="s">
        <v>1057</v>
      </c>
      <c r="U121" s="444" t="s">
        <v>1058</v>
      </c>
      <c r="V121" s="429" t="s">
        <v>562</v>
      </c>
      <c r="W121" s="482" t="s">
        <v>1015</v>
      </c>
      <c r="X121" s="448" t="s">
        <v>624</v>
      </c>
      <c r="Y121" s="429" t="s">
        <v>929</v>
      </c>
      <c r="Z121" s="429" t="s">
        <v>1059</v>
      </c>
      <c r="AA121" s="448" t="s">
        <v>923</v>
      </c>
      <c r="AC121" s="973"/>
    </row>
    <row r="122" spans="1:29" s="2" customFormat="1" ht="66" x14ac:dyDescent="0.25">
      <c r="A122" s="463"/>
      <c r="B122" s="431">
        <f>IFERROR(LOOKUP(2,1/ISNUMBER(SEARCH('[96]Kode Barang'!$I$2:$I$44,I122)),'[96]Kode Barang'!$B$2:$B$44),"")</f>
        <v>1</v>
      </c>
      <c r="C122" s="431">
        <f>IFERROR(LOOKUP(2,1/ISNUMBER(SEARCH('[96]Kode Barang'!$I$2:$I$44,I122)),'[96]Kode Barang'!$C$2:$C$44),"")</f>
        <v>1</v>
      </c>
      <c r="D122" s="431">
        <f>IFERROR(LOOKUP(2,1/ISNUMBER(SEARCH('[96]Kode Barang'!$I$2:$I$44,I122)),'[96]Kode Barang'!$D$2:$D$44),"")</f>
        <v>7</v>
      </c>
      <c r="E122" s="431">
        <f>IFERROR(LOOKUP(2,1/ISNUMBER(SEARCH('[96]Kode Barang'!$I$2:$I$44,I122)),'[96]Kode Barang'!$E$2:$E$44),"")</f>
        <v>1</v>
      </c>
      <c r="F122" s="431">
        <f>IFERROR(LOOKUP(2,1/ISNUMBER(SEARCH('[96]Kode Barang'!$I$2:$I$44,I122)),'[96]Kode Barang'!$F$2:$F$44),"")</f>
        <v>3</v>
      </c>
      <c r="G122" s="431">
        <f>IFERROR(LOOKUP(2,1/ISNUMBER(SEARCH('[96]Kode Barang'!$I$2:$I$44,I122)),'[96]Kode Barang'!$G$2:$G$44),"")</f>
        <v>1</v>
      </c>
      <c r="H122" s="431">
        <f>IFERROR(LOOKUP(2,1/ISNUMBER(SEARCH('[96]Kode Barang'!$I$2:$I$44,I122)),'[96]Kode Barang'!$H$2:$H$44),"")</f>
        <v>6</v>
      </c>
      <c r="I122" s="643" t="s">
        <v>932</v>
      </c>
      <c r="J122" s="545"/>
      <c r="K122" s="483"/>
      <c r="L122" s="546">
        <v>5</v>
      </c>
      <c r="M122" s="540" t="s">
        <v>18</v>
      </c>
      <c r="N122" s="547">
        <v>17700</v>
      </c>
      <c r="O122" s="426">
        <f t="shared" si="12"/>
        <v>88500</v>
      </c>
      <c r="P122" s="426"/>
      <c r="Q122" s="426">
        <f t="shared" si="11"/>
        <v>88500</v>
      </c>
      <c r="R122" s="426">
        <f t="shared" si="13"/>
        <v>17700</v>
      </c>
      <c r="S122" s="444" t="s">
        <v>1056</v>
      </c>
      <c r="T122" s="429" t="s">
        <v>1057</v>
      </c>
      <c r="U122" s="444" t="s">
        <v>1058</v>
      </c>
      <c r="V122" s="429" t="s">
        <v>562</v>
      </c>
      <c r="W122" s="482" t="s">
        <v>1015</v>
      </c>
      <c r="X122" s="448" t="s">
        <v>624</v>
      </c>
      <c r="Y122" s="429" t="s">
        <v>929</v>
      </c>
      <c r="Z122" s="429" t="s">
        <v>1059</v>
      </c>
      <c r="AA122" s="448" t="s">
        <v>923</v>
      </c>
      <c r="AC122" s="973"/>
    </row>
    <row r="123" spans="1:29" s="2" customFormat="1" ht="77.25" customHeight="1" x14ac:dyDescent="0.25">
      <c r="A123" s="463"/>
      <c r="B123" s="431">
        <f>IFERROR(LOOKUP(2,1/ISNUMBER(SEARCH('[96]Kode Barang'!$I$2:$I$44,I123)),'[96]Kode Barang'!$B$2:$B$44),"")</f>
        <v>1</v>
      </c>
      <c r="C123" s="431">
        <f>IFERROR(LOOKUP(2,1/ISNUMBER(SEARCH('[96]Kode Barang'!$I$2:$I$44,I123)),'[96]Kode Barang'!$C$2:$C$44),"")</f>
        <v>1</v>
      </c>
      <c r="D123" s="431">
        <f>IFERROR(LOOKUP(2,1/ISNUMBER(SEARCH('[96]Kode Barang'!$I$2:$I$44,I123)),'[96]Kode Barang'!$D$2:$D$44),"")</f>
        <v>7</v>
      </c>
      <c r="E123" s="431">
        <f>IFERROR(LOOKUP(2,1/ISNUMBER(SEARCH('[96]Kode Barang'!$I$2:$I$44,I123)),'[96]Kode Barang'!$E$2:$E$44),"")</f>
        <v>1</v>
      </c>
      <c r="F123" s="431">
        <f>IFERROR(LOOKUP(2,1/ISNUMBER(SEARCH('[96]Kode Barang'!$I$2:$I$44,I123)),'[96]Kode Barang'!$F$2:$F$44),"")</f>
        <v>3</v>
      </c>
      <c r="G123" s="431">
        <f>IFERROR(LOOKUP(2,1/ISNUMBER(SEARCH('[96]Kode Barang'!$I$2:$I$44,I123)),'[96]Kode Barang'!$G$2:$G$44),"")</f>
        <v>1</v>
      </c>
      <c r="H123" s="431">
        <f>IFERROR(LOOKUP(2,1/ISNUMBER(SEARCH('[96]Kode Barang'!$I$2:$I$44,I123)),'[96]Kode Barang'!$H$2:$H$44),"")</f>
        <v>11</v>
      </c>
      <c r="I123" s="643" t="s">
        <v>922</v>
      </c>
      <c r="J123" s="545"/>
      <c r="K123" s="483"/>
      <c r="L123" s="546">
        <v>8</v>
      </c>
      <c r="M123" s="540" t="s">
        <v>933</v>
      </c>
      <c r="N123" s="547">
        <v>41300</v>
      </c>
      <c r="O123" s="426">
        <f t="shared" si="12"/>
        <v>330400</v>
      </c>
      <c r="P123" s="426"/>
      <c r="Q123" s="426">
        <f t="shared" si="11"/>
        <v>330400</v>
      </c>
      <c r="R123" s="426">
        <f t="shared" si="13"/>
        <v>41300</v>
      </c>
      <c r="S123" s="444" t="s">
        <v>680</v>
      </c>
      <c r="T123" s="429" t="s">
        <v>1064</v>
      </c>
      <c r="U123" s="444" t="s">
        <v>1058</v>
      </c>
      <c r="V123" s="429" t="s">
        <v>562</v>
      </c>
      <c r="W123" s="482" t="s">
        <v>1065</v>
      </c>
      <c r="X123" s="448" t="s">
        <v>624</v>
      </c>
      <c r="Y123" s="429" t="s">
        <v>929</v>
      </c>
      <c r="Z123" s="429" t="s">
        <v>1082</v>
      </c>
      <c r="AA123" s="448" t="s">
        <v>923</v>
      </c>
      <c r="AC123" s="973"/>
    </row>
    <row r="124" spans="1:29" s="2" customFormat="1" ht="79.2" x14ac:dyDescent="0.25">
      <c r="A124" s="463"/>
      <c r="B124" s="431">
        <f>IFERROR(LOOKUP(2,1/ISNUMBER(SEARCH('[96]Kode Barang'!$I$2:$I$44,I124)),'[96]Kode Barang'!$B$2:$B$44),"")</f>
        <v>1</v>
      </c>
      <c r="C124" s="431">
        <f>IFERROR(LOOKUP(2,1/ISNUMBER(SEARCH('[96]Kode Barang'!$I$2:$I$44,I124)),'[96]Kode Barang'!$C$2:$C$44),"")</f>
        <v>1</v>
      </c>
      <c r="D124" s="431">
        <f>IFERROR(LOOKUP(2,1/ISNUMBER(SEARCH('[96]Kode Barang'!$I$2:$I$44,I124)),'[96]Kode Barang'!$D$2:$D$44),"")</f>
        <v>7</v>
      </c>
      <c r="E124" s="431">
        <f>IFERROR(LOOKUP(2,1/ISNUMBER(SEARCH('[96]Kode Barang'!$I$2:$I$44,I124)),'[96]Kode Barang'!$E$2:$E$44),"")</f>
        <v>1</v>
      </c>
      <c r="F124" s="431">
        <f>IFERROR(LOOKUP(2,1/ISNUMBER(SEARCH('[96]Kode Barang'!$I$2:$I$44,I124)),'[96]Kode Barang'!$F$2:$F$44),"")</f>
        <v>3</v>
      </c>
      <c r="G124" s="431">
        <f>IFERROR(LOOKUP(2,1/ISNUMBER(SEARCH('[96]Kode Barang'!$I$2:$I$44,I124)),'[96]Kode Barang'!$G$2:$G$44),"")</f>
        <v>1</v>
      </c>
      <c r="H124" s="431">
        <f>IFERROR(LOOKUP(2,1/ISNUMBER(SEARCH('[96]Kode Barang'!$I$2:$I$44,I124)),'[96]Kode Barang'!$H$2:$H$44),"")</f>
        <v>6</v>
      </c>
      <c r="I124" s="643" t="s">
        <v>3</v>
      </c>
      <c r="J124" s="545"/>
      <c r="K124" s="483"/>
      <c r="L124" s="546">
        <v>20</v>
      </c>
      <c r="M124" s="540" t="s">
        <v>18</v>
      </c>
      <c r="N124" s="547">
        <v>6000</v>
      </c>
      <c r="O124" s="426">
        <f t="shared" si="12"/>
        <v>120000</v>
      </c>
      <c r="P124" s="426"/>
      <c r="Q124" s="426">
        <f t="shared" si="11"/>
        <v>120000</v>
      </c>
      <c r="R124" s="426">
        <f t="shared" si="13"/>
        <v>6000</v>
      </c>
      <c r="S124" s="444" t="s">
        <v>680</v>
      </c>
      <c r="T124" s="429" t="s">
        <v>1064</v>
      </c>
      <c r="U124" s="444" t="s">
        <v>1058</v>
      </c>
      <c r="V124" s="429" t="s">
        <v>562</v>
      </c>
      <c r="W124" s="482" t="s">
        <v>1065</v>
      </c>
      <c r="X124" s="448" t="s">
        <v>624</v>
      </c>
      <c r="Y124" s="429" t="s">
        <v>929</v>
      </c>
      <c r="Z124" s="429" t="s">
        <v>1082</v>
      </c>
      <c r="AA124" s="448" t="s">
        <v>923</v>
      </c>
      <c r="AC124" s="973"/>
    </row>
    <row r="125" spans="1:29" s="2" customFormat="1" ht="79.2" x14ac:dyDescent="0.25">
      <c r="A125" s="463"/>
      <c r="B125" s="431">
        <f>IFERROR(LOOKUP(2,1/ISNUMBER(SEARCH('[96]Kode Barang'!$I$2:$I$44,I125)),'[96]Kode Barang'!$B$2:$B$44),"")</f>
        <v>1</v>
      </c>
      <c r="C125" s="431">
        <f>IFERROR(LOOKUP(2,1/ISNUMBER(SEARCH('[96]Kode Barang'!$I$2:$I$44,I125)),'[96]Kode Barang'!$C$2:$C$44),"")</f>
        <v>1</v>
      </c>
      <c r="D125" s="431">
        <f>IFERROR(LOOKUP(2,1/ISNUMBER(SEARCH('[96]Kode Barang'!$I$2:$I$44,I125)),'[96]Kode Barang'!$D$2:$D$44),"")</f>
        <v>7</v>
      </c>
      <c r="E125" s="431">
        <f>IFERROR(LOOKUP(2,1/ISNUMBER(SEARCH('[96]Kode Barang'!$I$2:$I$44,I125)),'[96]Kode Barang'!$E$2:$E$44),"")</f>
        <v>1</v>
      </c>
      <c r="F125" s="431">
        <f>IFERROR(LOOKUP(2,1/ISNUMBER(SEARCH('[96]Kode Barang'!$I$2:$I$44,I125)),'[96]Kode Barang'!$F$2:$F$44),"")</f>
        <v>3</v>
      </c>
      <c r="G125" s="431">
        <f>IFERROR(LOOKUP(2,1/ISNUMBER(SEARCH('[96]Kode Barang'!$I$2:$I$44,I125)),'[96]Kode Barang'!$G$2:$G$44),"")</f>
        <v>1</v>
      </c>
      <c r="H125" s="431">
        <f>IFERROR(LOOKUP(2,1/ISNUMBER(SEARCH('[96]Kode Barang'!$I$2:$I$44,I125)),'[96]Kode Barang'!$H$2:$H$44),"")</f>
        <v>6</v>
      </c>
      <c r="I125" s="643" t="s">
        <v>884</v>
      </c>
      <c r="J125" s="545"/>
      <c r="K125" s="483"/>
      <c r="L125" s="546">
        <v>20</v>
      </c>
      <c r="M125" s="540" t="s">
        <v>18</v>
      </c>
      <c r="N125" s="547">
        <v>3600</v>
      </c>
      <c r="O125" s="426">
        <f t="shared" si="12"/>
        <v>72000</v>
      </c>
      <c r="P125" s="426"/>
      <c r="Q125" s="426">
        <f t="shared" si="11"/>
        <v>72000</v>
      </c>
      <c r="R125" s="426">
        <f t="shared" si="13"/>
        <v>3600</v>
      </c>
      <c r="S125" s="444" t="s">
        <v>680</v>
      </c>
      <c r="T125" s="429" t="s">
        <v>1064</v>
      </c>
      <c r="U125" s="444" t="s">
        <v>1058</v>
      </c>
      <c r="V125" s="429" t="s">
        <v>562</v>
      </c>
      <c r="W125" s="482" t="s">
        <v>1065</v>
      </c>
      <c r="X125" s="448" t="s">
        <v>624</v>
      </c>
      <c r="Y125" s="429" t="s">
        <v>929</v>
      </c>
      <c r="Z125" s="429" t="s">
        <v>1082</v>
      </c>
      <c r="AA125" s="448" t="s">
        <v>923</v>
      </c>
      <c r="AC125" s="973"/>
    </row>
    <row r="126" spans="1:29" s="2" customFormat="1" ht="79.2" x14ac:dyDescent="0.25">
      <c r="A126" s="463"/>
      <c r="B126" s="431">
        <f>IFERROR(LOOKUP(2,1/ISNUMBER(SEARCH('[96]Kode Barang'!$I$2:$I$44,I126)),'[96]Kode Barang'!$B$2:$B$44),"")</f>
        <v>1</v>
      </c>
      <c r="C126" s="431">
        <f>IFERROR(LOOKUP(2,1/ISNUMBER(SEARCH('[96]Kode Barang'!$I$2:$I$44,I126)),'[96]Kode Barang'!$C$2:$C$44),"")</f>
        <v>1</v>
      </c>
      <c r="D126" s="431">
        <f>IFERROR(LOOKUP(2,1/ISNUMBER(SEARCH('[96]Kode Barang'!$I$2:$I$44,I126)),'[96]Kode Barang'!$D$2:$D$44),"")</f>
        <v>7</v>
      </c>
      <c r="E126" s="431">
        <f>IFERROR(LOOKUP(2,1/ISNUMBER(SEARCH('[96]Kode Barang'!$I$2:$I$44,I126)),'[96]Kode Barang'!$E$2:$E$44),"")</f>
        <v>1</v>
      </c>
      <c r="F126" s="431">
        <f>IFERROR(LOOKUP(2,1/ISNUMBER(SEARCH('[96]Kode Barang'!$I$2:$I$44,I126)),'[96]Kode Barang'!$F$2:$F$44),"")</f>
        <v>3</v>
      </c>
      <c r="G126" s="431">
        <f>IFERROR(LOOKUP(2,1/ISNUMBER(SEARCH('[96]Kode Barang'!$I$2:$I$44,I126)),'[96]Kode Barang'!$G$2:$G$44),"")</f>
        <v>1</v>
      </c>
      <c r="H126" s="431">
        <f>IFERROR(LOOKUP(2,1/ISNUMBER(SEARCH('[96]Kode Barang'!$I$2:$I$44,I126)),'[96]Kode Barang'!$H$2:$H$44),"")</f>
        <v>6</v>
      </c>
      <c r="I126" s="643" t="s">
        <v>931</v>
      </c>
      <c r="J126" s="545"/>
      <c r="K126" s="483"/>
      <c r="L126" s="546">
        <v>4</v>
      </c>
      <c r="M126" s="540" t="s">
        <v>18</v>
      </c>
      <c r="N126" s="547">
        <v>35200</v>
      </c>
      <c r="O126" s="426">
        <f t="shared" si="12"/>
        <v>140800</v>
      </c>
      <c r="P126" s="426"/>
      <c r="Q126" s="426">
        <f t="shared" si="11"/>
        <v>140800</v>
      </c>
      <c r="R126" s="426">
        <f t="shared" si="13"/>
        <v>35200</v>
      </c>
      <c r="S126" s="444" t="s">
        <v>680</v>
      </c>
      <c r="T126" s="429" t="s">
        <v>1064</v>
      </c>
      <c r="U126" s="444" t="s">
        <v>1058</v>
      </c>
      <c r="V126" s="429" t="s">
        <v>562</v>
      </c>
      <c r="W126" s="482" t="s">
        <v>1065</v>
      </c>
      <c r="X126" s="448" t="s">
        <v>624</v>
      </c>
      <c r="Y126" s="429" t="s">
        <v>929</v>
      </c>
      <c r="Z126" s="429" t="s">
        <v>1082</v>
      </c>
      <c r="AA126" s="448" t="s">
        <v>923</v>
      </c>
      <c r="AC126" s="973"/>
    </row>
    <row r="127" spans="1:29" s="2" customFormat="1" ht="79.2" x14ac:dyDescent="0.25">
      <c r="A127" s="463"/>
      <c r="B127" s="431">
        <f>IFERROR(LOOKUP(2,1/ISNUMBER(SEARCH('[96]Kode Barang'!$I$2:$I$44,I127)),'[96]Kode Barang'!$B$2:$B$44),"")</f>
        <v>1</v>
      </c>
      <c r="C127" s="431">
        <f>IFERROR(LOOKUP(2,1/ISNUMBER(SEARCH('[96]Kode Barang'!$I$2:$I$44,I127)),'[96]Kode Barang'!$C$2:$C$44),"")</f>
        <v>1</v>
      </c>
      <c r="D127" s="431">
        <f>IFERROR(LOOKUP(2,1/ISNUMBER(SEARCH('[96]Kode Barang'!$I$2:$I$44,I127)),'[96]Kode Barang'!$D$2:$D$44),"")</f>
        <v>7</v>
      </c>
      <c r="E127" s="431">
        <f>IFERROR(LOOKUP(2,1/ISNUMBER(SEARCH('[96]Kode Barang'!$I$2:$I$44,I127)),'[96]Kode Barang'!$E$2:$E$44),"")</f>
        <v>1</v>
      </c>
      <c r="F127" s="431">
        <f>IFERROR(LOOKUP(2,1/ISNUMBER(SEARCH('[96]Kode Barang'!$I$2:$I$44,I127)),'[96]Kode Barang'!$F$2:$F$44),"")</f>
        <v>3</v>
      </c>
      <c r="G127" s="431">
        <f>IFERROR(LOOKUP(2,1/ISNUMBER(SEARCH('[96]Kode Barang'!$I$2:$I$44,I127)),'[96]Kode Barang'!$G$2:$G$44),"")</f>
        <v>1</v>
      </c>
      <c r="H127" s="431">
        <f>IFERROR(LOOKUP(2,1/ISNUMBER(SEARCH('[96]Kode Barang'!$I$2:$I$44,I127)),'[96]Kode Barang'!$H$2:$H$44),"")</f>
        <v>6</v>
      </c>
      <c r="I127" s="646" t="s">
        <v>932</v>
      </c>
      <c r="J127" s="483"/>
      <c r="K127" s="483"/>
      <c r="L127" s="546">
        <v>7</v>
      </c>
      <c r="M127" s="540" t="s">
        <v>18</v>
      </c>
      <c r="N127" s="547">
        <v>17700</v>
      </c>
      <c r="O127" s="426">
        <f t="shared" si="12"/>
        <v>123900</v>
      </c>
      <c r="P127" s="426"/>
      <c r="Q127" s="426">
        <f t="shared" ref="Q127:Q128" si="14">O127+P127</f>
        <v>123900</v>
      </c>
      <c r="R127" s="426">
        <f t="shared" si="13"/>
        <v>17700</v>
      </c>
      <c r="S127" s="444" t="s">
        <v>680</v>
      </c>
      <c r="T127" s="429" t="s">
        <v>1064</v>
      </c>
      <c r="U127" s="444" t="s">
        <v>519</v>
      </c>
      <c r="V127" s="429" t="s">
        <v>562</v>
      </c>
      <c r="W127" s="482" t="s">
        <v>1065</v>
      </c>
      <c r="X127" s="448" t="s">
        <v>624</v>
      </c>
      <c r="Y127" s="429" t="s">
        <v>929</v>
      </c>
      <c r="Z127" s="429" t="s">
        <v>1082</v>
      </c>
      <c r="AA127" s="448" t="s">
        <v>923</v>
      </c>
      <c r="AC127" s="973"/>
    </row>
    <row r="128" spans="1:29" s="381" customFormat="1" ht="40.200000000000003" customHeight="1" x14ac:dyDescent="0.25">
      <c r="A128" s="561"/>
      <c r="B128" s="486">
        <v>1</v>
      </c>
      <c r="C128" s="486">
        <v>1</v>
      </c>
      <c r="D128" s="486">
        <v>7</v>
      </c>
      <c r="E128" s="487">
        <v>1</v>
      </c>
      <c r="F128" s="562" t="s">
        <v>613</v>
      </c>
      <c r="G128" s="487">
        <v>2</v>
      </c>
      <c r="H128" s="563"/>
      <c r="I128" s="559" t="s">
        <v>619</v>
      </c>
      <c r="J128" s="537"/>
      <c r="K128" s="496"/>
      <c r="L128" s="625">
        <f>SUM(L130:L148)</f>
        <v>99</v>
      </c>
      <c r="M128" s="450"/>
      <c r="N128" s="450"/>
      <c r="O128" s="436">
        <f>SUM(O129:O148)</f>
        <v>7988500</v>
      </c>
      <c r="P128" s="436"/>
      <c r="Q128" s="436">
        <f t="shared" si="14"/>
        <v>7988500</v>
      </c>
      <c r="R128" s="436"/>
      <c r="S128" s="480"/>
      <c r="T128" s="471"/>
      <c r="U128" s="471"/>
      <c r="V128" s="471"/>
      <c r="W128" s="497"/>
      <c r="X128" s="498"/>
      <c r="Y128" s="471"/>
      <c r="Z128" s="471"/>
      <c r="AA128" s="475"/>
      <c r="AC128" s="407"/>
    </row>
    <row r="129" spans="1:29" s="975" customFormat="1" ht="52.8" x14ac:dyDescent="0.25">
      <c r="A129" s="463"/>
      <c r="B129" s="431">
        <f>IFERROR(LOOKUP(2,1/ISNUMBER(SEARCH('[96]Kode Barang'!$I$2:$I$44,I129)),'[96]Kode Barang'!$B$2:$B$44),"")</f>
        <v>1</v>
      </c>
      <c r="C129" s="431">
        <f>IFERROR(LOOKUP(2,1/ISNUMBER(SEARCH('[96]Kode Barang'!$I$2:$I$44,I129)),'[96]Kode Barang'!$C$2:$C$44),"")</f>
        <v>1</v>
      </c>
      <c r="D129" s="431">
        <f>IFERROR(LOOKUP(2,1/ISNUMBER(SEARCH('[96]Kode Barang'!$I$2:$I$44,I129)),'[96]Kode Barang'!$D$2:$D$44),"")</f>
        <v>7</v>
      </c>
      <c r="E129" s="431">
        <f>IFERROR(LOOKUP(2,1/ISNUMBER(SEARCH('[96]Kode Barang'!$I$2:$I$44,I129)),'[96]Kode Barang'!$E$2:$E$44),"")</f>
        <v>1</v>
      </c>
      <c r="F129" s="431">
        <f>IFERROR(LOOKUP(2,1/ISNUMBER(SEARCH('[96]Kode Barang'!$I$2:$I$44,I129)),'[96]Kode Barang'!$F$2:$F$44),"")</f>
        <v>3</v>
      </c>
      <c r="G129" s="431">
        <f>IFERROR(LOOKUP(2,1/ISNUMBER(SEARCH('[96]Kode Barang'!$I$2:$I$44,I129)),'[96]Kode Barang'!$G$2:$G$44),"")</f>
        <v>2</v>
      </c>
      <c r="H129" s="431">
        <f>IFERROR(LOOKUP(2,1/ISNUMBER(SEARCH('[96]Kode Barang'!$I$2:$I$44,I129)),'[96]Kode Barang'!$H$2:$H$44),"")</f>
        <v>4</v>
      </c>
      <c r="I129" s="437" t="s">
        <v>708</v>
      </c>
      <c r="J129" s="545"/>
      <c r="K129" s="483"/>
      <c r="L129" s="982">
        <v>3</v>
      </c>
      <c r="M129" s="433" t="s">
        <v>524</v>
      </c>
      <c r="N129" s="428">
        <v>41300</v>
      </c>
      <c r="O129" s="976">
        <f t="shared" ref="O129" si="15">L129*N129</f>
        <v>123900</v>
      </c>
      <c r="P129" s="434">
        <v>0</v>
      </c>
      <c r="Q129" s="1024">
        <f t="shared" ref="Q129" si="16">O129+P129</f>
        <v>123900</v>
      </c>
      <c r="R129" s="434">
        <f t="shared" ref="R129" si="17">Q129/L129</f>
        <v>41300</v>
      </c>
      <c r="S129" s="437" t="s">
        <v>928</v>
      </c>
      <c r="T129" s="429" t="s">
        <v>675</v>
      </c>
      <c r="U129" s="437" t="s">
        <v>517</v>
      </c>
      <c r="V129" s="438" t="s">
        <v>562</v>
      </c>
      <c r="W129" s="482" t="s">
        <v>927</v>
      </c>
      <c r="X129" s="448" t="s">
        <v>624</v>
      </c>
      <c r="Y129" s="429" t="s">
        <v>929</v>
      </c>
      <c r="Z129" s="429" t="s">
        <v>935</v>
      </c>
      <c r="AA129" s="448" t="s">
        <v>923</v>
      </c>
      <c r="AC129" s="977"/>
    </row>
    <row r="130" spans="1:29" s="975" customFormat="1" ht="52.8" x14ac:dyDescent="0.25">
      <c r="A130" s="463"/>
      <c r="B130" s="431">
        <f>IFERROR(LOOKUP(2,1/ISNUMBER(SEARCH('[96]Kode Barang'!$I$2:$I$44,I130)),'[96]Kode Barang'!$B$2:$B$44),"")</f>
        <v>1</v>
      </c>
      <c r="C130" s="431">
        <f>IFERROR(LOOKUP(2,1/ISNUMBER(SEARCH('[96]Kode Barang'!$I$2:$I$44,I130)),'[96]Kode Barang'!$C$2:$C$44),"")</f>
        <v>1</v>
      </c>
      <c r="D130" s="431">
        <f>IFERROR(LOOKUP(2,1/ISNUMBER(SEARCH('[96]Kode Barang'!$I$2:$I$44,I130)),'[96]Kode Barang'!$D$2:$D$44),"")</f>
        <v>7</v>
      </c>
      <c r="E130" s="431">
        <f>IFERROR(LOOKUP(2,1/ISNUMBER(SEARCH('[96]Kode Barang'!$I$2:$I$44,I130)),'[96]Kode Barang'!$E$2:$E$44),"")</f>
        <v>1</v>
      </c>
      <c r="F130" s="431">
        <f>IFERROR(LOOKUP(2,1/ISNUMBER(SEARCH('[96]Kode Barang'!$I$2:$I$44,I130)),'[96]Kode Barang'!$F$2:$F$44),"")</f>
        <v>3</v>
      </c>
      <c r="G130" s="431">
        <f>IFERROR(LOOKUP(2,1/ISNUMBER(SEARCH('[96]Kode Barang'!$I$2:$I$44,I130)),'[96]Kode Barang'!$G$2:$G$44),"")</f>
        <v>2</v>
      </c>
      <c r="H130" s="431">
        <f>IFERROR(LOOKUP(2,1/ISNUMBER(SEARCH('[96]Kode Barang'!$I$2:$I$44,I130)),'[96]Kode Barang'!$H$2:$H$44),"")</f>
        <v>1</v>
      </c>
      <c r="I130" s="437" t="s">
        <v>598</v>
      </c>
      <c r="J130" s="545"/>
      <c r="K130" s="483"/>
      <c r="L130" s="982">
        <v>2</v>
      </c>
      <c r="M130" s="433" t="s">
        <v>522</v>
      </c>
      <c r="N130" s="428">
        <v>86500</v>
      </c>
      <c r="O130" s="976">
        <f t="shared" ref="O130" si="18">L130*N130</f>
        <v>173000</v>
      </c>
      <c r="P130" s="434">
        <v>0</v>
      </c>
      <c r="Q130" s="1024">
        <f t="shared" ref="Q130" si="19">O130+P130</f>
        <v>173000</v>
      </c>
      <c r="R130" s="434">
        <f t="shared" ref="R130" si="20">Q130/L130</f>
        <v>86500</v>
      </c>
      <c r="S130" s="437" t="s">
        <v>928</v>
      </c>
      <c r="T130" s="429" t="s">
        <v>675</v>
      </c>
      <c r="U130" s="437" t="s">
        <v>517</v>
      </c>
      <c r="V130" s="438" t="s">
        <v>562</v>
      </c>
      <c r="W130" s="482" t="s">
        <v>927</v>
      </c>
      <c r="X130" s="448" t="s">
        <v>624</v>
      </c>
      <c r="Y130" s="429" t="s">
        <v>929</v>
      </c>
      <c r="Z130" s="429" t="s">
        <v>935</v>
      </c>
      <c r="AA130" s="448" t="s">
        <v>923</v>
      </c>
      <c r="AC130" s="977"/>
    </row>
    <row r="131" spans="1:29" s="2" customFormat="1" ht="52.8" x14ac:dyDescent="0.25">
      <c r="A131" s="463"/>
      <c r="B131" s="431">
        <f>IFERROR(LOOKUP(2,1/ISNUMBER(SEARCH('[96]Kode Barang'!$I$2:$I$44,I131)),'[96]Kode Barang'!$B$2:$B$44),"")</f>
        <v>1</v>
      </c>
      <c r="C131" s="431">
        <f>IFERROR(LOOKUP(2,1/ISNUMBER(SEARCH('[96]Kode Barang'!$I$2:$I$44,I131)),'[96]Kode Barang'!$C$2:$C$44),"")</f>
        <v>1</v>
      </c>
      <c r="D131" s="431">
        <f>IFERROR(LOOKUP(2,1/ISNUMBER(SEARCH('[96]Kode Barang'!$I$2:$I$44,I131)),'[96]Kode Barang'!$D$2:$D$44),"")</f>
        <v>7</v>
      </c>
      <c r="E131" s="431">
        <f>IFERROR(LOOKUP(2,1/ISNUMBER(SEARCH('[96]Kode Barang'!$I$2:$I$44,I131)),'[96]Kode Barang'!$E$2:$E$44),"")</f>
        <v>1</v>
      </c>
      <c r="F131" s="431">
        <f>IFERROR(LOOKUP(2,1/ISNUMBER(SEARCH('[96]Kode Barang'!$I$2:$I$44,I131)),'[96]Kode Barang'!$F$2:$F$44),"")</f>
        <v>3</v>
      </c>
      <c r="G131" s="431">
        <f>IFERROR(LOOKUP(2,1/ISNUMBER(SEARCH('[96]Kode Barang'!$I$2:$I$44,I131)),'[96]Kode Barang'!$G$2:$G$44),"")</f>
        <v>2</v>
      </c>
      <c r="H131" s="431">
        <f>IFERROR(LOOKUP(2,1/ISNUMBER(SEARCH('[96]Kode Barang'!$I$2:$I$44,I131)),'[96]Kode Barang'!$H$2:$H$44),"")</f>
        <v>4</v>
      </c>
      <c r="I131" s="437" t="s">
        <v>708</v>
      </c>
      <c r="J131" s="545"/>
      <c r="K131" s="483"/>
      <c r="L131" s="984">
        <v>2</v>
      </c>
      <c r="M131" s="540" t="s">
        <v>524</v>
      </c>
      <c r="N131" s="547">
        <v>41300</v>
      </c>
      <c r="O131" s="426">
        <f>L131*N131</f>
        <v>82600</v>
      </c>
      <c r="P131" s="426"/>
      <c r="Q131" s="1025">
        <f>O131+P131</f>
        <v>82600</v>
      </c>
      <c r="R131" s="426">
        <f>Q131/L131</f>
        <v>41300</v>
      </c>
      <c r="S131" s="437" t="s">
        <v>928</v>
      </c>
      <c r="T131" s="429" t="s">
        <v>675</v>
      </c>
      <c r="U131" s="437" t="s">
        <v>517</v>
      </c>
      <c r="V131" s="429" t="s">
        <v>562</v>
      </c>
      <c r="W131" s="482" t="s">
        <v>952</v>
      </c>
      <c r="X131" s="448" t="s">
        <v>624</v>
      </c>
      <c r="Y131" s="429" t="s">
        <v>929</v>
      </c>
      <c r="Z131" s="429" t="s">
        <v>954</v>
      </c>
      <c r="AA131" s="448" t="s">
        <v>923</v>
      </c>
      <c r="AC131" s="973"/>
    </row>
    <row r="132" spans="1:29" s="2" customFormat="1" ht="52.8" x14ac:dyDescent="0.25">
      <c r="A132" s="463"/>
      <c r="B132" s="431">
        <f>IFERROR(LOOKUP(2,1/ISNUMBER(SEARCH('[96]Kode Barang'!$I$2:$I$44,I132)),'[96]Kode Barang'!$B$2:$B$44),"")</f>
        <v>1</v>
      </c>
      <c r="C132" s="431">
        <f>IFERROR(LOOKUP(2,1/ISNUMBER(SEARCH('[96]Kode Barang'!$I$2:$I$44,I132)),'[96]Kode Barang'!$C$2:$C$44),"")</f>
        <v>1</v>
      </c>
      <c r="D132" s="431">
        <f>IFERROR(LOOKUP(2,1/ISNUMBER(SEARCH('[96]Kode Barang'!$I$2:$I$44,I132)),'[96]Kode Barang'!$D$2:$D$44),"")</f>
        <v>7</v>
      </c>
      <c r="E132" s="431">
        <f>IFERROR(LOOKUP(2,1/ISNUMBER(SEARCH('[96]Kode Barang'!$I$2:$I$44,I132)),'[96]Kode Barang'!$E$2:$E$44),"")</f>
        <v>1</v>
      </c>
      <c r="F132" s="431">
        <f>IFERROR(LOOKUP(2,1/ISNUMBER(SEARCH('[96]Kode Barang'!$I$2:$I$44,I132)),'[96]Kode Barang'!$F$2:$F$44),"")</f>
        <v>3</v>
      </c>
      <c r="G132" s="431">
        <f>IFERROR(LOOKUP(2,1/ISNUMBER(SEARCH('[96]Kode Barang'!$I$2:$I$44,I132)),'[96]Kode Barang'!$G$2:$G$44),"")</f>
        <v>2</v>
      </c>
      <c r="H132" s="431">
        <f>IFERROR(LOOKUP(2,1/ISNUMBER(SEARCH('[96]Kode Barang'!$I$2:$I$44,I132)),'[96]Kode Barang'!$H$2:$H$44),"")</f>
        <v>1</v>
      </c>
      <c r="I132" s="437" t="s">
        <v>598</v>
      </c>
      <c r="J132" s="545"/>
      <c r="K132" s="483"/>
      <c r="L132" s="984">
        <v>5</v>
      </c>
      <c r="M132" s="540" t="s">
        <v>522</v>
      </c>
      <c r="N132" s="547">
        <v>86500</v>
      </c>
      <c r="O132" s="426">
        <f>L132*N132</f>
        <v>432500</v>
      </c>
      <c r="P132" s="426"/>
      <c r="Q132" s="1025">
        <f>O132+P132</f>
        <v>432500</v>
      </c>
      <c r="R132" s="426">
        <f>Q132/L132</f>
        <v>86500</v>
      </c>
      <c r="S132" s="437" t="s">
        <v>928</v>
      </c>
      <c r="T132" s="429" t="s">
        <v>675</v>
      </c>
      <c r="U132" s="437" t="s">
        <v>517</v>
      </c>
      <c r="V132" s="429" t="s">
        <v>562</v>
      </c>
      <c r="W132" s="482" t="s">
        <v>952</v>
      </c>
      <c r="X132" s="448" t="s">
        <v>624</v>
      </c>
      <c r="Y132" s="429" t="s">
        <v>929</v>
      </c>
      <c r="Z132" s="429" t="s">
        <v>954</v>
      </c>
      <c r="AA132" s="448" t="s">
        <v>923</v>
      </c>
      <c r="AC132" s="973"/>
    </row>
    <row r="133" spans="1:29" s="2" customFormat="1" ht="52.8" x14ac:dyDescent="0.25">
      <c r="A133" s="463"/>
      <c r="B133" s="431">
        <f>IFERROR(LOOKUP(2,1/ISNUMBER(SEARCH('[96]Kode Barang'!$I$2:$I$44,I133)),'[96]Kode Barang'!$B$2:$B$44),"")</f>
        <v>1</v>
      </c>
      <c r="C133" s="431">
        <f>IFERROR(LOOKUP(2,1/ISNUMBER(SEARCH('[96]Kode Barang'!$I$2:$I$44,I133)),'[96]Kode Barang'!$C$2:$C$44),"")</f>
        <v>1</v>
      </c>
      <c r="D133" s="431">
        <f>IFERROR(LOOKUP(2,1/ISNUMBER(SEARCH('[96]Kode Barang'!$I$2:$I$44,I133)),'[96]Kode Barang'!$D$2:$D$44),"")</f>
        <v>7</v>
      </c>
      <c r="E133" s="431">
        <f>IFERROR(LOOKUP(2,1/ISNUMBER(SEARCH('[96]Kode Barang'!$I$2:$I$44,I133)),'[96]Kode Barang'!$E$2:$E$44),"")</f>
        <v>1</v>
      </c>
      <c r="F133" s="431">
        <f>IFERROR(LOOKUP(2,1/ISNUMBER(SEARCH('[96]Kode Barang'!$I$2:$I$44,I133)),'[96]Kode Barang'!$F$2:$F$44),"")</f>
        <v>3</v>
      </c>
      <c r="G133" s="431">
        <f>IFERROR(LOOKUP(2,1/ISNUMBER(SEARCH('[96]Kode Barang'!$I$2:$I$44,I133)),'[96]Kode Barang'!$G$2:$G$44),"")</f>
        <v>2</v>
      </c>
      <c r="H133" s="431">
        <f>IFERROR(LOOKUP(2,1/ISNUMBER(SEARCH('[96]Kode Barang'!$I$2:$I$44,I133)),'[96]Kode Barang'!$H$2:$H$44),"")</f>
        <v>4</v>
      </c>
      <c r="I133" s="437" t="s">
        <v>708</v>
      </c>
      <c r="J133" s="545"/>
      <c r="K133" s="483"/>
      <c r="L133" s="984">
        <v>2</v>
      </c>
      <c r="M133" s="540" t="s">
        <v>524</v>
      </c>
      <c r="N133" s="547">
        <v>41300</v>
      </c>
      <c r="O133" s="426">
        <f>L133*N133</f>
        <v>82600</v>
      </c>
      <c r="P133" s="426"/>
      <c r="Q133" s="1025">
        <f>O133+P133</f>
        <v>82600</v>
      </c>
      <c r="R133" s="426">
        <f>Q133/L133</f>
        <v>41300</v>
      </c>
      <c r="S133" s="437" t="s">
        <v>928</v>
      </c>
      <c r="T133" s="429" t="s">
        <v>675</v>
      </c>
      <c r="U133" s="437" t="s">
        <v>517</v>
      </c>
      <c r="V133" s="429" t="s">
        <v>562</v>
      </c>
      <c r="W133" s="482" t="s">
        <v>956</v>
      </c>
      <c r="X133" s="448" t="s">
        <v>624</v>
      </c>
      <c r="Y133" s="429" t="s">
        <v>929</v>
      </c>
      <c r="Z133" s="429" t="s">
        <v>955</v>
      </c>
      <c r="AA133" s="448" t="s">
        <v>923</v>
      </c>
      <c r="AC133" s="973"/>
    </row>
    <row r="134" spans="1:29" s="2" customFormat="1" ht="52.8" x14ac:dyDescent="0.25">
      <c r="A134" s="463"/>
      <c r="B134" s="431">
        <f>IFERROR(LOOKUP(2,1/ISNUMBER(SEARCH('[96]Kode Barang'!$I$2:$I$44,I134)),'[96]Kode Barang'!$B$2:$B$44),"")</f>
        <v>1</v>
      </c>
      <c r="C134" s="431">
        <f>IFERROR(LOOKUP(2,1/ISNUMBER(SEARCH('[96]Kode Barang'!$I$2:$I$44,I134)),'[96]Kode Barang'!$C$2:$C$44),"")</f>
        <v>1</v>
      </c>
      <c r="D134" s="431">
        <f>IFERROR(LOOKUP(2,1/ISNUMBER(SEARCH('[96]Kode Barang'!$I$2:$I$44,I134)),'[96]Kode Barang'!$D$2:$D$44),"")</f>
        <v>7</v>
      </c>
      <c r="E134" s="431">
        <f>IFERROR(LOOKUP(2,1/ISNUMBER(SEARCH('[96]Kode Barang'!$I$2:$I$44,I134)),'[96]Kode Barang'!$E$2:$E$44),"")</f>
        <v>1</v>
      </c>
      <c r="F134" s="431">
        <f>IFERROR(LOOKUP(2,1/ISNUMBER(SEARCH('[96]Kode Barang'!$I$2:$I$44,I134)),'[96]Kode Barang'!$F$2:$F$44),"")</f>
        <v>3</v>
      </c>
      <c r="G134" s="431">
        <f>IFERROR(LOOKUP(2,1/ISNUMBER(SEARCH('[96]Kode Barang'!$I$2:$I$44,I134)),'[96]Kode Barang'!$G$2:$G$44),"")</f>
        <v>2</v>
      </c>
      <c r="H134" s="431">
        <f>IFERROR(LOOKUP(2,1/ISNUMBER(SEARCH('[96]Kode Barang'!$I$2:$I$44,I134)),'[96]Kode Barang'!$H$2:$H$44),"")</f>
        <v>1</v>
      </c>
      <c r="I134" s="437" t="s">
        <v>598</v>
      </c>
      <c r="J134" s="545"/>
      <c r="K134" s="483"/>
      <c r="L134" s="984">
        <v>4</v>
      </c>
      <c r="M134" s="540" t="s">
        <v>522</v>
      </c>
      <c r="N134" s="547">
        <v>86500</v>
      </c>
      <c r="O134" s="426">
        <f>L134*N134</f>
        <v>346000</v>
      </c>
      <c r="P134" s="426"/>
      <c r="Q134" s="1025">
        <f>O134+P134</f>
        <v>346000</v>
      </c>
      <c r="R134" s="426">
        <f>Q134/L134</f>
        <v>86500</v>
      </c>
      <c r="S134" s="437" t="s">
        <v>928</v>
      </c>
      <c r="T134" s="429" t="s">
        <v>675</v>
      </c>
      <c r="U134" s="437" t="s">
        <v>517</v>
      </c>
      <c r="V134" s="429" t="s">
        <v>562</v>
      </c>
      <c r="W134" s="645" t="s">
        <v>956</v>
      </c>
      <c r="X134" s="448" t="s">
        <v>624</v>
      </c>
      <c r="Y134" s="429" t="s">
        <v>929</v>
      </c>
      <c r="Z134" s="429" t="s">
        <v>955</v>
      </c>
      <c r="AA134" s="448" t="s">
        <v>923</v>
      </c>
      <c r="AC134" s="973"/>
    </row>
    <row r="135" spans="1:29" s="975" customFormat="1" ht="66" x14ac:dyDescent="0.25">
      <c r="A135" s="463"/>
      <c r="B135" s="431">
        <f>IFERROR(LOOKUP(2,1/ISNUMBER(SEARCH('[96]Kode Barang'!$I$2:$I$44,I135)),'[96]Kode Barang'!$B$2:$B$44),"")</f>
        <v>1</v>
      </c>
      <c r="C135" s="431">
        <f>IFERROR(LOOKUP(2,1/ISNUMBER(SEARCH('[96]Kode Barang'!$I$2:$I$44,I135)),'[96]Kode Barang'!$C$2:$C$44),"")</f>
        <v>1</v>
      </c>
      <c r="D135" s="431">
        <f>IFERROR(LOOKUP(2,1/ISNUMBER(SEARCH('[96]Kode Barang'!$I$2:$I$44,I135)),'[96]Kode Barang'!$D$2:$D$44),"")</f>
        <v>7</v>
      </c>
      <c r="E135" s="431">
        <f>IFERROR(LOOKUP(2,1/ISNUMBER(SEARCH('[96]Kode Barang'!$I$2:$I$44,I135)),'[96]Kode Barang'!$E$2:$E$44),"")</f>
        <v>1</v>
      </c>
      <c r="F135" s="431">
        <f>IFERROR(LOOKUP(2,1/ISNUMBER(SEARCH('[96]Kode Barang'!$I$2:$I$44,I135)),'[96]Kode Barang'!$F$2:$F$44),"")</f>
        <v>3</v>
      </c>
      <c r="G135" s="431">
        <f>IFERROR(LOOKUP(2,1/ISNUMBER(SEARCH('[96]Kode Barang'!$I$2:$I$44,I135)),'[96]Kode Barang'!$G$2:$G$44),"")</f>
        <v>2</v>
      </c>
      <c r="H135" s="431">
        <f>IFERROR(LOOKUP(2,1/ISNUMBER(SEARCH('[96]Kode Barang'!$I$2:$I$44,I135)),'[96]Kode Barang'!$H$2:$H$44),"")</f>
        <v>1</v>
      </c>
      <c r="I135" s="437" t="s">
        <v>598</v>
      </c>
      <c r="J135" s="545"/>
      <c r="K135" s="483"/>
      <c r="L135" s="982">
        <v>3</v>
      </c>
      <c r="M135" s="433" t="s">
        <v>522</v>
      </c>
      <c r="N135" s="428">
        <v>86500</v>
      </c>
      <c r="O135" s="976">
        <f t="shared" ref="O135" si="21">L135*N135</f>
        <v>259500</v>
      </c>
      <c r="P135" s="434">
        <v>0</v>
      </c>
      <c r="Q135" s="1024">
        <f t="shared" ref="Q135" si="22">O135+P135</f>
        <v>259500</v>
      </c>
      <c r="R135" s="434">
        <f t="shared" ref="R135" si="23">Q135/L135</f>
        <v>86500</v>
      </c>
      <c r="S135" s="437" t="s">
        <v>963</v>
      </c>
      <c r="T135" s="429" t="s">
        <v>960</v>
      </c>
      <c r="U135" s="437" t="s">
        <v>517</v>
      </c>
      <c r="V135" s="438" t="s">
        <v>562</v>
      </c>
      <c r="W135" s="482" t="s">
        <v>964</v>
      </c>
      <c r="X135" s="448" t="s">
        <v>624</v>
      </c>
      <c r="Y135" s="429" t="s">
        <v>929</v>
      </c>
      <c r="Z135" s="429" t="s">
        <v>965</v>
      </c>
      <c r="AA135" s="448" t="s">
        <v>923</v>
      </c>
      <c r="AC135" s="977"/>
    </row>
    <row r="136" spans="1:29" s="975" customFormat="1" ht="66" x14ac:dyDescent="0.25">
      <c r="A136" s="463"/>
      <c r="B136" s="431">
        <f>IFERROR(LOOKUP(2,1/ISNUMBER(SEARCH('[96]Kode Barang'!$I$2:$I$44,I136)),'[96]Kode Barang'!$B$2:$B$44),"")</f>
        <v>1</v>
      </c>
      <c r="C136" s="431">
        <f>IFERROR(LOOKUP(2,1/ISNUMBER(SEARCH('[96]Kode Barang'!$I$2:$I$44,I136)),'[96]Kode Barang'!$C$2:$C$44),"")</f>
        <v>1</v>
      </c>
      <c r="D136" s="431">
        <f>IFERROR(LOOKUP(2,1/ISNUMBER(SEARCH('[96]Kode Barang'!$I$2:$I$44,I136)),'[96]Kode Barang'!$D$2:$D$44),"")</f>
        <v>7</v>
      </c>
      <c r="E136" s="431">
        <f>IFERROR(LOOKUP(2,1/ISNUMBER(SEARCH('[96]Kode Barang'!$I$2:$I$44,I136)),'[96]Kode Barang'!$E$2:$E$44),"")</f>
        <v>1</v>
      </c>
      <c r="F136" s="431">
        <f>IFERROR(LOOKUP(2,1/ISNUMBER(SEARCH('[96]Kode Barang'!$I$2:$I$44,I136)),'[96]Kode Barang'!$F$2:$F$44),"")</f>
        <v>3</v>
      </c>
      <c r="G136" s="431">
        <f>IFERROR(LOOKUP(2,1/ISNUMBER(SEARCH('[96]Kode Barang'!$I$2:$I$44,I136)),'[96]Kode Barang'!$G$2:$G$44),"")</f>
        <v>2</v>
      </c>
      <c r="H136" s="431">
        <f>IFERROR(LOOKUP(2,1/ISNUMBER(SEARCH('[96]Kode Barang'!$I$2:$I$44,I136)),'[96]Kode Barang'!$H$2:$H$44),"")</f>
        <v>1</v>
      </c>
      <c r="I136" s="437" t="s">
        <v>598</v>
      </c>
      <c r="J136" s="545"/>
      <c r="K136" s="483"/>
      <c r="L136" s="982">
        <v>5</v>
      </c>
      <c r="M136" s="433" t="s">
        <v>522</v>
      </c>
      <c r="N136" s="428">
        <v>86500</v>
      </c>
      <c r="O136" s="976">
        <f t="shared" ref="O136" si="24">L136*N136</f>
        <v>432500</v>
      </c>
      <c r="P136" s="434">
        <v>0</v>
      </c>
      <c r="Q136" s="1024">
        <f t="shared" ref="Q136" si="25">O136+P136</f>
        <v>432500</v>
      </c>
      <c r="R136" s="434">
        <f t="shared" ref="R136" si="26">Q136/L136</f>
        <v>86500</v>
      </c>
      <c r="S136" s="985" t="s">
        <v>974</v>
      </c>
      <c r="T136" s="429" t="s">
        <v>973</v>
      </c>
      <c r="U136" s="437" t="s">
        <v>517</v>
      </c>
      <c r="V136" s="438" t="s">
        <v>562</v>
      </c>
      <c r="W136" s="482" t="s">
        <v>976</v>
      </c>
      <c r="X136" s="448" t="s">
        <v>624</v>
      </c>
      <c r="Y136" s="429" t="s">
        <v>929</v>
      </c>
      <c r="Z136" s="429" t="s">
        <v>975</v>
      </c>
      <c r="AA136" s="448" t="s">
        <v>923</v>
      </c>
      <c r="AC136" s="977"/>
    </row>
    <row r="137" spans="1:29" s="975" customFormat="1" ht="66" x14ac:dyDescent="0.25">
      <c r="A137" s="463"/>
      <c r="B137" s="431">
        <f>IFERROR(LOOKUP(2,1/ISNUMBER(SEARCH('[96]Kode Barang'!$I$2:$I$44,I137)),'[96]Kode Barang'!$B$2:$B$44),"")</f>
        <v>1</v>
      </c>
      <c r="C137" s="431">
        <f>IFERROR(LOOKUP(2,1/ISNUMBER(SEARCH('[96]Kode Barang'!$I$2:$I$44,I137)),'[96]Kode Barang'!$C$2:$C$44),"")</f>
        <v>1</v>
      </c>
      <c r="D137" s="431">
        <f>IFERROR(LOOKUP(2,1/ISNUMBER(SEARCH('[96]Kode Barang'!$I$2:$I$44,I137)),'[96]Kode Barang'!$D$2:$D$44),"")</f>
        <v>7</v>
      </c>
      <c r="E137" s="431">
        <f>IFERROR(LOOKUP(2,1/ISNUMBER(SEARCH('[96]Kode Barang'!$I$2:$I$44,I137)),'[96]Kode Barang'!$E$2:$E$44),"")</f>
        <v>1</v>
      </c>
      <c r="F137" s="431">
        <f>IFERROR(LOOKUP(2,1/ISNUMBER(SEARCH('[96]Kode Barang'!$I$2:$I$44,I137)),'[96]Kode Barang'!$F$2:$F$44),"")</f>
        <v>3</v>
      </c>
      <c r="G137" s="431">
        <f>IFERROR(LOOKUP(2,1/ISNUMBER(SEARCH('[96]Kode Barang'!$I$2:$I$44,I137)),'[96]Kode Barang'!$G$2:$G$44),"")</f>
        <v>2</v>
      </c>
      <c r="H137" s="431">
        <f>IFERROR(LOOKUP(2,1/ISNUMBER(SEARCH('[96]Kode Barang'!$I$2:$I$44,I137)),'[96]Kode Barang'!$H$2:$H$44),"")</f>
        <v>1</v>
      </c>
      <c r="I137" s="437" t="s">
        <v>598</v>
      </c>
      <c r="J137" s="545"/>
      <c r="K137" s="483"/>
      <c r="L137" s="982">
        <v>4</v>
      </c>
      <c r="M137" s="433" t="s">
        <v>522</v>
      </c>
      <c r="N137" s="428">
        <v>86500</v>
      </c>
      <c r="O137" s="976">
        <f t="shared" ref="O137" si="27">L137*N137</f>
        <v>346000</v>
      </c>
      <c r="P137" s="434">
        <v>0</v>
      </c>
      <c r="Q137" s="1024">
        <f t="shared" ref="Q137" si="28">O137+P137</f>
        <v>346000</v>
      </c>
      <c r="R137" s="434">
        <f t="shared" ref="R137" si="29">Q137/L137</f>
        <v>86500</v>
      </c>
      <c r="S137" s="985" t="s">
        <v>994</v>
      </c>
      <c r="T137" s="429" t="s">
        <v>995</v>
      </c>
      <c r="U137" s="437" t="s">
        <v>517</v>
      </c>
      <c r="V137" s="438" t="s">
        <v>562</v>
      </c>
      <c r="W137" s="482" t="s">
        <v>998</v>
      </c>
      <c r="X137" s="448" t="s">
        <v>624</v>
      </c>
      <c r="Y137" s="429" t="s">
        <v>929</v>
      </c>
      <c r="Z137" s="429" t="s">
        <v>999</v>
      </c>
      <c r="AA137" s="448" t="s">
        <v>983</v>
      </c>
      <c r="AC137" s="977"/>
    </row>
    <row r="138" spans="1:29" s="975" customFormat="1" ht="66" x14ac:dyDescent="0.25">
      <c r="A138" s="463"/>
      <c r="B138" s="431">
        <f>IFERROR(LOOKUP(2,1/ISNUMBER(SEARCH('[96]Kode Barang'!$I$2:$I$44,I138)),'[96]Kode Barang'!$B$2:$B$44),"")</f>
        <v>1</v>
      </c>
      <c r="C138" s="431">
        <f>IFERROR(LOOKUP(2,1/ISNUMBER(SEARCH('[96]Kode Barang'!$I$2:$I$44,I138)),'[96]Kode Barang'!$C$2:$C$44),"")</f>
        <v>1</v>
      </c>
      <c r="D138" s="431">
        <f>IFERROR(LOOKUP(2,1/ISNUMBER(SEARCH('[96]Kode Barang'!$I$2:$I$44,I138)),'[96]Kode Barang'!$D$2:$D$44),"")</f>
        <v>7</v>
      </c>
      <c r="E138" s="431">
        <f>IFERROR(LOOKUP(2,1/ISNUMBER(SEARCH('[96]Kode Barang'!$I$2:$I$44,I138)),'[96]Kode Barang'!$E$2:$E$44),"")</f>
        <v>1</v>
      </c>
      <c r="F138" s="431">
        <f>IFERROR(LOOKUP(2,1/ISNUMBER(SEARCH('[96]Kode Barang'!$I$2:$I$44,I138)),'[96]Kode Barang'!$F$2:$F$44),"")</f>
        <v>3</v>
      </c>
      <c r="G138" s="431">
        <f>IFERROR(LOOKUP(2,1/ISNUMBER(SEARCH('[96]Kode Barang'!$I$2:$I$44,I138)),'[96]Kode Barang'!$G$2:$G$44),"")</f>
        <v>2</v>
      </c>
      <c r="H138" s="431">
        <f>IFERROR(LOOKUP(2,1/ISNUMBER(SEARCH('[96]Kode Barang'!$I$2:$I$44,I138)),'[96]Kode Barang'!$H$2:$H$44),"")</f>
        <v>1</v>
      </c>
      <c r="I138" s="437" t="s">
        <v>598</v>
      </c>
      <c r="J138" s="545"/>
      <c r="K138" s="483"/>
      <c r="L138" s="982">
        <v>5</v>
      </c>
      <c r="M138" s="433" t="s">
        <v>522</v>
      </c>
      <c r="N138" s="428">
        <v>86500</v>
      </c>
      <c r="O138" s="976">
        <f t="shared" ref="O138" si="30">L138*N138</f>
        <v>432500</v>
      </c>
      <c r="P138" s="434">
        <v>0</v>
      </c>
      <c r="Q138" s="1024">
        <f t="shared" ref="Q138" si="31">O138+P138</f>
        <v>432500</v>
      </c>
      <c r="R138" s="434">
        <f t="shared" ref="R138" si="32">Q138/L138</f>
        <v>86500</v>
      </c>
      <c r="S138" s="985" t="s">
        <v>974</v>
      </c>
      <c r="T138" s="429" t="s">
        <v>973</v>
      </c>
      <c r="U138" s="437" t="s">
        <v>517</v>
      </c>
      <c r="V138" s="438" t="s">
        <v>562</v>
      </c>
      <c r="W138" s="482" t="s">
        <v>989</v>
      </c>
      <c r="X138" s="448" t="s">
        <v>624</v>
      </c>
      <c r="Y138" s="429" t="s">
        <v>929</v>
      </c>
      <c r="Z138" s="429" t="s">
        <v>1002</v>
      </c>
      <c r="AA138" s="448" t="s">
        <v>983</v>
      </c>
      <c r="AC138" s="977"/>
    </row>
    <row r="139" spans="1:29" s="975" customFormat="1" ht="66" x14ac:dyDescent="0.25">
      <c r="A139" s="463"/>
      <c r="B139" s="431">
        <f>IFERROR(LOOKUP(2,1/ISNUMBER(SEARCH('[96]Kode Barang'!$I$2:$I$44,I139)),'[96]Kode Barang'!$B$2:$B$44),"")</f>
        <v>1</v>
      </c>
      <c r="C139" s="431">
        <f>IFERROR(LOOKUP(2,1/ISNUMBER(SEARCH('[96]Kode Barang'!$I$2:$I$44,I139)),'[96]Kode Barang'!$C$2:$C$44),"")</f>
        <v>1</v>
      </c>
      <c r="D139" s="431">
        <f>IFERROR(LOOKUP(2,1/ISNUMBER(SEARCH('[96]Kode Barang'!$I$2:$I$44,I139)),'[96]Kode Barang'!$D$2:$D$44),"")</f>
        <v>7</v>
      </c>
      <c r="E139" s="431">
        <f>IFERROR(LOOKUP(2,1/ISNUMBER(SEARCH('[96]Kode Barang'!$I$2:$I$44,I139)),'[96]Kode Barang'!$E$2:$E$44),"")</f>
        <v>1</v>
      </c>
      <c r="F139" s="431">
        <f>IFERROR(LOOKUP(2,1/ISNUMBER(SEARCH('[96]Kode Barang'!$I$2:$I$44,I139)),'[96]Kode Barang'!$F$2:$F$44),"")</f>
        <v>3</v>
      </c>
      <c r="G139" s="431">
        <f>IFERROR(LOOKUP(2,1/ISNUMBER(SEARCH('[96]Kode Barang'!$I$2:$I$44,I139)),'[96]Kode Barang'!$G$2:$G$44),"")</f>
        <v>2</v>
      </c>
      <c r="H139" s="431">
        <f>IFERROR(LOOKUP(2,1/ISNUMBER(SEARCH('[96]Kode Barang'!$I$2:$I$44,I139)),'[96]Kode Barang'!$H$2:$H$44),"")</f>
        <v>1</v>
      </c>
      <c r="I139" s="437" t="s">
        <v>598</v>
      </c>
      <c r="J139" s="545"/>
      <c r="K139" s="483"/>
      <c r="L139" s="982">
        <v>3</v>
      </c>
      <c r="M139" s="433" t="s">
        <v>522</v>
      </c>
      <c r="N139" s="428">
        <v>86500</v>
      </c>
      <c r="O139" s="976">
        <f t="shared" ref="O139" si="33">L139*N139</f>
        <v>259500</v>
      </c>
      <c r="P139" s="434">
        <v>0</v>
      </c>
      <c r="Q139" s="1024">
        <f t="shared" ref="Q139" si="34">O139+P139</f>
        <v>259500</v>
      </c>
      <c r="R139" s="434">
        <f t="shared" ref="R139" si="35">Q139/L139</f>
        <v>86500</v>
      </c>
      <c r="S139" s="985" t="s">
        <v>974</v>
      </c>
      <c r="T139" s="429" t="s">
        <v>973</v>
      </c>
      <c r="U139" s="985" t="s">
        <v>854</v>
      </c>
      <c r="V139" s="438" t="s">
        <v>562</v>
      </c>
      <c r="W139" s="482" t="s">
        <v>1006</v>
      </c>
      <c r="X139" s="448" t="s">
        <v>624</v>
      </c>
      <c r="Y139" s="429" t="s">
        <v>929</v>
      </c>
      <c r="Z139" s="429" t="s">
        <v>1009</v>
      </c>
      <c r="AA139" s="448" t="s">
        <v>983</v>
      </c>
      <c r="AC139" s="977"/>
    </row>
    <row r="140" spans="1:29" s="975" customFormat="1" ht="66" x14ac:dyDescent="0.25">
      <c r="A140" s="463"/>
      <c r="B140" s="431">
        <f>IFERROR(LOOKUP(2,1/ISNUMBER(SEARCH('[96]Kode Barang'!$I$2:$I$44,I140)),'[96]Kode Barang'!$B$2:$B$44),"")</f>
        <v>1</v>
      </c>
      <c r="C140" s="431">
        <f>IFERROR(LOOKUP(2,1/ISNUMBER(SEARCH('[96]Kode Barang'!$I$2:$I$44,I140)),'[96]Kode Barang'!$C$2:$C$44),"")</f>
        <v>1</v>
      </c>
      <c r="D140" s="431">
        <f>IFERROR(LOOKUP(2,1/ISNUMBER(SEARCH('[96]Kode Barang'!$I$2:$I$44,I140)),'[96]Kode Barang'!$D$2:$D$44),"")</f>
        <v>7</v>
      </c>
      <c r="E140" s="431">
        <f>IFERROR(LOOKUP(2,1/ISNUMBER(SEARCH('[96]Kode Barang'!$I$2:$I$44,I140)),'[96]Kode Barang'!$E$2:$E$44),"")</f>
        <v>1</v>
      </c>
      <c r="F140" s="431">
        <f>IFERROR(LOOKUP(2,1/ISNUMBER(SEARCH('[96]Kode Barang'!$I$2:$I$44,I140)),'[96]Kode Barang'!$F$2:$F$44),"")</f>
        <v>3</v>
      </c>
      <c r="G140" s="431">
        <f>IFERROR(LOOKUP(2,1/ISNUMBER(SEARCH('[96]Kode Barang'!$I$2:$I$44,I140)),'[96]Kode Barang'!$G$2:$G$44),"")</f>
        <v>2</v>
      </c>
      <c r="H140" s="431">
        <f>IFERROR(LOOKUP(2,1/ISNUMBER(SEARCH('[96]Kode Barang'!$I$2:$I$44,I140)),'[96]Kode Barang'!$H$2:$H$44),"")</f>
        <v>2</v>
      </c>
      <c r="I140" s="437" t="s">
        <v>1008</v>
      </c>
      <c r="J140" s="545"/>
      <c r="K140" s="483"/>
      <c r="L140" s="982">
        <v>3</v>
      </c>
      <c r="M140" s="433" t="s">
        <v>522</v>
      </c>
      <c r="N140" s="428">
        <v>49400</v>
      </c>
      <c r="O140" s="976">
        <f t="shared" ref="O140:O141" si="36">L140*N140</f>
        <v>148200</v>
      </c>
      <c r="P140" s="434">
        <v>0</v>
      </c>
      <c r="Q140" s="1024">
        <f t="shared" ref="Q140:Q141" si="37">O140+P140</f>
        <v>148200</v>
      </c>
      <c r="R140" s="434">
        <f t="shared" ref="R140:R141" si="38">Q140/L140</f>
        <v>49400</v>
      </c>
      <c r="S140" s="985" t="s">
        <v>974</v>
      </c>
      <c r="T140" s="429" t="s">
        <v>973</v>
      </c>
      <c r="U140" s="985" t="s">
        <v>854</v>
      </c>
      <c r="V140" s="438" t="s">
        <v>562</v>
      </c>
      <c r="W140" s="482" t="s">
        <v>1006</v>
      </c>
      <c r="X140" s="448" t="s">
        <v>624</v>
      </c>
      <c r="Y140" s="429" t="s">
        <v>929</v>
      </c>
      <c r="Z140" s="429" t="s">
        <v>1009</v>
      </c>
      <c r="AA140" s="448" t="s">
        <v>983</v>
      </c>
      <c r="AC140" s="977"/>
    </row>
    <row r="141" spans="1:29" s="975" customFormat="1" ht="39.6" x14ac:dyDescent="0.25">
      <c r="A141" s="463"/>
      <c r="B141" s="431">
        <f>IFERROR(LOOKUP(2,1/ISNUMBER(SEARCH('[96]Kode Barang'!$I$2:$I$44,I141)),'[96]Kode Barang'!$B$2:$B$44),"")</f>
        <v>1</v>
      </c>
      <c r="C141" s="431">
        <f>IFERROR(LOOKUP(2,1/ISNUMBER(SEARCH('[96]Kode Barang'!$I$2:$I$44,I141)),'[96]Kode Barang'!$C$2:$C$44),"")</f>
        <v>1</v>
      </c>
      <c r="D141" s="431">
        <f>IFERROR(LOOKUP(2,1/ISNUMBER(SEARCH('[96]Kode Barang'!$I$2:$I$44,I141)),'[96]Kode Barang'!$D$2:$D$44),"")</f>
        <v>7</v>
      </c>
      <c r="E141" s="431">
        <f>IFERROR(LOOKUP(2,1/ISNUMBER(SEARCH('[96]Kode Barang'!$I$2:$I$44,I141)),'[96]Kode Barang'!$E$2:$E$44),"")</f>
        <v>1</v>
      </c>
      <c r="F141" s="431">
        <f>IFERROR(LOOKUP(2,1/ISNUMBER(SEARCH('[96]Kode Barang'!$I$2:$I$44,I141)),'[96]Kode Barang'!$F$2:$F$44),"")</f>
        <v>3</v>
      </c>
      <c r="G141" s="431">
        <f>IFERROR(LOOKUP(2,1/ISNUMBER(SEARCH('[96]Kode Barang'!$I$2:$I$44,I141)),'[96]Kode Barang'!$G$2:$G$44),"")</f>
        <v>2</v>
      </c>
      <c r="H141" s="431">
        <f>IFERROR(LOOKUP(2,1/ISNUMBER(SEARCH('[96]Kode Barang'!$I$2:$I$44,I141)),'[96]Kode Barang'!$H$2:$H$44),"")</f>
        <v>1</v>
      </c>
      <c r="I141" s="437" t="s">
        <v>598</v>
      </c>
      <c r="J141" s="545"/>
      <c r="K141" s="483"/>
      <c r="L141" s="982">
        <v>5</v>
      </c>
      <c r="M141" s="433" t="s">
        <v>522</v>
      </c>
      <c r="N141" s="428">
        <v>86500</v>
      </c>
      <c r="O141" s="976">
        <f t="shared" si="36"/>
        <v>432500</v>
      </c>
      <c r="P141" s="434">
        <v>0</v>
      </c>
      <c r="Q141" s="1024">
        <f t="shared" si="37"/>
        <v>432500</v>
      </c>
      <c r="R141" s="434">
        <f t="shared" si="38"/>
        <v>86500</v>
      </c>
      <c r="S141" s="985" t="s">
        <v>591</v>
      </c>
      <c r="T141" s="429" t="s">
        <v>804</v>
      </c>
      <c r="U141" s="985" t="s">
        <v>854</v>
      </c>
      <c r="V141" s="438" t="s">
        <v>562</v>
      </c>
      <c r="W141" s="482" t="s">
        <v>1015</v>
      </c>
      <c r="X141" s="448" t="s">
        <v>624</v>
      </c>
      <c r="Y141" s="429" t="s">
        <v>1016</v>
      </c>
      <c r="Z141" s="429" t="s">
        <v>1017</v>
      </c>
      <c r="AA141" s="448" t="s">
        <v>535</v>
      </c>
      <c r="AC141" s="977"/>
    </row>
    <row r="142" spans="1:29" s="975" customFormat="1" ht="79.2" x14ac:dyDescent="0.25">
      <c r="A142" s="463"/>
      <c r="B142" s="431">
        <f>IFERROR(LOOKUP(2,1/ISNUMBER(SEARCH('[96]Kode Barang'!$I$2:$I$44,I142)),'[96]Kode Barang'!$B$2:$B$44),"")</f>
        <v>1</v>
      </c>
      <c r="C142" s="431">
        <f>IFERROR(LOOKUP(2,1/ISNUMBER(SEARCH('[96]Kode Barang'!$I$2:$I$44,I142)),'[96]Kode Barang'!$C$2:$C$44),"")</f>
        <v>1</v>
      </c>
      <c r="D142" s="431">
        <f>IFERROR(LOOKUP(2,1/ISNUMBER(SEARCH('[96]Kode Barang'!$I$2:$I$44,I142)),'[96]Kode Barang'!$D$2:$D$44),"")</f>
        <v>7</v>
      </c>
      <c r="E142" s="431">
        <f>IFERROR(LOOKUP(2,1/ISNUMBER(SEARCH('[96]Kode Barang'!$I$2:$I$44,I142)),'[96]Kode Barang'!$E$2:$E$44),"")</f>
        <v>1</v>
      </c>
      <c r="F142" s="431">
        <f>IFERROR(LOOKUP(2,1/ISNUMBER(SEARCH('[96]Kode Barang'!$I$2:$I$44,I142)),'[96]Kode Barang'!$F$2:$F$44),"")</f>
        <v>3</v>
      </c>
      <c r="G142" s="431">
        <f>IFERROR(LOOKUP(2,1/ISNUMBER(SEARCH('[96]Kode Barang'!$I$2:$I$44,I142)),'[96]Kode Barang'!$G$2:$G$44),"")</f>
        <v>2</v>
      </c>
      <c r="H142" s="431">
        <f>IFERROR(LOOKUP(2,1/ISNUMBER(SEARCH('[96]Kode Barang'!$I$2:$I$44,I142)),'[96]Kode Barang'!$H$2:$H$44),"")</f>
        <v>1</v>
      </c>
      <c r="I142" s="437" t="s">
        <v>598</v>
      </c>
      <c r="J142" s="545"/>
      <c r="K142" s="483"/>
      <c r="L142" s="982">
        <v>6</v>
      </c>
      <c r="M142" s="433" t="s">
        <v>522</v>
      </c>
      <c r="N142" s="428">
        <v>86500</v>
      </c>
      <c r="O142" s="976">
        <f t="shared" ref="O142" si="39">L142*N142</f>
        <v>519000</v>
      </c>
      <c r="P142" s="434">
        <v>0</v>
      </c>
      <c r="Q142" s="1024">
        <f t="shared" ref="Q142" si="40">O142+P142</f>
        <v>519000</v>
      </c>
      <c r="R142" s="434">
        <f t="shared" ref="R142" si="41">Q142/L142</f>
        <v>86500</v>
      </c>
      <c r="S142" s="985" t="s">
        <v>542</v>
      </c>
      <c r="T142" s="429" t="s">
        <v>1019</v>
      </c>
      <c r="U142" s="985" t="s">
        <v>854</v>
      </c>
      <c r="V142" s="438" t="s">
        <v>562</v>
      </c>
      <c r="W142" s="482" t="s">
        <v>1020</v>
      </c>
      <c r="X142" s="448" t="s">
        <v>624</v>
      </c>
      <c r="Y142" s="429" t="s">
        <v>594</v>
      </c>
      <c r="Z142" s="429" t="s">
        <v>1021</v>
      </c>
      <c r="AA142" s="448" t="s">
        <v>541</v>
      </c>
      <c r="AC142" s="977"/>
    </row>
    <row r="143" spans="1:29" s="975" customFormat="1" ht="66" x14ac:dyDescent="0.25">
      <c r="A143" s="463"/>
      <c r="B143" s="431">
        <f>IFERROR(LOOKUP(2,1/ISNUMBER(SEARCH('[96]Kode Barang'!$I$2:$I$44,I143)),'[96]Kode Barang'!$B$2:$B$44),"")</f>
        <v>1</v>
      </c>
      <c r="C143" s="431">
        <f>IFERROR(LOOKUP(2,1/ISNUMBER(SEARCH('[96]Kode Barang'!$I$2:$I$44,I143)),'[96]Kode Barang'!$C$2:$C$44),"")</f>
        <v>1</v>
      </c>
      <c r="D143" s="431">
        <f>IFERROR(LOOKUP(2,1/ISNUMBER(SEARCH('[96]Kode Barang'!$I$2:$I$44,I143)),'[96]Kode Barang'!$D$2:$D$44),"")</f>
        <v>7</v>
      </c>
      <c r="E143" s="431">
        <f>IFERROR(LOOKUP(2,1/ISNUMBER(SEARCH('[96]Kode Barang'!$I$2:$I$44,I143)),'[96]Kode Barang'!$E$2:$E$44),"")</f>
        <v>1</v>
      </c>
      <c r="F143" s="431">
        <f>IFERROR(LOOKUP(2,1/ISNUMBER(SEARCH('[96]Kode Barang'!$I$2:$I$44,I143)),'[96]Kode Barang'!$F$2:$F$44),"")</f>
        <v>3</v>
      </c>
      <c r="G143" s="431">
        <f>IFERROR(LOOKUP(2,1/ISNUMBER(SEARCH('[96]Kode Barang'!$I$2:$I$44,I143)),'[96]Kode Barang'!$G$2:$G$44),"")</f>
        <v>2</v>
      </c>
      <c r="H143" s="431">
        <f>IFERROR(LOOKUP(2,1/ISNUMBER(SEARCH('[96]Kode Barang'!$I$2:$I$44,I143)),'[96]Kode Barang'!$H$2:$H$44),"")</f>
        <v>1</v>
      </c>
      <c r="I143" s="437" t="s">
        <v>598</v>
      </c>
      <c r="J143" s="545"/>
      <c r="K143" s="483"/>
      <c r="L143" s="982">
        <v>8</v>
      </c>
      <c r="M143" s="433" t="s">
        <v>522</v>
      </c>
      <c r="N143" s="428">
        <v>86500</v>
      </c>
      <c r="O143" s="976">
        <f t="shared" ref="O143" si="42">L143*N143</f>
        <v>692000</v>
      </c>
      <c r="P143" s="434">
        <v>0</v>
      </c>
      <c r="Q143" s="1024">
        <f t="shared" ref="Q143" si="43">O143+P143</f>
        <v>692000</v>
      </c>
      <c r="R143" s="434">
        <f t="shared" ref="R143" si="44">Q143/L143</f>
        <v>86500</v>
      </c>
      <c r="S143" s="985" t="s">
        <v>543</v>
      </c>
      <c r="T143" s="429" t="s">
        <v>1023</v>
      </c>
      <c r="U143" s="985" t="s">
        <v>854</v>
      </c>
      <c r="V143" s="438" t="s">
        <v>562</v>
      </c>
      <c r="W143" s="482" t="s">
        <v>1020</v>
      </c>
      <c r="X143" s="448" t="s">
        <v>624</v>
      </c>
      <c r="Y143" s="429" t="s">
        <v>594</v>
      </c>
      <c r="Z143" s="429" t="s">
        <v>1025</v>
      </c>
      <c r="AA143" s="448" t="s">
        <v>541</v>
      </c>
      <c r="AC143" s="977"/>
    </row>
    <row r="144" spans="1:29" s="975" customFormat="1" ht="39.6" x14ac:dyDescent="0.25">
      <c r="A144" s="463"/>
      <c r="B144" s="431">
        <f>IFERROR(LOOKUP(2,1/ISNUMBER(SEARCH('[96]Kode Barang'!$I$2:$I$44,I144)),'[96]Kode Barang'!$B$2:$B$44),"")</f>
        <v>1</v>
      </c>
      <c r="C144" s="431">
        <f>IFERROR(LOOKUP(2,1/ISNUMBER(SEARCH('[96]Kode Barang'!$I$2:$I$44,I144)),'[96]Kode Barang'!$C$2:$C$44),"")</f>
        <v>1</v>
      </c>
      <c r="D144" s="431">
        <f>IFERROR(LOOKUP(2,1/ISNUMBER(SEARCH('[96]Kode Barang'!$I$2:$I$44,I144)),'[96]Kode Barang'!$D$2:$D$44),"")</f>
        <v>7</v>
      </c>
      <c r="E144" s="431">
        <f>IFERROR(LOOKUP(2,1/ISNUMBER(SEARCH('[96]Kode Barang'!$I$2:$I$44,I144)),'[96]Kode Barang'!$E$2:$E$44),"")</f>
        <v>1</v>
      </c>
      <c r="F144" s="431">
        <f>IFERROR(LOOKUP(2,1/ISNUMBER(SEARCH('[96]Kode Barang'!$I$2:$I$44,I144)),'[96]Kode Barang'!$F$2:$F$44),"")</f>
        <v>3</v>
      </c>
      <c r="G144" s="431">
        <f>IFERROR(LOOKUP(2,1/ISNUMBER(SEARCH('[96]Kode Barang'!$I$2:$I$44,I144)),'[96]Kode Barang'!$G$2:$G$44),"")</f>
        <v>2</v>
      </c>
      <c r="H144" s="431">
        <f>IFERROR(LOOKUP(2,1/ISNUMBER(SEARCH('[96]Kode Barang'!$I$2:$I$44,I144)),'[96]Kode Barang'!$H$2:$H$44),"")</f>
        <v>1</v>
      </c>
      <c r="I144" s="437" t="s">
        <v>598</v>
      </c>
      <c r="J144" s="545"/>
      <c r="K144" s="483"/>
      <c r="L144" s="982">
        <v>20</v>
      </c>
      <c r="M144" s="433" t="s">
        <v>522</v>
      </c>
      <c r="N144" s="428">
        <v>86500</v>
      </c>
      <c r="O144" s="976">
        <f t="shared" ref="O144:O146" si="45">L144*N144</f>
        <v>1730000</v>
      </c>
      <c r="P144" s="434">
        <v>0</v>
      </c>
      <c r="Q144" s="1024">
        <f>O144+P144</f>
        <v>1730000</v>
      </c>
      <c r="R144" s="434">
        <f t="shared" ref="R144:R146" si="46">Q144/L144</f>
        <v>86500</v>
      </c>
      <c r="S144" s="985" t="s">
        <v>1037</v>
      </c>
      <c r="T144" s="429" t="s">
        <v>66</v>
      </c>
      <c r="U144" s="985" t="s">
        <v>854</v>
      </c>
      <c r="V144" s="438" t="s">
        <v>562</v>
      </c>
      <c r="W144" s="482" t="s">
        <v>1035</v>
      </c>
      <c r="X144" s="448" t="s">
        <v>624</v>
      </c>
      <c r="Y144" s="429" t="s">
        <v>817</v>
      </c>
      <c r="Z144" s="429" t="s">
        <v>1038</v>
      </c>
      <c r="AA144" s="448" t="s">
        <v>60</v>
      </c>
      <c r="AC144" s="977"/>
    </row>
    <row r="145" spans="1:29" s="975" customFormat="1" ht="62.25" customHeight="1" x14ac:dyDescent="0.25">
      <c r="A145" s="463"/>
      <c r="B145" s="431">
        <f>IFERROR(LOOKUP(2,1/ISNUMBER(SEARCH('[96]Kode Barang'!$I$2:$I$44,I145)),'[96]Kode Barang'!$B$2:$B$44),"")</f>
        <v>1</v>
      </c>
      <c r="C145" s="431">
        <f>IFERROR(LOOKUP(2,1/ISNUMBER(SEARCH('[96]Kode Barang'!$I$2:$I$44,I145)),'[96]Kode Barang'!$C$2:$C$44),"")</f>
        <v>1</v>
      </c>
      <c r="D145" s="431">
        <f>IFERROR(LOOKUP(2,1/ISNUMBER(SEARCH('[96]Kode Barang'!$I$2:$I$44,I145)),'[96]Kode Barang'!$D$2:$D$44),"")</f>
        <v>7</v>
      </c>
      <c r="E145" s="431">
        <f>IFERROR(LOOKUP(2,1/ISNUMBER(SEARCH('[96]Kode Barang'!$I$2:$I$44,I145)),'[96]Kode Barang'!$E$2:$E$44),"")</f>
        <v>1</v>
      </c>
      <c r="F145" s="431">
        <f>IFERROR(LOOKUP(2,1/ISNUMBER(SEARCH('[96]Kode Barang'!$I$2:$I$44,I145)),'[96]Kode Barang'!$F$2:$F$44),"")</f>
        <v>3</v>
      </c>
      <c r="G145" s="431">
        <f>IFERROR(LOOKUP(2,1/ISNUMBER(SEARCH('[96]Kode Barang'!$I$2:$I$44,I145)),'[96]Kode Barang'!$G$2:$G$44),"")</f>
        <v>2</v>
      </c>
      <c r="H145" s="431">
        <f>IFERROR(LOOKUP(2,1/ISNUMBER(SEARCH('[96]Kode Barang'!$I$2:$I$44,I145)),'[96]Kode Barang'!$H$2:$H$44),"")</f>
        <v>4</v>
      </c>
      <c r="I145" s="444" t="s">
        <v>708</v>
      </c>
      <c r="J145" s="545"/>
      <c r="K145" s="483"/>
      <c r="L145" s="994">
        <v>3</v>
      </c>
      <c r="M145" s="433" t="s">
        <v>524</v>
      </c>
      <c r="N145" s="428">
        <v>41300</v>
      </c>
      <c r="O145" s="976">
        <f t="shared" si="45"/>
        <v>123900</v>
      </c>
      <c r="P145" s="434"/>
      <c r="Q145" s="1024">
        <f t="shared" ref="Q145:Q146" si="47">O145+P145</f>
        <v>123900</v>
      </c>
      <c r="R145" s="434">
        <f t="shared" si="46"/>
        <v>41300</v>
      </c>
      <c r="S145" s="995" t="s">
        <v>676</v>
      </c>
      <c r="T145" s="429" t="s">
        <v>1057</v>
      </c>
      <c r="U145" s="995" t="s">
        <v>1058</v>
      </c>
      <c r="V145" s="425" t="s">
        <v>1060</v>
      </c>
      <c r="W145" s="482" t="s">
        <v>1061</v>
      </c>
      <c r="X145" s="448" t="s">
        <v>624</v>
      </c>
      <c r="Y145" s="429" t="s">
        <v>929</v>
      </c>
      <c r="Z145" s="429" t="s">
        <v>1167</v>
      </c>
      <c r="AA145" s="448" t="s">
        <v>923</v>
      </c>
      <c r="AC145" s="977"/>
    </row>
    <row r="146" spans="1:29" s="975" customFormat="1" ht="66" x14ac:dyDescent="0.25">
      <c r="A146" s="463"/>
      <c r="B146" s="431">
        <f>IFERROR(LOOKUP(2,1/ISNUMBER(SEARCH('[96]Kode Barang'!$I$2:$I$44,I146)),'[96]Kode Barang'!$B$2:$B$44),"")</f>
        <v>1</v>
      </c>
      <c r="C146" s="431">
        <f>IFERROR(LOOKUP(2,1/ISNUMBER(SEARCH('[96]Kode Barang'!$I$2:$I$44,I146)),'[96]Kode Barang'!$C$2:$C$44),"")</f>
        <v>1</v>
      </c>
      <c r="D146" s="431">
        <f>IFERROR(LOOKUP(2,1/ISNUMBER(SEARCH('[96]Kode Barang'!$I$2:$I$44,I146)),'[96]Kode Barang'!$D$2:$D$44),"")</f>
        <v>7</v>
      </c>
      <c r="E146" s="431">
        <f>IFERROR(LOOKUP(2,1/ISNUMBER(SEARCH('[96]Kode Barang'!$I$2:$I$44,I146)),'[96]Kode Barang'!$E$2:$E$44),"")</f>
        <v>1</v>
      </c>
      <c r="F146" s="431">
        <f>IFERROR(LOOKUP(2,1/ISNUMBER(SEARCH('[96]Kode Barang'!$I$2:$I$44,I146)),'[96]Kode Barang'!$F$2:$F$44),"")</f>
        <v>3</v>
      </c>
      <c r="G146" s="431">
        <f>IFERROR(LOOKUP(2,1/ISNUMBER(SEARCH('[96]Kode Barang'!$I$2:$I$44,I146)),'[96]Kode Barang'!$G$2:$G$44),"")</f>
        <v>2</v>
      </c>
      <c r="H146" s="431">
        <f>IFERROR(LOOKUP(2,1/ISNUMBER(SEARCH('[96]Kode Barang'!$I$2:$I$44,I146)),'[96]Kode Barang'!$H$2:$H$44),"")</f>
        <v>1</v>
      </c>
      <c r="I146" s="437" t="s">
        <v>598</v>
      </c>
      <c r="J146" s="545"/>
      <c r="K146" s="483"/>
      <c r="L146" s="994">
        <v>4</v>
      </c>
      <c r="M146" s="433" t="s">
        <v>522</v>
      </c>
      <c r="N146" s="428">
        <v>86500</v>
      </c>
      <c r="O146" s="976">
        <f t="shared" si="45"/>
        <v>346000</v>
      </c>
      <c r="P146" s="434"/>
      <c r="Q146" s="1024">
        <f t="shared" si="47"/>
        <v>346000</v>
      </c>
      <c r="R146" s="434">
        <f t="shared" si="46"/>
        <v>86500</v>
      </c>
      <c r="S146" s="995" t="s">
        <v>676</v>
      </c>
      <c r="T146" s="429" t="s">
        <v>1057</v>
      </c>
      <c r="U146" s="995" t="s">
        <v>1058</v>
      </c>
      <c r="V146" s="425" t="s">
        <v>1060</v>
      </c>
      <c r="W146" s="482" t="s">
        <v>1061</v>
      </c>
      <c r="X146" s="448" t="s">
        <v>624</v>
      </c>
      <c r="Y146" s="429" t="s">
        <v>929</v>
      </c>
      <c r="Z146" s="429" t="s">
        <v>1167</v>
      </c>
      <c r="AA146" s="448" t="s">
        <v>923</v>
      </c>
      <c r="AC146" s="977"/>
    </row>
    <row r="147" spans="1:29" s="975" customFormat="1" ht="62.25" customHeight="1" x14ac:dyDescent="0.25">
      <c r="A147" s="463"/>
      <c r="B147" s="431">
        <f>IFERROR(LOOKUP(2,1/ISNUMBER(SEARCH('[96]Kode Barang'!$I$2:$I$44,I147)),'[96]Kode Barang'!$B$2:$B$44),"")</f>
        <v>1</v>
      </c>
      <c r="C147" s="431">
        <f>IFERROR(LOOKUP(2,1/ISNUMBER(SEARCH('[96]Kode Barang'!$I$2:$I$44,I147)),'[96]Kode Barang'!$C$2:$C$44),"")</f>
        <v>1</v>
      </c>
      <c r="D147" s="431">
        <f>IFERROR(LOOKUP(2,1/ISNUMBER(SEARCH('[96]Kode Barang'!$I$2:$I$44,I147)),'[96]Kode Barang'!$D$2:$D$44),"")</f>
        <v>7</v>
      </c>
      <c r="E147" s="431">
        <f>IFERROR(LOOKUP(2,1/ISNUMBER(SEARCH('[96]Kode Barang'!$I$2:$I$44,I147)),'[96]Kode Barang'!$E$2:$E$44),"")</f>
        <v>1</v>
      </c>
      <c r="F147" s="431">
        <f>IFERROR(LOOKUP(2,1/ISNUMBER(SEARCH('[96]Kode Barang'!$I$2:$I$44,I147)),'[96]Kode Barang'!$F$2:$F$44),"")</f>
        <v>3</v>
      </c>
      <c r="G147" s="431">
        <f>IFERROR(LOOKUP(2,1/ISNUMBER(SEARCH('[96]Kode Barang'!$I$2:$I$44,I147)),'[96]Kode Barang'!$G$2:$G$44),"")</f>
        <v>2</v>
      </c>
      <c r="H147" s="431">
        <f>IFERROR(LOOKUP(2,1/ISNUMBER(SEARCH('[96]Kode Barang'!$I$2:$I$44,I147)),'[96]Kode Barang'!$H$2:$H$44),"")</f>
        <v>4</v>
      </c>
      <c r="I147" s="444" t="s">
        <v>708</v>
      </c>
      <c r="J147" s="545"/>
      <c r="K147" s="483"/>
      <c r="L147" s="994">
        <v>6</v>
      </c>
      <c r="M147" s="433" t="s">
        <v>524</v>
      </c>
      <c r="N147" s="428">
        <v>41300</v>
      </c>
      <c r="O147" s="976">
        <f t="shared" ref="O147:O148" si="48">L147*N147</f>
        <v>247800</v>
      </c>
      <c r="P147" s="434"/>
      <c r="Q147" s="1024">
        <f t="shared" ref="Q147:Q148" si="49">O147+P147</f>
        <v>247800</v>
      </c>
      <c r="R147" s="434">
        <f t="shared" ref="R147:R148" si="50">Q147/L147</f>
        <v>41300</v>
      </c>
      <c r="S147" s="995" t="s">
        <v>680</v>
      </c>
      <c r="T147" s="429" t="s">
        <v>1064</v>
      </c>
      <c r="U147" s="995" t="s">
        <v>1066</v>
      </c>
      <c r="V147" s="425" t="s">
        <v>1060</v>
      </c>
      <c r="W147" s="482" t="s">
        <v>1065</v>
      </c>
      <c r="X147" s="448" t="s">
        <v>624</v>
      </c>
      <c r="Y147" s="429" t="s">
        <v>929</v>
      </c>
      <c r="Z147" s="429" t="s">
        <v>1168</v>
      </c>
      <c r="AA147" s="448" t="s">
        <v>923</v>
      </c>
      <c r="AC147" s="977"/>
    </row>
    <row r="148" spans="1:29" s="975" customFormat="1" ht="79.2" x14ac:dyDescent="0.25">
      <c r="A148" s="463"/>
      <c r="B148" s="431">
        <f>IFERROR(LOOKUP(2,1/ISNUMBER(SEARCH('[96]Kode Barang'!$I$2:$I$44,I148)),'[96]Kode Barang'!$B$2:$B$44),"")</f>
        <v>1</v>
      </c>
      <c r="C148" s="431">
        <f>IFERROR(LOOKUP(2,1/ISNUMBER(SEARCH('[96]Kode Barang'!$I$2:$I$44,I148)),'[96]Kode Barang'!$C$2:$C$44),"")</f>
        <v>1</v>
      </c>
      <c r="D148" s="431">
        <f>IFERROR(LOOKUP(2,1/ISNUMBER(SEARCH('[96]Kode Barang'!$I$2:$I$44,I148)),'[96]Kode Barang'!$D$2:$D$44),"")</f>
        <v>7</v>
      </c>
      <c r="E148" s="431">
        <f>IFERROR(LOOKUP(2,1/ISNUMBER(SEARCH('[96]Kode Barang'!$I$2:$I$44,I148)),'[96]Kode Barang'!$E$2:$E$44),"")</f>
        <v>1</v>
      </c>
      <c r="F148" s="431">
        <f>IFERROR(LOOKUP(2,1/ISNUMBER(SEARCH('[96]Kode Barang'!$I$2:$I$44,I148)),'[96]Kode Barang'!$F$2:$F$44),"")</f>
        <v>3</v>
      </c>
      <c r="G148" s="431">
        <f>IFERROR(LOOKUP(2,1/ISNUMBER(SEARCH('[96]Kode Barang'!$I$2:$I$44,I148)),'[96]Kode Barang'!$G$2:$G$44),"")</f>
        <v>2</v>
      </c>
      <c r="H148" s="431">
        <f>IFERROR(LOOKUP(2,1/ISNUMBER(SEARCH('[96]Kode Barang'!$I$2:$I$44,I148)),'[96]Kode Barang'!$H$2:$H$44),"")</f>
        <v>1</v>
      </c>
      <c r="I148" s="437" t="s">
        <v>598</v>
      </c>
      <c r="J148" s="545"/>
      <c r="K148" s="483"/>
      <c r="L148" s="994">
        <v>9</v>
      </c>
      <c r="M148" s="433" t="s">
        <v>522</v>
      </c>
      <c r="N148" s="428">
        <v>86500</v>
      </c>
      <c r="O148" s="976">
        <f t="shared" si="48"/>
        <v>778500</v>
      </c>
      <c r="P148" s="434"/>
      <c r="Q148" s="1024">
        <f t="shared" si="49"/>
        <v>778500</v>
      </c>
      <c r="R148" s="434">
        <f t="shared" si="50"/>
        <v>86500</v>
      </c>
      <c r="S148" s="995" t="s">
        <v>680</v>
      </c>
      <c r="T148" s="429" t="s">
        <v>1064</v>
      </c>
      <c r="U148" s="995" t="s">
        <v>1066</v>
      </c>
      <c r="V148" s="425" t="s">
        <v>1060</v>
      </c>
      <c r="W148" s="482" t="s">
        <v>1061</v>
      </c>
      <c r="X148" s="448" t="s">
        <v>624</v>
      </c>
      <c r="Y148" s="429" t="s">
        <v>929</v>
      </c>
      <c r="Z148" s="429" t="s">
        <v>1168</v>
      </c>
      <c r="AA148" s="448" t="s">
        <v>923</v>
      </c>
      <c r="AC148" s="977"/>
    </row>
    <row r="149" spans="1:29" s="381" customFormat="1" ht="40.200000000000003" customHeight="1" x14ac:dyDescent="0.25">
      <c r="A149" s="533"/>
      <c r="B149" s="453">
        <v>1</v>
      </c>
      <c r="C149" s="453">
        <v>1</v>
      </c>
      <c r="D149" s="453">
        <v>7</v>
      </c>
      <c r="E149" s="454">
        <v>1</v>
      </c>
      <c r="F149" s="557" t="s">
        <v>613</v>
      </c>
      <c r="G149" s="454">
        <v>4</v>
      </c>
      <c r="H149" s="558"/>
      <c r="I149" s="559" t="s">
        <v>614</v>
      </c>
      <c r="J149" s="537"/>
      <c r="K149" s="496"/>
      <c r="L149" s="972">
        <f>L150</f>
        <v>50</v>
      </c>
      <c r="M149" s="450"/>
      <c r="N149" s="450"/>
      <c r="O149" s="436">
        <f>O150</f>
        <v>500000</v>
      </c>
      <c r="P149" s="436"/>
      <c r="Q149" s="436">
        <f>O149+P149</f>
        <v>500000</v>
      </c>
      <c r="R149" s="436"/>
      <c r="S149" s="480"/>
      <c r="T149" s="471"/>
      <c r="U149" s="471"/>
      <c r="V149" s="471"/>
      <c r="W149" s="497"/>
      <c r="X149" s="498"/>
      <c r="Y149" s="471"/>
      <c r="Z149" s="471"/>
      <c r="AA149" s="475"/>
      <c r="AC149" s="407"/>
    </row>
    <row r="150" spans="1:29" s="381" customFormat="1" ht="52.8" x14ac:dyDescent="0.25">
      <c r="A150" s="432"/>
      <c r="B150" s="420"/>
      <c r="C150" s="420"/>
      <c r="D150" s="420"/>
      <c r="E150" s="421"/>
      <c r="F150" s="421"/>
      <c r="G150" s="421"/>
      <c r="H150" s="556"/>
      <c r="I150" s="439" t="s">
        <v>984</v>
      </c>
      <c r="J150" s="483"/>
      <c r="K150" s="483"/>
      <c r="L150" s="986">
        <v>50</v>
      </c>
      <c r="M150" s="424" t="s">
        <v>67</v>
      </c>
      <c r="N150" s="428">
        <v>10000</v>
      </c>
      <c r="O150" s="426">
        <f>N150*L150</f>
        <v>500000</v>
      </c>
      <c r="P150" s="426"/>
      <c r="Q150" s="426">
        <f>O150-P150</f>
        <v>500000</v>
      </c>
      <c r="R150" s="426">
        <f>Q150/L150</f>
        <v>10000</v>
      </c>
      <c r="S150" s="427" t="s">
        <v>985</v>
      </c>
      <c r="T150" s="429" t="s">
        <v>986</v>
      </c>
      <c r="U150" s="427" t="s">
        <v>626</v>
      </c>
      <c r="V150" s="429" t="s">
        <v>987</v>
      </c>
      <c r="W150" s="482" t="s">
        <v>988</v>
      </c>
      <c r="X150" s="448" t="s">
        <v>624</v>
      </c>
      <c r="Y150" s="427" t="s">
        <v>912</v>
      </c>
      <c r="Z150" s="429" t="s">
        <v>926</v>
      </c>
      <c r="AA150" s="431" t="s">
        <v>60</v>
      </c>
      <c r="AC150" s="407"/>
    </row>
    <row r="151" spans="1:29" s="381" customFormat="1" ht="45" customHeight="1" x14ac:dyDescent="0.25">
      <c r="A151" s="533"/>
      <c r="B151" s="453">
        <v>1</v>
      </c>
      <c r="C151" s="453">
        <v>1</v>
      </c>
      <c r="D151" s="453">
        <v>7</v>
      </c>
      <c r="E151" s="454">
        <v>1</v>
      </c>
      <c r="F151" s="557" t="s">
        <v>613</v>
      </c>
      <c r="G151" s="454">
        <v>6</v>
      </c>
      <c r="H151" s="558"/>
      <c r="I151" s="559" t="s">
        <v>612</v>
      </c>
      <c r="J151" s="537"/>
      <c r="K151" s="496"/>
      <c r="L151" s="625">
        <f>SUM(L152:L172)</f>
        <v>51</v>
      </c>
      <c r="M151" s="449"/>
      <c r="N151" s="449"/>
      <c r="O151" s="436">
        <f>SUM(O152:O173)</f>
        <v>7672500</v>
      </c>
      <c r="P151" s="436"/>
      <c r="Q151" s="436">
        <f>O151+P151</f>
        <v>7672500</v>
      </c>
      <c r="R151" s="436"/>
      <c r="S151" s="476"/>
      <c r="T151" s="471"/>
      <c r="U151" s="471"/>
      <c r="V151" s="471"/>
      <c r="W151" s="497"/>
      <c r="X151" s="498"/>
      <c r="Y151" s="471"/>
      <c r="Z151" s="471"/>
      <c r="AA151" s="475"/>
      <c r="AC151" s="407"/>
    </row>
    <row r="152" spans="1:29" s="974" customFormat="1" ht="52.8" x14ac:dyDescent="0.25">
      <c r="A152" s="432"/>
      <c r="B152" s="980">
        <f>IFERROR(LOOKUP(2,1/ISNUMBER(SEARCH('[96]Kode Barang'!$I$2:$I$44,I152)),'[96]Kode Barang'!$B$2:$B$44),"")</f>
        <v>1</v>
      </c>
      <c r="C152" s="980">
        <f>IFERROR(LOOKUP(2,1/ISNUMBER(SEARCH('[96]Kode Barang'!$I$2:$I$44,I152)),'[96]Kode Barang'!$C$2:$C$44),"")</f>
        <v>1</v>
      </c>
      <c r="D152" s="980">
        <f>IFERROR(LOOKUP(2,1/ISNUMBER(SEARCH('[96]Kode Barang'!$I$2:$I$44,I152)),'[96]Kode Barang'!$D$2:$D$44),"")</f>
        <v>7</v>
      </c>
      <c r="E152" s="980">
        <f>IFERROR(LOOKUP(2,1/ISNUMBER(SEARCH('[96]Kode Barang'!$I$2:$I$44,I152)),'[96]Kode Barang'!$E$2:$E$44),"")</f>
        <v>1</v>
      </c>
      <c r="F152" s="980">
        <f>IFERROR(LOOKUP(2,1/ISNUMBER(SEARCH('[96]Kode Barang'!$I$2:$I$44,I152)),'[96]Kode Barang'!$F$2:$F$44),"")</f>
        <v>3</v>
      </c>
      <c r="G152" s="980">
        <f>IFERROR(LOOKUP(2,1/ISNUMBER(SEARCH('[96]Kode Barang'!$I$2:$I$44,I152)),'[96]Kode Barang'!$G$2:$G$44),"")</f>
        <v>6</v>
      </c>
      <c r="H152" s="980" t="str">
        <f>IFERROR(LOOKUP(2,1/ISNUMBER(SEARCH('[96]Kode Barang'!$I$2:$I$44,I152)),'[96]Kode Barang'!$H$2:$H$44),"")</f>
        <v>004</v>
      </c>
      <c r="I152" s="439" t="s">
        <v>8</v>
      </c>
      <c r="J152" s="545"/>
      <c r="K152" s="483"/>
      <c r="L152" s="982">
        <v>2</v>
      </c>
      <c r="M152" s="433" t="s">
        <v>523</v>
      </c>
      <c r="N152" s="428">
        <v>111700</v>
      </c>
      <c r="O152" s="434">
        <f t="shared" ref="O152" si="51">L152*N152</f>
        <v>223400</v>
      </c>
      <c r="P152" s="434">
        <v>0</v>
      </c>
      <c r="Q152" s="434">
        <f t="shared" ref="Q152" si="52">O152+P152</f>
        <v>223400</v>
      </c>
      <c r="R152" s="434">
        <f t="shared" ref="R152" si="53">Q152/L152</f>
        <v>111700</v>
      </c>
      <c r="S152" s="437" t="s">
        <v>928</v>
      </c>
      <c r="T152" s="477" t="s">
        <v>730</v>
      </c>
      <c r="U152" s="437" t="s">
        <v>517</v>
      </c>
      <c r="V152" s="477" t="s">
        <v>533</v>
      </c>
      <c r="W152" s="482" t="s">
        <v>927</v>
      </c>
      <c r="X152" s="448" t="s">
        <v>624</v>
      </c>
      <c r="Y152" s="429" t="s">
        <v>929</v>
      </c>
      <c r="Z152" s="429" t="s">
        <v>930</v>
      </c>
      <c r="AA152" s="448" t="s">
        <v>923</v>
      </c>
    </row>
    <row r="153" spans="1:29" s="974" customFormat="1" ht="52.8" x14ac:dyDescent="0.25">
      <c r="A153" s="432"/>
      <c r="B153" s="980">
        <f>IFERROR(LOOKUP(2,1/ISNUMBER(SEARCH('[96]Kode Barang'!$I$2:$I$44,I153)),'[96]Kode Barang'!$B$2:$B$44),"")</f>
        <v>1</v>
      </c>
      <c r="C153" s="980">
        <f>IFERROR(LOOKUP(2,1/ISNUMBER(SEARCH('[96]Kode Barang'!$I$2:$I$44,I153)),'[96]Kode Barang'!$C$2:$C$44),"")</f>
        <v>1</v>
      </c>
      <c r="D153" s="980">
        <f>IFERROR(LOOKUP(2,1/ISNUMBER(SEARCH('[96]Kode Barang'!$I$2:$I$44,I153)),'[96]Kode Barang'!$D$2:$D$44),"")</f>
        <v>7</v>
      </c>
      <c r="E153" s="980">
        <f>IFERROR(LOOKUP(2,1/ISNUMBER(SEARCH('[96]Kode Barang'!$I$2:$I$44,I153)),'[96]Kode Barang'!$E$2:$E$44),"")</f>
        <v>1</v>
      </c>
      <c r="F153" s="980">
        <f>IFERROR(LOOKUP(2,1/ISNUMBER(SEARCH('[96]Kode Barang'!$I$2:$I$44,I153)),'[96]Kode Barang'!$F$2:$F$44),"")</f>
        <v>3</v>
      </c>
      <c r="G153" s="980">
        <f>IFERROR(LOOKUP(2,1/ISNUMBER(SEARCH('[96]Kode Barang'!$I$2:$I$44,I153)),'[96]Kode Barang'!$G$2:$G$44),"")</f>
        <v>6</v>
      </c>
      <c r="H153" s="980" t="str">
        <f>IFERROR(LOOKUP(2,1/ISNUMBER(SEARCH('[96]Kode Barang'!$I$2:$I$44,I153)),'[96]Kode Barang'!$H$2:$H$44),"")</f>
        <v>004</v>
      </c>
      <c r="I153" s="439" t="s">
        <v>8</v>
      </c>
      <c r="J153" s="545"/>
      <c r="K153" s="483"/>
      <c r="L153" s="982">
        <v>3</v>
      </c>
      <c r="M153" s="433" t="s">
        <v>523</v>
      </c>
      <c r="N153" s="428">
        <v>111700</v>
      </c>
      <c r="O153" s="434">
        <f t="shared" ref="O153" si="54">L153*N153</f>
        <v>335100</v>
      </c>
      <c r="P153" s="434">
        <v>0</v>
      </c>
      <c r="Q153" s="434">
        <f t="shared" ref="Q153" si="55">O153+P153</f>
        <v>335100</v>
      </c>
      <c r="R153" s="434">
        <f t="shared" ref="R153" si="56">Q153/L153</f>
        <v>111700</v>
      </c>
      <c r="S153" s="437" t="s">
        <v>968</v>
      </c>
      <c r="T153" s="477" t="s">
        <v>967</v>
      </c>
      <c r="U153" s="437" t="s">
        <v>518</v>
      </c>
      <c r="V153" s="477" t="s">
        <v>533</v>
      </c>
      <c r="W153" s="482" t="s">
        <v>952</v>
      </c>
      <c r="X153" s="448" t="s">
        <v>624</v>
      </c>
      <c r="Y153" s="429" t="s">
        <v>929</v>
      </c>
      <c r="Z153" s="429" t="s">
        <v>969</v>
      </c>
      <c r="AA153" s="448" t="s">
        <v>923</v>
      </c>
    </row>
    <row r="154" spans="1:29" s="381" customFormat="1" ht="57.75" customHeight="1" x14ac:dyDescent="0.25">
      <c r="A154" s="432"/>
      <c r="B154" s="980">
        <f>IFERROR(LOOKUP(2,1/ISNUMBER(SEARCH('[96]Kode Barang'!$I$2:$I$44,I154)),'[96]Kode Barang'!$B$2:$B$44),"")</f>
        <v>1</v>
      </c>
      <c r="C154" s="980">
        <f>IFERROR(LOOKUP(2,1/ISNUMBER(SEARCH('[96]Kode Barang'!$I$2:$I$44,I154)),'[96]Kode Barang'!$C$2:$C$44),"")</f>
        <v>1</v>
      </c>
      <c r="D154" s="980">
        <f>IFERROR(LOOKUP(2,1/ISNUMBER(SEARCH('[96]Kode Barang'!$I$2:$I$44,I154)),'[96]Kode Barang'!$D$2:$D$44),"")</f>
        <v>7</v>
      </c>
      <c r="E154" s="980">
        <f>IFERROR(LOOKUP(2,1/ISNUMBER(SEARCH('[96]Kode Barang'!$I$2:$I$44,I154)),'[96]Kode Barang'!$E$2:$E$44),"")</f>
        <v>1</v>
      </c>
      <c r="F154" s="980">
        <f>IFERROR(LOOKUP(2,1/ISNUMBER(SEARCH('[96]Kode Barang'!$I$2:$I$44,I154)),'[96]Kode Barang'!$F$2:$F$44),"")</f>
        <v>1</v>
      </c>
      <c r="G154" s="980">
        <f>IFERROR(LOOKUP(2,1/ISNUMBER(SEARCH('[96]Kode Barang'!$I$2:$I$44,I154)),'[96]Kode Barang'!$G$2:$G$44),"")</f>
        <v>1</v>
      </c>
      <c r="H154" s="980">
        <f>IFERROR(LOOKUP(2,1/ISNUMBER(SEARCH('[96]Kode Barang'!$I$2:$I$44,I154)),'[96]Kode Barang'!$H$2:$H$44),"")</f>
        <v>6</v>
      </c>
      <c r="I154" s="439" t="s">
        <v>1083</v>
      </c>
      <c r="J154" s="639"/>
      <c r="K154" s="637"/>
      <c r="L154" s="982">
        <v>1</v>
      </c>
      <c r="M154" s="433" t="s">
        <v>958</v>
      </c>
      <c r="N154" s="428">
        <v>276400</v>
      </c>
      <c r="O154" s="434">
        <f>L154*N154</f>
        <v>276400</v>
      </c>
      <c r="P154" s="434"/>
      <c r="Q154" s="434">
        <f>O154-P154</f>
        <v>276400</v>
      </c>
      <c r="R154" s="434">
        <f>Q154/L154</f>
        <v>276400</v>
      </c>
      <c r="S154" s="437" t="s">
        <v>680</v>
      </c>
      <c r="T154" s="429" t="s">
        <v>960</v>
      </c>
      <c r="U154" s="437" t="s">
        <v>518</v>
      </c>
      <c r="V154" s="477" t="s">
        <v>533</v>
      </c>
      <c r="W154" s="482" t="s">
        <v>962</v>
      </c>
      <c r="X154" s="448" t="s">
        <v>624</v>
      </c>
      <c r="Y154" s="429" t="s">
        <v>929</v>
      </c>
      <c r="Z154" s="429" t="s">
        <v>961</v>
      </c>
      <c r="AA154" s="448" t="s">
        <v>923</v>
      </c>
      <c r="AC154" s="407"/>
    </row>
    <row r="155" spans="1:29" s="381" customFormat="1" ht="57.75" customHeight="1" x14ac:dyDescent="0.25">
      <c r="A155" s="432"/>
      <c r="B155" s="980">
        <f>IFERROR(LOOKUP(2,1/ISNUMBER(SEARCH('[96]Kode Barang'!$I$2:$I$44,I155)),'[96]Kode Barang'!$B$2:$B$44),"")</f>
        <v>1</v>
      </c>
      <c r="C155" s="980">
        <f>IFERROR(LOOKUP(2,1/ISNUMBER(SEARCH('[96]Kode Barang'!$I$2:$I$44,I155)),'[96]Kode Barang'!$C$2:$C$44),"")</f>
        <v>1</v>
      </c>
      <c r="D155" s="980">
        <f>IFERROR(LOOKUP(2,1/ISNUMBER(SEARCH('[96]Kode Barang'!$I$2:$I$44,I155)),'[96]Kode Barang'!$D$2:$D$44),"")</f>
        <v>7</v>
      </c>
      <c r="E155" s="980">
        <f>IFERROR(LOOKUP(2,1/ISNUMBER(SEARCH('[96]Kode Barang'!$I$2:$I$44,I155)),'[96]Kode Barang'!$E$2:$E$44),"")</f>
        <v>1</v>
      </c>
      <c r="F155" s="980">
        <f>IFERROR(LOOKUP(2,1/ISNUMBER(SEARCH('[96]Kode Barang'!$I$2:$I$44,I155)),'[96]Kode Barang'!$F$2:$F$44),"")</f>
        <v>3</v>
      </c>
      <c r="G155" s="980">
        <f>IFERROR(LOOKUP(2,1/ISNUMBER(SEARCH('[96]Kode Barang'!$I$2:$I$44,I155)),'[96]Kode Barang'!$G$2:$G$44),"")</f>
        <v>6</v>
      </c>
      <c r="H155" s="980" t="str">
        <f>IFERROR(LOOKUP(2,1/ISNUMBER(SEARCH('[96]Kode Barang'!$I$2:$I$44,I155)),'[96]Kode Barang'!$H$2:$H$44),"")</f>
        <v>004</v>
      </c>
      <c r="I155" s="439" t="s">
        <v>8</v>
      </c>
      <c r="J155" s="639"/>
      <c r="K155" s="637"/>
      <c r="L155" s="982">
        <v>2</v>
      </c>
      <c r="M155" s="433" t="s">
        <v>959</v>
      </c>
      <c r="N155" s="428">
        <v>111700</v>
      </c>
      <c r="O155" s="434">
        <f>L155*N155</f>
        <v>223400</v>
      </c>
      <c r="P155" s="434"/>
      <c r="Q155" s="434">
        <f>O155-P155</f>
        <v>223400</v>
      </c>
      <c r="R155" s="434">
        <f>Q155/L155</f>
        <v>111700</v>
      </c>
      <c r="S155" s="437" t="s">
        <v>680</v>
      </c>
      <c r="T155" s="429" t="s">
        <v>960</v>
      </c>
      <c r="U155" s="437" t="s">
        <v>518</v>
      </c>
      <c r="V155" s="477" t="s">
        <v>533</v>
      </c>
      <c r="W155" s="482" t="s">
        <v>964</v>
      </c>
      <c r="X155" s="448" t="s">
        <v>624</v>
      </c>
      <c r="Y155" s="429" t="s">
        <v>929</v>
      </c>
      <c r="Z155" s="429" t="s">
        <v>961</v>
      </c>
      <c r="AA155" s="448" t="s">
        <v>923</v>
      </c>
      <c r="AC155" s="407"/>
    </row>
    <row r="156" spans="1:29" s="974" customFormat="1" ht="66" x14ac:dyDescent="0.25">
      <c r="A156" s="432"/>
      <c r="B156" s="980">
        <f>IFERROR(LOOKUP(2,1/ISNUMBER(SEARCH('[96]Kode Barang'!$I$2:$I$44,I156)),'[96]Kode Barang'!$B$2:$B$44),"")</f>
        <v>1</v>
      </c>
      <c r="C156" s="980">
        <f>IFERROR(LOOKUP(2,1/ISNUMBER(SEARCH('[96]Kode Barang'!$I$2:$I$44,I156)),'[96]Kode Barang'!$C$2:$C$44),"")</f>
        <v>1</v>
      </c>
      <c r="D156" s="980">
        <f>IFERROR(LOOKUP(2,1/ISNUMBER(SEARCH('[96]Kode Barang'!$I$2:$I$44,I156)),'[96]Kode Barang'!$D$2:$D$44),"")</f>
        <v>7</v>
      </c>
      <c r="E156" s="980">
        <f>IFERROR(LOOKUP(2,1/ISNUMBER(SEARCH('[96]Kode Barang'!$I$2:$I$44,I156)),'[96]Kode Barang'!$E$2:$E$44),"")</f>
        <v>1</v>
      </c>
      <c r="F156" s="980">
        <f>IFERROR(LOOKUP(2,1/ISNUMBER(SEARCH('[96]Kode Barang'!$I$2:$I$44,I156)),'[96]Kode Barang'!$F$2:$F$44),"")</f>
        <v>3</v>
      </c>
      <c r="G156" s="980">
        <f>IFERROR(LOOKUP(2,1/ISNUMBER(SEARCH('[96]Kode Barang'!$I$2:$I$44,I156)),'[96]Kode Barang'!$G$2:$G$44),"")</f>
        <v>6</v>
      </c>
      <c r="H156" s="980" t="str">
        <f>IFERROR(LOOKUP(2,1/ISNUMBER(SEARCH('[96]Kode Barang'!$I$2:$I$44,I156)),'[96]Kode Barang'!$H$2:$H$44),"")</f>
        <v>004</v>
      </c>
      <c r="I156" s="439" t="s">
        <v>8</v>
      </c>
      <c r="J156" s="545"/>
      <c r="K156" s="483"/>
      <c r="L156" s="982">
        <v>3</v>
      </c>
      <c r="M156" s="433" t="s">
        <v>523</v>
      </c>
      <c r="N156" s="428">
        <v>111700</v>
      </c>
      <c r="O156" s="434">
        <f t="shared" ref="O156" si="57">L156*N156</f>
        <v>335100</v>
      </c>
      <c r="P156" s="434">
        <v>0</v>
      </c>
      <c r="Q156" s="434">
        <f t="shared" ref="Q156" si="58">O156+P156</f>
        <v>335100</v>
      </c>
      <c r="R156" s="434">
        <f t="shared" ref="R156" si="59">Q156/L156</f>
        <v>111700</v>
      </c>
      <c r="S156" s="437" t="s">
        <v>970</v>
      </c>
      <c r="T156" s="477" t="s">
        <v>971</v>
      </c>
      <c r="U156" s="437" t="s">
        <v>518</v>
      </c>
      <c r="V156" s="477" t="s">
        <v>533</v>
      </c>
      <c r="W156" s="482" t="s">
        <v>956</v>
      </c>
      <c r="X156" s="448" t="s">
        <v>624</v>
      </c>
      <c r="Y156" s="429" t="s">
        <v>929</v>
      </c>
      <c r="Z156" s="429" t="s">
        <v>972</v>
      </c>
      <c r="AA156" s="448" t="s">
        <v>923</v>
      </c>
    </row>
    <row r="157" spans="1:29" s="381" customFormat="1" ht="57.75" customHeight="1" x14ac:dyDescent="0.25">
      <c r="A157" s="432"/>
      <c r="B157" s="980">
        <f>IFERROR(LOOKUP(2,1/ISNUMBER(SEARCH('[96]Kode Barang'!$I$2:$I$44,I157)),'[96]Kode Barang'!$B$2:$B$44),"")</f>
        <v>1</v>
      </c>
      <c r="C157" s="980">
        <f>IFERROR(LOOKUP(2,1/ISNUMBER(SEARCH('[96]Kode Barang'!$I$2:$I$44,I157)),'[96]Kode Barang'!$C$2:$C$44),"")</f>
        <v>1</v>
      </c>
      <c r="D157" s="980">
        <f>IFERROR(LOOKUP(2,1/ISNUMBER(SEARCH('[96]Kode Barang'!$I$2:$I$44,I157)),'[96]Kode Barang'!$D$2:$D$44),"")</f>
        <v>7</v>
      </c>
      <c r="E157" s="980">
        <f>IFERROR(LOOKUP(2,1/ISNUMBER(SEARCH('[96]Kode Barang'!$I$2:$I$44,I157)),'[96]Kode Barang'!$E$2:$E$44),"")</f>
        <v>1</v>
      </c>
      <c r="F157" s="980">
        <f>IFERROR(LOOKUP(2,1/ISNUMBER(SEARCH('[96]Kode Barang'!$I$2:$I$44,I157)),'[96]Kode Barang'!$F$2:$F$44),"")</f>
        <v>3</v>
      </c>
      <c r="G157" s="980">
        <f>IFERROR(LOOKUP(2,1/ISNUMBER(SEARCH('[96]Kode Barang'!$I$2:$I$44,I157)),'[96]Kode Barang'!$G$2:$G$44),"")</f>
        <v>6</v>
      </c>
      <c r="H157" s="980" t="str">
        <f>IFERROR(LOOKUP(2,1/ISNUMBER(SEARCH('[96]Kode Barang'!$I$2:$I$44,I157)),'[96]Kode Barang'!$H$2:$H$44),"")</f>
        <v>004</v>
      </c>
      <c r="I157" s="439" t="s">
        <v>8</v>
      </c>
      <c r="J157" s="545"/>
      <c r="K157" s="483"/>
      <c r="L157" s="982">
        <v>5</v>
      </c>
      <c r="M157" s="433" t="s">
        <v>523</v>
      </c>
      <c r="N157" s="428">
        <v>111700</v>
      </c>
      <c r="O157" s="434">
        <f t="shared" ref="O157:O158" si="60">L157*N157</f>
        <v>558500</v>
      </c>
      <c r="P157" s="434">
        <v>0</v>
      </c>
      <c r="Q157" s="434">
        <f t="shared" ref="Q157:Q158" si="61">O157+P157</f>
        <v>558500</v>
      </c>
      <c r="R157" s="434">
        <f t="shared" ref="R157:R158" si="62">Q157/L157</f>
        <v>111700</v>
      </c>
      <c r="S157" s="437" t="s">
        <v>970</v>
      </c>
      <c r="T157" s="477" t="s">
        <v>981</v>
      </c>
      <c r="U157" s="437" t="s">
        <v>518</v>
      </c>
      <c r="V157" s="477" t="s">
        <v>533</v>
      </c>
      <c r="W157" s="482" t="s">
        <v>982</v>
      </c>
      <c r="X157" s="448" t="s">
        <v>624</v>
      </c>
      <c r="Y157" s="429" t="s">
        <v>594</v>
      </c>
      <c r="Z157" s="429" t="s">
        <v>1085</v>
      </c>
      <c r="AA157" s="448" t="s">
        <v>1084</v>
      </c>
      <c r="AC157" s="407"/>
    </row>
    <row r="158" spans="1:29" s="974" customFormat="1" ht="66" x14ac:dyDescent="0.25">
      <c r="A158" s="432"/>
      <c r="B158" s="980">
        <f>IFERROR(LOOKUP(2,1/ISNUMBER(SEARCH('[96]Kode Barang'!$I$2:$I$44,I158)),'[96]Kode Barang'!$B$2:$B$44),"")</f>
        <v>1</v>
      </c>
      <c r="C158" s="980">
        <f>IFERROR(LOOKUP(2,1/ISNUMBER(SEARCH('[96]Kode Barang'!$I$2:$I$44,I158)),'[96]Kode Barang'!$C$2:$C$44),"")</f>
        <v>1</v>
      </c>
      <c r="D158" s="980">
        <f>IFERROR(LOOKUP(2,1/ISNUMBER(SEARCH('[96]Kode Barang'!$I$2:$I$44,I158)),'[96]Kode Barang'!$D$2:$D$44),"")</f>
        <v>7</v>
      </c>
      <c r="E158" s="980">
        <f>IFERROR(LOOKUP(2,1/ISNUMBER(SEARCH('[96]Kode Barang'!$I$2:$I$44,I158)),'[96]Kode Barang'!$E$2:$E$44),"")</f>
        <v>1</v>
      </c>
      <c r="F158" s="980">
        <f>IFERROR(LOOKUP(2,1/ISNUMBER(SEARCH('[96]Kode Barang'!$I$2:$I$44,I158)),'[96]Kode Barang'!$F$2:$F$44),"")</f>
        <v>3</v>
      </c>
      <c r="G158" s="980">
        <f>IFERROR(LOOKUP(2,1/ISNUMBER(SEARCH('[96]Kode Barang'!$I$2:$I$44,I158)),'[96]Kode Barang'!$G$2:$G$44),"")</f>
        <v>6</v>
      </c>
      <c r="H158" s="980" t="str">
        <f>IFERROR(LOOKUP(2,1/ISNUMBER(SEARCH('[96]Kode Barang'!$I$2:$I$44,I158)),'[96]Kode Barang'!$H$2:$H$44),"")</f>
        <v>004</v>
      </c>
      <c r="I158" s="439" t="s">
        <v>8</v>
      </c>
      <c r="J158" s="545"/>
      <c r="K158" s="483"/>
      <c r="L158" s="982">
        <v>4</v>
      </c>
      <c r="M158" s="433" t="s">
        <v>523</v>
      </c>
      <c r="N158" s="428">
        <v>111700</v>
      </c>
      <c r="O158" s="434">
        <f t="shared" si="60"/>
        <v>446800</v>
      </c>
      <c r="P158" s="434">
        <v>0</v>
      </c>
      <c r="Q158" s="434">
        <f t="shared" si="61"/>
        <v>446800</v>
      </c>
      <c r="R158" s="434">
        <f t="shared" si="62"/>
        <v>111700</v>
      </c>
      <c r="S158" s="437" t="s">
        <v>974</v>
      </c>
      <c r="T158" s="477" t="s">
        <v>973</v>
      </c>
      <c r="U158" s="437" t="s">
        <v>518</v>
      </c>
      <c r="V158" s="477" t="s">
        <v>533</v>
      </c>
      <c r="W158" s="482" t="s">
        <v>989</v>
      </c>
      <c r="X158" s="448" t="s">
        <v>624</v>
      </c>
      <c r="Y158" s="429" t="s">
        <v>929</v>
      </c>
      <c r="Z158" s="429" t="s">
        <v>991</v>
      </c>
      <c r="AA158" s="448" t="s">
        <v>983</v>
      </c>
    </row>
    <row r="159" spans="1:29" s="974" customFormat="1" ht="66" x14ac:dyDescent="0.25">
      <c r="A159" s="432"/>
      <c r="B159" s="980">
        <f>IFERROR(LOOKUP(2,1/ISNUMBER(SEARCH('[96]Kode Barang'!$I$2:$I$44,I159)),'[96]Kode Barang'!$B$2:$B$44),"")</f>
        <v>1</v>
      </c>
      <c r="C159" s="980">
        <f>IFERROR(LOOKUP(2,1/ISNUMBER(SEARCH('[96]Kode Barang'!$I$2:$I$44,I159)),'[96]Kode Barang'!$C$2:$C$44),"")</f>
        <v>1</v>
      </c>
      <c r="D159" s="980">
        <f>IFERROR(LOOKUP(2,1/ISNUMBER(SEARCH('[96]Kode Barang'!$I$2:$I$44,I159)),'[96]Kode Barang'!$D$2:$D$44),"")</f>
        <v>7</v>
      </c>
      <c r="E159" s="980">
        <f>IFERROR(LOOKUP(2,1/ISNUMBER(SEARCH('[96]Kode Barang'!$I$2:$I$44,I159)),'[96]Kode Barang'!$E$2:$E$44),"")</f>
        <v>1</v>
      </c>
      <c r="F159" s="980">
        <f>IFERROR(LOOKUP(2,1/ISNUMBER(SEARCH('[96]Kode Barang'!$I$2:$I$44,I159)),'[96]Kode Barang'!$F$2:$F$44),"")</f>
        <v>3</v>
      </c>
      <c r="G159" s="980">
        <f>IFERROR(LOOKUP(2,1/ISNUMBER(SEARCH('[96]Kode Barang'!$I$2:$I$44,I159)),'[96]Kode Barang'!$G$2:$G$44),"")</f>
        <v>6</v>
      </c>
      <c r="H159" s="980" t="str">
        <f>IFERROR(LOOKUP(2,1/ISNUMBER(SEARCH('[96]Kode Barang'!$I$2:$I$44,I159)),'[96]Kode Barang'!$H$2:$H$44),"")</f>
        <v>004</v>
      </c>
      <c r="I159" s="439" t="s">
        <v>8</v>
      </c>
      <c r="J159" s="545"/>
      <c r="K159" s="483"/>
      <c r="L159" s="982">
        <v>1</v>
      </c>
      <c r="M159" s="433" t="s">
        <v>523</v>
      </c>
      <c r="N159" s="428">
        <v>111700</v>
      </c>
      <c r="O159" s="434">
        <f t="shared" ref="O159" si="63">L159*N159</f>
        <v>111700</v>
      </c>
      <c r="P159" s="434">
        <v>0</v>
      </c>
      <c r="Q159" s="434">
        <f t="shared" ref="Q159" si="64">O159+P159</f>
        <v>111700</v>
      </c>
      <c r="R159" s="434">
        <f t="shared" ref="R159" si="65">Q159/L159</f>
        <v>111700</v>
      </c>
      <c r="S159" s="437" t="s">
        <v>974</v>
      </c>
      <c r="T159" s="477" t="s">
        <v>973</v>
      </c>
      <c r="U159" s="437" t="s">
        <v>518</v>
      </c>
      <c r="V159" s="477" t="s">
        <v>533</v>
      </c>
      <c r="W159" s="482" t="s">
        <v>989</v>
      </c>
      <c r="X159" s="448" t="s">
        <v>624</v>
      </c>
      <c r="Y159" s="429" t="s">
        <v>929</v>
      </c>
      <c r="Z159" s="429" t="s">
        <v>991</v>
      </c>
      <c r="AA159" s="448" t="s">
        <v>983</v>
      </c>
    </row>
    <row r="160" spans="1:29" s="974" customFormat="1" ht="66" x14ac:dyDescent="0.25">
      <c r="A160" s="432"/>
      <c r="B160" s="980">
        <f>IFERROR(LOOKUP(2,1/ISNUMBER(SEARCH('[96]Kode Barang'!$I$2:$I$44,I160)),'[96]Kode Barang'!$B$2:$B$44),"")</f>
        <v>1</v>
      </c>
      <c r="C160" s="980">
        <f>IFERROR(LOOKUP(2,1/ISNUMBER(SEARCH('[96]Kode Barang'!$I$2:$I$44,I160)),'[96]Kode Barang'!$C$2:$C$44),"")</f>
        <v>1</v>
      </c>
      <c r="D160" s="980">
        <f>IFERROR(LOOKUP(2,1/ISNUMBER(SEARCH('[96]Kode Barang'!$I$2:$I$44,I160)),'[96]Kode Barang'!$D$2:$D$44),"")</f>
        <v>7</v>
      </c>
      <c r="E160" s="980">
        <f>IFERROR(LOOKUP(2,1/ISNUMBER(SEARCH('[96]Kode Barang'!$I$2:$I$44,I160)),'[96]Kode Barang'!$E$2:$E$44),"")</f>
        <v>1</v>
      </c>
      <c r="F160" s="980">
        <f>IFERROR(LOOKUP(2,1/ISNUMBER(SEARCH('[96]Kode Barang'!$I$2:$I$44,I160)),'[96]Kode Barang'!$F$2:$F$44),"")</f>
        <v>3</v>
      </c>
      <c r="G160" s="980">
        <f>IFERROR(LOOKUP(2,1/ISNUMBER(SEARCH('[96]Kode Barang'!$I$2:$I$44,I160)),'[96]Kode Barang'!$G$2:$G$44),"")</f>
        <v>6</v>
      </c>
      <c r="H160" s="980" t="str">
        <f>IFERROR(LOOKUP(2,1/ISNUMBER(SEARCH('[96]Kode Barang'!$I$2:$I$44,I160)),'[96]Kode Barang'!$H$2:$H$44),"")</f>
        <v>004</v>
      </c>
      <c r="I160" s="439" t="s">
        <v>1000</v>
      </c>
      <c r="J160" s="545"/>
      <c r="K160" s="483"/>
      <c r="L160" s="982">
        <v>2</v>
      </c>
      <c r="M160" s="433" t="s">
        <v>7</v>
      </c>
      <c r="N160" s="428">
        <v>58800</v>
      </c>
      <c r="O160" s="434">
        <f t="shared" ref="O160" si="66">L160*N160</f>
        <v>117600</v>
      </c>
      <c r="P160" s="434">
        <v>0</v>
      </c>
      <c r="Q160" s="434">
        <f t="shared" ref="Q160" si="67">O160+P160</f>
        <v>117600</v>
      </c>
      <c r="R160" s="434">
        <f t="shared" ref="R160" si="68">Q160/L160</f>
        <v>58800</v>
      </c>
      <c r="S160" s="985" t="s">
        <v>994</v>
      </c>
      <c r="T160" s="477" t="s">
        <v>995</v>
      </c>
      <c r="U160" s="437" t="s">
        <v>518</v>
      </c>
      <c r="V160" s="477" t="s">
        <v>533</v>
      </c>
      <c r="W160" s="482" t="s">
        <v>998</v>
      </c>
      <c r="X160" s="448" t="s">
        <v>624</v>
      </c>
      <c r="Y160" s="429" t="s">
        <v>929</v>
      </c>
      <c r="Z160" s="429" t="s">
        <v>1001</v>
      </c>
      <c r="AA160" s="448" t="s">
        <v>983</v>
      </c>
    </row>
    <row r="161" spans="1:29" s="974" customFormat="1" ht="52.8" x14ac:dyDescent="0.25">
      <c r="A161" s="432"/>
      <c r="B161" s="980">
        <f>IFERROR(LOOKUP(2,1/ISNUMBER(SEARCH('[96]Kode Barang'!$I$2:$I$44,I161)),'[96]Kode Barang'!$B$2:$B$44),"")</f>
        <v>1</v>
      </c>
      <c r="C161" s="980">
        <f>IFERROR(LOOKUP(2,1/ISNUMBER(SEARCH('[96]Kode Barang'!$I$2:$I$44,I161)),'[96]Kode Barang'!$C$2:$C$44),"")</f>
        <v>1</v>
      </c>
      <c r="D161" s="980">
        <f>IFERROR(LOOKUP(2,1/ISNUMBER(SEARCH('[96]Kode Barang'!$I$2:$I$44,I161)),'[96]Kode Barang'!$D$2:$D$44),"")</f>
        <v>7</v>
      </c>
      <c r="E161" s="980">
        <f>IFERROR(LOOKUP(2,1/ISNUMBER(SEARCH('[96]Kode Barang'!$I$2:$I$44,I161)),'[96]Kode Barang'!$E$2:$E$44),"")</f>
        <v>1</v>
      </c>
      <c r="F161" s="980">
        <f>IFERROR(LOOKUP(2,1/ISNUMBER(SEARCH('[96]Kode Barang'!$I$2:$I$44,I161)),'[96]Kode Barang'!$F$2:$F$44),"")</f>
        <v>1</v>
      </c>
      <c r="G161" s="980">
        <f>IFERROR(LOOKUP(2,1/ISNUMBER(SEARCH('[96]Kode Barang'!$I$2:$I$44,I161)),'[96]Kode Barang'!$G$2:$G$44),"")</f>
        <v>1</v>
      </c>
      <c r="H161" s="980">
        <f>IFERROR(LOOKUP(2,1/ISNUMBER(SEARCH('[96]Kode Barang'!$I$2:$I$44,I161)),'[96]Kode Barang'!$H$2:$H$44),"")</f>
        <v>6</v>
      </c>
      <c r="I161" s="996" t="s">
        <v>1010</v>
      </c>
      <c r="J161" s="545"/>
      <c r="K161" s="483"/>
      <c r="L161" s="982">
        <v>1</v>
      </c>
      <c r="M161" s="433" t="s">
        <v>18</v>
      </c>
      <c r="N161" s="428">
        <v>276400</v>
      </c>
      <c r="O161" s="434">
        <f t="shared" ref="O161:O164" si="69">L161*N161</f>
        <v>276400</v>
      </c>
      <c r="P161" s="434">
        <v>0</v>
      </c>
      <c r="Q161" s="434">
        <f t="shared" ref="Q161" si="70">O161+P161</f>
        <v>276400</v>
      </c>
      <c r="R161" s="434">
        <f t="shared" ref="R161" si="71">Q161/L161</f>
        <v>276400</v>
      </c>
      <c r="S161" s="427" t="s">
        <v>1012</v>
      </c>
      <c r="T161" s="429" t="s">
        <v>1014</v>
      </c>
      <c r="U161" s="437" t="s">
        <v>518</v>
      </c>
      <c r="V161" s="477" t="s">
        <v>533</v>
      </c>
      <c r="W161" s="482" t="s">
        <v>1006</v>
      </c>
      <c r="X161" s="448" t="s">
        <v>624</v>
      </c>
      <c r="Y161" s="429" t="s">
        <v>929</v>
      </c>
      <c r="Z161" s="429" t="s">
        <v>1013</v>
      </c>
      <c r="AA161" s="448" t="s">
        <v>983</v>
      </c>
    </row>
    <row r="162" spans="1:29" s="381" customFormat="1" ht="57.75" customHeight="1" x14ac:dyDescent="0.25">
      <c r="A162" s="432"/>
      <c r="B162" s="980">
        <f>IFERROR(LOOKUP(2,1/ISNUMBER(SEARCH('[96]Kode Barang'!$I$2:$I$44,I162)),'[96]Kode Barang'!$B$2:$B$44),"")</f>
        <v>1</v>
      </c>
      <c r="C162" s="980">
        <f>IFERROR(LOOKUP(2,1/ISNUMBER(SEARCH('[96]Kode Barang'!$I$2:$I$44,I162)),'[96]Kode Barang'!$C$2:$C$44),"")</f>
        <v>1</v>
      </c>
      <c r="D162" s="980">
        <f>IFERROR(LOOKUP(2,1/ISNUMBER(SEARCH('[96]Kode Barang'!$I$2:$I$44,I162)),'[96]Kode Barang'!$D$2:$D$44),"")</f>
        <v>7</v>
      </c>
      <c r="E162" s="980">
        <f>IFERROR(LOOKUP(2,1/ISNUMBER(SEARCH('[96]Kode Barang'!$I$2:$I$44,I162)),'[96]Kode Barang'!$E$2:$E$44),"")</f>
        <v>1</v>
      </c>
      <c r="F162" s="980">
        <f>IFERROR(LOOKUP(2,1/ISNUMBER(SEARCH('[96]Kode Barang'!$I$2:$I$44,I162)),'[96]Kode Barang'!$F$2:$F$44),"")</f>
        <v>1</v>
      </c>
      <c r="G162" s="980">
        <f>IFERROR(LOOKUP(2,1/ISNUMBER(SEARCH('[96]Kode Barang'!$I$2:$I$44,I162)),'[96]Kode Barang'!$G$2:$G$44),"")</f>
        <v>1</v>
      </c>
      <c r="H162" s="980">
        <f>IFERROR(LOOKUP(2,1/ISNUMBER(SEARCH('[96]Kode Barang'!$I$2:$I$44,I162)),'[96]Kode Barang'!$H$2:$H$44),"")</f>
        <v>6</v>
      </c>
      <c r="I162" s="996" t="s">
        <v>1011</v>
      </c>
      <c r="J162" s="639"/>
      <c r="K162" s="637"/>
      <c r="L162" s="982">
        <v>1</v>
      </c>
      <c r="M162" s="433" t="s">
        <v>18</v>
      </c>
      <c r="N162" s="428">
        <v>411600</v>
      </c>
      <c r="O162" s="434">
        <f t="shared" si="69"/>
        <v>411600</v>
      </c>
      <c r="P162" s="434"/>
      <c r="Q162" s="434">
        <f t="shared" ref="Q162:Q164" si="72">O162+P162</f>
        <v>411600</v>
      </c>
      <c r="R162" s="434">
        <f t="shared" ref="R162:R164" si="73">Q162/L162</f>
        <v>411600</v>
      </c>
      <c r="S162" s="427" t="s">
        <v>1012</v>
      </c>
      <c r="T162" s="429" t="s">
        <v>1014</v>
      </c>
      <c r="U162" s="437" t="s">
        <v>518</v>
      </c>
      <c r="V162" s="477" t="s">
        <v>533</v>
      </c>
      <c r="W162" s="482" t="s">
        <v>1006</v>
      </c>
      <c r="X162" s="448" t="s">
        <v>624</v>
      </c>
      <c r="Y162" s="429" t="s">
        <v>929</v>
      </c>
      <c r="Z162" s="429" t="s">
        <v>1013</v>
      </c>
      <c r="AA162" s="448" t="s">
        <v>983</v>
      </c>
      <c r="AC162" s="407"/>
    </row>
    <row r="163" spans="1:29" s="381" customFormat="1" ht="57.75" customHeight="1" x14ac:dyDescent="0.25">
      <c r="A163" s="432"/>
      <c r="B163" s="980">
        <f>IFERROR(LOOKUP(2,1/ISNUMBER(SEARCH('[96]Kode Barang'!$I$2:$I$44,I163)),'[96]Kode Barang'!$B$2:$B$44),"")</f>
        <v>1</v>
      </c>
      <c r="C163" s="980">
        <f>IFERROR(LOOKUP(2,1/ISNUMBER(SEARCH('[96]Kode Barang'!$I$2:$I$44,I163)),'[96]Kode Barang'!$C$2:$C$44),"")</f>
        <v>1</v>
      </c>
      <c r="D163" s="980">
        <f>IFERROR(LOOKUP(2,1/ISNUMBER(SEARCH('[96]Kode Barang'!$I$2:$I$44,I163)),'[96]Kode Barang'!$D$2:$D$44),"")</f>
        <v>7</v>
      </c>
      <c r="E163" s="980">
        <f>IFERROR(LOOKUP(2,1/ISNUMBER(SEARCH('[96]Kode Barang'!$I$2:$I$44,I163)),'[96]Kode Barang'!$E$2:$E$44),"")</f>
        <v>1</v>
      </c>
      <c r="F163" s="980">
        <f>IFERROR(LOOKUP(2,1/ISNUMBER(SEARCH('[96]Kode Barang'!$I$2:$I$44,I163)),'[96]Kode Barang'!$F$2:$F$44),"")</f>
        <v>3</v>
      </c>
      <c r="G163" s="980">
        <f>IFERROR(LOOKUP(2,1/ISNUMBER(SEARCH('[96]Kode Barang'!$I$2:$I$44,I163)),'[96]Kode Barang'!$G$2:$G$44),"")</f>
        <v>6</v>
      </c>
      <c r="H163" s="980" t="str">
        <f>IFERROR(LOOKUP(2,1/ISNUMBER(SEARCH('[96]Kode Barang'!$I$2:$I$44,I163)),'[96]Kode Barang'!$H$2:$H$44),"")</f>
        <v>004</v>
      </c>
      <c r="I163" s="996" t="s">
        <v>1000</v>
      </c>
      <c r="J163" s="639"/>
      <c r="K163" s="637"/>
      <c r="L163" s="982">
        <v>3</v>
      </c>
      <c r="M163" s="433" t="s">
        <v>7</v>
      </c>
      <c r="N163" s="428">
        <v>58800</v>
      </c>
      <c r="O163" s="434">
        <f t="shared" si="69"/>
        <v>176400</v>
      </c>
      <c r="P163" s="434"/>
      <c r="Q163" s="434">
        <f t="shared" si="72"/>
        <v>176400</v>
      </c>
      <c r="R163" s="434">
        <f t="shared" si="73"/>
        <v>58800</v>
      </c>
      <c r="S163" s="427" t="s">
        <v>1012</v>
      </c>
      <c r="T163" s="429" t="s">
        <v>1014</v>
      </c>
      <c r="U163" s="437" t="s">
        <v>518</v>
      </c>
      <c r="V163" s="477" t="s">
        <v>533</v>
      </c>
      <c r="W163" s="482" t="s">
        <v>1006</v>
      </c>
      <c r="X163" s="448" t="s">
        <v>624</v>
      </c>
      <c r="Y163" s="429" t="s">
        <v>929</v>
      </c>
      <c r="Z163" s="429" t="s">
        <v>1013</v>
      </c>
      <c r="AA163" s="448" t="s">
        <v>983</v>
      </c>
      <c r="AC163" s="407"/>
    </row>
    <row r="164" spans="1:29" s="974" customFormat="1" ht="79.2" x14ac:dyDescent="0.25">
      <c r="A164" s="432"/>
      <c r="B164" s="980">
        <f>IFERROR(LOOKUP(2,1/ISNUMBER(SEARCH('[96]Kode Barang'!$I$2:$I$44,I164)),'[96]Kode Barang'!$B$2:$B$44),"")</f>
        <v>1</v>
      </c>
      <c r="C164" s="980">
        <f>IFERROR(LOOKUP(2,1/ISNUMBER(SEARCH('[96]Kode Barang'!$I$2:$I$44,I164)),'[96]Kode Barang'!$C$2:$C$44),"")</f>
        <v>1</v>
      </c>
      <c r="D164" s="980">
        <f>IFERROR(LOOKUP(2,1/ISNUMBER(SEARCH('[96]Kode Barang'!$I$2:$I$44,I164)),'[96]Kode Barang'!$D$2:$D$44),"")</f>
        <v>7</v>
      </c>
      <c r="E164" s="980">
        <f>IFERROR(LOOKUP(2,1/ISNUMBER(SEARCH('[96]Kode Barang'!$I$2:$I$44,I164)),'[96]Kode Barang'!$E$2:$E$44),"")</f>
        <v>1</v>
      </c>
      <c r="F164" s="980">
        <f>IFERROR(LOOKUP(2,1/ISNUMBER(SEARCH('[96]Kode Barang'!$I$2:$I$44,I164)),'[96]Kode Barang'!$F$2:$F$44),"")</f>
        <v>3</v>
      </c>
      <c r="G164" s="980">
        <f>IFERROR(LOOKUP(2,1/ISNUMBER(SEARCH('[96]Kode Barang'!$I$2:$I$44,I164)),'[96]Kode Barang'!$G$2:$G$44),"")</f>
        <v>6</v>
      </c>
      <c r="H164" s="980" t="str">
        <f>IFERROR(LOOKUP(2,1/ISNUMBER(SEARCH('[96]Kode Barang'!$I$2:$I$44,I164)),'[96]Kode Barang'!$H$2:$H$44),"")</f>
        <v>004</v>
      </c>
      <c r="I164" s="996" t="s">
        <v>8</v>
      </c>
      <c r="J164" s="545"/>
      <c r="K164" s="483"/>
      <c r="L164" s="982">
        <v>5</v>
      </c>
      <c r="M164" s="433" t="s">
        <v>523</v>
      </c>
      <c r="N164" s="428">
        <v>111700</v>
      </c>
      <c r="O164" s="434">
        <f t="shared" si="69"/>
        <v>558500</v>
      </c>
      <c r="P164" s="434">
        <v>0</v>
      </c>
      <c r="Q164" s="434">
        <f t="shared" si="72"/>
        <v>558500</v>
      </c>
      <c r="R164" s="434">
        <f t="shared" si="73"/>
        <v>111700</v>
      </c>
      <c r="S164" s="437" t="s">
        <v>542</v>
      </c>
      <c r="T164" s="477" t="s">
        <v>1019</v>
      </c>
      <c r="U164" s="437" t="s">
        <v>518</v>
      </c>
      <c r="V164" s="477" t="s">
        <v>533</v>
      </c>
      <c r="W164" s="482" t="s">
        <v>1020</v>
      </c>
      <c r="X164" s="448" t="s">
        <v>624</v>
      </c>
      <c r="Y164" s="429" t="s">
        <v>594</v>
      </c>
      <c r="Z164" s="429" t="s">
        <v>1018</v>
      </c>
      <c r="AA164" s="448" t="s">
        <v>541</v>
      </c>
    </row>
    <row r="165" spans="1:29" s="974" customFormat="1" ht="66" x14ac:dyDescent="0.25">
      <c r="A165" s="432"/>
      <c r="B165" s="980">
        <f>IFERROR(LOOKUP(2,1/ISNUMBER(SEARCH('[96]Kode Barang'!$I$2:$I$44,I165)),'[96]Kode Barang'!$B$2:$B$44),"")</f>
        <v>1</v>
      </c>
      <c r="C165" s="980">
        <f>IFERROR(LOOKUP(2,1/ISNUMBER(SEARCH('[96]Kode Barang'!$I$2:$I$44,I165)),'[96]Kode Barang'!$C$2:$C$44),"")</f>
        <v>1</v>
      </c>
      <c r="D165" s="980">
        <f>IFERROR(LOOKUP(2,1/ISNUMBER(SEARCH('[96]Kode Barang'!$I$2:$I$44,I165)),'[96]Kode Barang'!$D$2:$D$44),"")</f>
        <v>7</v>
      </c>
      <c r="E165" s="980">
        <f>IFERROR(LOOKUP(2,1/ISNUMBER(SEARCH('[96]Kode Barang'!$I$2:$I$44,I165)),'[96]Kode Barang'!$E$2:$E$44),"")</f>
        <v>1</v>
      </c>
      <c r="F165" s="980">
        <f>IFERROR(LOOKUP(2,1/ISNUMBER(SEARCH('[96]Kode Barang'!$I$2:$I$44,I165)),'[96]Kode Barang'!$F$2:$F$44),"")</f>
        <v>3</v>
      </c>
      <c r="G165" s="980">
        <f>IFERROR(LOOKUP(2,1/ISNUMBER(SEARCH('[96]Kode Barang'!$I$2:$I$44,I165)),'[96]Kode Barang'!$G$2:$G$44),"")</f>
        <v>6</v>
      </c>
      <c r="H165" s="980" t="str">
        <f>IFERROR(LOOKUP(2,1/ISNUMBER(SEARCH('[96]Kode Barang'!$I$2:$I$44,I165)),'[96]Kode Barang'!$H$2:$H$44),"")</f>
        <v>004</v>
      </c>
      <c r="I165" s="996" t="s">
        <v>8</v>
      </c>
      <c r="J165" s="545"/>
      <c r="K165" s="483"/>
      <c r="L165" s="982">
        <v>6</v>
      </c>
      <c r="M165" s="433" t="s">
        <v>523</v>
      </c>
      <c r="N165" s="428">
        <v>111700</v>
      </c>
      <c r="O165" s="434">
        <f t="shared" ref="O165" si="74">L165*N165</f>
        <v>670200</v>
      </c>
      <c r="P165" s="434">
        <v>0</v>
      </c>
      <c r="Q165" s="434">
        <f t="shared" ref="Q165" si="75">O165+P165</f>
        <v>670200</v>
      </c>
      <c r="R165" s="434">
        <f t="shared" ref="R165" si="76">Q165/L165</f>
        <v>111700</v>
      </c>
      <c r="S165" s="437" t="s">
        <v>543</v>
      </c>
      <c r="T165" s="477" t="s">
        <v>1023</v>
      </c>
      <c r="U165" s="437" t="s">
        <v>518</v>
      </c>
      <c r="V165" s="477" t="s">
        <v>533</v>
      </c>
      <c r="W165" s="482" t="s">
        <v>1020</v>
      </c>
      <c r="X165" s="448" t="s">
        <v>624</v>
      </c>
      <c r="Y165" s="429" t="s">
        <v>594</v>
      </c>
      <c r="Z165" s="429" t="s">
        <v>1026</v>
      </c>
      <c r="AA165" s="448" t="s">
        <v>541</v>
      </c>
    </row>
    <row r="166" spans="1:29" s="381" customFormat="1" ht="57.75" customHeight="1" x14ac:dyDescent="0.25">
      <c r="A166" s="432"/>
      <c r="B166" s="980">
        <f>IFERROR(LOOKUP(2,1/ISNUMBER(SEARCH('[96]Kode Barang'!$I$2:$I$44,I166)),'[96]Kode Barang'!$B$2:$B$44),"")</f>
        <v>1</v>
      </c>
      <c r="C166" s="980">
        <f>IFERROR(LOOKUP(2,1/ISNUMBER(SEARCH('[96]Kode Barang'!$I$2:$I$44,I166)),'[96]Kode Barang'!$C$2:$C$44),"")</f>
        <v>1</v>
      </c>
      <c r="D166" s="980">
        <f>IFERROR(LOOKUP(2,1/ISNUMBER(SEARCH('[96]Kode Barang'!$I$2:$I$44,I166)),'[96]Kode Barang'!$D$2:$D$44),"")</f>
        <v>7</v>
      </c>
      <c r="E166" s="980">
        <f>IFERROR(LOOKUP(2,1/ISNUMBER(SEARCH('[96]Kode Barang'!$I$2:$I$44,I166)),'[96]Kode Barang'!$E$2:$E$44),"")</f>
        <v>1</v>
      </c>
      <c r="F166" s="980">
        <f>IFERROR(LOOKUP(2,1/ISNUMBER(SEARCH('[96]Kode Barang'!$I$2:$I$44,I166)),'[96]Kode Barang'!$F$2:$F$44),"")</f>
        <v>3</v>
      </c>
      <c r="G166" s="980">
        <f>IFERROR(LOOKUP(2,1/ISNUMBER(SEARCH('[96]Kode Barang'!$I$2:$I$44,I166)),'[96]Kode Barang'!$G$2:$G$44),"")</f>
        <v>6</v>
      </c>
      <c r="H166" s="980" t="str">
        <f>IFERROR(LOOKUP(2,1/ISNUMBER(SEARCH('[96]Kode Barang'!$I$2:$I$44,I166)),'[96]Kode Barang'!$H$2:$H$44),"")</f>
        <v>004</v>
      </c>
      <c r="I166" s="439" t="s">
        <v>8</v>
      </c>
      <c r="J166" s="483"/>
      <c r="K166" s="637"/>
      <c r="L166" s="452">
        <v>3</v>
      </c>
      <c r="M166" s="433" t="s">
        <v>523</v>
      </c>
      <c r="N166" s="428">
        <v>111700</v>
      </c>
      <c r="O166" s="434">
        <f t="shared" ref="O166:O168" si="77">L166*N166</f>
        <v>335100</v>
      </c>
      <c r="P166" s="434">
        <v>0</v>
      </c>
      <c r="Q166" s="434">
        <f t="shared" ref="Q166:Q168" si="78">N166*L166</f>
        <v>335100</v>
      </c>
      <c r="R166" s="434">
        <f t="shared" ref="R166:R168" si="79">N166</f>
        <v>111700</v>
      </c>
      <c r="S166" s="444" t="s">
        <v>766</v>
      </c>
      <c r="T166" s="429" t="s">
        <v>767</v>
      </c>
      <c r="U166" s="560" t="s">
        <v>518</v>
      </c>
      <c r="V166" s="477" t="s">
        <v>533</v>
      </c>
      <c r="W166" s="482" t="s">
        <v>1051</v>
      </c>
      <c r="X166" s="448" t="s">
        <v>624</v>
      </c>
      <c r="Y166" s="429" t="s">
        <v>563</v>
      </c>
      <c r="Z166" s="429" t="s">
        <v>1052</v>
      </c>
      <c r="AA166" s="431" t="s">
        <v>540</v>
      </c>
      <c r="AC166" s="407"/>
    </row>
    <row r="167" spans="1:29" s="381" customFormat="1" ht="57.75" customHeight="1" x14ac:dyDescent="0.25">
      <c r="A167" s="432"/>
      <c r="B167" s="980">
        <f>IFERROR(LOOKUP(2,1/ISNUMBER(SEARCH('[96]Kode Barang'!$I$2:$I$44,I167)),'[96]Kode Barang'!$B$2:$B$44),"")</f>
        <v>1</v>
      </c>
      <c r="C167" s="980">
        <f>IFERROR(LOOKUP(2,1/ISNUMBER(SEARCH('[96]Kode Barang'!$I$2:$I$44,I167)),'[96]Kode Barang'!$C$2:$C$44),"")</f>
        <v>1</v>
      </c>
      <c r="D167" s="980">
        <f>IFERROR(LOOKUP(2,1/ISNUMBER(SEARCH('[96]Kode Barang'!$I$2:$I$44,I167)),'[96]Kode Barang'!$D$2:$D$44),"")</f>
        <v>7</v>
      </c>
      <c r="E167" s="980">
        <f>IFERROR(LOOKUP(2,1/ISNUMBER(SEARCH('[96]Kode Barang'!$I$2:$I$44,I167)),'[96]Kode Barang'!$E$2:$E$44),"")</f>
        <v>1</v>
      </c>
      <c r="F167" s="980">
        <f>IFERROR(LOOKUP(2,1/ISNUMBER(SEARCH('[96]Kode Barang'!$I$2:$I$44,I167)),'[96]Kode Barang'!$F$2:$F$44),"")</f>
        <v>3</v>
      </c>
      <c r="G167" s="980">
        <f>IFERROR(LOOKUP(2,1/ISNUMBER(SEARCH('[96]Kode Barang'!$I$2:$I$44,I167)),'[96]Kode Barang'!$G$2:$G$44),"")</f>
        <v>6</v>
      </c>
      <c r="H167" s="980">
        <f>IFERROR(LOOKUP(2,1/ISNUMBER(SEARCH('[96]Kode Barang'!$I$2:$I$44,I167)),'[96]Kode Barang'!$H$2:$H$44),"")</f>
        <v>6</v>
      </c>
      <c r="I167" s="439" t="s">
        <v>1166</v>
      </c>
      <c r="J167" s="483"/>
      <c r="K167" s="637"/>
      <c r="L167" s="959">
        <v>1</v>
      </c>
      <c r="M167" s="433" t="s">
        <v>525</v>
      </c>
      <c r="N167" s="428">
        <v>117600</v>
      </c>
      <c r="O167" s="434">
        <f t="shared" si="77"/>
        <v>117600</v>
      </c>
      <c r="P167" s="434"/>
      <c r="Q167" s="434">
        <f t="shared" si="78"/>
        <v>117600</v>
      </c>
      <c r="R167" s="434">
        <f t="shared" si="79"/>
        <v>117600</v>
      </c>
      <c r="S167" s="444" t="s">
        <v>766</v>
      </c>
      <c r="T167" s="429" t="s">
        <v>767</v>
      </c>
      <c r="U167" s="560" t="s">
        <v>518</v>
      </c>
      <c r="V167" s="477" t="s">
        <v>533</v>
      </c>
      <c r="W167" s="482" t="s">
        <v>1051</v>
      </c>
      <c r="X167" s="448" t="s">
        <v>624</v>
      </c>
      <c r="Y167" s="429" t="s">
        <v>563</v>
      </c>
      <c r="Z167" s="429" t="s">
        <v>1052</v>
      </c>
      <c r="AA167" s="431" t="s">
        <v>540</v>
      </c>
      <c r="AC167" s="407"/>
    </row>
    <row r="168" spans="1:29" s="381" customFormat="1" ht="57.75" customHeight="1" x14ac:dyDescent="0.25">
      <c r="A168" s="432"/>
      <c r="B168" s="980">
        <f>IFERROR(LOOKUP(2,1/ISNUMBER(SEARCH('[96]Kode Barang'!$I$2:$I$44,I168)),'[96]Kode Barang'!$B$2:$B$44),"")</f>
        <v>1</v>
      </c>
      <c r="C168" s="980">
        <f>IFERROR(LOOKUP(2,1/ISNUMBER(SEARCH('[96]Kode Barang'!$I$2:$I$44,I168)),'[96]Kode Barang'!$C$2:$C$44),"")</f>
        <v>1</v>
      </c>
      <c r="D168" s="980">
        <f>IFERROR(LOOKUP(2,1/ISNUMBER(SEARCH('[96]Kode Barang'!$I$2:$I$44,I168)),'[96]Kode Barang'!$D$2:$D$44),"")</f>
        <v>7</v>
      </c>
      <c r="E168" s="980">
        <f>IFERROR(LOOKUP(2,1/ISNUMBER(SEARCH('[96]Kode Barang'!$I$2:$I$44,I168)),'[96]Kode Barang'!$E$2:$E$44),"")</f>
        <v>1</v>
      </c>
      <c r="F168" s="980">
        <f>IFERROR(LOOKUP(2,1/ISNUMBER(SEARCH('[96]Kode Barang'!$I$2:$I$44,I168)),'[96]Kode Barang'!$F$2:$F$44),"")</f>
        <v>3</v>
      </c>
      <c r="G168" s="980">
        <f>IFERROR(LOOKUP(2,1/ISNUMBER(SEARCH('[96]Kode Barang'!$I$2:$I$44,I168)),'[96]Kode Barang'!$G$2:$G$44),"")</f>
        <v>6</v>
      </c>
      <c r="H168" s="980">
        <f>IFERROR(LOOKUP(2,1/ISNUMBER(SEARCH('[96]Kode Barang'!$I$2:$I$44,I168)),'[96]Kode Barang'!$H$2:$H$44),"")</f>
        <v>10</v>
      </c>
      <c r="I168" s="439" t="s">
        <v>876</v>
      </c>
      <c r="J168" s="483"/>
      <c r="K168" s="637"/>
      <c r="L168" s="452">
        <v>1</v>
      </c>
      <c r="M168" s="433" t="s">
        <v>525</v>
      </c>
      <c r="N168" s="428">
        <v>294000</v>
      </c>
      <c r="O168" s="434">
        <f t="shared" si="77"/>
        <v>294000</v>
      </c>
      <c r="P168" s="434"/>
      <c r="Q168" s="434">
        <f t="shared" si="78"/>
        <v>294000</v>
      </c>
      <c r="R168" s="434">
        <f t="shared" si="79"/>
        <v>294000</v>
      </c>
      <c r="S168" s="444" t="s">
        <v>766</v>
      </c>
      <c r="T168" s="429" t="s">
        <v>767</v>
      </c>
      <c r="U168" s="560" t="s">
        <v>518</v>
      </c>
      <c r="V168" s="477" t="s">
        <v>533</v>
      </c>
      <c r="W168" s="482" t="s">
        <v>1051</v>
      </c>
      <c r="X168" s="448" t="s">
        <v>624</v>
      </c>
      <c r="Y168" s="429" t="s">
        <v>563</v>
      </c>
      <c r="Z168" s="429" t="s">
        <v>1052</v>
      </c>
      <c r="AA168" s="431" t="s">
        <v>540</v>
      </c>
      <c r="AC168" s="407"/>
    </row>
    <row r="169" spans="1:29" s="381" customFormat="1" ht="57.75" customHeight="1" x14ac:dyDescent="0.25">
      <c r="A169" s="432"/>
      <c r="B169" s="980">
        <f>IFERROR(LOOKUP(2,1/ISNUMBER(SEARCH('[96]Kode Barang'!$I$2:$I$44,I169)),'[96]Kode Barang'!$B$2:$B$44),"")</f>
        <v>1</v>
      </c>
      <c r="C169" s="980">
        <f>IFERROR(LOOKUP(2,1/ISNUMBER(SEARCH('[96]Kode Barang'!$I$2:$I$44,I169)),'[96]Kode Barang'!$C$2:$C$44),"")</f>
        <v>1</v>
      </c>
      <c r="D169" s="980">
        <f>IFERROR(LOOKUP(2,1/ISNUMBER(SEARCH('[96]Kode Barang'!$I$2:$I$44,I169)),'[96]Kode Barang'!$D$2:$D$44),"")</f>
        <v>7</v>
      </c>
      <c r="E169" s="980">
        <f>IFERROR(LOOKUP(2,1/ISNUMBER(SEARCH('[96]Kode Barang'!$I$2:$I$44,I169)),'[96]Kode Barang'!$E$2:$E$44),"")</f>
        <v>1</v>
      </c>
      <c r="F169" s="980">
        <f>IFERROR(LOOKUP(2,1/ISNUMBER(SEARCH('[96]Kode Barang'!$I$2:$I$44,I169)),'[96]Kode Barang'!$F$2:$F$44),"")</f>
        <v>3</v>
      </c>
      <c r="G169" s="980">
        <f>IFERROR(LOOKUP(2,1/ISNUMBER(SEARCH('[96]Kode Barang'!$I$2:$I$44,I169)),'[96]Kode Barang'!$G$2:$G$44),"")</f>
        <v>6</v>
      </c>
      <c r="H169" s="980">
        <f>IFERROR(LOOKUP(2,1/ISNUMBER(SEARCH('[96]Kode Barang'!$I$2:$I$44,I169)),'[96]Kode Barang'!$H$2:$H$44),"")</f>
        <v>12</v>
      </c>
      <c r="I169" s="439" t="s">
        <v>1165</v>
      </c>
      <c r="J169" s="483"/>
      <c r="K169" s="637"/>
      <c r="L169" s="959">
        <v>1</v>
      </c>
      <c r="M169" s="433" t="s">
        <v>525</v>
      </c>
      <c r="N169" s="428">
        <v>235200</v>
      </c>
      <c r="O169" s="434">
        <f>L169*N169</f>
        <v>235200</v>
      </c>
      <c r="P169" s="434"/>
      <c r="Q169" s="434">
        <f>N169*L169</f>
        <v>235200</v>
      </c>
      <c r="R169" s="434">
        <f>N169</f>
        <v>235200</v>
      </c>
      <c r="S169" s="444" t="s">
        <v>766</v>
      </c>
      <c r="T169" s="429" t="s">
        <v>771</v>
      </c>
      <c r="U169" s="560" t="s">
        <v>518</v>
      </c>
      <c r="V169" s="477" t="s">
        <v>533</v>
      </c>
      <c r="W169" s="482" t="s">
        <v>1051</v>
      </c>
      <c r="X169" s="448" t="s">
        <v>624</v>
      </c>
      <c r="Y169" s="429" t="s">
        <v>563</v>
      </c>
      <c r="Z169" s="429" t="s">
        <v>1053</v>
      </c>
      <c r="AA169" s="431" t="s">
        <v>540</v>
      </c>
      <c r="AC169" s="407"/>
    </row>
    <row r="170" spans="1:29" s="381" customFormat="1" ht="57.75" customHeight="1" x14ac:dyDescent="0.25">
      <c r="A170" s="432"/>
      <c r="B170" s="980">
        <f>IFERROR(LOOKUP(2,1/ISNUMBER(SEARCH('[96]Kode Barang'!$I$2:$I$44,I170)),'[96]Kode Barang'!$B$2:$B$44),"")</f>
        <v>1</v>
      </c>
      <c r="C170" s="980">
        <f>IFERROR(LOOKUP(2,1/ISNUMBER(SEARCH('[96]Kode Barang'!$I$2:$I$44,I170)),'[96]Kode Barang'!$C$2:$C$44),"")</f>
        <v>1</v>
      </c>
      <c r="D170" s="980">
        <f>IFERROR(LOOKUP(2,1/ISNUMBER(SEARCH('[96]Kode Barang'!$I$2:$I$44,I170)),'[96]Kode Barang'!$D$2:$D$44),"")</f>
        <v>7</v>
      </c>
      <c r="E170" s="980">
        <f>IFERROR(LOOKUP(2,1/ISNUMBER(SEARCH('[96]Kode Barang'!$I$2:$I$44,I170)),'[96]Kode Barang'!$E$2:$E$44),"")</f>
        <v>1</v>
      </c>
      <c r="F170" s="980">
        <f>IFERROR(LOOKUP(2,1/ISNUMBER(SEARCH('[96]Kode Barang'!$I$2:$I$44,I170)),'[96]Kode Barang'!$F$2:$F$44),"")</f>
        <v>3</v>
      </c>
      <c r="G170" s="980">
        <f>IFERROR(LOOKUP(2,1/ISNUMBER(SEARCH('[96]Kode Barang'!$I$2:$I$44,I170)),'[96]Kode Barang'!$G$2:$G$44),"")</f>
        <v>6</v>
      </c>
      <c r="H170" s="980">
        <f>IFERROR(LOOKUP(2,1/ISNUMBER(SEARCH('[96]Kode Barang'!$I$2:$I$44,I170)),'[96]Kode Barang'!$H$2:$H$44),"")</f>
        <v>10</v>
      </c>
      <c r="I170" s="439" t="s">
        <v>1164</v>
      </c>
      <c r="J170" s="483"/>
      <c r="K170" s="637"/>
      <c r="L170" s="959">
        <v>1</v>
      </c>
      <c r="M170" s="433" t="s">
        <v>525</v>
      </c>
      <c r="N170" s="428">
        <v>294000</v>
      </c>
      <c r="O170" s="434">
        <f>L170*N170</f>
        <v>294000</v>
      </c>
      <c r="P170" s="434"/>
      <c r="Q170" s="434">
        <f>N170*L170</f>
        <v>294000</v>
      </c>
      <c r="R170" s="434">
        <f>N170</f>
        <v>294000</v>
      </c>
      <c r="S170" s="444" t="s">
        <v>766</v>
      </c>
      <c r="T170" s="429" t="s">
        <v>771</v>
      </c>
      <c r="U170" s="560" t="s">
        <v>518</v>
      </c>
      <c r="V170" s="477" t="s">
        <v>533</v>
      </c>
      <c r="W170" s="482" t="s">
        <v>1051</v>
      </c>
      <c r="X170" s="448" t="s">
        <v>624</v>
      </c>
      <c r="Y170" s="429" t="s">
        <v>563</v>
      </c>
      <c r="Z170" s="429" t="s">
        <v>1053</v>
      </c>
      <c r="AA170" s="431" t="s">
        <v>540</v>
      </c>
      <c r="AC170" s="407"/>
    </row>
    <row r="171" spans="1:29" s="381" customFormat="1" ht="57.75" customHeight="1" x14ac:dyDescent="0.25">
      <c r="A171" s="432"/>
      <c r="B171" s="980">
        <f>IFERROR(LOOKUP(2,1/ISNUMBER(SEARCH('[96]Kode Barang'!$I$2:$I$44,I171)),'[96]Kode Barang'!$B$2:$B$44),"")</f>
        <v>1</v>
      </c>
      <c r="C171" s="980">
        <f>IFERROR(LOOKUP(2,1/ISNUMBER(SEARCH('[96]Kode Barang'!$I$2:$I$44,I171)),'[96]Kode Barang'!$C$2:$C$44),"")</f>
        <v>1</v>
      </c>
      <c r="D171" s="980">
        <f>IFERROR(LOOKUP(2,1/ISNUMBER(SEARCH('[96]Kode Barang'!$I$2:$I$44,I171)),'[96]Kode Barang'!$D$2:$D$44),"")</f>
        <v>7</v>
      </c>
      <c r="E171" s="980">
        <f>IFERROR(LOOKUP(2,1/ISNUMBER(SEARCH('[96]Kode Barang'!$I$2:$I$44,I171)),'[96]Kode Barang'!$E$2:$E$44),"")</f>
        <v>1</v>
      </c>
      <c r="F171" s="980">
        <f>IFERROR(LOOKUP(2,1/ISNUMBER(SEARCH('[96]Kode Barang'!$I$2:$I$44,I171)),'[96]Kode Barang'!$F$2:$F$44),"")</f>
        <v>3</v>
      </c>
      <c r="G171" s="980">
        <f>IFERROR(LOOKUP(2,1/ISNUMBER(SEARCH('[96]Kode Barang'!$I$2:$I$44,I171)),'[96]Kode Barang'!$G$2:$G$44),"")</f>
        <v>6</v>
      </c>
      <c r="H171" s="980" t="str">
        <f>IFERROR(LOOKUP(2,1/ISNUMBER(SEARCH('[96]Kode Barang'!$I$2:$I$44,I171)),'[96]Kode Barang'!$H$2:$H$44),"")</f>
        <v>004</v>
      </c>
      <c r="I171" s="439" t="s">
        <v>600</v>
      </c>
      <c r="J171" s="483"/>
      <c r="K171" s="637"/>
      <c r="L171" s="959">
        <v>1</v>
      </c>
      <c r="M171" s="433" t="s">
        <v>525</v>
      </c>
      <c r="N171" s="428">
        <v>111700</v>
      </c>
      <c r="O171" s="434">
        <f>L171*N171</f>
        <v>111700</v>
      </c>
      <c r="P171" s="434"/>
      <c r="Q171" s="434">
        <f>N171*L171</f>
        <v>111700</v>
      </c>
      <c r="R171" s="434">
        <f>N171</f>
        <v>111700</v>
      </c>
      <c r="S171" s="444" t="s">
        <v>766</v>
      </c>
      <c r="T171" s="429" t="s">
        <v>771</v>
      </c>
      <c r="U171" s="560" t="s">
        <v>518</v>
      </c>
      <c r="V171" s="477" t="s">
        <v>533</v>
      </c>
      <c r="W171" s="482" t="s">
        <v>1051</v>
      </c>
      <c r="X171" s="448" t="s">
        <v>624</v>
      </c>
      <c r="Y171" s="429" t="s">
        <v>563</v>
      </c>
      <c r="Z171" s="429" t="s">
        <v>1053</v>
      </c>
      <c r="AA171" s="431" t="s">
        <v>540</v>
      </c>
      <c r="AC171" s="407"/>
    </row>
    <row r="172" spans="1:29" s="381" customFormat="1" ht="57.75" customHeight="1" x14ac:dyDescent="0.25">
      <c r="A172" s="432"/>
      <c r="B172" s="980">
        <f>IFERROR(LOOKUP(2,1/ISNUMBER(SEARCH('[96]Kode Barang'!$I$2:$I$44,I172)),'[96]Kode Barang'!$B$2:$B$44),"")</f>
        <v>1</v>
      </c>
      <c r="C172" s="980">
        <f>IFERROR(LOOKUP(2,1/ISNUMBER(SEARCH('[96]Kode Barang'!$I$2:$I$44,I172)),'[96]Kode Barang'!$C$2:$C$44),"")</f>
        <v>1</v>
      </c>
      <c r="D172" s="980">
        <f>IFERROR(LOOKUP(2,1/ISNUMBER(SEARCH('[96]Kode Barang'!$I$2:$I$44,I172)),'[96]Kode Barang'!$D$2:$D$44),"")</f>
        <v>7</v>
      </c>
      <c r="E172" s="980">
        <f>IFERROR(LOOKUP(2,1/ISNUMBER(SEARCH('[96]Kode Barang'!$I$2:$I$44,I172)),'[96]Kode Barang'!$E$2:$E$44),"")</f>
        <v>1</v>
      </c>
      <c r="F172" s="980">
        <f>IFERROR(LOOKUP(2,1/ISNUMBER(SEARCH('[96]Kode Barang'!$I$2:$I$44,I172)),'[96]Kode Barang'!$F$2:$F$44),"")</f>
        <v>3</v>
      </c>
      <c r="G172" s="980">
        <f>IFERROR(LOOKUP(2,1/ISNUMBER(SEARCH('[96]Kode Barang'!$I$2:$I$44,I172)),'[96]Kode Barang'!$G$2:$G$44),"")</f>
        <v>6</v>
      </c>
      <c r="H172" s="980" t="str">
        <f>IFERROR(LOOKUP(2,1/ISNUMBER(SEARCH('[96]Kode Barang'!$I$2:$I$44,I172)),'[96]Kode Barang'!$H$2:$H$44),"")</f>
        <v>004</v>
      </c>
      <c r="I172" s="439" t="s">
        <v>763</v>
      </c>
      <c r="J172" s="483"/>
      <c r="K172" s="637"/>
      <c r="L172" s="452">
        <v>4</v>
      </c>
      <c r="M172" s="433" t="s">
        <v>19</v>
      </c>
      <c r="N172" s="428">
        <v>111700</v>
      </c>
      <c r="O172" s="434">
        <f>L172*N172</f>
        <v>446800</v>
      </c>
      <c r="P172" s="434"/>
      <c r="Q172" s="434">
        <f>N172*L172</f>
        <v>446800</v>
      </c>
      <c r="R172" s="434">
        <f>N172</f>
        <v>111700</v>
      </c>
      <c r="S172" s="427" t="s">
        <v>1062</v>
      </c>
      <c r="T172" s="429" t="s">
        <v>1057</v>
      </c>
      <c r="U172" s="560" t="s">
        <v>1063</v>
      </c>
      <c r="V172" s="477" t="s">
        <v>533</v>
      </c>
      <c r="W172" s="482" t="s">
        <v>1015</v>
      </c>
      <c r="X172" s="448" t="s">
        <v>624</v>
      </c>
      <c r="Y172" s="429" t="s">
        <v>563</v>
      </c>
      <c r="Z172" s="429" t="s">
        <v>1086</v>
      </c>
      <c r="AA172" s="431" t="s">
        <v>923</v>
      </c>
      <c r="AC172" s="407"/>
    </row>
    <row r="173" spans="1:29" s="2" customFormat="1" ht="57.75" customHeight="1" x14ac:dyDescent="0.25">
      <c r="A173" s="432"/>
      <c r="B173" s="980">
        <f>IFERROR(LOOKUP(2,1/ISNUMBER(SEARCH('[96]Kode Barang'!$I$2:$I$44,I173)),'[96]Kode Barang'!$B$2:$B$44),"")</f>
        <v>1</v>
      </c>
      <c r="C173" s="980">
        <f>IFERROR(LOOKUP(2,1/ISNUMBER(SEARCH('[96]Kode Barang'!$I$2:$I$44,I173)),'[96]Kode Barang'!$C$2:$C$44),"")</f>
        <v>1</v>
      </c>
      <c r="D173" s="980">
        <f>IFERROR(LOOKUP(2,1/ISNUMBER(SEARCH('[96]Kode Barang'!$I$2:$I$44,I173)),'[96]Kode Barang'!$D$2:$D$44),"")</f>
        <v>7</v>
      </c>
      <c r="E173" s="980">
        <f>IFERROR(LOOKUP(2,1/ISNUMBER(SEARCH('[96]Kode Barang'!$I$2:$I$44,I173)),'[96]Kode Barang'!$E$2:$E$44),"")</f>
        <v>1</v>
      </c>
      <c r="F173" s="980">
        <f>IFERROR(LOOKUP(2,1/ISNUMBER(SEARCH('[96]Kode Barang'!$I$2:$I$44,I173)),'[96]Kode Barang'!$F$2:$F$44),"")</f>
        <v>3</v>
      </c>
      <c r="G173" s="980">
        <f>IFERROR(LOOKUP(2,1/ISNUMBER(SEARCH('[96]Kode Barang'!$I$2:$I$44,I173)),'[96]Kode Barang'!$G$2:$G$44),"")</f>
        <v>6</v>
      </c>
      <c r="H173" s="980" t="str">
        <f>IFERROR(LOOKUP(2,1/ISNUMBER(SEARCH('[96]Kode Barang'!$I$2:$I$44,I173)),'[96]Kode Barang'!$H$2:$H$44),"")</f>
        <v>004</v>
      </c>
      <c r="I173" s="439" t="s">
        <v>763</v>
      </c>
      <c r="J173" s="483"/>
      <c r="K173" s="637"/>
      <c r="L173" s="959">
        <v>10</v>
      </c>
      <c r="M173" s="433" t="s">
        <v>19</v>
      </c>
      <c r="N173" s="428">
        <v>111700</v>
      </c>
      <c r="O173" s="434">
        <f>L173*N173</f>
        <v>1117000</v>
      </c>
      <c r="P173" s="434"/>
      <c r="Q173" s="434">
        <f>N173*L173</f>
        <v>1117000</v>
      </c>
      <c r="R173" s="434">
        <f>N173</f>
        <v>111700</v>
      </c>
      <c r="S173" s="444" t="s">
        <v>680</v>
      </c>
      <c r="T173" s="429" t="s">
        <v>1067</v>
      </c>
      <c r="U173" s="560" t="s">
        <v>1068</v>
      </c>
      <c r="V173" s="477" t="s">
        <v>533</v>
      </c>
      <c r="W173" s="482" t="s">
        <v>1065</v>
      </c>
      <c r="X173" s="448" t="s">
        <v>624</v>
      </c>
      <c r="Y173" s="429" t="s">
        <v>563</v>
      </c>
      <c r="Z173" s="429" t="s">
        <v>1087</v>
      </c>
      <c r="AA173" s="431" t="s">
        <v>923</v>
      </c>
      <c r="AC173" s="973"/>
    </row>
    <row r="174" spans="1:29" s="381" customFormat="1" ht="40.200000000000003" customHeight="1" x14ac:dyDescent="0.25">
      <c r="A174" s="498"/>
      <c r="B174" s="967">
        <v>1</v>
      </c>
      <c r="C174" s="967">
        <v>1</v>
      </c>
      <c r="D174" s="967">
        <v>7</v>
      </c>
      <c r="E174" s="968">
        <v>1</v>
      </c>
      <c r="F174" s="969" t="s">
        <v>613</v>
      </c>
      <c r="G174" s="968">
        <v>7</v>
      </c>
      <c r="H174" s="970"/>
      <c r="I174" s="971" t="s">
        <v>615</v>
      </c>
      <c r="J174" s="496"/>
      <c r="K174" s="496"/>
      <c r="L174" s="450" t="e">
        <f>#REF!</f>
        <v>#REF!</v>
      </c>
      <c r="M174" s="450"/>
      <c r="N174" s="450"/>
      <c r="O174" s="436">
        <f>SUM(O175:O187)</f>
        <v>1092100</v>
      </c>
      <c r="P174" s="436"/>
      <c r="Q174" s="436">
        <f t="shared" ref="Q174:Q187" si="80">O174+P174</f>
        <v>1092100</v>
      </c>
      <c r="R174" s="436"/>
      <c r="S174" s="480"/>
      <c r="T174" s="471"/>
      <c r="U174" s="471"/>
      <c r="V174" s="471"/>
      <c r="W174" s="497"/>
      <c r="X174" s="498"/>
      <c r="Y174" s="471"/>
      <c r="Z174" s="471"/>
      <c r="AA174" s="475"/>
      <c r="AC174" s="407"/>
    </row>
    <row r="175" spans="1:29" s="974" customFormat="1" ht="39.6" x14ac:dyDescent="0.25">
      <c r="A175" s="463"/>
      <c r="B175" s="980">
        <f>IFERROR(LOOKUP(2,1/ISNUMBER(SEARCH('[96]Kode Barang'!$I$2:$I$44,I175)),'[96]Kode Barang'!$B$2:$B$44),"")</f>
        <v>1</v>
      </c>
      <c r="C175" s="980">
        <f>IFERROR(LOOKUP(2,1/ISNUMBER(SEARCH('[96]Kode Barang'!$I$2:$I$44,I175)),'[96]Kode Barang'!$C$2:$C$44),"")</f>
        <v>1</v>
      </c>
      <c r="D175" s="980">
        <f>IFERROR(LOOKUP(2,1/ISNUMBER(SEARCH('[96]Kode Barang'!$I$2:$I$44,I175)),'[96]Kode Barang'!$D$2:$D$44),"")</f>
        <v>7</v>
      </c>
      <c r="E175" s="980">
        <f>IFERROR(LOOKUP(2,1/ISNUMBER(SEARCH('[96]Kode Barang'!$I$2:$I$44,I175)),'[96]Kode Barang'!$E$2:$E$44),"")</f>
        <v>1</v>
      </c>
      <c r="F175" s="980">
        <f>IFERROR(LOOKUP(2,1/ISNUMBER(SEARCH('[96]Kode Barang'!$I$2:$I$44,I175)),'[96]Kode Barang'!$F$2:$F$44),"")</f>
        <v>3</v>
      </c>
      <c r="G175" s="980">
        <f>IFERROR(LOOKUP(2,1/ISNUMBER(SEARCH('[96]Kode Barang'!$I$2:$I$44,I175)),'[96]Kode Barang'!$G$2:$G$44),"")</f>
        <v>7</v>
      </c>
      <c r="H175" s="980">
        <f>IFERROR(LOOKUP(2,1/ISNUMBER(SEARCH('[96]Kode Barang'!$I$2:$I$44,I175)),'[96]Kode Barang'!$H$2:$H$44),"")</f>
        <v>1</v>
      </c>
      <c r="I175" s="988" t="s">
        <v>576</v>
      </c>
      <c r="J175" s="989"/>
      <c r="K175" s="989"/>
      <c r="L175" s="990">
        <v>4</v>
      </c>
      <c r="M175" s="990" t="s">
        <v>18</v>
      </c>
      <c r="N175" s="991">
        <v>58000</v>
      </c>
      <c r="O175" s="992">
        <f t="shared" ref="O175" si="81">L175*N175</f>
        <v>232000</v>
      </c>
      <c r="P175" s="571"/>
      <c r="Q175" s="571">
        <f t="shared" si="80"/>
        <v>232000</v>
      </c>
      <c r="R175" s="571">
        <f t="shared" ref="R175" si="82">Q175/L175</f>
        <v>58000</v>
      </c>
      <c r="S175" s="571" t="s">
        <v>575</v>
      </c>
      <c r="T175" s="993" t="s">
        <v>574</v>
      </c>
      <c r="U175" s="437" t="s">
        <v>520</v>
      </c>
      <c r="V175" s="477" t="s">
        <v>68</v>
      </c>
      <c r="W175" s="482" t="s">
        <v>1035</v>
      </c>
      <c r="X175" s="448" t="s">
        <v>624</v>
      </c>
      <c r="Y175" s="429" t="s">
        <v>596</v>
      </c>
      <c r="Z175" s="429" t="s">
        <v>1069</v>
      </c>
      <c r="AA175" s="448" t="s">
        <v>60</v>
      </c>
    </row>
    <row r="176" spans="1:29" s="974" customFormat="1" ht="39.6" x14ac:dyDescent="0.25">
      <c r="A176" s="463"/>
      <c r="B176" s="980">
        <f>IFERROR(LOOKUP(2,1/ISNUMBER(SEARCH('[96]Kode Barang'!$I$2:$I$44,I176)),'[96]Kode Barang'!$B$2:$B$44),"")</f>
        <v>1</v>
      </c>
      <c r="C176" s="980">
        <f>IFERROR(LOOKUP(2,1/ISNUMBER(SEARCH('[96]Kode Barang'!$I$2:$I$44,I176)),'[96]Kode Barang'!$C$2:$C$44),"")</f>
        <v>1</v>
      </c>
      <c r="D176" s="980">
        <f>IFERROR(LOOKUP(2,1/ISNUMBER(SEARCH('[96]Kode Barang'!$I$2:$I$44,I176)),'[96]Kode Barang'!$D$2:$D$44),"")</f>
        <v>7</v>
      </c>
      <c r="E176" s="980">
        <f>IFERROR(LOOKUP(2,1/ISNUMBER(SEARCH('[96]Kode Barang'!$I$2:$I$44,I176)),'[96]Kode Barang'!$E$2:$E$44),"")</f>
        <v>1</v>
      </c>
      <c r="F176" s="980">
        <f>IFERROR(LOOKUP(2,1/ISNUMBER(SEARCH('[96]Kode Barang'!$I$2:$I$44,I176)),'[96]Kode Barang'!$F$2:$F$44),"")</f>
        <v>3</v>
      </c>
      <c r="G176" s="980">
        <f>IFERROR(LOOKUP(2,1/ISNUMBER(SEARCH('[96]Kode Barang'!$I$2:$I$44,I176)),'[96]Kode Barang'!$G$2:$G$44),"")</f>
        <v>7</v>
      </c>
      <c r="H176" s="980">
        <f>IFERROR(LOOKUP(2,1/ISNUMBER(SEARCH('[96]Kode Barang'!$I$2:$I$44,I176)),'[96]Kode Barang'!$H$2:$H$44),"")</f>
        <v>15</v>
      </c>
      <c r="I176" s="988" t="s">
        <v>11</v>
      </c>
      <c r="J176" s="989"/>
      <c r="K176" s="989"/>
      <c r="L176" s="990">
        <v>2</v>
      </c>
      <c r="M176" s="990" t="s">
        <v>584</v>
      </c>
      <c r="N176" s="991">
        <v>11200</v>
      </c>
      <c r="O176" s="992">
        <f t="shared" ref="O176" si="83">L176*N176</f>
        <v>22400</v>
      </c>
      <c r="P176" s="571"/>
      <c r="Q176" s="571">
        <f t="shared" ref="Q176" si="84">O176+P176</f>
        <v>22400</v>
      </c>
      <c r="R176" s="571">
        <f t="shared" ref="R176" si="85">Q176/L176</f>
        <v>11200</v>
      </c>
      <c r="S176" s="571" t="s">
        <v>575</v>
      </c>
      <c r="T176" s="993" t="s">
        <v>574</v>
      </c>
      <c r="U176" s="437" t="s">
        <v>520</v>
      </c>
      <c r="V176" s="477" t="s">
        <v>68</v>
      </c>
      <c r="W176" s="482" t="s">
        <v>1035</v>
      </c>
      <c r="X176" s="448" t="s">
        <v>624</v>
      </c>
      <c r="Y176" s="429" t="s">
        <v>596</v>
      </c>
      <c r="Z176" s="429" t="s">
        <v>1069</v>
      </c>
      <c r="AA176" s="448" t="s">
        <v>60</v>
      </c>
    </row>
    <row r="177" spans="1:29" s="974" customFormat="1" ht="39.6" x14ac:dyDescent="0.25">
      <c r="A177" s="463"/>
      <c r="B177" s="980">
        <f>IFERROR(LOOKUP(2,1/ISNUMBER(SEARCH('[96]Kode Barang'!$I$2:$I$44,I177)),'[96]Kode Barang'!$B$2:$B$44),"")</f>
        <v>1</v>
      </c>
      <c r="C177" s="980">
        <f>IFERROR(LOOKUP(2,1/ISNUMBER(SEARCH('[96]Kode Barang'!$I$2:$I$44,I177)),'[96]Kode Barang'!$C$2:$C$44),"")</f>
        <v>1</v>
      </c>
      <c r="D177" s="980">
        <f>IFERROR(LOOKUP(2,1/ISNUMBER(SEARCH('[96]Kode Barang'!$I$2:$I$44,I177)),'[96]Kode Barang'!$D$2:$D$44),"")</f>
        <v>7</v>
      </c>
      <c r="E177" s="980">
        <f>IFERROR(LOOKUP(2,1/ISNUMBER(SEARCH('[96]Kode Barang'!$I$2:$I$44,I177)),'[96]Kode Barang'!$E$2:$E$44),"")</f>
        <v>1</v>
      </c>
      <c r="F177" s="980">
        <f>IFERROR(LOOKUP(2,1/ISNUMBER(SEARCH('[96]Kode Barang'!$I$2:$I$44,I177)),'[96]Kode Barang'!$F$2:$F$44),"")</f>
        <v>3</v>
      </c>
      <c r="G177" s="980">
        <f>IFERROR(LOOKUP(2,1/ISNUMBER(SEARCH('[96]Kode Barang'!$I$2:$I$44,I177)),'[96]Kode Barang'!$G$2:$G$44),"")</f>
        <v>7</v>
      </c>
      <c r="H177" s="980">
        <f>IFERROR(LOOKUP(2,1/ISNUMBER(SEARCH('[96]Kode Barang'!$I$2:$I$44,I177)),'[96]Kode Barang'!$H$2:$H$44),"")</f>
        <v>2</v>
      </c>
      <c r="I177" s="988" t="s">
        <v>1039</v>
      </c>
      <c r="J177" s="989"/>
      <c r="K177" s="989"/>
      <c r="L177" s="990">
        <v>3</v>
      </c>
      <c r="M177" s="990" t="s">
        <v>526</v>
      </c>
      <c r="N177" s="991">
        <v>20900</v>
      </c>
      <c r="O177" s="992">
        <f t="shared" ref="O177" si="86">L177*N177</f>
        <v>62700</v>
      </c>
      <c r="P177" s="571"/>
      <c r="Q177" s="571">
        <f t="shared" si="80"/>
        <v>62700</v>
      </c>
      <c r="R177" s="571">
        <f t="shared" ref="R177" si="87">Q177/L177</f>
        <v>20900</v>
      </c>
      <c r="S177" s="571" t="s">
        <v>575</v>
      </c>
      <c r="T177" s="993" t="s">
        <v>574</v>
      </c>
      <c r="U177" s="437" t="s">
        <v>520</v>
      </c>
      <c r="V177" s="477" t="s">
        <v>68</v>
      </c>
      <c r="W177" s="482" t="s">
        <v>1035</v>
      </c>
      <c r="X177" s="448" t="s">
        <v>624</v>
      </c>
      <c r="Y177" s="429" t="s">
        <v>596</v>
      </c>
      <c r="Z177" s="429" t="s">
        <v>1069</v>
      </c>
      <c r="AA177" s="448" t="s">
        <v>60</v>
      </c>
    </row>
    <row r="178" spans="1:29" s="974" customFormat="1" ht="39.6" x14ac:dyDescent="0.25">
      <c r="A178" s="463"/>
      <c r="B178" s="980">
        <f>IFERROR(LOOKUP(2,1/ISNUMBER(SEARCH('[96]Kode Barang'!$I$2:$I$44,I178)),'[96]Kode Barang'!$B$2:$B$44),"")</f>
        <v>1</v>
      </c>
      <c r="C178" s="980">
        <f>IFERROR(LOOKUP(2,1/ISNUMBER(SEARCH('[96]Kode Barang'!$I$2:$I$44,I178)),'[96]Kode Barang'!$C$2:$C$44),"")</f>
        <v>1</v>
      </c>
      <c r="D178" s="980">
        <f>IFERROR(LOOKUP(2,1/ISNUMBER(SEARCH('[96]Kode Barang'!$I$2:$I$44,I178)),'[96]Kode Barang'!$D$2:$D$44),"")</f>
        <v>7</v>
      </c>
      <c r="E178" s="980">
        <f>IFERROR(LOOKUP(2,1/ISNUMBER(SEARCH('[96]Kode Barang'!$I$2:$I$44,I178)),'[96]Kode Barang'!$E$2:$E$44),"")</f>
        <v>1</v>
      </c>
      <c r="F178" s="980">
        <f>IFERROR(LOOKUP(2,1/ISNUMBER(SEARCH('[96]Kode Barang'!$I$2:$I$44,I178)),'[96]Kode Barang'!$F$2:$F$44),"")</f>
        <v>3</v>
      </c>
      <c r="G178" s="980">
        <f>IFERROR(LOOKUP(2,1/ISNUMBER(SEARCH('[96]Kode Barang'!$I$2:$I$44,I178)),'[96]Kode Barang'!$G$2:$G$44),"")</f>
        <v>7</v>
      </c>
      <c r="H178" s="980">
        <f>IFERROR(LOOKUP(2,1/ISNUMBER(SEARCH('[96]Kode Barang'!$I$2:$I$44,I178)),'[96]Kode Barang'!$H$2:$H$44),"")</f>
        <v>2</v>
      </c>
      <c r="I178" s="988" t="s">
        <v>10</v>
      </c>
      <c r="J178" s="989"/>
      <c r="K178" s="989"/>
      <c r="L178" s="990">
        <v>1</v>
      </c>
      <c r="M178" s="990" t="s">
        <v>526</v>
      </c>
      <c r="N178" s="991">
        <v>27200</v>
      </c>
      <c r="O178" s="992">
        <f t="shared" ref="O178" si="88">L178*N178</f>
        <v>27200</v>
      </c>
      <c r="P178" s="571"/>
      <c r="Q178" s="571">
        <f t="shared" ref="Q178" si="89">O178+P178</f>
        <v>27200</v>
      </c>
      <c r="R178" s="571">
        <f t="shared" ref="R178" si="90">Q178/L178</f>
        <v>27200</v>
      </c>
      <c r="S178" s="571" t="s">
        <v>575</v>
      </c>
      <c r="T178" s="993" t="s">
        <v>574</v>
      </c>
      <c r="U178" s="437" t="s">
        <v>520</v>
      </c>
      <c r="V178" s="477" t="s">
        <v>68</v>
      </c>
      <c r="W178" s="482" t="s">
        <v>1035</v>
      </c>
      <c r="X178" s="448" t="s">
        <v>624</v>
      </c>
      <c r="Y178" s="429" t="s">
        <v>596</v>
      </c>
      <c r="Z178" s="429" t="s">
        <v>1069</v>
      </c>
      <c r="AA178" s="448" t="s">
        <v>60</v>
      </c>
    </row>
    <row r="179" spans="1:29" s="974" customFormat="1" ht="39.6" x14ac:dyDescent="0.25">
      <c r="A179" s="463"/>
      <c r="B179" s="980">
        <f>IFERROR(LOOKUP(2,1/ISNUMBER(SEARCH('[96]Kode Barang'!$I$2:$I$44,I179)),'[96]Kode Barang'!$B$2:$B$44),"")</f>
        <v>1</v>
      </c>
      <c r="C179" s="980">
        <f>IFERROR(LOOKUP(2,1/ISNUMBER(SEARCH('[96]Kode Barang'!$I$2:$I$44,I179)),'[96]Kode Barang'!$C$2:$C$44),"")</f>
        <v>1</v>
      </c>
      <c r="D179" s="980">
        <f>IFERROR(LOOKUP(2,1/ISNUMBER(SEARCH('[96]Kode Barang'!$I$2:$I$44,I179)),'[96]Kode Barang'!$D$2:$D$44),"")</f>
        <v>7</v>
      </c>
      <c r="E179" s="980">
        <f>IFERROR(LOOKUP(2,1/ISNUMBER(SEARCH('[96]Kode Barang'!$I$2:$I$44,I179)),'[96]Kode Barang'!$E$2:$E$44),"")</f>
        <v>1</v>
      </c>
      <c r="F179" s="980">
        <f>IFERROR(LOOKUP(2,1/ISNUMBER(SEARCH('[96]Kode Barang'!$I$2:$I$44,I179)),'[96]Kode Barang'!$F$2:$F$44),"")</f>
        <v>3</v>
      </c>
      <c r="G179" s="980">
        <f>IFERROR(LOOKUP(2,1/ISNUMBER(SEARCH('[96]Kode Barang'!$I$2:$I$44,I179)),'[96]Kode Barang'!$G$2:$G$44),"")</f>
        <v>7</v>
      </c>
      <c r="H179" s="980">
        <f>IFERROR(LOOKUP(2,1/ISNUMBER(SEARCH('[96]Kode Barang'!$I$2:$I$44,I179)),'[96]Kode Barang'!$H$2:$H$44),"")</f>
        <v>3</v>
      </c>
      <c r="I179" s="988" t="s">
        <v>1040</v>
      </c>
      <c r="J179" s="989"/>
      <c r="K179" s="989"/>
      <c r="L179" s="990">
        <v>2</v>
      </c>
      <c r="M179" s="990" t="s">
        <v>18</v>
      </c>
      <c r="N179" s="991">
        <v>24600</v>
      </c>
      <c r="O179" s="992">
        <f t="shared" ref="O179" si="91">L179*N179</f>
        <v>49200</v>
      </c>
      <c r="P179" s="571"/>
      <c r="Q179" s="571">
        <f t="shared" si="80"/>
        <v>49200</v>
      </c>
      <c r="R179" s="571">
        <f t="shared" ref="R179" si="92">Q179/L179</f>
        <v>24600</v>
      </c>
      <c r="S179" s="571" t="s">
        <v>575</v>
      </c>
      <c r="T179" s="993" t="s">
        <v>574</v>
      </c>
      <c r="U179" s="437" t="s">
        <v>520</v>
      </c>
      <c r="V179" s="477" t="s">
        <v>68</v>
      </c>
      <c r="W179" s="482" t="s">
        <v>1035</v>
      </c>
      <c r="X179" s="448" t="s">
        <v>624</v>
      </c>
      <c r="Y179" s="429" t="s">
        <v>596</v>
      </c>
      <c r="Z179" s="429" t="s">
        <v>1069</v>
      </c>
      <c r="AA179" s="448" t="s">
        <v>60</v>
      </c>
    </row>
    <row r="180" spans="1:29" s="974" customFormat="1" ht="39.6" x14ac:dyDescent="0.25">
      <c r="A180" s="463"/>
      <c r="B180" s="980">
        <f>IFERROR(LOOKUP(2,1/ISNUMBER(SEARCH('[96]Kode Barang'!$I$2:$I$44,I180)),'[96]Kode Barang'!$B$2:$B$44),"")</f>
        <v>1</v>
      </c>
      <c r="C180" s="980">
        <f>IFERROR(LOOKUP(2,1/ISNUMBER(SEARCH('[96]Kode Barang'!$I$2:$I$44,I180)),'[96]Kode Barang'!$C$2:$C$44),"")</f>
        <v>1</v>
      </c>
      <c r="D180" s="980">
        <f>IFERROR(LOOKUP(2,1/ISNUMBER(SEARCH('[96]Kode Barang'!$I$2:$I$44,I180)),'[96]Kode Barang'!$D$2:$D$44),"")</f>
        <v>7</v>
      </c>
      <c r="E180" s="980">
        <f>IFERROR(LOOKUP(2,1/ISNUMBER(SEARCH('[96]Kode Barang'!$I$2:$I$44,I180)),'[96]Kode Barang'!$E$2:$E$44),"")</f>
        <v>1</v>
      </c>
      <c r="F180" s="980">
        <f>IFERROR(LOOKUP(2,1/ISNUMBER(SEARCH('[96]Kode Barang'!$I$2:$I$44,I180)),'[96]Kode Barang'!$F$2:$F$44),"")</f>
        <v>3</v>
      </c>
      <c r="G180" s="980">
        <f>IFERROR(LOOKUP(2,1/ISNUMBER(SEARCH('[96]Kode Barang'!$I$2:$I$44,I180)),'[96]Kode Barang'!$G$2:$G$44),"")</f>
        <v>7</v>
      </c>
      <c r="H180" s="980">
        <f>IFERROR(LOOKUP(2,1/ISNUMBER(SEARCH('[96]Kode Barang'!$I$2:$I$44,I180)),'[96]Kode Barang'!$H$2:$H$44),"")</f>
        <v>1</v>
      </c>
      <c r="I180" s="988" t="s">
        <v>534</v>
      </c>
      <c r="J180" s="989"/>
      <c r="K180" s="989"/>
      <c r="L180" s="990">
        <v>2</v>
      </c>
      <c r="M180" s="990" t="s">
        <v>18</v>
      </c>
      <c r="N180" s="991">
        <v>48000</v>
      </c>
      <c r="O180" s="992">
        <f t="shared" ref="O180" si="93">L180*N180</f>
        <v>96000</v>
      </c>
      <c r="P180" s="571"/>
      <c r="Q180" s="571">
        <f t="shared" ref="Q180" si="94">O180+P180</f>
        <v>96000</v>
      </c>
      <c r="R180" s="571">
        <f t="shared" ref="R180" si="95">Q180/L180</f>
        <v>48000</v>
      </c>
      <c r="S180" s="571" t="s">
        <v>575</v>
      </c>
      <c r="T180" s="993" t="s">
        <v>574</v>
      </c>
      <c r="U180" s="437" t="s">
        <v>520</v>
      </c>
      <c r="V180" s="477" t="s">
        <v>68</v>
      </c>
      <c r="W180" s="482" t="s">
        <v>1035</v>
      </c>
      <c r="X180" s="448" t="s">
        <v>624</v>
      </c>
      <c r="Y180" s="429" t="s">
        <v>596</v>
      </c>
      <c r="Z180" s="429" t="s">
        <v>1069</v>
      </c>
      <c r="AA180" s="448" t="s">
        <v>60</v>
      </c>
    </row>
    <row r="181" spans="1:29" s="974" customFormat="1" ht="39.6" x14ac:dyDescent="0.25">
      <c r="A181" s="463"/>
      <c r="B181" s="980">
        <f>IFERROR(LOOKUP(2,1/ISNUMBER(SEARCH('[96]Kode Barang'!$I$2:$I$44,I181)),'[96]Kode Barang'!$B$2:$B$44),"")</f>
        <v>1</v>
      </c>
      <c r="C181" s="980">
        <f>IFERROR(LOOKUP(2,1/ISNUMBER(SEARCH('[96]Kode Barang'!$I$2:$I$44,I181)),'[96]Kode Barang'!$C$2:$C$44),"")</f>
        <v>1</v>
      </c>
      <c r="D181" s="980">
        <f>IFERROR(LOOKUP(2,1/ISNUMBER(SEARCH('[96]Kode Barang'!$I$2:$I$44,I181)),'[96]Kode Barang'!$D$2:$D$44),"")</f>
        <v>7</v>
      </c>
      <c r="E181" s="980">
        <f>IFERROR(LOOKUP(2,1/ISNUMBER(SEARCH('[96]Kode Barang'!$I$2:$I$44,I181)),'[96]Kode Barang'!$E$2:$E$44),"")</f>
        <v>1</v>
      </c>
      <c r="F181" s="980">
        <f>IFERROR(LOOKUP(2,1/ISNUMBER(SEARCH('[96]Kode Barang'!$I$2:$I$44,I181)),'[96]Kode Barang'!$F$2:$F$44),"")</f>
        <v>3</v>
      </c>
      <c r="G181" s="980">
        <f>IFERROR(LOOKUP(2,1/ISNUMBER(SEARCH('[96]Kode Barang'!$I$2:$I$44,I181)),'[96]Kode Barang'!$G$2:$G$44),"")</f>
        <v>7</v>
      </c>
      <c r="H181" s="980">
        <f>IFERROR(LOOKUP(2,1/ISNUMBER(SEARCH('[96]Kode Barang'!$I$2:$I$44,I181)),'[96]Kode Barang'!$H$2:$H$44),"")</f>
        <v>2</v>
      </c>
      <c r="I181" s="988" t="s">
        <v>579</v>
      </c>
      <c r="J181" s="989"/>
      <c r="K181" s="989"/>
      <c r="L181" s="990">
        <v>2</v>
      </c>
      <c r="M181" s="990" t="s">
        <v>1004</v>
      </c>
      <c r="N181" s="991">
        <v>82800</v>
      </c>
      <c r="O181" s="992">
        <f t="shared" ref="O181" si="96">L181*N181</f>
        <v>165600</v>
      </c>
      <c r="P181" s="571"/>
      <c r="Q181" s="571">
        <f t="shared" si="80"/>
        <v>165600</v>
      </c>
      <c r="R181" s="571">
        <f t="shared" ref="R181" si="97">Q181/L181</f>
        <v>82800</v>
      </c>
      <c r="S181" s="571" t="s">
        <v>575</v>
      </c>
      <c r="T181" s="993" t="s">
        <v>574</v>
      </c>
      <c r="U181" s="437" t="s">
        <v>520</v>
      </c>
      <c r="V181" s="477" t="s">
        <v>68</v>
      </c>
      <c r="W181" s="482" t="s">
        <v>1035</v>
      </c>
      <c r="X181" s="448" t="s">
        <v>624</v>
      </c>
      <c r="Y181" s="429" t="s">
        <v>596</v>
      </c>
      <c r="Z181" s="429" t="s">
        <v>1069</v>
      </c>
      <c r="AA181" s="448" t="s">
        <v>60</v>
      </c>
    </row>
    <row r="182" spans="1:29" s="974" customFormat="1" ht="39.6" x14ac:dyDescent="0.25">
      <c r="A182" s="463"/>
      <c r="B182" s="980">
        <f>IFERROR(LOOKUP(2,1/ISNUMBER(SEARCH('[96]Kode Barang'!$I$2:$I$44,I182)),'[96]Kode Barang'!$B$2:$B$44),"")</f>
        <v>1</v>
      </c>
      <c r="C182" s="980">
        <f>IFERROR(LOOKUP(2,1/ISNUMBER(SEARCH('[96]Kode Barang'!$I$2:$I$44,I182)),'[96]Kode Barang'!$C$2:$C$44),"")</f>
        <v>1</v>
      </c>
      <c r="D182" s="980">
        <f>IFERROR(LOOKUP(2,1/ISNUMBER(SEARCH('[96]Kode Barang'!$I$2:$I$44,I182)),'[96]Kode Barang'!$D$2:$D$44),"")</f>
        <v>7</v>
      </c>
      <c r="E182" s="980">
        <f>IFERROR(LOOKUP(2,1/ISNUMBER(SEARCH('[96]Kode Barang'!$I$2:$I$44,I182)),'[96]Kode Barang'!$E$2:$E$44),"")</f>
        <v>1</v>
      </c>
      <c r="F182" s="980">
        <f>IFERROR(LOOKUP(2,1/ISNUMBER(SEARCH('[96]Kode Barang'!$I$2:$I$44,I182)),'[96]Kode Barang'!$F$2:$F$44),"")</f>
        <v>3</v>
      </c>
      <c r="G182" s="980">
        <f>IFERROR(LOOKUP(2,1/ISNUMBER(SEARCH('[96]Kode Barang'!$I$2:$I$44,I182)),'[96]Kode Barang'!$G$2:$G$44),"")</f>
        <v>7</v>
      </c>
      <c r="H182" s="980">
        <f>IFERROR(LOOKUP(2,1/ISNUMBER(SEARCH('[96]Kode Barang'!$I$2:$I$44,I182)),'[96]Kode Barang'!$H$2:$H$44),"")</f>
        <v>1</v>
      </c>
      <c r="I182" s="988" t="s">
        <v>1041</v>
      </c>
      <c r="J182" s="989"/>
      <c r="K182" s="989"/>
      <c r="L182" s="990">
        <v>2</v>
      </c>
      <c r="M182" s="990" t="s">
        <v>18</v>
      </c>
      <c r="N182" s="991">
        <v>50700</v>
      </c>
      <c r="O182" s="992">
        <f t="shared" ref="O182:O186" si="98">L182*N182</f>
        <v>101400</v>
      </c>
      <c r="P182" s="571"/>
      <c r="Q182" s="571">
        <f t="shared" ref="Q182:Q186" si="99">O182+P182</f>
        <v>101400</v>
      </c>
      <c r="R182" s="571">
        <f t="shared" ref="R182:R186" si="100">Q182/L182</f>
        <v>50700</v>
      </c>
      <c r="S182" s="571" t="s">
        <v>575</v>
      </c>
      <c r="T182" s="993" t="s">
        <v>574</v>
      </c>
      <c r="U182" s="437" t="s">
        <v>520</v>
      </c>
      <c r="V182" s="477" t="s">
        <v>68</v>
      </c>
      <c r="W182" s="482" t="s">
        <v>1035</v>
      </c>
      <c r="X182" s="448" t="s">
        <v>624</v>
      </c>
      <c r="Y182" s="429" t="s">
        <v>596</v>
      </c>
      <c r="Z182" s="429" t="s">
        <v>1069</v>
      </c>
      <c r="AA182" s="448" t="s">
        <v>60</v>
      </c>
    </row>
    <row r="183" spans="1:29" s="974" customFormat="1" ht="39.6" x14ac:dyDescent="0.25">
      <c r="A183" s="463"/>
      <c r="B183" s="980">
        <f>IFERROR(LOOKUP(2,1/ISNUMBER(SEARCH('[96]Kode Barang'!$I$2:$I$44,I183)),'[96]Kode Barang'!$B$2:$B$44),"")</f>
        <v>1</v>
      </c>
      <c r="C183" s="980">
        <f>IFERROR(LOOKUP(2,1/ISNUMBER(SEARCH('[96]Kode Barang'!$I$2:$I$44,I183)),'[96]Kode Barang'!$C$2:$C$44),"")</f>
        <v>1</v>
      </c>
      <c r="D183" s="980">
        <f>IFERROR(LOOKUP(2,1/ISNUMBER(SEARCH('[96]Kode Barang'!$I$2:$I$44,I183)),'[96]Kode Barang'!$D$2:$D$44),"")</f>
        <v>7</v>
      </c>
      <c r="E183" s="980">
        <f>IFERROR(LOOKUP(2,1/ISNUMBER(SEARCH('[96]Kode Barang'!$I$2:$I$44,I183)),'[96]Kode Barang'!$E$2:$E$44),"")</f>
        <v>1</v>
      </c>
      <c r="F183" s="980">
        <f>IFERROR(LOOKUP(2,1/ISNUMBER(SEARCH('[96]Kode Barang'!$I$2:$I$44,I183)),'[96]Kode Barang'!$F$2:$F$44),"")</f>
        <v>3</v>
      </c>
      <c r="G183" s="980">
        <f>IFERROR(LOOKUP(2,1/ISNUMBER(SEARCH('[96]Kode Barang'!$I$2:$I$44,I183)),'[96]Kode Barang'!$G$2:$G$44),"")</f>
        <v>7</v>
      </c>
      <c r="H183" s="980">
        <f>IFERROR(LOOKUP(2,1/ISNUMBER(SEARCH('[96]Kode Barang'!$I$2:$I$44,I183)),'[96]Kode Barang'!$H$2:$H$44),"")</f>
        <v>15</v>
      </c>
      <c r="I183" s="988" t="s">
        <v>1042</v>
      </c>
      <c r="J183" s="989"/>
      <c r="K183" s="989"/>
      <c r="L183" s="990">
        <v>2</v>
      </c>
      <c r="M183" s="990" t="s">
        <v>1046</v>
      </c>
      <c r="N183" s="991">
        <v>27300</v>
      </c>
      <c r="O183" s="992">
        <f t="shared" si="98"/>
        <v>54600</v>
      </c>
      <c r="P183" s="571"/>
      <c r="Q183" s="571">
        <f t="shared" si="99"/>
        <v>54600</v>
      </c>
      <c r="R183" s="571">
        <f t="shared" si="100"/>
        <v>27300</v>
      </c>
      <c r="S183" s="571" t="s">
        <v>575</v>
      </c>
      <c r="T183" s="993" t="s">
        <v>574</v>
      </c>
      <c r="U183" s="437" t="s">
        <v>520</v>
      </c>
      <c r="V183" s="477" t="s">
        <v>68</v>
      </c>
      <c r="W183" s="482" t="s">
        <v>1035</v>
      </c>
      <c r="X183" s="448" t="s">
        <v>624</v>
      </c>
      <c r="Y183" s="429" t="s">
        <v>596</v>
      </c>
      <c r="Z183" s="429" t="s">
        <v>1069</v>
      </c>
      <c r="AA183" s="448" t="s">
        <v>60</v>
      </c>
    </row>
    <row r="184" spans="1:29" s="974" customFormat="1" ht="39.6" x14ac:dyDescent="0.25">
      <c r="A184" s="463"/>
      <c r="B184" s="980">
        <f>IFERROR(LOOKUP(2,1/ISNUMBER(SEARCH('[96]Kode Barang'!$I$2:$I$44,I184)),'[96]Kode Barang'!$B$2:$B$44),"")</f>
        <v>1</v>
      </c>
      <c r="C184" s="980">
        <f>IFERROR(LOOKUP(2,1/ISNUMBER(SEARCH('[96]Kode Barang'!$I$2:$I$44,I184)),'[96]Kode Barang'!$C$2:$C$44),"")</f>
        <v>1</v>
      </c>
      <c r="D184" s="980">
        <f>IFERROR(LOOKUP(2,1/ISNUMBER(SEARCH('[96]Kode Barang'!$I$2:$I$44,I184)),'[96]Kode Barang'!$D$2:$D$44),"")</f>
        <v>7</v>
      </c>
      <c r="E184" s="980">
        <f>IFERROR(LOOKUP(2,1/ISNUMBER(SEARCH('[96]Kode Barang'!$I$2:$I$44,I184)),'[96]Kode Barang'!$E$2:$E$44),"")</f>
        <v>1</v>
      </c>
      <c r="F184" s="980">
        <f>IFERROR(LOOKUP(2,1/ISNUMBER(SEARCH('[96]Kode Barang'!$I$2:$I$44,I184)),'[96]Kode Barang'!$F$2:$F$44),"")</f>
        <v>3</v>
      </c>
      <c r="G184" s="980">
        <f>IFERROR(LOOKUP(2,1/ISNUMBER(SEARCH('[96]Kode Barang'!$I$2:$I$44,I184)),'[96]Kode Barang'!$G$2:$G$44),"")</f>
        <v>7</v>
      </c>
      <c r="H184" s="980">
        <f>IFERROR(LOOKUP(2,1/ISNUMBER(SEARCH('[96]Kode Barang'!$I$2:$I$44,I184)),'[96]Kode Barang'!$H$2:$H$44),"")</f>
        <v>8</v>
      </c>
      <c r="I184" s="988" t="s">
        <v>62</v>
      </c>
      <c r="J184" s="989"/>
      <c r="K184" s="989"/>
      <c r="L184" s="990">
        <v>2</v>
      </c>
      <c r="M184" s="990" t="s">
        <v>19</v>
      </c>
      <c r="N184" s="991">
        <v>40800</v>
      </c>
      <c r="O184" s="992">
        <f t="shared" si="98"/>
        <v>81600</v>
      </c>
      <c r="P184" s="571"/>
      <c r="Q184" s="571">
        <f t="shared" si="99"/>
        <v>81600</v>
      </c>
      <c r="R184" s="571">
        <f t="shared" si="100"/>
        <v>40800</v>
      </c>
      <c r="S184" s="571" t="s">
        <v>575</v>
      </c>
      <c r="T184" s="993" t="s">
        <v>574</v>
      </c>
      <c r="U184" s="437" t="s">
        <v>520</v>
      </c>
      <c r="V184" s="477" t="s">
        <v>68</v>
      </c>
      <c r="W184" s="482" t="s">
        <v>1035</v>
      </c>
      <c r="X184" s="448" t="s">
        <v>624</v>
      </c>
      <c r="Y184" s="429" t="s">
        <v>596</v>
      </c>
      <c r="Z184" s="429" t="s">
        <v>1069</v>
      </c>
      <c r="AA184" s="448" t="s">
        <v>60</v>
      </c>
    </row>
    <row r="185" spans="1:29" s="974" customFormat="1" ht="39.6" x14ac:dyDescent="0.25">
      <c r="A185" s="463"/>
      <c r="B185" s="980">
        <f>IFERROR(LOOKUP(2,1/ISNUMBER(SEARCH('[96]Kode Barang'!$I$2:$I$44,I185)),'[96]Kode Barang'!$B$2:$B$44),"")</f>
        <v>1</v>
      </c>
      <c r="C185" s="980">
        <f>IFERROR(LOOKUP(2,1/ISNUMBER(SEARCH('[96]Kode Barang'!$I$2:$I$44,I185)),'[96]Kode Barang'!$C$2:$C$44),"")</f>
        <v>1</v>
      </c>
      <c r="D185" s="980">
        <f>IFERROR(LOOKUP(2,1/ISNUMBER(SEARCH('[96]Kode Barang'!$I$2:$I$44,I185)),'[96]Kode Barang'!$D$2:$D$44),"")</f>
        <v>7</v>
      </c>
      <c r="E185" s="980">
        <f>IFERROR(LOOKUP(2,1/ISNUMBER(SEARCH('[96]Kode Barang'!$I$2:$I$44,I185)),'[96]Kode Barang'!$E$2:$E$44),"")</f>
        <v>1</v>
      </c>
      <c r="F185" s="980">
        <f>IFERROR(LOOKUP(2,1/ISNUMBER(SEARCH('[96]Kode Barang'!$I$2:$I$44,I185)),'[96]Kode Barang'!$F$2:$F$44),"")</f>
        <v>3</v>
      </c>
      <c r="G185" s="980">
        <f>IFERROR(LOOKUP(2,1/ISNUMBER(SEARCH('[96]Kode Barang'!$I$2:$I$44,I185)),'[96]Kode Barang'!$G$2:$G$44),"")</f>
        <v>7</v>
      </c>
      <c r="H185" s="980">
        <f>IFERROR(LOOKUP(2,1/ISNUMBER(SEARCH('[96]Kode Barang'!$I$2:$I$44,I185)),'[96]Kode Barang'!$H$2:$H$44),"")</f>
        <v>15</v>
      </c>
      <c r="I185" s="988" t="s">
        <v>1043</v>
      </c>
      <c r="J185" s="989"/>
      <c r="K185" s="989"/>
      <c r="L185" s="990">
        <v>2</v>
      </c>
      <c r="M185" s="990" t="s">
        <v>18</v>
      </c>
      <c r="N185" s="991">
        <v>43800</v>
      </c>
      <c r="O185" s="992">
        <f t="shared" si="98"/>
        <v>87600</v>
      </c>
      <c r="P185" s="571"/>
      <c r="Q185" s="571">
        <f t="shared" si="99"/>
        <v>87600</v>
      </c>
      <c r="R185" s="571">
        <f t="shared" si="100"/>
        <v>43800</v>
      </c>
      <c r="S185" s="571" t="s">
        <v>575</v>
      </c>
      <c r="T185" s="993" t="s">
        <v>574</v>
      </c>
      <c r="U185" s="437" t="s">
        <v>520</v>
      </c>
      <c r="V185" s="477" t="s">
        <v>68</v>
      </c>
      <c r="W185" s="482" t="s">
        <v>1035</v>
      </c>
      <c r="X185" s="448" t="s">
        <v>624</v>
      </c>
      <c r="Y185" s="429" t="s">
        <v>596</v>
      </c>
      <c r="Z185" s="429" t="s">
        <v>1069</v>
      </c>
      <c r="AA185" s="448" t="s">
        <v>60</v>
      </c>
    </row>
    <row r="186" spans="1:29" s="974" customFormat="1" ht="39.6" x14ac:dyDescent="0.25">
      <c r="A186" s="463"/>
      <c r="B186" s="980">
        <f>IFERROR(LOOKUP(2,1/ISNUMBER(SEARCH('[96]Kode Barang'!$I$2:$I$44,I186)),'[96]Kode Barang'!$B$2:$B$44),"")</f>
        <v>1</v>
      </c>
      <c r="C186" s="980">
        <f>IFERROR(LOOKUP(2,1/ISNUMBER(SEARCH('[96]Kode Barang'!$I$2:$I$44,I186)),'[96]Kode Barang'!$C$2:$C$44),"")</f>
        <v>1</v>
      </c>
      <c r="D186" s="980">
        <f>IFERROR(LOOKUP(2,1/ISNUMBER(SEARCH('[96]Kode Barang'!$I$2:$I$44,I186)),'[96]Kode Barang'!$D$2:$D$44),"")</f>
        <v>7</v>
      </c>
      <c r="E186" s="980">
        <f>IFERROR(LOOKUP(2,1/ISNUMBER(SEARCH('[96]Kode Barang'!$I$2:$I$44,I186)),'[96]Kode Barang'!$E$2:$E$44),"")</f>
        <v>1</v>
      </c>
      <c r="F186" s="980">
        <f>IFERROR(LOOKUP(2,1/ISNUMBER(SEARCH('[96]Kode Barang'!$I$2:$I$44,I186)),'[96]Kode Barang'!$F$2:$F$44),"")</f>
        <v>3</v>
      </c>
      <c r="G186" s="980">
        <f>IFERROR(LOOKUP(2,1/ISNUMBER(SEARCH('[96]Kode Barang'!$I$2:$I$44,I186)),'[96]Kode Barang'!$G$2:$G$44),"")</f>
        <v>7</v>
      </c>
      <c r="H186" s="980">
        <f>IFERROR(LOOKUP(2,1/ISNUMBER(SEARCH('[96]Kode Barang'!$I$2:$I$44,I186)),'[96]Kode Barang'!$H$2:$H$44),"")</f>
        <v>8</v>
      </c>
      <c r="I186" s="988" t="s">
        <v>1045</v>
      </c>
      <c r="J186" s="989"/>
      <c r="K186" s="989"/>
      <c r="L186" s="990">
        <v>2</v>
      </c>
      <c r="M186" s="990" t="s">
        <v>1046</v>
      </c>
      <c r="N186" s="991">
        <v>44100</v>
      </c>
      <c r="O186" s="992">
        <f t="shared" si="98"/>
        <v>88200</v>
      </c>
      <c r="P186" s="571"/>
      <c r="Q186" s="571">
        <f t="shared" si="99"/>
        <v>88200</v>
      </c>
      <c r="R186" s="571">
        <f t="shared" si="100"/>
        <v>44100</v>
      </c>
      <c r="S186" s="571" t="s">
        <v>575</v>
      </c>
      <c r="T186" s="993" t="s">
        <v>574</v>
      </c>
      <c r="U186" s="437" t="s">
        <v>520</v>
      </c>
      <c r="V186" s="477" t="s">
        <v>68</v>
      </c>
      <c r="W186" s="482" t="s">
        <v>1035</v>
      </c>
      <c r="X186" s="448" t="s">
        <v>624</v>
      </c>
      <c r="Y186" s="429" t="s">
        <v>596</v>
      </c>
      <c r="Z186" s="429" t="s">
        <v>1069</v>
      </c>
      <c r="AA186" s="448" t="s">
        <v>60</v>
      </c>
    </row>
    <row r="187" spans="1:29" s="974" customFormat="1" ht="40.200000000000003" thickBot="1" x14ac:dyDescent="0.3">
      <c r="A187" s="463"/>
      <c r="B187" s="980">
        <f>IFERROR(LOOKUP(2,1/ISNUMBER(SEARCH('[96]Kode Barang'!$I$2:$I$44,I187)),'[96]Kode Barang'!$B$2:$B$44),"")</f>
        <v>1</v>
      </c>
      <c r="C187" s="980">
        <f>IFERROR(LOOKUP(2,1/ISNUMBER(SEARCH('[96]Kode Barang'!$I$2:$I$44,I187)),'[96]Kode Barang'!$C$2:$C$44),"")</f>
        <v>1</v>
      </c>
      <c r="D187" s="980">
        <f>IFERROR(LOOKUP(2,1/ISNUMBER(SEARCH('[96]Kode Barang'!$I$2:$I$44,I187)),'[96]Kode Barang'!$D$2:$D$44),"")</f>
        <v>7</v>
      </c>
      <c r="E187" s="980">
        <f>IFERROR(LOOKUP(2,1/ISNUMBER(SEARCH('[96]Kode Barang'!$I$2:$I$44,I187)),'[96]Kode Barang'!$E$2:$E$44),"")</f>
        <v>1</v>
      </c>
      <c r="F187" s="980">
        <f>IFERROR(LOOKUP(2,1/ISNUMBER(SEARCH('[96]Kode Barang'!$I$2:$I$44,I187)),'[96]Kode Barang'!$F$2:$F$44),"")</f>
        <v>3</v>
      </c>
      <c r="G187" s="980">
        <f>IFERROR(LOOKUP(2,1/ISNUMBER(SEARCH('[96]Kode Barang'!$I$2:$I$44,I187)),'[96]Kode Barang'!$G$2:$G$44),"")</f>
        <v>7</v>
      </c>
      <c r="H187" s="980">
        <f>IFERROR(LOOKUP(2,1/ISNUMBER(SEARCH('[96]Kode Barang'!$I$2:$I$44,I187)),'[96]Kode Barang'!$H$2:$H$44),"")</f>
        <v>4</v>
      </c>
      <c r="I187" s="988" t="s">
        <v>1044</v>
      </c>
      <c r="J187" s="989"/>
      <c r="K187" s="989"/>
      <c r="L187" s="990">
        <v>4</v>
      </c>
      <c r="M187" s="990" t="s">
        <v>18</v>
      </c>
      <c r="N187" s="991">
        <v>5900</v>
      </c>
      <c r="O187" s="992">
        <f t="shared" ref="O187" si="101">L187*N187</f>
        <v>23600</v>
      </c>
      <c r="P187" s="571"/>
      <c r="Q187" s="571">
        <f t="shared" si="80"/>
        <v>23600</v>
      </c>
      <c r="R187" s="571">
        <f t="shared" ref="R187" si="102">Q187/L187</f>
        <v>5900</v>
      </c>
      <c r="S187" s="571" t="s">
        <v>575</v>
      </c>
      <c r="T187" s="993" t="s">
        <v>574</v>
      </c>
      <c r="U187" s="437" t="s">
        <v>520</v>
      </c>
      <c r="V187" s="477" t="s">
        <v>68</v>
      </c>
      <c r="W187" s="482" t="s">
        <v>1035</v>
      </c>
      <c r="X187" s="448" t="s">
        <v>624</v>
      </c>
      <c r="Y187" s="429" t="s">
        <v>596</v>
      </c>
      <c r="Z187" s="429" t="s">
        <v>1069</v>
      </c>
      <c r="AA187" s="448" t="s">
        <v>60</v>
      </c>
    </row>
    <row r="188" spans="1:29" s="381" customFormat="1" ht="40.200000000000003" customHeight="1" thickBot="1" x14ac:dyDescent="0.3">
      <c r="A188" s="960"/>
      <c r="B188" s="961">
        <v>1</v>
      </c>
      <c r="C188" s="961">
        <v>1</v>
      </c>
      <c r="D188" s="961">
        <v>7</v>
      </c>
      <c r="E188" s="962">
        <v>1</v>
      </c>
      <c r="F188" s="963" t="s">
        <v>613</v>
      </c>
      <c r="G188" s="962">
        <v>8</v>
      </c>
      <c r="H188" s="964"/>
      <c r="I188" s="965" t="s">
        <v>662</v>
      </c>
      <c r="J188" s="966"/>
      <c r="K188" s="615"/>
      <c r="L188" s="616">
        <f>SUM(L189:L192)</f>
        <v>36</v>
      </c>
      <c r="M188" s="615"/>
      <c r="N188" s="617"/>
      <c r="O188" s="585">
        <f>SUM(O189:O192)</f>
        <v>1931000</v>
      </c>
      <c r="P188" s="585">
        <f>SUM(P189:P192)</f>
        <v>0</v>
      </c>
      <c r="Q188" s="585">
        <f>SUM(Q189:Q192)</f>
        <v>1931000</v>
      </c>
      <c r="R188" s="585"/>
      <c r="S188" s="472"/>
      <c r="T188" s="472"/>
      <c r="U188" s="472"/>
      <c r="V188" s="472"/>
      <c r="W188" s="586"/>
      <c r="X188" s="587"/>
      <c r="Y188" s="472"/>
      <c r="Z188" s="472"/>
      <c r="AA188" s="587"/>
      <c r="AC188" s="407"/>
    </row>
    <row r="189" spans="1:29" s="381" customFormat="1" ht="52.8" x14ac:dyDescent="0.25">
      <c r="A189" s="431"/>
      <c r="B189" s="980">
        <f>IFERROR(LOOKUP(2,1/ISNUMBER(SEARCH('[96]Kode Barang'!$I$2:$I$44,I189)),'[96]Kode Barang'!$B$2:$B$44),"")</f>
        <v>1</v>
      </c>
      <c r="C189" s="980">
        <f>IFERROR(LOOKUP(2,1/ISNUMBER(SEARCH('[96]Kode Barang'!$I$2:$I$44,I189)),'[96]Kode Barang'!$C$2:$C$44),"")</f>
        <v>1</v>
      </c>
      <c r="D189" s="980">
        <f>IFERROR(LOOKUP(2,1/ISNUMBER(SEARCH('[96]Kode Barang'!$I$2:$I$44,I189)),'[96]Kode Barang'!$D$2:$D$44),"")</f>
        <v>7</v>
      </c>
      <c r="E189" s="980">
        <f>IFERROR(LOOKUP(2,1/ISNUMBER(SEARCH('[96]Kode Barang'!$I$2:$I$44,I189)),'[96]Kode Barang'!$E$2:$E$44),"")</f>
        <v>1</v>
      </c>
      <c r="F189" s="980">
        <f>IFERROR(LOOKUP(2,1/ISNUMBER(SEARCH('[96]Kode Barang'!$I$2:$I$44,I189)),'[96]Kode Barang'!$F$2:$F$44),"")</f>
        <v>3</v>
      </c>
      <c r="G189" s="980">
        <f>IFERROR(LOOKUP(2,1/ISNUMBER(SEARCH('[96]Kode Barang'!$I$2:$I$44,I189)),'[96]Kode Barang'!$G$2:$G$44),"")</f>
        <v>8</v>
      </c>
      <c r="H189" s="980">
        <f>IFERROR(LOOKUP(2,1/ISNUMBER(SEARCH('[96]Kode Barang'!$I$2:$I$44,I189)),'[96]Kode Barang'!$H$2:$H$44),"")</f>
        <v>1</v>
      </c>
      <c r="I189" s="439" t="s">
        <v>1072</v>
      </c>
      <c r="J189" s="424"/>
      <c r="K189" s="424"/>
      <c r="L189" s="998">
        <v>2</v>
      </c>
      <c r="M189" s="424" t="s">
        <v>1074</v>
      </c>
      <c r="N189" s="595">
        <v>525000</v>
      </c>
      <c r="O189" s="426">
        <f>N189*L189</f>
        <v>1050000</v>
      </c>
      <c r="P189" s="426"/>
      <c r="Q189" s="571">
        <f t="shared" ref="Q189" si="103">O189+P189</f>
        <v>1050000</v>
      </c>
      <c r="R189" s="571">
        <f t="shared" ref="R189" si="104">Q189/L189</f>
        <v>525000</v>
      </c>
      <c r="S189" s="427" t="s">
        <v>1076</v>
      </c>
      <c r="T189" s="429" t="s">
        <v>1077</v>
      </c>
      <c r="U189" s="427" t="s">
        <v>1078</v>
      </c>
      <c r="V189" s="429" t="s">
        <v>987</v>
      </c>
      <c r="W189" s="645" t="s">
        <v>1079</v>
      </c>
      <c r="X189" s="448" t="s">
        <v>624</v>
      </c>
      <c r="Y189" s="429" t="s">
        <v>596</v>
      </c>
      <c r="Z189" s="429" t="s">
        <v>1080</v>
      </c>
      <c r="AA189" s="448" t="s">
        <v>60</v>
      </c>
      <c r="AC189" s="407"/>
    </row>
    <row r="190" spans="1:29" s="381" customFormat="1" ht="52.8" x14ac:dyDescent="0.25">
      <c r="A190" s="431"/>
      <c r="B190" s="980">
        <f>IFERROR(LOOKUP(2,1/ISNUMBER(SEARCH('[96]Kode Barang'!$I$2:$I$44,I190)),'[96]Kode Barang'!$B$2:$B$44),"")</f>
        <v>1</v>
      </c>
      <c r="C190" s="980">
        <f>IFERROR(LOOKUP(2,1/ISNUMBER(SEARCH('[96]Kode Barang'!$I$2:$I$44,I190)),'[96]Kode Barang'!$C$2:$C$44),"")</f>
        <v>1</v>
      </c>
      <c r="D190" s="980">
        <f>IFERROR(LOOKUP(2,1/ISNUMBER(SEARCH('[96]Kode Barang'!$I$2:$I$44,I190)),'[96]Kode Barang'!$D$2:$D$44),"")</f>
        <v>7</v>
      </c>
      <c r="E190" s="980">
        <f>IFERROR(LOOKUP(2,1/ISNUMBER(SEARCH('[96]Kode Barang'!$I$2:$I$44,I190)),'[96]Kode Barang'!$E$2:$E$44),"")</f>
        <v>1</v>
      </c>
      <c r="F190" s="980">
        <f>IFERROR(LOOKUP(2,1/ISNUMBER(SEARCH('[96]Kode Barang'!$I$2:$I$44,I190)),'[96]Kode Barang'!$F$2:$F$44),"")</f>
        <v>3</v>
      </c>
      <c r="G190" s="980">
        <f>IFERROR(LOOKUP(2,1/ISNUMBER(SEARCH('[96]Kode Barang'!$I$2:$I$44,I190)),'[96]Kode Barang'!$G$2:$G$44),"")</f>
        <v>8</v>
      </c>
      <c r="H190" s="980">
        <f>IFERROR(LOOKUP(2,1/ISNUMBER(SEARCH('[96]Kode Barang'!$I$2:$I$44,I190)),'[96]Kode Barang'!$H$2:$H$44),"")</f>
        <v>1</v>
      </c>
      <c r="I190" s="439" t="s">
        <v>599</v>
      </c>
      <c r="J190" s="424"/>
      <c r="K190" s="424"/>
      <c r="L190" s="998">
        <v>20</v>
      </c>
      <c r="M190" s="424" t="s">
        <v>61</v>
      </c>
      <c r="N190" s="595">
        <v>14200</v>
      </c>
      <c r="O190" s="426">
        <f t="shared" ref="O190:O192" si="105">N190*L190</f>
        <v>284000</v>
      </c>
      <c r="P190" s="426"/>
      <c r="Q190" s="571">
        <f t="shared" ref="Q190:Q192" si="106">O190+P190</f>
        <v>284000</v>
      </c>
      <c r="R190" s="571">
        <f t="shared" ref="R190:R192" si="107">Q190/L190</f>
        <v>14200</v>
      </c>
      <c r="S190" s="427" t="s">
        <v>1076</v>
      </c>
      <c r="T190" s="429" t="s">
        <v>1077</v>
      </c>
      <c r="U190" s="427" t="s">
        <v>1078</v>
      </c>
      <c r="V190" s="429" t="s">
        <v>987</v>
      </c>
      <c r="W190" s="645" t="s">
        <v>1079</v>
      </c>
      <c r="X190" s="448" t="s">
        <v>624</v>
      </c>
      <c r="Y190" s="429" t="s">
        <v>596</v>
      </c>
      <c r="Z190" s="429" t="s">
        <v>1080</v>
      </c>
      <c r="AA190" s="448" t="s">
        <v>60</v>
      </c>
      <c r="AC190" s="407"/>
    </row>
    <row r="191" spans="1:29" s="381" customFormat="1" ht="52.8" x14ac:dyDescent="0.25">
      <c r="A191" s="431"/>
      <c r="B191" s="980">
        <f>IFERROR(LOOKUP(2,1/ISNUMBER(SEARCH('[96]Kode Barang'!$I$2:$I$44,I191)),'[96]Kode Barang'!$B$2:$B$44),"")</f>
        <v>1</v>
      </c>
      <c r="C191" s="980">
        <f>IFERROR(LOOKUP(2,1/ISNUMBER(SEARCH('[96]Kode Barang'!$I$2:$I$44,I191)),'[96]Kode Barang'!$C$2:$C$44),"")</f>
        <v>1</v>
      </c>
      <c r="D191" s="980">
        <f>IFERROR(LOOKUP(2,1/ISNUMBER(SEARCH('[96]Kode Barang'!$I$2:$I$44,I191)),'[96]Kode Barang'!$D$2:$D$44),"")</f>
        <v>7</v>
      </c>
      <c r="E191" s="980">
        <f>IFERROR(LOOKUP(2,1/ISNUMBER(SEARCH('[96]Kode Barang'!$I$2:$I$44,I191)),'[96]Kode Barang'!$E$2:$E$44),"")</f>
        <v>1</v>
      </c>
      <c r="F191" s="980">
        <f>IFERROR(LOOKUP(2,1/ISNUMBER(SEARCH('[96]Kode Barang'!$I$2:$I$44,I191)),'[96]Kode Barang'!$F$2:$F$44),"")</f>
        <v>3</v>
      </c>
      <c r="G191" s="980">
        <f>IFERROR(LOOKUP(2,1/ISNUMBER(SEARCH('[96]Kode Barang'!$I$2:$I$44,I191)),'[96]Kode Barang'!$G$2:$G$44),"")</f>
        <v>8</v>
      </c>
      <c r="H191" s="980">
        <f>IFERROR(LOOKUP(2,1/ISNUMBER(SEARCH('[96]Kode Barang'!$I$2:$I$44,I191)),'[96]Kode Barang'!$H$2:$H$44),"")</f>
        <v>2</v>
      </c>
      <c r="I191" s="439" t="s">
        <v>1073</v>
      </c>
      <c r="J191" s="424"/>
      <c r="K191" s="424"/>
      <c r="L191" s="998">
        <v>4</v>
      </c>
      <c r="M191" s="424" t="s">
        <v>18</v>
      </c>
      <c r="N191" s="595">
        <v>105000</v>
      </c>
      <c r="O191" s="426">
        <f t="shared" si="105"/>
        <v>420000</v>
      </c>
      <c r="P191" s="426"/>
      <c r="Q191" s="571">
        <f t="shared" si="106"/>
        <v>420000</v>
      </c>
      <c r="R191" s="571">
        <f t="shared" si="107"/>
        <v>105000</v>
      </c>
      <c r="S191" s="427" t="s">
        <v>1076</v>
      </c>
      <c r="T191" s="429" t="s">
        <v>1077</v>
      </c>
      <c r="U191" s="427" t="s">
        <v>1078</v>
      </c>
      <c r="V191" s="429" t="s">
        <v>987</v>
      </c>
      <c r="W191" s="645" t="s">
        <v>1079</v>
      </c>
      <c r="X191" s="448" t="s">
        <v>624</v>
      </c>
      <c r="Y191" s="429" t="s">
        <v>596</v>
      </c>
      <c r="Z191" s="429" t="s">
        <v>1080</v>
      </c>
      <c r="AA191" s="448" t="s">
        <v>60</v>
      </c>
      <c r="AC191" s="407"/>
    </row>
    <row r="192" spans="1:29" s="381" customFormat="1" ht="52.8" x14ac:dyDescent="0.25">
      <c r="A192" s="431"/>
      <c r="B192" s="980">
        <f>IFERROR(LOOKUP(2,1/ISNUMBER(SEARCH('[96]Kode Barang'!$I$2:$I$44,I192)),'[96]Kode Barang'!$B$2:$B$44),"")</f>
        <v>1</v>
      </c>
      <c r="C192" s="980">
        <f>IFERROR(LOOKUP(2,1/ISNUMBER(SEARCH('[96]Kode Barang'!$I$2:$I$44,I192)),'[96]Kode Barang'!$C$2:$C$44),"")</f>
        <v>1</v>
      </c>
      <c r="D192" s="980">
        <f>IFERROR(LOOKUP(2,1/ISNUMBER(SEARCH('[96]Kode Barang'!$I$2:$I$44,I192)),'[96]Kode Barang'!$D$2:$D$44),"")</f>
        <v>7</v>
      </c>
      <c r="E192" s="980">
        <f>IFERROR(LOOKUP(2,1/ISNUMBER(SEARCH('[96]Kode Barang'!$I$2:$I$44,I192)),'[96]Kode Barang'!$E$2:$E$44),"")</f>
        <v>1</v>
      </c>
      <c r="F192" s="980">
        <f>IFERROR(LOOKUP(2,1/ISNUMBER(SEARCH('[96]Kode Barang'!$I$2:$I$44,I192)),'[96]Kode Barang'!$F$2:$F$44),"")</f>
        <v>3</v>
      </c>
      <c r="G192" s="980">
        <f>IFERROR(LOOKUP(2,1/ISNUMBER(SEARCH('[96]Kode Barang'!$I$2:$I$44,I192)),'[96]Kode Barang'!$G$2:$G$44),"")</f>
        <v>8</v>
      </c>
      <c r="H192" s="980">
        <f>IFERROR(LOOKUP(2,1/ISNUMBER(SEARCH('[96]Kode Barang'!$I$2:$I$44,I192)),'[96]Kode Barang'!$H$2:$H$44),"")</f>
        <v>10</v>
      </c>
      <c r="I192" s="439" t="s">
        <v>825</v>
      </c>
      <c r="J192" s="424"/>
      <c r="K192" s="424"/>
      <c r="L192" s="999">
        <v>10</v>
      </c>
      <c r="M192" s="424" t="s">
        <v>1075</v>
      </c>
      <c r="N192" s="595">
        <v>17700</v>
      </c>
      <c r="O192" s="426">
        <f t="shared" si="105"/>
        <v>177000</v>
      </c>
      <c r="P192" s="426"/>
      <c r="Q192" s="571">
        <f t="shared" si="106"/>
        <v>177000</v>
      </c>
      <c r="R192" s="571">
        <f t="shared" si="107"/>
        <v>17700</v>
      </c>
      <c r="S192" s="427" t="s">
        <v>1076</v>
      </c>
      <c r="T192" s="429" t="s">
        <v>1077</v>
      </c>
      <c r="U192" s="427" t="s">
        <v>1078</v>
      </c>
      <c r="V192" s="429" t="s">
        <v>987</v>
      </c>
      <c r="W192" s="645" t="s">
        <v>1079</v>
      </c>
      <c r="X192" s="448" t="s">
        <v>624</v>
      </c>
      <c r="Y192" s="429" t="s">
        <v>596</v>
      </c>
      <c r="Z192" s="429" t="s">
        <v>1080</v>
      </c>
      <c r="AA192" s="448" t="s">
        <v>60</v>
      </c>
      <c r="AC192" s="407"/>
    </row>
    <row r="193" spans="1:238" s="7" customFormat="1" ht="22.5" customHeight="1" x14ac:dyDescent="0.25">
      <c r="A193" s="596"/>
      <c r="B193" s="1232" t="s">
        <v>17</v>
      </c>
      <c r="C193" s="1233"/>
      <c r="D193" s="1233"/>
      <c r="E193" s="1233"/>
      <c r="F193" s="1233"/>
      <c r="G193" s="1233"/>
      <c r="H193" s="1233"/>
      <c r="I193" s="1233"/>
      <c r="J193" s="1233"/>
      <c r="K193" s="1233"/>
      <c r="L193" s="1233"/>
      <c r="M193" s="1233"/>
      <c r="N193" s="1234"/>
      <c r="O193" s="597">
        <f>O30+O47+O128+O151+O188</f>
        <v>45466800</v>
      </c>
      <c r="P193" s="597">
        <f>P30+P47+P128+P151+P188</f>
        <v>0</v>
      </c>
      <c r="Q193" s="597">
        <f>Q30+Q47+Q128+Q151+Q188</f>
        <v>45466800</v>
      </c>
      <c r="R193" s="597">
        <f>R30+R47+R128+R151+R188</f>
        <v>0</v>
      </c>
      <c r="S193" s="598"/>
      <c r="T193" s="598"/>
      <c r="U193" s="598"/>
      <c r="V193" s="598"/>
      <c r="W193" s="598"/>
      <c r="X193" s="598"/>
      <c r="Y193" s="598"/>
      <c r="Z193" s="598"/>
      <c r="AA193" s="598"/>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c r="HX193" s="10"/>
      <c r="HY193" s="10"/>
      <c r="HZ193" s="10"/>
      <c r="IA193" s="10"/>
      <c r="IB193" s="10"/>
      <c r="IC193" s="10"/>
      <c r="ID193" s="10"/>
    </row>
    <row r="194" spans="1:238" s="7" customFormat="1" ht="21" customHeight="1" x14ac:dyDescent="0.25">
      <c r="A194" s="1"/>
      <c r="B194" s="3"/>
      <c r="C194" s="3"/>
      <c r="D194" s="3"/>
      <c r="E194" s="3"/>
      <c r="F194" s="3"/>
      <c r="G194" s="3"/>
      <c r="H194" s="3"/>
      <c r="I194" s="1"/>
      <c r="J194" s="1"/>
      <c r="K194" s="1"/>
      <c r="L194" s="1"/>
      <c r="M194" s="1"/>
      <c r="N194" s="1"/>
      <c r="O194" s="1"/>
      <c r="P194" s="1"/>
      <c r="Q194" s="383"/>
      <c r="R194" s="1"/>
      <c r="S194" s="1"/>
      <c r="T194" s="1"/>
      <c r="U194" s="1"/>
      <c r="V194" s="1"/>
      <c r="W194" s="1"/>
      <c r="X194" s="1"/>
      <c r="Y194" s="1"/>
      <c r="Z194" s="1"/>
      <c r="AA194" s="1"/>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10"/>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c r="HX194" s="10"/>
      <c r="HY194" s="10"/>
      <c r="HZ194" s="10"/>
      <c r="IA194" s="10"/>
      <c r="IB194" s="10"/>
      <c r="IC194" s="10"/>
      <c r="ID194" s="10"/>
    </row>
    <row r="195" spans="1:238" s="8" customFormat="1" ht="26.25" customHeight="1" x14ac:dyDescent="0.25">
      <c r="A195" s="7"/>
      <c r="B195" s="375"/>
      <c r="C195" s="375"/>
      <c r="D195" s="375"/>
      <c r="E195" s="375"/>
      <c r="F195" s="375"/>
      <c r="G195" s="375"/>
      <c r="H195" s="375"/>
      <c r="I195" s="384"/>
      <c r="J195" s="375"/>
      <c r="K195" s="375"/>
      <c r="L195" s="375"/>
      <c r="M195" s="375"/>
      <c r="N195" s="385"/>
      <c r="O195" s="378"/>
      <c r="P195" s="375"/>
      <c r="Q195" s="375"/>
      <c r="R195" s="375"/>
      <c r="S195" s="375"/>
      <c r="T195" s="375"/>
      <c r="U195" s="398" t="s">
        <v>873</v>
      </c>
      <c r="V195" s="375"/>
      <c r="W195" s="375"/>
      <c r="X195" s="375"/>
      <c r="Y195" s="375"/>
      <c r="Z195" s="375"/>
      <c r="AA195" s="375"/>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c r="EA195" s="11"/>
      <c r="EB195" s="11"/>
      <c r="EC195" s="11"/>
      <c r="ED195" s="11"/>
      <c r="EE195" s="11"/>
      <c r="EF195" s="11"/>
      <c r="EG195" s="11"/>
      <c r="EH195" s="11"/>
      <c r="EI195" s="11"/>
      <c r="EJ195" s="11"/>
      <c r="EK195" s="11"/>
      <c r="EL195" s="11"/>
      <c r="EM195" s="11"/>
      <c r="EN195" s="11"/>
      <c r="EO195" s="11"/>
      <c r="EP195" s="11"/>
      <c r="EQ195" s="11"/>
      <c r="ER195" s="11"/>
      <c r="ES195" s="11"/>
      <c r="ET195" s="11"/>
      <c r="EU195" s="11"/>
      <c r="EV195" s="11"/>
      <c r="EW195" s="11"/>
      <c r="EX195" s="11"/>
      <c r="EY195" s="11"/>
      <c r="EZ195" s="11"/>
      <c r="FA195" s="11"/>
      <c r="FB195" s="11"/>
      <c r="FC195" s="11"/>
      <c r="FD195" s="11"/>
      <c r="FE195" s="11"/>
      <c r="FF195" s="11"/>
      <c r="FG195" s="11"/>
      <c r="FH195" s="11"/>
      <c r="FI195" s="11"/>
      <c r="FJ195" s="11"/>
      <c r="FK195" s="11"/>
      <c r="FL195" s="11"/>
      <c r="FM195" s="11"/>
      <c r="FN195" s="11"/>
      <c r="FO195" s="11"/>
      <c r="FP195" s="11"/>
      <c r="FQ195" s="11"/>
      <c r="FR195" s="11"/>
      <c r="FS195" s="11"/>
      <c r="FT195" s="11"/>
      <c r="FU195" s="11"/>
      <c r="FV195" s="11"/>
      <c r="FW195" s="11"/>
      <c r="FX195" s="11"/>
      <c r="FY195" s="11"/>
      <c r="FZ195" s="11"/>
      <c r="GA195" s="11"/>
      <c r="GB195" s="11"/>
      <c r="GC195" s="11"/>
      <c r="GD195" s="11"/>
      <c r="GE195" s="11"/>
      <c r="GF195" s="11"/>
      <c r="GG195" s="11"/>
      <c r="GH195" s="11"/>
      <c r="GI195" s="11"/>
      <c r="GJ195" s="11"/>
      <c r="GK195" s="11"/>
      <c r="GL195" s="11"/>
      <c r="GM195" s="11"/>
      <c r="GN195" s="11"/>
      <c r="GO195" s="11"/>
      <c r="GP195" s="11"/>
      <c r="GQ195" s="11"/>
      <c r="GR195" s="11"/>
      <c r="GS195" s="11"/>
      <c r="GT195" s="11"/>
      <c r="GU195" s="11"/>
      <c r="GV195" s="11"/>
      <c r="GW195" s="11"/>
      <c r="GX195" s="11"/>
      <c r="GY195" s="11"/>
      <c r="GZ195" s="11"/>
      <c r="HA195" s="11"/>
      <c r="HB195" s="11"/>
      <c r="HC195" s="11"/>
      <c r="HD195" s="11"/>
      <c r="HE195" s="11"/>
      <c r="HF195" s="11"/>
      <c r="HG195" s="11"/>
      <c r="HH195" s="11"/>
      <c r="HI195" s="11"/>
      <c r="HJ195" s="11"/>
      <c r="HK195" s="11"/>
      <c r="HL195" s="11"/>
      <c r="HM195" s="11"/>
      <c r="HN195" s="11"/>
      <c r="HO195" s="11"/>
      <c r="HP195" s="11"/>
      <c r="HQ195" s="11"/>
      <c r="HR195" s="11"/>
      <c r="HS195" s="11"/>
      <c r="HT195" s="11"/>
      <c r="HU195" s="11"/>
      <c r="HV195" s="11"/>
      <c r="HW195" s="11"/>
      <c r="HX195" s="11"/>
      <c r="HY195" s="11"/>
      <c r="HZ195" s="11"/>
      <c r="IA195" s="11"/>
      <c r="IB195" s="11"/>
      <c r="IC195" s="11"/>
      <c r="ID195" s="11"/>
    </row>
    <row r="196" spans="1:238" s="8" customFormat="1" ht="24.6" x14ac:dyDescent="0.25">
      <c r="A196" s="7"/>
      <c r="B196" s="386"/>
      <c r="C196" s="386"/>
      <c r="D196" s="386"/>
      <c r="E196" s="386"/>
      <c r="F196" s="386"/>
      <c r="G196" s="386"/>
      <c r="H196" s="386"/>
      <c r="I196" s="387"/>
      <c r="J196" s="397"/>
      <c r="K196" s="384"/>
      <c r="L196" s="375"/>
      <c r="M196" s="375"/>
      <c r="N196" s="375"/>
      <c r="O196" s="375"/>
      <c r="P196" s="375"/>
      <c r="Q196" s="375"/>
      <c r="R196" s="399"/>
      <c r="S196" s="375"/>
      <c r="T196" s="375"/>
      <c r="U196" s="398" t="s">
        <v>595</v>
      </c>
      <c r="V196" s="375"/>
      <c r="W196" s="375"/>
      <c r="X196" s="375"/>
      <c r="Y196" s="375"/>
      <c r="Z196" s="375"/>
      <c r="AA196" s="375"/>
    </row>
    <row r="197" spans="1:238" ht="24.6" x14ac:dyDescent="0.25">
      <c r="A197" s="7"/>
      <c r="B197" s="386"/>
      <c r="C197" s="386"/>
      <c r="D197" s="386"/>
      <c r="E197" s="386"/>
      <c r="F197" s="386"/>
      <c r="G197" s="386"/>
      <c r="H197" s="386"/>
      <c r="I197" s="388"/>
      <c r="J197" s="387"/>
      <c r="K197" s="384"/>
      <c r="L197" s="375"/>
      <c r="M197" s="375"/>
      <c r="N197" s="375"/>
      <c r="O197" s="375"/>
      <c r="P197" s="375"/>
      <c r="Q197" s="375"/>
      <c r="R197" s="375"/>
      <c r="S197" s="375"/>
      <c r="T197" s="375"/>
      <c r="U197" s="398" t="s">
        <v>9</v>
      </c>
      <c r="V197" s="375"/>
      <c r="W197" s="375"/>
      <c r="X197" s="375"/>
      <c r="Y197" s="375"/>
      <c r="Z197" s="375"/>
      <c r="AA197" s="375"/>
    </row>
    <row r="198" spans="1:238" ht="24.6" x14ac:dyDescent="0.25">
      <c r="A198" s="7"/>
      <c r="B198" s="386"/>
      <c r="C198" s="386"/>
      <c r="D198" s="386"/>
      <c r="E198" s="386"/>
      <c r="F198" s="386"/>
      <c r="G198" s="386"/>
      <c r="H198" s="386"/>
      <c r="I198" s="388"/>
      <c r="J198" s="388"/>
      <c r="K198" s="389"/>
      <c r="L198" s="389"/>
      <c r="M198" s="376"/>
      <c r="N198" s="376"/>
      <c r="O198" s="376"/>
      <c r="P198" s="376"/>
      <c r="Q198" s="376"/>
      <c r="R198" s="376"/>
      <c r="S198" s="376"/>
      <c r="T198" s="380"/>
      <c r="U198" s="379"/>
      <c r="V198" s="380"/>
      <c r="W198" s="376"/>
      <c r="X198" s="376"/>
      <c r="Y198" s="376"/>
      <c r="Z198" s="376"/>
      <c r="AA198" s="376"/>
    </row>
    <row r="199" spans="1:238" ht="24.6" x14ac:dyDescent="0.25">
      <c r="A199" s="7"/>
      <c r="B199" s="390"/>
      <c r="C199" s="390"/>
      <c r="D199" s="390"/>
      <c r="E199" s="390"/>
      <c r="F199" s="390"/>
      <c r="G199" s="390"/>
      <c r="H199" s="390"/>
      <c r="I199" s="389"/>
      <c r="J199" s="391"/>
      <c r="K199" s="389"/>
      <c r="L199" s="392"/>
      <c r="M199" s="389"/>
      <c r="N199" s="376"/>
      <c r="O199" s="376"/>
      <c r="P199" s="376"/>
      <c r="Q199" s="376"/>
      <c r="R199" s="376"/>
      <c r="S199" s="376"/>
      <c r="T199" s="380"/>
      <c r="U199" s="379"/>
      <c r="V199" s="380"/>
      <c r="W199" s="376"/>
      <c r="X199" s="376"/>
      <c r="Y199" s="376"/>
      <c r="Z199" s="376"/>
      <c r="AA199" s="376"/>
    </row>
    <row r="200" spans="1:238" ht="24.6" x14ac:dyDescent="0.25">
      <c r="A200" s="7"/>
      <c r="B200" s="390"/>
      <c r="C200" s="390"/>
      <c r="D200" s="390"/>
      <c r="E200" s="390"/>
      <c r="F200" s="390"/>
      <c r="G200" s="390"/>
      <c r="H200" s="390"/>
      <c r="I200" s="389"/>
      <c r="J200" s="391"/>
      <c r="K200" s="389"/>
      <c r="L200" s="376"/>
      <c r="M200" s="376"/>
      <c r="N200" s="376"/>
      <c r="O200" s="376"/>
      <c r="P200" s="376"/>
      <c r="Q200" s="376"/>
      <c r="R200" s="376"/>
      <c r="S200" s="376"/>
      <c r="T200" s="380"/>
      <c r="U200" s="379"/>
      <c r="V200" s="380"/>
      <c r="W200" s="376"/>
      <c r="X200" s="376"/>
      <c r="Y200" s="376"/>
      <c r="Z200" s="376"/>
      <c r="AA200" s="376"/>
    </row>
    <row r="201" spans="1:238" ht="24.6" x14ac:dyDescent="0.25">
      <c r="A201" s="8"/>
      <c r="B201" s="393"/>
      <c r="C201" s="393"/>
      <c r="D201" s="393"/>
      <c r="E201" s="393"/>
      <c r="F201" s="393"/>
      <c r="G201" s="393"/>
      <c r="H201" s="393"/>
      <c r="I201" s="384"/>
      <c r="J201" s="394"/>
      <c r="K201" s="394"/>
      <c r="L201" s="375"/>
      <c r="M201" s="377"/>
      <c r="N201" s="395"/>
      <c r="O201" s="377"/>
      <c r="P201" s="377"/>
      <c r="Q201" s="377"/>
      <c r="R201" s="377"/>
      <c r="S201" s="377"/>
      <c r="T201" s="377"/>
      <c r="U201" s="400" t="s">
        <v>871</v>
      </c>
      <c r="V201" s="377"/>
      <c r="W201" s="377"/>
      <c r="X201" s="377"/>
      <c r="Y201" s="377"/>
      <c r="Z201" s="377"/>
      <c r="AA201" s="377"/>
    </row>
    <row r="202" spans="1:238" ht="24.6" x14ac:dyDescent="0.25">
      <c r="A202" s="8"/>
      <c r="B202" s="375"/>
      <c r="C202" s="375"/>
      <c r="D202" s="375"/>
      <c r="E202" s="375"/>
      <c r="F202" s="375"/>
      <c r="G202" s="375"/>
      <c r="H202" s="375"/>
      <c r="I202" s="384"/>
      <c r="J202" s="384"/>
      <c r="K202" s="396"/>
      <c r="L202" s="375"/>
      <c r="M202" s="375"/>
      <c r="N202" s="375"/>
      <c r="O202" s="375"/>
      <c r="P202" s="375"/>
      <c r="Q202" s="375"/>
      <c r="R202" s="375"/>
      <c r="S202" s="375"/>
      <c r="T202" s="375"/>
      <c r="U202" s="398" t="s">
        <v>872</v>
      </c>
      <c r="V202" s="375"/>
      <c r="W202" s="375"/>
      <c r="X202" s="375"/>
      <c r="Y202" s="375"/>
      <c r="Z202" s="375"/>
      <c r="AA202" s="375"/>
    </row>
  </sheetData>
  <mergeCells count="27">
    <mergeCell ref="B193:N193"/>
    <mergeCell ref="W8:W10"/>
    <mergeCell ref="X8:Z8"/>
    <mergeCell ref="AA8:AA10"/>
    <mergeCell ref="I9:I10"/>
    <mergeCell ref="S9:T9"/>
    <mergeCell ref="U9:V9"/>
    <mergeCell ref="X9:X10"/>
    <mergeCell ref="Y9:Y10"/>
    <mergeCell ref="Z9:Z10"/>
    <mergeCell ref="N8:N9"/>
    <mergeCell ref="O8:O9"/>
    <mergeCell ref="P8:P9"/>
    <mergeCell ref="Q8:Q9"/>
    <mergeCell ref="R8:R9"/>
    <mergeCell ref="S8:V8"/>
    <mergeCell ref="A1:AA1"/>
    <mergeCell ref="A2:AA2"/>
    <mergeCell ref="A3:AA3"/>
    <mergeCell ref="A4:AA4"/>
    <mergeCell ref="A8:A10"/>
    <mergeCell ref="B8:I8"/>
    <mergeCell ref="J8:J10"/>
    <mergeCell ref="K8:K10"/>
    <mergeCell ref="L8:L10"/>
    <mergeCell ref="M8:M10"/>
    <mergeCell ref="B9:H10"/>
  </mergeCells>
  <phoneticPr fontId="54" type="noConversion"/>
  <printOptions horizontalCentered="1"/>
  <pageMargins left="0" right="0" top="0.39370078740157483" bottom="0.39370078740157483" header="0" footer="0"/>
  <pageSetup paperSize="154" scale="47" fitToHeight="0" orientation="landscape" r:id="rId1"/>
  <headerFooter alignWithMargins="0"/>
  <rowBreaks count="2" manualBreakCount="2">
    <brk id="82" max="26" man="1"/>
    <brk id="187"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6559-0BAE-4D9C-BEBE-FEF1466C16B8}">
  <sheetPr>
    <tabColor rgb="FFFFFF99"/>
    <pageSetUpPr fitToPage="1"/>
  </sheetPr>
  <dimension ref="A1:ID176"/>
  <sheetViews>
    <sheetView view="pageBreakPreview" topLeftCell="A127" zoomScale="55" zoomScaleSheetLayoutView="55" workbookViewId="0">
      <selection activeCell="L162" sqref="L162:O166"/>
    </sheetView>
  </sheetViews>
  <sheetFormatPr defaultColWidth="9.109375" defaultRowHeight="13.8" x14ac:dyDescent="0.25"/>
  <cols>
    <col min="1" max="1" width="6" style="1" customWidth="1"/>
    <col min="2" max="2" width="9" style="3" customWidth="1"/>
    <col min="3" max="3" width="4.33203125" style="3" customWidth="1"/>
    <col min="4" max="4" width="3.88671875" style="3" customWidth="1"/>
    <col min="5" max="5" width="2.88671875" style="3" customWidth="1"/>
    <col min="6" max="6" width="4.109375" style="3" customWidth="1"/>
    <col min="7" max="7" width="3.5546875" style="3" customWidth="1"/>
    <col min="8" max="8" width="4.33203125" style="3" customWidth="1"/>
    <col min="9" max="9" width="25" style="1" customWidth="1"/>
    <col min="10" max="10" width="16.109375" style="1" customWidth="1"/>
    <col min="11" max="11" width="13" style="1" bestFit="1" customWidth="1"/>
    <col min="12" max="12" width="12.44140625" style="1" customWidth="1"/>
    <col min="13" max="13" width="13.44140625" style="1" customWidth="1"/>
    <col min="14" max="14" width="20.109375" style="1" customWidth="1"/>
    <col min="15" max="15" width="24.5546875" style="1" customWidth="1"/>
    <col min="16" max="16" width="12.109375" style="1" customWidth="1"/>
    <col min="17" max="17" width="22.88671875" style="1" customWidth="1"/>
    <col min="18" max="18" width="18" style="1" customWidth="1"/>
    <col min="19" max="19" width="16.44140625" style="1" customWidth="1"/>
    <col min="20" max="20" width="27.44140625" style="1" customWidth="1"/>
    <col min="21" max="21" width="17.6640625" style="1" customWidth="1"/>
    <col min="22" max="22" width="21.33203125" style="1" customWidth="1"/>
    <col min="23" max="23" width="20.33203125" style="1" bestFit="1" customWidth="1"/>
    <col min="24" max="24" width="16" style="1" customWidth="1"/>
    <col min="25" max="25" width="15" style="1" customWidth="1"/>
    <col min="26" max="26" width="19.88671875" style="1" customWidth="1"/>
    <col min="27" max="27" width="17.5546875" style="1" customWidth="1"/>
    <col min="28" max="28" width="14.44140625" style="1" bestFit="1" customWidth="1"/>
    <col min="29" max="29" width="17.109375" style="1" customWidth="1"/>
    <col min="30" max="16384" width="9.109375" style="1"/>
  </cols>
  <sheetData>
    <row r="1" spans="1:27" s="9" customFormat="1" ht="34.200000000000003" customHeight="1" x14ac:dyDescent="0.25">
      <c r="A1" s="1245" t="s">
        <v>516</v>
      </c>
      <c r="B1" s="1245"/>
      <c r="C1" s="1245"/>
      <c r="D1" s="1245"/>
      <c r="E1" s="1245"/>
      <c r="F1" s="1245"/>
      <c r="G1" s="1245"/>
      <c r="H1" s="1245"/>
      <c r="I1" s="1245"/>
      <c r="J1" s="1245"/>
      <c r="K1" s="1245"/>
      <c r="L1" s="1245"/>
      <c r="M1" s="1245"/>
      <c r="N1" s="1245"/>
      <c r="O1" s="1245"/>
      <c r="P1" s="1245"/>
      <c r="Q1" s="1245"/>
      <c r="R1" s="1245"/>
      <c r="S1" s="1245"/>
      <c r="T1" s="1245"/>
      <c r="U1" s="1245"/>
      <c r="V1" s="1245"/>
      <c r="W1" s="1245"/>
      <c r="X1" s="1245"/>
      <c r="Y1" s="1245"/>
      <c r="Z1" s="1245"/>
      <c r="AA1" s="1245"/>
    </row>
    <row r="2" spans="1:27" s="9" customFormat="1" ht="30" customHeight="1" x14ac:dyDescent="0.25">
      <c r="A2" s="1246" t="s">
        <v>489</v>
      </c>
      <c r="B2" s="1246"/>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246"/>
    </row>
    <row r="3" spans="1:27" s="9" customFormat="1" ht="30" customHeight="1" x14ac:dyDescent="0.25">
      <c r="A3" s="1247" t="s">
        <v>521</v>
      </c>
      <c r="B3" s="1247"/>
      <c r="C3" s="1247"/>
      <c r="D3" s="1247"/>
      <c r="E3" s="1247"/>
      <c r="F3" s="1247"/>
      <c r="G3" s="1247"/>
      <c r="H3" s="1247"/>
      <c r="I3" s="1247"/>
      <c r="J3" s="1247"/>
      <c r="K3" s="1247"/>
      <c r="L3" s="1247"/>
      <c r="M3" s="1247"/>
      <c r="N3" s="1247"/>
      <c r="O3" s="1247"/>
      <c r="P3" s="1247"/>
      <c r="Q3" s="1247"/>
      <c r="R3" s="1247"/>
      <c r="S3" s="1247"/>
      <c r="T3" s="1247"/>
      <c r="U3" s="1247"/>
      <c r="V3" s="1247"/>
      <c r="W3" s="1247"/>
      <c r="X3" s="1247"/>
      <c r="Y3" s="1247"/>
      <c r="Z3" s="1247"/>
      <c r="AA3" s="1247"/>
    </row>
    <row r="4" spans="1:27" s="372" customFormat="1" ht="33.6" customHeight="1" x14ac:dyDescent="0.4">
      <c r="A4" s="1247" t="s">
        <v>875</v>
      </c>
      <c r="B4" s="1247"/>
      <c r="C4" s="1247"/>
      <c r="D4" s="1247"/>
      <c r="E4" s="1247"/>
      <c r="F4" s="1247"/>
      <c r="G4" s="1247"/>
      <c r="H4" s="1247"/>
      <c r="I4" s="1247"/>
      <c r="J4" s="1247"/>
      <c r="K4" s="1247"/>
      <c r="L4" s="1247"/>
      <c r="M4" s="1247"/>
      <c r="N4" s="1247"/>
      <c r="O4" s="1247"/>
      <c r="P4" s="1247"/>
      <c r="Q4" s="1247"/>
      <c r="R4" s="1247"/>
      <c r="S4" s="1247"/>
      <c r="T4" s="1247"/>
      <c r="U4" s="1247"/>
      <c r="V4" s="1247"/>
      <c r="W4" s="1247"/>
      <c r="X4" s="1247"/>
      <c r="Y4" s="1247"/>
      <c r="Z4" s="1247"/>
      <c r="AA4" s="1247"/>
    </row>
    <row r="5" spans="1:27" s="372" customFormat="1" ht="41.4" customHeight="1" x14ac:dyDescent="0.4">
      <c r="A5" s="603" t="s">
        <v>490</v>
      </c>
      <c r="B5" s="604"/>
      <c r="C5" s="604"/>
      <c r="D5" s="604"/>
      <c r="E5" s="604"/>
      <c r="F5" s="604"/>
      <c r="G5" s="604"/>
      <c r="H5" s="604"/>
      <c r="I5" s="605" t="s">
        <v>491</v>
      </c>
      <c r="J5" s="606"/>
      <c r="K5" s="373"/>
      <c r="L5" s="373"/>
      <c r="M5" s="373"/>
      <c r="N5" s="373"/>
      <c r="O5" s="373"/>
      <c r="P5" s="373"/>
      <c r="Q5" s="373"/>
      <c r="R5" s="373"/>
      <c r="S5" s="373"/>
      <c r="T5" s="373"/>
      <c r="U5" s="373"/>
      <c r="V5" s="373"/>
      <c r="W5" s="373"/>
      <c r="X5" s="373"/>
      <c r="Y5" s="373"/>
      <c r="Z5" s="373"/>
      <c r="AA5" s="374"/>
    </row>
    <row r="6" spans="1:27" ht="32.4" customHeight="1" x14ac:dyDescent="0.4">
      <c r="A6" s="603" t="s">
        <v>492</v>
      </c>
      <c r="B6" s="604"/>
      <c r="C6" s="604"/>
      <c r="D6" s="604"/>
      <c r="E6" s="604"/>
      <c r="F6" s="604"/>
      <c r="G6" s="604"/>
      <c r="H6" s="604"/>
      <c r="I6" s="605" t="s">
        <v>493</v>
      </c>
      <c r="J6" s="606"/>
      <c r="K6" s="373"/>
      <c r="L6" s="373"/>
      <c r="M6" s="373"/>
      <c r="N6" s="373"/>
      <c r="O6" s="373"/>
      <c r="P6" s="373"/>
      <c r="Q6" s="373"/>
      <c r="R6" s="373"/>
      <c r="S6" s="373"/>
      <c r="T6" s="373"/>
      <c r="U6" s="373"/>
      <c r="V6" s="373"/>
      <c r="W6" s="373"/>
      <c r="X6" s="373"/>
      <c r="Y6" s="373"/>
      <c r="Z6" s="373"/>
      <c r="AA6" s="374"/>
    </row>
    <row r="7" spans="1:27" s="4" customFormat="1" ht="17.399999999999999" x14ac:dyDescent="0.3">
      <c r="A7" s="1"/>
      <c r="B7" s="3"/>
      <c r="C7" s="3"/>
      <c r="D7" s="3"/>
      <c r="E7" s="3"/>
      <c r="F7" s="3"/>
      <c r="G7" s="3"/>
      <c r="H7" s="3"/>
      <c r="I7" s="1"/>
      <c r="J7" s="1"/>
      <c r="K7" s="1"/>
      <c r="L7" s="1"/>
      <c r="M7" s="1"/>
      <c r="N7" s="1"/>
      <c r="O7" s="1"/>
      <c r="P7" s="1"/>
      <c r="Q7" s="673"/>
      <c r="R7" s="1"/>
      <c r="S7" s="1"/>
      <c r="T7" s="1"/>
      <c r="U7" s="1"/>
      <c r="V7" s="1"/>
      <c r="W7" s="1"/>
      <c r="X7" s="1"/>
      <c r="Y7" s="1"/>
      <c r="Z7" s="1"/>
      <c r="AA7" s="1"/>
    </row>
    <row r="8" spans="1:27" s="5" customFormat="1" ht="46.2" customHeight="1" x14ac:dyDescent="0.3">
      <c r="A8" s="1237" t="s">
        <v>0</v>
      </c>
      <c r="B8" s="1235" t="s">
        <v>494</v>
      </c>
      <c r="C8" s="1249"/>
      <c r="D8" s="1249"/>
      <c r="E8" s="1249"/>
      <c r="F8" s="1249"/>
      <c r="G8" s="1249"/>
      <c r="H8" s="1249"/>
      <c r="I8" s="1250"/>
      <c r="J8" s="1237" t="s">
        <v>495</v>
      </c>
      <c r="K8" s="1237" t="s">
        <v>744</v>
      </c>
      <c r="L8" s="1237" t="s">
        <v>1</v>
      </c>
      <c r="M8" s="1237" t="s">
        <v>496</v>
      </c>
      <c r="N8" s="1239" t="s">
        <v>13</v>
      </c>
      <c r="O8" s="1239" t="s">
        <v>497</v>
      </c>
      <c r="P8" s="1239" t="s">
        <v>498</v>
      </c>
      <c r="Q8" s="1239" t="s">
        <v>499</v>
      </c>
      <c r="R8" s="1239" t="s">
        <v>500</v>
      </c>
      <c r="S8" s="1241" t="s">
        <v>501</v>
      </c>
      <c r="T8" s="1242"/>
      <c r="U8" s="1242"/>
      <c r="V8" s="1243"/>
      <c r="W8" s="1235" t="s">
        <v>502</v>
      </c>
      <c r="X8" s="1241" t="s">
        <v>503</v>
      </c>
      <c r="Y8" s="1242"/>
      <c r="Z8" s="1243"/>
      <c r="AA8" s="1237" t="s">
        <v>15</v>
      </c>
    </row>
    <row r="9" spans="1:27" s="5" customFormat="1" ht="33" customHeight="1" x14ac:dyDescent="0.3">
      <c r="A9" s="1248"/>
      <c r="B9" s="1235" t="s">
        <v>504</v>
      </c>
      <c r="C9" s="599"/>
      <c r="D9" s="599"/>
      <c r="E9" s="599"/>
      <c r="F9" s="599"/>
      <c r="G9" s="599"/>
      <c r="H9" s="599"/>
      <c r="I9" s="1237" t="s">
        <v>14</v>
      </c>
      <c r="J9" s="1248"/>
      <c r="K9" s="1248"/>
      <c r="L9" s="1248"/>
      <c r="M9" s="1248"/>
      <c r="N9" s="1240"/>
      <c r="O9" s="1240"/>
      <c r="P9" s="1240"/>
      <c r="Q9" s="1240"/>
      <c r="R9" s="1240"/>
      <c r="S9" s="1241" t="s">
        <v>23</v>
      </c>
      <c r="T9" s="1243"/>
      <c r="U9" s="1241" t="s">
        <v>505</v>
      </c>
      <c r="V9" s="1243"/>
      <c r="W9" s="1244"/>
      <c r="X9" s="1235" t="s">
        <v>506</v>
      </c>
      <c r="Y9" s="1237" t="s">
        <v>507</v>
      </c>
      <c r="Z9" s="1237" t="s">
        <v>0</v>
      </c>
      <c r="AA9" s="1248"/>
    </row>
    <row r="10" spans="1:27" s="6" customFormat="1" ht="45.6" customHeight="1" x14ac:dyDescent="0.25">
      <c r="A10" s="1238"/>
      <c r="B10" s="1236"/>
      <c r="C10" s="600"/>
      <c r="D10" s="600"/>
      <c r="E10" s="600"/>
      <c r="F10" s="600"/>
      <c r="G10" s="600"/>
      <c r="H10" s="600"/>
      <c r="I10" s="1238"/>
      <c r="J10" s="1238"/>
      <c r="K10" s="1238"/>
      <c r="L10" s="1238"/>
      <c r="M10" s="1238"/>
      <c r="N10" s="601" t="s">
        <v>508</v>
      </c>
      <c r="O10" s="601" t="s">
        <v>508</v>
      </c>
      <c r="P10" s="601" t="s">
        <v>508</v>
      </c>
      <c r="Q10" s="601" t="s">
        <v>508</v>
      </c>
      <c r="R10" s="601" t="s">
        <v>508</v>
      </c>
      <c r="S10" s="602" t="s">
        <v>509</v>
      </c>
      <c r="T10" s="602" t="s">
        <v>510</v>
      </c>
      <c r="U10" s="602" t="s">
        <v>511</v>
      </c>
      <c r="V10" s="602" t="s">
        <v>512</v>
      </c>
      <c r="W10" s="1236"/>
      <c r="X10" s="1236"/>
      <c r="Y10" s="1238"/>
      <c r="Z10" s="1238"/>
      <c r="AA10" s="1238"/>
    </row>
    <row r="11" spans="1:27" s="2" customFormat="1" ht="22.95" customHeight="1" x14ac:dyDescent="0.25">
      <c r="A11" s="382">
        <v>1</v>
      </c>
      <c r="B11" s="382">
        <v>2</v>
      </c>
      <c r="C11" s="382"/>
      <c r="D11" s="382"/>
      <c r="E11" s="382"/>
      <c r="F11" s="382"/>
      <c r="G11" s="382"/>
      <c r="H11" s="382"/>
      <c r="I11" s="382">
        <v>3</v>
      </c>
      <c r="J11" s="382">
        <v>4</v>
      </c>
      <c r="K11" s="382">
        <v>5</v>
      </c>
      <c r="L11" s="382">
        <v>6</v>
      </c>
      <c r="M11" s="382">
        <v>7</v>
      </c>
      <c r="N11" s="382">
        <v>8</v>
      </c>
      <c r="O11" s="382" t="s">
        <v>513</v>
      </c>
      <c r="P11" s="382">
        <v>10</v>
      </c>
      <c r="Q11" s="382" t="s">
        <v>514</v>
      </c>
      <c r="R11" s="382" t="s">
        <v>515</v>
      </c>
      <c r="S11" s="382">
        <v>13</v>
      </c>
      <c r="T11" s="382">
        <v>14</v>
      </c>
      <c r="U11" s="382">
        <v>15</v>
      </c>
      <c r="V11" s="382">
        <v>16</v>
      </c>
      <c r="W11" s="382">
        <v>17</v>
      </c>
      <c r="X11" s="382">
        <v>18</v>
      </c>
      <c r="Y11" s="382">
        <v>19</v>
      </c>
      <c r="Z11" s="382">
        <v>20</v>
      </c>
      <c r="AA11" s="382">
        <v>21</v>
      </c>
    </row>
    <row r="12" spans="1:27" s="2" customFormat="1" ht="22.95" customHeight="1" x14ac:dyDescent="0.25">
      <c r="A12" s="488"/>
      <c r="B12" s="488">
        <v>1</v>
      </c>
      <c r="C12" s="488"/>
      <c r="D12" s="488"/>
      <c r="E12" s="488"/>
      <c r="F12" s="488"/>
      <c r="G12" s="488"/>
      <c r="H12" s="488"/>
      <c r="I12" s="489" t="s">
        <v>620</v>
      </c>
      <c r="J12" s="488"/>
      <c r="K12" s="488"/>
      <c r="L12" s="488"/>
      <c r="M12" s="488"/>
      <c r="N12" s="488"/>
      <c r="O12" s="490"/>
      <c r="P12" s="490"/>
      <c r="Q12" s="490"/>
      <c r="R12" s="490"/>
      <c r="S12" s="490"/>
      <c r="T12" s="490"/>
      <c r="U12" s="490"/>
      <c r="V12" s="490"/>
      <c r="W12" s="491"/>
      <c r="X12" s="488"/>
      <c r="Y12" s="490"/>
      <c r="Z12" s="490"/>
      <c r="AA12" s="488"/>
    </row>
    <row r="13" spans="1:27" s="2" customFormat="1" x14ac:dyDescent="0.25">
      <c r="A13" s="492"/>
      <c r="B13" s="417">
        <v>1</v>
      </c>
      <c r="C13" s="417">
        <v>1</v>
      </c>
      <c r="D13" s="493"/>
      <c r="E13" s="493"/>
      <c r="F13" s="493"/>
      <c r="G13" s="493"/>
      <c r="H13" s="493"/>
      <c r="I13" s="494" t="s">
        <v>607</v>
      </c>
      <c r="J13" s="495"/>
      <c r="K13" s="496"/>
      <c r="L13" s="1000">
        <f>L14</f>
        <v>1716</v>
      </c>
      <c r="M13" s="449"/>
      <c r="N13" s="449"/>
      <c r="O13" s="436">
        <f>O14</f>
        <v>49118100</v>
      </c>
      <c r="P13" s="436"/>
      <c r="Q13" s="436">
        <f>Q14</f>
        <v>49118100</v>
      </c>
      <c r="R13" s="436"/>
      <c r="S13" s="476"/>
      <c r="T13" s="471"/>
      <c r="U13" s="471"/>
      <c r="V13" s="471"/>
      <c r="W13" s="497"/>
      <c r="X13" s="498"/>
      <c r="Y13" s="471"/>
      <c r="Z13" s="471"/>
      <c r="AA13" s="475"/>
    </row>
    <row r="14" spans="1:27" s="2" customFormat="1" x14ac:dyDescent="0.25">
      <c r="A14" s="499"/>
      <c r="B14" s="408">
        <v>1</v>
      </c>
      <c r="C14" s="408">
        <v>1</v>
      </c>
      <c r="D14" s="408">
        <v>7</v>
      </c>
      <c r="E14" s="500"/>
      <c r="F14" s="500"/>
      <c r="G14" s="500"/>
      <c r="H14" s="500"/>
      <c r="I14" s="501" t="s">
        <v>608</v>
      </c>
      <c r="J14" s="502"/>
      <c r="K14" s="496"/>
      <c r="L14" s="1000">
        <f>L15</f>
        <v>1716</v>
      </c>
      <c r="M14" s="449"/>
      <c r="N14" s="627"/>
      <c r="O14" s="436">
        <f>O15</f>
        <v>49118100</v>
      </c>
      <c r="P14" s="436"/>
      <c r="Q14" s="436">
        <f>Q15</f>
        <v>49118100</v>
      </c>
      <c r="R14" s="436"/>
      <c r="S14" s="476"/>
      <c r="T14" s="471"/>
      <c r="U14" s="471"/>
      <c r="V14" s="471"/>
      <c r="W14" s="497"/>
      <c r="X14" s="498"/>
      <c r="Y14" s="471"/>
      <c r="Z14" s="471"/>
      <c r="AA14" s="475"/>
    </row>
    <row r="15" spans="1:27" s="2" customFormat="1" ht="29.25" customHeight="1" x14ac:dyDescent="0.25">
      <c r="A15" s="521"/>
      <c r="B15" s="415">
        <v>1</v>
      </c>
      <c r="C15" s="415">
        <v>1</v>
      </c>
      <c r="D15" s="415">
        <v>7</v>
      </c>
      <c r="E15" s="416">
        <v>1</v>
      </c>
      <c r="F15" s="504"/>
      <c r="G15" s="504"/>
      <c r="H15" s="504"/>
      <c r="I15" s="505" t="s">
        <v>609</v>
      </c>
      <c r="J15" s="506"/>
      <c r="K15" s="507"/>
      <c r="L15" s="1001">
        <f>L16+L29</f>
        <v>1716</v>
      </c>
      <c r="M15" s="447"/>
      <c r="N15" s="447"/>
      <c r="O15" s="446">
        <f>O16+O29</f>
        <v>49118100</v>
      </c>
      <c r="P15" s="446"/>
      <c r="Q15" s="446">
        <f>Q16+Q29</f>
        <v>49118100</v>
      </c>
      <c r="R15" s="446"/>
      <c r="S15" s="508"/>
      <c r="T15" s="509"/>
      <c r="U15" s="509"/>
      <c r="V15" s="509"/>
      <c r="W15" s="510"/>
      <c r="X15" s="511"/>
      <c r="Y15" s="509"/>
      <c r="Z15" s="509"/>
      <c r="AA15" s="511"/>
    </row>
    <row r="16" spans="1:27" s="2" customFormat="1" x14ac:dyDescent="0.25">
      <c r="A16" s="512"/>
      <c r="B16" s="418">
        <v>1</v>
      </c>
      <c r="C16" s="418">
        <v>1</v>
      </c>
      <c r="D16" s="418">
        <v>7</v>
      </c>
      <c r="E16" s="419">
        <v>1</v>
      </c>
      <c r="F16" s="419">
        <v>1</v>
      </c>
      <c r="G16" s="513"/>
      <c r="H16" s="513"/>
      <c r="I16" s="514" t="s">
        <v>610</v>
      </c>
      <c r="J16" s="515"/>
      <c r="K16" s="457"/>
      <c r="L16" s="457">
        <f>L17+L20</f>
        <v>917</v>
      </c>
      <c r="M16" s="516"/>
      <c r="N16" s="516"/>
      <c r="O16" s="458">
        <f>O17+O20</f>
        <v>13042000</v>
      </c>
      <c r="P16" s="458"/>
      <c r="Q16" s="458">
        <f>Q17+Q20</f>
        <v>13042000</v>
      </c>
      <c r="R16" s="458"/>
      <c r="S16" s="517"/>
      <c r="T16" s="518"/>
      <c r="U16" s="518"/>
      <c r="V16" s="518"/>
      <c r="W16" s="519"/>
      <c r="X16" s="520"/>
      <c r="Y16" s="518"/>
      <c r="Z16" s="518"/>
      <c r="AA16" s="520"/>
    </row>
    <row r="17" spans="1:29" s="2" customFormat="1" ht="26.4" x14ac:dyDescent="0.25">
      <c r="A17" s="521"/>
      <c r="B17" s="415">
        <v>1</v>
      </c>
      <c r="C17" s="415">
        <v>1</v>
      </c>
      <c r="D17" s="415">
        <v>7</v>
      </c>
      <c r="E17" s="416">
        <v>1</v>
      </c>
      <c r="F17" s="416">
        <v>1</v>
      </c>
      <c r="G17" s="416">
        <v>1</v>
      </c>
      <c r="H17" s="504"/>
      <c r="I17" s="505" t="s">
        <v>611</v>
      </c>
      <c r="J17" s="506"/>
      <c r="K17" s="507"/>
      <c r="L17" s="447"/>
      <c r="M17" s="447"/>
      <c r="N17" s="447"/>
      <c r="O17" s="446"/>
      <c r="P17" s="446"/>
      <c r="Q17" s="446"/>
      <c r="R17" s="446"/>
      <c r="S17" s="508"/>
      <c r="T17" s="509"/>
      <c r="U17" s="509"/>
      <c r="V17" s="509"/>
      <c r="W17" s="510"/>
      <c r="X17" s="511"/>
      <c r="Y17" s="509"/>
      <c r="Z17" s="509"/>
      <c r="AA17" s="511"/>
    </row>
    <row r="18" spans="1:29" s="2" customFormat="1" x14ac:dyDescent="0.25">
      <c r="A18" s="503"/>
      <c r="B18" s="413"/>
      <c r="C18" s="413"/>
      <c r="D18" s="413"/>
      <c r="E18" s="414"/>
      <c r="F18" s="414"/>
      <c r="G18" s="414"/>
      <c r="H18" s="522"/>
      <c r="I18" s="523"/>
      <c r="J18" s="524"/>
      <c r="K18" s="481"/>
      <c r="L18" s="525"/>
      <c r="M18" s="525"/>
      <c r="N18" s="525"/>
      <c r="O18" s="484"/>
      <c r="P18" s="484"/>
      <c r="Q18" s="484"/>
      <c r="R18" s="484"/>
      <c r="S18" s="526"/>
      <c r="T18" s="422"/>
      <c r="U18" s="422"/>
      <c r="V18" s="422"/>
      <c r="W18" s="485"/>
      <c r="X18" s="432"/>
      <c r="Y18" s="422"/>
      <c r="Z18" s="422"/>
      <c r="AA18" s="432"/>
    </row>
    <row r="19" spans="1:29" s="2" customFormat="1" x14ac:dyDescent="0.25">
      <c r="A19" s="503"/>
      <c r="B19" s="413"/>
      <c r="C19" s="413"/>
      <c r="D19" s="413"/>
      <c r="E19" s="414"/>
      <c r="F19" s="522"/>
      <c r="G19" s="522"/>
      <c r="H19" s="522"/>
      <c r="I19" s="523"/>
      <c r="J19" s="524"/>
      <c r="K19" s="481"/>
      <c r="L19" s="525"/>
      <c r="M19" s="525"/>
      <c r="N19" s="525"/>
      <c r="O19" s="484"/>
      <c r="P19" s="484"/>
      <c r="Q19" s="484"/>
      <c r="R19" s="484"/>
      <c r="S19" s="526"/>
      <c r="T19" s="422"/>
      <c r="U19" s="422"/>
      <c r="V19" s="422"/>
      <c r="W19" s="485"/>
      <c r="X19" s="432"/>
      <c r="Y19" s="422"/>
      <c r="Z19" s="422"/>
      <c r="AA19" s="432"/>
    </row>
    <row r="20" spans="1:29" s="2" customFormat="1" ht="26.4" x14ac:dyDescent="0.25">
      <c r="A20" s="521"/>
      <c r="B20" s="1004">
        <v>1</v>
      </c>
      <c r="C20" s="1004">
        <v>1</v>
      </c>
      <c r="D20" s="1004">
        <v>7</v>
      </c>
      <c r="E20" s="1005">
        <v>1</v>
      </c>
      <c r="F20" s="1005">
        <v>1</v>
      </c>
      <c r="G20" s="1005">
        <v>4</v>
      </c>
      <c r="H20" s="1006"/>
      <c r="I20" s="1007" t="s">
        <v>606</v>
      </c>
      <c r="J20" s="1014"/>
      <c r="K20" s="1015"/>
      <c r="L20" s="1016">
        <f>SUM(L21:L26)</f>
        <v>917</v>
      </c>
      <c r="M20" s="447"/>
      <c r="N20" s="447"/>
      <c r="O20" s="446">
        <f>SUM(O21:O28)</f>
        <v>13042000</v>
      </c>
      <c r="P20" s="446"/>
      <c r="Q20" s="446">
        <f>O20-P20</f>
        <v>13042000</v>
      </c>
      <c r="R20" s="446"/>
      <c r="S20" s="508"/>
      <c r="T20" s="509"/>
      <c r="U20" s="509"/>
      <c r="V20" s="509"/>
      <c r="W20" s="510"/>
      <c r="X20" s="511"/>
      <c r="Y20" s="509"/>
      <c r="Z20" s="509"/>
      <c r="AA20" s="511"/>
    </row>
    <row r="21" spans="1:29" s="2" customFormat="1" ht="66" x14ac:dyDescent="0.25">
      <c r="A21" s="503"/>
      <c r="B21" s="431">
        <f>IFERROR(LOOKUP(2,1/ISNUMBER(SEARCH('[96]Kode Barang'!$I$2:$I$44,I21)),'[96]Kode Barang'!$B$2:$B$44),"")</f>
        <v>1</v>
      </c>
      <c r="C21" s="431">
        <f>IFERROR(LOOKUP(2,1/ISNUMBER(SEARCH('[96]Kode Barang'!$I$2:$I$44,I21)),'[96]Kode Barang'!$C$2:$C$44),"")</f>
        <v>1</v>
      </c>
      <c r="D21" s="431">
        <f>IFERROR(LOOKUP(2,1/ISNUMBER(SEARCH('[96]Kode Barang'!$I$2:$I$44,I21)),'[96]Kode Barang'!$D$2:$D$44),"")</f>
        <v>7</v>
      </c>
      <c r="E21" s="431">
        <f>IFERROR(LOOKUP(2,1/ISNUMBER(SEARCH('[96]Kode Barang'!$I$2:$I$44,I21)),'[96]Kode Barang'!$E$2:$E$44),"")</f>
        <v>1</v>
      </c>
      <c r="F21" s="431">
        <f>IFERROR(LOOKUP(2,1/ISNUMBER(SEARCH('[96]Kode Barang'!$I$2:$I$44,I21)),'[96]Kode Barang'!$F$2:$F$44),"")</f>
        <v>1</v>
      </c>
      <c r="G21" s="431">
        <f>IFERROR(LOOKUP(2,1/ISNUMBER(SEARCH('[96]Kode Barang'!$I$2:$I$44,I21)),'[96]Kode Barang'!$G$2:$G$44),"")</f>
        <v>4</v>
      </c>
      <c r="H21" s="431">
        <f>IFERROR(LOOKUP(2,1/ISNUMBER(SEARCH('[96]Kode Barang'!$I$2:$I$44,I21)),'[96]Kode Barang'!$H$2:$H$44),"")</f>
        <v>1</v>
      </c>
      <c r="I21" s="1009" t="s">
        <v>63</v>
      </c>
      <c r="J21" s="481"/>
      <c r="K21" s="481"/>
      <c r="L21" s="443">
        <v>110</v>
      </c>
      <c r="M21" s="443" t="s">
        <v>544</v>
      </c>
      <c r="N21" s="445">
        <v>12200</v>
      </c>
      <c r="O21" s="426">
        <f t="shared" ref="O21:O26" si="0">N21*L21</f>
        <v>1342000</v>
      </c>
      <c r="P21" s="426">
        <v>0</v>
      </c>
      <c r="Q21" s="426">
        <f t="shared" ref="Q21:Q26" si="1">O21-P21</f>
        <v>1342000</v>
      </c>
      <c r="R21" s="426">
        <f t="shared" ref="R21:R26" si="2">N21</f>
        <v>12200</v>
      </c>
      <c r="S21" s="444" t="s">
        <v>786</v>
      </c>
      <c r="T21" s="429" t="s">
        <v>547</v>
      </c>
      <c r="U21" s="429" t="s">
        <v>548</v>
      </c>
      <c r="V21" s="429" t="s">
        <v>549</v>
      </c>
      <c r="W21" s="482" t="s">
        <v>898</v>
      </c>
      <c r="X21" s="431" t="s">
        <v>546</v>
      </c>
      <c r="Y21" s="427" t="s">
        <v>647</v>
      </c>
      <c r="Z21" s="427" t="s">
        <v>899</v>
      </c>
      <c r="AA21" s="431" t="s">
        <v>60</v>
      </c>
    </row>
    <row r="22" spans="1:29" s="2" customFormat="1" ht="66" x14ac:dyDescent="0.25">
      <c r="A22" s="503"/>
      <c r="B22" s="431">
        <f>IFERROR(LOOKUP(2,1/ISNUMBER(SEARCH('[96]Kode Barang'!$I$2:$I$44,I22)),'[96]Kode Barang'!$B$2:$B$44),"")</f>
        <v>1</v>
      </c>
      <c r="C22" s="431">
        <f>IFERROR(LOOKUP(2,1/ISNUMBER(SEARCH('[96]Kode Barang'!$I$2:$I$44,I22)),'[96]Kode Barang'!$C$2:$C$44),"")</f>
        <v>1</v>
      </c>
      <c r="D22" s="431">
        <f>IFERROR(LOOKUP(2,1/ISNUMBER(SEARCH('[96]Kode Barang'!$I$2:$I$44,I22)),'[96]Kode Barang'!$D$2:$D$44),"")</f>
        <v>7</v>
      </c>
      <c r="E22" s="431">
        <f>IFERROR(LOOKUP(2,1/ISNUMBER(SEARCH('[96]Kode Barang'!$I$2:$I$44,I22)),'[96]Kode Barang'!$E$2:$E$44),"")</f>
        <v>1</v>
      </c>
      <c r="F22" s="431">
        <f>IFERROR(LOOKUP(2,1/ISNUMBER(SEARCH('[96]Kode Barang'!$I$2:$I$44,I22)),'[96]Kode Barang'!$F$2:$F$44),"")</f>
        <v>1</v>
      </c>
      <c r="G22" s="431">
        <f>IFERROR(LOOKUP(2,1/ISNUMBER(SEARCH('[96]Kode Barang'!$I$2:$I$44,I22)),'[96]Kode Barang'!$G$2:$G$44),"")</f>
        <v>4</v>
      </c>
      <c r="H22" s="431">
        <f>IFERROR(LOOKUP(2,1/ISNUMBER(SEARCH('[96]Kode Barang'!$I$2:$I$44,I22)),'[96]Kode Barang'!$H$2:$H$44),"")</f>
        <v>1</v>
      </c>
      <c r="I22" s="1009" t="s">
        <v>64</v>
      </c>
      <c r="J22" s="481"/>
      <c r="K22" s="481"/>
      <c r="L22" s="443">
        <v>200</v>
      </c>
      <c r="M22" s="443" t="s">
        <v>544</v>
      </c>
      <c r="N22" s="445">
        <v>6800</v>
      </c>
      <c r="O22" s="426">
        <f t="shared" si="0"/>
        <v>1360000</v>
      </c>
      <c r="P22" s="426">
        <v>0</v>
      </c>
      <c r="Q22" s="426">
        <f t="shared" si="1"/>
        <v>1360000</v>
      </c>
      <c r="R22" s="426">
        <f t="shared" si="2"/>
        <v>6800</v>
      </c>
      <c r="S22" s="444" t="s">
        <v>786</v>
      </c>
      <c r="T22" s="429" t="s">
        <v>547</v>
      </c>
      <c r="U22" s="429" t="s">
        <v>548</v>
      </c>
      <c r="V22" s="429" t="s">
        <v>549</v>
      </c>
      <c r="W22" s="482" t="s">
        <v>898</v>
      </c>
      <c r="X22" s="431" t="s">
        <v>546</v>
      </c>
      <c r="Y22" s="427" t="s">
        <v>647</v>
      </c>
      <c r="Z22" s="427" t="s">
        <v>899</v>
      </c>
      <c r="AA22" s="431" t="s">
        <v>60</v>
      </c>
    </row>
    <row r="23" spans="1:29" s="2" customFormat="1" ht="66" x14ac:dyDescent="0.25">
      <c r="A23" s="503"/>
      <c r="B23" s="431">
        <f>IFERROR(LOOKUP(2,1/ISNUMBER(SEARCH('[96]Kode Barang'!$I$2:$I$44,I23)),'[96]Kode Barang'!$B$2:$B$44),"")</f>
        <v>1</v>
      </c>
      <c r="C23" s="431">
        <f>IFERROR(LOOKUP(2,1/ISNUMBER(SEARCH('[96]Kode Barang'!$I$2:$I$44,I23)),'[96]Kode Barang'!$C$2:$C$44),"")</f>
        <v>1</v>
      </c>
      <c r="D23" s="431">
        <f>IFERROR(LOOKUP(2,1/ISNUMBER(SEARCH('[96]Kode Barang'!$I$2:$I$44,I23)),'[96]Kode Barang'!$D$2:$D$44),"")</f>
        <v>7</v>
      </c>
      <c r="E23" s="431">
        <f>IFERROR(LOOKUP(2,1/ISNUMBER(SEARCH('[96]Kode Barang'!$I$2:$I$44,I23)),'[96]Kode Barang'!$E$2:$E$44),"")</f>
        <v>1</v>
      </c>
      <c r="F23" s="431">
        <f>IFERROR(LOOKUP(2,1/ISNUMBER(SEARCH('[96]Kode Barang'!$I$2:$I$44,I23)),'[96]Kode Barang'!$F$2:$F$44),"")</f>
        <v>1</v>
      </c>
      <c r="G23" s="431">
        <f>IFERROR(LOOKUP(2,1/ISNUMBER(SEARCH('[96]Kode Barang'!$I$2:$I$44,I23)),'[96]Kode Barang'!$G$2:$G$44),"")</f>
        <v>4</v>
      </c>
      <c r="H23" s="431">
        <f>IFERROR(LOOKUP(2,1/ISNUMBER(SEARCH('[96]Kode Barang'!$I$2:$I$44,I23)),'[96]Kode Barang'!$H$2:$H$44),"")</f>
        <v>1</v>
      </c>
      <c r="I23" s="1009" t="s">
        <v>64</v>
      </c>
      <c r="J23" s="481"/>
      <c r="K23" s="481"/>
      <c r="L23" s="443">
        <v>139</v>
      </c>
      <c r="M23" s="443" t="s">
        <v>544</v>
      </c>
      <c r="N23" s="445">
        <v>6800</v>
      </c>
      <c r="O23" s="426">
        <f t="shared" si="0"/>
        <v>945200</v>
      </c>
      <c r="P23" s="426">
        <v>0</v>
      </c>
      <c r="Q23" s="426">
        <f t="shared" si="1"/>
        <v>945200</v>
      </c>
      <c r="R23" s="426">
        <f t="shared" si="2"/>
        <v>6800</v>
      </c>
      <c r="S23" s="444" t="s">
        <v>786</v>
      </c>
      <c r="T23" s="429" t="s">
        <v>547</v>
      </c>
      <c r="U23" s="429" t="s">
        <v>548</v>
      </c>
      <c r="V23" s="429" t="s">
        <v>549</v>
      </c>
      <c r="W23" s="482" t="s">
        <v>898</v>
      </c>
      <c r="X23" s="431" t="s">
        <v>546</v>
      </c>
      <c r="Y23" s="429" t="s">
        <v>900</v>
      </c>
      <c r="Z23" s="427" t="s">
        <v>901</v>
      </c>
      <c r="AA23" s="431" t="s">
        <v>60</v>
      </c>
    </row>
    <row r="24" spans="1:29" s="2" customFormat="1" ht="66" x14ac:dyDescent="0.25">
      <c r="A24" s="503"/>
      <c r="B24" s="431">
        <f>IFERROR(LOOKUP(2,1/ISNUMBER(SEARCH('[96]Kode Barang'!$I$2:$I$44,I24)),'[96]Kode Barang'!$B$2:$B$44),"")</f>
        <v>1</v>
      </c>
      <c r="C24" s="431">
        <f>IFERROR(LOOKUP(2,1/ISNUMBER(SEARCH('[96]Kode Barang'!$I$2:$I$44,I24)),'[96]Kode Barang'!$C$2:$C$44),"")</f>
        <v>1</v>
      </c>
      <c r="D24" s="431">
        <f>IFERROR(LOOKUP(2,1/ISNUMBER(SEARCH('[96]Kode Barang'!$I$2:$I$44,I24)),'[96]Kode Barang'!$D$2:$D$44),"")</f>
        <v>7</v>
      </c>
      <c r="E24" s="431">
        <f>IFERROR(LOOKUP(2,1/ISNUMBER(SEARCH('[96]Kode Barang'!$I$2:$I$44,I24)),'[96]Kode Barang'!$E$2:$E$44),"")</f>
        <v>1</v>
      </c>
      <c r="F24" s="431">
        <f>IFERROR(LOOKUP(2,1/ISNUMBER(SEARCH('[96]Kode Barang'!$I$2:$I$44,I24)),'[96]Kode Barang'!$F$2:$F$44),"")</f>
        <v>1</v>
      </c>
      <c r="G24" s="431">
        <f>IFERROR(LOOKUP(2,1/ISNUMBER(SEARCH('[96]Kode Barang'!$I$2:$I$44,I24)),'[96]Kode Barang'!$G$2:$G$44),"")</f>
        <v>4</v>
      </c>
      <c r="H24" s="431">
        <f>IFERROR(LOOKUP(2,1/ISNUMBER(SEARCH('[96]Kode Barang'!$I$2:$I$44,I24)),'[96]Kode Barang'!$H$2:$H$44),"")</f>
        <v>1</v>
      </c>
      <c r="I24" s="1009" t="s">
        <v>63</v>
      </c>
      <c r="J24" s="481"/>
      <c r="K24" s="481"/>
      <c r="L24" s="443">
        <v>184</v>
      </c>
      <c r="M24" s="443" t="s">
        <v>544</v>
      </c>
      <c r="N24" s="445">
        <v>12200</v>
      </c>
      <c r="O24" s="426">
        <f t="shared" si="0"/>
        <v>2244800</v>
      </c>
      <c r="P24" s="426">
        <v>0</v>
      </c>
      <c r="Q24" s="426">
        <f t="shared" si="1"/>
        <v>2244800</v>
      </c>
      <c r="R24" s="426">
        <f t="shared" si="2"/>
        <v>12200</v>
      </c>
      <c r="S24" s="444" t="s">
        <v>786</v>
      </c>
      <c r="T24" s="429" t="s">
        <v>547</v>
      </c>
      <c r="U24" s="429" t="s">
        <v>548</v>
      </c>
      <c r="V24" s="429" t="s">
        <v>549</v>
      </c>
      <c r="W24" s="482" t="s">
        <v>1088</v>
      </c>
      <c r="X24" s="431" t="s">
        <v>546</v>
      </c>
      <c r="Y24" s="427" t="s">
        <v>647</v>
      </c>
      <c r="Z24" s="427" t="s">
        <v>751</v>
      </c>
      <c r="AA24" s="431" t="s">
        <v>60</v>
      </c>
    </row>
    <row r="25" spans="1:29" s="2" customFormat="1" ht="66" x14ac:dyDescent="0.25">
      <c r="A25" s="503"/>
      <c r="B25" s="431">
        <f>IFERROR(LOOKUP(2,1/ISNUMBER(SEARCH('[96]Kode Barang'!$I$2:$I$44,I25)),'[96]Kode Barang'!$B$2:$B$44),"")</f>
        <v>1</v>
      </c>
      <c r="C25" s="431">
        <f>IFERROR(LOOKUP(2,1/ISNUMBER(SEARCH('[96]Kode Barang'!$I$2:$I$44,I25)),'[96]Kode Barang'!$C$2:$C$44),"")</f>
        <v>1</v>
      </c>
      <c r="D25" s="431">
        <f>IFERROR(LOOKUP(2,1/ISNUMBER(SEARCH('[96]Kode Barang'!$I$2:$I$44,I25)),'[96]Kode Barang'!$D$2:$D$44),"")</f>
        <v>7</v>
      </c>
      <c r="E25" s="431">
        <f>IFERROR(LOOKUP(2,1/ISNUMBER(SEARCH('[96]Kode Barang'!$I$2:$I$44,I25)),'[96]Kode Barang'!$E$2:$E$44),"")</f>
        <v>1</v>
      </c>
      <c r="F25" s="431">
        <f>IFERROR(LOOKUP(2,1/ISNUMBER(SEARCH('[96]Kode Barang'!$I$2:$I$44,I25)),'[96]Kode Barang'!$F$2:$F$44),"")</f>
        <v>1</v>
      </c>
      <c r="G25" s="431">
        <f>IFERROR(LOOKUP(2,1/ISNUMBER(SEARCH('[96]Kode Barang'!$I$2:$I$44,I25)),'[96]Kode Barang'!$G$2:$G$44),"")</f>
        <v>4</v>
      </c>
      <c r="H25" s="431">
        <f>IFERROR(LOOKUP(2,1/ISNUMBER(SEARCH('[96]Kode Barang'!$I$2:$I$44,I25)),'[96]Kode Barang'!$H$2:$H$44),"")</f>
        <v>1</v>
      </c>
      <c r="I25" s="1009" t="s">
        <v>63</v>
      </c>
      <c r="J25" s="481"/>
      <c r="K25" s="481"/>
      <c r="L25" s="443">
        <v>150</v>
      </c>
      <c r="M25" s="443" t="s">
        <v>544</v>
      </c>
      <c r="N25" s="445">
        <v>13700</v>
      </c>
      <c r="O25" s="426">
        <f t="shared" si="0"/>
        <v>2055000</v>
      </c>
      <c r="P25" s="426">
        <v>0</v>
      </c>
      <c r="Q25" s="426">
        <f t="shared" si="1"/>
        <v>2055000</v>
      </c>
      <c r="R25" s="426">
        <f t="shared" si="2"/>
        <v>13700</v>
      </c>
      <c r="S25" s="444" t="s">
        <v>786</v>
      </c>
      <c r="T25" s="429" t="s">
        <v>547</v>
      </c>
      <c r="U25" s="429" t="s">
        <v>548</v>
      </c>
      <c r="V25" s="429" t="s">
        <v>549</v>
      </c>
      <c r="W25" s="482" t="s">
        <v>1150</v>
      </c>
      <c r="X25" s="431" t="s">
        <v>546</v>
      </c>
      <c r="Y25" s="427" t="s">
        <v>647</v>
      </c>
      <c r="Z25" s="427" t="s">
        <v>1152</v>
      </c>
      <c r="AA25" s="431" t="s">
        <v>60</v>
      </c>
    </row>
    <row r="26" spans="1:29" s="2" customFormat="1" ht="66" x14ac:dyDescent="0.25">
      <c r="A26" s="503"/>
      <c r="B26" s="431">
        <f>IFERROR(LOOKUP(2,1/ISNUMBER(SEARCH('[96]Kode Barang'!$I$2:$I$44,I26)),'[96]Kode Barang'!$B$2:$B$44),"")</f>
        <v>1</v>
      </c>
      <c r="C26" s="431">
        <f>IFERROR(LOOKUP(2,1/ISNUMBER(SEARCH('[96]Kode Barang'!$I$2:$I$44,I26)),'[96]Kode Barang'!$C$2:$C$44),"")</f>
        <v>1</v>
      </c>
      <c r="D26" s="431">
        <f>IFERROR(LOOKUP(2,1/ISNUMBER(SEARCH('[96]Kode Barang'!$I$2:$I$44,I26)),'[96]Kode Barang'!$D$2:$D$44),"")</f>
        <v>7</v>
      </c>
      <c r="E26" s="431">
        <f>IFERROR(LOOKUP(2,1/ISNUMBER(SEARCH('[96]Kode Barang'!$I$2:$I$44,I26)),'[96]Kode Barang'!$E$2:$E$44),"")</f>
        <v>1</v>
      </c>
      <c r="F26" s="431">
        <f>IFERROR(LOOKUP(2,1/ISNUMBER(SEARCH('[96]Kode Barang'!$I$2:$I$44,I26)),'[96]Kode Barang'!$F$2:$F$44),"")</f>
        <v>1</v>
      </c>
      <c r="G26" s="431">
        <f>IFERROR(LOOKUP(2,1/ISNUMBER(SEARCH('[96]Kode Barang'!$I$2:$I$44,I26)),'[96]Kode Barang'!$G$2:$G$44),"")</f>
        <v>4</v>
      </c>
      <c r="H26" s="431">
        <f>IFERROR(LOOKUP(2,1/ISNUMBER(SEARCH('[96]Kode Barang'!$I$2:$I$44,I26)),'[96]Kode Barang'!$H$2:$H$44),"")</f>
        <v>1</v>
      </c>
      <c r="I26" s="1009" t="s">
        <v>64</v>
      </c>
      <c r="J26" s="481"/>
      <c r="K26" s="481"/>
      <c r="L26" s="443">
        <v>134</v>
      </c>
      <c r="M26" s="443" t="s">
        <v>544</v>
      </c>
      <c r="N26" s="445">
        <v>6800</v>
      </c>
      <c r="O26" s="426">
        <f t="shared" si="0"/>
        <v>911200</v>
      </c>
      <c r="P26" s="426">
        <v>0</v>
      </c>
      <c r="Q26" s="426">
        <f t="shared" si="1"/>
        <v>911200</v>
      </c>
      <c r="R26" s="426">
        <f t="shared" si="2"/>
        <v>6800</v>
      </c>
      <c r="S26" s="444" t="s">
        <v>786</v>
      </c>
      <c r="T26" s="429" t="s">
        <v>547</v>
      </c>
      <c r="U26" s="429" t="s">
        <v>548</v>
      </c>
      <c r="V26" s="429" t="s">
        <v>549</v>
      </c>
      <c r="W26" s="482" t="s">
        <v>1151</v>
      </c>
      <c r="X26" s="431" t="s">
        <v>546</v>
      </c>
      <c r="Y26" s="429" t="s">
        <v>900</v>
      </c>
      <c r="Z26" s="427" t="s">
        <v>1152</v>
      </c>
      <c r="AA26" s="431" t="s">
        <v>60</v>
      </c>
    </row>
    <row r="27" spans="1:29" s="2" customFormat="1" ht="66" x14ac:dyDescent="0.25">
      <c r="A27" s="503"/>
      <c r="B27" s="431">
        <f>IFERROR(LOOKUP(2,1/ISNUMBER(SEARCH('[96]Kode Barang'!$I$2:$I$44,I27)),'[96]Kode Barang'!$B$2:$B$44),"")</f>
        <v>1</v>
      </c>
      <c r="C27" s="431">
        <f>IFERROR(LOOKUP(2,1/ISNUMBER(SEARCH('[96]Kode Barang'!$I$2:$I$44,I27)),'[96]Kode Barang'!$C$2:$C$44),"")</f>
        <v>1</v>
      </c>
      <c r="D27" s="431">
        <f>IFERROR(LOOKUP(2,1/ISNUMBER(SEARCH('[96]Kode Barang'!$I$2:$I$44,I27)),'[96]Kode Barang'!$D$2:$D$44),"")</f>
        <v>7</v>
      </c>
      <c r="E27" s="431">
        <f>IFERROR(LOOKUP(2,1/ISNUMBER(SEARCH('[96]Kode Barang'!$I$2:$I$44,I27)),'[96]Kode Barang'!$E$2:$E$44),"")</f>
        <v>1</v>
      </c>
      <c r="F27" s="431">
        <f>IFERROR(LOOKUP(2,1/ISNUMBER(SEARCH('[96]Kode Barang'!$I$2:$I$44,I27)),'[96]Kode Barang'!$F$2:$F$44),"")</f>
        <v>1</v>
      </c>
      <c r="G27" s="431">
        <f>IFERROR(LOOKUP(2,1/ISNUMBER(SEARCH('[96]Kode Barang'!$I$2:$I$44,I27)),'[96]Kode Barang'!$G$2:$G$44),"")</f>
        <v>4</v>
      </c>
      <c r="H27" s="431">
        <f>IFERROR(LOOKUP(2,1/ISNUMBER(SEARCH('[96]Kode Barang'!$I$2:$I$44,I27)),'[96]Kode Barang'!$H$2:$H$44),"")</f>
        <v>1</v>
      </c>
      <c r="I27" s="1009" t="s">
        <v>63</v>
      </c>
      <c r="J27" s="481"/>
      <c r="K27" s="481"/>
      <c r="L27" s="443">
        <v>230</v>
      </c>
      <c r="M27" s="443" t="s">
        <v>544</v>
      </c>
      <c r="N27" s="445">
        <v>12100</v>
      </c>
      <c r="O27" s="426">
        <f t="shared" ref="O27:O28" si="3">N27*L27</f>
        <v>2783000</v>
      </c>
      <c r="P27" s="426">
        <v>0</v>
      </c>
      <c r="Q27" s="426">
        <f t="shared" ref="Q27:Q28" si="4">O27-P27</f>
        <v>2783000</v>
      </c>
      <c r="R27" s="426">
        <f t="shared" ref="R27:R28" si="5">N27</f>
        <v>12100</v>
      </c>
      <c r="S27" s="444" t="s">
        <v>786</v>
      </c>
      <c r="T27" s="429" t="s">
        <v>547</v>
      </c>
      <c r="U27" s="429" t="s">
        <v>548</v>
      </c>
      <c r="V27" s="429" t="s">
        <v>549</v>
      </c>
      <c r="W27" s="482" t="s">
        <v>1187</v>
      </c>
      <c r="X27" s="431" t="s">
        <v>546</v>
      </c>
      <c r="Y27" s="427" t="s">
        <v>647</v>
      </c>
      <c r="Z27" s="427" t="s">
        <v>1186</v>
      </c>
      <c r="AA27" s="431" t="s">
        <v>60</v>
      </c>
    </row>
    <row r="28" spans="1:29" s="2" customFormat="1" ht="66" x14ac:dyDescent="0.25">
      <c r="A28" s="503"/>
      <c r="B28" s="431">
        <f>IFERROR(LOOKUP(2,1/ISNUMBER(SEARCH('[96]Kode Barang'!$I$2:$I$44,I28)),'[96]Kode Barang'!$B$2:$B$44),"")</f>
        <v>1</v>
      </c>
      <c r="C28" s="431">
        <f>IFERROR(LOOKUP(2,1/ISNUMBER(SEARCH('[96]Kode Barang'!$I$2:$I$44,I28)),'[96]Kode Barang'!$C$2:$C$44),"")</f>
        <v>1</v>
      </c>
      <c r="D28" s="431">
        <f>IFERROR(LOOKUP(2,1/ISNUMBER(SEARCH('[96]Kode Barang'!$I$2:$I$44,I28)),'[96]Kode Barang'!$D$2:$D$44),"")</f>
        <v>7</v>
      </c>
      <c r="E28" s="431">
        <f>IFERROR(LOOKUP(2,1/ISNUMBER(SEARCH('[96]Kode Barang'!$I$2:$I$44,I28)),'[96]Kode Barang'!$E$2:$E$44),"")</f>
        <v>1</v>
      </c>
      <c r="F28" s="431">
        <f>IFERROR(LOOKUP(2,1/ISNUMBER(SEARCH('[96]Kode Barang'!$I$2:$I$44,I28)),'[96]Kode Barang'!$F$2:$F$44),"")</f>
        <v>1</v>
      </c>
      <c r="G28" s="431">
        <f>IFERROR(LOOKUP(2,1/ISNUMBER(SEARCH('[96]Kode Barang'!$I$2:$I$44,I28)),'[96]Kode Barang'!$G$2:$G$44),"")</f>
        <v>4</v>
      </c>
      <c r="H28" s="431">
        <f>IFERROR(LOOKUP(2,1/ISNUMBER(SEARCH('[96]Kode Barang'!$I$2:$I$44,I28)),'[96]Kode Barang'!$H$2:$H$44),"")</f>
        <v>1</v>
      </c>
      <c r="I28" s="1009" t="s">
        <v>64</v>
      </c>
      <c r="J28" s="481"/>
      <c r="K28" s="481"/>
      <c r="L28" s="443">
        <v>206</v>
      </c>
      <c r="M28" s="443" t="s">
        <v>544</v>
      </c>
      <c r="N28" s="445">
        <v>6800</v>
      </c>
      <c r="O28" s="426">
        <f t="shared" si="3"/>
        <v>1400800</v>
      </c>
      <c r="P28" s="426">
        <v>0</v>
      </c>
      <c r="Q28" s="426">
        <f t="shared" si="4"/>
        <v>1400800</v>
      </c>
      <c r="R28" s="426">
        <f t="shared" si="5"/>
        <v>6800</v>
      </c>
      <c r="S28" s="444" t="s">
        <v>786</v>
      </c>
      <c r="T28" s="429" t="s">
        <v>547</v>
      </c>
      <c r="U28" s="429" t="s">
        <v>548</v>
      </c>
      <c r="V28" s="429" t="s">
        <v>549</v>
      </c>
      <c r="W28" s="482" t="s">
        <v>1187</v>
      </c>
      <c r="X28" s="431" t="s">
        <v>546</v>
      </c>
      <c r="Y28" s="429" t="s">
        <v>900</v>
      </c>
      <c r="Z28" s="427" t="s">
        <v>1186</v>
      </c>
      <c r="AA28" s="431" t="s">
        <v>60</v>
      </c>
    </row>
    <row r="29" spans="1:29" s="2" customFormat="1" ht="26.4" x14ac:dyDescent="0.25">
      <c r="A29" s="528"/>
      <c r="B29" s="1017">
        <v>1</v>
      </c>
      <c r="C29" s="1017">
        <v>1</v>
      </c>
      <c r="D29" s="1017">
        <v>7</v>
      </c>
      <c r="E29" s="1018">
        <v>1</v>
      </c>
      <c r="F29" s="1019" t="s">
        <v>613</v>
      </c>
      <c r="G29" s="1020"/>
      <c r="H29" s="1020"/>
      <c r="I29" s="1021" t="s">
        <v>617</v>
      </c>
      <c r="J29" s="1022"/>
      <c r="K29" s="1022"/>
      <c r="L29" s="1023">
        <f>L30+L123+L142+L144+L158+L161</f>
        <v>799</v>
      </c>
      <c r="M29" s="623"/>
      <c r="N29" s="623"/>
      <c r="O29" s="459">
        <f>O30+O123+O142+O144+O158+O161</f>
        <v>36076100</v>
      </c>
      <c r="P29" s="459"/>
      <c r="Q29" s="459">
        <f t="shared" ref="Q29:Q42" si="6">O29+P29</f>
        <v>36076100</v>
      </c>
      <c r="R29" s="459"/>
      <c r="S29" s="624"/>
      <c r="T29" s="530"/>
      <c r="U29" s="530"/>
      <c r="V29" s="530"/>
      <c r="W29" s="531"/>
      <c r="X29" s="520"/>
      <c r="Y29" s="530"/>
      <c r="Z29" s="530"/>
      <c r="AA29" s="532"/>
    </row>
    <row r="30" spans="1:29" s="2" customFormat="1" x14ac:dyDescent="0.25">
      <c r="A30" s="533"/>
      <c r="B30" s="409">
        <v>1</v>
      </c>
      <c r="C30" s="409">
        <v>1</v>
      </c>
      <c r="D30" s="409">
        <v>7</v>
      </c>
      <c r="E30" s="410">
        <v>1</v>
      </c>
      <c r="F30" s="534" t="s">
        <v>613</v>
      </c>
      <c r="G30" s="410">
        <v>1</v>
      </c>
      <c r="H30" s="535"/>
      <c r="I30" s="536" t="s">
        <v>618</v>
      </c>
      <c r="J30" s="537"/>
      <c r="K30" s="537"/>
      <c r="L30" s="450">
        <f>SUM(L42:L76)</f>
        <v>508</v>
      </c>
      <c r="M30" s="449"/>
      <c r="N30" s="449"/>
      <c r="O30" s="436">
        <f>SUM(O38:O122)</f>
        <v>15669800</v>
      </c>
      <c r="P30" s="436"/>
      <c r="Q30" s="436">
        <f t="shared" ref="Q30:Q41" si="7">O30+P30</f>
        <v>15669800</v>
      </c>
      <c r="R30" s="436"/>
      <c r="S30" s="476"/>
      <c r="T30" s="471"/>
      <c r="U30" s="471"/>
      <c r="V30" s="471"/>
      <c r="W30" s="497"/>
      <c r="X30" s="498"/>
      <c r="Y30" s="471"/>
      <c r="Z30" s="471"/>
      <c r="AA30" s="475"/>
    </row>
    <row r="31" spans="1:29" s="2" customFormat="1" ht="66" x14ac:dyDescent="0.25">
      <c r="A31" s="432"/>
      <c r="B31" s="431">
        <f>IFERROR(LOOKUP(2,1/ISNUMBER(SEARCH('[96]Kode Barang'!$I$2:$I$44,I31)),'[96]Kode Barang'!$B$2:$B$44),"")</f>
        <v>1</v>
      </c>
      <c r="C31" s="431">
        <f>IFERROR(LOOKUP(2,1/ISNUMBER(SEARCH('[96]Kode Barang'!$I$2:$I$44,I31)),'[96]Kode Barang'!$C$2:$C$44),"")</f>
        <v>1</v>
      </c>
      <c r="D31" s="431">
        <f>IFERROR(LOOKUP(2,1/ISNUMBER(SEARCH('[96]Kode Barang'!$I$2:$I$44,I31)),'[96]Kode Barang'!$D$2:$D$44),"")</f>
        <v>7</v>
      </c>
      <c r="E31" s="431">
        <f>IFERROR(LOOKUP(2,1/ISNUMBER(SEARCH('[96]Kode Barang'!$I$2:$I$44,I31)),'[96]Kode Barang'!$E$2:$E$44),"")</f>
        <v>1</v>
      </c>
      <c r="F31" s="431">
        <f>IFERROR(LOOKUP(2,1/ISNUMBER(SEARCH('[96]Kode Barang'!$I$2:$I$44,I31)),'[96]Kode Barang'!$F$2:$F$44),"")</f>
        <v>3</v>
      </c>
      <c r="G31" s="431">
        <f>IFERROR(LOOKUP(2,1/ISNUMBER(SEARCH('[96]Kode Barang'!$I$2:$I$44,I31)),'[96]Kode Barang'!$G$2:$G$44),"")</f>
        <v>1</v>
      </c>
      <c r="H31" s="431">
        <f>IFERROR(LOOKUP(2,1/ISNUMBER(SEARCH('[96]Kode Barang'!$I$2:$I$44,I31)),'[96]Kode Barang'!$H$2:$H$44),"")</f>
        <v>11</v>
      </c>
      <c r="I31" s="643" t="s">
        <v>922</v>
      </c>
      <c r="J31" s="483"/>
      <c r="K31" s="483"/>
      <c r="L31" s="546">
        <v>1</v>
      </c>
      <c r="M31" s="540" t="s">
        <v>933</v>
      </c>
      <c r="N31" s="547">
        <v>41300</v>
      </c>
      <c r="O31" s="426">
        <f t="shared" ref="O31:O41" si="8">L31*N31</f>
        <v>41300</v>
      </c>
      <c r="P31" s="426"/>
      <c r="Q31" s="426">
        <f t="shared" si="7"/>
        <v>41300</v>
      </c>
      <c r="R31" s="426">
        <f t="shared" ref="R31:R41" si="9">Q31/L31</f>
        <v>41300</v>
      </c>
      <c r="S31" s="444" t="s">
        <v>680</v>
      </c>
      <c r="T31" s="429" t="s">
        <v>1178</v>
      </c>
      <c r="U31" s="444" t="s">
        <v>519</v>
      </c>
      <c r="V31" s="429" t="s">
        <v>562</v>
      </c>
      <c r="W31" s="482" t="s">
        <v>1096</v>
      </c>
      <c r="X31" s="448" t="s">
        <v>624</v>
      </c>
      <c r="Y31" s="429" t="s">
        <v>929</v>
      </c>
      <c r="Z31" s="429" t="s">
        <v>1179</v>
      </c>
      <c r="AA31" s="448" t="s">
        <v>535</v>
      </c>
      <c r="AC31" s="973"/>
    </row>
    <row r="32" spans="1:29" s="2" customFormat="1" ht="66" x14ac:dyDescent="0.25">
      <c r="A32" s="432"/>
      <c r="B32" s="431">
        <f>IFERROR(LOOKUP(2,1/ISNUMBER(SEARCH('[96]Kode Barang'!$I$2:$I$44,I32)),'[96]Kode Barang'!$B$2:$B$44),"")</f>
        <v>1</v>
      </c>
      <c r="C32" s="431">
        <f>IFERROR(LOOKUP(2,1/ISNUMBER(SEARCH('[96]Kode Barang'!$I$2:$I$44,I32)),'[96]Kode Barang'!$C$2:$C$44),"")</f>
        <v>1</v>
      </c>
      <c r="D32" s="431">
        <f>IFERROR(LOOKUP(2,1/ISNUMBER(SEARCH('[96]Kode Barang'!$I$2:$I$44,I32)),'[96]Kode Barang'!$D$2:$D$44),"")</f>
        <v>7</v>
      </c>
      <c r="E32" s="431">
        <f>IFERROR(LOOKUP(2,1/ISNUMBER(SEARCH('[96]Kode Barang'!$I$2:$I$44,I32)),'[96]Kode Barang'!$E$2:$E$44),"")</f>
        <v>1</v>
      </c>
      <c r="F32" s="431">
        <f>IFERROR(LOOKUP(2,1/ISNUMBER(SEARCH('[96]Kode Barang'!$I$2:$I$44,I32)),'[96]Kode Barang'!$F$2:$F$44),"")</f>
        <v>3</v>
      </c>
      <c r="G32" s="431">
        <f>IFERROR(LOOKUP(2,1/ISNUMBER(SEARCH('[96]Kode Barang'!$I$2:$I$44,I32)),'[96]Kode Barang'!$G$2:$G$44),"")</f>
        <v>1</v>
      </c>
      <c r="H32" s="431">
        <f>IFERROR(LOOKUP(2,1/ISNUMBER(SEARCH('[96]Kode Barang'!$I$2:$I$44,I32)),'[96]Kode Barang'!$H$2:$H$44),"")</f>
        <v>11</v>
      </c>
      <c r="I32" s="643" t="s">
        <v>1177</v>
      </c>
      <c r="J32" s="483"/>
      <c r="K32" s="483"/>
      <c r="L32" s="546">
        <v>1</v>
      </c>
      <c r="M32" s="540" t="s">
        <v>933</v>
      </c>
      <c r="N32" s="547">
        <v>23600</v>
      </c>
      <c r="O32" s="426">
        <f t="shared" si="8"/>
        <v>23600</v>
      </c>
      <c r="P32" s="426"/>
      <c r="Q32" s="426">
        <f t="shared" si="7"/>
        <v>23600</v>
      </c>
      <c r="R32" s="426">
        <f t="shared" si="9"/>
        <v>23600</v>
      </c>
      <c r="S32" s="444" t="s">
        <v>680</v>
      </c>
      <c r="T32" s="429" t="s">
        <v>1178</v>
      </c>
      <c r="U32" s="444" t="s">
        <v>519</v>
      </c>
      <c r="V32" s="429" t="s">
        <v>562</v>
      </c>
      <c r="W32" s="482" t="s">
        <v>1096</v>
      </c>
      <c r="X32" s="448" t="s">
        <v>624</v>
      </c>
      <c r="Y32" s="429" t="s">
        <v>929</v>
      </c>
      <c r="Z32" s="429" t="s">
        <v>1179</v>
      </c>
      <c r="AA32" s="448" t="s">
        <v>535</v>
      </c>
      <c r="AC32" s="973"/>
    </row>
    <row r="33" spans="1:29" s="2" customFormat="1" ht="66" x14ac:dyDescent="0.25">
      <c r="A33" s="432"/>
      <c r="B33" s="431">
        <f>IFERROR(LOOKUP(2,1/ISNUMBER(SEARCH('[96]Kode Barang'!$I$2:$I$44,I33)),'[96]Kode Barang'!$B$2:$B$44),"")</f>
        <v>1</v>
      </c>
      <c r="C33" s="431">
        <f>IFERROR(LOOKUP(2,1/ISNUMBER(SEARCH('[96]Kode Barang'!$I$2:$I$44,I33)),'[96]Kode Barang'!$C$2:$C$44),"")</f>
        <v>1</v>
      </c>
      <c r="D33" s="431">
        <f>IFERROR(LOOKUP(2,1/ISNUMBER(SEARCH('[96]Kode Barang'!$I$2:$I$44,I33)),'[96]Kode Barang'!$D$2:$D$44),"")</f>
        <v>7</v>
      </c>
      <c r="E33" s="431">
        <f>IFERROR(LOOKUP(2,1/ISNUMBER(SEARCH('[96]Kode Barang'!$I$2:$I$44,I33)),'[96]Kode Barang'!$E$2:$E$44),"")</f>
        <v>1</v>
      </c>
      <c r="F33" s="431">
        <f>IFERROR(LOOKUP(2,1/ISNUMBER(SEARCH('[96]Kode Barang'!$I$2:$I$44,I33)),'[96]Kode Barang'!$F$2:$F$44),"")</f>
        <v>3</v>
      </c>
      <c r="G33" s="431">
        <f>IFERROR(LOOKUP(2,1/ISNUMBER(SEARCH('[96]Kode Barang'!$I$2:$I$44,I33)),'[96]Kode Barang'!$G$2:$G$44),"")</f>
        <v>1</v>
      </c>
      <c r="H33" s="431">
        <f>IFERROR(LOOKUP(2,1/ISNUMBER(SEARCH('[96]Kode Barang'!$I$2:$I$44,I33)),'[96]Kode Barang'!$H$2:$H$44),"")</f>
        <v>10</v>
      </c>
      <c r="I33" s="667" t="s">
        <v>904</v>
      </c>
      <c r="J33" s="483"/>
      <c r="K33" s="483"/>
      <c r="L33" s="546">
        <v>1</v>
      </c>
      <c r="M33" s="540" t="s">
        <v>18</v>
      </c>
      <c r="N33" s="547">
        <v>23600</v>
      </c>
      <c r="O33" s="426">
        <f t="shared" si="8"/>
        <v>23600</v>
      </c>
      <c r="P33" s="426"/>
      <c r="Q33" s="426">
        <f t="shared" si="7"/>
        <v>23600</v>
      </c>
      <c r="R33" s="426">
        <f t="shared" si="9"/>
        <v>23600</v>
      </c>
      <c r="S33" s="444" t="s">
        <v>680</v>
      </c>
      <c r="T33" s="429" t="s">
        <v>1178</v>
      </c>
      <c r="U33" s="444" t="s">
        <v>519</v>
      </c>
      <c r="V33" s="429" t="s">
        <v>562</v>
      </c>
      <c r="W33" s="482" t="s">
        <v>1096</v>
      </c>
      <c r="X33" s="448" t="s">
        <v>624</v>
      </c>
      <c r="Y33" s="429" t="s">
        <v>929</v>
      </c>
      <c r="Z33" s="429" t="s">
        <v>1179</v>
      </c>
      <c r="AA33" s="448" t="s">
        <v>535</v>
      </c>
      <c r="AC33" s="973"/>
    </row>
    <row r="34" spans="1:29" s="2" customFormat="1" ht="66" x14ac:dyDescent="0.25">
      <c r="A34" s="432"/>
      <c r="B34" s="431">
        <f>IFERROR(LOOKUP(2,1/ISNUMBER(SEARCH('[96]Kode Barang'!$I$2:$I$44,I34)),'[96]Kode Barang'!$B$2:$B$44),"")</f>
        <v>1</v>
      </c>
      <c r="C34" s="431">
        <f>IFERROR(LOOKUP(2,1/ISNUMBER(SEARCH('[96]Kode Barang'!$I$2:$I$44,I34)),'[96]Kode Barang'!$C$2:$C$44),"")</f>
        <v>1</v>
      </c>
      <c r="D34" s="431">
        <f>IFERROR(LOOKUP(2,1/ISNUMBER(SEARCH('[96]Kode Barang'!$I$2:$I$44,I34)),'[96]Kode Barang'!$D$2:$D$44),"")</f>
        <v>7</v>
      </c>
      <c r="E34" s="431">
        <f>IFERROR(LOOKUP(2,1/ISNUMBER(SEARCH('[96]Kode Barang'!$I$2:$I$44,I34)),'[96]Kode Barang'!$E$2:$E$44),"")</f>
        <v>1</v>
      </c>
      <c r="F34" s="431">
        <f>IFERROR(LOOKUP(2,1/ISNUMBER(SEARCH('[96]Kode Barang'!$I$2:$I$44,I34)),'[96]Kode Barang'!$F$2:$F$44),"")</f>
        <v>3</v>
      </c>
      <c r="G34" s="431">
        <f>IFERROR(LOOKUP(2,1/ISNUMBER(SEARCH('[96]Kode Barang'!$I$2:$I$44,I34)),'[96]Kode Barang'!$G$2:$G$44),"")</f>
        <v>1</v>
      </c>
      <c r="H34" s="431">
        <f>IFERROR(LOOKUP(2,1/ISNUMBER(SEARCH('[96]Kode Barang'!$I$2:$I$44,I34)),'[96]Kode Barang'!$H$2:$H$44),"")</f>
        <v>10</v>
      </c>
      <c r="I34" s="643" t="s">
        <v>746</v>
      </c>
      <c r="J34" s="483"/>
      <c r="K34" s="483"/>
      <c r="L34" s="546">
        <v>2</v>
      </c>
      <c r="M34" s="540" t="s">
        <v>18</v>
      </c>
      <c r="N34" s="547">
        <v>22600</v>
      </c>
      <c r="O34" s="426">
        <f t="shared" si="8"/>
        <v>45200</v>
      </c>
      <c r="P34" s="426"/>
      <c r="Q34" s="426">
        <f t="shared" si="7"/>
        <v>45200</v>
      </c>
      <c r="R34" s="426">
        <f t="shared" si="9"/>
        <v>22600</v>
      </c>
      <c r="S34" s="444" t="s">
        <v>680</v>
      </c>
      <c r="T34" s="429" t="s">
        <v>1178</v>
      </c>
      <c r="U34" s="444" t="s">
        <v>519</v>
      </c>
      <c r="V34" s="429" t="s">
        <v>562</v>
      </c>
      <c r="W34" s="482" t="s">
        <v>1096</v>
      </c>
      <c r="X34" s="448" t="s">
        <v>624</v>
      </c>
      <c r="Y34" s="429" t="s">
        <v>929</v>
      </c>
      <c r="Z34" s="429" t="s">
        <v>1179</v>
      </c>
      <c r="AA34" s="448" t="s">
        <v>535</v>
      </c>
      <c r="AC34" s="973"/>
    </row>
    <row r="35" spans="1:29" s="2" customFormat="1" ht="66" x14ac:dyDescent="0.25">
      <c r="A35" s="432"/>
      <c r="B35" s="431">
        <f>IFERROR(LOOKUP(2,1/ISNUMBER(SEARCH('[96]Kode Barang'!$I$2:$I$44,I35)),'[96]Kode Barang'!$B$2:$B$44),"")</f>
        <v>1</v>
      </c>
      <c r="C35" s="431">
        <f>IFERROR(LOOKUP(2,1/ISNUMBER(SEARCH('[96]Kode Barang'!$I$2:$I$44,I35)),'[96]Kode Barang'!$C$2:$C$44),"")</f>
        <v>1</v>
      </c>
      <c r="D35" s="431">
        <f>IFERROR(LOOKUP(2,1/ISNUMBER(SEARCH('[96]Kode Barang'!$I$2:$I$44,I35)),'[96]Kode Barang'!$D$2:$D$44),"")</f>
        <v>7</v>
      </c>
      <c r="E35" s="431">
        <f>IFERROR(LOOKUP(2,1/ISNUMBER(SEARCH('[96]Kode Barang'!$I$2:$I$44,I35)),'[96]Kode Barang'!$E$2:$E$44),"")</f>
        <v>1</v>
      </c>
      <c r="F35" s="431">
        <f>IFERROR(LOOKUP(2,1/ISNUMBER(SEARCH('[96]Kode Barang'!$I$2:$I$44,I35)),'[96]Kode Barang'!$F$2:$F$44),"")</f>
        <v>3</v>
      </c>
      <c r="G35" s="431">
        <f>IFERROR(LOOKUP(2,1/ISNUMBER(SEARCH('[96]Kode Barang'!$I$2:$I$44,I35)),'[96]Kode Barang'!$G$2:$G$44),"")</f>
        <v>1</v>
      </c>
      <c r="H35" s="431">
        <f>IFERROR(LOOKUP(2,1/ISNUMBER(SEARCH('[96]Kode Barang'!$I$2:$I$44,I35)),'[96]Kode Barang'!$H$2:$H$44),"")</f>
        <v>3</v>
      </c>
      <c r="I35" s="667" t="s">
        <v>702</v>
      </c>
      <c r="J35" s="483"/>
      <c r="K35" s="483"/>
      <c r="L35" s="546">
        <v>1</v>
      </c>
      <c r="M35" s="540" t="s">
        <v>524</v>
      </c>
      <c r="N35" s="547">
        <v>47100</v>
      </c>
      <c r="O35" s="426">
        <f t="shared" si="8"/>
        <v>47100</v>
      </c>
      <c r="P35" s="426"/>
      <c r="Q35" s="426">
        <f t="shared" si="7"/>
        <v>47100</v>
      </c>
      <c r="R35" s="426">
        <f t="shared" si="9"/>
        <v>47100</v>
      </c>
      <c r="S35" s="444" t="s">
        <v>680</v>
      </c>
      <c r="T35" s="429" t="s">
        <v>1178</v>
      </c>
      <c r="U35" s="444" t="s">
        <v>519</v>
      </c>
      <c r="V35" s="429" t="s">
        <v>562</v>
      </c>
      <c r="W35" s="482" t="s">
        <v>1096</v>
      </c>
      <c r="X35" s="448" t="s">
        <v>624</v>
      </c>
      <c r="Y35" s="429" t="s">
        <v>929</v>
      </c>
      <c r="Z35" s="429" t="s">
        <v>1179</v>
      </c>
      <c r="AA35" s="448" t="s">
        <v>535</v>
      </c>
      <c r="AC35" s="973"/>
    </row>
    <row r="36" spans="1:29" s="2" customFormat="1" ht="66" x14ac:dyDescent="0.25">
      <c r="A36" s="432"/>
      <c r="B36" s="431">
        <f>IFERROR(LOOKUP(2,1/ISNUMBER(SEARCH('[96]Kode Barang'!$I$2:$I$44,I36)),'[96]Kode Barang'!$B$2:$B$44),"")</f>
        <v>1</v>
      </c>
      <c r="C36" s="431">
        <f>IFERROR(LOOKUP(2,1/ISNUMBER(SEARCH('[96]Kode Barang'!$I$2:$I$44,I36)),'[96]Kode Barang'!$C$2:$C$44),"")</f>
        <v>1</v>
      </c>
      <c r="D36" s="431">
        <f>IFERROR(LOOKUP(2,1/ISNUMBER(SEARCH('[96]Kode Barang'!$I$2:$I$44,I36)),'[96]Kode Barang'!$D$2:$D$44),"")</f>
        <v>7</v>
      </c>
      <c r="E36" s="431">
        <f>IFERROR(LOOKUP(2,1/ISNUMBER(SEARCH('[96]Kode Barang'!$I$2:$I$44,I36)),'[96]Kode Barang'!$E$2:$E$44),"")</f>
        <v>1</v>
      </c>
      <c r="F36" s="431">
        <f>IFERROR(LOOKUP(2,1/ISNUMBER(SEARCH('[96]Kode Barang'!$I$2:$I$44,I36)),'[96]Kode Barang'!$F$2:$F$44),"")</f>
        <v>3</v>
      </c>
      <c r="G36" s="431">
        <f>IFERROR(LOOKUP(2,1/ISNUMBER(SEARCH('[96]Kode Barang'!$I$2:$I$44,I36)),'[96]Kode Barang'!$G$2:$G$44),"")</f>
        <v>1</v>
      </c>
      <c r="H36" s="431">
        <f>IFERROR(LOOKUP(2,1/ISNUMBER(SEARCH('[96]Kode Barang'!$I$2:$I$44,I36)),'[96]Kode Barang'!$H$2:$H$44),"")</f>
        <v>3</v>
      </c>
      <c r="I36" s="667" t="s">
        <v>903</v>
      </c>
      <c r="J36" s="483"/>
      <c r="K36" s="483"/>
      <c r="L36" s="546">
        <v>2</v>
      </c>
      <c r="M36" s="540" t="s">
        <v>7</v>
      </c>
      <c r="N36" s="547">
        <v>64800</v>
      </c>
      <c r="O36" s="426">
        <f t="shared" si="8"/>
        <v>129600</v>
      </c>
      <c r="P36" s="426"/>
      <c r="Q36" s="426">
        <f t="shared" si="7"/>
        <v>129600</v>
      </c>
      <c r="R36" s="426">
        <f t="shared" si="9"/>
        <v>64800</v>
      </c>
      <c r="S36" s="444" t="s">
        <v>680</v>
      </c>
      <c r="T36" s="429" t="s">
        <v>1178</v>
      </c>
      <c r="U36" s="444" t="s">
        <v>519</v>
      </c>
      <c r="V36" s="429" t="s">
        <v>562</v>
      </c>
      <c r="W36" s="482" t="s">
        <v>1096</v>
      </c>
      <c r="X36" s="448" t="s">
        <v>624</v>
      </c>
      <c r="Y36" s="429" t="s">
        <v>929</v>
      </c>
      <c r="Z36" s="429" t="s">
        <v>1179</v>
      </c>
      <c r="AA36" s="448" t="s">
        <v>535</v>
      </c>
      <c r="AC36" s="973"/>
    </row>
    <row r="37" spans="1:29" s="2" customFormat="1" ht="66" x14ac:dyDescent="0.25">
      <c r="A37" s="432"/>
      <c r="B37" s="431">
        <f>IFERROR(LOOKUP(2,1/ISNUMBER(SEARCH('[96]Kode Barang'!$I$2:$I$44,I37)),'[96]Kode Barang'!$B$2:$B$44),"")</f>
        <v>1</v>
      </c>
      <c r="C37" s="431">
        <f>IFERROR(LOOKUP(2,1/ISNUMBER(SEARCH('[96]Kode Barang'!$I$2:$I$44,I37)),'[96]Kode Barang'!$C$2:$C$44),"")</f>
        <v>1</v>
      </c>
      <c r="D37" s="431">
        <f>IFERROR(LOOKUP(2,1/ISNUMBER(SEARCH('[96]Kode Barang'!$I$2:$I$44,I37)),'[96]Kode Barang'!$D$2:$D$44),"")</f>
        <v>7</v>
      </c>
      <c r="E37" s="431">
        <f>IFERROR(LOOKUP(2,1/ISNUMBER(SEARCH('[96]Kode Barang'!$I$2:$I$44,I37)),'[96]Kode Barang'!$E$2:$E$44),"")</f>
        <v>1</v>
      </c>
      <c r="F37" s="431">
        <f>IFERROR(LOOKUP(2,1/ISNUMBER(SEARCH('[96]Kode Barang'!$I$2:$I$44,I37)),'[96]Kode Barang'!$F$2:$F$44),"")</f>
        <v>3</v>
      </c>
      <c r="G37" s="431">
        <f>IFERROR(LOOKUP(2,1/ISNUMBER(SEARCH('[96]Kode Barang'!$I$2:$I$44,I37)),'[96]Kode Barang'!$G$2:$G$44),"")</f>
        <v>1</v>
      </c>
      <c r="H37" s="431">
        <f>IFERROR(LOOKUP(2,1/ISNUMBER(SEARCH('[96]Kode Barang'!$I$2:$I$44,I37)),'[96]Kode Barang'!$H$2:$H$44),"")</f>
        <v>6</v>
      </c>
      <c r="I37" s="643" t="s">
        <v>3</v>
      </c>
      <c r="J37" s="483"/>
      <c r="K37" s="483"/>
      <c r="L37" s="546">
        <v>54</v>
      </c>
      <c r="M37" s="540" t="s">
        <v>18</v>
      </c>
      <c r="N37" s="547">
        <v>6000</v>
      </c>
      <c r="O37" s="426">
        <f t="shared" si="8"/>
        <v>324000</v>
      </c>
      <c r="P37" s="426"/>
      <c r="Q37" s="426">
        <f t="shared" si="7"/>
        <v>324000</v>
      </c>
      <c r="R37" s="426">
        <f t="shared" si="9"/>
        <v>6000</v>
      </c>
      <c r="S37" s="444" t="s">
        <v>680</v>
      </c>
      <c r="T37" s="429" t="s">
        <v>1178</v>
      </c>
      <c r="U37" s="444" t="s">
        <v>519</v>
      </c>
      <c r="V37" s="429" t="s">
        <v>562</v>
      </c>
      <c r="W37" s="482" t="s">
        <v>1096</v>
      </c>
      <c r="X37" s="448" t="s">
        <v>624</v>
      </c>
      <c r="Y37" s="429" t="s">
        <v>929</v>
      </c>
      <c r="Z37" s="429" t="s">
        <v>1179</v>
      </c>
      <c r="AA37" s="448" t="s">
        <v>535</v>
      </c>
      <c r="AC37" s="973"/>
    </row>
    <row r="38" spans="1:29" s="381" customFormat="1" ht="52.8" x14ac:dyDescent="0.25">
      <c r="A38" s="463"/>
      <c r="B38" s="980">
        <f>IFERROR(LOOKUP(2,1/ISNUMBER(SEARCH('[96]Kode Barang'!$I$2:$I$44,I38)),'[96]Kode Barang'!$B$2:$B$44),"")</f>
        <v>1</v>
      </c>
      <c r="C38" s="980">
        <f>IFERROR(LOOKUP(2,1/ISNUMBER(SEARCH('[96]Kode Barang'!$I$2:$I$44,I38)),'[96]Kode Barang'!$C$2:$C$44),"")</f>
        <v>1</v>
      </c>
      <c r="D38" s="980">
        <f>IFERROR(LOOKUP(2,1/ISNUMBER(SEARCH('[96]Kode Barang'!$I$2:$I$44,I38)),'[96]Kode Barang'!$D$2:$D$44),"")</f>
        <v>7</v>
      </c>
      <c r="E38" s="980">
        <f>IFERROR(LOOKUP(2,1/ISNUMBER(SEARCH('[96]Kode Barang'!$I$2:$I$44,I38)),'[96]Kode Barang'!$E$2:$E$44),"")</f>
        <v>1</v>
      </c>
      <c r="F38" s="980">
        <f>IFERROR(LOOKUP(2,1/ISNUMBER(SEARCH('[96]Kode Barang'!$I$2:$I$44,I38)),'[96]Kode Barang'!$F$2:$F$44),"")</f>
        <v>3</v>
      </c>
      <c r="G38" s="980">
        <f>IFERROR(LOOKUP(2,1/ISNUMBER(SEARCH('[96]Kode Barang'!$I$2:$I$44,I38)),'[96]Kode Barang'!$G$2:$G$44),"")</f>
        <v>1</v>
      </c>
      <c r="H38" s="980">
        <f>IFERROR(LOOKUP(2,1/ISNUMBER(SEARCH('[96]Kode Barang'!$I$2:$I$44,I38)),'[96]Kode Barang'!$H$2:$H$44),"")</f>
        <v>6</v>
      </c>
      <c r="I38" s="1010" t="s">
        <v>889</v>
      </c>
      <c r="J38" s="545"/>
      <c r="K38" s="483"/>
      <c r="L38" s="546">
        <v>34</v>
      </c>
      <c r="M38" s="540" t="s">
        <v>525</v>
      </c>
      <c r="N38" s="547">
        <v>6000</v>
      </c>
      <c r="O38" s="426">
        <f t="shared" si="8"/>
        <v>204000</v>
      </c>
      <c r="P38" s="426">
        <v>0</v>
      </c>
      <c r="Q38" s="426">
        <f t="shared" si="7"/>
        <v>204000</v>
      </c>
      <c r="R38" s="426">
        <f t="shared" si="9"/>
        <v>6000</v>
      </c>
      <c r="S38" s="437" t="s">
        <v>766</v>
      </c>
      <c r="T38" s="429" t="s">
        <v>893</v>
      </c>
      <c r="U38" s="444" t="s">
        <v>556</v>
      </c>
      <c r="V38" s="425" t="s">
        <v>555</v>
      </c>
      <c r="W38" s="482" t="s">
        <v>894</v>
      </c>
      <c r="X38" s="448" t="s">
        <v>624</v>
      </c>
      <c r="Y38" s="429" t="s">
        <v>895</v>
      </c>
      <c r="Z38" s="429" t="s">
        <v>896</v>
      </c>
      <c r="AA38" s="431" t="s">
        <v>897</v>
      </c>
      <c r="AC38" s="407"/>
    </row>
    <row r="39" spans="1:29" s="381" customFormat="1" ht="52.8" x14ac:dyDescent="0.25">
      <c r="A39" s="463"/>
      <c r="B39" s="980">
        <f>IFERROR(LOOKUP(2,1/ISNUMBER(SEARCH('[96]Kode Barang'!$I$2:$I$44,I39)),'[96]Kode Barang'!$B$2:$B$44),"")</f>
        <v>1</v>
      </c>
      <c r="C39" s="980">
        <f>IFERROR(LOOKUP(2,1/ISNUMBER(SEARCH('[96]Kode Barang'!$I$2:$I$44,I39)),'[96]Kode Barang'!$C$2:$C$44),"")</f>
        <v>1</v>
      </c>
      <c r="D39" s="980">
        <f>IFERROR(LOOKUP(2,1/ISNUMBER(SEARCH('[96]Kode Barang'!$I$2:$I$44,I39)),'[96]Kode Barang'!$D$2:$D$44),"")</f>
        <v>7</v>
      </c>
      <c r="E39" s="980">
        <f>IFERROR(LOOKUP(2,1/ISNUMBER(SEARCH('[96]Kode Barang'!$I$2:$I$44,I39)),'[96]Kode Barang'!$E$2:$E$44),"")</f>
        <v>1</v>
      </c>
      <c r="F39" s="980">
        <f>IFERROR(LOOKUP(2,1/ISNUMBER(SEARCH('[96]Kode Barang'!$I$2:$I$44,I39)),'[96]Kode Barang'!$F$2:$F$44),"")</f>
        <v>3</v>
      </c>
      <c r="G39" s="980">
        <f>IFERROR(LOOKUP(2,1/ISNUMBER(SEARCH('[96]Kode Barang'!$I$2:$I$44,I39)),'[96]Kode Barang'!$G$2:$G$44),"")</f>
        <v>1</v>
      </c>
      <c r="H39" s="980">
        <f>IFERROR(LOOKUP(2,1/ISNUMBER(SEARCH('[96]Kode Barang'!$I$2:$I$44,I39)),'[96]Kode Barang'!$H$2:$H$44),"")</f>
        <v>6</v>
      </c>
      <c r="I39" s="1011" t="s">
        <v>890</v>
      </c>
      <c r="J39" s="545"/>
      <c r="K39" s="483"/>
      <c r="L39" s="546">
        <v>38</v>
      </c>
      <c r="M39" s="540" t="s">
        <v>525</v>
      </c>
      <c r="N39" s="547">
        <v>10400</v>
      </c>
      <c r="O39" s="426">
        <f t="shared" si="8"/>
        <v>395200</v>
      </c>
      <c r="P39" s="426">
        <v>0</v>
      </c>
      <c r="Q39" s="426">
        <f t="shared" si="7"/>
        <v>395200</v>
      </c>
      <c r="R39" s="426">
        <f t="shared" si="9"/>
        <v>10400</v>
      </c>
      <c r="S39" s="437" t="s">
        <v>766</v>
      </c>
      <c r="T39" s="429" t="s">
        <v>893</v>
      </c>
      <c r="U39" s="444" t="s">
        <v>556</v>
      </c>
      <c r="V39" s="425" t="s">
        <v>555</v>
      </c>
      <c r="W39" s="482" t="s">
        <v>894</v>
      </c>
      <c r="X39" s="448" t="s">
        <v>624</v>
      </c>
      <c r="Y39" s="429" t="s">
        <v>895</v>
      </c>
      <c r="Z39" s="429" t="s">
        <v>896</v>
      </c>
      <c r="AA39" s="431" t="s">
        <v>897</v>
      </c>
      <c r="AC39" s="407"/>
    </row>
    <row r="40" spans="1:29" s="381" customFormat="1" ht="52.8" x14ac:dyDescent="0.25">
      <c r="A40" s="463"/>
      <c r="B40" s="980">
        <f>IFERROR(LOOKUP(2,1/ISNUMBER(SEARCH('[96]Kode Barang'!$I$2:$I$44,I40)),'[96]Kode Barang'!$B$2:$B$44),"")</f>
        <v>1</v>
      </c>
      <c r="C40" s="980">
        <f>IFERROR(LOOKUP(2,1/ISNUMBER(SEARCH('[96]Kode Barang'!$I$2:$I$44,I40)),'[96]Kode Barang'!$C$2:$C$44),"")</f>
        <v>1</v>
      </c>
      <c r="D40" s="980">
        <f>IFERROR(LOOKUP(2,1/ISNUMBER(SEARCH('[96]Kode Barang'!$I$2:$I$44,I40)),'[96]Kode Barang'!$D$2:$D$44),"")</f>
        <v>7</v>
      </c>
      <c r="E40" s="980">
        <f>IFERROR(LOOKUP(2,1/ISNUMBER(SEARCH('[96]Kode Barang'!$I$2:$I$44,I40)),'[96]Kode Barang'!$E$2:$E$44),"")</f>
        <v>1</v>
      </c>
      <c r="F40" s="980">
        <f>IFERROR(LOOKUP(2,1/ISNUMBER(SEARCH('[96]Kode Barang'!$I$2:$I$44,I40)),'[96]Kode Barang'!$F$2:$F$44),"")</f>
        <v>3</v>
      </c>
      <c r="G40" s="980">
        <f>IFERROR(LOOKUP(2,1/ISNUMBER(SEARCH('[96]Kode Barang'!$I$2:$I$44,I40)),'[96]Kode Barang'!$G$2:$G$44),"")</f>
        <v>1</v>
      </c>
      <c r="H40" s="980">
        <f>IFERROR(LOOKUP(2,1/ISNUMBER(SEARCH('[96]Kode Barang'!$I$2:$I$44,I40)),'[96]Kode Barang'!$H$2:$H$44),"")</f>
        <v>6</v>
      </c>
      <c r="I40" s="1011" t="s">
        <v>891</v>
      </c>
      <c r="J40" s="545"/>
      <c r="K40" s="483"/>
      <c r="L40" s="546">
        <v>12</v>
      </c>
      <c r="M40" s="540" t="s">
        <v>525</v>
      </c>
      <c r="N40" s="547">
        <v>3600</v>
      </c>
      <c r="O40" s="426">
        <f t="shared" si="8"/>
        <v>43200</v>
      </c>
      <c r="P40" s="426">
        <v>0</v>
      </c>
      <c r="Q40" s="426">
        <f t="shared" si="7"/>
        <v>43200</v>
      </c>
      <c r="R40" s="426">
        <f t="shared" si="9"/>
        <v>3600</v>
      </c>
      <c r="S40" s="437" t="s">
        <v>766</v>
      </c>
      <c r="T40" s="429" t="s">
        <v>893</v>
      </c>
      <c r="U40" s="444" t="s">
        <v>556</v>
      </c>
      <c r="V40" s="425" t="s">
        <v>555</v>
      </c>
      <c r="W40" s="482" t="s">
        <v>894</v>
      </c>
      <c r="X40" s="448" t="s">
        <v>624</v>
      </c>
      <c r="Y40" s="429" t="s">
        <v>895</v>
      </c>
      <c r="Z40" s="429" t="s">
        <v>896</v>
      </c>
      <c r="AA40" s="431" t="s">
        <v>897</v>
      </c>
      <c r="AC40" s="407"/>
    </row>
    <row r="41" spans="1:29" s="381" customFormat="1" ht="52.8" x14ac:dyDescent="0.25">
      <c r="A41" s="463"/>
      <c r="B41" s="980">
        <f>IFERROR(LOOKUP(2,1/ISNUMBER(SEARCH('[96]Kode Barang'!$I$2:$I$44,I41)),'[96]Kode Barang'!$B$2:$B$44),"")</f>
        <v>1</v>
      </c>
      <c r="C41" s="980">
        <f>IFERROR(LOOKUP(2,1/ISNUMBER(SEARCH('[96]Kode Barang'!$I$2:$I$44,I41)),'[96]Kode Barang'!$C$2:$C$44),"")</f>
        <v>1</v>
      </c>
      <c r="D41" s="980">
        <f>IFERROR(LOOKUP(2,1/ISNUMBER(SEARCH('[96]Kode Barang'!$I$2:$I$44,I41)),'[96]Kode Barang'!$D$2:$D$44),"")</f>
        <v>7</v>
      </c>
      <c r="E41" s="980">
        <f>IFERROR(LOOKUP(2,1/ISNUMBER(SEARCH('[96]Kode Barang'!$I$2:$I$44,I41)),'[96]Kode Barang'!$E$2:$E$44),"")</f>
        <v>1</v>
      </c>
      <c r="F41" s="980">
        <f>IFERROR(LOOKUP(2,1/ISNUMBER(SEARCH('[96]Kode Barang'!$I$2:$I$44,I41)),'[96]Kode Barang'!$F$2:$F$44),"")</f>
        <v>3</v>
      </c>
      <c r="G41" s="980">
        <f>IFERROR(LOOKUP(2,1/ISNUMBER(SEARCH('[96]Kode Barang'!$I$2:$I$44,I41)),'[96]Kode Barang'!$G$2:$G$44),"")</f>
        <v>1</v>
      </c>
      <c r="H41" s="980">
        <f>IFERROR(LOOKUP(2,1/ISNUMBER(SEARCH('[96]Kode Barang'!$I$2:$I$44,I41)),'[96]Kode Barang'!$H$2:$H$44),"")</f>
        <v>6</v>
      </c>
      <c r="I41" s="1010" t="s">
        <v>892</v>
      </c>
      <c r="J41" s="545"/>
      <c r="K41" s="483"/>
      <c r="L41" s="546">
        <v>40</v>
      </c>
      <c r="M41" s="540" t="s">
        <v>525</v>
      </c>
      <c r="N41" s="547">
        <v>17700</v>
      </c>
      <c r="O41" s="426">
        <f t="shared" si="8"/>
        <v>708000</v>
      </c>
      <c r="P41" s="426">
        <v>0</v>
      </c>
      <c r="Q41" s="426">
        <f t="shared" si="7"/>
        <v>708000</v>
      </c>
      <c r="R41" s="426">
        <f t="shared" si="9"/>
        <v>17700</v>
      </c>
      <c r="S41" s="437" t="s">
        <v>766</v>
      </c>
      <c r="T41" s="429" t="s">
        <v>893</v>
      </c>
      <c r="U41" s="444" t="s">
        <v>556</v>
      </c>
      <c r="V41" s="425" t="s">
        <v>555</v>
      </c>
      <c r="W41" s="482" t="s">
        <v>894</v>
      </c>
      <c r="X41" s="448" t="s">
        <v>624</v>
      </c>
      <c r="Y41" s="429" t="s">
        <v>895</v>
      </c>
      <c r="Z41" s="429" t="s">
        <v>896</v>
      </c>
      <c r="AA41" s="431" t="s">
        <v>897</v>
      </c>
      <c r="AC41" s="407"/>
    </row>
    <row r="42" spans="1:29" s="381" customFormat="1" ht="26.4" x14ac:dyDescent="0.25">
      <c r="A42" s="463"/>
      <c r="B42" s="980">
        <f>IFERROR(LOOKUP(2,1/ISNUMBER(SEARCH('[96]Kode Barang'!$I$2:$I$44,I42)),'[96]Kode Barang'!$B$2:$B$44),"")</f>
        <v>1</v>
      </c>
      <c r="C42" s="980">
        <f>IFERROR(LOOKUP(2,1/ISNUMBER(SEARCH('[96]Kode Barang'!$I$2:$I$44,I42)),'[96]Kode Barang'!$C$2:$C$44),"")</f>
        <v>1</v>
      </c>
      <c r="D42" s="980">
        <f>IFERROR(LOOKUP(2,1/ISNUMBER(SEARCH('[96]Kode Barang'!$I$2:$I$44,I42)),'[96]Kode Barang'!$D$2:$D$44),"")</f>
        <v>7</v>
      </c>
      <c r="E42" s="980">
        <f>IFERROR(LOOKUP(2,1/ISNUMBER(SEARCH('[96]Kode Barang'!$I$2:$I$44,I42)),'[96]Kode Barang'!$E$2:$E$44),"")</f>
        <v>1</v>
      </c>
      <c r="F42" s="980">
        <f>IFERROR(LOOKUP(2,1/ISNUMBER(SEARCH('[96]Kode Barang'!$I$2:$I$44,I42)),'[96]Kode Barang'!$F$2:$F$44),"")</f>
        <v>3</v>
      </c>
      <c r="G42" s="980">
        <f>IFERROR(LOOKUP(2,1/ISNUMBER(SEARCH('[96]Kode Barang'!$I$2:$I$44,I42)),'[96]Kode Barang'!$G$2:$G$44),"")</f>
        <v>1</v>
      </c>
      <c r="H42" s="980">
        <f>IFERROR(LOOKUP(2,1/ISNUMBER(SEARCH('[96]Kode Barang'!$I$2:$I$44,I42)),'[96]Kode Barang'!$H$2:$H$44),"")</f>
        <v>5</v>
      </c>
      <c r="I42" s="1010" t="s">
        <v>882</v>
      </c>
      <c r="J42" s="545"/>
      <c r="K42" s="483"/>
      <c r="L42" s="546">
        <v>12</v>
      </c>
      <c r="M42" s="540" t="s">
        <v>525</v>
      </c>
      <c r="N42" s="547">
        <v>34400</v>
      </c>
      <c r="O42" s="426">
        <f t="shared" ref="O42" si="10">L42*N42</f>
        <v>412800</v>
      </c>
      <c r="P42" s="426">
        <v>0</v>
      </c>
      <c r="Q42" s="426">
        <f t="shared" si="6"/>
        <v>412800</v>
      </c>
      <c r="R42" s="426">
        <f t="shared" ref="R42" si="11">Q42/L42</f>
        <v>34400</v>
      </c>
      <c r="S42" s="437" t="s">
        <v>739</v>
      </c>
      <c r="T42" s="429" t="s">
        <v>887</v>
      </c>
      <c r="U42" s="444" t="s">
        <v>556</v>
      </c>
      <c r="V42" s="425" t="s">
        <v>555</v>
      </c>
      <c r="W42" s="482" t="s">
        <v>880</v>
      </c>
      <c r="X42" s="448" t="s">
        <v>624</v>
      </c>
      <c r="Y42" s="429" t="s">
        <v>532</v>
      </c>
      <c r="Z42" s="429" t="s">
        <v>888</v>
      </c>
      <c r="AA42" s="431" t="s">
        <v>60</v>
      </c>
      <c r="AC42" s="407"/>
    </row>
    <row r="43" spans="1:29" s="381" customFormat="1" ht="26.4" x14ac:dyDescent="0.25">
      <c r="A43" s="463"/>
      <c r="B43" s="980">
        <f>IFERROR(LOOKUP(2,1/ISNUMBER(SEARCH('[96]Kode Barang'!$I$2:$I$44,I43)),'[96]Kode Barang'!$B$2:$B$44),"")</f>
        <v>1</v>
      </c>
      <c r="C43" s="980">
        <f>IFERROR(LOOKUP(2,1/ISNUMBER(SEARCH('[96]Kode Barang'!$I$2:$I$44,I43)),'[96]Kode Barang'!$C$2:$C$44),"")</f>
        <v>1</v>
      </c>
      <c r="D43" s="980">
        <f>IFERROR(LOOKUP(2,1/ISNUMBER(SEARCH('[96]Kode Barang'!$I$2:$I$44,I43)),'[96]Kode Barang'!$D$2:$D$44),"")</f>
        <v>7</v>
      </c>
      <c r="E43" s="980">
        <f>IFERROR(LOOKUP(2,1/ISNUMBER(SEARCH('[96]Kode Barang'!$I$2:$I$44,I43)),'[96]Kode Barang'!$E$2:$E$44),"")</f>
        <v>1</v>
      </c>
      <c r="F43" s="980">
        <f>IFERROR(LOOKUP(2,1/ISNUMBER(SEARCH('[96]Kode Barang'!$I$2:$I$44,I43)),'[96]Kode Barang'!$F$2:$F$44),"")</f>
        <v>3</v>
      </c>
      <c r="G43" s="980">
        <f>IFERROR(LOOKUP(2,1/ISNUMBER(SEARCH('[96]Kode Barang'!$I$2:$I$44,I43)),'[96]Kode Barang'!$G$2:$G$44),"")</f>
        <v>1</v>
      </c>
      <c r="H43" s="980">
        <f>IFERROR(LOOKUP(2,1/ISNUMBER(SEARCH('[96]Kode Barang'!$I$2:$I$44,I43)),'[96]Kode Barang'!$H$2:$H$44),"")</f>
        <v>5</v>
      </c>
      <c r="I43" s="1010" t="s">
        <v>4</v>
      </c>
      <c r="J43" s="545"/>
      <c r="K43" s="483"/>
      <c r="L43" s="546">
        <v>12</v>
      </c>
      <c r="M43" s="540" t="s">
        <v>525</v>
      </c>
      <c r="N43" s="547">
        <v>34400</v>
      </c>
      <c r="O43" s="426">
        <f t="shared" ref="O43:O50" si="12">L43*N43</f>
        <v>412800</v>
      </c>
      <c r="P43" s="426">
        <v>0</v>
      </c>
      <c r="Q43" s="426">
        <f t="shared" ref="Q43:Q49" si="13">O43+P43</f>
        <v>412800</v>
      </c>
      <c r="R43" s="426">
        <f t="shared" ref="R43:R49" si="14">Q43/L43</f>
        <v>34400</v>
      </c>
      <c r="S43" s="437" t="s">
        <v>739</v>
      </c>
      <c r="T43" s="429" t="s">
        <v>887</v>
      </c>
      <c r="U43" s="444" t="s">
        <v>556</v>
      </c>
      <c r="V43" s="425" t="s">
        <v>555</v>
      </c>
      <c r="W43" s="482" t="s">
        <v>880</v>
      </c>
      <c r="X43" s="448" t="s">
        <v>624</v>
      </c>
      <c r="Y43" s="429" t="s">
        <v>532</v>
      </c>
      <c r="Z43" s="429" t="s">
        <v>888</v>
      </c>
      <c r="AA43" s="431" t="s">
        <v>60</v>
      </c>
      <c r="AC43" s="407"/>
    </row>
    <row r="44" spans="1:29" s="381" customFormat="1" ht="26.4" x14ac:dyDescent="0.25">
      <c r="A44" s="463"/>
      <c r="B44" s="980">
        <f>IFERROR(LOOKUP(2,1/ISNUMBER(SEARCH('[96]Kode Barang'!$I$2:$I$44,I44)),'[96]Kode Barang'!$B$2:$B$44),"")</f>
        <v>1</v>
      </c>
      <c r="C44" s="980">
        <f>IFERROR(LOOKUP(2,1/ISNUMBER(SEARCH('[96]Kode Barang'!$I$2:$I$44,I44)),'[96]Kode Barang'!$C$2:$C$44),"")</f>
        <v>1</v>
      </c>
      <c r="D44" s="980">
        <f>IFERROR(LOOKUP(2,1/ISNUMBER(SEARCH('[96]Kode Barang'!$I$2:$I$44,I44)),'[96]Kode Barang'!$D$2:$D$44),"")</f>
        <v>7</v>
      </c>
      <c r="E44" s="980">
        <f>IFERROR(LOOKUP(2,1/ISNUMBER(SEARCH('[96]Kode Barang'!$I$2:$I$44,I44)),'[96]Kode Barang'!$E$2:$E$44),"")</f>
        <v>1</v>
      </c>
      <c r="F44" s="980">
        <f>IFERROR(LOOKUP(2,1/ISNUMBER(SEARCH('[96]Kode Barang'!$I$2:$I$44,I44)),'[96]Kode Barang'!$F$2:$F$44),"")</f>
        <v>3</v>
      </c>
      <c r="G44" s="980">
        <f>IFERROR(LOOKUP(2,1/ISNUMBER(SEARCH('[96]Kode Barang'!$I$2:$I$44,I44)),'[96]Kode Barang'!$G$2:$G$44),"")</f>
        <v>1</v>
      </c>
      <c r="H44" s="980">
        <f>IFERROR(LOOKUP(2,1/ISNUMBER(SEARCH('[96]Kode Barang'!$I$2:$I$44,I44)),'[96]Kode Barang'!$H$2:$H$44),"")</f>
        <v>5</v>
      </c>
      <c r="I44" s="1010" t="s">
        <v>883</v>
      </c>
      <c r="J44" s="545"/>
      <c r="K44" s="483"/>
      <c r="L44" s="546">
        <v>10</v>
      </c>
      <c r="M44" s="540" t="s">
        <v>525</v>
      </c>
      <c r="N44" s="547">
        <v>19400</v>
      </c>
      <c r="O44" s="426">
        <f t="shared" si="12"/>
        <v>194000</v>
      </c>
      <c r="P44" s="426">
        <v>0</v>
      </c>
      <c r="Q44" s="426">
        <f t="shared" si="13"/>
        <v>194000</v>
      </c>
      <c r="R44" s="426">
        <f t="shared" si="14"/>
        <v>19400</v>
      </c>
      <c r="S44" s="437" t="s">
        <v>739</v>
      </c>
      <c r="T44" s="429" t="s">
        <v>887</v>
      </c>
      <c r="U44" s="444" t="s">
        <v>556</v>
      </c>
      <c r="V44" s="425" t="s">
        <v>555</v>
      </c>
      <c r="W44" s="482" t="s">
        <v>880</v>
      </c>
      <c r="X44" s="448" t="s">
        <v>624</v>
      </c>
      <c r="Y44" s="429" t="s">
        <v>532</v>
      </c>
      <c r="Z44" s="429" t="s">
        <v>888</v>
      </c>
      <c r="AA44" s="431" t="s">
        <v>60</v>
      </c>
      <c r="AC44" s="407"/>
    </row>
    <row r="45" spans="1:29" s="381" customFormat="1" ht="26.4" x14ac:dyDescent="0.25">
      <c r="A45" s="463"/>
      <c r="B45" s="980" t="str">
        <f>IFERROR(LOOKUP(2,1/ISNUMBER(SEARCH('[96]Kode Barang'!$I$2:$I$44,I45)),'[96]Kode Barang'!$B$2:$B$44),"")</f>
        <v/>
      </c>
      <c r="C45" s="980" t="str">
        <f>IFERROR(LOOKUP(2,1/ISNUMBER(SEARCH('[96]Kode Barang'!$I$2:$I$44,I45)),'[96]Kode Barang'!$C$2:$C$44),"")</f>
        <v/>
      </c>
      <c r="D45" s="980" t="str">
        <f>IFERROR(LOOKUP(2,1/ISNUMBER(SEARCH('[96]Kode Barang'!$I$2:$I$44,I45)),'[96]Kode Barang'!$D$2:$D$44),"")</f>
        <v/>
      </c>
      <c r="E45" s="980" t="str">
        <f>IFERROR(LOOKUP(2,1/ISNUMBER(SEARCH('[96]Kode Barang'!$I$2:$I$44,I45)),'[96]Kode Barang'!$E$2:$E$44),"")</f>
        <v/>
      </c>
      <c r="F45" s="980" t="str">
        <f>IFERROR(LOOKUP(2,1/ISNUMBER(SEARCH('[96]Kode Barang'!$I$2:$I$44,I45)),'[96]Kode Barang'!$F$2:$F$44),"")</f>
        <v/>
      </c>
      <c r="G45" s="980" t="str">
        <f>IFERROR(LOOKUP(2,1/ISNUMBER(SEARCH('[96]Kode Barang'!$I$2:$I$44,I45)),'[96]Kode Barang'!$G$2:$G$44),"")</f>
        <v/>
      </c>
      <c r="H45" s="980" t="str">
        <f>IFERROR(LOOKUP(2,1/ISNUMBER(SEARCH('[96]Kode Barang'!$I$2:$I$44,I45)),'[96]Kode Barang'!$H$2:$H$44),"")</f>
        <v/>
      </c>
      <c r="I45" s="1010" t="s">
        <v>813</v>
      </c>
      <c r="J45" s="545"/>
      <c r="K45" s="483"/>
      <c r="L45" s="546">
        <v>9</v>
      </c>
      <c r="M45" s="540" t="s">
        <v>525</v>
      </c>
      <c r="N45" s="547">
        <v>23200</v>
      </c>
      <c r="O45" s="426">
        <f t="shared" si="12"/>
        <v>208800</v>
      </c>
      <c r="P45" s="426">
        <v>0</v>
      </c>
      <c r="Q45" s="426">
        <f t="shared" si="13"/>
        <v>208800</v>
      </c>
      <c r="R45" s="426">
        <f t="shared" si="14"/>
        <v>23200</v>
      </c>
      <c r="S45" s="437" t="s">
        <v>739</v>
      </c>
      <c r="T45" s="429" t="s">
        <v>887</v>
      </c>
      <c r="U45" s="444" t="s">
        <v>556</v>
      </c>
      <c r="V45" s="425" t="s">
        <v>555</v>
      </c>
      <c r="W45" s="482" t="s">
        <v>880</v>
      </c>
      <c r="X45" s="448" t="s">
        <v>624</v>
      </c>
      <c r="Y45" s="429" t="s">
        <v>532</v>
      </c>
      <c r="Z45" s="429" t="s">
        <v>888</v>
      </c>
      <c r="AA45" s="431" t="s">
        <v>60</v>
      </c>
      <c r="AC45" s="407"/>
    </row>
    <row r="46" spans="1:29" s="381" customFormat="1" ht="26.4" x14ac:dyDescent="0.25">
      <c r="A46" s="463"/>
      <c r="B46" s="980">
        <f>IFERROR(LOOKUP(2,1/ISNUMBER(SEARCH('[96]Kode Barang'!$I$2:$I$44,I46)),'[96]Kode Barang'!$B$2:$B$44),"")</f>
        <v>1</v>
      </c>
      <c r="C46" s="980">
        <f>IFERROR(LOOKUP(2,1/ISNUMBER(SEARCH('[96]Kode Barang'!$I$2:$I$44,I46)),'[96]Kode Barang'!$C$2:$C$44),"")</f>
        <v>1</v>
      </c>
      <c r="D46" s="980">
        <f>IFERROR(LOOKUP(2,1/ISNUMBER(SEARCH('[96]Kode Barang'!$I$2:$I$44,I46)),'[96]Kode Barang'!$D$2:$D$44),"")</f>
        <v>7</v>
      </c>
      <c r="E46" s="980">
        <f>IFERROR(LOOKUP(2,1/ISNUMBER(SEARCH('[96]Kode Barang'!$I$2:$I$44,I46)),'[96]Kode Barang'!$E$2:$E$44),"")</f>
        <v>1</v>
      </c>
      <c r="F46" s="980">
        <f>IFERROR(LOOKUP(2,1/ISNUMBER(SEARCH('[96]Kode Barang'!$I$2:$I$44,I46)),'[96]Kode Barang'!$F$2:$F$44),"")</f>
        <v>3</v>
      </c>
      <c r="G46" s="980">
        <f>IFERROR(LOOKUP(2,1/ISNUMBER(SEARCH('[96]Kode Barang'!$I$2:$I$44,I46)),'[96]Kode Barang'!$G$2:$G$44),"")</f>
        <v>1</v>
      </c>
      <c r="H46" s="980">
        <f>IFERROR(LOOKUP(2,1/ISNUMBER(SEARCH('[96]Kode Barang'!$I$2:$I$44,I46)),'[96]Kode Barang'!$H$2:$H$44),"")</f>
        <v>8</v>
      </c>
      <c r="I46" s="1010" t="s">
        <v>74</v>
      </c>
      <c r="J46" s="545"/>
      <c r="K46" s="483"/>
      <c r="L46" s="546">
        <v>10</v>
      </c>
      <c r="M46" s="540" t="s">
        <v>525</v>
      </c>
      <c r="N46" s="547">
        <v>18900</v>
      </c>
      <c r="O46" s="426">
        <f t="shared" si="12"/>
        <v>189000</v>
      </c>
      <c r="P46" s="426">
        <v>0</v>
      </c>
      <c r="Q46" s="426">
        <f t="shared" si="13"/>
        <v>189000</v>
      </c>
      <c r="R46" s="426">
        <f t="shared" si="14"/>
        <v>18900</v>
      </c>
      <c r="S46" s="437" t="s">
        <v>739</v>
      </c>
      <c r="T46" s="429" t="s">
        <v>887</v>
      </c>
      <c r="U46" s="444" t="s">
        <v>556</v>
      </c>
      <c r="V46" s="425" t="s">
        <v>555</v>
      </c>
      <c r="W46" s="482" t="s">
        <v>880</v>
      </c>
      <c r="X46" s="448" t="s">
        <v>624</v>
      </c>
      <c r="Y46" s="429" t="s">
        <v>532</v>
      </c>
      <c r="Z46" s="429" t="s">
        <v>888</v>
      </c>
      <c r="AA46" s="431" t="s">
        <v>60</v>
      </c>
      <c r="AC46" s="407"/>
    </row>
    <row r="47" spans="1:29" s="381" customFormat="1" ht="26.4" x14ac:dyDescent="0.25">
      <c r="A47" s="463"/>
      <c r="B47" s="980">
        <f>IFERROR(LOOKUP(2,1/ISNUMBER(SEARCH('[96]Kode Barang'!$I$2:$I$44,I47)),'[96]Kode Barang'!$B$2:$B$44),"")</f>
        <v>1</v>
      </c>
      <c r="C47" s="980">
        <f>IFERROR(LOOKUP(2,1/ISNUMBER(SEARCH('[96]Kode Barang'!$I$2:$I$44,I47)),'[96]Kode Barang'!$C$2:$C$44),"")</f>
        <v>1</v>
      </c>
      <c r="D47" s="980">
        <f>IFERROR(LOOKUP(2,1/ISNUMBER(SEARCH('[96]Kode Barang'!$I$2:$I$44,I47)),'[96]Kode Barang'!$D$2:$D$44),"")</f>
        <v>7</v>
      </c>
      <c r="E47" s="980">
        <f>IFERROR(LOOKUP(2,1/ISNUMBER(SEARCH('[96]Kode Barang'!$I$2:$I$44,I47)),'[96]Kode Barang'!$E$2:$E$44),"")</f>
        <v>1</v>
      </c>
      <c r="F47" s="980">
        <f>IFERROR(LOOKUP(2,1/ISNUMBER(SEARCH('[96]Kode Barang'!$I$2:$I$44,I47)),'[96]Kode Barang'!$F$2:$F$44),"")</f>
        <v>3</v>
      </c>
      <c r="G47" s="980">
        <f>IFERROR(LOOKUP(2,1/ISNUMBER(SEARCH('[96]Kode Barang'!$I$2:$I$44,I47)),'[96]Kode Barang'!$G$2:$G$44),"")</f>
        <v>1</v>
      </c>
      <c r="H47" s="980">
        <f>IFERROR(LOOKUP(2,1/ISNUMBER(SEARCH('[96]Kode Barang'!$I$2:$I$44,I47)),'[96]Kode Barang'!$H$2:$H$44),"")</f>
        <v>6</v>
      </c>
      <c r="I47" s="1010" t="s">
        <v>884</v>
      </c>
      <c r="J47" s="545"/>
      <c r="K47" s="483"/>
      <c r="L47" s="546">
        <v>50</v>
      </c>
      <c r="M47" s="540" t="s">
        <v>525</v>
      </c>
      <c r="N47" s="547">
        <v>2400</v>
      </c>
      <c r="O47" s="426">
        <f t="shared" si="12"/>
        <v>120000</v>
      </c>
      <c r="P47" s="426">
        <v>0</v>
      </c>
      <c r="Q47" s="426">
        <f t="shared" si="13"/>
        <v>120000</v>
      </c>
      <c r="R47" s="426">
        <f t="shared" si="14"/>
        <v>2400</v>
      </c>
      <c r="S47" s="437" t="s">
        <v>739</v>
      </c>
      <c r="T47" s="429" t="s">
        <v>887</v>
      </c>
      <c r="U47" s="444" t="s">
        <v>556</v>
      </c>
      <c r="V47" s="425" t="s">
        <v>555</v>
      </c>
      <c r="W47" s="482" t="s">
        <v>880</v>
      </c>
      <c r="X47" s="448" t="s">
        <v>624</v>
      </c>
      <c r="Y47" s="429" t="s">
        <v>532</v>
      </c>
      <c r="Z47" s="429" t="s">
        <v>888</v>
      </c>
      <c r="AA47" s="431" t="s">
        <v>60</v>
      </c>
      <c r="AC47" s="407"/>
    </row>
    <row r="48" spans="1:29" s="381" customFormat="1" ht="26.4" x14ac:dyDescent="0.25">
      <c r="A48" s="463"/>
      <c r="B48" s="980">
        <f>IFERROR(LOOKUP(2,1/ISNUMBER(SEARCH('[96]Kode Barang'!$I$2:$I$44,I48)),'[96]Kode Barang'!$B$2:$B$44),"")</f>
        <v>1</v>
      </c>
      <c r="C48" s="980">
        <f>IFERROR(LOOKUP(2,1/ISNUMBER(SEARCH('[96]Kode Barang'!$I$2:$I$44,I48)),'[96]Kode Barang'!$C$2:$C$44),"")</f>
        <v>1</v>
      </c>
      <c r="D48" s="980">
        <f>IFERROR(LOOKUP(2,1/ISNUMBER(SEARCH('[96]Kode Barang'!$I$2:$I$44,I48)),'[96]Kode Barang'!$D$2:$D$44),"")</f>
        <v>7</v>
      </c>
      <c r="E48" s="980">
        <f>IFERROR(LOOKUP(2,1/ISNUMBER(SEARCH('[96]Kode Barang'!$I$2:$I$44,I48)),'[96]Kode Barang'!$E$2:$E$44),"")</f>
        <v>1</v>
      </c>
      <c r="F48" s="980">
        <f>IFERROR(LOOKUP(2,1/ISNUMBER(SEARCH('[96]Kode Barang'!$I$2:$I$44,I48)),'[96]Kode Barang'!$F$2:$F$44),"")</f>
        <v>3</v>
      </c>
      <c r="G48" s="980">
        <f>IFERROR(LOOKUP(2,1/ISNUMBER(SEARCH('[96]Kode Barang'!$I$2:$I$44,I48)),'[96]Kode Barang'!$G$2:$G$44),"")</f>
        <v>1</v>
      </c>
      <c r="H48" s="980">
        <f>IFERROR(LOOKUP(2,1/ISNUMBER(SEARCH('[96]Kode Barang'!$I$2:$I$44,I48)),'[96]Kode Barang'!$H$2:$H$44),"")</f>
        <v>1</v>
      </c>
      <c r="I48" s="1010" t="s">
        <v>885</v>
      </c>
      <c r="J48" s="545"/>
      <c r="K48" s="483"/>
      <c r="L48" s="546">
        <v>10</v>
      </c>
      <c r="M48" s="540" t="s">
        <v>525</v>
      </c>
      <c r="N48" s="547">
        <v>14900</v>
      </c>
      <c r="O48" s="426">
        <f t="shared" si="12"/>
        <v>149000</v>
      </c>
      <c r="P48" s="426">
        <v>0</v>
      </c>
      <c r="Q48" s="426">
        <f t="shared" si="13"/>
        <v>149000</v>
      </c>
      <c r="R48" s="426">
        <f t="shared" si="14"/>
        <v>14900</v>
      </c>
      <c r="S48" s="437" t="s">
        <v>739</v>
      </c>
      <c r="T48" s="429" t="s">
        <v>887</v>
      </c>
      <c r="U48" s="444" t="s">
        <v>556</v>
      </c>
      <c r="V48" s="425" t="s">
        <v>555</v>
      </c>
      <c r="W48" s="482" t="s">
        <v>880</v>
      </c>
      <c r="X48" s="448" t="s">
        <v>624</v>
      </c>
      <c r="Y48" s="429" t="s">
        <v>532</v>
      </c>
      <c r="Z48" s="429" t="s">
        <v>888</v>
      </c>
      <c r="AA48" s="431" t="s">
        <v>60</v>
      </c>
      <c r="AC48" s="407"/>
    </row>
    <row r="49" spans="1:29" s="381" customFormat="1" ht="26.4" x14ac:dyDescent="0.25">
      <c r="A49" s="463"/>
      <c r="B49" s="980">
        <f>IFERROR(LOOKUP(2,1/ISNUMBER(SEARCH('[96]Kode Barang'!$I$2:$I$44,I49)),'[96]Kode Barang'!$B$2:$B$44),"")</f>
        <v>1</v>
      </c>
      <c r="C49" s="980">
        <f>IFERROR(LOOKUP(2,1/ISNUMBER(SEARCH('[96]Kode Barang'!$I$2:$I$44,I49)),'[96]Kode Barang'!$C$2:$C$44),"")</f>
        <v>1</v>
      </c>
      <c r="D49" s="980">
        <f>IFERROR(LOOKUP(2,1/ISNUMBER(SEARCH('[96]Kode Barang'!$I$2:$I$44,I49)),'[96]Kode Barang'!$D$2:$D$44),"")</f>
        <v>7</v>
      </c>
      <c r="E49" s="980">
        <f>IFERROR(LOOKUP(2,1/ISNUMBER(SEARCH('[96]Kode Barang'!$I$2:$I$44,I49)),'[96]Kode Barang'!$E$2:$E$44),"")</f>
        <v>1</v>
      </c>
      <c r="F49" s="980">
        <f>IFERROR(LOOKUP(2,1/ISNUMBER(SEARCH('[96]Kode Barang'!$I$2:$I$44,I49)),'[96]Kode Barang'!$F$2:$F$44),"")</f>
        <v>3</v>
      </c>
      <c r="G49" s="980">
        <f>IFERROR(LOOKUP(2,1/ISNUMBER(SEARCH('[96]Kode Barang'!$I$2:$I$44,I49)),'[96]Kode Barang'!$G$2:$G$44),"")</f>
        <v>1</v>
      </c>
      <c r="H49" s="980">
        <f>IFERROR(LOOKUP(2,1/ISNUMBER(SEARCH('[96]Kode Barang'!$I$2:$I$44,I49)),'[96]Kode Barang'!$H$2:$H$44),"")</f>
        <v>6</v>
      </c>
      <c r="I49" s="1010" t="s">
        <v>886</v>
      </c>
      <c r="J49" s="545"/>
      <c r="K49" s="483"/>
      <c r="L49" s="546">
        <v>30</v>
      </c>
      <c r="M49" s="540" t="s">
        <v>525</v>
      </c>
      <c r="N49" s="547">
        <v>10400</v>
      </c>
      <c r="O49" s="426">
        <f t="shared" si="12"/>
        <v>312000</v>
      </c>
      <c r="P49" s="426">
        <v>0</v>
      </c>
      <c r="Q49" s="426">
        <f t="shared" si="13"/>
        <v>312000</v>
      </c>
      <c r="R49" s="426">
        <f t="shared" si="14"/>
        <v>10400</v>
      </c>
      <c r="S49" s="437" t="s">
        <v>739</v>
      </c>
      <c r="T49" s="429" t="s">
        <v>887</v>
      </c>
      <c r="U49" s="444" t="s">
        <v>556</v>
      </c>
      <c r="V49" s="425" t="s">
        <v>555</v>
      </c>
      <c r="W49" s="482" t="s">
        <v>880</v>
      </c>
      <c r="X49" s="448" t="s">
        <v>624</v>
      </c>
      <c r="Y49" s="429" t="s">
        <v>532</v>
      </c>
      <c r="Z49" s="429" t="s">
        <v>888</v>
      </c>
      <c r="AA49" s="431" t="s">
        <v>60</v>
      </c>
      <c r="AC49" s="407"/>
    </row>
    <row r="50" spans="1:29" s="381" customFormat="1" ht="39.6" x14ac:dyDescent="0.25">
      <c r="A50" s="463"/>
      <c r="B50" s="980">
        <f>IFERROR(LOOKUP(2,1/ISNUMBER(SEARCH('[96]Kode Barang'!$I$2:$I$44,I50)),'[96]Kode Barang'!$B$2:$B$44),"")</f>
        <v>1</v>
      </c>
      <c r="C50" s="980">
        <f>IFERROR(LOOKUP(2,1/ISNUMBER(SEARCH('[96]Kode Barang'!$I$2:$I$44,I50)),'[96]Kode Barang'!$C$2:$C$44),"")</f>
        <v>1</v>
      </c>
      <c r="D50" s="980">
        <f>IFERROR(LOOKUP(2,1/ISNUMBER(SEARCH('[96]Kode Barang'!$I$2:$I$44,I50)),'[96]Kode Barang'!$D$2:$D$44),"")</f>
        <v>7</v>
      </c>
      <c r="E50" s="980">
        <f>IFERROR(LOOKUP(2,1/ISNUMBER(SEARCH('[96]Kode Barang'!$I$2:$I$44,I50)),'[96]Kode Barang'!$E$2:$E$44),"")</f>
        <v>1</v>
      </c>
      <c r="F50" s="980">
        <f>IFERROR(LOOKUP(2,1/ISNUMBER(SEARCH('[96]Kode Barang'!$I$2:$I$44,I50)),'[96]Kode Barang'!$F$2:$F$44),"")</f>
        <v>3</v>
      </c>
      <c r="G50" s="980">
        <f>IFERROR(LOOKUP(2,1/ISNUMBER(SEARCH('[96]Kode Barang'!$I$2:$I$44,I50)),'[96]Kode Barang'!$G$2:$G$44),"")</f>
        <v>1</v>
      </c>
      <c r="H50" s="980">
        <f>IFERROR(LOOKUP(2,1/ISNUMBER(SEARCH('[96]Kode Barang'!$I$2:$I$44,I50)),'[96]Kode Barang'!$H$2:$H$44),"")</f>
        <v>11</v>
      </c>
      <c r="I50" s="1010" t="s">
        <v>902</v>
      </c>
      <c r="J50" s="545"/>
      <c r="K50" s="483"/>
      <c r="L50" s="546">
        <v>15</v>
      </c>
      <c r="M50" s="540" t="s">
        <v>531</v>
      </c>
      <c r="N50" s="547">
        <v>13600</v>
      </c>
      <c r="O50" s="426">
        <f t="shared" si="12"/>
        <v>204000</v>
      </c>
      <c r="P50" s="426">
        <v>0</v>
      </c>
      <c r="Q50" s="426">
        <f t="shared" ref="Q50:Q56" si="15">O50+P50</f>
        <v>204000</v>
      </c>
      <c r="R50" s="426">
        <f t="shared" ref="R50:R56" si="16">Q50/L50</f>
        <v>13600</v>
      </c>
      <c r="S50" s="437" t="s">
        <v>572</v>
      </c>
      <c r="T50" s="429" t="s">
        <v>905</v>
      </c>
      <c r="U50" s="444" t="s">
        <v>556</v>
      </c>
      <c r="V50" s="425" t="s">
        <v>555</v>
      </c>
      <c r="W50" s="482" t="s">
        <v>880</v>
      </c>
      <c r="X50" s="448" t="s">
        <v>624</v>
      </c>
      <c r="Y50" s="429" t="s">
        <v>532</v>
      </c>
      <c r="Z50" s="429" t="s">
        <v>907</v>
      </c>
      <c r="AA50" s="431" t="s">
        <v>60</v>
      </c>
      <c r="AC50" s="407"/>
    </row>
    <row r="51" spans="1:29" s="381" customFormat="1" ht="39.6" x14ac:dyDescent="0.25">
      <c r="A51" s="463"/>
      <c r="B51" s="980">
        <f>IFERROR(LOOKUP(2,1/ISNUMBER(SEARCH('[96]Kode Barang'!$I$2:$I$44,I51)),'[96]Kode Barang'!$B$2:$B$44),"")</f>
        <v>1</v>
      </c>
      <c r="C51" s="980">
        <f>IFERROR(LOOKUP(2,1/ISNUMBER(SEARCH('[96]Kode Barang'!$I$2:$I$44,I51)),'[96]Kode Barang'!$C$2:$C$44),"")</f>
        <v>1</v>
      </c>
      <c r="D51" s="980">
        <f>IFERROR(LOOKUP(2,1/ISNUMBER(SEARCH('[96]Kode Barang'!$I$2:$I$44,I51)),'[96]Kode Barang'!$D$2:$D$44),"")</f>
        <v>7</v>
      </c>
      <c r="E51" s="980">
        <f>IFERROR(LOOKUP(2,1/ISNUMBER(SEARCH('[96]Kode Barang'!$I$2:$I$44,I51)),'[96]Kode Barang'!$E$2:$E$44),"")</f>
        <v>1</v>
      </c>
      <c r="F51" s="980">
        <f>IFERROR(LOOKUP(2,1/ISNUMBER(SEARCH('[96]Kode Barang'!$I$2:$I$44,I51)),'[96]Kode Barang'!$F$2:$F$44),"")</f>
        <v>3</v>
      </c>
      <c r="G51" s="980">
        <f>IFERROR(LOOKUP(2,1/ISNUMBER(SEARCH('[96]Kode Barang'!$I$2:$I$44,I51)),'[96]Kode Barang'!$G$2:$G$44),"")</f>
        <v>1</v>
      </c>
      <c r="H51" s="980">
        <f>IFERROR(LOOKUP(2,1/ISNUMBER(SEARCH('[96]Kode Barang'!$I$2:$I$44,I51)),'[96]Kode Barang'!$H$2:$H$44),"")</f>
        <v>3</v>
      </c>
      <c r="I51" s="1010" t="s">
        <v>702</v>
      </c>
      <c r="J51" s="545"/>
      <c r="K51" s="483"/>
      <c r="L51" s="546">
        <v>13</v>
      </c>
      <c r="M51" s="540" t="s">
        <v>525</v>
      </c>
      <c r="N51" s="547">
        <v>26800</v>
      </c>
      <c r="O51" s="426">
        <f t="shared" ref="O51:O61" si="17">L51*N51</f>
        <v>348400</v>
      </c>
      <c r="P51" s="426">
        <v>0</v>
      </c>
      <c r="Q51" s="426">
        <f t="shared" si="15"/>
        <v>348400</v>
      </c>
      <c r="R51" s="426">
        <f t="shared" si="16"/>
        <v>26800</v>
      </c>
      <c r="S51" s="437" t="s">
        <v>572</v>
      </c>
      <c r="T51" s="429" t="s">
        <v>905</v>
      </c>
      <c r="U51" s="444" t="s">
        <v>556</v>
      </c>
      <c r="V51" s="425" t="s">
        <v>555</v>
      </c>
      <c r="W51" s="482" t="s">
        <v>880</v>
      </c>
      <c r="X51" s="448" t="s">
        <v>624</v>
      </c>
      <c r="Y51" s="429" t="s">
        <v>532</v>
      </c>
      <c r="Z51" s="429" t="s">
        <v>907</v>
      </c>
      <c r="AA51" s="431" t="s">
        <v>60</v>
      </c>
      <c r="AC51" s="407"/>
    </row>
    <row r="52" spans="1:29" s="381" customFormat="1" ht="39.6" x14ac:dyDescent="0.25">
      <c r="A52" s="463"/>
      <c r="B52" s="980">
        <f>IFERROR(LOOKUP(2,1/ISNUMBER(SEARCH('[96]Kode Barang'!$I$2:$I$44,I52)),'[96]Kode Barang'!$B$2:$B$44),"")</f>
        <v>1</v>
      </c>
      <c r="C52" s="980">
        <f>IFERROR(LOOKUP(2,1/ISNUMBER(SEARCH('[96]Kode Barang'!$I$2:$I$44,I52)),'[96]Kode Barang'!$C$2:$C$44),"")</f>
        <v>1</v>
      </c>
      <c r="D52" s="980">
        <f>IFERROR(LOOKUP(2,1/ISNUMBER(SEARCH('[96]Kode Barang'!$I$2:$I$44,I52)),'[96]Kode Barang'!$D$2:$D$44),"")</f>
        <v>7</v>
      </c>
      <c r="E52" s="980">
        <f>IFERROR(LOOKUP(2,1/ISNUMBER(SEARCH('[96]Kode Barang'!$I$2:$I$44,I52)),'[96]Kode Barang'!$E$2:$E$44),"")</f>
        <v>1</v>
      </c>
      <c r="F52" s="980">
        <f>IFERROR(LOOKUP(2,1/ISNUMBER(SEARCH('[96]Kode Barang'!$I$2:$I$44,I52)),'[96]Kode Barang'!$F$2:$F$44),"")</f>
        <v>3</v>
      </c>
      <c r="G52" s="980">
        <f>IFERROR(LOOKUP(2,1/ISNUMBER(SEARCH('[96]Kode Barang'!$I$2:$I$44,I52)),'[96]Kode Barang'!$G$2:$G$44),"")</f>
        <v>1</v>
      </c>
      <c r="H52" s="980">
        <f>IFERROR(LOOKUP(2,1/ISNUMBER(SEARCH('[96]Kode Barang'!$I$2:$I$44,I52)),'[96]Kode Barang'!$H$2:$H$44),"")</f>
        <v>3</v>
      </c>
      <c r="I52" s="1010" t="s">
        <v>903</v>
      </c>
      <c r="J52" s="545"/>
      <c r="K52" s="483"/>
      <c r="L52" s="546">
        <v>15</v>
      </c>
      <c r="M52" s="540" t="s">
        <v>524</v>
      </c>
      <c r="N52" s="547">
        <v>40200</v>
      </c>
      <c r="O52" s="426">
        <f t="shared" si="17"/>
        <v>603000</v>
      </c>
      <c r="P52" s="426">
        <v>0</v>
      </c>
      <c r="Q52" s="426">
        <f t="shared" si="15"/>
        <v>603000</v>
      </c>
      <c r="R52" s="426">
        <f t="shared" si="16"/>
        <v>40200</v>
      </c>
      <c r="S52" s="437" t="s">
        <v>572</v>
      </c>
      <c r="T52" s="429" t="s">
        <v>905</v>
      </c>
      <c r="U52" s="444" t="s">
        <v>556</v>
      </c>
      <c r="V52" s="425" t="s">
        <v>555</v>
      </c>
      <c r="W52" s="482" t="s">
        <v>880</v>
      </c>
      <c r="X52" s="448" t="s">
        <v>624</v>
      </c>
      <c r="Y52" s="429" t="s">
        <v>532</v>
      </c>
      <c r="Z52" s="429" t="s">
        <v>907</v>
      </c>
      <c r="AA52" s="431" t="s">
        <v>60</v>
      </c>
      <c r="AC52" s="407"/>
    </row>
    <row r="53" spans="1:29" s="381" customFormat="1" ht="39.6" x14ac:dyDescent="0.25">
      <c r="A53" s="463"/>
      <c r="B53" s="980">
        <f>IFERROR(LOOKUP(2,1/ISNUMBER(SEARCH('[96]Kode Barang'!$I$2:$I$44,I53)),'[96]Kode Barang'!$B$2:$B$44),"")</f>
        <v>1</v>
      </c>
      <c r="C53" s="980">
        <f>IFERROR(LOOKUP(2,1/ISNUMBER(SEARCH('[96]Kode Barang'!$I$2:$I$44,I53)),'[96]Kode Barang'!$C$2:$C$44),"")</f>
        <v>1</v>
      </c>
      <c r="D53" s="980">
        <f>IFERROR(LOOKUP(2,1/ISNUMBER(SEARCH('[96]Kode Barang'!$I$2:$I$44,I53)),'[96]Kode Barang'!$D$2:$D$44),"")</f>
        <v>7</v>
      </c>
      <c r="E53" s="980">
        <f>IFERROR(LOOKUP(2,1/ISNUMBER(SEARCH('[96]Kode Barang'!$I$2:$I$44,I53)),'[96]Kode Barang'!$E$2:$E$44),"")</f>
        <v>1</v>
      </c>
      <c r="F53" s="980">
        <f>IFERROR(LOOKUP(2,1/ISNUMBER(SEARCH('[96]Kode Barang'!$I$2:$I$44,I53)),'[96]Kode Barang'!$F$2:$F$44),"")</f>
        <v>3</v>
      </c>
      <c r="G53" s="980">
        <f>IFERROR(LOOKUP(2,1/ISNUMBER(SEARCH('[96]Kode Barang'!$I$2:$I$44,I53)),'[96]Kode Barang'!$G$2:$G$44),"")</f>
        <v>1</v>
      </c>
      <c r="H53" s="980">
        <f>IFERROR(LOOKUP(2,1/ISNUMBER(SEARCH('[96]Kode Barang'!$I$2:$I$44,I53)),'[96]Kode Barang'!$H$2:$H$44),"")</f>
        <v>6</v>
      </c>
      <c r="I53" s="1010" t="s">
        <v>884</v>
      </c>
      <c r="J53" s="545"/>
      <c r="K53" s="483"/>
      <c r="L53" s="546">
        <v>32</v>
      </c>
      <c r="M53" s="540" t="s">
        <v>525</v>
      </c>
      <c r="N53" s="547">
        <v>2400</v>
      </c>
      <c r="O53" s="426">
        <f t="shared" si="17"/>
        <v>76800</v>
      </c>
      <c r="P53" s="426">
        <v>0</v>
      </c>
      <c r="Q53" s="426">
        <f t="shared" si="15"/>
        <v>76800</v>
      </c>
      <c r="R53" s="426">
        <f t="shared" si="16"/>
        <v>2400</v>
      </c>
      <c r="S53" s="437" t="s">
        <v>572</v>
      </c>
      <c r="T53" s="429" t="s">
        <v>905</v>
      </c>
      <c r="U53" s="444" t="s">
        <v>556</v>
      </c>
      <c r="V53" s="425" t="s">
        <v>555</v>
      </c>
      <c r="W53" s="482" t="s">
        <v>880</v>
      </c>
      <c r="X53" s="448" t="s">
        <v>624</v>
      </c>
      <c r="Y53" s="429" t="s">
        <v>532</v>
      </c>
      <c r="Z53" s="429" t="s">
        <v>907</v>
      </c>
      <c r="AA53" s="431" t="s">
        <v>60</v>
      </c>
      <c r="AC53" s="407"/>
    </row>
    <row r="54" spans="1:29" s="381" customFormat="1" ht="39.6" x14ac:dyDescent="0.25">
      <c r="A54" s="463"/>
      <c r="B54" s="980">
        <f>IFERROR(LOOKUP(2,1/ISNUMBER(SEARCH('[96]Kode Barang'!$I$2:$I$44,I54)),'[96]Kode Barang'!$B$2:$B$44),"")</f>
        <v>1</v>
      </c>
      <c r="C54" s="980">
        <f>IFERROR(LOOKUP(2,1/ISNUMBER(SEARCH('[96]Kode Barang'!$I$2:$I$44,I54)),'[96]Kode Barang'!$C$2:$C$44),"")</f>
        <v>1</v>
      </c>
      <c r="D54" s="980">
        <f>IFERROR(LOOKUP(2,1/ISNUMBER(SEARCH('[96]Kode Barang'!$I$2:$I$44,I54)),'[96]Kode Barang'!$D$2:$D$44),"")</f>
        <v>7</v>
      </c>
      <c r="E54" s="980">
        <f>IFERROR(LOOKUP(2,1/ISNUMBER(SEARCH('[96]Kode Barang'!$I$2:$I$44,I54)),'[96]Kode Barang'!$E$2:$E$44),"")</f>
        <v>1</v>
      </c>
      <c r="F54" s="980">
        <f>IFERROR(LOOKUP(2,1/ISNUMBER(SEARCH('[96]Kode Barang'!$I$2:$I$44,I54)),'[96]Kode Barang'!$F$2:$F$44),"")</f>
        <v>3</v>
      </c>
      <c r="G54" s="980">
        <f>IFERROR(LOOKUP(2,1/ISNUMBER(SEARCH('[96]Kode Barang'!$I$2:$I$44,I54)),'[96]Kode Barang'!$G$2:$G$44),"")</f>
        <v>1</v>
      </c>
      <c r="H54" s="980">
        <f>IFERROR(LOOKUP(2,1/ISNUMBER(SEARCH('[96]Kode Barang'!$I$2:$I$44,I54)),'[96]Kode Barang'!$H$2:$H$44),"")</f>
        <v>6</v>
      </c>
      <c r="I54" s="1010" t="s">
        <v>889</v>
      </c>
      <c r="J54" s="545"/>
      <c r="K54" s="483"/>
      <c r="L54" s="546">
        <v>31</v>
      </c>
      <c r="M54" s="540" t="s">
        <v>525</v>
      </c>
      <c r="N54" s="547">
        <v>4400</v>
      </c>
      <c r="O54" s="426">
        <f t="shared" si="17"/>
        <v>136400</v>
      </c>
      <c r="P54" s="426">
        <v>0</v>
      </c>
      <c r="Q54" s="426">
        <f t="shared" si="15"/>
        <v>136400</v>
      </c>
      <c r="R54" s="426">
        <f t="shared" si="16"/>
        <v>4400</v>
      </c>
      <c r="S54" s="437" t="s">
        <v>572</v>
      </c>
      <c r="T54" s="429" t="s">
        <v>905</v>
      </c>
      <c r="U54" s="444" t="s">
        <v>556</v>
      </c>
      <c r="V54" s="425" t="s">
        <v>555</v>
      </c>
      <c r="W54" s="482" t="s">
        <v>880</v>
      </c>
      <c r="X54" s="448" t="s">
        <v>624</v>
      </c>
      <c r="Y54" s="429" t="s">
        <v>532</v>
      </c>
      <c r="Z54" s="429" t="s">
        <v>907</v>
      </c>
      <c r="AA54" s="431" t="s">
        <v>60</v>
      </c>
      <c r="AC54" s="407"/>
    </row>
    <row r="55" spans="1:29" s="381" customFormat="1" ht="39.6" x14ac:dyDescent="0.25">
      <c r="A55" s="463"/>
      <c r="B55" s="980">
        <f>IFERROR(LOOKUP(2,1/ISNUMBER(SEARCH('[96]Kode Barang'!$I$2:$I$44,I55)),'[96]Kode Barang'!$B$2:$B$44),"")</f>
        <v>1</v>
      </c>
      <c r="C55" s="980">
        <f>IFERROR(LOOKUP(2,1/ISNUMBER(SEARCH('[96]Kode Barang'!$I$2:$I$44,I55)),'[96]Kode Barang'!$C$2:$C$44),"")</f>
        <v>1</v>
      </c>
      <c r="D55" s="980">
        <f>IFERROR(LOOKUP(2,1/ISNUMBER(SEARCH('[96]Kode Barang'!$I$2:$I$44,I55)),'[96]Kode Barang'!$D$2:$D$44),"")</f>
        <v>7</v>
      </c>
      <c r="E55" s="980">
        <f>IFERROR(LOOKUP(2,1/ISNUMBER(SEARCH('[96]Kode Barang'!$I$2:$I$44,I55)),'[96]Kode Barang'!$E$2:$E$44),"")</f>
        <v>1</v>
      </c>
      <c r="F55" s="980">
        <f>IFERROR(LOOKUP(2,1/ISNUMBER(SEARCH('[96]Kode Barang'!$I$2:$I$44,I55)),'[96]Kode Barang'!$F$2:$F$44),"")</f>
        <v>3</v>
      </c>
      <c r="G55" s="980">
        <f>IFERROR(LOOKUP(2,1/ISNUMBER(SEARCH('[96]Kode Barang'!$I$2:$I$44,I55)),'[96]Kode Barang'!$G$2:$G$44),"")</f>
        <v>1</v>
      </c>
      <c r="H55" s="980">
        <f>IFERROR(LOOKUP(2,1/ISNUMBER(SEARCH('[96]Kode Barang'!$I$2:$I$44,I55)),'[96]Kode Barang'!$H$2:$H$44),"")</f>
        <v>10</v>
      </c>
      <c r="I55" s="1010" t="s">
        <v>746</v>
      </c>
      <c r="J55" s="545"/>
      <c r="K55" s="483"/>
      <c r="L55" s="546">
        <v>15</v>
      </c>
      <c r="M55" s="540" t="s">
        <v>525</v>
      </c>
      <c r="N55" s="547">
        <v>20100</v>
      </c>
      <c r="O55" s="426">
        <f t="shared" si="17"/>
        <v>301500</v>
      </c>
      <c r="P55" s="426">
        <v>0</v>
      </c>
      <c r="Q55" s="426">
        <f t="shared" si="15"/>
        <v>301500</v>
      </c>
      <c r="R55" s="426">
        <f t="shared" si="16"/>
        <v>20100</v>
      </c>
      <c r="S55" s="437" t="s">
        <v>572</v>
      </c>
      <c r="T55" s="429" t="s">
        <v>905</v>
      </c>
      <c r="U55" s="444" t="s">
        <v>556</v>
      </c>
      <c r="V55" s="425" t="s">
        <v>555</v>
      </c>
      <c r="W55" s="482" t="s">
        <v>880</v>
      </c>
      <c r="X55" s="448" t="s">
        <v>624</v>
      </c>
      <c r="Y55" s="429" t="s">
        <v>532</v>
      </c>
      <c r="Z55" s="429" t="s">
        <v>907</v>
      </c>
      <c r="AA55" s="431" t="s">
        <v>60</v>
      </c>
      <c r="AC55" s="407"/>
    </row>
    <row r="56" spans="1:29" s="381" customFormat="1" ht="39.6" x14ac:dyDescent="0.25">
      <c r="A56" s="463"/>
      <c r="B56" s="980">
        <f>IFERROR(LOOKUP(2,1/ISNUMBER(SEARCH('[96]Kode Barang'!$I$2:$I$44,I56)),'[96]Kode Barang'!$B$2:$B$44),"")</f>
        <v>1</v>
      </c>
      <c r="C56" s="980">
        <f>IFERROR(LOOKUP(2,1/ISNUMBER(SEARCH('[96]Kode Barang'!$I$2:$I$44,I56)),'[96]Kode Barang'!$C$2:$C$44),"")</f>
        <v>1</v>
      </c>
      <c r="D56" s="980">
        <f>IFERROR(LOOKUP(2,1/ISNUMBER(SEARCH('[96]Kode Barang'!$I$2:$I$44,I56)),'[96]Kode Barang'!$D$2:$D$44),"")</f>
        <v>7</v>
      </c>
      <c r="E56" s="980">
        <f>IFERROR(LOOKUP(2,1/ISNUMBER(SEARCH('[96]Kode Barang'!$I$2:$I$44,I56)),'[96]Kode Barang'!$E$2:$E$44),"")</f>
        <v>1</v>
      </c>
      <c r="F56" s="980">
        <f>IFERROR(LOOKUP(2,1/ISNUMBER(SEARCH('[96]Kode Barang'!$I$2:$I$44,I56)),'[96]Kode Barang'!$F$2:$F$44),"")</f>
        <v>3</v>
      </c>
      <c r="G56" s="980">
        <f>IFERROR(LOOKUP(2,1/ISNUMBER(SEARCH('[96]Kode Barang'!$I$2:$I$44,I56)),'[96]Kode Barang'!$G$2:$G$44),"")</f>
        <v>1</v>
      </c>
      <c r="H56" s="980">
        <f>IFERROR(LOOKUP(2,1/ISNUMBER(SEARCH('[96]Kode Barang'!$I$2:$I$44,I56)),'[96]Kode Barang'!$H$2:$H$44),"")</f>
        <v>10</v>
      </c>
      <c r="I56" s="1010" t="s">
        <v>904</v>
      </c>
      <c r="J56" s="545"/>
      <c r="K56" s="483"/>
      <c r="L56" s="546">
        <v>15</v>
      </c>
      <c r="M56" s="540" t="s">
        <v>525</v>
      </c>
      <c r="N56" s="547">
        <v>21700</v>
      </c>
      <c r="O56" s="426">
        <f t="shared" si="17"/>
        <v>325500</v>
      </c>
      <c r="P56" s="426">
        <v>0</v>
      </c>
      <c r="Q56" s="426">
        <f t="shared" si="15"/>
        <v>325500</v>
      </c>
      <c r="R56" s="426">
        <f t="shared" si="16"/>
        <v>21700</v>
      </c>
      <c r="S56" s="437" t="s">
        <v>572</v>
      </c>
      <c r="T56" s="429" t="s">
        <v>905</v>
      </c>
      <c r="U56" s="444" t="s">
        <v>556</v>
      </c>
      <c r="V56" s="425" t="s">
        <v>555</v>
      </c>
      <c r="W56" s="482" t="s">
        <v>880</v>
      </c>
      <c r="X56" s="448" t="s">
        <v>624</v>
      </c>
      <c r="Y56" s="429" t="s">
        <v>532</v>
      </c>
      <c r="Z56" s="429" t="s">
        <v>907</v>
      </c>
      <c r="AA56" s="431" t="s">
        <v>60</v>
      </c>
      <c r="AC56" s="407"/>
    </row>
    <row r="57" spans="1:29" s="381" customFormat="1" ht="66" x14ac:dyDescent="0.25">
      <c r="A57" s="463"/>
      <c r="B57" s="980">
        <f>IFERROR(LOOKUP(2,1/ISNUMBER(SEARCH('[96]Kode Barang'!$I$2:$I$44,I57)),'[96]Kode Barang'!$B$2:$B$44),"")</f>
        <v>1</v>
      </c>
      <c r="C57" s="980">
        <f>IFERROR(LOOKUP(2,1/ISNUMBER(SEARCH('[96]Kode Barang'!$I$2:$I$44,I57)),'[96]Kode Barang'!$C$2:$C$44),"")</f>
        <v>1</v>
      </c>
      <c r="D57" s="980">
        <f>IFERROR(LOOKUP(2,1/ISNUMBER(SEARCH('[96]Kode Barang'!$I$2:$I$44,I57)),'[96]Kode Barang'!$D$2:$D$44),"")</f>
        <v>7</v>
      </c>
      <c r="E57" s="980">
        <f>IFERROR(LOOKUP(2,1/ISNUMBER(SEARCH('[96]Kode Barang'!$I$2:$I$44,I57)),'[96]Kode Barang'!$E$2:$E$44),"")</f>
        <v>1</v>
      </c>
      <c r="F57" s="980">
        <f>IFERROR(LOOKUP(2,1/ISNUMBER(SEARCH('[96]Kode Barang'!$I$2:$I$44,I57)),'[96]Kode Barang'!$F$2:$F$44),"")</f>
        <v>3</v>
      </c>
      <c r="G57" s="980">
        <f>IFERROR(LOOKUP(2,1/ISNUMBER(SEARCH('[96]Kode Barang'!$I$2:$I$44,I57)),'[96]Kode Barang'!$G$2:$G$44),"")</f>
        <v>1</v>
      </c>
      <c r="H57" s="980">
        <f>IFERROR(LOOKUP(2,1/ISNUMBER(SEARCH('[96]Kode Barang'!$I$2:$I$44,I57)),'[96]Kode Barang'!$H$2:$H$44),"")</f>
        <v>11</v>
      </c>
      <c r="I57" s="1011" t="s">
        <v>922</v>
      </c>
      <c r="J57" s="545"/>
      <c r="K57" s="483"/>
      <c r="L57" s="546">
        <v>1</v>
      </c>
      <c r="M57" s="540" t="s">
        <v>933</v>
      </c>
      <c r="N57" s="547">
        <v>41300</v>
      </c>
      <c r="O57" s="426">
        <f t="shared" si="17"/>
        <v>41300</v>
      </c>
      <c r="P57" s="426">
        <v>0</v>
      </c>
      <c r="Q57" s="426">
        <f t="shared" ref="Q57:Q61" si="18">O57+P57</f>
        <v>41300</v>
      </c>
      <c r="R57" s="426">
        <f t="shared" ref="R57:R61" si="19">Q57/L57</f>
        <v>41300</v>
      </c>
      <c r="S57" s="427" t="s">
        <v>709</v>
      </c>
      <c r="T57" s="470" t="s">
        <v>1090</v>
      </c>
      <c r="U57" s="444" t="s">
        <v>556</v>
      </c>
      <c r="V57" s="425" t="s">
        <v>555</v>
      </c>
      <c r="W57" s="482" t="s">
        <v>1089</v>
      </c>
      <c r="X57" s="448" t="s">
        <v>624</v>
      </c>
      <c r="Y57" s="429" t="s">
        <v>929</v>
      </c>
      <c r="Z57" s="429" t="s">
        <v>1091</v>
      </c>
      <c r="AA57" s="431" t="s">
        <v>923</v>
      </c>
      <c r="AC57" s="407"/>
    </row>
    <row r="58" spans="1:29" s="381" customFormat="1" ht="66" x14ac:dyDescent="0.25">
      <c r="A58" s="463"/>
      <c r="B58" s="980">
        <f>IFERROR(LOOKUP(2,1/ISNUMBER(SEARCH('[96]Kode Barang'!$I$2:$I$44,I58)),'[96]Kode Barang'!$B$2:$B$44),"")</f>
        <v>1</v>
      </c>
      <c r="C58" s="980">
        <f>IFERROR(LOOKUP(2,1/ISNUMBER(SEARCH('[96]Kode Barang'!$I$2:$I$44,I58)),'[96]Kode Barang'!$C$2:$C$44),"")</f>
        <v>1</v>
      </c>
      <c r="D58" s="980">
        <f>IFERROR(LOOKUP(2,1/ISNUMBER(SEARCH('[96]Kode Barang'!$I$2:$I$44,I58)),'[96]Kode Barang'!$D$2:$D$44),"")</f>
        <v>7</v>
      </c>
      <c r="E58" s="980">
        <f>IFERROR(LOOKUP(2,1/ISNUMBER(SEARCH('[96]Kode Barang'!$I$2:$I$44,I58)),'[96]Kode Barang'!$E$2:$E$44),"")</f>
        <v>1</v>
      </c>
      <c r="F58" s="980">
        <f>IFERROR(LOOKUP(2,1/ISNUMBER(SEARCH('[96]Kode Barang'!$I$2:$I$44,I58)),'[96]Kode Barang'!$F$2:$F$44),"")</f>
        <v>3</v>
      </c>
      <c r="G58" s="980">
        <f>IFERROR(LOOKUP(2,1/ISNUMBER(SEARCH('[96]Kode Barang'!$I$2:$I$44,I58)),'[96]Kode Barang'!$G$2:$G$44),"")</f>
        <v>1</v>
      </c>
      <c r="H58" s="980">
        <f>IFERROR(LOOKUP(2,1/ISNUMBER(SEARCH('[96]Kode Barang'!$I$2:$I$44,I58)),'[96]Kode Barang'!$H$2:$H$44),"")</f>
        <v>6</v>
      </c>
      <c r="I58" s="1011" t="s">
        <v>3</v>
      </c>
      <c r="J58" s="545"/>
      <c r="K58" s="483"/>
      <c r="L58" s="546">
        <v>5</v>
      </c>
      <c r="M58" s="540" t="s">
        <v>18</v>
      </c>
      <c r="N58" s="547">
        <v>6000</v>
      </c>
      <c r="O58" s="426">
        <f t="shared" si="17"/>
        <v>30000</v>
      </c>
      <c r="P58" s="426">
        <v>0</v>
      </c>
      <c r="Q58" s="426">
        <f t="shared" si="18"/>
        <v>30000</v>
      </c>
      <c r="R58" s="426">
        <f t="shared" si="19"/>
        <v>6000</v>
      </c>
      <c r="S58" s="427" t="s">
        <v>709</v>
      </c>
      <c r="T58" s="470" t="s">
        <v>1090</v>
      </c>
      <c r="U58" s="444" t="s">
        <v>556</v>
      </c>
      <c r="V58" s="425" t="s">
        <v>555</v>
      </c>
      <c r="W58" s="482" t="s">
        <v>1089</v>
      </c>
      <c r="X58" s="448" t="s">
        <v>624</v>
      </c>
      <c r="Y58" s="429" t="s">
        <v>929</v>
      </c>
      <c r="Z58" s="429" t="s">
        <v>1091</v>
      </c>
      <c r="AA58" s="431" t="s">
        <v>923</v>
      </c>
      <c r="AC58" s="407"/>
    </row>
    <row r="59" spans="1:29" s="381" customFormat="1" ht="66" x14ac:dyDescent="0.25">
      <c r="A59" s="463"/>
      <c r="B59" s="980">
        <f>IFERROR(LOOKUP(2,1/ISNUMBER(SEARCH('[96]Kode Barang'!$I$2:$I$44,I59)),'[96]Kode Barang'!$B$2:$B$44),"")</f>
        <v>1</v>
      </c>
      <c r="C59" s="980">
        <f>IFERROR(LOOKUP(2,1/ISNUMBER(SEARCH('[96]Kode Barang'!$I$2:$I$44,I59)),'[96]Kode Barang'!$C$2:$C$44),"")</f>
        <v>1</v>
      </c>
      <c r="D59" s="980">
        <f>IFERROR(LOOKUP(2,1/ISNUMBER(SEARCH('[96]Kode Barang'!$I$2:$I$44,I59)),'[96]Kode Barang'!$D$2:$D$44),"")</f>
        <v>7</v>
      </c>
      <c r="E59" s="980">
        <f>IFERROR(LOOKUP(2,1/ISNUMBER(SEARCH('[96]Kode Barang'!$I$2:$I$44,I59)),'[96]Kode Barang'!$E$2:$E$44),"")</f>
        <v>1</v>
      </c>
      <c r="F59" s="980">
        <f>IFERROR(LOOKUP(2,1/ISNUMBER(SEARCH('[96]Kode Barang'!$I$2:$I$44,I59)),'[96]Kode Barang'!$F$2:$F$44),"")</f>
        <v>3</v>
      </c>
      <c r="G59" s="980">
        <f>IFERROR(LOOKUP(2,1/ISNUMBER(SEARCH('[96]Kode Barang'!$I$2:$I$44,I59)),'[96]Kode Barang'!$G$2:$G$44),"")</f>
        <v>1</v>
      </c>
      <c r="H59" s="980">
        <f>IFERROR(LOOKUP(2,1/ISNUMBER(SEARCH('[96]Kode Barang'!$I$2:$I$44,I59)),'[96]Kode Barang'!$H$2:$H$44),"")</f>
        <v>6</v>
      </c>
      <c r="I59" s="1011" t="s">
        <v>884</v>
      </c>
      <c r="J59" s="545"/>
      <c r="K59" s="483"/>
      <c r="L59" s="546">
        <v>10</v>
      </c>
      <c r="M59" s="540" t="s">
        <v>18</v>
      </c>
      <c r="N59" s="547">
        <v>3600</v>
      </c>
      <c r="O59" s="426">
        <f t="shared" si="17"/>
        <v>36000</v>
      </c>
      <c r="P59" s="426">
        <v>0</v>
      </c>
      <c r="Q59" s="426">
        <f t="shared" si="18"/>
        <v>36000</v>
      </c>
      <c r="R59" s="426">
        <f t="shared" si="19"/>
        <v>3600</v>
      </c>
      <c r="S59" s="427" t="s">
        <v>709</v>
      </c>
      <c r="T59" s="470" t="s">
        <v>1090</v>
      </c>
      <c r="U59" s="444" t="s">
        <v>556</v>
      </c>
      <c r="V59" s="425" t="s">
        <v>555</v>
      </c>
      <c r="W59" s="482" t="s">
        <v>1089</v>
      </c>
      <c r="X59" s="448" t="s">
        <v>624</v>
      </c>
      <c r="Y59" s="429" t="s">
        <v>929</v>
      </c>
      <c r="Z59" s="429" t="s">
        <v>1091</v>
      </c>
      <c r="AA59" s="431" t="s">
        <v>923</v>
      </c>
      <c r="AC59" s="407"/>
    </row>
    <row r="60" spans="1:29" s="381" customFormat="1" ht="66" x14ac:dyDescent="0.25">
      <c r="A60" s="463"/>
      <c r="B60" s="980">
        <f>IFERROR(LOOKUP(2,1/ISNUMBER(SEARCH('[96]Kode Barang'!$I$2:$I$44,I60)),'[96]Kode Barang'!$B$2:$B$44),"")</f>
        <v>1</v>
      </c>
      <c r="C60" s="980">
        <f>IFERROR(LOOKUP(2,1/ISNUMBER(SEARCH('[96]Kode Barang'!$I$2:$I$44,I60)),'[96]Kode Barang'!$C$2:$C$44),"")</f>
        <v>1</v>
      </c>
      <c r="D60" s="980">
        <f>IFERROR(LOOKUP(2,1/ISNUMBER(SEARCH('[96]Kode Barang'!$I$2:$I$44,I60)),'[96]Kode Barang'!$D$2:$D$44),"")</f>
        <v>7</v>
      </c>
      <c r="E60" s="980">
        <f>IFERROR(LOOKUP(2,1/ISNUMBER(SEARCH('[96]Kode Barang'!$I$2:$I$44,I60)),'[96]Kode Barang'!$E$2:$E$44),"")</f>
        <v>1</v>
      </c>
      <c r="F60" s="980">
        <f>IFERROR(LOOKUP(2,1/ISNUMBER(SEARCH('[96]Kode Barang'!$I$2:$I$44,I60)),'[96]Kode Barang'!$F$2:$F$44),"")</f>
        <v>3</v>
      </c>
      <c r="G60" s="980">
        <f>IFERROR(LOOKUP(2,1/ISNUMBER(SEARCH('[96]Kode Barang'!$I$2:$I$44,I60)),'[96]Kode Barang'!$G$2:$G$44),"")</f>
        <v>1</v>
      </c>
      <c r="H60" s="980">
        <f>IFERROR(LOOKUP(2,1/ISNUMBER(SEARCH('[96]Kode Barang'!$I$2:$I$44,I60)),'[96]Kode Barang'!$H$2:$H$44),"")</f>
        <v>6</v>
      </c>
      <c r="I60" s="1011" t="s">
        <v>931</v>
      </c>
      <c r="J60" s="545"/>
      <c r="K60" s="483"/>
      <c r="L60" s="546">
        <v>1</v>
      </c>
      <c r="M60" s="540" t="s">
        <v>18</v>
      </c>
      <c r="N60" s="547">
        <v>35200</v>
      </c>
      <c r="O60" s="426">
        <f t="shared" si="17"/>
        <v>35200</v>
      </c>
      <c r="P60" s="426">
        <v>0</v>
      </c>
      <c r="Q60" s="426">
        <f t="shared" si="18"/>
        <v>35200</v>
      </c>
      <c r="R60" s="426">
        <f t="shared" si="19"/>
        <v>35200</v>
      </c>
      <c r="S60" s="427" t="s">
        <v>709</v>
      </c>
      <c r="T60" s="470" t="s">
        <v>1090</v>
      </c>
      <c r="U60" s="444" t="s">
        <v>556</v>
      </c>
      <c r="V60" s="425" t="s">
        <v>555</v>
      </c>
      <c r="W60" s="482" t="s">
        <v>1089</v>
      </c>
      <c r="X60" s="448" t="s">
        <v>624</v>
      </c>
      <c r="Y60" s="429" t="s">
        <v>929</v>
      </c>
      <c r="Z60" s="429" t="s">
        <v>1091</v>
      </c>
      <c r="AA60" s="431" t="s">
        <v>923</v>
      </c>
      <c r="AC60" s="407"/>
    </row>
    <row r="61" spans="1:29" s="381" customFormat="1" ht="66" x14ac:dyDescent="0.25">
      <c r="A61" s="463"/>
      <c r="B61" s="980">
        <f>IFERROR(LOOKUP(2,1/ISNUMBER(SEARCH('[96]Kode Barang'!$I$2:$I$44,I61)),'[96]Kode Barang'!$B$2:$B$44),"")</f>
        <v>1</v>
      </c>
      <c r="C61" s="980">
        <f>IFERROR(LOOKUP(2,1/ISNUMBER(SEARCH('[96]Kode Barang'!$I$2:$I$44,I61)),'[96]Kode Barang'!$C$2:$C$44),"")</f>
        <v>1</v>
      </c>
      <c r="D61" s="980">
        <f>IFERROR(LOOKUP(2,1/ISNUMBER(SEARCH('[96]Kode Barang'!$I$2:$I$44,I61)),'[96]Kode Barang'!$D$2:$D$44),"")</f>
        <v>7</v>
      </c>
      <c r="E61" s="980">
        <f>IFERROR(LOOKUP(2,1/ISNUMBER(SEARCH('[96]Kode Barang'!$I$2:$I$44,I61)),'[96]Kode Barang'!$E$2:$E$44),"")</f>
        <v>1</v>
      </c>
      <c r="F61" s="980">
        <f>IFERROR(LOOKUP(2,1/ISNUMBER(SEARCH('[96]Kode Barang'!$I$2:$I$44,I61)),'[96]Kode Barang'!$F$2:$F$44),"")</f>
        <v>3</v>
      </c>
      <c r="G61" s="980">
        <f>IFERROR(LOOKUP(2,1/ISNUMBER(SEARCH('[96]Kode Barang'!$I$2:$I$44,I61)),'[96]Kode Barang'!$G$2:$G$44),"")</f>
        <v>1</v>
      </c>
      <c r="H61" s="980">
        <f>IFERROR(LOOKUP(2,1/ISNUMBER(SEARCH('[96]Kode Barang'!$I$2:$I$44,I61)),'[96]Kode Barang'!$H$2:$H$44),"")</f>
        <v>6</v>
      </c>
      <c r="I61" s="1011" t="s">
        <v>932</v>
      </c>
      <c r="J61" s="545"/>
      <c r="K61" s="483"/>
      <c r="L61" s="546">
        <v>2</v>
      </c>
      <c r="M61" s="540" t="s">
        <v>18</v>
      </c>
      <c r="N61" s="547">
        <v>17700</v>
      </c>
      <c r="O61" s="426">
        <f t="shared" si="17"/>
        <v>35400</v>
      </c>
      <c r="P61" s="426">
        <v>0</v>
      </c>
      <c r="Q61" s="426">
        <f t="shared" si="18"/>
        <v>35400</v>
      </c>
      <c r="R61" s="426">
        <f t="shared" si="19"/>
        <v>17700</v>
      </c>
      <c r="S61" s="427" t="s">
        <v>709</v>
      </c>
      <c r="T61" s="470" t="s">
        <v>1090</v>
      </c>
      <c r="U61" s="444" t="s">
        <v>556</v>
      </c>
      <c r="V61" s="425" t="s">
        <v>555</v>
      </c>
      <c r="W61" s="482" t="s">
        <v>1089</v>
      </c>
      <c r="X61" s="448" t="s">
        <v>624</v>
      </c>
      <c r="Y61" s="429" t="s">
        <v>929</v>
      </c>
      <c r="Z61" s="429" t="s">
        <v>1091</v>
      </c>
      <c r="AA61" s="431" t="s">
        <v>923</v>
      </c>
      <c r="AC61" s="407"/>
    </row>
    <row r="62" spans="1:29" s="381" customFormat="1" ht="66" x14ac:dyDescent="0.25">
      <c r="A62" s="463"/>
      <c r="B62" s="980">
        <f>IFERROR(LOOKUP(2,1/ISNUMBER(SEARCH('[96]Kode Barang'!$I$2:$I$44,I62)),'[96]Kode Barang'!$B$2:$B$44),"")</f>
        <v>1</v>
      </c>
      <c r="C62" s="980">
        <f>IFERROR(LOOKUP(2,1/ISNUMBER(SEARCH('[96]Kode Barang'!$I$2:$I$44,I62)),'[96]Kode Barang'!$C$2:$C$44),"")</f>
        <v>1</v>
      </c>
      <c r="D62" s="980">
        <f>IFERROR(LOOKUP(2,1/ISNUMBER(SEARCH('[96]Kode Barang'!$I$2:$I$44,I62)),'[96]Kode Barang'!$D$2:$D$44),"")</f>
        <v>7</v>
      </c>
      <c r="E62" s="980">
        <f>IFERROR(LOOKUP(2,1/ISNUMBER(SEARCH('[96]Kode Barang'!$I$2:$I$44,I62)),'[96]Kode Barang'!$E$2:$E$44),"")</f>
        <v>1</v>
      </c>
      <c r="F62" s="980">
        <f>IFERROR(LOOKUP(2,1/ISNUMBER(SEARCH('[96]Kode Barang'!$I$2:$I$44,I62)),'[96]Kode Barang'!$F$2:$F$44),"")</f>
        <v>3</v>
      </c>
      <c r="G62" s="980">
        <f>IFERROR(LOOKUP(2,1/ISNUMBER(SEARCH('[96]Kode Barang'!$I$2:$I$44,I62)),'[96]Kode Barang'!$G$2:$G$44),"")</f>
        <v>1</v>
      </c>
      <c r="H62" s="980">
        <f>IFERROR(LOOKUP(2,1/ISNUMBER(SEARCH('[96]Kode Barang'!$I$2:$I$44,I62)),'[96]Kode Barang'!$H$2:$H$44),"")</f>
        <v>11</v>
      </c>
      <c r="I62" s="1011" t="s">
        <v>922</v>
      </c>
      <c r="J62" s="545"/>
      <c r="K62" s="483"/>
      <c r="L62" s="546">
        <v>8</v>
      </c>
      <c r="M62" s="540" t="s">
        <v>933</v>
      </c>
      <c r="N62" s="547">
        <v>41300</v>
      </c>
      <c r="O62" s="426">
        <f t="shared" ref="O62:O80" si="20">L62*N62</f>
        <v>330400</v>
      </c>
      <c r="P62" s="426">
        <v>0</v>
      </c>
      <c r="Q62" s="426">
        <f t="shared" ref="Q62:Q66" si="21">O62+P62</f>
        <v>330400</v>
      </c>
      <c r="R62" s="426">
        <f t="shared" ref="R62:R66" si="22">Q62/L62</f>
        <v>41300</v>
      </c>
      <c r="S62" s="437" t="s">
        <v>715</v>
      </c>
      <c r="T62" s="429" t="s">
        <v>1097</v>
      </c>
      <c r="U62" s="444" t="s">
        <v>556</v>
      </c>
      <c r="V62" s="425" t="s">
        <v>555</v>
      </c>
      <c r="W62" s="482" t="s">
        <v>1096</v>
      </c>
      <c r="X62" s="448" t="s">
        <v>624</v>
      </c>
      <c r="Y62" s="429" t="s">
        <v>929</v>
      </c>
      <c r="Z62" s="429" t="s">
        <v>1095</v>
      </c>
      <c r="AA62" s="431" t="s">
        <v>923</v>
      </c>
      <c r="AC62" s="407"/>
    </row>
    <row r="63" spans="1:29" s="381" customFormat="1" ht="66" x14ac:dyDescent="0.25">
      <c r="A63" s="463"/>
      <c r="B63" s="980">
        <f>IFERROR(LOOKUP(2,1/ISNUMBER(SEARCH('[96]Kode Barang'!$I$2:$I$44,I63)),'[96]Kode Barang'!$B$2:$B$44),"")</f>
        <v>1</v>
      </c>
      <c r="C63" s="980">
        <f>IFERROR(LOOKUP(2,1/ISNUMBER(SEARCH('[96]Kode Barang'!$I$2:$I$44,I63)),'[96]Kode Barang'!$C$2:$C$44),"")</f>
        <v>1</v>
      </c>
      <c r="D63" s="980">
        <f>IFERROR(LOOKUP(2,1/ISNUMBER(SEARCH('[96]Kode Barang'!$I$2:$I$44,I63)),'[96]Kode Barang'!$D$2:$D$44),"")</f>
        <v>7</v>
      </c>
      <c r="E63" s="980">
        <f>IFERROR(LOOKUP(2,1/ISNUMBER(SEARCH('[96]Kode Barang'!$I$2:$I$44,I63)),'[96]Kode Barang'!$E$2:$E$44),"")</f>
        <v>1</v>
      </c>
      <c r="F63" s="980">
        <f>IFERROR(LOOKUP(2,1/ISNUMBER(SEARCH('[96]Kode Barang'!$I$2:$I$44,I63)),'[96]Kode Barang'!$F$2:$F$44),"")</f>
        <v>3</v>
      </c>
      <c r="G63" s="980">
        <f>IFERROR(LOOKUP(2,1/ISNUMBER(SEARCH('[96]Kode Barang'!$I$2:$I$44,I63)),'[96]Kode Barang'!$G$2:$G$44),"")</f>
        <v>1</v>
      </c>
      <c r="H63" s="980">
        <f>IFERROR(LOOKUP(2,1/ISNUMBER(SEARCH('[96]Kode Barang'!$I$2:$I$44,I63)),'[96]Kode Barang'!$H$2:$H$44),"")</f>
        <v>6</v>
      </c>
      <c r="I63" s="1011" t="s">
        <v>3</v>
      </c>
      <c r="J63" s="545"/>
      <c r="K63" s="483"/>
      <c r="L63" s="546">
        <v>20</v>
      </c>
      <c r="M63" s="540" t="s">
        <v>18</v>
      </c>
      <c r="N63" s="547">
        <v>6000</v>
      </c>
      <c r="O63" s="426">
        <f t="shared" si="20"/>
        <v>120000</v>
      </c>
      <c r="P63" s="426">
        <v>0</v>
      </c>
      <c r="Q63" s="426">
        <f t="shared" si="21"/>
        <v>120000</v>
      </c>
      <c r="R63" s="426">
        <f t="shared" si="22"/>
        <v>6000</v>
      </c>
      <c r="S63" s="437" t="s">
        <v>715</v>
      </c>
      <c r="T63" s="429" t="s">
        <v>1097</v>
      </c>
      <c r="U63" s="444" t="s">
        <v>556</v>
      </c>
      <c r="V63" s="425" t="s">
        <v>555</v>
      </c>
      <c r="W63" s="482" t="s">
        <v>1096</v>
      </c>
      <c r="X63" s="448" t="s">
        <v>624</v>
      </c>
      <c r="Y63" s="429" t="s">
        <v>929</v>
      </c>
      <c r="Z63" s="429" t="s">
        <v>1095</v>
      </c>
      <c r="AA63" s="431" t="s">
        <v>923</v>
      </c>
      <c r="AC63" s="407"/>
    </row>
    <row r="64" spans="1:29" s="381" customFormat="1" ht="66" x14ac:dyDescent="0.25">
      <c r="A64" s="463"/>
      <c r="B64" s="980">
        <f>IFERROR(LOOKUP(2,1/ISNUMBER(SEARCH('[96]Kode Barang'!$I$2:$I$44,I64)),'[96]Kode Barang'!$B$2:$B$44),"")</f>
        <v>1</v>
      </c>
      <c r="C64" s="980">
        <f>IFERROR(LOOKUP(2,1/ISNUMBER(SEARCH('[96]Kode Barang'!$I$2:$I$44,I64)),'[96]Kode Barang'!$C$2:$C$44),"")</f>
        <v>1</v>
      </c>
      <c r="D64" s="980">
        <f>IFERROR(LOOKUP(2,1/ISNUMBER(SEARCH('[96]Kode Barang'!$I$2:$I$44,I64)),'[96]Kode Barang'!$D$2:$D$44),"")</f>
        <v>7</v>
      </c>
      <c r="E64" s="980">
        <f>IFERROR(LOOKUP(2,1/ISNUMBER(SEARCH('[96]Kode Barang'!$I$2:$I$44,I64)),'[96]Kode Barang'!$E$2:$E$44),"")</f>
        <v>1</v>
      </c>
      <c r="F64" s="980">
        <f>IFERROR(LOOKUP(2,1/ISNUMBER(SEARCH('[96]Kode Barang'!$I$2:$I$44,I64)),'[96]Kode Barang'!$F$2:$F$44),"")</f>
        <v>3</v>
      </c>
      <c r="G64" s="980">
        <f>IFERROR(LOOKUP(2,1/ISNUMBER(SEARCH('[96]Kode Barang'!$I$2:$I$44,I64)),'[96]Kode Barang'!$G$2:$G$44),"")</f>
        <v>1</v>
      </c>
      <c r="H64" s="980">
        <f>IFERROR(LOOKUP(2,1/ISNUMBER(SEARCH('[96]Kode Barang'!$I$2:$I$44,I64)),'[96]Kode Barang'!$H$2:$H$44),"")</f>
        <v>6</v>
      </c>
      <c r="I64" s="1011" t="s">
        <v>884</v>
      </c>
      <c r="J64" s="545"/>
      <c r="K64" s="483"/>
      <c r="L64" s="546">
        <v>10</v>
      </c>
      <c r="M64" s="540" t="s">
        <v>18</v>
      </c>
      <c r="N64" s="547">
        <v>3600</v>
      </c>
      <c r="O64" s="426">
        <f t="shared" si="20"/>
        <v>36000</v>
      </c>
      <c r="P64" s="426">
        <v>0</v>
      </c>
      <c r="Q64" s="426">
        <f t="shared" si="21"/>
        <v>36000</v>
      </c>
      <c r="R64" s="426">
        <f t="shared" si="22"/>
        <v>3600</v>
      </c>
      <c r="S64" s="437" t="s">
        <v>715</v>
      </c>
      <c r="T64" s="429" t="s">
        <v>1097</v>
      </c>
      <c r="U64" s="444" t="s">
        <v>556</v>
      </c>
      <c r="V64" s="425" t="s">
        <v>555</v>
      </c>
      <c r="W64" s="482" t="s">
        <v>1096</v>
      </c>
      <c r="X64" s="448" t="s">
        <v>624</v>
      </c>
      <c r="Y64" s="429" t="s">
        <v>929</v>
      </c>
      <c r="Z64" s="429" t="s">
        <v>1095</v>
      </c>
      <c r="AA64" s="431" t="s">
        <v>923</v>
      </c>
      <c r="AC64" s="407"/>
    </row>
    <row r="65" spans="1:29" s="381" customFormat="1" ht="66" x14ac:dyDescent="0.25">
      <c r="A65" s="463"/>
      <c r="B65" s="980">
        <f>IFERROR(LOOKUP(2,1/ISNUMBER(SEARCH('[96]Kode Barang'!$I$2:$I$44,I65)),'[96]Kode Barang'!$B$2:$B$44),"")</f>
        <v>1</v>
      </c>
      <c r="C65" s="980">
        <f>IFERROR(LOOKUP(2,1/ISNUMBER(SEARCH('[96]Kode Barang'!$I$2:$I$44,I65)),'[96]Kode Barang'!$C$2:$C$44),"")</f>
        <v>1</v>
      </c>
      <c r="D65" s="980">
        <f>IFERROR(LOOKUP(2,1/ISNUMBER(SEARCH('[96]Kode Barang'!$I$2:$I$44,I65)),'[96]Kode Barang'!$D$2:$D$44),"")</f>
        <v>7</v>
      </c>
      <c r="E65" s="980">
        <f>IFERROR(LOOKUP(2,1/ISNUMBER(SEARCH('[96]Kode Barang'!$I$2:$I$44,I65)),'[96]Kode Barang'!$E$2:$E$44),"")</f>
        <v>1</v>
      </c>
      <c r="F65" s="980">
        <f>IFERROR(LOOKUP(2,1/ISNUMBER(SEARCH('[96]Kode Barang'!$I$2:$I$44,I65)),'[96]Kode Barang'!$F$2:$F$44),"")</f>
        <v>3</v>
      </c>
      <c r="G65" s="980">
        <f>IFERROR(LOOKUP(2,1/ISNUMBER(SEARCH('[96]Kode Barang'!$I$2:$I$44,I65)),'[96]Kode Barang'!$G$2:$G$44),"")</f>
        <v>1</v>
      </c>
      <c r="H65" s="980">
        <f>IFERROR(LOOKUP(2,1/ISNUMBER(SEARCH('[96]Kode Barang'!$I$2:$I$44,I65)),'[96]Kode Barang'!$H$2:$H$44),"")</f>
        <v>6</v>
      </c>
      <c r="I65" s="1011" t="s">
        <v>931</v>
      </c>
      <c r="J65" s="545"/>
      <c r="K65" s="483"/>
      <c r="L65" s="546">
        <v>3</v>
      </c>
      <c r="M65" s="540" t="s">
        <v>18</v>
      </c>
      <c r="N65" s="547">
        <v>35200</v>
      </c>
      <c r="O65" s="426">
        <f t="shared" si="20"/>
        <v>105600</v>
      </c>
      <c r="P65" s="426">
        <v>0</v>
      </c>
      <c r="Q65" s="426">
        <f t="shared" si="21"/>
        <v>105600</v>
      </c>
      <c r="R65" s="426">
        <f t="shared" si="22"/>
        <v>35200</v>
      </c>
      <c r="S65" s="437" t="s">
        <v>715</v>
      </c>
      <c r="T65" s="429" t="s">
        <v>1097</v>
      </c>
      <c r="U65" s="444" t="s">
        <v>556</v>
      </c>
      <c r="V65" s="425" t="s">
        <v>555</v>
      </c>
      <c r="W65" s="482" t="s">
        <v>1096</v>
      </c>
      <c r="X65" s="448" t="s">
        <v>624</v>
      </c>
      <c r="Y65" s="429" t="s">
        <v>929</v>
      </c>
      <c r="Z65" s="429" t="s">
        <v>1095</v>
      </c>
      <c r="AA65" s="431" t="s">
        <v>923</v>
      </c>
      <c r="AC65" s="407"/>
    </row>
    <row r="66" spans="1:29" s="381" customFormat="1" ht="66" x14ac:dyDescent="0.25">
      <c r="A66" s="463"/>
      <c r="B66" s="980">
        <f>IFERROR(LOOKUP(2,1/ISNUMBER(SEARCH('[96]Kode Barang'!$I$2:$I$44,I66)),'[96]Kode Barang'!$B$2:$B$44),"")</f>
        <v>1</v>
      </c>
      <c r="C66" s="980">
        <f>IFERROR(LOOKUP(2,1/ISNUMBER(SEARCH('[96]Kode Barang'!$I$2:$I$44,I66)),'[96]Kode Barang'!$C$2:$C$44),"")</f>
        <v>1</v>
      </c>
      <c r="D66" s="980">
        <f>IFERROR(LOOKUP(2,1/ISNUMBER(SEARCH('[96]Kode Barang'!$I$2:$I$44,I66)),'[96]Kode Barang'!$D$2:$D$44),"")</f>
        <v>7</v>
      </c>
      <c r="E66" s="980">
        <f>IFERROR(LOOKUP(2,1/ISNUMBER(SEARCH('[96]Kode Barang'!$I$2:$I$44,I66)),'[96]Kode Barang'!$E$2:$E$44),"")</f>
        <v>1</v>
      </c>
      <c r="F66" s="980">
        <f>IFERROR(LOOKUP(2,1/ISNUMBER(SEARCH('[96]Kode Barang'!$I$2:$I$44,I66)),'[96]Kode Barang'!$F$2:$F$44),"")</f>
        <v>3</v>
      </c>
      <c r="G66" s="980">
        <f>IFERROR(LOOKUP(2,1/ISNUMBER(SEARCH('[96]Kode Barang'!$I$2:$I$44,I66)),'[96]Kode Barang'!$G$2:$G$44),"")</f>
        <v>1</v>
      </c>
      <c r="H66" s="980">
        <f>IFERROR(LOOKUP(2,1/ISNUMBER(SEARCH('[96]Kode Barang'!$I$2:$I$44,I66)),'[96]Kode Barang'!$H$2:$H$44),"")</f>
        <v>6</v>
      </c>
      <c r="I66" s="1011" t="s">
        <v>932</v>
      </c>
      <c r="J66" s="545"/>
      <c r="K66" s="483"/>
      <c r="L66" s="546">
        <v>7</v>
      </c>
      <c r="M66" s="540" t="s">
        <v>18</v>
      </c>
      <c r="N66" s="547">
        <v>17700</v>
      </c>
      <c r="O66" s="426">
        <f t="shared" si="20"/>
        <v>123900</v>
      </c>
      <c r="P66" s="426">
        <v>0</v>
      </c>
      <c r="Q66" s="426">
        <f t="shared" si="21"/>
        <v>123900</v>
      </c>
      <c r="R66" s="426">
        <f t="shared" si="22"/>
        <v>17700</v>
      </c>
      <c r="S66" s="437" t="s">
        <v>715</v>
      </c>
      <c r="T66" s="429" t="s">
        <v>1097</v>
      </c>
      <c r="U66" s="444" t="s">
        <v>556</v>
      </c>
      <c r="V66" s="425" t="s">
        <v>555</v>
      </c>
      <c r="W66" s="482" t="s">
        <v>1096</v>
      </c>
      <c r="X66" s="448" t="s">
        <v>624</v>
      </c>
      <c r="Y66" s="429" t="s">
        <v>929</v>
      </c>
      <c r="Z66" s="429" t="s">
        <v>1095</v>
      </c>
      <c r="AA66" s="431" t="s">
        <v>923</v>
      </c>
      <c r="AC66" s="407"/>
    </row>
    <row r="67" spans="1:29" s="381" customFormat="1" ht="26.4" x14ac:dyDescent="0.25">
      <c r="A67" s="463"/>
      <c r="B67" s="980">
        <f>IFERROR(LOOKUP(2,1/ISNUMBER(SEARCH('[96]Kode Barang'!$I$2:$I$44,I67)),'[96]Kode Barang'!$B$2:$B$44),"")</f>
        <v>1</v>
      </c>
      <c r="C67" s="980">
        <f>IFERROR(LOOKUP(2,1/ISNUMBER(SEARCH('[96]Kode Barang'!$I$2:$I$44,I67)),'[96]Kode Barang'!$C$2:$C$44),"")</f>
        <v>1</v>
      </c>
      <c r="D67" s="980">
        <f>IFERROR(LOOKUP(2,1/ISNUMBER(SEARCH('[96]Kode Barang'!$I$2:$I$44,I67)),'[96]Kode Barang'!$D$2:$D$44),"")</f>
        <v>7</v>
      </c>
      <c r="E67" s="980">
        <f>IFERROR(LOOKUP(2,1/ISNUMBER(SEARCH('[96]Kode Barang'!$I$2:$I$44,I67)),'[96]Kode Barang'!$E$2:$E$44),"")</f>
        <v>1</v>
      </c>
      <c r="F67" s="980">
        <f>IFERROR(LOOKUP(2,1/ISNUMBER(SEARCH('[96]Kode Barang'!$I$2:$I$44,I67)),'[96]Kode Barang'!$F$2:$F$44),"")</f>
        <v>3</v>
      </c>
      <c r="G67" s="980">
        <f>IFERROR(LOOKUP(2,1/ISNUMBER(SEARCH('[96]Kode Barang'!$I$2:$I$44,I67)),'[96]Kode Barang'!$G$2:$G$44),"")</f>
        <v>1</v>
      </c>
      <c r="H67" s="980">
        <f>IFERROR(LOOKUP(2,1/ISNUMBER(SEARCH('[96]Kode Barang'!$I$2:$I$44,I67)),'[96]Kode Barang'!$H$2:$H$44),"")</f>
        <v>5</v>
      </c>
      <c r="I67" s="1012" t="s">
        <v>882</v>
      </c>
      <c r="J67" s="483"/>
      <c r="K67" s="483"/>
      <c r="L67" s="546">
        <v>2</v>
      </c>
      <c r="M67" s="540" t="s">
        <v>18</v>
      </c>
      <c r="N67" s="547">
        <v>44200</v>
      </c>
      <c r="O67" s="426">
        <f t="shared" si="20"/>
        <v>88400</v>
      </c>
      <c r="P67" s="426">
        <v>0</v>
      </c>
      <c r="Q67" s="426">
        <f t="shared" ref="Q67:Q76" si="23">O67+P67</f>
        <v>88400</v>
      </c>
      <c r="R67" s="426">
        <f t="shared" ref="R67:R76" si="24">Q67/L67</f>
        <v>44200</v>
      </c>
      <c r="S67" s="427" t="s">
        <v>1037</v>
      </c>
      <c r="T67" s="429" t="s">
        <v>66</v>
      </c>
      <c r="U67" s="444" t="s">
        <v>556</v>
      </c>
      <c r="V67" s="425" t="s">
        <v>555</v>
      </c>
      <c r="W67" s="482" t="s">
        <v>1103</v>
      </c>
      <c r="X67" s="448" t="s">
        <v>624</v>
      </c>
      <c r="Y67" s="429" t="s">
        <v>1113</v>
      </c>
      <c r="Z67" s="429" t="s">
        <v>1114</v>
      </c>
      <c r="AA67" s="431" t="s">
        <v>60</v>
      </c>
      <c r="AC67" s="407"/>
    </row>
    <row r="68" spans="1:29" s="381" customFormat="1" ht="26.4" x14ac:dyDescent="0.25">
      <c r="A68" s="463"/>
      <c r="B68" s="980">
        <f>IFERROR(LOOKUP(2,1/ISNUMBER(SEARCH('[96]Kode Barang'!$I$2:$I$44,I68)),'[96]Kode Barang'!$B$2:$B$44),"")</f>
        <v>1</v>
      </c>
      <c r="C68" s="980">
        <f>IFERROR(LOOKUP(2,1/ISNUMBER(SEARCH('[96]Kode Barang'!$I$2:$I$44,I68)),'[96]Kode Barang'!$C$2:$C$44),"")</f>
        <v>1</v>
      </c>
      <c r="D68" s="980">
        <f>IFERROR(LOOKUP(2,1/ISNUMBER(SEARCH('[96]Kode Barang'!$I$2:$I$44,I68)),'[96]Kode Barang'!$D$2:$D$44),"")</f>
        <v>7</v>
      </c>
      <c r="E68" s="980">
        <f>IFERROR(LOOKUP(2,1/ISNUMBER(SEARCH('[96]Kode Barang'!$I$2:$I$44,I68)),'[96]Kode Barang'!$E$2:$E$44),"")</f>
        <v>1</v>
      </c>
      <c r="F68" s="980">
        <f>IFERROR(LOOKUP(2,1/ISNUMBER(SEARCH('[96]Kode Barang'!$I$2:$I$44,I68)),'[96]Kode Barang'!$F$2:$F$44),"")</f>
        <v>3</v>
      </c>
      <c r="G68" s="980">
        <f>IFERROR(LOOKUP(2,1/ISNUMBER(SEARCH('[96]Kode Barang'!$I$2:$I$44,I68)),'[96]Kode Barang'!$G$2:$G$44),"")</f>
        <v>1</v>
      </c>
      <c r="H68" s="980">
        <f>IFERROR(LOOKUP(2,1/ISNUMBER(SEARCH('[96]Kode Barang'!$I$2:$I$44,I68)),'[96]Kode Barang'!$H$2:$H$44),"")</f>
        <v>5</v>
      </c>
      <c r="I68" s="1013" t="s">
        <v>4</v>
      </c>
      <c r="J68" s="668"/>
      <c r="K68" s="483"/>
      <c r="L68" s="546">
        <v>2</v>
      </c>
      <c r="M68" s="540" t="s">
        <v>18</v>
      </c>
      <c r="N68" s="547">
        <v>41300</v>
      </c>
      <c r="O68" s="426">
        <f t="shared" si="20"/>
        <v>82600</v>
      </c>
      <c r="P68" s="426">
        <v>0</v>
      </c>
      <c r="Q68" s="426">
        <f t="shared" si="23"/>
        <v>82600</v>
      </c>
      <c r="R68" s="426">
        <f t="shared" si="24"/>
        <v>41300</v>
      </c>
      <c r="S68" s="427" t="s">
        <v>1037</v>
      </c>
      <c r="T68" s="429" t="s">
        <v>66</v>
      </c>
      <c r="U68" s="444" t="s">
        <v>556</v>
      </c>
      <c r="V68" s="425" t="s">
        <v>555</v>
      </c>
      <c r="W68" s="482" t="s">
        <v>1104</v>
      </c>
      <c r="X68" s="448" t="s">
        <v>624</v>
      </c>
      <c r="Y68" s="429" t="s">
        <v>1113</v>
      </c>
      <c r="Z68" s="429" t="s">
        <v>1115</v>
      </c>
      <c r="AA68" s="431" t="s">
        <v>60</v>
      </c>
      <c r="AC68" s="407"/>
    </row>
    <row r="69" spans="1:29" s="381" customFormat="1" ht="26.4" x14ac:dyDescent="0.25">
      <c r="A69" s="463"/>
      <c r="B69" s="980">
        <f>IFERROR(LOOKUP(2,1/ISNUMBER(SEARCH('[96]Kode Barang'!$I$2:$I$44,I69)),'[96]Kode Barang'!$B$2:$B$44),"")</f>
        <v>1</v>
      </c>
      <c r="C69" s="980">
        <f>IFERROR(LOOKUP(2,1/ISNUMBER(SEARCH('[96]Kode Barang'!$I$2:$I$44,I69)),'[96]Kode Barang'!$C$2:$C$44),"")</f>
        <v>1</v>
      </c>
      <c r="D69" s="980">
        <f>IFERROR(LOOKUP(2,1/ISNUMBER(SEARCH('[96]Kode Barang'!$I$2:$I$44,I69)),'[96]Kode Barang'!$D$2:$D$44),"")</f>
        <v>7</v>
      </c>
      <c r="E69" s="980">
        <f>IFERROR(LOOKUP(2,1/ISNUMBER(SEARCH('[96]Kode Barang'!$I$2:$I$44,I69)),'[96]Kode Barang'!$E$2:$E$44),"")</f>
        <v>1</v>
      </c>
      <c r="F69" s="980">
        <f>IFERROR(LOOKUP(2,1/ISNUMBER(SEARCH('[96]Kode Barang'!$I$2:$I$44,I69)),'[96]Kode Barang'!$F$2:$F$44),"")</f>
        <v>3</v>
      </c>
      <c r="G69" s="980">
        <f>IFERROR(LOOKUP(2,1/ISNUMBER(SEARCH('[96]Kode Barang'!$I$2:$I$44,I69)),'[96]Kode Barang'!$G$2:$G$44),"")</f>
        <v>1</v>
      </c>
      <c r="H69" s="980">
        <f>IFERROR(LOOKUP(2,1/ISNUMBER(SEARCH('[96]Kode Barang'!$I$2:$I$44,I69)),'[96]Kode Barang'!$H$2:$H$44),"")</f>
        <v>8</v>
      </c>
      <c r="I69" s="1011" t="s">
        <v>74</v>
      </c>
      <c r="J69" s="545"/>
      <c r="K69" s="483"/>
      <c r="L69" s="546">
        <v>2</v>
      </c>
      <c r="M69" s="540" t="s">
        <v>18</v>
      </c>
      <c r="N69" s="547">
        <v>21200</v>
      </c>
      <c r="O69" s="426">
        <f t="shared" si="20"/>
        <v>42400</v>
      </c>
      <c r="P69" s="426">
        <v>0</v>
      </c>
      <c r="Q69" s="426">
        <f t="shared" si="23"/>
        <v>42400</v>
      </c>
      <c r="R69" s="426">
        <f t="shared" si="24"/>
        <v>21200</v>
      </c>
      <c r="S69" s="427" t="s">
        <v>1037</v>
      </c>
      <c r="T69" s="429" t="s">
        <v>66</v>
      </c>
      <c r="U69" s="444" t="s">
        <v>556</v>
      </c>
      <c r="V69" s="425" t="s">
        <v>555</v>
      </c>
      <c r="W69" s="482" t="s">
        <v>1105</v>
      </c>
      <c r="X69" s="448" t="s">
        <v>624</v>
      </c>
      <c r="Y69" s="429" t="s">
        <v>1113</v>
      </c>
      <c r="Z69" s="429" t="s">
        <v>1116</v>
      </c>
      <c r="AA69" s="431" t="s">
        <v>60</v>
      </c>
      <c r="AC69" s="407"/>
    </row>
    <row r="70" spans="1:29" s="381" customFormat="1" ht="26.4" x14ac:dyDescent="0.25">
      <c r="A70" s="463"/>
      <c r="B70" s="980">
        <f>IFERROR(LOOKUP(2,1/ISNUMBER(SEARCH('[96]Kode Barang'!$I$2:$I$44,I70)),'[96]Kode Barang'!$B$2:$B$44),"")</f>
        <v>1</v>
      </c>
      <c r="C70" s="980">
        <f>IFERROR(LOOKUP(2,1/ISNUMBER(SEARCH('[96]Kode Barang'!$I$2:$I$44,I70)),'[96]Kode Barang'!$C$2:$C$44),"")</f>
        <v>1</v>
      </c>
      <c r="D70" s="980">
        <f>IFERROR(LOOKUP(2,1/ISNUMBER(SEARCH('[96]Kode Barang'!$I$2:$I$44,I70)),'[96]Kode Barang'!$D$2:$D$44),"")</f>
        <v>7</v>
      </c>
      <c r="E70" s="980">
        <f>IFERROR(LOOKUP(2,1/ISNUMBER(SEARCH('[96]Kode Barang'!$I$2:$I$44,I70)),'[96]Kode Barang'!$E$2:$E$44),"")</f>
        <v>1</v>
      </c>
      <c r="F70" s="980">
        <f>IFERROR(LOOKUP(2,1/ISNUMBER(SEARCH('[96]Kode Barang'!$I$2:$I$44,I70)),'[96]Kode Barang'!$F$2:$F$44),"")</f>
        <v>3</v>
      </c>
      <c r="G70" s="980">
        <f>IFERROR(LOOKUP(2,1/ISNUMBER(SEARCH('[96]Kode Barang'!$I$2:$I$44,I70)),'[96]Kode Barang'!$G$2:$G$44),"")</f>
        <v>1</v>
      </c>
      <c r="H70" s="980">
        <f>IFERROR(LOOKUP(2,1/ISNUMBER(SEARCH('[96]Kode Barang'!$I$2:$I$44,I70)),'[96]Kode Barang'!$H$2:$H$44),"")</f>
        <v>10</v>
      </c>
      <c r="I70" s="1011" t="s">
        <v>904</v>
      </c>
      <c r="J70" s="545"/>
      <c r="K70" s="483"/>
      <c r="L70" s="546">
        <v>2</v>
      </c>
      <c r="M70" s="540" t="s">
        <v>18</v>
      </c>
      <c r="N70" s="547">
        <v>23600</v>
      </c>
      <c r="O70" s="426">
        <f t="shared" si="20"/>
        <v>47200</v>
      </c>
      <c r="P70" s="426">
        <v>0</v>
      </c>
      <c r="Q70" s="426">
        <f t="shared" si="23"/>
        <v>47200</v>
      </c>
      <c r="R70" s="426">
        <f t="shared" si="24"/>
        <v>23600</v>
      </c>
      <c r="S70" s="427" t="s">
        <v>1037</v>
      </c>
      <c r="T70" s="429" t="s">
        <v>66</v>
      </c>
      <c r="U70" s="444" t="s">
        <v>556</v>
      </c>
      <c r="V70" s="425" t="s">
        <v>555</v>
      </c>
      <c r="W70" s="482" t="s">
        <v>1106</v>
      </c>
      <c r="X70" s="448" t="s">
        <v>624</v>
      </c>
      <c r="Y70" s="429" t="s">
        <v>1113</v>
      </c>
      <c r="Z70" s="429" t="s">
        <v>1117</v>
      </c>
      <c r="AA70" s="431" t="s">
        <v>60</v>
      </c>
      <c r="AC70" s="407"/>
    </row>
    <row r="71" spans="1:29" s="381" customFormat="1" ht="26.4" x14ac:dyDescent="0.25">
      <c r="A71" s="463"/>
      <c r="B71" s="980">
        <f>IFERROR(LOOKUP(2,1/ISNUMBER(SEARCH('[96]Kode Barang'!$I$2:$I$44,I71)),'[96]Kode Barang'!$B$2:$B$44),"")</f>
        <v>1</v>
      </c>
      <c r="C71" s="980">
        <f>IFERROR(LOOKUP(2,1/ISNUMBER(SEARCH('[96]Kode Barang'!$I$2:$I$44,I71)),'[96]Kode Barang'!$C$2:$C$44),"")</f>
        <v>1</v>
      </c>
      <c r="D71" s="980">
        <f>IFERROR(LOOKUP(2,1/ISNUMBER(SEARCH('[96]Kode Barang'!$I$2:$I$44,I71)),'[96]Kode Barang'!$D$2:$D$44),"")</f>
        <v>7</v>
      </c>
      <c r="E71" s="980">
        <f>IFERROR(LOOKUP(2,1/ISNUMBER(SEARCH('[96]Kode Barang'!$I$2:$I$44,I71)),'[96]Kode Barang'!$E$2:$E$44),"")</f>
        <v>1</v>
      </c>
      <c r="F71" s="980">
        <f>IFERROR(LOOKUP(2,1/ISNUMBER(SEARCH('[96]Kode Barang'!$I$2:$I$44,I71)),'[96]Kode Barang'!$F$2:$F$44),"")</f>
        <v>3</v>
      </c>
      <c r="G71" s="980">
        <f>IFERROR(LOOKUP(2,1/ISNUMBER(SEARCH('[96]Kode Barang'!$I$2:$I$44,I71)),'[96]Kode Barang'!$G$2:$G$44),"")</f>
        <v>1</v>
      </c>
      <c r="H71" s="980">
        <f>IFERROR(LOOKUP(2,1/ISNUMBER(SEARCH('[96]Kode Barang'!$I$2:$I$44,I71)),'[96]Kode Barang'!$H$2:$H$44),"")</f>
        <v>10</v>
      </c>
      <c r="I71" s="1011" t="s">
        <v>1101</v>
      </c>
      <c r="J71" s="545"/>
      <c r="K71" s="483"/>
      <c r="L71" s="546">
        <v>2</v>
      </c>
      <c r="M71" s="540" t="s">
        <v>18</v>
      </c>
      <c r="N71" s="547">
        <v>28900</v>
      </c>
      <c r="O71" s="426">
        <f t="shared" si="20"/>
        <v>57800</v>
      </c>
      <c r="P71" s="426">
        <v>0</v>
      </c>
      <c r="Q71" s="426">
        <f t="shared" si="23"/>
        <v>57800</v>
      </c>
      <c r="R71" s="426">
        <f t="shared" si="24"/>
        <v>28900</v>
      </c>
      <c r="S71" s="427" t="s">
        <v>1037</v>
      </c>
      <c r="T71" s="429" t="s">
        <v>66</v>
      </c>
      <c r="U71" s="444" t="s">
        <v>556</v>
      </c>
      <c r="V71" s="425" t="s">
        <v>555</v>
      </c>
      <c r="W71" s="482" t="s">
        <v>1107</v>
      </c>
      <c r="X71" s="448" t="s">
        <v>624</v>
      </c>
      <c r="Y71" s="429" t="s">
        <v>1113</v>
      </c>
      <c r="Z71" s="429" t="s">
        <v>1118</v>
      </c>
      <c r="AA71" s="431" t="s">
        <v>60</v>
      </c>
      <c r="AC71" s="407"/>
    </row>
    <row r="72" spans="1:29" s="381" customFormat="1" ht="26.4" x14ac:dyDescent="0.25">
      <c r="A72" s="463"/>
      <c r="B72" s="980">
        <f>IFERROR(LOOKUP(2,1/ISNUMBER(SEARCH('[96]Kode Barang'!$I$2:$I$44,I72)),'[96]Kode Barang'!$B$2:$B$44),"")</f>
        <v>1</v>
      </c>
      <c r="C72" s="980">
        <f>IFERROR(LOOKUP(2,1/ISNUMBER(SEARCH('[96]Kode Barang'!$I$2:$I$44,I72)),'[96]Kode Barang'!$C$2:$C$44),"")</f>
        <v>1</v>
      </c>
      <c r="D72" s="980">
        <f>IFERROR(LOOKUP(2,1/ISNUMBER(SEARCH('[96]Kode Barang'!$I$2:$I$44,I72)),'[96]Kode Barang'!$D$2:$D$44),"")</f>
        <v>7</v>
      </c>
      <c r="E72" s="980">
        <f>IFERROR(LOOKUP(2,1/ISNUMBER(SEARCH('[96]Kode Barang'!$I$2:$I$44,I72)),'[96]Kode Barang'!$E$2:$E$44),"")</f>
        <v>1</v>
      </c>
      <c r="F72" s="980">
        <f>IFERROR(LOOKUP(2,1/ISNUMBER(SEARCH('[96]Kode Barang'!$I$2:$I$44,I72)),'[96]Kode Barang'!$F$2:$F$44),"")</f>
        <v>3</v>
      </c>
      <c r="G72" s="980">
        <f>IFERROR(LOOKUP(2,1/ISNUMBER(SEARCH('[96]Kode Barang'!$I$2:$I$44,I72)),'[96]Kode Barang'!$G$2:$G$44),"")</f>
        <v>1</v>
      </c>
      <c r="H72" s="980">
        <f>IFERROR(LOOKUP(2,1/ISNUMBER(SEARCH('[96]Kode Barang'!$I$2:$I$44,I72)),'[96]Kode Barang'!$H$2:$H$44),"")</f>
        <v>6</v>
      </c>
      <c r="I72" s="1011" t="s">
        <v>889</v>
      </c>
      <c r="J72" s="545"/>
      <c r="K72" s="483"/>
      <c r="L72" s="546">
        <v>40</v>
      </c>
      <c r="M72" s="540" t="s">
        <v>18</v>
      </c>
      <c r="N72" s="547">
        <v>6000</v>
      </c>
      <c r="O72" s="426">
        <f t="shared" si="20"/>
        <v>240000</v>
      </c>
      <c r="P72" s="426">
        <v>0</v>
      </c>
      <c r="Q72" s="426">
        <f t="shared" si="23"/>
        <v>240000</v>
      </c>
      <c r="R72" s="426">
        <f t="shared" si="24"/>
        <v>6000</v>
      </c>
      <c r="S72" s="427" t="s">
        <v>1037</v>
      </c>
      <c r="T72" s="429" t="s">
        <v>66</v>
      </c>
      <c r="U72" s="444" t="s">
        <v>556</v>
      </c>
      <c r="V72" s="425" t="s">
        <v>555</v>
      </c>
      <c r="W72" s="482" t="s">
        <v>1108</v>
      </c>
      <c r="X72" s="448" t="s">
        <v>624</v>
      </c>
      <c r="Y72" s="429" t="s">
        <v>1113</v>
      </c>
      <c r="Z72" s="429" t="s">
        <v>1119</v>
      </c>
      <c r="AA72" s="431" t="s">
        <v>60</v>
      </c>
      <c r="AC72" s="407"/>
    </row>
    <row r="73" spans="1:29" s="381" customFormat="1" ht="26.4" x14ac:dyDescent="0.25">
      <c r="A73" s="463"/>
      <c r="B73" s="980">
        <f>IFERROR(LOOKUP(2,1/ISNUMBER(SEARCH('[96]Kode Barang'!$I$2:$I$44,I73)),'[96]Kode Barang'!$B$2:$B$44),"")</f>
        <v>1</v>
      </c>
      <c r="C73" s="980">
        <f>IFERROR(LOOKUP(2,1/ISNUMBER(SEARCH('[96]Kode Barang'!$I$2:$I$44,I73)),'[96]Kode Barang'!$C$2:$C$44),"")</f>
        <v>1</v>
      </c>
      <c r="D73" s="980">
        <f>IFERROR(LOOKUP(2,1/ISNUMBER(SEARCH('[96]Kode Barang'!$I$2:$I$44,I73)),'[96]Kode Barang'!$D$2:$D$44),"")</f>
        <v>7</v>
      </c>
      <c r="E73" s="980">
        <f>IFERROR(LOOKUP(2,1/ISNUMBER(SEARCH('[96]Kode Barang'!$I$2:$I$44,I73)),'[96]Kode Barang'!$E$2:$E$44),"")</f>
        <v>1</v>
      </c>
      <c r="F73" s="980">
        <f>IFERROR(LOOKUP(2,1/ISNUMBER(SEARCH('[96]Kode Barang'!$I$2:$I$44,I73)),'[96]Kode Barang'!$F$2:$F$44),"")</f>
        <v>3</v>
      </c>
      <c r="G73" s="980">
        <f>IFERROR(LOOKUP(2,1/ISNUMBER(SEARCH('[96]Kode Barang'!$I$2:$I$44,I73)),'[96]Kode Barang'!$G$2:$G$44),"")</f>
        <v>1</v>
      </c>
      <c r="H73" s="980">
        <f>IFERROR(LOOKUP(2,1/ISNUMBER(SEARCH('[96]Kode Barang'!$I$2:$I$44,I73)),'[96]Kode Barang'!$H$2:$H$44),"")</f>
        <v>6</v>
      </c>
      <c r="I73" s="1010" t="s">
        <v>884</v>
      </c>
      <c r="J73" s="545"/>
      <c r="K73" s="483"/>
      <c r="L73" s="546">
        <v>42</v>
      </c>
      <c r="M73" s="540" t="s">
        <v>18</v>
      </c>
      <c r="N73" s="547">
        <v>3600</v>
      </c>
      <c r="O73" s="426">
        <f t="shared" si="20"/>
        <v>151200</v>
      </c>
      <c r="P73" s="426">
        <v>0</v>
      </c>
      <c r="Q73" s="426">
        <f t="shared" si="23"/>
        <v>151200</v>
      </c>
      <c r="R73" s="426">
        <f t="shared" si="24"/>
        <v>3600</v>
      </c>
      <c r="S73" s="427" t="s">
        <v>1037</v>
      </c>
      <c r="T73" s="429" t="s">
        <v>66</v>
      </c>
      <c r="U73" s="444" t="s">
        <v>556</v>
      </c>
      <c r="V73" s="425" t="s">
        <v>555</v>
      </c>
      <c r="W73" s="482" t="s">
        <v>1109</v>
      </c>
      <c r="X73" s="448" t="s">
        <v>624</v>
      </c>
      <c r="Y73" s="429" t="s">
        <v>1113</v>
      </c>
      <c r="Z73" s="429" t="s">
        <v>1120</v>
      </c>
      <c r="AA73" s="431" t="s">
        <v>60</v>
      </c>
      <c r="AC73" s="407"/>
    </row>
    <row r="74" spans="1:29" s="381" customFormat="1" ht="26.4" x14ac:dyDescent="0.25">
      <c r="A74" s="463"/>
      <c r="B74" s="980">
        <f>IFERROR(LOOKUP(2,1/ISNUMBER(SEARCH('[96]Kode Barang'!$I$2:$I$44,I74)),'[96]Kode Barang'!$B$2:$B$44),"")</f>
        <v>1</v>
      </c>
      <c r="C74" s="980">
        <f>IFERROR(LOOKUP(2,1/ISNUMBER(SEARCH('[96]Kode Barang'!$I$2:$I$44,I74)),'[96]Kode Barang'!$C$2:$C$44),"")</f>
        <v>1</v>
      </c>
      <c r="D74" s="980">
        <f>IFERROR(LOOKUP(2,1/ISNUMBER(SEARCH('[96]Kode Barang'!$I$2:$I$44,I74)),'[96]Kode Barang'!$D$2:$D$44),"")</f>
        <v>7</v>
      </c>
      <c r="E74" s="980">
        <f>IFERROR(LOOKUP(2,1/ISNUMBER(SEARCH('[96]Kode Barang'!$I$2:$I$44,I74)),'[96]Kode Barang'!$E$2:$E$44),"")</f>
        <v>1</v>
      </c>
      <c r="F74" s="980">
        <f>IFERROR(LOOKUP(2,1/ISNUMBER(SEARCH('[96]Kode Barang'!$I$2:$I$44,I74)),'[96]Kode Barang'!$F$2:$F$44),"")</f>
        <v>3</v>
      </c>
      <c r="G74" s="980">
        <f>IFERROR(LOOKUP(2,1/ISNUMBER(SEARCH('[96]Kode Barang'!$I$2:$I$44,I74)),'[96]Kode Barang'!$G$2:$G$44),"")</f>
        <v>1</v>
      </c>
      <c r="H74" s="980">
        <f>IFERROR(LOOKUP(2,1/ISNUMBER(SEARCH('[96]Kode Barang'!$I$2:$I$44,I74)),'[96]Kode Barang'!$H$2:$H$44),"")</f>
        <v>6</v>
      </c>
      <c r="I74" s="1011" t="s">
        <v>886</v>
      </c>
      <c r="J74" s="545"/>
      <c r="K74" s="483"/>
      <c r="L74" s="546">
        <v>38</v>
      </c>
      <c r="M74" s="540" t="s">
        <v>18</v>
      </c>
      <c r="N74" s="547">
        <v>10400</v>
      </c>
      <c r="O74" s="426">
        <f t="shared" si="20"/>
        <v>395200</v>
      </c>
      <c r="P74" s="426">
        <v>0</v>
      </c>
      <c r="Q74" s="426">
        <f t="shared" si="23"/>
        <v>395200</v>
      </c>
      <c r="R74" s="426">
        <f t="shared" si="24"/>
        <v>10400</v>
      </c>
      <c r="S74" s="427" t="s">
        <v>1037</v>
      </c>
      <c r="T74" s="429" t="s">
        <v>66</v>
      </c>
      <c r="U74" s="444" t="s">
        <v>556</v>
      </c>
      <c r="V74" s="425" t="s">
        <v>555</v>
      </c>
      <c r="W74" s="482" t="s">
        <v>1110</v>
      </c>
      <c r="X74" s="448" t="s">
        <v>624</v>
      </c>
      <c r="Y74" s="429" t="s">
        <v>1113</v>
      </c>
      <c r="Z74" s="429" t="s">
        <v>1121</v>
      </c>
      <c r="AA74" s="431" t="s">
        <v>60</v>
      </c>
      <c r="AC74" s="407"/>
    </row>
    <row r="75" spans="1:29" s="381" customFormat="1" ht="26.4" x14ac:dyDescent="0.25">
      <c r="A75" s="463"/>
      <c r="B75" s="980">
        <f>IFERROR(LOOKUP(2,1/ISNUMBER(SEARCH('[96]Kode Barang'!$I$2:$I$44,I75)),'[96]Kode Barang'!$B$2:$B$44),"")</f>
        <v>1</v>
      </c>
      <c r="C75" s="980">
        <f>IFERROR(LOOKUP(2,1/ISNUMBER(SEARCH('[96]Kode Barang'!$I$2:$I$44,I75)),'[96]Kode Barang'!$C$2:$C$44),"")</f>
        <v>1</v>
      </c>
      <c r="D75" s="980">
        <f>IFERROR(LOOKUP(2,1/ISNUMBER(SEARCH('[96]Kode Barang'!$I$2:$I$44,I75)),'[96]Kode Barang'!$D$2:$D$44),"")</f>
        <v>7</v>
      </c>
      <c r="E75" s="980">
        <f>IFERROR(LOOKUP(2,1/ISNUMBER(SEARCH('[96]Kode Barang'!$I$2:$I$44,I75)),'[96]Kode Barang'!$E$2:$E$44),"")</f>
        <v>1</v>
      </c>
      <c r="F75" s="980">
        <f>IFERROR(LOOKUP(2,1/ISNUMBER(SEARCH('[96]Kode Barang'!$I$2:$I$44,I75)),'[96]Kode Barang'!$F$2:$F$44),"")</f>
        <v>3</v>
      </c>
      <c r="G75" s="980">
        <f>IFERROR(LOOKUP(2,1/ISNUMBER(SEARCH('[96]Kode Barang'!$I$2:$I$44,I75)),'[96]Kode Barang'!$G$2:$G$44),"")</f>
        <v>1</v>
      </c>
      <c r="H75" s="980">
        <f>IFERROR(LOOKUP(2,1/ISNUMBER(SEARCH('[96]Kode Barang'!$I$2:$I$44,I75)),'[96]Kode Barang'!$H$2:$H$44),"")</f>
        <v>6</v>
      </c>
      <c r="I75" s="1010" t="s">
        <v>932</v>
      </c>
      <c r="J75" s="545"/>
      <c r="K75" s="483"/>
      <c r="L75" s="546">
        <v>31</v>
      </c>
      <c r="M75" s="540" t="s">
        <v>18</v>
      </c>
      <c r="N75" s="547">
        <v>17700</v>
      </c>
      <c r="O75" s="426">
        <f t="shared" si="20"/>
        <v>548700</v>
      </c>
      <c r="P75" s="426">
        <v>0</v>
      </c>
      <c r="Q75" s="426">
        <f t="shared" si="23"/>
        <v>548700</v>
      </c>
      <c r="R75" s="426">
        <f t="shared" si="24"/>
        <v>17700</v>
      </c>
      <c r="S75" s="427" t="s">
        <v>1037</v>
      </c>
      <c r="T75" s="429" t="s">
        <v>66</v>
      </c>
      <c r="U75" s="444" t="s">
        <v>556</v>
      </c>
      <c r="V75" s="425" t="s">
        <v>555</v>
      </c>
      <c r="W75" s="482" t="s">
        <v>1111</v>
      </c>
      <c r="X75" s="448" t="s">
        <v>624</v>
      </c>
      <c r="Y75" s="429" t="s">
        <v>1113</v>
      </c>
      <c r="Z75" s="429" t="s">
        <v>1122</v>
      </c>
      <c r="AA75" s="431" t="s">
        <v>60</v>
      </c>
      <c r="AC75" s="407"/>
    </row>
    <row r="76" spans="1:29" s="381" customFormat="1" ht="26.4" x14ac:dyDescent="0.25">
      <c r="A76" s="463"/>
      <c r="B76" s="980">
        <f>IFERROR(LOOKUP(2,1/ISNUMBER(SEARCH('[96]Kode Barang'!$I$2:$I$44,I76)),'[96]Kode Barang'!$B$2:$B$44),"")</f>
        <v>1</v>
      </c>
      <c r="C76" s="980">
        <f>IFERROR(LOOKUP(2,1/ISNUMBER(SEARCH('[96]Kode Barang'!$I$2:$I$44,I76)),'[96]Kode Barang'!$C$2:$C$44),"")</f>
        <v>1</v>
      </c>
      <c r="D76" s="980">
        <f>IFERROR(LOOKUP(2,1/ISNUMBER(SEARCH('[96]Kode Barang'!$I$2:$I$44,I76)),'[96]Kode Barang'!$D$2:$D$44),"")</f>
        <v>7</v>
      </c>
      <c r="E76" s="980">
        <f>IFERROR(LOOKUP(2,1/ISNUMBER(SEARCH('[96]Kode Barang'!$I$2:$I$44,I76)),'[96]Kode Barang'!$E$2:$E$44),"")</f>
        <v>1</v>
      </c>
      <c r="F76" s="980">
        <f>IFERROR(LOOKUP(2,1/ISNUMBER(SEARCH('[96]Kode Barang'!$I$2:$I$44,I76)),'[96]Kode Barang'!$F$2:$F$44),"")</f>
        <v>3</v>
      </c>
      <c r="G76" s="980">
        <f>IFERROR(LOOKUP(2,1/ISNUMBER(SEARCH('[96]Kode Barang'!$I$2:$I$44,I76)),'[96]Kode Barang'!$G$2:$G$44),"")</f>
        <v>1</v>
      </c>
      <c r="H76" s="980">
        <f>IFERROR(LOOKUP(2,1/ISNUMBER(SEARCH('[96]Kode Barang'!$I$2:$I$44,I76)),'[96]Kode Barang'!$H$2:$H$44),"")</f>
        <v>8</v>
      </c>
      <c r="I76" s="1011" t="s">
        <v>1102</v>
      </c>
      <c r="J76" s="545"/>
      <c r="K76" s="483"/>
      <c r="L76" s="546">
        <v>1</v>
      </c>
      <c r="M76" s="540" t="s">
        <v>18</v>
      </c>
      <c r="N76" s="547">
        <v>29500</v>
      </c>
      <c r="O76" s="426">
        <f t="shared" si="20"/>
        <v>29500</v>
      </c>
      <c r="P76" s="426">
        <v>0</v>
      </c>
      <c r="Q76" s="426">
        <f t="shared" si="23"/>
        <v>29500</v>
      </c>
      <c r="R76" s="426">
        <f t="shared" si="24"/>
        <v>29500</v>
      </c>
      <c r="S76" s="427" t="s">
        <v>1037</v>
      </c>
      <c r="T76" s="429" t="s">
        <v>66</v>
      </c>
      <c r="U76" s="444" t="s">
        <v>556</v>
      </c>
      <c r="V76" s="425" t="s">
        <v>555</v>
      </c>
      <c r="W76" s="482" t="s">
        <v>1112</v>
      </c>
      <c r="X76" s="448" t="s">
        <v>624</v>
      </c>
      <c r="Y76" s="429" t="s">
        <v>1113</v>
      </c>
      <c r="Z76" s="429" t="s">
        <v>1123</v>
      </c>
      <c r="AA76" s="431" t="s">
        <v>60</v>
      </c>
      <c r="AC76" s="407"/>
    </row>
    <row r="77" spans="1:29" s="381" customFormat="1" ht="52.8" x14ac:dyDescent="0.25">
      <c r="A77" s="463"/>
      <c r="B77" s="980">
        <f>IFERROR(LOOKUP(2,1/ISNUMBER(SEARCH('[96]Kode Barang'!$I$2:$I$44,I77)),'[96]Kode Barang'!$B$2:$B$44),"")</f>
        <v>1</v>
      </c>
      <c r="C77" s="980">
        <f>IFERROR(LOOKUP(2,1/ISNUMBER(SEARCH('[96]Kode Barang'!$I$2:$I$44,I77)),'[96]Kode Barang'!$C$2:$C$44),"")</f>
        <v>1</v>
      </c>
      <c r="D77" s="980">
        <f>IFERROR(LOOKUP(2,1/ISNUMBER(SEARCH('[96]Kode Barang'!$I$2:$I$44,I77)),'[96]Kode Barang'!$D$2:$D$44),"")</f>
        <v>7</v>
      </c>
      <c r="E77" s="980">
        <f>IFERROR(LOOKUP(2,1/ISNUMBER(SEARCH('[96]Kode Barang'!$I$2:$I$44,I77)),'[96]Kode Barang'!$E$2:$E$44),"")</f>
        <v>1</v>
      </c>
      <c r="F77" s="980">
        <f>IFERROR(LOOKUP(2,1/ISNUMBER(SEARCH('[96]Kode Barang'!$I$2:$I$44,I77)),'[96]Kode Barang'!$F$2:$F$44),"")</f>
        <v>3</v>
      </c>
      <c r="G77" s="980">
        <f>IFERROR(LOOKUP(2,1/ISNUMBER(SEARCH('[96]Kode Barang'!$I$2:$I$44,I77)),'[96]Kode Barang'!$G$2:$G$44),"")</f>
        <v>1</v>
      </c>
      <c r="H77" s="980">
        <f>IFERROR(LOOKUP(2,1/ISNUMBER(SEARCH('[96]Kode Barang'!$I$2:$I$44,I77)),'[96]Kode Barang'!$H$2:$H$44),"")</f>
        <v>11</v>
      </c>
      <c r="I77" s="1011" t="s">
        <v>922</v>
      </c>
      <c r="J77" s="545"/>
      <c r="K77" s="483"/>
      <c r="L77" s="546">
        <v>10</v>
      </c>
      <c r="M77" s="540" t="s">
        <v>933</v>
      </c>
      <c r="N77" s="547">
        <v>41300</v>
      </c>
      <c r="O77" s="426">
        <f t="shared" si="20"/>
        <v>413000</v>
      </c>
      <c r="P77" s="426">
        <v>0</v>
      </c>
      <c r="Q77" s="426">
        <f t="shared" ref="Q77:Q85" si="25">O77+P77</f>
        <v>413000</v>
      </c>
      <c r="R77" s="426">
        <f t="shared" ref="R77:R85" si="26">Q77/L77</f>
        <v>41300</v>
      </c>
      <c r="S77" s="427" t="s">
        <v>1126</v>
      </c>
      <c r="T77" s="429" t="s">
        <v>1127</v>
      </c>
      <c r="U77" s="444" t="s">
        <v>556</v>
      </c>
      <c r="V77" s="425" t="s">
        <v>555</v>
      </c>
      <c r="W77" s="482" t="s">
        <v>1128</v>
      </c>
      <c r="X77" s="448" t="s">
        <v>624</v>
      </c>
      <c r="Y77" s="429" t="s">
        <v>929</v>
      </c>
      <c r="Z77" s="429" t="s">
        <v>1129</v>
      </c>
      <c r="AA77" s="431" t="s">
        <v>1130</v>
      </c>
      <c r="AC77" s="407"/>
    </row>
    <row r="78" spans="1:29" s="381" customFormat="1" ht="52.8" x14ac:dyDescent="0.25">
      <c r="A78" s="463"/>
      <c r="B78" s="980">
        <f>IFERROR(LOOKUP(2,1/ISNUMBER(SEARCH('[96]Kode Barang'!$I$2:$I$44,I78)),'[96]Kode Barang'!$B$2:$B$44),"")</f>
        <v>1</v>
      </c>
      <c r="C78" s="980">
        <f>IFERROR(LOOKUP(2,1/ISNUMBER(SEARCH('[96]Kode Barang'!$I$2:$I$44,I78)),'[96]Kode Barang'!$C$2:$C$44),"")</f>
        <v>1</v>
      </c>
      <c r="D78" s="980">
        <f>IFERROR(LOOKUP(2,1/ISNUMBER(SEARCH('[96]Kode Barang'!$I$2:$I$44,I78)),'[96]Kode Barang'!$D$2:$D$44),"")</f>
        <v>7</v>
      </c>
      <c r="E78" s="980">
        <f>IFERROR(LOOKUP(2,1/ISNUMBER(SEARCH('[96]Kode Barang'!$I$2:$I$44,I78)),'[96]Kode Barang'!$E$2:$E$44),"")</f>
        <v>1</v>
      </c>
      <c r="F78" s="980">
        <f>IFERROR(LOOKUP(2,1/ISNUMBER(SEARCH('[96]Kode Barang'!$I$2:$I$44,I78)),'[96]Kode Barang'!$F$2:$F$44),"")</f>
        <v>3</v>
      </c>
      <c r="G78" s="980">
        <f>IFERROR(LOOKUP(2,1/ISNUMBER(SEARCH('[96]Kode Barang'!$I$2:$I$44,I78)),'[96]Kode Barang'!$G$2:$G$44),"")</f>
        <v>1</v>
      </c>
      <c r="H78" s="980">
        <f>IFERROR(LOOKUP(2,1/ISNUMBER(SEARCH('[96]Kode Barang'!$I$2:$I$44,I78)),'[96]Kode Barang'!$H$2:$H$44),"")</f>
        <v>11</v>
      </c>
      <c r="I78" s="1011" t="s">
        <v>902</v>
      </c>
      <c r="J78" s="545"/>
      <c r="K78" s="483"/>
      <c r="L78" s="546">
        <v>10</v>
      </c>
      <c r="M78" s="540" t="s">
        <v>933</v>
      </c>
      <c r="N78" s="547">
        <v>23600</v>
      </c>
      <c r="O78" s="426">
        <f t="shared" si="20"/>
        <v>236000</v>
      </c>
      <c r="P78" s="426">
        <v>0</v>
      </c>
      <c r="Q78" s="426">
        <f t="shared" si="25"/>
        <v>236000</v>
      </c>
      <c r="R78" s="426">
        <f t="shared" si="26"/>
        <v>23600</v>
      </c>
      <c r="S78" s="427" t="s">
        <v>1126</v>
      </c>
      <c r="T78" s="429" t="s">
        <v>1127</v>
      </c>
      <c r="U78" s="444" t="s">
        <v>556</v>
      </c>
      <c r="V78" s="425" t="s">
        <v>555</v>
      </c>
      <c r="W78" s="482" t="s">
        <v>1128</v>
      </c>
      <c r="X78" s="448" t="s">
        <v>624</v>
      </c>
      <c r="Y78" s="429" t="s">
        <v>929</v>
      </c>
      <c r="Z78" s="429" t="s">
        <v>1129</v>
      </c>
      <c r="AA78" s="431" t="s">
        <v>1130</v>
      </c>
      <c r="AC78" s="407"/>
    </row>
    <row r="79" spans="1:29" s="381" customFormat="1" ht="52.8" x14ac:dyDescent="0.25">
      <c r="A79" s="463"/>
      <c r="B79" s="980">
        <f>IFERROR(LOOKUP(2,1/ISNUMBER(SEARCH('[96]Kode Barang'!$I$2:$I$44,I79)),'[96]Kode Barang'!$B$2:$B$44),"")</f>
        <v>1</v>
      </c>
      <c r="C79" s="980">
        <f>IFERROR(LOOKUP(2,1/ISNUMBER(SEARCH('[96]Kode Barang'!$I$2:$I$44,I79)),'[96]Kode Barang'!$C$2:$C$44),"")</f>
        <v>1</v>
      </c>
      <c r="D79" s="980">
        <f>IFERROR(LOOKUP(2,1/ISNUMBER(SEARCH('[96]Kode Barang'!$I$2:$I$44,I79)),'[96]Kode Barang'!$D$2:$D$44),"")</f>
        <v>7</v>
      </c>
      <c r="E79" s="980">
        <f>IFERROR(LOOKUP(2,1/ISNUMBER(SEARCH('[96]Kode Barang'!$I$2:$I$44,I79)),'[96]Kode Barang'!$E$2:$E$44),"")</f>
        <v>1</v>
      </c>
      <c r="F79" s="980">
        <f>IFERROR(LOOKUP(2,1/ISNUMBER(SEARCH('[96]Kode Barang'!$I$2:$I$44,I79)),'[96]Kode Barang'!$F$2:$F$44),"")</f>
        <v>3</v>
      </c>
      <c r="G79" s="980">
        <f>IFERROR(LOOKUP(2,1/ISNUMBER(SEARCH('[96]Kode Barang'!$I$2:$I$44,I79)),'[96]Kode Barang'!$G$2:$G$44),"")</f>
        <v>1</v>
      </c>
      <c r="H79" s="980">
        <f>IFERROR(LOOKUP(2,1/ISNUMBER(SEARCH('[96]Kode Barang'!$I$2:$I$44,I79)),'[96]Kode Barang'!$H$2:$H$44),"")</f>
        <v>3</v>
      </c>
      <c r="I79" s="1011" t="s">
        <v>903</v>
      </c>
      <c r="J79" s="545"/>
      <c r="K79" s="483"/>
      <c r="L79" s="546">
        <v>5</v>
      </c>
      <c r="M79" s="540" t="s">
        <v>7</v>
      </c>
      <c r="N79" s="547">
        <v>64800</v>
      </c>
      <c r="O79" s="426">
        <f t="shared" si="20"/>
        <v>324000</v>
      </c>
      <c r="P79" s="426">
        <v>0</v>
      </c>
      <c r="Q79" s="426">
        <f t="shared" si="25"/>
        <v>324000</v>
      </c>
      <c r="R79" s="426">
        <f t="shared" si="26"/>
        <v>64800</v>
      </c>
      <c r="S79" s="427" t="s">
        <v>1126</v>
      </c>
      <c r="T79" s="429" t="s">
        <v>1127</v>
      </c>
      <c r="U79" s="444" t="s">
        <v>556</v>
      </c>
      <c r="V79" s="425" t="s">
        <v>555</v>
      </c>
      <c r="W79" s="482" t="s">
        <v>1128</v>
      </c>
      <c r="X79" s="448" t="s">
        <v>624</v>
      </c>
      <c r="Y79" s="429" t="s">
        <v>929</v>
      </c>
      <c r="Z79" s="429" t="s">
        <v>1129</v>
      </c>
      <c r="AA79" s="431" t="s">
        <v>1130</v>
      </c>
      <c r="AC79" s="407"/>
    </row>
    <row r="80" spans="1:29" s="381" customFormat="1" ht="52.8" x14ac:dyDescent="0.25">
      <c r="A80" s="463"/>
      <c r="B80" s="980">
        <f>IFERROR(LOOKUP(2,1/ISNUMBER(SEARCH('[96]Kode Barang'!$I$2:$I$44,I80)),'[96]Kode Barang'!$B$2:$B$44),"")</f>
        <v>1</v>
      </c>
      <c r="C80" s="980">
        <f>IFERROR(LOOKUP(2,1/ISNUMBER(SEARCH('[96]Kode Barang'!$I$2:$I$44,I80)),'[96]Kode Barang'!$C$2:$C$44),"")</f>
        <v>1</v>
      </c>
      <c r="D80" s="980">
        <f>IFERROR(LOOKUP(2,1/ISNUMBER(SEARCH('[96]Kode Barang'!$I$2:$I$44,I80)),'[96]Kode Barang'!$D$2:$D$44),"")</f>
        <v>7</v>
      </c>
      <c r="E80" s="980">
        <f>IFERROR(LOOKUP(2,1/ISNUMBER(SEARCH('[96]Kode Barang'!$I$2:$I$44,I80)),'[96]Kode Barang'!$E$2:$E$44),"")</f>
        <v>1</v>
      </c>
      <c r="F80" s="980">
        <f>IFERROR(LOOKUP(2,1/ISNUMBER(SEARCH('[96]Kode Barang'!$I$2:$I$44,I80)),'[96]Kode Barang'!$F$2:$F$44),"")</f>
        <v>3</v>
      </c>
      <c r="G80" s="980">
        <f>IFERROR(LOOKUP(2,1/ISNUMBER(SEARCH('[96]Kode Barang'!$I$2:$I$44,I80)),'[96]Kode Barang'!$G$2:$G$44),"")</f>
        <v>1</v>
      </c>
      <c r="H80" s="980">
        <f>IFERROR(LOOKUP(2,1/ISNUMBER(SEARCH('[96]Kode Barang'!$I$2:$I$44,I80)),'[96]Kode Barang'!$H$2:$H$44),"")</f>
        <v>6</v>
      </c>
      <c r="I80" s="1011" t="s">
        <v>889</v>
      </c>
      <c r="J80" s="545"/>
      <c r="K80" s="483"/>
      <c r="L80" s="546">
        <v>30</v>
      </c>
      <c r="M80" s="540" t="s">
        <v>18</v>
      </c>
      <c r="N80" s="547">
        <v>6000</v>
      </c>
      <c r="O80" s="426">
        <f t="shared" si="20"/>
        <v>180000</v>
      </c>
      <c r="P80" s="426">
        <v>0</v>
      </c>
      <c r="Q80" s="426">
        <f t="shared" si="25"/>
        <v>180000</v>
      </c>
      <c r="R80" s="426">
        <f t="shared" si="26"/>
        <v>6000</v>
      </c>
      <c r="S80" s="427" t="s">
        <v>1126</v>
      </c>
      <c r="T80" s="429" t="s">
        <v>1127</v>
      </c>
      <c r="U80" s="444" t="s">
        <v>556</v>
      </c>
      <c r="V80" s="425" t="s">
        <v>555</v>
      </c>
      <c r="W80" s="482" t="s">
        <v>1128</v>
      </c>
      <c r="X80" s="448" t="s">
        <v>624</v>
      </c>
      <c r="Y80" s="429" t="s">
        <v>929</v>
      </c>
      <c r="Z80" s="429" t="s">
        <v>1129</v>
      </c>
      <c r="AA80" s="431" t="s">
        <v>1130</v>
      </c>
      <c r="AC80" s="407"/>
    </row>
    <row r="81" spans="1:29" s="381" customFormat="1" ht="79.2" x14ac:dyDescent="0.25">
      <c r="A81" s="463"/>
      <c r="B81" s="980">
        <f>IFERROR(LOOKUP(2,1/ISNUMBER(SEARCH('[96]Kode Barang'!$I$2:$I$44,I81)),'[96]Kode Barang'!$B$2:$B$44),"")</f>
        <v>1</v>
      </c>
      <c r="C81" s="980">
        <f>IFERROR(LOOKUP(2,1/ISNUMBER(SEARCH('[96]Kode Barang'!$I$2:$I$44,I81)),'[96]Kode Barang'!$C$2:$C$44),"")</f>
        <v>1</v>
      </c>
      <c r="D81" s="980">
        <f>IFERROR(LOOKUP(2,1/ISNUMBER(SEARCH('[96]Kode Barang'!$I$2:$I$44,I81)),'[96]Kode Barang'!$D$2:$D$44),"")</f>
        <v>7</v>
      </c>
      <c r="E81" s="980">
        <f>IFERROR(LOOKUP(2,1/ISNUMBER(SEARCH('[96]Kode Barang'!$I$2:$I$44,I81)),'[96]Kode Barang'!$E$2:$E$44),"")</f>
        <v>1</v>
      </c>
      <c r="F81" s="980">
        <f>IFERROR(LOOKUP(2,1/ISNUMBER(SEARCH('[96]Kode Barang'!$I$2:$I$44,I81)),'[96]Kode Barang'!$F$2:$F$44),"")</f>
        <v>3</v>
      </c>
      <c r="G81" s="980">
        <f>IFERROR(LOOKUP(2,1/ISNUMBER(SEARCH('[96]Kode Barang'!$I$2:$I$44,I81)),'[96]Kode Barang'!$G$2:$G$44),"")</f>
        <v>1</v>
      </c>
      <c r="H81" s="980">
        <f>IFERROR(LOOKUP(2,1/ISNUMBER(SEARCH('[96]Kode Barang'!$I$2:$I$44,I81)),'[96]Kode Barang'!$H$2:$H$44),"")</f>
        <v>11</v>
      </c>
      <c r="I81" s="1011" t="s">
        <v>922</v>
      </c>
      <c r="J81" s="545"/>
      <c r="K81" s="483"/>
      <c r="L81" s="546">
        <v>9</v>
      </c>
      <c r="M81" s="540" t="s">
        <v>933</v>
      </c>
      <c r="N81" s="547">
        <v>41300</v>
      </c>
      <c r="O81" s="426">
        <f t="shared" ref="O81:O85" si="27">L81*N81</f>
        <v>371700</v>
      </c>
      <c r="P81" s="426">
        <v>0</v>
      </c>
      <c r="Q81" s="426">
        <f t="shared" si="25"/>
        <v>371700</v>
      </c>
      <c r="R81" s="426">
        <f t="shared" si="26"/>
        <v>41300</v>
      </c>
      <c r="S81" s="437" t="s">
        <v>680</v>
      </c>
      <c r="T81" s="429" t="s">
        <v>1064</v>
      </c>
      <c r="U81" s="444" t="s">
        <v>556</v>
      </c>
      <c r="V81" s="425" t="s">
        <v>555</v>
      </c>
      <c r="W81" s="482" t="s">
        <v>1132</v>
      </c>
      <c r="X81" s="448" t="s">
        <v>624</v>
      </c>
      <c r="Y81" s="429" t="s">
        <v>929</v>
      </c>
      <c r="Z81" s="429" t="s">
        <v>1133</v>
      </c>
      <c r="AA81" s="431" t="s">
        <v>923</v>
      </c>
      <c r="AC81" s="407"/>
    </row>
    <row r="82" spans="1:29" s="381" customFormat="1" ht="79.2" x14ac:dyDescent="0.25">
      <c r="A82" s="463"/>
      <c r="B82" s="980">
        <f>IFERROR(LOOKUP(2,1/ISNUMBER(SEARCH('[96]Kode Barang'!$I$2:$I$44,I82)),'[96]Kode Barang'!$B$2:$B$44),"")</f>
        <v>1</v>
      </c>
      <c r="C82" s="980">
        <f>IFERROR(LOOKUP(2,1/ISNUMBER(SEARCH('[96]Kode Barang'!$I$2:$I$44,I82)),'[96]Kode Barang'!$C$2:$C$44),"")</f>
        <v>1</v>
      </c>
      <c r="D82" s="980">
        <f>IFERROR(LOOKUP(2,1/ISNUMBER(SEARCH('[96]Kode Barang'!$I$2:$I$44,I82)),'[96]Kode Barang'!$D$2:$D$44),"")</f>
        <v>7</v>
      </c>
      <c r="E82" s="980">
        <f>IFERROR(LOOKUP(2,1/ISNUMBER(SEARCH('[96]Kode Barang'!$I$2:$I$44,I82)),'[96]Kode Barang'!$E$2:$E$44),"")</f>
        <v>1</v>
      </c>
      <c r="F82" s="980">
        <f>IFERROR(LOOKUP(2,1/ISNUMBER(SEARCH('[96]Kode Barang'!$I$2:$I$44,I82)),'[96]Kode Barang'!$F$2:$F$44),"")</f>
        <v>3</v>
      </c>
      <c r="G82" s="980">
        <f>IFERROR(LOOKUP(2,1/ISNUMBER(SEARCH('[96]Kode Barang'!$I$2:$I$44,I82)),'[96]Kode Barang'!$G$2:$G$44),"")</f>
        <v>1</v>
      </c>
      <c r="H82" s="980">
        <f>IFERROR(LOOKUP(2,1/ISNUMBER(SEARCH('[96]Kode Barang'!$I$2:$I$44,I82)),'[96]Kode Barang'!$H$2:$H$44),"")</f>
        <v>6</v>
      </c>
      <c r="I82" s="1011" t="s">
        <v>3</v>
      </c>
      <c r="J82" s="545"/>
      <c r="K82" s="483"/>
      <c r="L82" s="546">
        <v>40</v>
      </c>
      <c r="M82" s="540" t="s">
        <v>18</v>
      </c>
      <c r="N82" s="547">
        <v>6000</v>
      </c>
      <c r="O82" s="426">
        <f t="shared" si="27"/>
        <v>240000</v>
      </c>
      <c r="P82" s="426">
        <v>0</v>
      </c>
      <c r="Q82" s="426">
        <f t="shared" si="25"/>
        <v>240000</v>
      </c>
      <c r="R82" s="426">
        <f t="shared" si="26"/>
        <v>6000</v>
      </c>
      <c r="S82" s="437" t="s">
        <v>680</v>
      </c>
      <c r="T82" s="429" t="s">
        <v>1064</v>
      </c>
      <c r="U82" s="444" t="s">
        <v>556</v>
      </c>
      <c r="V82" s="425" t="s">
        <v>555</v>
      </c>
      <c r="W82" s="482" t="s">
        <v>1132</v>
      </c>
      <c r="X82" s="448" t="s">
        <v>624</v>
      </c>
      <c r="Y82" s="429" t="s">
        <v>929</v>
      </c>
      <c r="Z82" s="429" t="s">
        <v>1133</v>
      </c>
      <c r="AA82" s="431" t="s">
        <v>923</v>
      </c>
      <c r="AC82" s="407"/>
    </row>
    <row r="83" spans="1:29" s="381" customFormat="1" ht="79.2" x14ac:dyDescent="0.25">
      <c r="A83" s="463"/>
      <c r="B83" s="980">
        <f>IFERROR(LOOKUP(2,1/ISNUMBER(SEARCH('[96]Kode Barang'!$I$2:$I$44,I83)),'[96]Kode Barang'!$B$2:$B$44),"")</f>
        <v>1</v>
      </c>
      <c r="C83" s="980">
        <f>IFERROR(LOOKUP(2,1/ISNUMBER(SEARCH('[96]Kode Barang'!$I$2:$I$44,I83)),'[96]Kode Barang'!$C$2:$C$44),"")</f>
        <v>1</v>
      </c>
      <c r="D83" s="980">
        <f>IFERROR(LOOKUP(2,1/ISNUMBER(SEARCH('[96]Kode Barang'!$I$2:$I$44,I83)),'[96]Kode Barang'!$D$2:$D$44),"")</f>
        <v>7</v>
      </c>
      <c r="E83" s="980">
        <f>IFERROR(LOOKUP(2,1/ISNUMBER(SEARCH('[96]Kode Barang'!$I$2:$I$44,I83)),'[96]Kode Barang'!$E$2:$E$44),"")</f>
        <v>1</v>
      </c>
      <c r="F83" s="980">
        <f>IFERROR(LOOKUP(2,1/ISNUMBER(SEARCH('[96]Kode Barang'!$I$2:$I$44,I83)),'[96]Kode Barang'!$F$2:$F$44),"")</f>
        <v>3</v>
      </c>
      <c r="G83" s="980">
        <f>IFERROR(LOOKUP(2,1/ISNUMBER(SEARCH('[96]Kode Barang'!$I$2:$I$44,I83)),'[96]Kode Barang'!$G$2:$G$44),"")</f>
        <v>1</v>
      </c>
      <c r="H83" s="980">
        <f>IFERROR(LOOKUP(2,1/ISNUMBER(SEARCH('[96]Kode Barang'!$I$2:$I$44,I83)),'[96]Kode Barang'!$H$2:$H$44),"")</f>
        <v>6</v>
      </c>
      <c r="I83" s="1011" t="s">
        <v>884</v>
      </c>
      <c r="J83" s="545"/>
      <c r="K83" s="483"/>
      <c r="L83" s="546">
        <v>44</v>
      </c>
      <c r="M83" s="540" t="s">
        <v>18</v>
      </c>
      <c r="N83" s="547">
        <v>3600</v>
      </c>
      <c r="O83" s="426">
        <f t="shared" si="27"/>
        <v>158400</v>
      </c>
      <c r="P83" s="426">
        <v>0</v>
      </c>
      <c r="Q83" s="426">
        <f t="shared" si="25"/>
        <v>158400</v>
      </c>
      <c r="R83" s="426">
        <f t="shared" si="26"/>
        <v>3600</v>
      </c>
      <c r="S83" s="437" t="s">
        <v>680</v>
      </c>
      <c r="T83" s="429" t="s">
        <v>1064</v>
      </c>
      <c r="U83" s="444" t="s">
        <v>556</v>
      </c>
      <c r="V83" s="425" t="s">
        <v>555</v>
      </c>
      <c r="W83" s="482" t="s">
        <v>1132</v>
      </c>
      <c r="X83" s="448" t="s">
        <v>624</v>
      </c>
      <c r="Y83" s="429" t="s">
        <v>929</v>
      </c>
      <c r="Z83" s="429" t="s">
        <v>1133</v>
      </c>
      <c r="AA83" s="431" t="s">
        <v>923</v>
      </c>
      <c r="AC83" s="407"/>
    </row>
    <row r="84" spans="1:29" s="381" customFormat="1" ht="79.2" x14ac:dyDescent="0.25">
      <c r="A84" s="463"/>
      <c r="B84" s="980">
        <f>IFERROR(LOOKUP(2,1/ISNUMBER(SEARCH('[96]Kode Barang'!$I$2:$I$44,I84)),'[96]Kode Barang'!$B$2:$B$44),"")</f>
        <v>1</v>
      </c>
      <c r="C84" s="980">
        <f>IFERROR(LOOKUP(2,1/ISNUMBER(SEARCH('[96]Kode Barang'!$I$2:$I$44,I84)),'[96]Kode Barang'!$C$2:$C$44),"")</f>
        <v>1</v>
      </c>
      <c r="D84" s="980">
        <f>IFERROR(LOOKUP(2,1/ISNUMBER(SEARCH('[96]Kode Barang'!$I$2:$I$44,I84)),'[96]Kode Barang'!$D$2:$D$44),"")</f>
        <v>7</v>
      </c>
      <c r="E84" s="980">
        <f>IFERROR(LOOKUP(2,1/ISNUMBER(SEARCH('[96]Kode Barang'!$I$2:$I$44,I84)),'[96]Kode Barang'!$E$2:$E$44),"")</f>
        <v>1</v>
      </c>
      <c r="F84" s="980">
        <f>IFERROR(LOOKUP(2,1/ISNUMBER(SEARCH('[96]Kode Barang'!$I$2:$I$44,I84)),'[96]Kode Barang'!$F$2:$F$44),"")</f>
        <v>3</v>
      </c>
      <c r="G84" s="980">
        <f>IFERROR(LOOKUP(2,1/ISNUMBER(SEARCH('[96]Kode Barang'!$I$2:$I$44,I84)),'[96]Kode Barang'!$G$2:$G$44),"")</f>
        <v>1</v>
      </c>
      <c r="H84" s="980">
        <f>IFERROR(LOOKUP(2,1/ISNUMBER(SEARCH('[96]Kode Barang'!$I$2:$I$44,I84)),'[96]Kode Barang'!$H$2:$H$44),"")</f>
        <v>6</v>
      </c>
      <c r="I84" s="1011" t="s">
        <v>931</v>
      </c>
      <c r="J84" s="545"/>
      <c r="K84" s="483"/>
      <c r="L84" s="546">
        <v>10</v>
      </c>
      <c r="M84" s="540" t="s">
        <v>18</v>
      </c>
      <c r="N84" s="547">
        <v>35200</v>
      </c>
      <c r="O84" s="426">
        <f t="shared" si="27"/>
        <v>352000</v>
      </c>
      <c r="P84" s="426">
        <v>0</v>
      </c>
      <c r="Q84" s="426">
        <f t="shared" si="25"/>
        <v>352000</v>
      </c>
      <c r="R84" s="426">
        <f t="shared" si="26"/>
        <v>35200</v>
      </c>
      <c r="S84" s="437" t="s">
        <v>680</v>
      </c>
      <c r="T84" s="429" t="s">
        <v>1064</v>
      </c>
      <c r="U84" s="444" t="s">
        <v>556</v>
      </c>
      <c r="V84" s="425" t="s">
        <v>555</v>
      </c>
      <c r="W84" s="482" t="s">
        <v>1132</v>
      </c>
      <c r="X84" s="448" t="s">
        <v>624</v>
      </c>
      <c r="Y84" s="429" t="s">
        <v>929</v>
      </c>
      <c r="Z84" s="429" t="s">
        <v>1133</v>
      </c>
      <c r="AA84" s="431" t="s">
        <v>923</v>
      </c>
      <c r="AC84" s="407"/>
    </row>
    <row r="85" spans="1:29" s="381" customFormat="1" ht="79.2" x14ac:dyDescent="0.25">
      <c r="A85" s="463"/>
      <c r="B85" s="980">
        <f>IFERROR(LOOKUP(2,1/ISNUMBER(SEARCH('[96]Kode Barang'!$I$2:$I$44,I85)),'[96]Kode Barang'!$B$2:$B$44),"")</f>
        <v>1</v>
      </c>
      <c r="C85" s="980">
        <f>IFERROR(LOOKUP(2,1/ISNUMBER(SEARCH('[96]Kode Barang'!$I$2:$I$44,I85)),'[96]Kode Barang'!$C$2:$C$44),"")</f>
        <v>1</v>
      </c>
      <c r="D85" s="980">
        <f>IFERROR(LOOKUP(2,1/ISNUMBER(SEARCH('[96]Kode Barang'!$I$2:$I$44,I85)),'[96]Kode Barang'!$D$2:$D$44),"")</f>
        <v>7</v>
      </c>
      <c r="E85" s="980">
        <f>IFERROR(LOOKUP(2,1/ISNUMBER(SEARCH('[96]Kode Barang'!$I$2:$I$44,I85)),'[96]Kode Barang'!$E$2:$E$44),"")</f>
        <v>1</v>
      </c>
      <c r="F85" s="980">
        <f>IFERROR(LOOKUP(2,1/ISNUMBER(SEARCH('[96]Kode Barang'!$I$2:$I$44,I85)),'[96]Kode Barang'!$F$2:$F$44),"")</f>
        <v>3</v>
      </c>
      <c r="G85" s="980">
        <f>IFERROR(LOOKUP(2,1/ISNUMBER(SEARCH('[96]Kode Barang'!$I$2:$I$44,I85)),'[96]Kode Barang'!$G$2:$G$44),"")</f>
        <v>1</v>
      </c>
      <c r="H85" s="980">
        <f>IFERROR(LOOKUP(2,1/ISNUMBER(SEARCH('[96]Kode Barang'!$I$2:$I$44,I85)),'[96]Kode Barang'!$H$2:$H$44),"")</f>
        <v>6</v>
      </c>
      <c r="I85" s="1011" t="s">
        <v>932</v>
      </c>
      <c r="J85" s="545"/>
      <c r="K85" s="483"/>
      <c r="L85" s="546">
        <v>7</v>
      </c>
      <c r="M85" s="540" t="s">
        <v>18</v>
      </c>
      <c r="N85" s="547">
        <v>17700</v>
      </c>
      <c r="O85" s="426">
        <f t="shared" si="27"/>
        <v>123900</v>
      </c>
      <c r="P85" s="426">
        <v>0</v>
      </c>
      <c r="Q85" s="426">
        <f t="shared" si="25"/>
        <v>123900</v>
      </c>
      <c r="R85" s="426">
        <f t="shared" si="26"/>
        <v>17700</v>
      </c>
      <c r="S85" s="437" t="s">
        <v>680</v>
      </c>
      <c r="T85" s="429" t="s">
        <v>1064</v>
      </c>
      <c r="U85" s="444" t="s">
        <v>556</v>
      </c>
      <c r="V85" s="425" t="s">
        <v>555</v>
      </c>
      <c r="W85" s="482" t="s">
        <v>1132</v>
      </c>
      <c r="X85" s="448" t="s">
        <v>624</v>
      </c>
      <c r="Y85" s="429" t="s">
        <v>929</v>
      </c>
      <c r="Z85" s="429" t="s">
        <v>1133</v>
      </c>
      <c r="AA85" s="431" t="s">
        <v>923</v>
      </c>
      <c r="AC85" s="407"/>
    </row>
    <row r="86" spans="1:29" s="381" customFormat="1" ht="66" x14ac:dyDescent="0.25">
      <c r="A86" s="463"/>
      <c r="B86" s="980">
        <f>IFERROR(LOOKUP(2,1/ISNUMBER(SEARCH('[96]Kode Barang'!$I$2:$I$44,I86)),'[96]Kode Barang'!$B$2:$B$44),"")</f>
        <v>1</v>
      </c>
      <c r="C86" s="980">
        <f>IFERROR(LOOKUP(2,1/ISNUMBER(SEARCH('[96]Kode Barang'!$I$2:$I$44,I86)),'[96]Kode Barang'!$C$2:$C$44),"")</f>
        <v>1</v>
      </c>
      <c r="D86" s="980">
        <f>IFERROR(LOOKUP(2,1/ISNUMBER(SEARCH('[96]Kode Barang'!$I$2:$I$44,I86)),'[96]Kode Barang'!$D$2:$D$44),"")</f>
        <v>7</v>
      </c>
      <c r="E86" s="980">
        <f>IFERROR(LOOKUP(2,1/ISNUMBER(SEARCH('[96]Kode Barang'!$I$2:$I$44,I86)),'[96]Kode Barang'!$E$2:$E$44),"")</f>
        <v>1</v>
      </c>
      <c r="F86" s="980">
        <f>IFERROR(LOOKUP(2,1/ISNUMBER(SEARCH('[96]Kode Barang'!$I$2:$I$44,I86)),'[96]Kode Barang'!$F$2:$F$44),"")</f>
        <v>3</v>
      </c>
      <c r="G86" s="980">
        <f>IFERROR(LOOKUP(2,1/ISNUMBER(SEARCH('[96]Kode Barang'!$I$2:$I$44,I86)),'[96]Kode Barang'!$G$2:$G$44),"")</f>
        <v>1</v>
      </c>
      <c r="H86" s="980">
        <f>IFERROR(LOOKUP(2,1/ISNUMBER(SEARCH('[96]Kode Barang'!$I$2:$I$44,I86)),'[96]Kode Barang'!$H$2:$H$44),"")</f>
        <v>11</v>
      </c>
      <c r="I86" s="1011" t="s">
        <v>922</v>
      </c>
      <c r="J86" s="545"/>
      <c r="K86" s="483"/>
      <c r="L86" s="546">
        <v>2</v>
      </c>
      <c r="M86" s="540" t="s">
        <v>933</v>
      </c>
      <c r="N86" s="547">
        <v>41300</v>
      </c>
      <c r="O86" s="426">
        <f t="shared" ref="O86:O122" si="28">L86*N86</f>
        <v>82600</v>
      </c>
      <c r="P86" s="426">
        <v>0</v>
      </c>
      <c r="Q86" s="426">
        <f t="shared" ref="Q86:Q91" si="29">O86+P86</f>
        <v>82600</v>
      </c>
      <c r="R86" s="426">
        <f t="shared" ref="R86:R91" si="30">Q86/L86</f>
        <v>41300</v>
      </c>
      <c r="S86" s="437" t="s">
        <v>715</v>
      </c>
      <c r="T86" s="429" t="s">
        <v>1097</v>
      </c>
      <c r="U86" s="444" t="s">
        <v>556</v>
      </c>
      <c r="V86" s="425" t="s">
        <v>555</v>
      </c>
      <c r="W86" s="482" t="s">
        <v>898</v>
      </c>
      <c r="X86" s="448" t="s">
        <v>624</v>
      </c>
      <c r="Y86" s="429" t="s">
        <v>929</v>
      </c>
      <c r="Z86" s="429" t="s">
        <v>1135</v>
      </c>
      <c r="AA86" s="431" t="s">
        <v>923</v>
      </c>
      <c r="AC86" s="407"/>
    </row>
    <row r="87" spans="1:29" s="381" customFormat="1" ht="66" x14ac:dyDescent="0.25">
      <c r="A87" s="463"/>
      <c r="B87" s="980">
        <f>IFERROR(LOOKUP(2,1/ISNUMBER(SEARCH('[96]Kode Barang'!$I$2:$I$44,I87)),'[96]Kode Barang'!$B$2:$B$44),"")</f>
        <v>1</v>
      </c>
      <c r="C87" s="980">
        <f>IFERROR(LOOKUP(2,1/ISNUMBER(SEARCH('[96]Kode Barang'!$I$2:$I$44,I87)),'[96]Kode Barang'!$C$2:$C$44),"")</f>
        <v>1</v>
      </c>
      <c r="D87" s="980">
        <f>IFERROR(LOOKUP(2,1/ISNUMBER(SEARCH('[96]Kode Barang'!$I$2:$I$44,I87)),'[96]Kode Barang'!$D$2:$D$44),"")</f>
        <v>7</v>
      </c>
      <c r="E87" s="980">
        <f>IFERROR(LOOKUP(2,1/ISNUMBER(SEARCH('[96]Kode Barang'!$I$2:$I$44,I87)),'[96]Kode Barang'!$E$2:$E$44),"")</f>
        <v>1</v>
      </c>
      <c r="F87" s="980">
        <f>IFERROR(LOOKUP(2,1/ISNUMBER(SEARCH('[96]Kode Barang'!$I$2:$I$44,I87)),'[96]Kode Barang'!$F$2:$F$44),"")</f>
        <v>3</v>
      </c>
      <c r="G87" s="980">
        <f>IFERROR(LOOKUP(2,1/ISNUMBER(SEARCH('[96]Kode Barang'!$I$2:$I$44,I87)),'[96]Kode Barang'!$G$2:$G$44),"")</f>
        <v>1</v>
      </c>
      <c r="H87" s="980">
        <f>IFERROR(LOOKUP(2,1/ISNUMBER(SEARCH('[96]Kode Barang'!$I$2:$I$44,I87)),'[96]Kode Barang'!$H$2:$H$44),"")</f>
        <v>6</v>
      </c>
      <c r="I87" s="1011" t="s">
        <v>3</v>
      </c>
      <c r="J87" s="545"/>
      <c r="K87" s="483"/>
      <c r="L87" s="546">
        <v>1</v>
      </c>
      <c r="M87" s="540" t="s">
        <v>18</v>
      </c>
      <c r="N87" s="547">
        <v>6000</v>
      </c>
      <c r="O87" s="426">
        <f t="shared" si="28"/>
        <v>6000</v>
      </c>
      <c r="P87" s="426">
        <v>0</v>
      </c>
      <c r="Q87" s="426">
        <f t="shared" si="29"/>
        <v>6000</v>
      </c>
      <c r="R87" s="426">
        <f t="shared" si="30"/>
        <v>6000</v>
      </c>
      <c r="S87" s="437" t="s">
        <v>715</v>
      </c>
      <c r="T87" s="429" t="s">
        <v>1097</v>
      </c>
      <c r="U87" s="444" t="s">
        <v>556</v>
      </c>
      <c r="V87" s="425" t="s">
        <v>555</v>
      </c>
      <c r="W87" s="482" t="s">
        <v>898</v>
      </c>
      <c r="X87" s="448" t="s">
        <v>624</v>
      </c>
      <c r="Y87" s="429" t="s">
        <v>929</v>
      </c>
      <c r="Z87" s="429" t="s">
        <v>1135</v>
      </c>
      <c r="AA87" s="431" t="s">
        <v>923</v>
      </c>
      <c r="AC87" s="407"/>
    </row>
    <row r="88" spans="1:29" s="381" customFormat="1" ht="66" x14ac:dyDescent="0.25">
      <c r="A88" s="463"/>
      <c r="B88" s="980">
        <f>IFERROR(LOOKUP(2,1/ISNUMBER(SEARCH('[96]Kode Barang'!$I$2:$I$44,I88)),'[96]Kode Barang'!$B$2:$B$44),"")</f>
        <v>1</v>
      </c>
      <c r="C88" s="980">
        <f>IFERROR(LOOKUP(2,1/ISNUMBER(SEARCH('[96]Kode Barang'!$I$2:$I$44,I88)),'[96]Kode Barang'!$C$2:$C$44),"")</f>
        <v>1</v>
      </c>
      <c r="D88" s="980">
        <f>IFERROR(LOOKUP(2,1/ISNUMBER(SEARCH('[96]Kode Barang'!$I$2:$I$44,I88)),'[96]Kode Barang'!$D$2:$D$44),"")</f>
        <v>7</v>
      </c>
      <c r="E88" s="980">
        <f>IFERROR(LOOKUP(2,1/ISNUMBER(SEARCH('[96]Kode Barang'!$I$2:$I$44,I88)),'[96]Kode Barang'!$E$2:$E$44),"")</f>
        <v>1</v>
      </c>
      <c r="F88" s="980">
        <f>IFERROR(LOOKUP(2,1/ISNUMBER(SEARCH('[96]Kode Barang'!$I$2:$I$44,I88)),'[96]Kode Barang'!$F$2:$F$44),"")</f>
        <v>3</v>
      </c>
      <c r="G88" s="980">
        <f>IFERROR(LOOKUP(2,1/ISNUMBER(SEARCH('[96]Kode Barang'!$I$2:$I$44,I88)),'[96]Kode Barang'!$G$2:$G$44),"")</f>
        <v>1</v>
      </c>
      <c r="H88" s="980">
        <f>IFERROR(LOOKUP(2,1/ISNUMBER(SEARCH('[96]Kode Barang'!$I$2:$I$44,I88)),'[96]Kode Barang'!$H$2:$H$44),"")</f>
        <v>6</v>
      </c>
      <c r="I88" s="1011" t="s">
        <v>884</v>
      </c>
      <c r="J88" s="545"/>
      <c r="K88" s="483"/>
      <c r="L88" s="546">
        <v>1</v>
      </c>
      <c r="M88" s="540" t="s">
        <v>18</v>
      </c>
      <c r="N88" s="547">
        <v>3600</v>
      </c>
      <c r="O88" s="426">
        <f t="shared" si="28"/>
        <v>3600</v>
      </c>
      <c r="P88" s="426">
        <v>0</v>
      </c>
      <c r="Q88" s="426">
        <f t="shared" si="29"/>
        <v>3600</v>
      </c>
      <c r="R88" s="426">
        <f t="shared" si="30"/>
        <v>3600</v>
      </c>
      <c r="S88" s="437" t="s">
        <v>715</v>
      </c>
      <c r="T88" s="429" t="s">
        <v>1097</v>
      </c>
      <c r="U88" s="444" t="s">
        <v>556</v>
      </c>
      <c r="V88" s="425" t="s">
        <v>555</v>
      </c>
      <c r="W88" s="482" t="s">
        <v>898</v>
      </c>
      <c r="X88" s="448" t="s">
        <v>624</v>
      </c>
      <c r="Y88" s="429" t="s">
        <v>929</v>
      </c>
      <c r="Z88" s="429" t="s">
        <v>1135</v>
      </c>
      <c r="AA88" s="431" t="s">
        <v>923</v>
      </c>
      <c r="AC88" s="407"/>
    </row>
    <row r="89" spans="1:29" s="381" customFormat="1" ht="66" x14ac:dyDescent="0.25">
      <c r="A89" s="463"/>
      <c r="B89" s="980">
        <f>IFERROR(LOOKUP(2,1/ISNUMBER(SEARCH('[96]Kode Barang'!$I$2:$I$44,I89)),'[96]Kode Barang'!$B$2:$B$44),"")</f>
        <v>1</v>
      </c>
      <c r="C89" s="980">
        <f>IFERROR(LOOKUP(2,1/ISNUMBER(SEARCH('[96]Kode Barang'!$I$2:$I$44,I89)),'[96]Kode Barang'!$C$2:$C$44),"")</f>
        <v>1</v>
      </c>
      <c r="D89" s="980">
        <f>IFERROR(LOOKUP(2,1/ISNUMBER(SEARCH('[96]Kode Barang'!$I$2:$I$44,I89)),'[96]Kode Barang'!$D$2:$D$44),"")</f>
        <v>7</v>
      </c>
      <c r="E89" s="980">
        <f>IFERROR(LOOKUP(2,1/ISNUMBER(SEARCH('[96]Kode Barang'!$I$2:$I$44,I89)),'[96]Kode Barang'!$E$2:$E$44),"")</f>
        <v>1</v>
      </c>
      <c r="F89" s="980">
        <f>IFERROR(LOOKUP(2,1/ISNUMBER(SEARCH('[96]Kode Barang'!$I$2:$I$44,I89)),'[96]Kode Barang'!$F$2:$F$44),"")</f>
        <v>3</v>
      </c>
      <c r="G89" s="980">
        <f>IFERROR(LOOKUP(2,1/ISNUMBER(SEARCH('[96]Kode Barang'!$I$2:$I$44,I89)),'[96]Kode Barang'!$G$2:$G$44),"")</f>
        <v>1</v>
      </c>
      <c r="H89" s="980">
        <f>IFERROR(LOOKUP(2,1/ISNUMBER(SEARCH('[96]Kode Barang'!$I$2:$I$44,I89)),'[96]Kode Barang'!$H$2:$H$44),"")</f>
        <v>6</v>
      </c>
      <c r="I89" s="1011" t="s">
        <v>931</v>
      </c>
      <c r="J89" s="545"/>
      <c r="K89" s="483"/>
      <c r="L89" s="546">
        <v>1</v>
      </c>
      <c r="M89" s="540" t="s">
        <v>18</v>
      </c>
      <c r="N89" s="547">
        <v>35200</v>
      </c>
      <c r="O89" s="426">
        <f t="shared" si="28"/>
        <v>35200</v>
      </c>
      <c r="P89" s="426">
        <v>0</v>
      </c>
      <c r="Q89" s="426">
        <f t="shared" si="29"/>
        <v>35200</v>
      </c>
      <c r="R89" s="426">
        <f t="shared" si="30"/>
        <v>35200</v>
      </c>
      <c r="S89" s="437" t="s">
        <v>715</v>
      </c>
      <c r="T89" s="429" t="s">
        <v>1097</v>
      </c>
      <c r="U89" s="444" t="s">
        <v>556</v>
      </c>
      <c r="V89" s="425" t="s">
        <v>555</v>
      </c>
      <c r="W89" s="482" t="s">
        <v>898</v>
      </c>
      <c r="X89" s="448" t="s">
        <v>624</v>
      </c>
      <c r="Y89" s="429" t="s">
        <v>929</v>
      </c>
      <c r="Z89" s="429" t="s">
        <v>1135</v>
      </c>
      <c r="AA89" s="431" t="s">
        <v>923</v>
      </c>
      <c r="AC89" s="407"/>
    </row>
    <row r="90" spans="1:29" s="381" customFormat="1" ht="66" x14ac:dyDescent="0.25">
      <c r="A90" s="463"/>
      <c r="B90" s="980">
        <f>IFERROR(LOOKUP(2,1/ISNUMBER(SEARCH('[96]Kode Barang'!$I$2:$I$44,I90)),'[96]Kode Barang'!$B$2:$B$44),"")</f>
        <v>1</v>
      </c>
      <c r="C90" s="980">
        <f>IFERROR(LOOKUP(2,1/ISNUMBER(SEARCH('[96]Kode Barang'!$I$2:$I$44,I90)),'[96]Kode Barang'!$C$2:$C$44),"")</f>
        <v>1</v>
      </c>
      <c r="D90" s="980">
        <f>IFERROR(LOOKUP(2,1/ISNUMBER(SEARCH('[96]Kode Barang'!$I$2:$I$44,I90)),'[96]Kode Barang'!$D$2:$D$44),"")</f>
        <v>7</v>
      </c>
      <c r="E90" s="980">
        <f>IFERROR(LOOKUP(2,1/ISNUMBER(SEARCH('[96]Kode Barang'!$I$2:$I$44,I90)),'[96]Kode Barang'!$E$2:$E$44),"")</f>
        <v>1</v>
      </c>
      <c r="F90" s="980">
        <f>IFERROR(LOOKUP(2,1/ISNUMBER(SEARCH('[96]Kode Barang'!$I$2:$I$44,I90)),'[96]Kode Barang'!$F$2:$F$44),"")</f>
        <v>3</v>
      </c>
      <c r="G90" s="980">
        <f>IFERROR(LOOKUP(2,1/ISNUMBER(SEARCH('[96]Kode Barang'!$I$2:$I$44,I90)),'[96]Kode Barang'!$G$2:$G$44),"")</f>
        <v>1</v>
      </c>
      <c r="H90" s="980">
        <f>IFERROR(LOOKUP(2,1/ISNUMBER(SEARCH('[96]Kode Barang'!$I$2:$I$44,I90)),'[96]Kode Barang'!$H$2:$H$44),"")</f>
        <v>6</v>
      </c>
      <c r="I90" s="1011" t="s">
        <v>932</v>
      </c>
      <c r="J90" s="545"/>
      <c r="K90" s="483"/>
      <c r="L90" s="546">
        <v>1</v>
      </c>
      <c r="M90" s="540" t="s">
        <v>18</v>
      </c>
      <c r="N90" s="547">
        <v>17700</v>
      </c>
      <c r="O90" s="426">
        <f t="shared" si="28"/>
        <v>17700</v>
      </c>
      <c r="P90" s="426">
        <v>0</v>
      </c>
      <c r="Q90" s="426">
        <f t="shared" si="29"/>
        <v>17700</v>
      </c>
      <c r="R90" s="426">
        <f t="shared" si="30"/>
        <v>17700</v>
      </c>
      <c r="S90" s="437" t="s">
        <v>715</v>
      </c>
      <c r="T90" s="429" t="s">
        <v>1097</v>
      </c>
      <c r="U90" s="444" t="s">
        <v>556</v>
      </c>
      <c r="V90" s="425" t="s">
        <v>555</v>
      </c>
      <c r="W90" s="482" t="s">
        <v>898</v>
      </c>
      <c r="X90" s="448" t="s">
        <v>624</v>
      </c>
      <c r="Y90" s="429" t="s">
        <v>929</v>
      </c>
      <c r="Z90" s="429" t="s">
        <v>1135</v>
      </c>
      <c r="AA90" s="431" t="s">
        <v>923</v>
      </c>
      <c r="AC90" s="407"/>
    </row>
    <row r="91" spans="1:29" s="381" customFormat="1" ht="66" x14ac:dyDescent="0.25">
      <c r="A91" s="463"/>
      <c r="B91" s="980">
        <f>IFERROR(LOOKUP(2,1/ISNUMBER(SEARCH('[96]Kode Barang'!$I$2:$I$44,I91)),'[96]Kode Barang'!$B$2:$B$44),"")</f>
        <v>1</v>
      </c>
      <c r="C91" s="980">
        <f>IFERROR(LOOKUP(2,1/ISNUMBER(SEARCH('[96]Kode Barang'!$I$2:$I$44,I91)),'[96]Kode Barang'!$C$2:$C$44),"")</f>
        <v>1</v>
      </c>
      <c r="D91" s="980">
        <f>IFERROR(LOOKUP(2,1/ISNUMBER(SEARCH('[96]Kode Barang'!$I$2:$I$44,I91)),'[96]Kode Barang'!$D$2:$D$44),"")</f>
        <v>7</v>
      </c>
      <c r="E91" s="980">
        <f>IFERROR(LOOKUP(2,1/ISNUMBER(SEARCH('[96]Kode Barang'!$I$2:$I$44,I91)),'[96]Kode Barang'!$E$2:$E$44),"")</f>
        <v>1</v>
      </c>
      <c r="F91" s="980">
        <f>IFERROR(LOOKUP(2,1/ISNUMBER(SEARCH('[96]Kode Barang'!$I$2:$I$44,I91)),'[96]Kode Barang'!$F$2:$F$44),"")</f>
        <v>3</v>
      </c>
      <c r="G91" s="980">
        <f>IFERROR(LOOKUP(2,1/ISNUMBER(SEARCH('[96]Kode Barang'!$I$2:$I$44,I91)),'[96]Kode Barang'!$G$2:$G$44),"")</f>
        <v>1</v>
      </c>
      <c r="H91" s="980">
        <f>IFERROR(LOOKUP(2,1/ISNUMBER(SEARCH('[96]Kode Barang'!$I$2:$I$44,I91)),'[96]Kode Barang'!$H$2:$H$44),"")</f>
        <v>11</v>
      </c>
      <c r="I91" s="1011" t="s">
        <v>922</v>
      </c>
      <c r="J91" s="545"/>
      <c r="K91" s="483"/>
      <c r="L91" s="546">
        <v>3</v>
      </c>
      <c r="M91" s="540" t="s">
        <v>933</v>
      </c>
      <c r="N91" s="547">
        <v>41300</v>
      </c>
      <c r="O91" s="426">
        <f t="shared" si="28"/>
        <v>123900</v>
      </c>
      <c r="P91" s="426">
        <v>0</v>
      </c>
      <c r="Q91" s="426">
        <f t="shared" si="29"/>
        <v>123900</v>
      </c>
      <c r="R91" s="426">
        <f t="shared" si="30"/>
        <v>41300</v>
      </c>
      <c r="S91" s="427" t="s">
        <v>974</v>
      </c>
      <c r="T91" s="429" t="s">
        <v>1136</v>
      </c>
      <c r="U91" s="444" t="s">
        <v>556</v>
      </c>
      <c r="V91" s="425" t="s">
        <v>555</v>
      </c>
      <c r="W91" s="482" t="s">
        <v>1137</v>
      </c>
      <c r="X91" s="448" t="s">
        <v>624</v>
      </c>
      <c r="Y91" s="429" t="s">
        <v>929</v>
      </c>
      <c r="Z91" s="429" t="s">
        <v>1138</v>
      </c>
      <c r="AA91" s="431" t="s">
        <v>1139</v>
      </c>
      <c r="AC91" s="407"/>
    </row>
    <row r="92" spans="1:29" s="381" customFormat="1" ht="66" x14ac:dyDescent="0.25">
      <c r="A92" s="463"/>
      <c r="B92" s="980">
        <f>IFERROR(LOOKUP(2,1/ISNUMBER(SEARCH('[96]Kode Barang'!$I$2:$I$44,I92)),'[96]Kode Barang'!$B$2:$B$44),"")</f>
        <v>1</v>
      </c>
      <c r="C92" s="980">
        <f>IFERROR(LOOKUP(2,1/ISNUMBER(SEARCH('[96]Kode Barang'!$I$2:$I$44,I92)),'[96]Kode Barang'!$C$2:$C$44),"")</f>
        <v>1</v>
      </c>
      <c r="D92" s="980">
        <f>IFERROR(LOOKUP(2,1/ISNUMBER(SEARCH('[96]Kode Barang'!$I$2:$I$44,I92)),'[96]Kode Barang'!$D$2:$D$44),"")</f>
        <v>7</v>
      </c>
      <c r="E92" s="980">
        <f>IFERROR(LOOKUP(2,1/ISNUMBER(SEARCH('[96]Kode Barang'!$I$2:$I$44,I92)),'[96]Kode Barang'!$E$2:$E$44),"")</f>
        <v>1</v>
      </c>
      <c r="F92" s="980">
        <f>IFERROR(LOOKUP(2,1/ISNUMBER(SEARCH('[96]Kode Barang'!$I$2:$I$44,I92)),'[96]Kode Barang'!$F$2:$F$44),"")</f>
        <v>3</v>
      </c>
      <c r="G92" s="980">
        <f>IFERROR(LOOKUP(2,1/ISNUMBER(SEARCH('[96]Kode Barang'!$I$2:$I$44,I92)),'[96]Kode Barang'!$G$2:$G$44),"")</f>
        <v>1</v>
      </c>
      <c r="H92" s="980">
        <f>IFERROR(LOOKUP(2,1/ISNUMBER(SEARCH('[96]Kode Barang'!$I$2:$I$44,I92)),'[96]Kode Barang'!$H$2:$H$44),"")</f>
        <v>11</v>
      </c>
      <c r="I92" s="1011" t="s">
        <v>902</v>
      </c>
      <c r="J92" s="545"/>
      <c r="K92" s="483"/>
      <c r="L92" s="546">
        <v>3</v>
      </c>
      <c r="M92" s="540" t="s">
        <v>933</v>
      </c>
      <c r="N92" s="547">
        <v>23600</v>
      </c>
      <c r="O92" s="426">
        <f t="shared" si="28"/>
        <v>70800</v>
      </c>
      <c r="P92" s="426">
        <v>0</v>
      </c>
      <c r="Q92" s="426">
        <f t="shared" ref="Q92:Q94" si="31">O92+P92</f>
        <v>70800</v>
      </c>
      <c r="R92" s="426">
        <f t="shared" ref="R92:R94" si="32">Q92/L92</f>
        <v>23600</v>
      </c>
      <c r="S92" s="427" t="s">
        <v>974</v>
      </c>
      <c r="T92" s="429" t="s">
        <v>1136</v>
      </c>
      <c r="U92" s="444" t="s">
        <v>556</v>
      </c>
      <c r="V92" s="425" t="s">
        <v>555</v>
      </c>
      <c r="W92" s="482" t="s">
        <v>1137</v>
      </c>
      <c r="X92" s="448" t="s">
        <v>624</v>
      </c>
      <c r="Y92" s="429" t="s">
        <v>929</v>
      </c>
      <c r="Z92" s="429" t="s">
        <v>1138</v>
      </c>
      <c r="AA92" s="431" t="s">
        <v>1139</v>
      </c>
      <c r="AC92" s="407"/>
    </row>
    <row r="93" spans="1:29" s="381" customFormat="1" ht="66" x14ac:dyDescent="0.25">
      <c r="A93" s="463"/>
      <c r="B93" s="980">
        <f>IFERROR(LOOKUP(2,1/ISNUMBER(SEARCH('[96]Kode Barang'!$I$2:$I$44,I93)),'[96]Kode Barang'!$B$2:$B$44),"")</f>
        <v>1</v>
      </c>
      <c r="C93" s="980">
        <f>IFERROR(LOOKUP(2,1/ISNUMBER(SEARCH('[96]Kode Barang'!$I$2:$I$44,I93)),'[96]Kode Barang'!$C$2:$C$44),"")</f>
        <v>1</v>
      </c>
      <c r="D93" s="980">
        <f>IFERROR(LOOKUP(2,1/ISNUMBER(SEARCH('[96]Kode Barang'!$I$2:$I$44,I93)),'[96]Kode Barang'!$D$2:$D$44),"")</f>
        <v>7</v>
      </c>
      <c r="E93" s="980">
        <f>IFERROR(LOOKUP(2,1/ISNUMBER(SEARCH('[96]Kode Barang'!$I$2:$I$44,I93)),'[96]Kode Barang'!$E$2:$E$44),"")</f>
        <v>1</v>
      </c>
      <c r="F93" s="980">
        <f>IFERROR(LOOKUP(2,1/ISNUMBER(SEARCH('[96]Kode Barang'!$I$2:$I$44,I93)),'[96]Kode Barang'!$F$2:$F$44),"")</f>
        <v>3</v>
      </c>
      <c r="G93" s="980">
        <f>IFERROR(LOOKUP(2,1/ISNUMBER(SEARCH('[96]Kode Barang'!$I$2:$I$44,I93)),'[96]Kode Barang'!$G$2:$G$44),"")</f>
        <v>1</v>
      </c>
      <c r="H93" s="980">
        <f>IFERROR(LOOKUP(2,1/ISNUMBER(SEARCH('[96]Kode Barang'!$I$2:$I$44,I93)),'[96]Kode Barang'!$H$2:$H$44),"")</f>
        <v>6</v>
      </c>
      <c r="I93" s="1011" t="s">
        <v>889</v>
      </c>
      <c r="J93" s="545"/>
      <c r="K93" s="483"/>
      <c r="L93" s="546">
        <v>10</v>
      </c>
      <c r="M93" s="540" t="s">
        <v>18</v>
      </c>
      <c r="N93" s="547">
        <v>6000</v>
      </c>
      <c r="O93" s="426">
        <f t="shared" si="28"/>
        <v>60000</v>
      </c>
      <c r="P93" s="426">
        <v>0</v>
      </c>
      <c r="Q93" s="426">
        <f t="shared" si="31"/>
        <v>60000</v>
      </c>
      <c r="R93" s="426">
        <f t="shared" si="32"/>
        <v>6000</v>
      </c>
      <c r="S93" s="427" t="s">
        <v>974</v>
      </c>
      <c r="T93" s="429" t="s">
        <v>1136</v>
      </c>
      <c r="U93" s="444" t="s">
        <v>556</v>
      </c>
      <c r="V93" s="425" t="s">
        <v>555</v>
      </c>
      <c r="W93" s="482" t="s">
        <v>1137</v>
      </c>
      <c r="X93" s="448" t="s">
        <v>624</v>
      </c>
      <c r="Y93" s="429" t="s">
        <v>929</v>
      </c>
      <c r="Z93" s="429" t="s">
        <v>1138</v>
      </c>
      <c r="AA93" s="431" t="s">
        <v>1139</v>
      </c>
      <c r="AC93" s="407"/>
    </row>
    <row r="94" spans="1:29" s="381" customFormat="1" ht="66" x14ac:dyDescent="0.25">
      <c r="A94" s="463"/>
      <c r="B94" s="980">
        <f>IFERROR(LOOKUP(2,1/ISNUMBER(SEARCH('[96]Kode Barang'!$I$2:$I$44,I94)),'[96]Kode Barang'!$B$2:$B$44),"")</f>
        <v>1</v>
      </c>
      <c r="C94" s="980">
        <f>IFERROR(LOOKUP(2,1/ISNUMBER(SEARCH('[96]Kode Barang'!$I$2:$I$44,I94)),'[96]Kode Barang'!$C$2:$C$44),"")</f>
        <v>1</v>
      </c>
      <c r="D94" s="980">
        <f>IFERROR(LOOKUP(2,1/ISNUMBER(SEARCH('[96]Kode Barang'!$I$2:$I$44,I94)),'[96]Kode Barang'!$D$2:$D$44),"")</f>
        <v>7</v>
      </c>
      <c r="E94" s="980">
        <f>IFERROR(LOOKUP(2,1/ISNUMBER(SEARCH('[96]Kode Barang'!$I$2:$I$44,I94)),'[96]Kode Barang'!$E$2:$E$44),"")</f>
        <v>1</v>
      </c>
      <c r="F94" s="980">
        <f>IFERROR(LOOKUP(2,1/ISNUMBER(SEARCH('[96]Kode Barang'!$I$2:$I$44,I94)),'[96]Kode Barang'!$F$2:$F$44),"")</f>
        <v>3</v>
      </c>
      <c r="G94" s="980">
        <f>IFERROR(LOOKUP(2,1/ISNUMBER(SEARCH('[96]Kode Barang'!$I$2:$I$44,I94)),'[96]Kode Barang'!$G$2:$G$44),"")</f>
        <v>1</v>
      </c>
      <c r="H94" s="980">
        <f>IFERROR(LOOKUP(2,1/ISNUMBER(SEARCH('[96]Kode Barang'!$I$2:$I$44,I94)),'[96]Kode Barang'!$H$2:$H$44),"")</f>
        <v>6</v>
      </c>
      <c r="I94" s="1011" t="s">
        <v>884</v>
      </c>
      <c r="J94" s="545"/>
      <c r="K94" s="483"/>
      <c r="L94" s="546">
        <v>10</v>
      </c>
      <c r="M94" s="540" t="s">
        <v>18</v>
      </c>
      <c r="N94" s="547">
        <v>3600</v>
      </c>
      <c r="O94" s="426">
        <f t="shared" si="28"/>
        <v>36000</v>
      </c>
      <c r="P94" s="426">
        <v>0</v>
      </c>
      <c r="Q94" s="426">
        <f t="shared" si="31"/>
        <v>36000</v>
      </c>
      <c r="R94" s="426">
        <f t="shared" si="32"/>
        <v>3600</v>
      </c>
      <c r="S94" s="427" t="s">
        <v>974</v>
      </c>
      <c r="T94" s="429" t="s">
        <v>1136</v>
      </c>
      <c r="U94" s="444" t="s">
        <v>556</v>
      </c>
      <c r="V94" s="425" t="s">
        <v>555</v>
      </c>
      <c r="W94" s="482" t="s">
        <v>1137</v>
      </c>
      <c r="X94" s="448" t="s">
        <v>624</v>
      </c>
      <c r="Y94" s="429" t="s">
        <v>929</v>
      </c>
      <c r="Z94" s="429" t="s">
        <v>1138</v>
      </c>
      <c r="AA94" s="431" t="s">
        <v>1139</v>
      </c>
      <c r="AC94" s="407"/>
    </row>
    <row r="95" spans="1:29" s="381" customFormat="1" ht="66" x14ac:dyDescent="0.25">
      <c r="A95" s="463"/>
      <c r="B95" s="980">
        <f>IFERROR(LOOKUP(2,1/ISNUMBER(SEARCH('[96]Kode Barang'!$I$2:$I$44,I95)),'[96]Kode Barang'!$B$2:$B$44),"")</f>
        <v>1</v>
      </c>
      <c r="C95" s="980">
        <f>IFERROR(LOOKUP(2,1/ISNUMBER(SEARCH('[96]Kode Barang'!$I$2:$I$44,I95)),'[96]Kode Barang'!$C$2:$C$44),"")</f>
        <v>1</v>
      </c>
      <c r="D95" s="980">
        <f>IFERROR(LOOKUP(2,1/ISNUMBER(SEARCH('[96]Kode Barang'!$I$2:$I$44,I95)),'[96]Kode Barang'!$D$2:$D$44),"")</f>
        <v>7</v>
      </c>
      <c r="E95" s="980">
        <f>IFERROR(LOOKUP(2,1/ISNUMBER(SEARCH('[96]Kode Barang'!$I$2:$I$44,I95)),'[96]Kode Barang'!$E$2:$E$44),"")</f>
        <v>1</v>
      </c>
      <c r="F95" s="980">
        <f>IFERROR(LOOKUP(2,1/ISNUMBER(SEARCH('[96]Kode Barang'!$I$2:$I$44,I95)),'[96]Kode Barang'!$F$2:$F$44),"")</f>
        <v>3</v>
      </c>
      <c r="G95" s="980">
        <f>IFERROR(LOOKUP(2,1/ISNUMBER(SEARCH('[96]Kode Barang'!$I$2:$I$44,I95)),'[96]Kode Barang'!$G$2:$G$44),"")</f>
        <v>1</v>
      </c>
      <c r="H95" s="980">
        <f>IFERROR(LOOKUP(2,1/ISNUMBER(SEARCH('[96]Kode Barang'!$I$2:$I$44,I95)),'[96]Kode Barang'!$H$2:$H$44),"")</f>
        <v>6</v>
      </c>
      <c r="I95" s="1011" t="s">
        <v>811</v>
      </c>
      <c r="J95" s="545"/>
      <c r="K95" s="483"/>
      <c r="L95" s="546">
        <v>2</v>
      </c>
      <c r="M95" s="540" t="s">
        <v>18</v>
      </c>
      <c r="N95" s="547">
        <v>29500</v>
      </c>
      <c r="O95" s="426">
        <f t="shared" si="28"/>
        <v>59000</v>
      </c>
      <c r="P95" s="426"/>
      <c r="Q95" s="426">
        <f t="shared" ref="Q95:Q122" si="33">O95+P95</f>
        <v>59000</v>
      </c>
      <c r="R95" s="426">
        <f t="shared" ref="R95:R122" si="34">Q95/L95</f>
        <v>29500</v>
      </c>
      <c r="S95" s="427" t="s">
        <v>994</v>
      </c>
      <c r="T95" s="429" t="s">
        <v>1141</v>
      </c>
      <c r="U95" s="444" t="s">
        <v>556</v>
      </c>
      <c r="V95" s="425" t="s">
        <v>555</v>
      </c>
      <c r="W95" s="482" t="s">
        <v>1142</v>
      </c>
      <c r="X95" s="448" t="s">
        <v>624</v>
      </c>
      <c r="Y95" s="429" t="s">
        <v>929</v>
      </c>
      <c r="Z95" s="429" t="s">
        <v>1143</v>
      </c>
      <c r="AA95" s="431" t="s">
        <v>1139</v>
      </c>
      <c r="AC95" s="407"/>
    </row>
    <row r="96" spans="1:29" s="381" customFormat="1" ht="66" x14ac:dyDescent="0.25">
      <c r="A96" s="463"/>
      <c r="B96" s="980">
        <f>IFERROR(LOOKUP(2,1/ISNUMBER(SEARCH('[96]Kode Barang'!$I$2:$I$44,I96)),'[96]Kode Barang'!$B$2:$B$44),"")</f>
        <v>1</v>
      </c>
      <c r="C96" s="980">
        <f>IFERROR(LOOKUP(2,1/ISNUMBER(SEARCH('[96]Kode Barang'!$I$2:$I$44,I96)),'[96]Kode Barang'!$C$2:$C$44),"")</f>
        <v>1</v>
      </c>
      <c r="D96" s="980">
        <f>IFERROR(LOOKUP(2,1/ISNUMBER(SEARCH('[96]Kode Barang'!$I$2:$I$44,I96)),'[96]Kode Barang'!$D$2:$D$44),"")</f>
        <v>7</v>
      </c>
      <c r="E96" s="980">
        <f>IFERROR(LOOKUP(2,1/ISNUMBER(SEARCH('[96]Kode Barang'!$I$2:$I$44,I96)),'[96]Kode Barang'!$E$2:$E$44),"")</f>
        <v>1</v>
      </c>
      <c r="F96" s="980">
        <f>IFERROR(LOOKUP(2,1/ISNUMBER(SEARCH('[96]Kode Barang'!$I$2:$I$44,I96)),'[96]Kode Barang'!$F$2:$F$44),"")</f>
        <v>3</v>
      </c>
      <c r="G96" s="980">
        <f>IFERROR(LOOKUP(2,1/ISNUMBER(SEARCH('[96]Kode Barang'!$I$2:$I$44,I96)),'[96]Kode Barang'!$G$2:$G$44),"")</f>
        <v>1</v>
      </c>
      <c r="H96" s="980">
        <f>IFERROR(LOOKUP(2,1/ISNUMBER(SEARCH('[96]Kode Barang'!$I$2:$I$44,I96)),'[96]Kode Barang'!$H$2:$H$44),"")</f>
        <v>10</v>
      </c>
      <c r="I96" s="1011" t="s">
        <v>784</v>
      </c>
      <c r="J96" s="545"/>
      <c r="K96" s="483"/>
      <c r="L96" s="546">
        <v>1</v>
      </c>
      <c r="M96" s="540" t="s">
        <v>525</v>
      </c>
      <c r="N96" s="547">
        <v>28900</v>
      </c>
      <c r="O96" s="426">
        <f t="shared" si="28"/>
        <v>28900</v>
      </c>
      <c r="P96" s="426"/>
      <c r="Q96" s="426">
        <f t="shared" si="33"/>
        <v>28900</v>
      </c>
      <c r="R96" s="426">
        <f t="shared" si="34"/>
        <v>28900</v>
      </c>
      <c r="S96" s="427" t="s">
        <v>994</v>
      </c>
      <c r="T96" s="429" t="s">
        <v>1141</v>
      </c>
      <c r="U96" s="444" t="s">
        <v>556</v>
      </c>
      <c r="V96" s="425" t="s">
        <v>555</v>
      </c>
      <c r="W96" s="482" t="s">
        <v>1142</v>
      </c>
      <c r="X96" s="448" t="s">
        <v>624</v>
      </c>
      <c r="Y96" s="429" t="s">
        <v>929</v>
      </c>
      <c r="Z96" s="429" t="s">
        <v>1143</v>
      </c>
      <c r="AA96" s="431" t="s">
        <v>1139</v>
      </c>
      <c r="AC96" s="407"/>
    </row>
    <row r="97" spans="1:29" s="381" customFormat="1" ht="66" x14ac:dyDescent="0.25">
      <c r="A97" s="463"/>
      <c r="B97" s="980">
        <f>IFERROR(LOOKUP(2,1/ISNUMBER(SEARCH('[96]Kode Barang'!$I$2:$I$44,I97)),'[96]Kode Barang'!$B$2:$B$44),"")</f>
        <v>1</v>
      </c>
      <c r="C97" s="980">
        <f>IFERROR(LOOKUP(2,1/ISNUMBER(SEARCH('[96]Kode Barang'!$I$2:$I$44,I97)),'[96]Kode Barang'!$C$2:$C$44),"")</f>
        <v>1</v>
      </c>
      <c r="D97" s="980">
        <f>IFERROR(LOOKUP(2,1/ISNUMBER(SEARCH('[96]Kode Barang'!$I$2:$I$44,I97)),'[96]Kode Barang'!$D$2:$D$44),"")</f>
        <v>7</v>
      </c>
      <c r="E97" s="980">
        <f>IFERROR(LOOKUP(2,1/ISNUMBER(SEARCH('[96]Kode Barang'!$I$2:$I$44,I97)),'[96]Kode Barang'!$E$2:$E$44),"")</f>
        <v>1</v>
      </c>
      <c r="F97" s="980">
        <f>IFERROR(LOOKUP(2,1/ISNUMBER(SEARCH('[96]Kode Barang'!$I$2:$I$44,I97)),'[96]Kode Barang'!$F$2:$F$44),"")</f>
        <v>3</v>
      </c>
      <c r="G97" s="980">
        <f>IFERROR(LOOKUP(2,1/ISNUMBER(SEARCH('[96]Kode Barang'!$I$2:$I$44,I97)),'[96]Kode Barang'!$G$2:$G$44),"")</f>
        <v>1</v>
      </c>
      <c r="H97" s="980">
        <f>IFERROR(LOOKUP(2,1/ISNUMBER(SEARCH('[96]Kode Barang'!$I$2:$I$44,I97)),'[96]Kode Barang'!$H$2:$H$44),"")</f>
        <v>3</v>
      </c>
      <c r="I97" s="1011" t="s">
        <v>702</v>
      </c>
      <c r="J97" s="545"/>
      <c r="K97" s="483"/>
      <c r="L97" s="546">
        <v>2</v>
      </c>
      <c r="M97" s="540" t="s">
        <v>7</v>
      </c>
      <c r="N97" s="547">
        <v>47100</v>
      </c>
      <c r="O97" s="426">
        <f t="shared" si="28"/>
        <v>94200</v>
      </c>
      <c r="P97" s="426"/>
      <c r="Q97" s="426">
        <f t="shared" si="33"/>
        <v>94200</v>
      </c>
      <c r="R97" s="426">
        <f t="shared" si="34"/>
        <v>47100</v>
      </c>
      <c r="S97" s="427" t="s">
        <v>994</v>
      </c>
      <c r="T97" s="429" t="s">
        <v>1141</v>
      </c>
      <c r="U97" s="444" t="s">
        <v>556</v>
      </c>
      <c r="V97" s="425" t="s">
        <v>555</v>
      </c>
      <c r="W97" s="482" t="s">
        <v>1142</v>
      </c>
      <c r="X97" s="448" t="s">
        <v>624</v>
      </c>
      <c r="Y97" s="429" t="s">
        <v>929</v>
      </c>
      <c r="Z97" s="429" t="s">
        <v>1143</v>
      </c>
      <c r="AA97" s="431" t="s">
        <v>1139</v>
      </c>
      <c r="AC97" s="407"/>
    </row>
    <row r="98" spans="1:29" s="381" customFormat="1" ht="66" x14ac:dyDescent="0.25">
      <c r="A98" s="463"/>
      <c r="B98" s="980">
        <f>IFERROR(LOOKUP(2,1/ISNUMBER(SEARCH('[96]Kode Barang'!$I$2:$I$44,I98)),'[96]Kode Barang'!$B$2:$B$44),"")</f>
        <v>1</v>
      </c>
      <c r="C98" s="980">
        <f>IFERROR(LOOKUP(2,1/ISNUMBER(SEARCH('[96]Kode Barang'!$I$2:$I$44,I98)),'[96]Kode Barang'!$C$2:$C$44),"")</f>
        <v>1</v>
      </c>
      <c r="D98" s="980">
        <f>IFERROR(LOOKUP(2,1/ISNUMBER(SEARCH('[96]Kode Barang'!$I$2:$I$44,I98)),'[96]Kode Barang'!$D$2:$D$44),"")</f>
        <v>7</v>
      </c>
      <c r="E98" s="980">
        <f>IFERROR(LOOKUP(2,1/ISNUMBER(SEARCH('[96]Kode Barang'!$I$2:$I$44,I98)),'[96]Kode Barang'!$E$2:$E$44),"")</f>
        <v>1</v>
      </c>
      <c r="F98" s="980">
        <f>IFERROR(LOOKUP(2,1/ISNUMBER(SEARCH('[96]Kode Barang'!$I$2:$I$44,I98)),'[96]Kode Barang'!$F$2:$F$44),"")</f>
        <v>3</v>
      </c>
      <c r="G98" s="980">
        <f>IFERROR(LOOKUP(2,1/ISNUMBER(SEARCH('[96]Kode Barang'!$I$2:$I$44,I98)),'[96]Kode Barang'!$G$2:$G$44),"")</f>
        <v>1</v>
      </c>
      <c r="H98" s="980">
        <f>IFERROR(LOOKUP(2,1/ISNUMBER(SEARCH('[96]Kode Barang'!$I$2:$I$44,I98)),'[96]Kode Barang'!$H$2:$H$44),"")</f>
        <v>6</v>
      </c>
      <c r="I98" s="1011" t="s">
        <v>992</v>
      </c>
      <c r="J98" s="545"/>
      <c r="K98" s="483"/>
      <c r="L98" s="546">
        <v>1</v>
      </c>
      <c r="M98" s="540" t="s">
        <v>18</v>
      </c>
      <c r="N98" s="547">
        <v>17700</v>
      </c>
      <c r="O98" s="426">
        <f t="shared" si="28"/>
        <v>17700</v>
      </c>
      <c r="P98" s="426"/>
      <c r="Q98" s="426">
        <f t="shared" si="33"/>
        <v>17700</v>
      </c>
      <c r="R98" s="426">
        <f t="shared" si="34"/>
        <v>17700</v>
      </c>
      <c r="S98" s="427" t="s">
        <v>994</v>
      </c>
      <c r="T98" s="429" t="s">
        <v>1141</v>
      </c>
      <c r="U98" s="444" t="s">
        <v>556</v>
      </c>
      <c r="V98" s="425" t="s">
        <v>555</v>
      </c>
      <c r="W98" s="482" t="s">
        <v>1142</v>
      </c>
      <c r="X98" s="448" t="s">
        <v>624</v>
      </c>
      <c r="Y98" s="429" t="s">
        <v>929</v>
      </c>
      <c r="Z98" s="429" t="s">
        <v>1143</v>
      </c>
      <c r="AA98" s="431" t="s">
        <v>1139</v>
      </c>
      <c r="AC98" s="407"/>
    </row>
    <row r="99" spans="1:29" s="381" customFormat="1" ht="66" x14ac:dyDescent="0.25">
      <c r="A99" s="463"/>
      <c r="B99" s="980">
        <f>IFERROR(LOOKUP(2,1/ISNUMBER(SEARCH('[96]Kode Barang'!$I$2:$I$44,I99)),'[96]Kode Barang'!$B$2:$B$44),"")</f>
        <v>1</v>
      </c>
      <c r="C99" s="980">
        <f>IFERROR(LOOKUP(2,1/ISNUMBER(SEARCH('[96]Kode Barang'!$I$2:$I$44,I99)),'[96]Kode Barang'!$C$2:$C$44),"")</f>
        <v>1</v>
      </c>
      <c r="D99" s="980">
        <f>IFERROR(LOOKUP(2,1/ISNUMBER(SEARCH('[96]Kode Barang'!$I$2:$I$44,I99)),'[96]Kode Barang'!$D$2:$D$44),"")</f>
        <v>7</v>
      </c>
      <c r="E99" s="980">
        <f>IFERROR(LOOKUP(2,1/ISNUMBER(SEARCH('[96]Kode Barang'!$I$2:$I$44,I99)),'[96]Kode Barang'!$E$2:$E$44),"")</f>
        <v>1</v>
      </c>
      <c r="F99" s="980">
        <f>IFERROR(LOOKUP(2,1/ISNUMBER(SEARCH('[96]Kode Barang'!$I$2:$I$44,I99)),'[96]Kode Barang'!$F$2:$F$44),"")</f>
        <v>3</v>
      </c>
      <c r="G99" s="980">
        <f>IFERROR(LOOKUP(2,1/ISNUMBER(SEARCH('[96]Kode Barang'!$I$2:$I$44,I99)),'[96]Kode Barang'!$G$2:$G$44),"")</f>
        <v>1</v>
      </c>
      <c r="H99" s="980">
        <f>IFERROR(LOOKUP(2,1/ISNUMBER(SEARCH('[96]Kode Barang'!$I$2:$I$44,I99)),'[96]Kode Barang'!$H$2:$H$44),"")</f>
        <v>6</v>
      </c>
      <c r="I99" s="1011" t="s">
        <v>886</v>
      </c>
      <c r="J99" s="545"/>
      <c r="K99" s="483"/>
      <c r="L99" s="546">
        <v>2</v>
      </c>
      <c r="M99" s="540" t="s">
        <v>18</v>
      </c>
      <c r="N99" s="547">
        <v>10400</v>
      </c>
      <c r="O99" s="426">
        <f t="shared" si="28"/>
        <v>20800</v>
      </c>
      <c r="P99" s="426"/>
      <c r="Q99" s="426">
        <f t="shared" si="33"/>
        <v>20800</v>
      </c>
      <c r="R99" s="426">
        <f t="shared" si="34"/>
        <v>10400</v>
      </c>
      <c r="S99" s="427" t="s">
        <v>994</v>
      </c>
      <c r="T99" s="429" t="s">
        <v>1141</v>
      </c>
      <c r="U99" s="444" t="s">
        <v>556</v>
      </c>
      <c r="V99" s="425" t="s">
        <v>555</v>
      </c>
      <c r="W99" s="482" t="s">
        <v>1142</v>
      </c>
      <c r="X99" s="448" t="s">
        <v>624</v>
      </c>
      <c r="Y99" s="429" t="s">
        <v>929</v>
      </c>
      <c r="Z99" s="429" t="s">
        <v>1143</v>
      </c>
      <c r="AA99" s="431" t="s">
        <v>1139</v>
      </c>
      <c r="AC99" s="407"/>
    </row>
    <row r="100" spans="1:29" s="381" customFormat="1" ht="66" x14ac:dyDescent="0.25">
      <c r="A100" s="463"/>
      <c r="B100" s="980">
        <f>IFERROR(LOOKUP(2,1/ISNUMBER(SEARCH('[96]Kode Barang'!$I$2:$I$44,I100)),'[96]Kode Barang'!$B$2:$B$44),"")</f>
        <v>1</v>
      </c>
      <c r="C100" s="980">
        <f>IFERROR(LOOKUP(2,1/ISNUMBER(SEARCH('[96]Kode Barang'!$I$2:$I$44,I100)),'[96]Kode Barang'!$C$2:$C$44),"")</f>
        <v>1</v>
      </c>
      <c r="D100" s="980">
        <f>IFERROR(LOOKUP(2,1/ISNUMBER(SEARCH('[96]Kode Barang'!$I$2:$I$44,I100)),'[96]Kode Barang'!$D$2:$D$44),"")</f>
        <v>7</v>
      </c>
      <c r="E100" s="980">
        <f>IFERROR(LOOKUP(2,1/ISNUMBER(SEARCH('[96]Kode Barang'!$I$2:$I$44,I100)),'[96]Kode Barang'!$E$2:$E$44),"")</f>
        <v>1</v>
      </c>
      <c r="F100" s="980">
        <f>IFERROR(LOOKUP(2,1/ISNUMBER(SEARCH('[96]Kode Barang'!$I$2:$I$44,I100)),'[96]Kode Barang'!$F$2:$F$44),"")</f>
        <v>3</v>
      </c>
      <c r="G100" s="980">
        <f>IFERROR(LOOKUP(2,1/ISNUMBER(SEARCH('[96]Kode Barang'!$I$2:$I$44,I100)),'[96]Kode Barang'!$G$2:$G$44),"")</f>
        <v>1</v>
      </c>
      <c r="H100" s="980">
        <f>IFERROR(LOOKUP(2,1/ISNUMBER(SEARCH('[96]Kode Barang'!$I$2:$I$44,I100)),'[96]Kode Barang'!$H$2:$H$44),"")</f>
        <v>6</v>
      </c>
      <c r="I100" s="1011" t="s">
        <v>932</v>
      </c>
      <c r="J100" s="545"/>
      <c r="K100" s="483"/>
      <c r="L100" s="546">
        <v>2</v>
      </c>
      <c r="M100" s="540" t="s">
        <v>18</v>
      </c>
      <c r="N100" s="547">
        <v>17700</v>
      </c>
      <c r="O100" s="426">
        <f t="shared" si="28"/>
        <v>35400</v>
      </c>
      <c r="P100" s="426"/>
      <c r="Q100" s="426">
        <f t="shared" si="33"/>
        <v>35400</v>
      </c>
      <c r="R100" s="426">
        <f t="shared" si="34"/>
        <v>17700</v>
      </c>
      <c r="S100" s="427" t="s">
        <v>994</v>
      </c>
      <c r="T100" s="429" t="s">
        <v>1141</v>
      </c>
      <c r="U100" s="444" t="s">
        <v>556</v>
      </c>
      <c r="V100" s="425" t="s">
        <v>555</v>
      </c>
      <c r="W100" s="482" t="s">
        <v>1142</v>
      </c>
      <c r="X100" s="448" t="s">
        <v>624</v>
      </c>
      <c r="Y100" s="429" t="s">
        <v>929</v>
      </c>
      <c r="Z100" s="429" t="s">
        <v>1143</v>
      </c>
      <c r="AA100" s="431" t="s">
        <v>1139</v>
      </c>
      <c r="AC100" s="407"/>
    </row>
    <row r="101" spans="1:29" s="381" customFormat="1" ht="66" x14ac:dyDescent="0.25">
      <c r="A101" s="463"/>
      <c r="B101" s="980">
        <f>IFERROR(LOOKUP(2,1/ISNUMBER(SEARCH('[96]Kode Barang'!$I$2:$I$44,I101)),'[96]Kode Barang'!$B$2:$B$44),"")</f>
        <v>1</v>
      </c>
      <c r="C101" s="980">
        <f>IFERROR(LOOKUP(2,1/ISNUMBER(SEARCH('[96]Kode Barang'!$I$2:$I$44,I101)),'[96]Kode Barang'!$C$2:$C$44),"")</f>
        <v>1</v>
      </c>
      <c r="D101" s="980">
        <f>IFERROR(LOOKUP(2,1/ISNUMBER(SEARCH('[96]Kode Barang'!$I$2:$I$44,I101)),'[96]Kode Barang'!$D$2:$D$44),"")</f>
        <v>7</v>
      </c>
      <c r="E101" s="980">
        <f>IFERROR(LOOKUP(2,1/ISNUMBER(SEARCH('[96]Kode Barang'!$I$2:$I$44,I101)),'[96]Kode Barang'!$E$2:$E$44),"")</f>
        <v>1</v>
      </c>
      <c r="F101" s="980">
        <f>IFERROR(LOOKUP(2,1/ISNUMBER(SEARCH('[96]Kode Barang'!$I$2:$I$44,I101)),'[96]Kode Barang'!$F$2:$F$44),"")</f>
        <v>3</v>
      </c>
      <c r="G101" s="980">
        <f>IFERROR(LOOKUP(2,1/ISNUMBER(SEARCH('[96]Kode Barang'!$I$2:$I$44,I101)),'[96]Kode Barang'!$G$2:$G$44),"")</f>
        <v>7</v>
      </c>
      <c r="H101" s="980">
        <f>IFERROR(LOOKUP(2,1/ISNUMBER(SEARCH('[96]Kode Barang'!$I$2:$I$44,I101)),'[96]Kode Barang'!$H$2:$H$44),"")</f>
        <v>2</v>
      </c>
      <c r="I101" s="1011" t="s">
        <v>1140</v>
      </c>
      <c r="J101" s="545"/>
      <c r="K101" s="483"/>
      <c r="L101" s="546">
        <v>1</v>
      </c>
      <c r="M101" s="540" t="s">
        <v>18</v>
      </c>
      <c r="N101" s="547">
        <v>17700</v>
      </c>
      <c r="O101" s="426">
        <f t="shared" si="28"/>
        <v>17700</v>
      </c>
      <c r="P101" s="426"/>
      <c r="Q101" s="426">
        <f t="shared" si="33"/>
        <v>17700</v>
      </c>
      <c r="R101" s="426">
        <f t="shared" si="34"/>
        <v>17700</v>
      </c>
      <c r="S101" s="427" t="s">
        <v>994</v>
      </c>
      <c r="T101" s="429" t="s">
        <v>1141</v>
      </c>
      <c r="U101" s="444" t="s">
        <v>556</v>
      </c>
      <c r="V101" s="425" t="s">
        <v>555</v>
      </c>
      <c r="W101" s="482" t="s">
        <v>1142</v>
      </c>
      <c r="X101" s="448" t="s">
        <v>624</v>
      </c>
      <c r="Y101" s="429" t="s">
        <v>929</v>
      </c>
      <c r="Z101" s="429" t="s">
        <v>1143</v>
      </c>
      <c r="AA101" s="431" t="s">
        <v>1139</v>
      </c>
      <c r="AC101" s="407"/>
    </row>
    <row r="102" spans="1:29" s="381" customFormat="1" ht="52.8" x14ac:dyDescent="0.25">
      <c r="A102" s="463"/>
      <c r="B102" s="980">
        <f>IFERROR(LOOKUP(2,1/ISNUMBER(SEARCH('[96]Kode Barang'!$I$2:$I$44,I102)),'[96]Kode Barang'!$B$2:$B$44),"")</f>
        <v>1</v>
      </c>
      <c r="C102" s="980">
        <f>IFERROR(LOOKUP(2,1/ISNUMBER(SEARCH('[96]Kode Barang'!$I$2:$I$44,I102)),'[96]Kode Barang'!$C$2:$C$44),"")</f>
        <v>1</v>
      </c>
      <c r="D102" s="980">
        <f>IFERROR(LOOKUP(2,1/ISNUMBER(SEARCH('[96]Kode Barang'!$I$2:$I$44,I102)),'[96]Kode Barang'!$D$2:$D$44),"")</f>
        <v>7</v>
      </c>
      <c r="E102" s="980">
        <f>IFERROR(LOOKUP(2,1/ISNUMBER(SEARCH('[96]Kode Barang'!$I$2:$I$44,I102)),'[96]Kode Barang'!$E$2:$E$44),"")</f>
        <v>1</v>
      </c>
      <c r="F102" s="980">
        <f>IFERROR(LOOKUP(2,1/ISNUMBER(SEARCH('[96]Kode Barang'!$I$2:$I$44,I102)),'[96]Kode Barang'!$F$2:$F$44),"")</f>
        <v>3</v>
      </c>
      <c r="G102" s="980">
        <f>IFERROR(LOOKUP(2,1/ISNUMBER(SEARCH('[96]Kode Barang'!$I$2:$I$44,I102)),'[96]Kode Barang'!$G$2:$G$44),"")</f>
        <v>1</v>
      </c>
      <c r="H102" s="980">
        <f>IFERROR(LOOKUP(2,1/ISNUMBER(SEARCH('[96]Kode Barang'!$I$2:$I$44,I102)),'[96]Kode Barang'!$H$2:$H$44),"")</f>
        <v>3</v>
      </c>
      <c r="I102" s="1011" t="s">
        <v>702</v>
      </c>
      <c r="J102" s="545"/>
      <c r="K102" s="483"/>
      <c r="L102" s="546">
        <v>10</v>
      </c>
      <c r="M102" s="540" t="s">
        <v>7</v>
      </c>
      <c r="N102" s="547">
        <v>26800</v>
      </c>
      <c r="O102" s="426">
        <f t="shared" si="28"/>
        <v>268000</v>
      </c>
      <c r="P102" s="426"/>
      <c r="Q102" s="426">
        <f t="shared" si="33"/>
        <v>268000</v>
      </c>
      <c r="R102" s="426">
        <f t="shared" si="34"/>
        <v>26800</v>
      </c>
      <c r="S102" s="427" t="s">
        <v>572</v>
      </c>
      <c r="T102" s="429" t="s">
        <v>986</v>
      </c>
      <c r="U102" s="444" t="s">
        <v>556</v>
      </c>
      <c r="V102" s="425" t="s">
        <v>555</v>
      </c>
      <c r="W102" s="482" t="s">
        <v>1103</v>
      </c>
      <c r="X102" s="448" t="s">
        <v>624</v>
      </c>
      <c r="Y102" s="429" t="s">
        <v>817</v>
      </c>
      <c r="Z102" s="429" t="s">
        <v>1148</v>
      </c>
      <c r="AA102" s="431" t="s">
        <v>60</v>
      </c>
      <c r="AC102" s="407"/>
    </row>
    <row r="103" spans="1:29" s="381" customFormat="1" ht="52.8" x14ac:dyDescent="0.25">
      <c r="A103" s="463"/>
      <c r="B103" s="980">
        <f>IFERROR(LOOKUP(2,1/ISNUMBER(SEARCH('[96]Kode Barang'!$I$2:$I$44,I103)),'[96]Kode Barang'!$B$2:$B$44),"")</f>
        <v>1</v>
      </c>
      <c r="C103" s="980">
        <f>IFERROR(LOOKUP(2,1/ISNUMBER(SEARCH('[96]Kode Barang'!$I$2:$I$44,I103)),'[96]Kode Barang'!$C$2:$C$44),"")</f>
        <v>1</v>
      </c>
      <c r="D103" s="980">
        <f>IFERROR(LOOKUP(2,1/ISNUMBER(SEARCH('[96]Kode Barang'!$I$2:$I$44,I103)),'[96]Kode Barang'!$D$2:$D$44),"")</f>
        <v>7</v>
      </c>
      <c r="E103" s="980">
        <f>IFERROR(LOOKUP(2,1/ISNUMBER(SEARCH('[96]Kode Barang'!$I$2:$I$44,I103)),'[96]Kode Barang'!$E$2:$E$44),"")</f>
        <v>1</v>
      </c>
      <c r="F103" s="980">
        <f>IFERROR(LOOKUP(2,1/ISNUMBER(SEARCH('[96]Kode Barang'!$I$2:$I$44,I103)),'[96]Kode Barang'!$F$2:$F$44),"")</f>
        <v>3</v>
      </c>
      <c r="G103" s="980">
        <f>IFERROR(LOOKUP(2,1/ISNUMBER(SEARCH('[96]Kode Barang'!$I$2:$I$44,I103)),'[96]Kode Barang'!$G$2:$G$44),"")</f>
        <v>1</v>
      </c>
      <c r="H103" s="980">
        <f>IFERROR(LOOKUP(2,1/ISNUMBER(SEARCH('[96]Kode Barang'!$I$2:$I$44,I103)),'[96]Kode Barang'!$H$2:$H$44),"")</f>
        <v>6</v>
      </c>
      <c r="I103" s="1011" t="s">
        <v>3</v>
      </c>
      <c r="J103" s="545"/>
      <c r="K103" s="483"/>
      <c r="L103" s="546">
        <v>44</v>
      </c>
      <c r="M103" s="540" t="s">
        <v>18</v>
      </c>
      <c r="N103" s="547">
        <v>4400</v>
      </c>
      <c r="O103" s="426">
        <f t="shared" si="28"/>
        <v>193600</v>
      </c>
      <c r="P103" s="426"/>
      <c r="Q103" s="426">
        <f t="shared" si="33"/>
        <v>193600</v>
      </c>
      <c r="R103" s="426">
        <f t="shared" si="34"/>
        <v>4400</v>
      </c>
      <c r="S103" s="427" t="s">
        <v>572</v>
      </c>
      <c r="T103" s="429" t="s">
        <v>986</v>
      </c>
      <c r="U103" s="444" t="s">
        <v>556</v>
      </c>
      <c r="V103" s="425" t="s">
        <v>555</v>
      </c>
      <c r="W103" s="482" t="s">
        <v>1103</v>
      </c>
      <c r="X103" s="448" t="s">
        <v>624</v>
      </c>
      <c r="Y103" s="429" t="s">
        <v>817</v>
      </c>
      <c r="Z103" s="429" t="s">
        <v>1148</v>
      </c>
      <c r="AA103" s="431" t="s">
        <v>60</v>
      </c>
      <c r="AC103" s="407"/>
    </row>
    <row r="104" spans="1:29" s="381" customFormat="1" ht="52.8" x14ac:dyDescent="0.25">
      <c r="A104" s="463"/>
      <c r="B104" s="980">
        <f>IFERROR(LOOKUP(2,1/ISNUMBER(SEARCH('[96]Kode Barang'!$I$2:$I$44,I104)),'[96]Kode Barang'!$B$2:$B$44),"")</f>
        <v>1</v>
      </c>
      <c r="C104" s="980">
        <f>IFERROR(LOOKUP(2,1/ISNUMBER(SEARCH('[96]Kode Barang'!$I$2:$I$44,I104)),'[96]Kode Barang'!$C$2:$C$44),"")</f>
        <v>1</v>
      </c>
      <c r="D104" s="980">
        <f>IFERROR(LOOKUP(2,1/ISNUMBER(SEARCH('[96]Kode Barang'!$I$2:$I$44,I104)),'[96]Kode Barang'!$D$2:$D$44),"")</f>
        <v>7</v>
      </c>
      <c r="E104" s="980">
        <f>IFERROR(LOOKUP(2,1/ISNUMBER(SEARCH('[96]Kode Barang'!$I$2:$I$44,I104)),'[96]Kode Barang'!$E$2:$E$44),"")</f>
        <v>1</v>
      </c>
      <c r="F104" s="980">
        <f>IFERROR(LOOKUP(2,1/ISNUMBER(SEARCH('[96]Kode Barang'!$I$2:$I$44,I104)),'[96]Kode Barang'!$F$2:$F$44),"")</f>
        <v>3</v>
      </c>
      <c r="G104" s="980">
        <f>IFERROR(LOOKUP(2,1/ISNUMBER(SEARCH('[96]Kode Barang'!$I$2:$I$44,I104)),'[96]Kode Barang'!$G$2:$G$44),"")</f>
        <v>1</v>
      </c>
      <c r="H104" s="980">
        <f>IFERROR(LOOKUP(2,1/ISNUMBER(SEARCH('[96]Kode Barang'!$I$2:$I$44,I104)),'[96]Kode Barang'!$H$2:$H$44),"")</f>
        <v>6</v>
      </c>
      <c r="I104" s="1011" t="s">
        <v>884</v>
      </c>
      <c r="J104" s="545"/>
      <c r="K104" s="483"/>
      <c r="L104" s="546">
        <v>50</v>
      </c>
      <c r="M104" s="540" t="s">
        <v>18</v>
      </c>
      <c r="N104" s="547">
        <v>2400</v>
      </c>
      <c r="O104" s="426">
        <f t="shared" si="28"/>
        <v>120000</v>
      </c>
      <c r="P104" s="426"/>
      <c r="Q104" s="426">
        <f t="shared" si="33"/>
        <v>120000</v>
      </c>
      <c r="R104" s="426">
        <f t="shared" si="34"/>
        <v>2400</v>
      </c>
      <c r="S104" s="427" t="s">
        <v>572</v>
      </c>
      <c r="T104" s="429" t="s">
        <v>986</v>
      </c>
      <c r="U104" s="444" t="s">
        <v>556</v>
      </c>
      <c r="V104" s="425" t="s">
        <v>555</v>
      </c>
      <c r="W104" s="482" t="s">
        <v>1103</v>
      </c>
      <c r="X104" s="448" t="s">
        <v>624</v>
      </c>
      <c r="Y104" s="429" t="s">
        <v>817</v>
      </c>
      <c r="Z104" s="429" t="s">
        <v>1148</v>
      </c>
      <c r="AA104" s="431" t="s">
        <v>60</v>
      </c>
      <c r="AC104" s="407"/>
    </row>
    <row r="105" spans="1:29" s="381" customFormat="1" ht="52.8" x14ac:dyDescent="0.25">
      <c r="A105" s="463"/>
      <c r="B105" s="980">
        <f>IFERROR(LOOKUP(2,1/ISNUMBER(SEARCH('[96]Kode Barang'!$I$2:$I$44,I105)),'[96]Kode Barang'!$B$2:$B$44),"")</f>
        <v>1</v>
      </c>
      <c r="C105" s="980">
        <f>IFERROR(LOOKUP(2,1/ISNUMBER(SEARCH('[96]Kode Barang'!$I$2:$I$44,I105)),'[96]Kode Barang'!$C$2:$C$44),"")</f>
        <v>1</v>
      </c>
      <c r="D105" s="980">
        <f>IFERROR(LOOKUP(2,1/ISNUMBER(SEARCH('[96]Kode Barang'!$I$2:$I$44,I105)),'[96]Kode Barang'!$D$2:$D$44),"")</f>
        <v>7</v>
      </c>
      <c r="E105" s="980">
        <f>IFERROR(LOOKUP(2,1/ISNUMBER(SEARCH('[96]Kode Barang'!$I$2:$I$44,I105)),'[96]Kode Barang'!$E$2:$E$44),"")</f>
        <v>1</v>
      </c>
      <c r="F105" s="980">
        <f>IFERROR(LOOKUP(2,1/ISNUMBER(SEARCH('[96]Kode Barang'!$I$2:$I$44,I105)),'[96]Kode Barang'!$F$2:$F$44),"")</f>
        <v>3</v>
      </c>
      <c r="G105" s="980">
        <f>IFERROR(LOOKUP(2,1/ISNUMBER(SEARCH('[96]Kode Barang'!$I$2:$I$44,I105)),'[96]Kode Barang'!$G$2:$G$44),"")</f>
        <v>1</v>
      </c>
      <c r="H105" s="980">
        <f>IFERROR(LOOKUP(2,1/ISNUMBER(SEARCH('[96]Kode Barang'!$I$2:$I$44,I105)),'[96]Kode Barang'!$H$2:$H$44),"")</f>
        <v>11</v>
      </c>
      <c r="I105" s="1011" t="s">
        <v>902</v>
      </c>
      <c r="J105" s="545"/>
      <c r="K105" s="483"/>
      <c r="L105" s="546">
        <v>30</v>
      </c>
      <c r="M105" s="540" t="s">
        <v>7</v>
      </c>
      <c r="N105" s="547">
        <v>13600</v>
      </c>
      <c r="O105" s="426">
        <f t="shared" si="28"/>
        <v>408000</v>
      </c>
      <c r="P105" s="426"/>
      <c r="Q105" s="426">
        <f t="shared" si="33"/>
        <v>408000</v>
      </c>
      <c r="R105" s="426">
        <f t="shared" si="34"/>
        <v>13600</v>
      </c>
      <c r="S105" s="427" t="s">
        <v>572</v>
      </c>
      <c r="T105" s="429" t="s">
        <v>986</v>
      </c>
      <c r="U105" s="444" t="s">
        <v>556</v>
      </c>
      <c r="V105" s="425" t="s">
        <v>555</v>
      </c>
      <c r="W105" s="482" t="s">
        <v>1103</v>
      </c>
      <c r="X105" s="448" t="s">
        <v>624</v>
      </c>
      <c r="Y105" s="429" t="s">
        <v>817</v>
      </c>
      <c r="Z105" s="429" t="s">
        <v>1148</v>
      </c>
      <c r="AA105" s="431" t="s">
        <v>60</v>
      </c>
      <c r="AC105" s="407"/>
    </row>
    <row r="106" spans="1:29" s="381" customFormat="1" ht="26.4" x14ac:dyDescent="0.25">
      <c r="A106" s="463"/>
      <c r="B106" s="980">
        <f>IFERROR(LOOKUP(2,1/ISNUMBER(SEARCH('[96]Kode Barang'!$I$2:$I$44,I106)),'[96]Kode Barang'!$B$2:$B$44),"")</f>
        <v>1</v>
      </c>
      <c r="C106" s="980">
        <f>IFERROR(LOOKUP(2,1/ISNUMBER(SEARCH('[96]Kode Barang'!$I$2:$I$44,I106)),'[96]Kode Barang'!$C$2:$C$44),"")</f>
        <v>1</v>
      </c>
      <c r="D106" s="980">
        <f>IFERROR(LOOKUP(2,1/ISNUMBER(SEARCH('[96]Kode Barang'!$I$2:$I$44,I106)),'[96]Kode Barang'!$D$2:$D$44),"")</f>
        <v>7</v>
      </c>
      <c r="E106" s="980">
        <f>IFERROR(LOOKUP(2,1/ISNUMBER(SEARCH('[96]Kode Barang'!$I$2:$I$44,I106)),'[96]Kode Barang'!$E$2:$E$44),"")</f>
        <v>1</v>
      </c>
      <c r="F106" s="980">
        <f>IFERROR(LOOKUP(2,1/ISNUMBER(SEARCH('[96]Kode Barang'!$I$2:$I$44,I106)),'[96]Kode Barang'!$F$2:$F$44),"")</f>
        <v>3</v>
      </c>
      <c r="G106" s="980">
        <f>IFERROR(LOOKUP(2,1/ISNUMBER(SEARCH('[96]Kode Barang'!$I$2:$I$44,I106)),'[96]Kode Barang'!$G$2:$G$44),"")</f>
        <v>1</v>
      </c>
      <c r="H106" s="980">
        <f>IFERROR(LOOKUP(2,1/ISNUMBER(SEARCH('[96]Kode Barang'!$I$2:$I$44,I106)),'[96]Kode Barang'!$H$2:$H$44),"")</f>
        <v>8</v>
      </c>
      <c r="I106" s="1011" t="s">
        <v>74</v>
      </c>
      <c r="J106" s="545"/>
      <c r="K106" s="483"/>
      <c r="L106" s="546">
        <v>2</v>
      </c>
      <c r="M106" s="540" t="s">
        <v>18</v>
      </c>
      <c r="N106" s="547">
        <v>21200</v>
      </c>
      <c r="O106" s="426">
        <f t="shared" si="28"/>
        <v>42400</v>
      </c>
      <c r="P106" s="426">
        <v>0</v>
      </c>
      <c r="Q106" s="426">
        <f t="shared" si="33"/>
        <v>42400</v>
      </c>
      <c r="R106" s="426">
        <f t="shared" si="34"/>
        <v>21200</v>
      </c>
      <c r="S106" s="427" t="s">
        <v>1037</v>
      </c>
      <c r="T106" s="429" t="s">
        <v>66</v>
      </c>
      <c r="U106" s="444" t="s">
        <v>556</v>
      </c>
      <c r="V106" s="425" t="s">
        <v>555</v>
      </c>
      <c r="W106" s="482" t="s">
        <v>1105</v>
      </c>
      <c r="X106" s="448" t="s">
        <v>624</v>
      </c>
      <c r="Y106" s="429" t="s">
        <v>817</v>
      </c>
      <c r="Z106" s="429" t="s">
        <v>1149</v>
      </c>
      <c r="AA106" s="431" t="s">
        <v>60</v>
      </c>
      <c r="AC106" s="407"/>
    </row>
    <row r="107" spans="1:29" s="381" customFormat="1" ht="26.4" x14ac:dyDescent="0.25">
      <c r="A107" s="463"/>
      <c r="B107" s="980">
        <f>IFERROR(LOOKUP(2,1/ISNUMBER(SEARCH('[96]Kode Barang'!$I$2:$I$44,I107)),'[96]Kode Barang'!$B$2:$B$44),"")</f>
        <v>1</v>
      </c>
      <c r="C107" s="980">
        <f>IFERROR(LOOKUP(2,1/ISNUMBER(SEARCH('[96]Kode Barang'!$I$2:$I$44,I107)),'[96]Kode Barang'!$C$2:$C$44),"")</f>
        <v>1</v>
      </c>
      <c r="D107" s="980">
        <f>IFERROR(LOOKUP(2,1/ISNUMBER(SEARCH('[96]Kode Barang'!$I$2:$I$44,I107)),'[96]Kode Barang'!$D$2:$D$44),"")</f>
        <v>7</v>
      </c>
      <c r="E107" s="980">
        <f>IFERROR(LOOKUP(2,1/ISNUMBER(SEARCH('[96]Kode Barang'!$I$2:$I$44,I107)),'[96]Kode Barang'!$E$2:$E$44),"")</f>
        <v>1</v>
      </c>
      <c r="F107" s="980">
        <f>IFERROR(LOOKUP(2,1/ISNUMBER(SEARCH('[96]Kode Barang'!$I$2:$I$44,I107)),'[96]Kode Barang'!$F$2:$F$44),"")</f>
        <v>3</v>
      </c>
      <c r="G107" s="980">
        <f>IFERROR(LOOKUP(2,1/ISNUMBER(SEARCH('[96]Kode Barang'!$I$2:$I$44,I107)),'[96]Kode Barang'!$G$2:$G$44),"")</f>
        <v>1</v>
      </c>
      <c r="H107" s="980">
        <f>IFERROR(LOOKUP(2,1/ISNUMBER(SEARCH('[96]Kode Barang'!$I$2:$I$44,I107)),'[96]Kode Barang'!$H$2:$H$44),"")</f>
        <v>10</v>
      </c>
      <c r="I107" s="1011" t="s">
        <v>904</v>
      </c>
      <c r="J107" s="545"/>
      <c r="K107" s="483"/>
      <c r="L107" s="546">
        <v>2</v>
      </c>
      <c r="M107" s="540" t="s">
        <v>18</v>
      </c>
      <c r="N107" s="547">
        <v>23600</v>
      </c>
      <c r="O107" s="426">
        <f t="shared" si="28"/>
        <v>47200</v>
      </c>
      <c r="P107" s="426">
        <v>0</v>
      </c>
      <c r="Q107" s="426">
        <f t="shared" si="33"/>
        <v>47200</v>
      </c>
      <c r="R107" s="426">
        <f t="shared" si="34"/>
        <v>23600</v>
      </c>
      <c r="S107" s="427" t="s">
        <v>1037</v>
      </c>
      <c r="T107" s="429" t="s">
        <v>66</v>
      </c>
      <c r="U107" s="444" t="s">
        <v>556</v>
      </c>
      <c r="V107" s="425" t="s">
        <v>555</v>
      </c>
      <c r="W107" s="482" t="s">
        <v>1106</v>
      </c>
      <c r="X107" s="448" t="s">
        <v>624</v>
      </c>
      <c r="Y107" s="429" t="s">
        <v>817</v>
      </c>
      <c r="Z107" s="429" t="s">
        <v>1149</v>
      </c>
      <c r="AA107" s="431" t="s">
        <v>60</v>
      </c>
      <c r="AC107" s="407"/>
    </row>
    <row r="108" spans="1:29" s="381" customFormat="1" ht="26.4" x14ac:dyDescent="0.25">
      <c r="A108" s="463"/>
      <c r="B108" s="980">
        <f>IFERROR(LOOKUP(2,1/ISNUMBER(SEARCH('[96]Kode Barang'!$I$2:$I$44,I108)),'[96]Kode Barang'!$B$2:$B$44),"")</f>
        <v>1</v>
      </c>
      <c r="C108" s="980">
        <f>IFERROR(LOOKUP(2,1/ISNUMBER(SEARCH('[96]Kode Barang'!$I$2:$I$44,I108)),'[96]Kode Barang'!$C$2:$C$44),"")</f>
        <v>1</v>
      </c>
      <c r="D108" s="980">
        <f>IFERROR(LOOKUP(2,1/ISNUMBER(SEARCH('[96]Kode Barang'!$I$2:$I$44,I108)),'[96]Kode Barang'!$D$2:$D$44),"")</f>
        <v>7</v>
      </c>
      <c r="E108" s="980">
        <f>IFERROR(LOOKUP(2,1/ISNUMBER(SEARCH('[96]Kode Barang'!$I$2:$I$44,I108)),'[96]Kode Barang'!$E$2:$E$44),"")</f>
        <v>1</v>
      </c>
      <c r="F108" s="980">
        <f>IFERROR(LOOKUP(2,1/ISNUMBER(SEARCH('[96]Kode Barang'!$I$2:$I$44,I108)),'[96]Kode Barang'!$F$2:$F$44),"")</f>
        <v>3</v>
      </c>
      <c r="G108" s="980">
        <f>IFERROR(LOOKUP(2,1/ISNUMBER(SEARCH('[96]Kode Barang'!$I$2:$I$44,I108)),'[96]Kode Barang'!$G$2:$G$44),"")</f>
        <v>1</v>
      </c>
      <c r="H108" s="980">
        <f>IFERROR(LOOKUP(2,1/ISNUMBER(SEARCH('[96]Kode Barang'!$I$2:$I$44,I108)),'[96]Kode Barang'!$H$2:$H$44),"")</f>
        <v>10</v>
      </c>
      <c r="I108" s="1011" t="s">
        <v>1101</v>
      </c>
      <c r="J108" s="545"/>
      <c r="K108" s="483"/>
      <c r="L108" s="546">
        <v>2</v>
      </c>
      <c r="M108" s="540" t="s">
        <v>18</v>
      </c>
      <c r="N108" s="547">
        <v>28900</v>
      </c>
      <c r="O108" s="426">
        <f t="shared" si="28"/>
        <v>57800</v>
      </c>
      <c r="P108" s="426">
        <v>0</v>
      </c>
      <c r="Q108" s="426">
        <f t="shared" si="33"/>
        <v>57800</v>
      </c>
      <c r="R108" s="426">
        <f t="shared" si="34"/>
        <v>28900</v>
      </c>
      <c r="S108" s="427" t="s">
        <v>1037</v>
      </c>
      <c r="T108" s="429" t="s">
        <v>66</v>
      </c>
      <c r="U108" s="444" t="s">
        <v>556</v>
      </c>
      <c r="V108" s="425" t="s">
        <v>555</v>
      </c>
      <c r="W108" s="482" t="s">
        <v>1107</v>
      </c>
      <c r="X108" s="448" t="s">
        <v>624</v>
      </c>
      <c r="Y108" s="429" t="s">
        <v>817</v>
      </c>
      <c r="Z108" s="429" t="s">
        <v>1149</v>
      </c>
      <c r="AA108" s="431" t="s">
        <v>60</v>
      </c>
      <c r="AC108" s="407"/>
    </row>
    <row r="109" spans="1:29" s="381" customFormat="1" ht="26.4" x14ac:dyDescent="0.25">
      <c r="A109" s="463"/>
      <c r="B109" s="980">
        <f>IFERROR(LOOKUP(2,1/ISNUMBER(SEARCH('[96]Kode Barang'!$I$2:$I$44,I109)),'[96]Kode Barang'!$B$2:$B$44),"")</f>
        <v>1</v>
      </c>
      <c r="C109" s="980">
        <f>IFERROR(LOOKUP(2,1/ISNUMBER(SEARCH('[96]Kode Barang'!$I$2:$I$44,I109)),'[96]Kode Barang'!$C$2:$C$44),"")</f>
        <v>1</v>
      </c>
      <c r="D109" s="980">
        <f>IFERROR(LOOKUP(2,1/ISNUMBER(SEARCH('[96]Kode Barang'!$I$2:$I$44,I109)),'[96]Kode Barang'!$D$2:$D$44),"")</f>
        <v>7</v>
      </c>
      <c r="E109" s="980">
        <f>IFERROR(LOOKUP(2,1/ISNUMBER(SEARCH('[96]Kode Barang'!$I$2:$I$44,I109)),'[96]Kode Barang'!$E$2:$E$44),"")</f>
        <v>1</v>
      </c>
      <c r="F109" s="980">
        <f>IFERROR(LOOKUP(2,1/ISNUMBER(SEARCH('[96]Kode Barang'!$I$2:$I$44,I109)),'[96]Kode Barang'!$F$2:$F$44),"")</f>
        <v>3</v>
      </c>
      <c r="G109" s="980">
        <f>IFERROR(LOOKUP(2,1/ISNUMBER(SEARCH('[96]Kode Barang'!$I$2:$I$44,I109)),'[96]Kode Barang'!$G$2:$G$44),"")</f>
        <v>1</v>
      </c>
      <c r="H109" s="980">
        <f>IFERROR(LOOKUP(2,1/ISNUMBER(SEARCH('[96]Kode Barang'!$I$2:$I$44,I109)),'[96]Kode Barang'!$H$2:$H$44),"")</f>
        <v>6</v>
      </c>
      <c r="I109" s="1011" t="s">
        <v>889</v>
      </c>
      <c r="J109" s="545"/>
      <c r="K109" s="483"/>
      <c r="L109" s="546">
        <v>42</v>
      </c>
      <c r="M109" s="540" t="s">
        <v>18</v>
      </c>
      <c r="N109" s="547">
        <v>6000</v>
      </c>
      <c r="O109" s="426">
        <f t="shared" si="28"/>
        <v>252000</v>
      </c>
      <c r="P109" s="426">
        <v>0</v>
      </c>
      <c r="Q109" s="426">
        <f t="shared" si="33"/>
        <v>252000</v>
      </c>
      <c r="R109" s="426">
        <f t="shared" si="34"/>
        <v>6000</v>
      </c>
      <c r="S109" s="427" t="s">
        <v>1037</v>
      </c>
      <c r="T109" s="429" t="s">
        <v>66</v>
      </c>
      <c r="U109" s="444" t="s">
        <v>556</v>
      </c>
      <c r="V109" s="425" t="s">
        <v>555</v>
      </c>
      <c r="W109" s="482" t="s">
        <v>1108</v>
      </c>
      <c r="X109" s="448" t="s">
        <v>624</v>
      </c>
      <c r="Y109" s="429" t="s">
        <v>817</v>
      </c>
      <c r="Z109" s="429" t="s">
        <v>1149</v>
      </c>
      <c r="AA109" s="431" t="s">
        <v>60</v>
      </c>
      <c r="AC109" s="407"/>
    </row>
    <row r="110" spans="1:29" s="381" customFormat="1" ht="26.4" x14ac:dyDescent="0.25">
      <c r="A110" s="463"/>
      <c r="B110" s="980">
        <f>IFERROR(LOOKUP(2,1/ISNUMBER(SEARCH('[96]Kode Barang'!$I$2:$I$44,I110)),'[96]Kode Barang'!$B$2:$B$44),"")</f>
        <v>1</v>
      </c>
      <c r="C110" s="980">
        <f>IFERROR(LOOKUP(2,1/ISNUMBER(SEARCH('[96]Kode Barang'!$I$2:$I$44,I110)),'[96]Kode Barang'!$C$2:$C$44),"")</f>
        <v>1</v>
      </c>
      <c r="D110" s="980">
        <f>IFERROR(LOOKUP(2,1/ISNUMBER(SEARCH('[96]Kode Barang'!$I$2:$I$44,I110)),'[96]Kode Barang'!$D$2:$D$44),"")</f>
        <v>7</v>
      </c>
      <c r="E110" s="980">
        <f>IFERROR(LOOKUP(2,1/ISNUMBER(SEARCH('[96]Kode Barang'!$I$2:$I$44,I110)),'[96]Kode Barang'!$E$2:$E$44),"")</f>
        <v>1</v>
      </c>
      <c r="F110" s="980">
        <f>IFERROR(LOOKUP(2,1/ISNUMBER(SEARCH('[96]Kode Barang'!$I$2:$I$44,I110)),'[96]Kode Barang'!$F$2:$F$44),"")</f>
        <v>3</v>
      </c>
      <c r="G110" s="980">
        <f>IFERROR(LOOKUP(2,1/ISNUMBER(SEARCH('[96]Kode Barang'!$I$2:$I$44,I110)),'[96]Kode Barang'!$G$2:$G$44),"")</f>
        <v>1</v>
      </c>
      <c r="H110" s="980">
        <f>IFERROR(LOOKUP(2,1/ISNUMBER(SEARCH('[96]Kode Barang'!$I$2:$I$44,I110)),'[96]Kode Barang'!$H$2:$H$44),"")</f>
        <v>6</v>
      </c>
      <c r="I110" s="1010" t="s">
        <v>884</v>
      </c>
      <c r="J110" s="545"/>
      <c r="K110" s="483"/>
      <c r="L110" s="546">
        <v>44</v>
      </c>
      <c r="M110" s="540" t="s">
        <v>18</v>
      </c>
      <c r="N110" s="547">
        <v>3600</v>
      </c>
      <c r="O110" s="426">
        <f t="shared" si="28"/>
        <v>158400</v>
      </c>
      <c r="P110" s="426">
        <v>0</v>
      </c>
      <c r="Q110" s="426">
        <f t="shared" si="33"/>
        <v>158400</v>
      </c>
      <c r="R110" s="426">
        <f t="shared" si="34"/>
        <v>3600</v>
      </c>
      <c r="S110" s="427" t="s">
        <v>1037</v>
      </c>
      <c r="T110" s="429" t="s">
        <v>66</v>
      </c>
      <c r="U110" s="444" t="s">
        <v>556</v>
      </c>
      <c r="V110" s="425" t="s">
        <v>555</v>
      </c>
      <c r="W110" s="482" t="s">
        <v>1109</v>
      </c>
      <c r="X110" s="448" t="s">
        <v>624</v>
      </c>
      <c r="Y110" s="429" t="s">
        <v>817</v>
      </c>
      <c r="Z110" s="429" t="s">
        <v>1149</v>
      </c>
      <c r="AA110" s="431" t="s">
        <v>60</v>
      </c>
      <c r="AC110" s="407"/>
    </row>
    <row r="111" spans="1:29" s="381" customFormat="1" ht="26.4" x14ac:dyDescent="0.25">
      <c r="A111" s="463"/>
      <c r="B111" s="980">
        <f>IFERROR(LOOKUP(2,1/ISNUMBER(SEARCH('[96]Kode Barang'!$I$2:$I$44,I111)),'[96]Kode Barang'!$B$2:$B$44),"")</f>
        <v>1</v>
      </c>
      <c r="C111" s="980">
        <f>IFERROR(LOOKUP(2,1/ISNUMBER(SEARCH('[96]Kode Barang'!$I$2:$I$44,I111)),'[96]Kode Barang'!$C$2:$C$44),"")</f>
        <v>1</v>
      </c>
      <c r="D111" s="980">
        <f>IFERROR(LOOKUP(2,1/ISNUMBER(SEARCH('[96]Kode Barang'!$I$2:$I$44,I111)),'[96]Kode Barang'!$D$2:$D$44),"")</f>
        <v>7</v>
      </c>
      <c r="E111" s="980">
        <f>IFERROR(LOOKUP(2,1/ISNUMBER(SEARCH('[96]Kode Barang'!$I$2:$I$44,I111)),'[96]Kode Barang'!$E$2:$E$44),"")</f>
        <v>1</v>
      </c>
      <c r="F111" s="980">
        <f>IFERROR(LOOKUP(2,1/ISNUMBER(SEARCH('[96]Kode Barang'!$I$2:$I$44,I111)),'[96]Kode Barang'!$F$2:$F$44),"")</f>
        <v>3</v>
      </c>
      <c r="G111" s="980">
        <f>IFERROR(LOOKUP(2,1/ISNUMBER(SEARCH('[96]Kode Barang'!$I$2:$I$44,I111)),'[96]Kode Barang'!$G$2:$G$44),"")</f>
        <v>1</v>
      </c>
      <c r="H111" s="980">
        <f>IFERROR(LOOKUP(2,1/ISNUMBER(SEARCH('[96]Kode Barang'!$I$2:$I$44,I111)),'[96]Kode Barang'!$H$2:$H$44),"")</f>
        <v>6</v>
      </c>
      <c r="I111" s="1011" t="s">
        <v>886</v>
      </c>
      <c r="J111" s="545"/>
      <c r="K111" s="483"/>
      <c r="L111" s="546">
        <v>38</v>
      </c>
      <c r="M111" s="540" t="s">
        <v>18</v>
      </c>
      <c r="N111" s="547">
        <v>10400</v>
      </c>
      <c r="O111" s="426">
        <f t="shared" si="28"/>
        <v>395200</v>
      </c>
      <c r="P111" s="426">
        <v>0</v>
      </c>
      <c r="Q111" s="426">
        <f t="shared" si="33"/>
        <v>395200</v>
      </c>
      <c r="R111" s="426">
        <f t="shared" si="34"/>
        <v>10400</v>
      </c>
      <c r="S111" s="427" t="s">
        <v>1037</v>
      </c>
      <c r="T111" s="429" t="s">
        <v>66</v>
      </c>
      <c r="U111" s="444" t="s">
        <v>556</v>
      </c>
      <c r="V111" s="425" t="s">
        <v>555</v>
      </c>
      <c r="W111" s="482" t="s">
        <v>1110</v>
      </c>
      <c r="X111" s="448" t="s">
        <v>624</v>
      </c>
      <c r="Y111" s="429" t="s">
        <v>817</v>
      </c>
      <c r="Z111" s="429" t="s">
        <v>1149</v>
      </c>
      <c r="AA111" s="431" t="s">
        <v>60</v>
      </c>
      <c r="AC111" s="407"/>
    </row>
    <row r="112" spans="1:29" s="381" customFormat="1" ht="26.4" x14ac:dyDescent="0.25">
      <c r="A112" s="463"/>
      <c r="B112" s="980">
        <f>IFERROR(LOOKUP(2,1/ISNUMBER(SEARCH('[96]Kode Barang'!$I$2:$I$44,I112)),'[96]Kode Barang'!$B$2:$B$44),"")</f>
        <v>1</v>
      </c>
      <c r="C112" s="980">
        <f>IFERROR(LOOKUP(2,1/ISNUMBER(SEARCH('[96]Kode Barang'!$I$2:$I$44,I112)),'[96]Kode Barang'!$C$2:$C$44),"")</f>
        <v>1</v>
      </c>
      <c r="D112" s="980">
        <f>IFERROR(LOOKUP(2,1/ISNUMBER(SEARCH('[96]Kode Barang'!$I$2:$I$44,I112)),'[96]Kode Barang'!$D$2:$D$44),"")</f>
        <v>7</v>
      </c>
      <c r="E112" s="980">
        <f>IFERROR(LOOKUP(2,1/ISNUMBER(SEARCH('[96]Kode Barang'!$I$2:$I$44,I112)),'[96]Kode Barang'!$E$2:$E$44),"")</f>
        <v>1</v>
      </c>
      <c r="F112" s="980">
        <f>IFERROR(LOOKUP(2,1/ISNUMBER(SEARCH('[96]Kode Barang'!$I$2:$I$44,I112)),'[96]Kode Barang'!$F$2:$F$44),"")</f>
        <v>3</v>
      </c>
      <c r="G112" s="980">
        <f>IFERROR(LOOKUP(2,1/ISNUMBER(SEARCH('[96]Kode Barang'!$I$2:$I$44,I112)),'[96]Kode Barang'!$G$2:$G$44),"")</f>
        <v>1</v>
      </c>
      <c r="H112" s="980">
        <f>IFERROR(LOOKUP(2,1/ISNUMBER(SEARCH('[96]Kode Barang'!$I$2:$I$44,I112)),'[96]Kode Barang'!$H$2:$H$44),"")</f>
        <v>6</v>
      </c>
      <c r="I112" s="1010" t="s">
        <v>932</v>
      </c>
      <c r="J112" s="545"/>
      <c r="K112" s="483"/>
      <c r="L112" s="546">
        <v>31</v>
      </c>
      <c r="M112" s="540" t="s">
        <v>18</v>
      </c>
      <c r="N112" s="547">
        <v>17700</v>
      </c>
      <c r="O112" s="426">
        <f t="shared" si="28"/>
        <v>548700</v>
      </c>
      <c r="P112" s="426">
        <v>0</v>
      </c>
      <c r="Q112" s="426">
        <f t="shared" si="33"/>
        <v>548700</v>
      </c>
      <c r="R112" s="426">
        <f t="shared" si="34"/>
        <v>17700</v>
      </c>
      <c r="S112" s="427" t="s">
        <v>1037</v>
      </c>
      <c r="T112" s="429" t="s">
        <v>66</v>
      </c>
      <c r="U112" s="444" t="s">
        <v>556</v>
      </c>
      <c r="V112" s="425" t="s">
        <v>555</v>
      </c>
      <c r="W112" s="482" t="s">
        <v>1111</v>
      </c>
      <c r="X112" s="448" t="s">
        <v>624</v>
      </c>
      <c r="Y112" s="429" t="s">
        <v>817</v>
      </c>
      <c r="Z112" s="429" t="s">
        <v>1149</v>
      </c>
      <c r="AA112" s="431" t="s">
        <v>60</v>
      </c>
      <c r="AC112" s="407"/>
    </row>
    <row r="113" spans="1:29" s="381" customFormat="1" ht="26.4" x14ac:dyDescent="0.25">
      <c r="A113" s="463"/>
      <c r="B113" s="980">
        <f>IFERROR(LOOKUP(2,1/ISNUMBER(SEARCH('[96]Kode Barang'!$I$2:$I$44,I113)),'[96]Kode Barang'!$B$2:$B$44),"")</f>
        <v>1</v>
      </c>
      <c r="C113" s="980">
        <f>IFERROR(LOOKUP(2,1/ISNUMBER(SEARCH('[96]Kode Barang'!$I$2:$I$44,I113)),'[96]Kode Barang'!$C$2:$C$44),"")</f>
        <v>1</v>
      </c>
      <c r="D113" s="980">
        <f>IFERROR(LOOKUP(2,1/ISNUMBER(SEARCH('[96]Kode Barang'!$I$2:$I$44,I113)),'[96]Kode Barang'!$D$2:$D$44),"")</f>
        <v>7</v>
      </c>
      <c r="E113" s="980">
        <f>IFERROR(LOOKUP(2,1/ISNUMBER(SEARCH('[96]Kode Barang'!$I$2:$I$44,I113)),'[96]Kode Barang'!$E$2:$E$44),"")</f>
        <v>1</v>
      </c>
      <c r="F113" s="980">
        <f>IFERROR(LOOKUP(2,1/ISNUMBER(SEARCH('[96]Kode Barang'!$I$2:$I$44,I113)),'[96]Kode Barang'!$F$2:$F$44),"")</f>
        <v>3</v>
      </c>
      <c r="G113" s="980">
        <f>IFERROR(LOOKUP(2,1/ISNUMBER(SEARCH('[96]Kode Barang'!$I$2:$I$44,I113)),'[96]Kode Barang'!$G$2:$G$44),"")</f>
        <v>1</v>
      </c>
      <c r="H113" s="980">
        <f>IFERROR(LOOKUP(2,1/ISNUMBER(SEARCH('[96]Kode Barang'!$I$2:$I$44,I113)),'[96]Kode Barang'!$H$2:$H$44),"")</f>
        <v>8</v>
      </c>
      <c r="I113" s="1011" t="s">
        <v>1102</v>
      </c>
      <c r="J113" s="545"/>
      <c r="K113" s="483"/>
      <c r="L113" s="546">
        <v>2</v>
      </c>
      <c r="M113" s="540" t="s">
        <v>18</v>
      </c>
      <c r="N113" s="547">
        <v>29500</v>
      </c>
      <c r="O113" s="426">
        <f t="shared" si="28"/>
        <v>59000</v>
      </c>
      <c r="P113" s="426">
        <v>0</v>
      </c>
      <c r="Q113" s="426">
        <f t="shared" si="33"/>
        <v>59000</v>
      </c>
      <c r="R113" s="426">
        <f t="shared" si="34"/>
        <v>29500</v>
      </c>
      <c r="S113" s="427" t="s">
        <v>1037</v>
      </c>
      <c r="T113" s="429" t="s">
        <v>66</v>
      </c>
      <c r="U113" s="444" t="s">
        <v>556</v>
      </c>
      <c r="V113" s="425" t="s">
        <v>555</v>
      </c>
      <c r="W113" s="482" t="s">
        <v>1112</v>
      </c>
      <c r="X113" s="448" t="s">
        <v>624</v>
      </c>
      <c r="Y113" s="429" t="s">
        <v>817</v>
      </c>
      <c r="Z113" s="429" t="s">
        <v>1149</v>
      </c>
      <c r="AA113" s="431" t="s">
        <v>60</v>
      </c>
      <c r="AC113" s="407"/>
    </row>
    <row r="114" spans="1:29" s="381" customFormat="1" ht="79.2" x14ac:dyDescent="0.25">
      <c r="A114" s="463"/>
      <c r="B114" s="980">
        <f>IFERROR(LOOKUP(2,1/ISNUMBER(SEARCH('[96]Kode Barang'!$I$2:$I$44,I114)),'[96]Kode Barang'!$B$2:$B$44),"")</f>
        <v>1</v>
      </c>
      <c r="C114" s="980">
        <f>IFERROR(LOOKUP(2,1/ISNUMBER(SEARCH('[96]Kode Barang'!$I$2:$I$44,I114)),'[96]Kode Barang'!$C$2:$C$44),"")</f>
        <v>1</v>
      </c>
      <c r="D114" s="980">
        <f>IFERROR(LOOKUP(2,1/ISNUMBER(SEARCH('[96]Kode Barang'!$I$2:$I$44,I114)),'[96]Kode Barang'!$D$2:$D$44),"")</f>
        <v>7</v>
      </c>
      <c r="E114" s="980">
        <f>IFERROR(LOOKUP(2,1/ISNUMBER(SEARCH('[96]Kode Barang'!$I$2:$I$44,I114)),'[96]Kode Barang'!$E$2:$E$44),"")</f>
        <v>1</v>
      </c>
      <c r="F114" s="980">
        <f>IFERROR(LOOKUP(2,1/ISNUMBER(SEARCH('[96]Kode Barang'!$I$2:$I$44,I114)),'[96]Kode Barang'!$F$2:$F$44),"")</f>
        <v>3</v>
      </c>
      <c r="G114" s="980">
        <f>IFERROR(LOOKUP(2,1/ISNUMBER(SEARCH('[96]Kode Barang'!$I$2:$I$44,I114)),'[96]Kode Barang'!$G$2:$G$44),"")</f>
        <v>1</v>
      </c>
      <c r="H114" s="980">
        <f>IFERROR(LOOKUP(2,1/ISNUMBER(SEARCH('[96]Kode Barang'!$I$2:$I$44,I114)),'[96]Kode Barang'!$H$2:$H$44),"")</f>
        <v>6</v>
      </c>
      <c r="I114" s="1011" t="s">
        <v>3</v>
      </c>
      <c r="J114" s="545"/>
      <c r="K114" s="483"/>
      <c r="L114" s="546">
        <v>81</v>
      </c>
      <c r="M114" s="540" t="s">
        <v>18</v>
      </c>
      <c r="N114" s="547">
        <v>6000</v>
      </c>
      <c r="O114" s="426">
        <f t="shared" si="28"/>
        <v>486000</v>
      </c>
      <c r="P114" s="426">
        <v>0</v>
      </c>
      <c r="Q114" s="426">
        <f t="shared" si="33"/>
        <v>486000</v>
      </c>
      <c r="R114" s="426">
        <f t="shared" si="34"/>
        <v>6000</v>
      </c>
      <c r="S114" s="427" t="s">
        <v>542</v>
      </c>
      <c r="T114" s="429" t="s">
        <v>1153</v>
      </c>
      <c r="U114" s="444" t="s">
        <v>556</v>
      </c>
      <c r="V114" s="425" t="s">
        <v>555</v>
      </c>
      <c r="W114" s="482" t="s">
        <v>1154</v>
      </c>
      <c r="X114" s="448" t="s">
        <v>624</v>
      </c>
      <c r="Y114" s="429" t="s">
        <v>594</v>
      </c>
      <c r="Z114" s="429" t="s">
        <v>1155</v>
      </c>
      <c r="AA114" s="431" t="s">
        <v>541</v>
      </c>
      <c r="AC114" s="407"/>
    </row>
    <row r="115" spans="1:29" s="381" customFormat="1" ht="79.2" x14ac:dyDescent="0.25">
      <c r="A115" s="463"/>
      <c r="B115" s="980">
        <f>IFERROR(LOOKUP(2,1/ISNUMBER(SEARCH('[96]Kode Barang'!$I$2:$I$44,I115)),'[96]Kode Barang'!$B$2:$B$44),"")</f>
        <v>1</v>
      </c>
      <c r="C115" s="980">
        <f>IFERROR(LOOKUP(2,1/ISNUMBER(SEARCH('[96]Kode Barang'!$I$2:$I$44,I115)),'[96]Kode Barang'!$C$2:$C$44),"")</f>
        <v>1</v>
      </c>
      <c r="D115" s="980">
        <f>IFERROR(LOOKUP(2,1/ISNUMBER(SEARCH('[96]Kode Barang'!$I$2:$I$44,I115)),'[96]Kode Barang'!$D$2:$D$44),"")</f>
        <v>7</v>
      </c>
      <c r="E115" s="980">
        <f>IFERROR(LOOKUP(2,1/ISNUMBER(SEARCH('[96]Kode Barang'!$I$2:$I$44,I115)),'[96]Kode Barang'!$E$2:$E$44),"")</f>
        <v>1</v>
      </c>
      <c r="F115" s="980">
        <f>IFERROR(LOOKUP(2,1/ISNUMBER(SEARCH('[96]Kode Barang'!$I$2:$I$44,I115)),'[96]Kode Barang'!$F$2:$F$44),"")</f>
        <v>3</v>
      </c>
      <c r="G115" s="980">
        <f>IFERROR(LOOKUP(2,1/ISNUMBER(SEARCH('[96]Kode Barang'!$I$2:$I$44,I115)),'[96]Kode Barang'!$G$2:$G$44),"")</f>
        <v>1</v>
      </c>
      <c r="H115" s="980">
        <f>IFERROR(LOOKUP(2,1/ISNUMBER(SEARCH('[96]Kode Barang'!$I$2:$I$44,I115)),'[96]Kode Barang'!$H$2:$H$44),"")</f>
        <v>6</v>
      </c>
      <c r="I115" s="1011" t="s">
        <v>884</v>
      </c>
      <c r="J115" s="545"/>
      <c r="K115" s="483"/>
      <c r="L115" s="546">
        <v>48</v>
      </c>
      <c r="M115" s="540" t="s">
        <v>18</v>
      </c>
      <c r="N115" s="547">
        <v>3600</v>
      </c>
      <c r="O115" s="426">
        <f t="shared" si="28"/>
        <v>172800</v>
      </c>
      <c r="P115" s="426">
        <v>0</v>
      </c>
      <c r="Q115" s="426">
        <f t="shared" si="33"/>
        <v>172800</v>
      </c>
      <c r="R115" s="426">
        <f t="shared" si="34"/>
        <v>3600</v>
      </c>
      <c r="S115" s="427" t="s">
        <v>542</v>
      </c>
      <c r="T115" s="429" t="s">
        <v>1153</v>
      </c>
      <c r="U115" s="444" t="s">
        <v>556</v>
      </c>
      <c r="V115" s="425" t="s">
        <v>555</v>
      </c>
      <c r="W115" s="482" t="s">
        <v>1154</v>
      </c>
      <c r="X115" s="448" t="s">
        <v>624</v>
      </c>
      <c r="Y115" s="429" t="s">
        <v>594</v>
      </c>
      <c r="Z115" s="429" t="s">
        <v>1155</v>
      </c>
      <c r="AA115" s="431" t="s">
        <v>541</v>
      </c>
      <c r="AC115" s="407"/>
    </row>
    <row r="116" spans="1:29" s="381" customFormat="1" ht="79.2" x14ac:dyDescent="0.25">
      <c r="A116" s="463"/>
      <c r="B116" s="980">
        <f>IFERROR(LOOKUP(2,1/ISNUMBER(SEARCH('[96]Kode Barang'!$I$2:$I$44,I116)),'[96]Kode Barang'!$B$2:$B$44),"")</f>
        <v>1</v>
      </c>
      <c r="C116" s="980">
        <f>IFERROR(LOOKUP(2,1/ISNUMBER(SEARCH('[96]Kode Barang'!$I$2:$I$44,I116)),'[96]Kode Barang'!$C$2:$C$44),"")</f>
        <v>1</v>
      </c>
      <c r="D116" s="980">
        <f>IFERROR(LOOKUP(2,1/ISNUMBER(SEARCH('[96]Kode Barang'!$I$2:$I$44,I116)),'[96]Kode Barang'!$D$2:$D$44),"")</f>
        <v>7</v>
      </c>
      <c r="E116" s="980">
        <f>IFERROR(LOOKUP(2,1/ISNUMBER(SEARCH('[96]Kode Barang'!$I$2:$I$44,I116)),'[96]Kode Barang'!$E$2:$E$44),"")</f>
        <v>1</v>
      </c>
      <c r="F116" s="980">
        <f>IFERROR(LOOKUP(2,1/ISNUMBER(SEARCH('[96]Kode Barang'!$I$2:$I$44,I116)),'[96]Kode Barang'!$F$2:$F$44),"")</f>
        <v>3</v>
      </c>
      <c r="G116" s="980">
        <f>IFERROR(LOOKUP(2,1/ISNUMBER(SEARCH('[96]Kode Barang'!$I$2:$I$44,I116)),'[96]Kode Barang'!$G$2:$G$44),"")</f>
        <v>1</v>
      </c>
      <c r="H116" s="980">
        <f>IFERROR(LOOKUP(2,1/ISNUMBER(SEARCH('[96]Kode Barang'!$I$2:$I$44,I116)),'[96]Kode Barang'!$H$2:$H$44),"")</f>
        <v>6</v>
      </c>
      <c r="I116" s="1011" t="s">
        <v>886</v>
      </c>
      <c r="J116" s="545"/>
      <c r="K116" s="483"/>
      <c r="L116" s="546">
        <v>66</v>
      </c>
      <c r="M116" s="540" t="s">
        <v>18</v>
      </c>
      <c r="N116" s="547">
        <v>10400</v>
      </c>
      <c r="O116" s="426">
        <f t="shared" si="28"/>
        <v>686400</v>
      </c>
      <c r="P116" s="426">
        <v>0</v>
      </c>
      <c r="Q116" s="426">
        <f t="shared" si="33"/>
        <v>686400</v>
      </c>
      <c r="R116" s="426">
        <f t="shared" si="34"/>
        <v>10400</v>
      </c>
      <c r="S116" s="427" t="s">
        <v>542</v>
      </c>
      <c r="T116" s="429" t="s">
        <v>1153</v>
      </c>
      <c r="U116" s="444" t="s">
        <v>556</v>
      </c>
      <c r="V116" s="425" t="s">
        <v>555</v>
      </c>
      <c r="W116" s="482" t="s">
        <v>1154</v>
      </c>
      <c r="X116" s="448" t="s">
        <v>624</v>
      </c>
      <c r="Y116" s="429" t="s">
        <v>594</v>
      </c>
      <c r="Z116" s="429" t="s">
        <v>1155</v>
      </c>
      <c r="AA116" s="431" t="s">
        <v>541</v>
      </c>
      <c r="AC116" s="407"/>
    </row>
    <row r="117" spans="1:29" s="381" customFormat="1" ht="79.2" x14ac:dyDescent="0.25">
      <c r="A117" s="463"/>
      <c r="B117" s="980">
        <f>IFERROR(LOOKUP(2,1/ISNUMBER(SEARCH('[96]Kode Barang'!$I$2:$I$44,I117)),'[96]Kode Barang'!$B$2:$B$44),"")</f>
        <v>1</v>
      </c>
      <c r="C117" s="980">
        <f>IFERROR(LOOKUP(2,1/ISNUMBER(SEARCH('[96]Kode Barang'!$I$2:$I$44,I117)),'[96]Kode Barang'!$C$2:$C$44),"")</f>
        <v>1</v>
      </c>
      <c r="D117" s="980">
        <f>IFERROR(LOOKUP(2,1/ISNUMBER(SEARCH('[96]Kode Barang'!$I$2:$I$44,I117)),'[96]Kode Barang'!$D$2:$D$44),"")</f>
        <v>7</v>
      </c>
      <c r="E117" s="980">
        <f>IFERROR(LOOKUP(2,1/ISNUMBER(SEARCH('[96]Kode Barang'!$I$2:$I$44,I117)),'[96]Kode Barang'!$E$2:$E$44),"")</f>
        <v>1</v>
      </c>
      <c r="F117" s="980">
        <f>IFERROR(LOOKUP(2,1/ISNUMBER(SEARCH('[96]Kode Barang'!$I$2:$I$44,I117)),'[96]Kode Barang'!$F$2:$F$44),"")</f>
        <v>3</v>
      </c>
      <c r="G117" s="980">
        <f>IFERROR(LOOKUP(2,1/ISNUMBER(SEARCH('[96]Kode Barang'!$I$2:$I$44,I117)),'[96]Kode Barang'!$G$2:$G$44),"")</f>
        <v>1</v>
      </c>
      <c r="H117" s="980">
        <f>IFERROR(LOOKUP(2,1/ISNUMBER(SEARCH('[96]Kode Barang'!$I$2:$I$44,I117)),'[96]Kode Barang'!$H$2:$H$44),"")</f>
        <v>6</v>
      </c>
      <c r="I117" s="1011" t="s">
        <v>932</v>
      </c>
      <c r="J117" s="545"/>
      <c r="K117" s="483"/>
      <c r="L117" s="546">
        <v>24</v>
      </c>
      <c r="M117" s="540" t="s">
        <v>18</v>
      </c>
      <c r="N117" s="547">
        <v>17700</v>
      </c>
      <c r="O117" s="426">
        <f t="shared" si="28"/>
        <v>424800</v>
      </c>
      <c r="P117" s="426">
        <v>0</v>
      </c>
      <c r="Q117" s="426">
        <f t="shared" si="33"/>
        <v>424800</v>
      </c>
      <c r="R117" s="426">
        <f t="shared" si="34"/>
        <v>17700</v>
      </c>
      <c r="S117" s="427" t="s">
        <v>542</v>
      </c>
      <c r="T117" s="429" t="s">
        <v>1153</v>
      </c>
      <c r="U117" s="444" t="s">
        <v>556</v>
      </c>
      <c r="V117" s="425" t="s">
        <v>555</v>
      </c>
      <c r="W117" s="482" t="s">
        <v>1154</v>
      </c>
      <c r="X117" s="448" t="s">
        <v>624</v>
      </c>
      <c r="Y117" s="429" t="s">
        <v>594</v>
      </c>
      <c r="Z117" s="429" t="s">
        <v>1155</v>
      </c>
      <c r="AA117" s="431" t="s">
        <v>541</v>
      </c>
      <c r="AC117" s="407"/>
    </row>
    <row r="118" spans="1:29" s="381" customFormat="1" ht="79.2" x14ac:dyDescent="0.25">
      <c r="A118" s="463"/>
      <c r="B118" s="980">
        <f>IFERROR(LOOKUP(2,1/ISNUMBER(SEARCH('[96]Kode Barang'!$I$2:$I$44,I118)),'[96]Kode Barang'!$B$2:$B$44),"")</f>
        <v>1</v>
      </c>
      <c r="C118" s="980">
        <f>IFERROR(LOOKUP(2,1/ISNUMBER(SEARCH('[96]Kode Barang'!$I$2:$I$44,I118)),'[96]Kode Barang'!$C$2:$C$44),"")</f>
        <v>1</v>
      </c>
      <c r="D118" s="980">
        <f>IFERROR(LOOKUP(2,1/ISNUMBER(SEARCH('[96]Kode Barang'!$I$2:$I$44,I118)),'[96]Kode Barang'!$D$2:$D$44),"")</f>
        <v>7</v>
      </c>
      <c r="E118" s="980">
        <f>IFERROR(LOOKUP(2,1/ISNUMBER(SEARCH('[96]Kode Barang'!$I$2:$I$44,I118)),'[96]Kode Barang'!$E$2:$E$44),"")</f>
        <v>1</v>
      </c>
      <c r="F118" s="980">
        <f>IFERROR(LOOKUP(2,1/ISNUMBER(SEARCH('[96]Kode Barang'!$I$2:$I$44,I118)),'[96]Kode Barang'!$F$2:$F$44),"")</f>
        <v>3</v>
      </c>
      <c r="G118" s="980">
        <f>IFERROR(LOOKUP(2,1/ISNUMBER(SEARCH('[96]Kode Barang'!$I$2:$I$44,I118)),'[96]Kode Barang'!$G$2:$G$44),"")</f>
        <v>1</v>
      </c>
      <c r="H118" s="980">
        <f>IFERROR(LOOKUP(2,1/ISNUMBER(SEARCH('[96]Kode Barang'!$I$2:$I$44,I118)),'[96]Kode Barang'!$H$2:$H$44),"")</f>
        <v>11</v>
      </c>
      <c r="I118" s="1011" t="s">
        <v>902</v>
      </c>
      <c r="J118" s="545"/>
      <c r="K118" s="483"/>
      <c r="L118" s="546">
        <v>3</v>
      </c>
      <c r="M118" s="540" t="s">
        <v>933</v>
      </c>
      <c r="N118" s="547">
        <v>23600</v>
      </c>
      <c r="O118" s="426">
        <f t="shared" si="28"/>
        <v>70800</v>
      </c>
      <c r="P118" s="426">
        <v>0</v>
      </c>
      <c r="Q118" s="426">
        <f t="shared" si="33"/>
        <v>70800</v>
      </c>
      <c r="R118" s="426">
        <f t="shared" si="34"/>
        <v>23600</v>
      </c>
      <c r="S118" s="427" t="s">
        <v>542</v>
      </c>
      <c r="T118" s="429" t="s">
        <v>1153</v>
      </c>
      <c r="U118" s="444" t="s">
        <v>556</v>
      </c>
      <c r="V118" s="425" t="s">
        <v>555</v>
      </c>
      <c r="W118" s="482" t="s">
        <v>1154</v>
      </c>
      <c r="X118" s="448" t="s">
        <v>624</v>
      </c>
      <c r="Y118" s="429" t="s">
        <v>594</v>
      </c>
      <c r="Z118" s="429" t="s">
        <v>1155</v>
      </c>
      <c r="AA118" s="431" t="s">
        <v>541</v>
      </c>
      <c r="AC118" s="407"/>
    </row>
    <row r="119" spans="1:29" s="381" customFormat="1" ht="66" x14ac:dyDescent="0.25">
      <c r="A119" s="463"/>
      <c r="B119" s="980">
        <f>IFERROR(LOOKUP(2,1/ISNUMBER(SEARCH('[96]Kode Barang'!$I$2:$I$44,I119)),'[96]Kode Barang'!$B$2:$B$44),"")</f>
        <v>1</v>
      </c>
      <c r="C119" s="980">
        <f>IFERROR(LOOKUP(2,1/ISNUMBER(SEARCH('[96]Kode Barang'!$I$2:$I$44,I119)),'[96]Kode Barang'!$C$2:$C$44),"")</f>
        <v>1</v>
      </c>
      <c r="D119" s="980">
        <f>IFERROR(LOOKUP(2,1/ISNUMBER(SEARCH('[96]Kode Barang'!$I$2:$I$44,I119)),'[96]Kode Barang'!$D$2:$D$44),"")</f>
        <v>7</v>
      </c>
      <c r="E119" s="980">
        <f>IFERROR(LOOKUP(2,1/ISNUMBER(SEARCH('[96]Kode Barang'!$I$2:$I$44,I119)),'[96]Kode Barang'!$E$2:$E$44),"")</f>
        <v>1</v>
      </c>
      <c r="F119" s="980">
        <f>IFERROR(LOOKUP(2,1/ISNUMBER(SEARCH('[96]Kode Barang'!$I$2:$I$44,I119)),'[96]Kode Barang'!$F$2:$F$44),"")</f>
        <v>3</v>
      </c>
      <c r="G119" s="980">
        <f>IFERROR(LOOKUP(2,1/ISNUMBER(SEARCH('[96]Kode Barang'!$I$2:$I$44,I119)),'[96]Kode Barang'!$G$2:$G$44),"")</f>
        <v>1</v>
      </c>
      <c r="H119" s="980">
        <f>IFERROR(LOOKUP(2,1/ISNUMBER(SEARCH('[96]Kode Barang'!$I$2:$I$44,I119)),'[96]Kode Barang'!$H$2:$H$44),"")</f>
        <v>6</v>
      </c>
      <c r="I119" s="630" t="s">
        <v>3</v>
      </c>
      <c r="J119" s="545"/>
      <c r="K119" s="483"/>
      <c r="L119" s="546">
        <v>18</v>
      </c>
      <c r="M119" s="540" t="s">
        <v>18</v>
      </c>
      <c r="N119" s="547">
        <v>6000</v>
      </c>
      <c r="O119" s="426">
        <f t="shared" si="28"/>
        <v>108000</v>
      </c>
      <c r="P119" s="426">
        <v>0</v>
      </c>
      <c r="Q119" s="426">
        <f t="shared" si="33"/>
        <v>108000</v>
      </c>
      <c r="R119" s="426">
        <f t="shared" si="34"/>
        <v>6000</v>
      </c>
      <c r="S119" s="427" t="s">
        <v>543</v>
      </c>
      <c r="T119" s="429" t="s">
        <v>1023</v>
      </c>
      <c r="U119" s="444" t="s">
        <v>556</v>
      </c>
      <c r="V119" s="425" t="s">
        <v>555</v>
      </c>
      <c r="W119" s="482" t="s">
        <v>1161</v>
      </c>
      <c r="X119" s="448" t="s">
        <v>624</v>
      </c>
      <c r="Y119" s="429" t="s">
        <v>594</v>
      </c>
      <c r="Z119" s="429" t="s">
        <v>1156</v>
      </c>
      <c r="AA119" s="431" t="s">
        <v>541</v>
      </c>
      <c r="AC119" s="407"/>
    </row>
    <row r="120" spans="1:29" s="381" customFormat="1" ht="66" x14ac:dyDescent="0.25">
      <c r="A120" s="463"/>
      <c r="B120" s="980">
        <f>IFERROR(LOOKUP(2,1/ISNUMBER(SEARCH('[96]Kode Barang'!$I$2:$I$44,I120)),'[96]Kode Barang'!$B$2:$B$44),"")</f>
        <v>1</v>
      </c>
      <c r="C120" s="980">
        <f>IFERROR(LOOKUP(2,1/ISNUMBER(SEARCH('[96]Kode Barang'!$I$2:$I$44,I120)),'[96]Kode Barang'!$C$2:$C$44),"")</f>
        <v>1</v>
      </c>
      <c r="D120" s="980">
        <f>IFERROR(LOOKUP(2,1/ISNUMBER(SEARCH('[96]Kode Barang'!$I$2:$I$44,I120)),'[96]Kode Barang'!$D$2:$D$44),"")</f>
        <v>7</v>
      </c>
      <c r="E120" s="980">
        <f>IFERROR(LOOKUP(2,1/ISNUMBER(SEARCH('[96]Kode Barang'!$I$2:$I$44,I120)),'[96]Kode Barang'!$E$2:$E$44),"")</f>
        <v>1</v>
      </c>
      <c r="F120" s="980">
        <f>IFERROR(LOOKUP(2,1/ISNUMBER(SEARCH('[96]Kode Barang'!$I$2:$I$44,I120)),'[96]Kode Barang'!$F$2:$F$44),"")</f>
        <v>3</v>
      </c>
      <c r="G120" s="980">
        <f>IFERROR(LOOKUP(2,1/ISNUMBER(SEARCH('[96]Kode Barang'!$I$2:$I$44,I120)),'[96]Kode Barang'!$G$2:$G$44),"")</f>
        <v>1</v>
      </c>
      <c r="H120" s="980">
        <f>IFERROR(LOOKUP(2,1/ISNUMBER(SEARCH('[96]Kode Barang'!$I$2:$I$44,I120)),'[96]Kode Barang'!$H$2:$H$44),"")</f>
        <v>6</v>
      </c>
      <c r="I120" s="630" t="s">
        <v>884</v>
      </c>
      <c r="J120" s="545"/>
      <c r="K120" s="483"/>
      <c r="L120" s="546">
        <v>17</v>
      </c>
      <c r="M120" s="540" t="s">
        <v>18</v>
      </c>
      <c r="N120" s="547">
        <v>3600</v>
      </c>
      <c r="O120" s="426">
        <f t="shared" si="28"/>
        <v>61200</v>
      </c>
      <c r="P120" s="426">
        <v>0</v>
      </c>
      <c r="Q120" s="426">
        <f t="shared" si="33"/>
        <v>61200</v>
      </c>
      <c r="R120" s="426">
        <f t="shared" si="34"/>
        <v>3600</v>
      </c>
      <c r="S120" s="427" t="s">
        <v>543</v>
      </c>
      <c r="T120" s="429" t="s">
        <v>1023</v>
      </c>
      <c r="U120" s="444" t="s">
        <v>556</v>
      </c>
      <c r="V120" s="425" t="s">
        <v>555</v>
      </c>
      <c r="W120" s="482" t="s">
        <v>1161</v>
      </c>
      <c r="X120" s="448" t="s">
        <v>624</v>
      </c>
      <c r="Y120" s="429" t="s">
        <v>594</v>
      </c>
      <c r="Z120" s="429" t="s">
        <v>1156</v>
      </c>
      <c r="AA120" s="431" t="s">
        <v>541</v>
      </c>
      <c r="AC120" s="407"/>
    </row>
    <row r="121" spans="1:29" s="381" customFormat="1" ht="66" x14ac:dyDescent="0.25">
      <c r="A121" s="463"/>
      <c r="B121" s="980">
        <f>IFERROR(LOOKUP(2,1/ISNUMBER(SEARCH('[96]Kode Barang'!$I$2:$I$44,I121)),'[96]Kode Barang'!$B$2:$B$44),"")</f>
        <v>1</v>
      </c>
      <c r="C121" s="980">
        <f>IFERROR(LOOKUP(2,1/ISNUMBER(SEARCH('[96]Kode Barang'!$I$2:$I$44,I121)),'[96]Kode Barang'!$C$2:$C$44),"")</f>
        <v>1</v>
      </c>
      <c r="D121" s="980">
        <f>IFERROR(LOOKUP(2,1/ISNUMBER(SEARCH('[96]Kode Barang'!$I$2:$I$44,I121)),'[96]Kode Barang'!$D$2:$D$44),"")</f>
        <v>7</v>
      </c>
      <c r="E121" s="980">
        <f>IFERROR(LOOKUP(2,1/ISNUMBER(SEARCH('[96]Kode Barang'!$I$2:$I$44,I121)),'[96]Kode Barang'!$E$2:$E$44),"")</f>
        <v>1</v>
      </c>
      <c r="F121" s="980">
        <f>IFERROR(LOOKUP(2,1/ISNUMBER(SEARCH('[96]Kode Barang'!$I$2:$I$44,I121)),'[96]Kode Barang'!$F$2:$F$44),"")</f>
        <v>3</v>
      </c>
      <c r="G121" s="980">
        <f>IFERROR(LOOKUP(2,1/ISNUMBER(SEARCH('[96]Kode Barang'!$I$2:$I$44,I121)),'[96]Kode Barang'!$G$2:$G$44),"")</f>
        <v>1</v>
      </c>
      <c r="H121" s="980">
        <f>IFERROR(LOOKUP(2,1/ISNUMBER(SEARCH('[96]Kode Barang'!$I$2:$I$44,I121)),'[96]Kode Barang'!$H$2:$H$44),"")</f>
        <v>6</v>
      </c>
      <c r="I121" s="630" t="s">
        <v>886</v>
      </c>
      <c r="J121" s="545"/>
      <c r="K121" s="483"/>
      <c r="L121" s="546">
        <v>2</v>
      </c>
      <c r="M121" s="540" t="s">
        <v>18</v>
      </c>
      <c r="N121" s="547">
        <v>10400</v>
      </c>
      <c r="O121" s="426">
        <f t="shared" si="28"/>
        <v>20800</v>
      </c>
      <c r="P121" s="426">
        <v>0</v>
      </c>
      <c r="Q121" s="426">
        <f t="shared" si="33"/>
        <v>20800</v>
      </c>
      <c r="R121" s="426">
        <f t="shared" si="34"/>
        <v>10400</v>
      </c>
      <c r="S121" s="427" t="s">
        <v>543</v>
      </c>
      <c r="T121" s="429" t="s">
        <v>1023</v>
      </c>
      <c r="U121" s="444" t="s">
        <v>556</v>
      </c>
      <c r="V121" s="425" t="s">
        <v>555</v>
      </c>
      <c r="W121" s="482" t="s">
        <v>1161</v>
      </c>
      <c r="X121" s="448" t="s">
        <v>624</v>
      </c>
      <c r="Y121" s="429" t="s">
        <v>594</v>
      </c>
      <c r="Z121" s="429" t="s">
        <v>1156</v>
      </c>
      <c r="AA121" s="431" t="s">
        <v>541</v>
      </c>
      <c r="AC121" s="407"/>
    </row>
    <row r="122" spans="1:29" s="381" customFormat="1" ht="66" x14ac:dyDescent="0.25">
      <c r="A122" s="463"/>
      <c r="B122" s="980">
        <f>IFERROR(LOOKUP(2,1/ISNUMBER(SEARCH('[96]Kode Barang'!$I$2:$I$44,I122)),'[96]Kode Barang'!$B$2:$B$44),"")</f>
        <v>1</v>
      </c>
      <c r="C122" s="980">
        <f>IFERROR(LOOKUP(2,1/ISNUMBER(SEARCH('[96]Kode Barang'!$I$2:$I$44,I122)),'[96]Kode Barang'!$C$2:$C$44),"")</f>
        <v>1</v>
      </c>
      <c r="D122" s="980">
        <f>IFERROR(LOOKUP(2,1/ISNUMBER(SEARCH('[96]Kode Barang'!$I$2:$I$44,I122)),'[96]Kode Barang'!$D$2:$D$44),"")</f>
        <v>7</v>
      </c>
      <c r="E122" s="980">
        <f>IFERROR(LOOKUP(2,1/ISNUMBER(SEARCH('[96]Kode Barang'!$I$2:$I$44,I122)),'[96]Kode Barang'!$E$2:$E$44),"")</f>
        <v>1</v>
      </c>
      <c r="F122" s="980">
        <f>IFERROR(LOOKUP(2,1/ISNUMBER(SEARCH('[96]Kode Barang'!$I$2:$I$44,I122)),'[96]Kode Barang'!$F$2:$F$44),"")</f>
        <v>3</v>
      </c>
      <c r="G122" s="980">
        <f>IFERROR(LOOKUP(2,1/ISNUMBER(SEARCH('[96]Kode Barang'!$I$2:$I$44,I122)),'[96]Kode Barang'!$G$2:$G$44),"")</f>
        <v>1</v>
      </c>
      <c r="H122" s="980">
        <f>IFERROR(LOOKUP(2,1/ISNUMBER(SEARCH('[96]Kode Barang'!$I$2:$I$44,I122)),'[96]Kode Barang'!$H$2:$H$44),"")</f>
        <v>11</v>
      </c>
      <c r="I122" s="630" t="s">
        <v>782</v>
      </c>
      <c r="J122" s="545"/>
      <c r="K122" s="483"/>
      <c r="L122" s="546">
        <v>2</v>
      </c>
      <c r="M122" s="540" t="s">
        <v>18</v>
      </c>
      <c r="N122" s="547">
        <v>29500</v>
      </c>
      <c r="O122" s="426">
        <f t="shared" si="28"/>
        <v>59000</v>
      </c>
      <c r="P122" s="426">
        <v>0</v>
      </c>
      <c r="Q122" s="426">
        <f t="shared" si="33"/>
        <v>59000</v>
      </c>
      <c r="R122" s="426">
        <f t="shared" si="34"/>
        <v>29500</v>
      </c>
      <c r="S122" s="427" t="s">
        <v>543</v>
      </c>
      <c r="T122" s="429" t="s">
        <v>1023</v>
      </c>
      <c r="U122" s="444" t="s">
        <v>556</v>
      </c>
      <c r="V122" s="425" t="s">
        <v>555</v>
      </c>
      <c r="W122" s="482" t="s">
        <v>1161</v>
      </c>
      <c r="X122" s="448" t="s">
        <v>624</v>
      </c>
      <c r="Y122" s="429" t="s">
        <v>594</v>
      </c>
      <c r="Z122" s="429" t="s">
        <v>1156</v>
      </c>
      <c r="AA122" s="431" t="s">
        <v>541</v>
      </c>
      <c r="AC122" s="407"/>
    </row>
    <row r="123" spans="1:29" s="381" customFormat="1" ht="40.200000000000003" customHeight="1" x14ac:dyDescent="0.25">
      <c r="A123" s="533"/>
      <c r="B123" s="453">
        <v>1</v>
      </c>
      <c r="C123" s="453">
        <v>1</v>
      </c>
      <c r="D123" s="453">
        <v>7</v>
      </c>
      <c r="E123" s="454">
        <v>1</v>
      </c>
      <c r="F123" s="557" t="s">
        <v>613</v>
      </c>
      <c r="G123" s="454">
        <v>2</v>
      </c>
      <c r="H123" s="558"/>
      <c r="I123" s="1034" t="s">
        <v>619</v>
      </c>
      <c r="J123" s="537"/>
      <c r="K123" s="496"/>
      <c r="L123" s="450">
        <f>SUM(L126:L139)</f>
        <v>123</v>
      </c>
      <c r="M123" s="450"/>
      <c r="N123" s="450"/>
      <c r="O123" s="436">
        <f>SUM(O126:O139)</f>
        <v>9858300</v>
      </c>
      <c r="P123" s="436"/>
      <c r="Q123" s="436">
        <f>O123+P123</f>
        <v>9858300</v>
      </c>
      <c r="R123" s="436"/>
      <c r="S123" s="480"/>
      <c r="T123" s="471"/>
      <c r="U123" s="471"/>
      <c r="V123" s="471"/>
      <c r="W123" s="497"/>
      <c r="X123" s="498"/>
      <c r="Y123" s="471"/>
      <c r="Z123" s="471"/>
      <c r="AA123" s="475"/>
      <c r="AC123" s="407"/>
    </row>
    <row r="124" spans="1:29" s="381" customFormat="1" ht="40.200000000000003" customHeight="1" x14ac:dyDescent="0.25">
      <c r="A124" s="432"/>
      <c r="B124" s="411"/>
      <c r="C124" s="411"/>
      <c r="D124" s="411"/>
      <c r="E124" s="412"/>
      <c r="F124" s="1033"/>
      <c r="G124" s="412"/>
      <c r="H124" s="554"/>
      <c r="I124" s="1029"/>
      <c r="J124" s="1030"/>
      <c r="K124" s="481"/>
      <c r="L124" s="1031"/>
      <c r="M124" s="481"/>
      <c r="N124" s="1032"/>
      <c r="O124" s="484"/>
      <c r="P124" s="484"/>
      <c r="Q124" s="484"/>
      <c r="R124" s="484"/>
      <c r="S124" s="1032"/>
      <c r="T124" s="422"/>
      <c r="U124" s="422"/>
      <c r="V124" s="422"/>
      <c r="W124" s="485"/>
      <c r="X124" s="432"/>
      <c r="Y124" s="422"/>
      <c r="Z124" s="422"/>
      <c r="AA124" s="432"/>
      <c r="AC124" s="407"/>
    </row>
    <row r="125" spans="1:29" s="2" customFormat="1" ht="52.8" x14ac:dyDescent="0.25">
      <c r="A125" s="463"/>
      <c r="B125" s="980">
        <f>IFERROR(LOOKUP(2,1/ISNUMBER(SEARCH('[96]Kode Barang'!$I$2:$I$44,I125)),'[96]Kode Barang'!$B$2:$B$44),"")</f>
        <v>1</v>
      </c>
      <c r="C125" s="980">
        <f>IFERROR(LOOKUP(2,1/ISNUMBER(SEARCH('[96]Kode Barang'!$I$2:$I$44,I125)),'[96]Kode Barang'!$C$2:$C$44),"")</f>
        <v>1</v>
      </c>
      <c r="D125" s="431">
        <f>IFERROR(LOOKUP(2,1/ISNUMBER(SEARCH('[96]Kode Barang'!$I$2:$I$44,I125)),'[96]Kode Barang'!$D$2:$D$44),"")</f>
        <v>7</v>
      </c>
      <c r="E125" s="431">
        <f>IFERROR(LOOKUP(2,1/ISNUMBER(SEARCH('[96]Kode Barang'!$I$2:$I$44,I125)),'[96]Kode Barang'!$E$2:$E$44),"")</f>
        <v>1</v>
      </c>
      <c r="F125" s="431">
        <f>IFERROR(LOOKUP(2,1/ISNUMBER(SEARCH('[96]Kode Barang'!$I$2:$I$44,I125)),'[96]Kode Barang'!$F$2:$F$44),"")</f>
        <v>3</v>
      </c>
      <c r="G125" s="431">
        <f>IFERROR(LOOKUP(2,1/ISNUMBER(SEARCH('[96]Kode Barang'!$I$2:$I$44,I125)),'[96]Kode Barang'!$G$2:$G$44),"")</f>
        <v>2</v>
      </c>
      <c r="H125" s="431">
        <f>IFERROR(LOOKUP(2,1/ISNUMBER(SEARCH('[96]Kode Barang'!$I$2:$I$44,I125)),'[96]Kode Barang'!$H$2:$H$44),"")</f>
        <v>1</v>
      </c>
      <c r="I125" s="443" t="s">
        <v>1092</v>
      </c>
      <c r="J125" s="483"/>
      <c r="K125" s="483"/>
      <c r="L125" s="983">
        <v>10</v>
      </c>
      <c r="M125" s="433" t="s">
        <v>6</v>
      </c>
      <c r="N125" s="428">
        <v>86500</v>
      </c>
      <c r="O125" s="434">
        <f t="shared" ref="O125" si="35">N125*L125</f>
        <v>865000</v>
      </c>
      <c r="P125" s="434">
        <v>0</v>
      </c>
      <c r="Q125" s="434">
        <f t="shared" ref="Q125" si="36">O125-P125</f>
        <v>865000</v>
      </c>
      <c r="R125" s="434">
        <f t="shared" ref="R125" si="37">Q125/L125</f>
        <v>86500</v>
      </c>
      <c r="S125" s="437" t="s">
        <v>1182</v>
      </c>
      <c r="T125" s="429" t="s">
        <v>1181</v>
      </c>
      <c r="U125" s="437" t="s">
        <v>517</v>
      </c>
      <c r="V125" s="429" t="s">
        <v>987</v>
      </c>
      <c r="W125" s="645" t="s">
        <v>1096</v>
      </c>
      <c r="X125" s="448" t="s">
        <v>624</v>
      </c>
      <c r="Y125" s="427" t="s">
        <v>929</v>
      </c>
      <c r="Z125" s="429" t="s">
        <v>1183</v>
      </c>
      <c r="AA125" s="431" t="s">
        <v>535</v>
      </c>
      <c r="AC125" s="973"/>
    </row>
    <row r="126" spans="1:29" s="2" customFormat="1" ht="66" x14ac:dyDescent="0.25">
      <c r="A126" s="463"/>
      <c r="B126" s="980">
        <f>IFERROR(LOOKUP(2,1/ISNUMBER(SEARCH('[96]Kode Barang'!$I$2:$I$44,I126)),'[96]Kode Barang'!$B$2:$B$44),"")</f>
        <v>1</v>
      </c>
      <c r="C126" s="980">
        <f>IFERROR(LOOKUP(2,1/ISNUMBER(SEARCH('[96]Kode Barang'!$I$2:$I$44,I126)),'[96]Kode Barang'!$C$2:$C$44),"")</f>
        <v>1</v>
      </c>
      <c r="D126" s="431">
        <f>IFERROR(LOOKUP(2,1/ISNUMBER(SEARCH('[96]Kode Barang'!$I$2:$I$44,I126)),'[96]Kode Barang'!$D$2:$D$44),"")</f>
        <v>7</v>
      </c>
      <c r="E126" s="431">
        <f>IFERROR(LOOKUP(2,1/ISNUMBER(SEARCH('[96]Kode Barang'!$I$2:$I$44,I126)),'[96]Kode Barang'!$E$2:$E$44),"")</f>
        <v>1</v>
      </c>
      <c r="F126" s="431">
        <f>IFERROR(LOOKUP(2,1/ISNUMBER(SEARCH('[96]Kode Barang'!$I$2:$I$44,I126)),'[96]Kode Barang'!$F$2:$F$44),"")</f>
        <v>3</v>
      </c>
      <c r="G126" s="431">
        <f>IFERROR(LOOKUP(2,1/ISNUMBER(SEARCH('[96]Kode Barang'!$I$2:$I$44,I126)),'[96]Kode Barang'!$G$2:$G$44),"")</f>
        <v>2</v>
      </c>
      <c r="H126" s="431">
        <f>IFERROR(LOOKUP(2,1/ISNUMBER(SEARCH('[96]Kode Barang'!$I$2:$I$44,I126)),'[96]Kode Barang'!$H$2:$H$44),"")</f>
        <v>4</v>
      </c>
      <c r="I126" s="443" t="s">
        <v>708</v>
      </c>
      <c r="J126" s="483"/>
      <c r="K126" s="483"/>
      <c r="L126" s="983">
        <v>1</v>
      </c>
      <c r="M126" s="433" t="s">
        <v>7</v>
      </c>
      <c r="N126" s="428">
        <v>41300</v>
      </c>
      <c r="O126" s="434">
        <f t="shared" ref="O126:O137" si="38">N126*L126</f>
        <v>41300</v>
      </c>
      <c r="P126" s="434">
        <v>0</v>
      </c>
      <c r="Q126" s="434">
        <f t="shared" ref="Q126:Q137" si="39">O126-P126</f>
        <v>41300</v>
      </c>
      <c r="R126" s="434">
        <f t="shared" ref="R126:R137" si="40">Q126/L126</f>
        <v>41300</v>
      </c>
      <c r="S126" s="437" t="s">
        <v>709</v>
      </c>
      <c r="T126" s="429" t="s">
        <v>1090</v>
      </c>
      <c r="U126" s="437" t="s">
        <v>517</v>
      </c>
      <c r="V126" s="425" t="s">
        <v>987</v>
      </c>
      <c r="W126" s="645" t="s">
        <v>1089</v>
      </c>
      <c r="X126" s="448" t="s">
        <v>624</v>
      </c>
      <c r="Y126" s="427" t="s">
        <v>929</v>
      </c>
      <c r="Z126" s="429" t="s">
        <v>1093</v>
      </c>
      <c r="AA126" s="431" t="s">
        <v>923</v>
      </c>
      <c r="AC126" s="973"/>
    </row>
    <row r="127" spans="1:29" s="2" customFormat="1" ht="66" x14ac:dyDescent="0.25">
      <c r="A127" s="463"/>
      <c r="B127" s="980">
        <f>IFERROR(LOOKUP(2,1/ISNUMBER(SEARCH('[96]Kode Barang'!$I$2:$I$44,I127)),'[96]Kode Barang'!$B$2:$B$44),"")</f>
        <v>1</v>
      </c>
      <c r="C127" s="980">
        <f>IFERROR(LOOKUP(2,1/ISNUMBER(SEARCH('[96]Kode Barang'!$I$2:$I$44,I127)),'[96]Kode Barang'!$C$2:$C$44),"")</f>
        <v>1</v>
      </c>
      <c r="D127" s="431">
        <f>IFERROR(LOOKUP(2,1/ISNUMBER(SEARCH('[96]Kode Barang'!$I$2:$I$44,I127)),'[96]Kode Barang'!$D$2:$D$44),"")</f>
        <v>7</v>
      </c>
      <c r="E127" s="431">
        <f>IFERROR(LOOKUP(2,1/ISNUMBER(SEARCH('[96]Kode Barang'!$I$2:$I$44,I127)),'[96]Kode Barang'!$E$2:$E$44),"")</f>
        <v>1</v>
      </c>
      <c r="F127" s="431">
        <f>IFERROR(LOOKUP(2,1/ISNUMBER(SEARCH('[96]Kode Barang'!$I$2:$I$44,I127)),'[96]Kode Barang'!$F$2:$F$44),"")</f>
        <v>3</v>
      </c>
      <c r="G127" s="431">
        <f>IFERROR(LOOKUP(2,1/ISNUMBER(SEARCH('[96]Kode Barang'!$I$2:$I$44,I127)),'[96]Kode Barang'!$G$2:$G$44),"")</f>
        <v>2</v>
      </c>
      <c r="H127" s="431">
        <f>IFERROR(LOOKUP(2,1/ISNUMBER(SEARCH('[96]Kode Barang'!$I$2:$I$44,I127)),'[96]Kode Barang'!$H$2:$H$44),"")</f>
        <v>1</v>
      </c>
      <c r="I127" s="443" t="s">
        <v>1092</v>
      </c>
      <c r="J127" s="483"/>
      <c r="K127" s="483"/>
      <c r="L127" s="983">
        <v>1</v>
      </c>
      <c r="M127" s="433" t="s">
        <v>6</v>
      </c>
      <c r="N127" s="428">
        <v>86500</v>
      </c>
      <c r="O127" s="434">
        <f t="shared" si="38"/>
        <v>86500</v>
      </c>
      <c r="P127" s="434">
        <v>0</v>
      </c>
      <c r="Q127" s="434">
        <f t="shared" si="39"/>
        <v>86500</v>
      </c>
      <c r="R127" s="434">
        <f t="shared" si="40"/>
        <v>86500</v>
      </c>
      <c r="S127" s="437" t="s">
        <v>709</v>
      </c>
      <c r="T127" s="429" t="s">
        <v>1090</v>
      </c>
      <c r="U127" s="437" t="s">
        <v>517</v>
      </c>
      <c r="V127" s="429" t="s">
        <v>987</v>
      </c>
      <c r="W127" s="645" t="s">
        <v>1089</v>
      </c>
      <c r="X127" s="448" t="s">
        <v>624</v>
      </c>
      <c r="Y127" s="427" t="s">
        <v>929</v>
      </c>
      <c r="Z127" s="429" t="s">
        <v>1093</v>
      </c>
      <c r="AA127" s="431" t="s">
        <v>923</v>
      </c>
      <c r="AC127" s="973"/>
    </row>
    <row r="128" spans="1:29" s="2" customFormat="1" ht="66" x14ac:dyDescent="0.25">
      <c r="A128" s="463"/>
      <c r="B128" s="980">
        <f>IFERROR(LOOKUP(2,1/ISNUMBER(SEARCH('[96]Kode Barang'!$I$2:$I$44,I128)),'[96]Kode Barang'!$B$2:$B$44),"")</f>
        <v>1</v>
      </c>
      <c r="C128" s="980">
        <f>IFERROR(LOOKUP(2,1/ISNUMBER(SEARCH('[96]Kode Barang'!$I$2:$I$44,I128)),'[96]Kode Barang'!$C$2:$C$44),"")</f>
        <v>1</v>
      </c>
      <c r="D128" s="431">
        <f>IFERROR(LOOKUP(2,1/ISNUMBER(SEARCH('[96]Kode Barang'!$I$2:$I$44,I128)),'[96]Kode Barang'!$D$2:$D$44),"")</f>
        <v>7</v>
      </c>
      <c r="E128" s="431">
        <f>IFERROR(LOOKUP(2,1/ISNUMBER(SEARCH('[96]Kode Barang'!$I$2:$I$44,I128)),'[96]Kode Barang'!$E$2:$E$44),"")</f>
        <v>1</v>
      </c>
      <c r="F128" s="431">
        <f>IFERROR(LOOKUP(2,1/ISNUMBER(SEARCH('[96]Kode Barang'!$I$2:$I$44,I128)),'[96]Kode Barang'!$F$2:$F$44),"")</f>
        <v>3</v>
      </c>
      <c r="G128" s="431">
        <f>IFERROR(LOOKUP(2,1/ISNUMBER(SEARCH('[96]Kode Barang'!$I$2:$I$44,I128)),'[96]Kode Barang'!$G$2:$G$44),"")</f>
        <v>2</v>
      </c>
      <c r="H128" s="431">
        <f>IFERROR(LOOKUP(2,1/ISNUMBER(SEARCH('[96]Kode Barang'!$I$2:$I$44,I128)),'[96]Kode Barang'!$H$2:$H$44),"")</f>
        <v>4</v>
      </c>
      <c r="I128" s="443" t="s">
        <v>708</v>
      </c>
      <c r="J128" s="483"/>
      <c r="K128" s="483"/>
      <c r="L128" s="983">
        <v>8</v>
      </c>
      <c r="M128" s="433" t="s">
        <v>7</v>
      </c>
      <c r="N128" s="428">
        <v>41300</v>
      </c>
      <c r="O128" s="434">
        <f t="shared" si="38"/>
        <v>330400</v>
      </c>
      <c r="P128" s="434">
        <v>0</v>
      </c>
      <c r="Q128" s="434">
        <f t="shared" si="39"/>
        <v>330400</v>
      </c>
      <c r="R128" s="434">
        <f t="shared" si="40"/>
        <v>41300</v>
      </c>
      <c r="S128" s="437" t="s">
        <v>715</v>
      </c>
      <c r="T128" s="429" t="s">
        <v>1097</v>
      </c>
      <c r="U128" s="437" t="s">
        <v>517</v>
      </c>
      <c r="V128" s="425" t="s">
        <v>987</v>
      </c>
      <c r="W128" s="645" t="s">
        <v>1096</v>
      </c>
      <c r="X128" s="448" t="s">
        <v>624</v>
      </c>
      <c r="Y128" s="427" t="s">
        <v>929</v>
      </c>
      <c r="Z128" s="429" t="s">
        <v>1099</v>
      </c>
      <c r="AA128" s="431" t="s">
        <v>923</v>
      </c>
      <c r="AC128" s="973"/>
    </row>
    <row r="129" spans="1:29" s="2" customFormat="1" ht="66" x14ac:dyDescent="0.25">
      <c r="A129" s="463"/>
      <c r="B129" s="980">
        <f>IFERROR(LOOKUP(2,1/ISNUMBER(SEARCH('[96]Kode Barang'!$I$2:$I$44,I129)),'[96]Kode Barang'!$B$2:$B$44),"")</f>
        <v>1</v>
      </c>
      <c r="C129" s="980">
        <f>IFERROR(LOOKUP(2,1/ISNUMBER(SEARCH('[96]Kode Barang'!$I$2:$I$44,I129)),'[96]Kode Barang'!$C$2:$C$44),"")</f>
        <v>1</v>
      </c>
      <c r="D129" s="431">
        <f>IFERROR(LOOKUP(2,1/ISNUMBER(SEARCH('[96]Kode Barang'!$I$2:$I$44,I129)),'[96]Kode Barang'!$D$2:$D$44),"")</f>
        <v>7</v>
      </c>
      <c r="E129" s="431">
        <f>IFERROR(LOOKUP(2,1/ISNUMBER(SEARCH('[96]Kode Barang'!$I$2:$I$44,I129)),'[96]Kode Barang'!$E$2:$E$44),"")</f>
        <v>1</v>
      </c>
      <c r="F129" s="431">
        <f>IFERROR(LOOKUP(2,1/ISNUMBER(SEARCH('[96]Kode Barang'!$I$2:$I$44,I129)),'[96]Kode Barang'!$F$2:$F$44),"")</f>
        <v>3</v>
      </c>
      <c r="G129" s="431">
        <f>IFERROR(LOOKUP(2,1/ISNUMBER(SEARCH('[96]Kode Barang'!$I$2:$I$44,I129)),'[96]Kode Barang'!$G$2:$G$44),"")</f>
        <v>2</v>
      </c>
      <c r="H129" s="431">
        <f>IFERROR(LOOKUP(2,1/ISNUMBER(SEARCH('[96]Kode Barang'!$I$2:$I$44,I129)),'[96]Kode Barang'!$H$2:$H$44),"")</f>
        <v>1</v>
      </c>
      <c r="I129" s="443" t="s">
        <v>1092</v>
      </c>
      <c r="J129" s="483"/>
      <c r="K129" s="483"/>
      <c r="L129" s="983">
        <v>6</v>
      </c>
      <c r="M129" s="433" t="s">
        <v>6</v>
      </c>
      <c r="N129" s="428">
        <v>86500</v>
      </c>
      <c r="O129" s="434">
        <f t="shared" si="38"/>
        <v>519000</v>
      </c>
      <c r="P129" s="434">
        <v>0</v>
      </c>
      <c r="Q129" s="434">
        <f t="shared" si="39"/>
        <v>519000</v>
      </c>
      <c r="R129" s="434">
        <f t="shared" si="40"/>
        <v>86500</v>
      </c>
      <c r="S129" s="437" t="s">
        <v>715</v>
      </c>
      <c r="T129" s="429" t="s">
        <v>1097</v>
      </c>
      <c r="U129" s="437" t="s">
        <v>517</v>
      </c>
      <c r="V129" s="429" t="s">
        <v>987</v>
      </c>
      <c r="W129" s="645" t="s">
        <v>1096</v>
      </c>
      <c r="X129" s="448" t="s">
        <v>624</v>
      </c>
      <c r="Y129" s="427" t="s">
        <v>929</v>
      </c>
      <c r="Z129" s="429" t="s">
        <v>1099</v>
      </c>
      <c r="AA129" s="431" t="s">
        <v>923</v>
      </c>
      <c r="AC129" s="973"/>
    </row>
    <row r="130" spans="1:29" s="2" customFormat="1" ht="52.8" x14ac:dyDescent="0.25">
      <c r="A130" s="463"/>
      <c r="B130" s="980">
        <f>IFERROR(LOOKUP(2,1/ISNUMBER(SEARCH('[96]Kode Barang'!$I$2:$I$44,I130)),'[96]Kode Barang'!$B$2:$B$44),"")</f>
        <v>1</v>
      </c>
      <c r="C130" s="980">
        <f>IFERROR(LOOKUP(2,1/ISNUMBER(SEARCH('[96]Kode Barang'!$I$2:$I$44,I130)),'[96]Kode Barang'!$C$2:$C$44),"")</f>
        <v>1</v>
      </c>
      <c r="D130" s="431">
        <f>IFERROR(LOOKUP(2,1/ISNUMBER(SEARCH('[96]Kode Barang'!$I$2:$I$44,I130)),'[96]Kode Barang'!$D$2:$D$44),"")</f>
        <v>7</v>
      </c>
      <c r="E130" s="431">
        <f>IFERROR(LOOKUP(2,1/ISNUMBER(SEARCH('[96]Kode Barang'!$I$2:$I$44,I130)),'[96]Kode Barang'!$E$2:$E$44),"")</f>
        <v>1</v>
      </c>
      <c r="F130" s="431">
        <f>IFERROR(LOOKUP(2,1/ISNUMBER(SEARCH('[96]Kode Barang'!$I$2:$I$44,I130)),'[96]Kode Barang'!$F$2:$F$44),"")</f>
        <v>3</v>
      </c>
      <c r="G130" s="431">
        <f>IFERROR(LOOKUP(2,1/ISNUMBER(SEARCH('[96]Kode Barang'!$I$2:$I$44,I130)),'[96]Kode Barang'!$G$2:$G$44),"")</f>
        <v>2</v>
      </c>
      <c r="H130" s="431">
        <f>IFERROR(LOOKUP(2,1/ISNUMBER(SEARCH('[96]Kode Barang'!$I$2:$I$44,I130)),'[96]Kode Barang'!$H$2:$H$44),"")</f>
        <v>1</v>
      </c>
      <c r="I130" s="443" t="s">
        <v>1092</v>
      </c>
      <c r="J130" s="483"/>
      <c r="K130" s="483"/>
      <c r="L130" s="983">
        <v>15</v>
      </c>
      <c r="M130" s="433" t="s">
        <v>6</v>
      </c>
      <c r="N130" s="428">
        <v>86500</v>
      </c>
      <c r="O130" s="434">
        <f t="shared" si="38"/>
        <v>1297500</v>
      </c>
      <c r="P130" s="434">
        <v>0</v>
      </c>
      <c r="Q130" s="434">
        <f t="shared" si="39"/>
        <v>1297500</v>
      </c>
      <c r="R130" s="434">
        <f t="shared" si="40"/>
        <v>86500</v>
      </c>
      <c r="S130" s="427" t="s">
        <v>1126</v>
      </c>
      <c r="T130" s="429" t="s">
        <v>1127</v>
      </c>
      <c r="U130" s="437" t="s">
        <v>517</v>
      </c>
      <c r="V130" s="429" t="s">
        <v>987</v>
      </c>
      <c r="W130" s="645" t="s">
        <v>988</v>
      </c>
      <c r="X130" s="448" t="s">
        <v>624</v>
      </c>
      <c r="Y130" s="427" t="s">
        <v>929</v>
      </c>
      <c r="Z130" s="429" t="s">
        <v>1169</v>
      </c>
      <c r="AA130" s="448" t="s">
        <v>535</v>
      </c>
      <c r="AC130" s="973"/>
    </row>
    <row r="131" spans="1:29" s="2" customFormat="1" ht="79.2" x14ac:dyDescent="0.25">
      <c r="A131" s="463"/>
      <c r="B131" s="980">
        <f>IFERROR(LOOKUP(2,1/ISNUMBER(SEARCH('[96]Kode Barang'!$I$2:$I$44,I131)),'[96]Kode Barang'!$B$2:$B$44),"")</f>
        <v>1</v>
      </c>
      <c r="C131" s="980">
        <f>IFERROR(LOOKUP(2,1/ISNUMBER(SEARCH('[96]Kode Barang'!$I$2:$I$44,I131)),'[96]Kode Barang'!$C$2:$C$44),"")</f>
        <v>1</v>
      </c>
      <c r="D131" s="431">
        <f>IFERROR(LOOKUP(2,1/ISNUMBER(SEARCH('[96]Kode Barang'!$I$2:$I$44,I131)),'[96]Kode Barang'!$D$2:$D$44),"")</f>
        <v>7</v>
      </c>
      <c r="E131" s="431">
        <f>IFERROR(LOOKUP(2,1/ISNUMBER(SEARCH('[96]Kode Barang'!$I$2:$I$44,I131)),'[96]Kode Barang'!$E$2:$E$44),"")</f>
        <v>1</v>
      </c>
      <c r="F131" s="431">
        <f>IFERROR(LOOKUP(2,1/ISNUMBER(SEARCH('[96]Kode Barang'!$I$2:$I$44,I131)),'[96]Kode Barang'!$F$2:$F$44),"")</f>
        <v>3</v>
      </c>
      <c r="G131" s="431">
        <f>IFERROR(LOOKUP(2,1/ISNUMBER(SEARCH('[96]Kode Barang'!$I$2:$I$44,I131)),'[96]Kode Barang'!$G$2:$G$44),"")</f>
        <v>2</v>
      </c>
      <c r="H131" s="431">
        <f>IFERROR(LOOKUP(2,1/ISNUMBER(SEARCH('[96]Kode Barang'!$I$2:$I$44,I131)),'[96]Kode Barang'!$H$2:$H$44),"")</f>
        <v>4</v>
      </c>
      <c r="I131" s="443" t="s">
        <v>708</v>
      </c>
      <c r="J131" s="483"/>
      <c r="K131" s="483"/>
      <c r="L131" s="983">
        <v>5</v>
      </c>
      <c r="M131" s="433" t="s">
        <v>7</v>
      </c>
      <c r="N131" s="428">
        <v>41300</v>
      </c>
      <c r="O131" s="434">
        <f t="shared" si="38"/>
        <v>206500</v>
      </c>
      <c r="P131" s="434">
        <v>0</v>
      </c>
      <c r="Q131" s="434">
        <f t="shared" si="39"/>
        <v>206500</v>
      </c>
      <c r="R131" s="434">
        <f t="shared" si="40"/>
        <v>41300</v>
      </c>
      <c r="S131" s="437" t="s">
        <v>680</v>
      </c>
      <c r="T131" s="429" t="s">
        <v>1064</v>
      </c>
      <c r="U131" s="437" t="s">
        <v>517</v>
      </c>
      <c r="V131" s="425" t="s">
        <v>987</v>
      </c>
      <c r="W131" s="645" t="s">
        <v>1132</v>
      </c>
      <c r="X131" s="448" t="s">
        <v>624</v>
      </c>
      <c r="Y131" s="427" t="s">
        <v>929</v>
      </c>
      <c r="Z131" s="429" t="s">
        <v>1170</v>
      </c>
      <c r="AA131" s="431" t="s">
        <v>923</v>
      </c>
      <c r="AC131" s="973"/>
    </row>
    <row r="132" spans="1:29" s="2" customFormat="1" ht="79.2" x14ac:dyDescent="0.25">
      <c r="A132" s="463"/>
      <c r="B132" s="980">
        <f>IFERROR(LOOKUP(2,1/ISNUMBER(SEARCH('[96]Kode Barang'!$I$2:$I$44,I132)),'[96]Kode Barang'!$B$2:$B$44),"")</f>
        <v>1</v>
      </c>
      <c r="C132" s="980">
        <f>IFERROR(LOOKUP(2,1/ISNUMBER(SEARCH('[96]Kode Barang'!$I$2:$I$44,I132)),'[96]Kode Barang'!$C$2:$C$44),"")</f>
        <v>1</v>
      </c>
      <c r="D132" s="431">
        <f>IFERROR(LOOKUP(2,1/ISNUMBER(SEARCH('[96]Kode Barang'!$I$2:$I$44,I132)),'[96]Kode Barang'!$D$2:$D$44),"")</f>
        <v>7</v>
      </c>
      <c r="E132" s="431">
        <f>IFERROR(LOOKUP(2,1/ISNUMBER(SEARCH('[96]Kode Barang'!$I$2:$I$44,I132)),'[96]Kode Barang'!$E$2:$E$44),"")</f>
        <v>1</v>
      </c>
      <c r="F132" s="431">
        <f>IFERROR(LOOKUP(2,1/ISNUMBER(SEARCH('[96]Kode Barang'!$I$2:$I$44,I132)),'[96]Kode Barang'!$F$2:$F$44),"")</f>
        <v>3</v>
      </c>
      <c r="G132" s="431">
        <f>IFERROR(LOOKUP(2,1/ISNUMBER(SEARCH('[96]Kode Barang'!$I$2:$I$44,I132)),'[96]Kode Barang'!$G$2:$G$44),"")</f>
        <v>2</v>
      </c>
      <c r="H132" s="431">
        <f>IFERROR(LOOKUP(2,1/ISNUMBER(SEARCH('[96]Kode Barang'!$I$2:$I$44,I132)),'[96]Kode Barang'!$H$2:$H$44),"")</f>
        <v>1</v>
      </c>
      <c r="I132" s="443" t="s">
        <v>1092</v>
      </c>
      <c r="J132" s="483"/>
      <c r="K132" s="483"/>
      <c r="L132" s="983">
        <v>21</v>
      </c>
      <c r="M132" s="433" t="s">
        <v>6</v>
      </c>
      <c r="N132" s="428">
        <v>86500</v>
      </c>
      <c r="O132" s="434">
        <f t="shared" si="38"/>
        <v>1816500</v>
      </c>
      <c r="P132" s="434">
        <v>0</v>
      </c>
      <c r="Q132" s="434">
        <f t="shared" si="39"/>
        <v>1816500</v>
      </c>
      <c r="R132" s="434">
        <f t="shared" si="40"/>
        <v>86500</v>
      </c>
      <c r="S132" s="437" t="s">
        <v>680</v>
      </c>
      <c r="T132" s="429" t="s">
        <v>1064</v>
      </c>
      <c r="U132" s="437" t="s">
        <v>517</v>
      </c>
      <c r="V132" s="429" t="s">
        <v>987</v>
      </c>
      <c r="W132" s="645" t="s">
        <v>1132</v>
      </c>
      <c r="X132" s="448" t="s">
        <v>624</v>
      </c>
      <c r="Y132" s="427" t="s">
        <v>929</v>
      </c>
      <c r="Z132" s="429" t="s">
        <v>1171</v>
      </c>
      <c r="AA132" s="431" t="s">
        <v>923</v>
      </c>
      <c r="AC132" s="973"/>
    </row>
    <row r="133" spans="1:29" s="2" customFormat="1" ht="52.8" x14ac:dyDescent="0.25">
      <c r="A133" s="463"/>
      <c r="B133" s="980">
        <f>IFERROR(LOOKUP(2,1/ISNUMBER(SEARCH('[96]Kode Barang'!$I$2:$I$44,I133)),'[96]Kode Barang'!$B$2:$B$44),"")</f>
        <v>1</v>
      </c>
      <c r="C133" s="980">
        <f>IFERROR(LOOKUP(2,1/ISNUMBER(SEARCH('[96]Kode Barang'!$I$2:$I$44,I133)),'[96]Kode Barang'!$C$2:$C$44),"")</f>
        <v>1</v>
      </c>
      <c r="D133" s="431">
        <f>IFERROR(LOOKUP(2,1/ISNUMBER(SEARCH('[96]Kode Barang'!$I$2:$I$44,I133)),'[96]Kode Barang'!$D$2:$D$44),"")</f>
        <v>7</v>
      </c>
      <c r="E133" s="431">
        <f>IFERROR(LOOKUP(2,1/ISNUMBER(SEARCH('[96]Kode Barang'!$I$2:$I$44,I133)),'[96]Kode Barang'!$E$2:$E$44),"")</f>
        <v>1</v>
      </c>
      <c r="F133" s="431">
        <f>IFERROR(LOOKUP(2,1/ISNUMBER(SEARCH('[96]Kode Barang'!$I$2:$I$44,I133)),'[96]Kode Barang'!$F$2:$F$44),"")</f>
        <v>3</v>
      </c>
      <c r="G133" s="431">
        <f>IFERROR(LOOKUP(2,1/ISNUMBER(SEARCH('[96]Kode Barang'!$I$2:$I$44,I133)),'[96]Kode Barang'!$G$2:$G$44),"")</f>
        <v>2</v>
      </c>
      <c r="H133" s="431">
        <f>IFERROR(LOOKUP(2,1/ISNUMBER(SEARCH('[96]Kode Barang'!$I$2:$I$44,I133)),'[96]Kode Barang'!$H$2:$H$44),"")</f>
        <v>1</v>
      </c>
      <c r="I133" s="443" t="s">
        <v>1092</v>
      </c>
      <c r="J133" s="483"/>
      <c r="K133" s="483"/>
      <c r="L133" s="983">
        <v>30</v>
      </c>
      <c r="M133" s="433" t="s">
        <v>6</v>
      </c>
      <c r="N133" s="428">
        <v>86500</v>
      </c>
      <c r="O133" s="434">
        <f t="shared" ref="O133" si="41">N133*L133</f>
        <v>2595000</v>
      </c>
      <c r="P133" s="434">
        <v>0</v>
      </c>
      <c r="Q133" s="434">
        <f t="shared" ref="Q133" si="42">O133-P133</f>
        <v>2595000</v>
      </c>
      <c r="R133" s="434">
        <f t="shared" ref="R133" si="43">Q133/L133</f>
        <v>86500</v>
      </c>
      <c r="S133" s="427" t="s">
        <v>1126</v>
      </c>
      <c r="T133" s="429" t="s">
        <v>1184</v>
      </c>
      <c r="U133" s="437" t="s">
        <v>517</v>
      </c>
      <c r="V133" s="429" t="s">
        <v>987</v>
      </c>
      <c r="W133" s="645" t="s">
        <v>1128</v>
      </c>
      <c r="X133" s="448" t="s">
        <v>624</v>
      </c>
      <c r="Y133" s="427" t="s">
        <v>929</v>
      </c>
      <c r="Z133" s="429" t="s">
        <v>1185</v>
      </c>
      <c r="AA133" s="431" t="s">
        <v>535</v>
      </c>
      <c r="AC133" s="973"/>
    </row>
    <row r="134" spans="1:29" s="2" customFormat="1" ht="66" x14ac:dyDescent="0.25">
      <c r="A134" s="463"/>
      <c r="B134" s="980">
        <f>IFERROR(LOOKUP(2,1/ISNUMBER(SEARCH('[96]Kode Barang'!$I$2:$I$44,I134)),'[96]Kode Barang'!$B$2:$B$44),"")</f>
        <v>1</v>
      </c>
      <c r="C134" s="980">
        <f>IFERROR(LOOKUP(2,1/ISNUMBER(SEARCH('[96]Kode Barang'!$I$2:$I$44,I134)),'[96]Kode Barang'!$C$2:$C$44),"")</f>
        <v>1</v>
      </c>
      <c r="D134" s="431">
        <f>IFERROR(LOOKUP(2,1/ISNUMBER(SEARCH('[96]Kode Barang'!$I$2:$I$44,I134)),'[96]Kode Barang'!$D$2:$D$44),"")</f>
        <v>7</v>
      </c>
      <c r="E134" s="431">
        <f>IFERROR(LOOKUP(2,1/ISNUMBER(SEARCH('[96]Kode Barang'!$I$2:$I$44,I134)),'[96]Kode Barang'!$E$2:$E$44),"")</f>
        <v>1</v>
      </c>
      <c r="F134" s="431">
        <f>IFERROR(LOOKUP(2,1/ISNUMBER(SEARCH('[96]Kode Barang'!$I$2:$I$44,I134)),'[96]Kode Barang'!$F$2:$F$44),"")</f>
        <v>3</v>
      </c>
      <c r="G134" s="431">
        <f>IFERROR(LOOKUP(2,1/ISNUMBER(SEARCH('[96]Kode Barang'!$I$2:$I$44,I134)),'[96]Kode Barang'!$G$2:$G$44),"")</f>
        <v>2</v>
      </c>
      <c r="H134" s="431">
        <f>IFERROR(LOOKUP(2,1/ISNUMBER(SEARCH('[96]Kode Barang'!$I$2:$I$44,I134)),'[96]Kode Barang'!$H$2:$H$44),"")</f>
        <v>1</v>
      </c>
      <c r="I134" s="443" t="s">
        <v>1092</v>
      </c>
      <c r="J134" s="483"/>
      <c r="K134" s="483"/>
      <c r="L134" s="983">
        <v>2</v>
      </c>
      <c r="M134" s="433" t="s">
        <v>6</v>
      </c>
      <c r="N134" s="428">
        <v>86500</v>
      </c>
      <c r="O134" s="434">
        <f t="shared" si="38"/>
        <v>173000</v>
      </c>
      <c r="P134" s="434">
        <v>0</v>
      </c>
      <c r="Q134" s="434">
        <f t="shared" si="39"/>
        <v>173000</v>
      </c>
      <c r="R134" s="434">
        <f t="shared" si="40"/>
        <v>86500</v>
      </c>
      <c r="S134" s="427" t="s">
        <v>974</v>
      </c>
      <c r="T134" s="429" t="s">
        <v>1136</v>
      </c>
      <c r="U134" s="437" t="s">
        <v>517</v>
      </c>
      <c r="V134" s="429" t="s">
        <v>987</v>
      </c>
      <c r="W134" s="645" t="s">
        <v>1137</v>
      </c>
      <c r="X134" s="448" t="s">
        <v>624</v>
      </c>
      <c r="Y134" s="427" t="s">
        <v>929</v>
      </c>
      <c r="Z134" s="429" t="s">
        <v>1172</v>
      </c>
      <c r="AA134" s="431" t="s">
        <v>1139</v>
      </c>
      <c r="AC134" s="973"/>
    </row>
    <row r="135" spans="1:29" s="2" customFormat="1" ht="66" x14ac:dyDescent="0.25">
      <c r="A135" s="463"/>
      <c r="B135" s="980">
        <f>IFERROR(LOOKUP(2,1/ISNUMBER(SEARCH('[96]Kode Barang'!$I$2:$I$44,I135)),'[96]Kode Barang'!$B$2:$B$44),"")</f>
        <v>1</v>
      </c>
      <c r="C135" s="980">
        <f>IFERROR(LOOKUP(2,1/ISNUMBER(SEARCH('[96]Kode Barang'!$I$2:$I$44,I135)),'[96]Kode Barang'!$C$2:$C$44),"")</f>
        <v>1</v>
      </c>
      <c r="D135" s="431">
        <f>IFERROR(LOOKUP(2,1/ISNUMBER(SEARCH('[96]Kode Barang'!$I$2:$I$44,I135)),'[96]Kode Barang'!$D$2:$D$44),"")</f>
        <v>7</v>
      </c>
      <c r="E135" s="431">
        <f>IFERROR(LOOKUP(2,1/ISNUMBER(SEARCH('[96]Kode Barang'!$I$2:$I$44,I135)),'[96]Kode Barang'!$E$2:$E$44),"")</f>
        <v>1</v>
      </c>
      <c r="F135" s="431">
        <f>IFERROR(LOOKUP(2,1/ISNUMBER(SEARCH('[96]Kode Barang'!$I$2:$I$44,I135)),'[96]Kode Barang'!$F$2:$F$44),"")</f>
        <v>3</v>
      </c>
      <c r="G135" s="431">
        <f>IFERROR(LOOKUP(2,1/ISNUMBER(SEARCH('[96]Kode Barang'!$I$2:$I$44,I135)),'[96]Kode Barang'!$G$2:$G$44),"")</f>
        <v>2</v>
      </c>
      <c r="H135" s="431">
        <f>IFERROR(LOOKUP(2,1/ISNUMBER(SEARCH('[96]Kode Barang'!$I$2:$I$44,I135)),'[96]Kode Barang'!$H$2:$H$44),"")</f>
        <v>1</v>
      </c>
      <c r="I135" s="443" t="s">
        <v>1092</v>
      </c>
      <c r="J135" s="483"/>
      <c r="K135" s="483"/>
      <c r="L135" s="983">
        <v>2</v>
      </c>
      <c r="M135" s="433" t="s">
        <v>6</v>
      </c>
      <c r="N135" s="428">
        <v>86500</v>
      </c>
      <c r="O135" s="434">
        <f t="shared" si="38"/>
        <v>173000</v>
      </c>
      <c r="P135" s="434">
        <v>0</v>
      </c>
      <c r="Q135" s="434">
        <f t="shared" si="39"/>
        <v>173000</v>
      </c>
      <c r="R135" s="434">
        <f t="shared" si="40"/>
        <v>86500</v>
      </c>
      <c r="S135" s="427" t="s">
        <v>994</v>
      </c>
      <c r="T135" s="429" t="s">
        <v>1144</v>
      </c>
      <c r="U135" s="437" t="s">
        <v>517</v>
      </c>
      <c r="V135" s="429" t="s">
        <v>987</v>
      </c>
      <c r="W135" s="645" t="s">
        <v>1142</v>
      </c>
      <c r="X135" s="448" t="s">
        <v>624</v>
      </c>
      <c r="Y135" s="427" t="s">
        <v>929</v>
      </c>
      <c r="Z135" s="429" t="s">
        <v>1173</v>
      </c>
      <c r="AA135" s="431" t="s">
        <v>1139</v>
      </c>
      <c r="AC135" s="973"/>
    </row>
    <row r="136" spans="1:29" s="2" customFormat="1" ht="52.8" x14ac:dyDescent="0.25">
      <c r="A136" s="463"/>
      <c r="B136" s="980">
        <f>IFERROR(LOOKUP(2,1/ISNUMBER(SEARCH('[96]Kode Barang'!$I$2:$I$44,I136)),'[96]Kode Barang'!$B$2:$B$44),"")</f>
        <v>1</v>
      </c>
      <c r="C136" s="980">
        <f>IFERROR(LOOKUP(2,1/ISNUMBER(SEARCH('[96]Kode Barang'!$I$2:$I$44,I136)),'[96]Kode Barang'!$C$2:$C$44),"")</f>
        <v>1</v>
      </c>
      <c r="D136" s="431">
        <f>IFERROR(LOOKUP(2,1/ISNUMBER(SEARCH('[96]Kode Barang'!$I$2:$I$44,I136)),'[96]Kode Barang'!$D$2:$D$44),"")</f>
        <v>7</v>
      </c>
      <c r="E136" s="431">
        <f>IFERROR(LOOKUP(2,1/ISNUMBER(SEARCH('[96]Kode Barang'!$I$2:$I$44,I136)),'[96]Kode Barang'!$E$2:$E$44),"")</f>
        <v>1</v>
      </c>
      <c r="F136" s="431">
        <f>IFERROR(LOOKUP(2,1/ISNUMBER(SEARCH('[96]Kode Barang'!$I$2:$I$44,I136)),'[96]Kode Barang'!$F$2:$F$44),"")</f>
        <v>3</v>
      </c>
      <c r="G136" s="431">
        <f>IFERROR(LOOKUP(2,1/ISNUMBER(SEARCH('[96]Kode Barang'!$I$2:$I$44,I136)),'[96]Kode Barang'!$G$2:$G$44),"")</f>
        <v>2</v>
      </c>
      <c r="H136" s="431">
        <f>IFERROR(LOOKUP(2,1/ISNUMBER(SEARCH('[96]Kode Barang'!$I$2:$I$44,I136)),'[96]Kode Barang'!$H$2:$H$44),"")</f>
        <v>1</v>
      </c>
      <c r="I136" s="443" t="s">
        <v>1092</v>
      </c>
      <c r="J136" s="483"/>
      <c r="K136" s="483"/>
      <c r="L136" s="983">
        <v>4</v>
      </c>
      <c r="M136" s="433" t="s">
        <v>6</v>
      </c>
      <c r="N136" s="428">
        <v>86500</v>
      </c>
      <c r="O136" s="434">
        <f t="shared" si="38"/>
        <v>346000</v>
      </c>
      <c r="P136" s="434">
        <v>0</v>
      </c>
      <c r="Q136" s="434">
        <f t="shared" si="39"/>
        <v>346000</v>
      </c>
      <c r="R136" s="434">
        <f t="shared" si="40"/>
        <v>86500</v>
      </c>
      <c r="S136" s="427" t="s">
        <v>854</v>
      </c>
      <c r="T136" s="429" t="s">
        <v>1014</v>
      </c>
      <c r="U136" s="437" t="s">
        <v>517</v>
      </c>
      <c r="V136" s="429" t="s">
        <v>987</v>
      </c>
      <c r="W136" s="645" t="s">
        <v>1146</v>
      </c>
      <c r="X136" s="448" t="s">
        <v>624</v>
      </c>
      <c r="Y136" s="427" t="s">
        <v>929</v>
      </c>
      <c r="Z136" s="429" t="s">
        <v>1174</v>
      </c>
      <c r="AA136" s="431" t="s">
        <v>1139</v>
      </c>
      <c r="AC136" s="973"/>
    </row>
    <row r="137" spans="1:29" s="2" customFormat="1" ht="83.25" customHeight="1" x14ac:dyDescent="0.25">
      <c r="A137" s="463"/>
      <c r="B137" s="980">
        <f>IFERROR(LOOKUP(2,1/ISNUMBER(SEARCH('[96]Kode Barang'!$I$2:$I$44,I137)),'[96]Kode Barang'!$B$2:$B$44),"")</f>
        <v>1</v>
      </c>
      <c r="C137" s="980">
        <f>IFERROR(LOOKUP(2,1/ISNUMBER(SEARCH('[96]Kode Barang'!$I$2:$I$44,I137)),'[96]Kode Barang'!$C$2:$C$44),"")</f>
        <v>1</v>
      </c>
      <c r="D137" s="431">
        <f>IFERROR(LOOKUP(2,1/ISNUMBER(SEARCH('[96]Kode Barang'!$I$2:$I$44,I137)),'[96]Kode Barang'!$D$2:$D$44),"")</f>
        <v>7</v>
      </c>
      <c r="E137" s="431">
        <f>IFERROR(LOOKUP(2,1/ISNUMBER(SEARCH('[96]Kode Barang'!$I$2:$I$44,I137)),'[96]Kode Barang'!$E$2:$E$44),"")</f>
        <v>1</v>
      </c>
      <c r="F137" s="431">
        <f>IFERROR(LOOKUP(2,1/ISNUMBER(SEARCH('[96]Kode Barang'!$I$2:$I$44,I137)),'[96]Kode Barang'!$F$2:$F$44),"")</f>
        <v>3</v>
      </c>
      <c r="G137" s="431">
        <f>IFERROR(LOOKUP(2,1/ISNUMBER(SEARCH('[96]Kode Barang'!$I$2:$I$44,I137)),'[96]Kode Barang'!$G$2:$G$44),"")</f>
        <v>2</v>
      </c>
      <c r="H137" s="431">
        <f>IFERROR(LOOKUP(2,1/ISNUMBER(SEARCH('[96]Kode Barang'!$I$2:$I$44,I137)),'[96]Kode Barang'!$H$2:$H$44),"")</f>
        <v>2</v>
      </c>
      <c r="I137" s="443" t="s">
        <v>1008</v>
      </c>
      <c r="J137" s="483"/>
      <c r="K137" s="483"/>
      <c r="L137" s="983">
        <v>4</v>
      </c>
      <c r="M137" s="433" t="s">
        <v>6</v>
      </c>
      <c r="N137" s="428">
        <v>49400</v>
      </c>
      <c r="O137" s="434">
        <f t="shared" si="38"/>
        <v>197600</v>
      </c>
      <c r="P137" s="434">
        <v>0</v>
      </c>
      <c r="Q137" s="434">
        <f t="shared" si="39"/>
        <v>197600</v>
      </c>
      <c r="R137" s="434">
        <f t="shared" si="40"/>
        <v>49400</v>
      </c>
      <c r="S137" s="427" t="s">
        <v>854</v>
      </c>
      <c r="T137" s="429" t="s">
        <v>1014</v>
      </c>
      <c r="U137" s="437" t="s">
        <v>517</v>
      </c>
      <c r="V137" s="429" t="s">
        <v>987</v>
      </c>
      <c r="W137" s="645" t="s">
        <v>1146</v>
      </c>
      <c r="X137" s="448" t="s">
        <v>624</v>
      </c>
      <c r="Y137" s="427" t="s">
        <v>929</v>
      </c>
      <c r="Z137" s="429" t="s">
        <v>1174</v>
      </c>
      <c r="AA137" s="431" t="s">
        <v>1139</v>
      </c>
      <c r="AC137" s="973"/>
    </row>
    <row r="138" spans="1:29" s="2" customFormat="1" ht="79.2" x14ac:dyDescent="0.25">
      <c r="A138" s="463"/>
      <c r="B138" s="980">
        <f>IFERROR(LOOKUP(2,1/ISNUMBER(SEARCH('[96]Kode Barang'!$I$2:$I$44,I138)),'[96]Kode Barang'!$B$2:$B$44),"")</f>
        <v>1</v>
      </c>
      <c r="C138" s="980">
        <f>IFERROR(LOOKUP(2,1/ISNUMBER(SEARCH('[96]Kode Barang'!$I$2:$I$44,I138)),'[96]Kode Barang'!$C$2:$C$44),"")</f>
        <v>1</v>
      </c>
      <c r="D138" s="431">
        <f>IFERROR(LOOKUP(2,1/ISNUMBER(SEARCH('[96]Kode Barang'!$I$2:$I$44,I138)),'[96]Kode Barang'!$D$2:$D$44),"")</f>
        <v>7</v>
      </c>
      <c r="E138" s="431">
        <f>IFERROR(LOOKUP(2,1/ISNUMBER(SEARCH('[96]Kode Barang'!$I$2:$I$44,I138)),'[96]Kode Barang'!$E$2:$E$44),"")</f>
        <v>1</v>
      </c>
      <c r="F138" s="431">
        <f>IFERROR(LOOKUP(2,1/ISNUMBER(SEARCH('[96]Kode Barang'!$I$2:$I$44,I138)),'[96]Kode Barang'!$F$2:$F$44),"")</f>
        <v>3</v>
      </c>
      <c r="G138" s="431">
        <f>IFERROR(LOOKUP(2,1/ISNUMBER(SEARCH('[96]Kode Barang'!$I$2:$I$44,I138)),'[96]Kode Barang'!$G$2:$G$44),"")</f>
        <v>2</v>
      </c>
      <c r="H138" s="431">
        <f>IFERROR(LOOKUP(2,1/ISNUMBER(SEARCH('[96]Kode Barang'!$I$2:$I$44,I138)),'[96]Kode Barang'!$H$2:$H$44),"")</f>
        <v>1</v>
      </c>
      <c r="I138" s="443" t="s">
        <v>1092</v>
      </c>
      <c r="J138" s="483"/>
      <c r="K138" s="483"/>
      <c r="L138" s="983">
        <v>19</v>
      </c>
      <c r="M138" s="433" t="s">
        <v>6</v>
      </c>
      <c r="N138" s="428">
        <v>86500</v>
      </c>
      <c r="O138" s="434">
        <f t="shared" ref="O138" si="44">N138*L138</f>
        <v>1643500</v>
      </c>
      <c r="P138" s="434">
        <v>0</v>
      </c>
      <c r="Q138" s="434">
        <f t="shared" ref="Q138" si="45">O138-P138</f>
        <v>1643500</v>
      </c>
      <c r="R138" s="434">
        <f t="shared" ref="R138" si="46">Q138/L138</f>
        <v>86500</v>
      </c>
      <c r="S138" s="427" t="s">
        <v>542</v>
      </c>
      <c r="T138" s="429" t="s">
        <v>1153</v>
      </c>
      <c r="U138" s="437" t="s">
        <v>517</v>
      </c>
      <c r="V138" s="429" t="s">
        <v>987</v>
      </c>
      <c r="W138" s="645" t="s">
        <v>1154</v>
      </c>
      <c r="X138" s="448" t="s">
        <v>624</v>
      </c>
      <c r="Y138" s="427" t="s">
        <v>594</v>
      </c>
      <c r="Z138" s="429" t="s">
        <v>1175</v>
      </c>
      <c r="AA138" s="431" t="s">
        <v>541</v>
      </c>
      <c r="AC138" s="973"/>
    </row>
    <row r="139" spans="1:29" s="2" customFormat="1" ht="66" x14ac:dyDescent="0.25">
      <c r="A139" s="463"/>
      <c r="B139" s="980">
        <f>IFERROR(LOOKUP(2,1/ISNUMBER(SEARCH('[96]Kode Barang'!$I$2:$I$44,I139)),'[96]Kode Barang'!$B$2:$B$44),"")</f>
        <v>1</v>
      </c>
      <c r="C139" s="980">
        <f>IFERROR(LOOKUP(2,1/ISNUMBER(SEARCH('[96]Kode Barang'!$I$2:$I$44,I139)),'[96]Kode Barang'!$C$2:$C$44),"")</f>
        <v>1</v>
      </c>
      <c r="D139" s="431">
        <f>IFERROR(LOOKUP(2,1/ISNUMBER(SEARCH('[96]Kode Barang'!$I$2:$I$44,I139)),'[96]Kode Barang'!$D$2:$D$44),"")</f>
        <v>7</v>
      </c>
      <c r="E139" s="431">
        <f>IFERROR(LOOKUP(2,1/ISNUMBER(SEARCH('[96]Kode Barang'!$I$2:$I$44,I139)),'[96]Kode Barang'!$E$2:$E$44),"")</f>
        <v>1</v>
      </c>
      <c r="F139" s="431">
        <f>IFERROR(LOOKUP(2,1/ISNUMBER(SEARCH('[96]Kode Barang'!$I$2:$I$44,I139)),'[96]Kode Barang'!$F$2:$F$44),"")</f>
        <v>3</v>
      </c>
      <c r="G139" s="431">
        <f>IFERROR(LOOKUP(2,1/ISNUMBER(SEARCH('[96]Kode Barang'!$I$2:$I$44,I139)),'[96]Kode Barang'!$G$2:$G$44),"")</f>
        <v>2</v>
      </c>
      <c r="H139" s="431">
        <f>IFERROR(LOOKUP(2,1/ISNUMBER(SEARCH('[96]Kode Barang'!$I$2:$I$44,I139)),'[96]Kode Barang'!$H$2:$H$44),"")</f>
        <v>1</v>
      </c>
      <c r="I139" s="443" t="s">
        <v>1092</v>
      </c>
      <c r="J139" s="483"/>
      <c r="K139" s="483"/>
      <c r="L139" s="983">
        <v>5</v>
      </c>
      <c r="M139" s="433" t="s">
        <v>6</v>
      </c>
      <c r="N139" s="428">
        <v>86500</v>
      </c>
      <c r="O139" s="434">
        <f t="shared" ref="O139" si="47">N139*L139</f>
        <v>432500</v>
      </c>
      <c r="P139" s="434">
        <v>0</v>
      </c>
      <c r="Q139" s="434">
        <f t="shared" ref="Q139" si="48">O139-P139</f>
        <v>432500</v>
      </c>
      <c r="R139" s="434">
        <f t="shared" ref="R139" si="49">Q139/L139</f>
        <v>86500</v>
      </c>
      <c r="S139" s="427" t="s">
        <v>542</v>
      </c>
      <c r="T139" s="429" t="s">
        <v>1162</v>
      </c>
      <c r="U139" s="437" t="s">
        <v>517</v>
      </c>
      <c r="V139" s="429" t="s">
        <v>987</v>
      </c>
      <c r="W139" s="645" t="s">
        <v>1154</v>
      </c>
      <c r="X139" s="448" t="s">
        <v>624</v>
      </c>
      <c r="Y139" s="427" t="s">
        <v>594</v>
      </c>
      <c r="Z139" s="429" t="s">
        <v>1176</v>
      </c>
      <c r="AA139" s="431" t="s">
        <v>541</v>
      </c>
      <c r="AC139" s="973"/>
    </row>
    <row r="140" spans="1:29" s="381" customFormat="1" x14ac:dyDescent="0.25">
      <c r="A140" s="958"/>
      <c r="B140" s="430"/>
      <c r="C140" s="430"/>
      <c r="D140" s="430"/>
      <c r="E140" s="430"/>
      <c r="F140" s="430"/>
      <c r="G140" s="430"/>
      <c r="H140" s="430"/>
      <c r="I140" s="1027"/>
      <c r="J140" s="1028"/>
      <c r="K140" s="483"/>
      <c r="L140" s="1026"/>
      <c r="M140" s="433"/>
      <c r="N140" s="428"/>
      <c r="O140" s="434"/>
      <c r="P140" s="434"/>
      <c r="Q140" s="1024"/>
      <c r="R140" s="434"/>
      <c r="S140" s="427"/>
      <c r="T140" s="429"/>
      <c r="U140" s="444"/>
      <c r="V140" s="429"/>
      <c r="W140" s="645"/>
      <c r="X140" s="448"/>
      <c r="Y140" s="427"/>
      <c r="Z140" s="429"/>
      <c r="AA140" s="431"/>
      <c r="AC140" s="407"/>
    </row>
    <row r="141" spans="1:29" s="381" customFormat="1" x14ac:dyDescent="0.25">
      <c r="A141" s="958"/>
      <c r="B141" s="430"/>
      <c r="C141" s="430"/>
      <c r="D141" s="430"/>
      <c r="E141" s="430"/>
      <c r="F141" s="430"/>
      <c r="G141" s="430"/>
      <c r="H141" s="430"/>
      <c r="I141" s="1027"/>
      <c r="J141" s="1028"/>
      <c r="K141" s="483"/>
      <c r="L141" s="1026"/>
      <c r="M141" s="433"/>
      <c r="N141" s="428"/>
      <c r="O141" s="434"/>
      <c r="P141" s="434"/>
      <c r="Q141" s="434"/>
      <c r="R141" s="434"/>
      <c r="S141" s="427"/>
      <c r="T141" s="429"/>
      <c r="U141" s="444"/>
      <c r="V141" s="429"/>
      <c r="W141" s="645"/>
      <c r="X141" s="448"/>
      <c r="Y141" s="427"/>
      <c r="Z141" s="429"/>
      <c r="AA141" s="431"/>
      <c r="AC141" s="407"/>
    </row>
    <row r="142" spans="1:29" s="381" customFormat="1" ht="40.200000000000003" customHeight="1" x14ac:dyDescent="0.25">
      <c r="A142" s="561"/>
      <c r="B142" s="486">
        <v>1</v>
      </c>
      <c r="C142" s="486">
        <v>1</v>
      </c>
      <c r="D142" s="486">
        <v>7</v>
      </c>
      <c r="E142" s="487">
        <v>1</v>
      </c>
      <c r="F142" s="562" t="s">
        <v>613</v>
      </c>
      <c r="G142" s="487">
        <v>4</v>
      </c>
      <c r="H142" s="563"/>
      <c r="I142" s="564" t="s">
        <v>614</v>
      </c>
      <c r="J142" s="565"/>
      <c r="K142" s="496"/>
      <c r="L142" s="1002">
        <f>L143</f>
        <v>59</v>
      </c>
      <c r="M142" s="450"/>
      <c r="N142" s="450"/>
      <c r="O142" s="436">
        <f>O143</f>
        <v>590000</v>
      </c>
      <c r="P142" s="436"/>
      <c r="Q142" s="436">
        <f>O142+P142</f>
        <v>590000</v>
      </c>
      <c r="R142" s="436"/>
      <c r="S142" s="480"/>
      <c r="T142" s="471"/>
      <c r="U142" s="471"/>
      <c r="V142" s="471"/>
      <c r="W142" s="497"/>
      <c r="X142" s="498"/>
      <c r="Y142" s="471"/>
      <c r="Z142" s="471"/>
      <c r="AA142" s="475"/>
      <c r="AC142" s="407"/>
    </row>
    <row r="143" spans="1:29" s="381" customFormat="1" ht="40.200000000000003" customHeight="1" x14ac:dyDescent="0.25">
      <c r="A143" s="432"/>
      <c r="B143" s="980">
        <f>IFERROR(LOOKUP(2,1/ISNUMBER(SEARCH('[96]Kode Barang'!$I$2:$I$44,I143)),'[96]Kode Barang'!$B$2:$B$44),"")</f>
        <v>1</v>
      </c>
      <c r="C143" s="980">
        <f>IFERROR(LOOKUP(2,1/ISNUMBER(SEARCH('[96]Kode Barang'!$I$2:$I$44,I143)),'[96]Kode Barang'!$C$2:$C$44),"")</f>
        <v>1</v>
      </c>
      <c r="D143" s="980">
        <f>IFERROR(LOOKUP(2,1/ISNUMBER(SEARCH('[96]Kode Barang'!$I$2:$I$44,I143)),'[96]Kode Barang'!$D$2:$D$44),"")</f>
        <v>7</v>
      </c>
      <c r="E143" s="980">
        <f>IFERROR(LOOKUP(2,1/ISNUMBER(SEARCH('[96]Kode Barang'!$I$2:$I$44,I143)),'[96]Kode Barang'!$E$2:$E$44),"")</f>
        <v>1</v>
      </c>
      <c r="F143" s="980">
        <f>IFERROR(LOOKUP(2,1/ISNUMBER(SEARCH('[96]Kode Barang'!$I$2:$I$44,I143)),'[96]Kode Barang'!$F$2:$F$44),"")</f>
        <v>3</v>
      </c>
      <c r="G143" s="980">
        <f>IFERROR(LOOKUP(2,1/ISNUMBER(SEARCH('[96]Kode Barang'!$I$2:$I$44,I143)),'[96]Kode Barang'!$G$2:$G$44),"")</f>
        <v>4</v>
      </c>
      <c r="H143" s="980">
        <f>IFERROR(LOOKUP(2,1/ISNUMBER(SEARCH('[96]Kode Barang'!$I$2:$I$44,I143)),'[96]Kode Barang'!$H$2:$H$44),"")</f>
        <v>1</v>
      </c>
      <c r="I143" s="439" t="s">
        <v>908</v>
      </c>
      <c r="J143" s="483"/>
      <c r="K143" s="483"/>
      <c r="L143" s="1003">
        <v>59</v>
      </c>
      <c r="M143" s="424" t="s">
        <v>67</v>
      </c>
      <c r="N143" s="428">
        <v>10000</v>
      </c>
      <c r="O143" s="426">
        <f>N143*L143</f>
        <v>590000</v>
      </c>
      <c r="P143" s="426"/>
      <c r="Q143" s="426">
        <f>O143-P143</f>
        <v>590000</v>
      </c>
      <c r="R143" s="426">
        <f>N143</f>
        <v>10000</v>
      </c>
      <c r="S143" s="427" t="s">
        <v>572</v>
      </c>
      <c r="T143" s="429" t="s">
        <v>905</v>
      </c>
      <c r="U143" s="427" t="s">
        <v>909</v>
      </c>
      <c r="V143" s="429" t="s">
        <v>910</v>
      </c>
      <c r="W143" s="482" t="s">
        <v>911</v>
      </c>
      <c r="X143" s="448" t="s">
        <v>624</v>
      </c>
      <c r="Y143" s="431" t="s">
        <v>912</v>
      </c>
      <c r="Z143" s="429" t="s">
        <v>906</v>
      </c>
      <c r="AA143" s="431" t="s">
        <v>60</v>
      </c>
      <c r="AC143" s="407"/>
    </row>
    <row r="144" spans="1:29" s="381" customFormat="1" ht="45" customHeight="1" x14ac:dyDescent="0.25">
      <c r="A144" s="533"/>
      <c r="B144" s="453">
        <v>1</v>
      </c>
      <c r="C144" s="453">
        <v>1</v>
      </c>
      <c r="D144" s="453">
        <v>7</v>
      </c>
      <c r="E144" s="454">
        <v>1</v>
      </c>
      <c r="F144" s="557" t="s">
        <v>613</v>
      </c>
      <c r="G144" s="454">
        <v>6</v>
      </c>
      <c r="H144" s="558"/>
      <c r="I144" s="559" t="s">
        <v>612</v>
      </c>
      <c r="J144" s="537"/>
      <c r="K144" s="496"/>
      <c r="L144" s="450">
        <f>SUM(L145:L157)</f>
        <v>69</v>
      </c>
      <c r="M144" s="449"/>
      <c r="N144" s="449"/>
      <c r="O144" s="436">
        <f>SUM(O145:O157)</f>
        <v>7555200</v>
      </c>
      <c r="P144" s="436"/>
      <c r="Q144" s="436">
        <f>O144+P144</f>
        <v>7555200</v>
      </c>
      <c r="R144" s="436"/>
      <c r="S144" s="476"/>
      <c r="T144" s="471"/>
      <c r="U144" s="471"/>
      <c r="V144" s="471"/>
      <c r="W144" s="497"/>
      <c r="X144" s="498"/>
      <c r="Y144" s="471"/>
      <c r="Z144" s="471"/>
      <c r="AA144" s="475"/>
      <c r="AC144" s="407"/>
    </row>
    <row r="145" spans="1:29" s="381" customFormat="1" ht="57.75" customHeight="1" x14ac:dyDescent="0.25">
      <c r="A145" s="432"/>
      <c r="B145" s="980">
        <f>IFERROR(LOOKUP(2,1/ISNUMBER(SEARCH('[96]Kode Barang'!$I$2:$I$44,I145)),'[96]Kode Barang'!$B$2:$B$44),"")</f>
        <v>1</v>
      </c>
      <c r="C145" s="980">
        <f>IFERROR(LOOKUP(2,1/ISNUMBER(SEARCH('[96]Kode Barang'!$I$2:$I$44,I145)),'[96]Kode Barang'!$C$2:$C$44),"")</f>
        <v>1</v>
      </c>
      <c r="D145" s="980">
        <f>IFERROR(LOOKUP(2,1/ISNUMBER(SEARCH('[96]Kode Barang'!$I$2:$I$44,I145)),'[96]Kode Barang'!$D$2:$D$44),"")</f>
        <v>7</v>
      </c>
      <c r="E145" s="980">
        <f>IFERROR(LOOKUP(2,1/ISNUMBER(SEARCH('[96]Kode Barang'!$I$2:$I$44,I145)),'[96]Kode Barang'!$E$2:$E$44),"")</f>
        <v>1</v>
      </c>
      <c r="F145" s="980">
        <f>IFERROR(LOOKUP(2,1/ISNUMBER(SEARCH('[96]Kode Barang'!$I$2:$I$44,I145)),'[96]Kode Barang'!$F$2:$F$44),"")</f>
        <v>3</v>
      </c>
      <c r="G145" s="980">
        <f>IFERROR(LOOKUP(2,1/ISNUMBER(SEARCH('[96]Kode Barang'!$I$2:$I$44,I145)),'[96]Kode Barang'!$G$2:$G$44),"")</f>
        <v>6</v>
      </c>
      <c r="H145" s="980" t="str">
        <f>IFERROR(LOOKUP(2,1/ISNUMBER(SEARCH('[96]Kode Barang'!$I$2:$I$44,I145)),'[96]Kode Barang'!$H$2:$H$44),"")</f>
        <v>004</v>
      </c>
      <c r="I145" s="439" t="s">
        <v>8</v>
      </c>
      <c r="J145" s="639"/>
      <c r="K145" s="637"/>
      <c r="L145" s="983">
        <v>5</v>
      </c>
      <c r="M145" s="433" t="s">
        <v>19</v>
      </c>
      <c r="N145" s="428">
        <v>111700</v>
      </c>
      <c r="O145" s="434">
        <f t="shared" ref="O145:O154" si="50">N145*L145</f>
        <v>558500</v>
      </c>
      <c r="P145" s="434">
        <v>0</v>
      </c>
      <c r="Q145" s="434">
        <f t="shared" ref="Q145:Q154" si="51">O145-P145</f>
        <v>558500</v>
      </c>
      <c r="R145" s="434">
        <f t="shared" ref="R145:R154" si="52">Q145/L145</f>
        <v>111700</v>
      </c>
      <c r="S145" s="437" t="s">
        <v>709</v>
      </c>
      <c r="T145" s="429" t="s">
        <v>1090</v>
      </c>
      <c r="U145" s="437" t="s">
        <v>517</v>
      </c>
      <c r="V145" s="429" t="s">
        <v>987</v>
      </c>
      <c r="W145" s="645" t="s">
        <v>1094</v>
      </c>
      <c r="X145" s="448" t="s">
        <v>624</v>
      </c>
      <c r="Y145" s="427" t="s">
        <v>929</v>
      </c>
      <c r="Z145" s="429" t="s">
        <v>1100</v>
      </c>
      <c r="AA145" s="431" t="s">
        <v>923</v>
      </c>
      <c r="AC145" s="407"/>
    </row>
    <row r="146" spans="1:29" s="381" customFormat="1" ht="57.75" customHeight="1" x14ac:dyDescent="0.25">
      <c r="A146" s="432"/>
      <c r="B146" s="980">
        <f>IFERROR(LOOKUP(2,1/ISNUMBER(SEARCH('[96]Kode Barang'!$I$2:$I$44,I146)),'[96]Kode Barang'!$B$2:$B$44),"")</f>
        <v>1</v>
      </c>
      <c r="C146" s="980">
        <f>IFERROR(LOOKUP(2,1/ISNUMBER(SEARCH('[96]Kode Barang'!$I$2:$I$44,I146)),'[96]Kode Barang'!$C$2:$C$44),"")</f>
        <v>1</v>
      </c>
      <c r="D146" s="980">
        <f>IFERROR(LOOKUP(2,1/ISNUMBER(SEARCH('[96]Kode Barang'!$I$2:$I$44,I146)),'[96]Kode Barang'!$D$2:$D$44),"")</f>
        <v>7</v>
      </c>
      <c r="E146" s="980">
        <f>IFERROR(LOOKUP(2,1/ISNUMBER(SEARCH('[96]Kode Barang'!$I$2:$I$44,I146)),'[96]Kode Barang'!$E$2:$E$44),"")</f>
        <v>1</v>
      </c>
      <c r="F146" s="980">
        <f>IFERROR(LOOKUP(2,1/ISNUMBER(SEARCH('[96]Kode Barang'!$I$2:$I$44,I146)),'[96]Kode Barang'!$F$2:$F$44),"")</f>
        <v>3</v>
      </c>
      <c r="G146" s="980">
        <f>IFERROR(LOOKUP(2,1/ISNUMBER(SEARCH('[96]Kode Barang'!$I$2:$I$44,I146)),'[96]Kode Barang'!$G$2:$G$44),"")</f>
        <v>6</v>
      </c>
      <c r="H146" s="980" t="str">
        <f>IFERROR(LOOKUP(2,1/ISNUMBER(SEARCH('[96]Kode Barang'!$I$2:$I$44,I146)),'[96]Kode Barang'!$H$2:$H$44),"")</f>
        <v>004</v>
      </c>
      <c r="I146" s="439" t="s">
        <v>8</v>
      </c>
      <c r="J146" s="639"/>
      <c r="K146" s="637"/>
      <c r="L146" s="983">
        <v>8</v>
      </c>
      <c r="M146" s="433" t="s">
        <v>19</v>
      </c>
      <c r="N146" s="428">
        <v>111775</v>
      </c>
      <c r="O146" s="434">
        <f t="shared" ref="O146" si="53">N146*L146</f>
        <v>894200</v>
      </c>
      <c r="P146" s="434">
        <v>0</v>
      </c>
      <c r="Q146" s="434">
        <f t="shared" ref="Q146" si="54">O146-P146</f>
        <v>894200</v>
      </c>
      <c r="R146" s="434">
        <f t="shared" ref="R146" si="55">Q146/L146</f>
        <v>111775</v>
      </c>
      <c r="S146" s="437" t="s">
        <v>1182</v>
      </c>
      <c r="T146" s="429" t="s">
        <v>1181</v>
      </c>
      <c r="U146" s="437" t="s">
        <v>517</v>
      </c>
      <c r="V146" s="429" t="s">
        <v>987</v>
      </c>
      <c r="W146" s="645" t="s">
        <v>1096</v>
      </c>
      <c r="X146" s="448" t="s">
        <v>624</v>
      </c>
      <c r="Y146" s="427" t="s">
        <v>929</v>
      </c>
      <c r="Z146" s="429" t="s">
        <v>1180</v>
      </c>
      <c r="AA146" s="448" t="s">
        <v>535</v>
      </c>
      <c r="AC146" s="407"/>
    </row>
    <row r="147" spans="1:29" s="381" customFormat="1" ht="66" x14ac:dyDescent="0.25">
      <c r="A147" s="432"/>
      <c r="B147" s="980">
        <f>IFERROR(LOOKUP(2,1/ISNUMBER(SEARCH('[96]Kode Barang'!$I$2:$I$44,I147)),'[96]Kode Barang'!$B$2:$B$44),"")</f>
        <v>1</v>
      </c>
      <c r="C147" s="980">
        <f>IFERROR(LOOKUP(2,1/ISNUMBER(SEARCH('[96]Kode Barang'!$I$2:$I$44,I147)),'[96]Kode Barang'!$C$2:$C$44),"")</f>
        <v>1</v>
      </c>
      <c r="D147" s="980">
        <f>IFERROR(LOOKUP(2,1/ISNUMBER(SEARCH('[96]Kode Barang'!$I$2:$I$44,I147)),'[96]Kode Barang'!$D$2:$D$44),"")</f>
        <v>7</v>
      </c>
      <c r="E147" s="980">
        <f>IFERROR(LOOKUP(2,1/ISNUMBER(SEARCH('[96]Kode Barang'!$I$2:$I$44,I147)),'[96]Kode Barang'!$E$2:$E$44),"")</f>
        <v>1</v>
      </c>
      <c r="F147" s="980">
        <f>IFERROR(LOOKUP(2,1/ISNUMBER(SEARCH('[96]Kode Barang'!$I$2:$I$44,I147)),'[96]Kode Barang'!$F$2:$F$44),"")</f>
        <v>3</v>
      </c>
      <c r="G147" s="980">
        <f>IFERROR(LOOKUP(2,1/ISNUMBER(SEARCH('[96]Kode Barang'!$I$2:$I$44,I147)),'[96]Kode Barang'!$G$2:$G$44),"")</f>
        <v>6</v>
      </c>
      <c r="H147" s="980" t="str">
        <f>IFERROR(LOOKUP(2,1/ISNUMBER(SEARCH('[96]Kode Barang'!$I$2:$I$44,I147)),'[96]Kode Barang'!$H$2:$H$44),"")</f>
        <v>004</v>
      </c>
      <c r="I147" s="439" t="s">
        <v>8</v>
      </c>
      <c r="J147" s="639"/>
      <c r="K147" s="637"/>
      <c r="L147" s="983">
        <v>3</v>
      </c>
      <c r="M147" s="433" t="s">
        <v>19</v>
      </c>
      <c r="N147" s="428">
        <v>111700</v>
      </c>
      <c r="O147" s="434">
        <f t="shared" si="50"/>
        <v>335100</v>
      </c>
      <c r="P147" s="434">
        <v>0</v>
      </c>
      <c r="Q147" s="434">
        <f t="shared" si="51"/>
        <v>335100</v>
      </c>
      <c r="R147" s="434">
        <f t="shared" si="52"/>
        <v>111700</v>
      </c>
      <c r="S147" s="437" t="s">
        <v>715</v>
      </c>
      <c r="T147" s="429" t="s">
        <v>1097</v>
      </c>
      <c r="U147" s="437" t="s">
        <v>517</v>
      </c>
      <c r="V147" s="429" t="s">
        <v>987</v>
      </c>
      <c r="W147" s="645" t="s">
        <v>1096</v>
      </c>
      <c r="X147" s="448" t="s">
        <v>624</v>
      </c>
      <c r="Y147" s="427" t="s">
        <v>929</v>
      </c>
      <c r="Z147" s="429" t="s">
        <v>1098</v>
      </c>
      <c r="AA147" s="431" t="s">
        <v>923</v>
      </c>
      <c r="AC147" s="407"/>
    </row>
    <row r="148" spans="1:29" s="381" customFormat="1" ht="39.6" x14ac:dyDescent="0.25">
      <c r="A148" s="432"/>
      <c r="B148" s="980">
        <f>IFERROR(LOOKUP(2,1/ISNUMBER(SEARCH('[96]Kode Barang'!$I$2:$I$44,I148)),'[96]Kode Barang'!$B$2:$B$44),"")</f>
        <v>1</v>
      </c>
      <c r="C148" s="980">
        <f>IFERROR(LOOKUP(2,1/ISNUMBER(SEARCH('[96]Kode Barang'!$I$2:$I$44,I148)),'[96]Kode Barang'!$C$2:$C$44),"")</f>
        <v>1</v>
      </c>
      <c r="D148" s="980">
        <f>IFERROR(LOOKUP(2,1/ISNUMBER(SEARCH('[96]Kode Barang'!$I$2:$I$44,I148)),'[96]Kode Barang'!$D$2:$D$44),"")</f>
        <v>7</v>
      </c>
      <c r="E148" s="980">
        <f>IFERROR(LOOKUP(2,1/ISNUMBER(SEARCH('[96]Kode Barang'!$I$2:$I$44,I148)),'[96]Kode Barang'!$E$2:$E$44),"")</f>
        <v>1</v>
      </c>
      <c r="F148" s="980">
        <f>IFERROR(LOOKUP(2,1/ISNUMBER(SEARCH('[96]Kode Barang'!$I$2:$I$44,I148)),'[96]Kode Barang'!$F$2:$F$44),"")</f>
        <v>3</v>
      </c>
      <c r="G148" s="980">
        <f>IFERROR(LOOKUP(2,1/ISNUMBER(SEARCH('[96]Kode Barang'!$I$2:$I$44,I148)),'[96]Kode Barang'!$G$2:$G$44),"")</f>
        <v>6</v>
      </c>
      <c r="H148" s="980" t="str">
        <f>IFERROR(LOOKUP(2,1/ISNUMBER(SEARCH('[96]Kode Barang'!$I$2:$I$44,I148)),'[96]Kode Barang'!$H$2:$H$44),"")</f>
        <v>004</v>
      </c>
      <c r="I148" s="439" t="s">
        <v>8</v>
      </c>
      <c r="J148" s="639"/>
      <c r="K148" s="637"/>
      <c r="L148" s="983">
        <v>5</v>
      </c>
      <c r="M148" s="433" t="s">
        <v>19</v>
      </c>
      <c r="N148" s="428">
        <v>111700</v>
      </c>
      <c r="O148" s="434">
        <f t="shared" si="50"/>
        <v>558500</v>
      </c>
      <c r="P148" s="434">
        <v>0</v>
      </c>
      <c r="Q148" s="434">
        <f t="shared" si="51"/>
        <v>558500</v>
      </c>
      <c r="R148" s="434">
        <f t="shared" si="52"/>
        <v>111700</v>
      </c>
      <c r="S148" s="437" t="s">
        <v>591</v>
      </c>
      <c r="T148" s="429" t="s">
        <v>804</v>
      </c>
      <c r="U148" s="437" t="s">
        <v>517</v>
      </c>
      <c r="V148" s="429" t="s">
        <v>987</v>
      </c>
      <c r="W148" s="645" t="s">
        <v>1124</v>
      </c>
      <c r="X148" s="448" t="s">
        <v>624</v>
      </c>
      <c r="Y148" s="427" t="s">
        <v>929</v>
      </c>
      <c r="Z148" s="429" t="s">
        <v>1125</v>
      </c>
      <c r="AA148" s="448" t="s">
        <v>535</v>
      </c>
      <c r="AC148" s="407"/>
    </row>
    <row r="149" spans="1:29" s="381" customFormat="1" ht="52.8" x14ac:dyDescent="0.25">
      <c r="A149" s="432"/>
      <c r="B149" s="980">
        <f>IFERROR(LOOKUP(2,1/ISNUMBER(SEARCH('[96]Kode Barang'!$I$2:$I$44,I149)),'[96]Kode Barang'!$B$2:$B$44),"")</f>
        <v>1</v>
      </c>
      <c r="C149" s="980">
        <f>IFERROR(LOOKUP(2,1/ISNUMBER(SEARCH('[96]Kode Barang'!$I$2:$I$44,I149)),'[96]Kode Barang'!$C$2:$C$44),"")</f>
        <v>1</v>
      </c>
      <c r="D149" s="980">
        <f>IFERROR(LOOKUP(2,1/ISNUMBER(SEARCH('[96]Kode Barang'!$I$2:$I$44,I149)),'[96]Kode Barang'!$D$2:$D$44),"")</f>
        <v>7</v>
      </c>
      <c r="E149" s="980">
        <f>IFERROR(LOOKUP(2,1/ISNUMBER(SEARCH('[96]Kode Barang'!$I$2:$I$44,I149)),'[96]Kode Barang'!$E$2:$E$44),"")</f>
        <v>1</v>
      </c>
      <c r="F149" s="980">
        <f>IFERROR(LOOKUP(2,1/ISNUMBER(SEARCH('[96]Kode Barang'!$I$2:$I$44,I149)),'[96]Kode Barang'!$F$2:$F$44),"")</f>
        <v>3</v>
      </c>
      <c r="G149" s="980">
        <f>IFERROR(LOOKUP(2,1/ISNUMBER(SEARCH('[96]Kode Barang'!$I$2:$I$44,I149)),'[96]Kode Barang'!$G$2:$G$44),"")</f>
        <v>6</v>
      </c>
      <c r="H149" s="980" t="str">
        <f>IFERROR(LOOKUP(2,1/ISNUMBER(SEARCH('[96]Kode Barang'!$I$2:$I$44,I149)),'[96]Kode Barang'!$H$2:$H$44),"")</f>
        <v>004</v>
      </c>
      <c r="I149" s="439" t="s">
        <v>8</v>
      </c>
      <c r="J149" s="639"/>
      <c r="K149" s="637"/>
      <c r="L149" s="983">
        <v>10</v>
      </c>
      <c r="M149" s="433" t="s">
        <v>19</v>
      </c>
      <c r="N149" s="428">
        <v>111700</v>
      </c>
      <c r="O149" s="434">
        <f t="shared" si="50"/>
        <v>1117000</v>
      </c>
      <c r="P149" s="434">
        <v>0</v>
      </c>
      <c r="Q149" s="434">
        <f t="shared" si="51"/>
        <v>1117000</v>
      </c>
      <c r="R149" s="434">
        <f t="shared" si="52"/>
        <v>111700</v>
      </c>
      <c r="S149" s="437" t="s">
        <v>1126</v>
      </c>
      <c r="T149" s="429" t="s">
        <v>1127</v>
      </c>
      <c r="U149" s="437" t="s">
        <v>517</v>
      </c>
      <c r="V149" s="429" t="s">
        <v>987</v>
      </c>
      <c r="W149" s="645" t="s">
        <v>1128</v>
      </c>
      <c r="X149" s="448" t="s">
        <v>624</v>
      </c>
      <c r="Y149" s="427" t="s">
        <v>929</v>
      </c>
      <c r="Z149" s="429" t="s">
        <v>1131</v>
      </c>
      <c r="AA149" s="448" t="s">
        <v>535</v>
      </c>
      <c r="AC149" s="407"/>
    </row>
    <row r="150" spans="1:29" s="381" customFormat="1" ht="79.2" x14ac:dyDescent="0.25">
      <c r="A150" s="432"/>
      <c r="B150" s="980">
        <f>IFERROR(LOOKUP(2,1/ISNUMBER(SEARCH('[96]Kode Barang'!$I$2:$I$44,I150)),'[96]Kode Barang'!$B$2:$B$44),"")</f>
        <v>1</v>
      </c>
      <c r="C150" s="980">
        <f>IFERROR(LOOKUP(2,1/ISNUMBER(SEARCH('[96]Kode Barang'!$I$2:$I$44,I150)),'[96]Kode Barang'!$C$2:$C$44),"")</f>
        <v>1</v>
      </c>
      <c r="D150" s="980">
        <f>IFERROR(LOOKUP(2,1/ISNUMBER(SEARCH('[96]Kode Barang'!$I$2:$I$44,I150)),'[96]Kode Barang'!$D$2:$D$44),"")</f>
        <v>7</v>
      </c>
      <c r="E150" s="980">
        <f>IFERROR(LOOKUP(2,1/ISNUMBER(SEARCH('[96]Kode Barang'!$I$2:$I$44,I150)),'[96]Kode Barang'!$E$2:$E$44),"")</f>
        <v>1</v>
      </c>
      <c r="F150" s="980">
        <f>IFERROR(LOOKUP(2,1/ISNUMBER(SEARCH('[96]Kode Barang'!$I$2:$I$44,I150)),'[96]Kode Barang'!$F$2:$F$44),"")</f>
        <v>3</v>
      </c>
      <c r="G150" s="980">
        <f>IFERROR(LOOKUP(2,1/ISNUMBER(SEARCH('[96]Kode Barang'!$I$2:$I$44,I150)),'[96]Kode Barang'!$G$2:$G$44),"")</f>
        <v>6</v>
      </c>
      <c r="H150" s="980" t="str">
        <f>IFERROR(LOOKUP(2,1/ISNUMBER(SEARCH('[96]Kode Barang'!$I$2:$I$44,I150)),'[96]Kode Barang'!$H$2:$H$44),"")</f>
        <v>004</v>
      </c>
      <c r="I150" s="439" t="s">
        <v>8</v>
      </c>
      <c r="J150" s="639"/>
      <c r="K150" s="637"/>
      <c r="L150" s="983">
        <v>3</v>
      </c>
      <c r="M150" s="433" t="s">
        <v>19</v>
      </c>
      <c r="N150" s="428">
        <v>111700</v>
      </c>
      <c r="O150" s="434">
        <f t="shared" si="50"/>
        <v>335100</v>
      </c>
      <c r="P150" s="434">
        <v>0</v>
      </c>
      <c r="Q150" s="434">
        <f t="shared" si="51"/>
        <v>335100</v>
      </c>
      <c r="R150" s="434">
        <f t="shared" si="52"/>
        <v>111700</v>
      </c>
      <c r="S150" s="437" t="s">
        <v>680</v>
      </c>
      <c r="T150" s="429" t="s">
        <v>1064</v>
      </c>
      <c r="U150" s="437" t="s">
        <v>517</v>
      </c>
      <c r="V150" s="429" t="s">
        <v>987</v>
      </c>
      <c r="W150" s="645" t="s">
        <v>1110</v>
      </c>
      <c r="X150" s="448" t="s">
        <v>624</v>
      </c>
      <c r="Y150" s="427" t="s">
        <v>929</v>
      </c>
      <c r="Z150" s="429" t="s">
        <v>1134</v>
      </c>
      <c r="AA150" s="431" t="s">
        <v>923</v>
      </c>
      <c r="AC150" s="407"/>
    </row>
    <row r="151" spans="1:29" s="381" customFormat="1" ht="80.25" customHeight="1" x14ac:dyDescent="0.25">
      <c r="A151" s="432"/>
      <c r="B151" s="980">
        <f>IFERROR(LOOKUP(2,1/ISNUMBER(SEARCH('[96]Kode Barang'!$I$2:$I$44,I151)),'[96]Kode Barang'!$B$2:$B$44),"")</f>
        <v>1</v>
      </c>
      <c r="C151" s="980">
        <f>IFERROR(LOOKUP(2,1/ISNUMBER(SEARCH('[96]Kode Barang'!$I$2:$I$44,I151)),'[96]Kode Barang'!$C$2:$C$44),"")</f>
        <v>1</v>
      </c>
      <c r="D151" s="980">
        <f>IFERROR(LOOKUP(2,1/ISNUMBER(SEARCH('[96]Kode Barang'!$I$2:$I$44,I151)),'[96]Kode Barang'!$D$2:$D$44),"")</f>
        <v>7</v>
      </c>
      <c r="E151" s="980">
        <f>IFERROR(LOOKUP(2,1/ISNUMBER(SEARCH('[96]Kode Barang'!$I$2:$I$44,I151)),'[96]Kode Barang'!$E$2:$E$44),"")</f>
        <v>1</v>
      </c>
      <c r="F151" s="980">
        <f>IFERROR(LOOKUP(2,1/ISNUMBER(SEARCH('[96]Kode Barang'!$I$2:$I$44,I151)),'[96]Kode Barang'!$F$2:$F$44),"")</f>
        <v>3</v>
      </c>
      <c r="G151" s="980">
        <f>IFERROR(LOOKUP(2,1/ISNUMBER(SEARCH('[96]Kode Barang'!$I$2:$I$44,I151)),'[96]Kode Barang'!$G$2:$G$44),"")</f>
        <v>6</v>
      </c>
      <c r="H151" s="980" t="str">
        <f>IFERROR(LOOKUP(2,1/ISNUMBER(SEARCH('[96]Kode Barang'!$I$2:$I$44,I151)),'[96]Kode Barang'!$H$2:$H$44),"")</f>
        <v>004</v>
      </c>
      <c r="I151" s="439" t="s">
        <v>8</v>
      </c>
      <c r="J151" s="639"/>
      <c r="K151" s="637"/>
      <c r="L151" s="983">
        <v>1</v>
      </c>
      <c r="M151" s="433" t="s">
        <v>19</v>
      </c>
      <c r="N151" s="428">
        <v>111700</v>
      </c>
      <c r="O151" s="434">
        <f t="shared" si="50"/>
        <v>111700</v>
      </c>
      <c r="P151" s="434">
        <v>0</v>
      </c>
      <c r="Q151" s="434">
        <f t="shared" si="51"/>
        <v>111700</v>
      </c>
      <c r="R151" s="434">
        <f t="shared" si="52"/>
        <v>111700</v>
      </c>
      <c r="S151" s="444" t="s">
        <v>994</v>
      </c>
      <c r="T151" s="429" t="s">
        <v>1144</v>
      </c>
      <c r="U151" s="437" t="s">
        <v>517</v>
      </c>
      <c r="V151" s="429" t="s">
        <v>987</v>
      </c>
      <c r="W151" s="482" t="s">
        <v>1142</v>
      </c>
      <c r="X151" s="448" t="s">
        <v>624</v>
      </c>
      <c r="Y151" s="427" t="s">
        <v>929</v>
      </c>
      <c r="Z151" s="429" t="s">
        <v>1145</v>
      </c>
      <c r="AA151" s="431" t="s">
        <v>1139</v>
      </c>
      <c r="AC151" s="407"/>
    </row>
    <row r="152" spans="1:29" s="381" customFormat="1" ht="75.75" customHeight="1" x14ac:dyDescent="0.25">
      <c r="A152" s="432"/>
      <c r="B152" s="980">
        <f>IFERROR(LOOKUP(2,1/ISNUMBER(SEARCH('[96]Kode Barang'!$I$2:$I$44,I152)),'[96]Kode Barang'!$B$2:$B$44),"")</f>
        <v>1</v>
      </c>
      <c r="C152" s="980">
        <f>IFERROR(LOOKUP(2,1/ISNUMBER(SEARCH('[96]Kode Barang'!$I$2:$I$44,I152)),'[96]Kode Barang'!$C$2:$C$44),"")</f>
        <v>1</v>
      </c>
      <c r="D152" s="980">
        <f>IFERROR(LOOKUP(2,1/ISNUMBER(SEARCH('[96]Kode Barang'!$I$2:$I$44,I152)),'[96]Kode Barang'!$D$2:$D$44),"")</f>
        <v>7</v>
      </c>
      <c r="E152" s="980">
        <f>IFERROR(LOOKUP(2,1/ISNUMBER(SEARCH('[96]Kode Barang'!$I$2:$I$44,I152)),'[96]Kode Barang'!$E$2:$E$44),"")</f>
        <v>1</v>
      </c>
      <c r="F152" s="980">
        <f>IFERROR(LOOKUP(2,1/ISNUMBER(SEARCH('[96]Kode Barang'!$I$2:$I$44,I152)),'[96]Kode Barang'!$F$2:$F$44),"")</f>
        <v>3</v>
      </c>
      <c r="G152" s="980">
        <f>IFERROR(LOOKUP(2,1/ISNUMBER(SEARCH('[96]Kode Barang'!$I$2:$I$44,I152)),'[96]Kode Barang'!$G$2:$G$44),"")</f>
        <v>6</v>
      </c>
      <c r="H152" s="980" t="str">
        <f>IFERROR(LOOKUP(2,1/ISNUMBER(SEARCH('[96]Kode Barang'!$I$2:$I$44,I152)),'[96]Kode Barang'!$H$2:$H$44),"")</f>
        <v>004</v>
      </c>
      <c r="I152" s="439" t="s">
        <v>1000</v>
      </c>
      <c r="J152" s="639"/>
      <c r="K152" s="637"/>
      <c r="L152" s="983">
        <v>1</v>
      </c>
      <c r="M152" s="433" t="s">
        <v>7</v>
      </c>
      <c r="N152" s="428">
        <v>58800</v>
      </c>
      <c r="O152" s="434">
        <f t="shared" si="50"/>
        <v>58800</v>
      </c>
      <c r="P152" s="434">
        <v>0</v>
      </c>
      <c r="Q152" s="434">
        <f t="shared" si="51"/>
        <v>58800</v>
      </c>
      <c r="R152" s="434">
        <f t="shared" si="52"/>
        <v>58800</v>
      </c>
      <c r="S152" s="444" t="s">
        <v>994</v>
      </c>
      <c r="T152" s="429" t="s">
        <v>1144</v>
      </c>
      <c r="U152" s="437" t="s">
        <v>517</v>
      </c>
      <c r="V152" s="429" t="s">
        <v>987</v>
      </c>
      <c r="W152" s="482" t="s">
        <v>1142</v>
      </c>
      <c r="X152" s="448" t="s">
        <v>624</v>
      </c>
      <c r="Y152" s="427" t="s">
        <v>929</v>
      </c>
      <c r="Z152" s="429" t="s">
        <v>1145</v>
      </c>
      <c r="AA152" s="431" t="s">
        <v>1139</v>
      </c>
      <c r="AC152" s="407"/>
    </row>
    <row r="153" spans="1:29" s="381" customFormat="1" ht="57.75" customHeight="1" x14ac:dyDescent="0.25">
      <c r="A153" s="432"/>
      <c r="B153" s="980">
        <f>IFERROR(LOOKUP(2,1/ISNUMBER(SEARCH('[96]Kode Barang'!$I$2:$I$44,I153)),'[96]Kode Barang'!$B$2:$B$44),"")</f>
        <v>1</v>
      </c>
      <c r="C153" s="980">
        <f>IFERROR(LOOKUP(2,1/ISNUMBER(SEARCH('[96]Kode Barang'!$I$2:$I$44,I153)),'[96]Kode Barang'!$C$2:$C$44),"")</f>
        <v>1</v>
      </c>
      <c r="D153" s="980">
        <f>IFERROR(LOOKUP(2,1/ISNUMBER(SEARCH('[96]Kode Barang'!$I$2:$I$44,I153)),'[96]Kode Barang'!$D$2:$D$44),"")</f>
        <v>7</v>
      </c>
      <c r="E153" s="980">
        <f>IFERROR(LOOKUP(2,1/ISNUMBER(SEARCH('[96]Kode Barang'!$I$2:$I$44,I153)),'[96]Kode Barang'!$E$2:$E$44),"")</f>
        <v>1</v>
      </c>
      <c r="F153" s="980">
        <f>IFERROR(LOOKUP(2,1/ISNUMBER(SEARCH('[96]Kode Barang'!$I$2:$I$44,I153)),'[96]Kode Barang'!$F$2:$F$44),"")</f>
        <v>1</v>
      </c>
      <c r="G153" s="980">
        <f>IFERROR(LOOKUP(2,1/ISNUMBER(SEARCH('[96]Kode Barang'!$I$2:$I$44,I153)),'[96]Kode Barang'!$G$2:$G$44),"")</f>
        <v>1</v>
      </c>
      <c r="H153" s="980">
        <f>IFERROR(LOOKUP(2,1/ISNUMBER(SEARCH('[96]Kode Barang'!$I$2:$I$44,I153)),'[96]Kode Barang'!$H$2:$H$44),"")</f>
        <v>6</v>
      </c>
      <c r="I153" s="439" t="s">
        <v>1010</v>
      </c>
      <c r="J153" s="483"/>
      <c r="K153" s="637"/>
      <c r="L153" s="983">
        <v>1</v>
      </c>
      <c r="M153" s="433" t="s">
        <v>18</v>
      </c>
      <c r="N153" s="428">
        <v>276400</v>
      </c>
      <c r="O153" s="434">
        <f t="shared" si="50"/>
        <v>276400</v>
      </c>
      <c r="P153" s="434">
        <v>0</v>
      </c>
      <c r="Q153" s="434">
        <f t="shared" si="51"/>
        <v>276400</v>
      </c>
      <c r="R153" s="434">
        <f t="shared" si="52"/>
        <v>276400</v>
      </c>
      <c r="S153" s="437" t="s">
        <v>854</v>
      </c>
      <c r="T153" s="429" t="s">
        <v>1014</v>
      </c>
      <c r="U153" s="437" t="s">
        <v>517</v>
      </c>
      <c r="V153" s="429" t="s">
        <v>987</v>
      </c>
      <c r="W153" s="482" t="s">
        <v>1146</v>
      </c>
      <c r="X153" s="448" t="s">
        <v>624</v>
      </c>
      <c r="Y153" s="427" t="s">
        <v>929</v>
      </c>
      <c r="Z153" s="429" t="s">
        <v>1147</v>
      </c>
      <c r="AA153" s="431" t="s">
        <v>1139</v>
      </c>
      <c r="AC153" s="407"/>
    </row>
    <row r="154" spans="1:29" s="381" customFormat="1" ht="57.75" customHeight="1" x14ac:dyDescent="0.25">
      <c r="A154" s="432"/>
      <c r="B154" s="980">
        <f>IFERROR(LOOKUP(2,1/ISNUMBER(SEARCH('[96]Kode Barang'!$I$2:$I$44,I154)),'[96]Kode Barang'!$B$2:$B$44),"")</f>
        <v>1</v>
      </c>
      <c r="C154" s="980">
        <f>IFERROR(LOOKUP(2,1/ISNUMBER(SEARCH('[96]Kode Barang'!$I$2:$I$44,I154)),'[96]Kode Barang'!$C$2:$C$44),"")</f>
        <v>1</v>
      </c>
      <c r="D154" s="980">
        <f>IFERROR(LOOKUP(2,1/ISNUMBER(SEARCH('[96]Kode Barang'!$I$2:$I$44,I154)),'[96]Kode Barang'!$D$2:$D$44),"")</f>
        <v>7</v>
      </c>
      <c r="E154" s="980">
        <f>IFERROR(LOOKUP(2,1/ISNUMBER(SEARCH('[96]Kode Barang'!$I$2:$I$44,I154)),'[96]Kode Barang'!$E$2:$E$44),"")</f>
        <v>1</v>
      </c>
      <c r="F154" s="980">
        <f>IFERROR(LOOKUP(2,1/ISNUMBER(SEARCH('[96]Kode Barang'!$I$2:$I$44,I154)),'[96]Kode Barang'!$F$2:$F$44),"")</f>
        <v>3</v>
      </c>
      <c r="G154" s="980">
        <f>IFERROR(LOOKUP(2,1/ISNUMBER(SEARCH('[96]Kode Barang'!$I$2:$I$44,I154)),'[96]Kode Barang'!$G$2:$G$44),"")</f>
        <v>6</v>
      </c>
      <c r="H154" s="980" t="str">
        <f>IFERROR(LOOKUP(2,1/ISNUMBER(SEARCH('[96]Kode Barang'!$I$2:$I$44,I154)),'[96]Kode Barang'!$H$2:$H$44),"")</f>
        <v>004</v>
      </c>
      <c r="I154" s="439" t="s">
        <v>1000</v>
      </c>
      <c r="J154" s="483"/>
      <c r="K154" s="637"/>
      <c r="L154" s="983">
        <v>5</v>
      </c>
      <c r="M154" s="433" t="s">
        <v>7</v>
      </c>
      <c r="N154" s="428">
        <v>58800</v>
      </c>
      <c r="O154" s="434">
        <f t="shared" si="50"/>
        <v>294000</v>
      </c>
      <c r="P154" s="434">
        <v>0</v>
      </c>
      <c r="Q154" s="434">
        <f t="shared" si="51"/>
        <v>294000</v>
      </c>
      <c r="R154" s="434">
        <f t="shared" si="52"/>
        <v>58800</v>
      </c>
      <c r="S154" s="437" t="s">
        <v>854</v>
      </c>
      <c r="T154" s="429" t="s">
        <v>1014</v>
      </c>
      <c r="U154" s="437" t="s">
        <v>517</v>
      </c>
      <c r="V154" s="429" t="s">
        <v>987</v>
      </c>
      <c r="W154" s="482" t="s">
        <v>1146</v>
      </c>
      <c r="X154" s="448" t="s">
        <v>624</v>
      </c>
      <c r="Y154" s="427" t="s">
        <v>929</v>
      </c>
      <c r="Z154" s="429" t="s">
        <v>1147</v>
      </c>
      <c r="AA154" s="431" t="s">
        <v>1139</v>
      </c>
      <c r="AC154" s="407"/>
    </row>
    <row r="155" spans="1:29" s="381" customFormat="1" ht="87.75" customHeight="1" x14ac:dyDescent="0.25">
      <c r="A155" s="432"/>
      <c r="B155" s="980">
        <f>IFERROR(LOOKUP(2,1/ISNUMBER(SEARCH('[96]Kode Barang'!$I$2:$I$44,I155)),'[96]Kode Barang'!$B$2:$B$44),"")</f>
        <v>1</v>
      </c>
      <c r="C155" s="980">
        <f>IFERROR(LOOKUP(2,1/ISNUMBER(SEARCH('[96]Kode Barang'!$I$2:$I$44,I155)),'[96]Kode Barang'!$C$2:$C$44),"")</f>
        <v>1</v>
      </c>
      <c r="D155" s="980">
        <f>IFERROR(LOOKUP(2,1/ISNUMBER(SEARCH('[96]Kode Barang'!$I$2:$I$44,I155)),'[96]Kode Barang'!$D$2:$D$44),"")</f>
        <v>7</v>
      </c>
      <c r="E155" s="980">
        <f>IFERROR(LOOKUP(2,1/ISNUMBER(SEARCH('[96]Kode Barang'!$I$2:$I$44,I155)),'[96]Kode Barang'!$E$2:$E$44),"")</f>
        <v>1</v>
      </c>
      <c r="F155" s="980">
        <f>IFERROR(LOOKUP(2,1/ISNUMBER(SEARCH('[96]Kode Barang'!$I$2:$I$44,I155)),'[96]Kode Barang'!$F$2:$F$44),"")</f>
        <v>3</v>
      </c>
      <c r="G155" s="980">
        <f>IFERROR(LOOKUP(2,1/ISNUMBER(SEARCH('[96]Kode Barang'!$I$2:$I$44,I155)),'[96]Kode Barang'!$G$2:$G$44),"")</f>
        <v>6</v>
      </c>
      <c r="H155" s="980" t="str">
        <f>IFERROR(LOOKUP(2,1/ISNUMBER(SEARCH('[96]Kode Barang'!$I$2:$I$44,I155)),'[96]Kode Barang'!$H$2:$H$44),"")</f>
        <v>004</v>
      </c>
      <c r="I155" s="439" t="s">
        <v>8</v>
      </c>
      <c r="J155" s="639"/>
      <c r="K155" s="637"/>
      <c r="L155" s="983">
        <v>10</v>
      </c>
      <c r="M155" s="433" t="s">
        <v>19</v>
      </c>
      <c r="N155" s="428">
        <v>111700</v>
      </c>
      <c r="O155" s="434">
        <f t="shared" ref="O155" si="56">N155*L155</f>
        <v>1117000</v>
      </c>
      <c r="P155" s="434">
        <v>0</v>
      </c>
      <c r="Q155" s="434">
        <f t="shared" ref="Q155" si="57">O155-P155</f>
        <v>1117000</v>
      </c>
      <c r="R155" s="434">
        <f t="shared" ref="R155" si="58">Q155/L155</f>
        <v>111700</v>
      </c>
      <c r="S155" s="444" t="s">
        <v>542</v>
      </c>
      <c r="T155" s="429" t="s">
        <v>1153</v>
      </c>
      <c r="U155" s="437" t="s">
        <v>517</v>
      </c>
      <c r="V155" s="429" t="s">
        <v>987</v>
      </c>
      <c r="W155" s="482" t="s">
        <v>1157</v>
      </c>
      <c r="X155" s="448" t="s">
        <v>624</v>
      </c>
      <c r="Y155" s="427" t="s">
        <v>594</v>
      </c>
      <c r="Z155" s="429" t="s">
        <v>1160</v>
      </c>
      <c r="AA155" s="431" t="s">
        <v>541</v>
      </c>
      <c r="AC155" s="407"/>
    </row>
    <row r="156" spans="1:29" s="381" customFormat="1" ht="57.75" customHeight="1" x14ac:dyDescent="0.25">
      <c r="A156" s="432"/>
      <c r="B156" s="980">
        <f>IFERROR(LOOKUP(2,1/ISNUMBER(SEARCH('[96]Kode Barang'!$I$2:$I$44,I156)),'[96]Kode Barang'!$B$2:$B$44),"")</f>
        <v>1</v>
      </c>
      <c r="C156" s="980">
        <f>IFERROR(LOOKUP(2,1/ISNUMBER(SEARCH('[96]Kode Barang'!$I$2:$I$44,I156)),'[96]Kode Barang'!$C$2:$C$44),"")</f>
        <v>1</v>
      </c>
      <c r="D156" s="980">
        <f>IFERROR(LOOKUP(2,1/ISNUMBER(SEARCH('[96]Kode Barang'!$I$2:$I$44,I156)),'[96]Kode Barang'!$D$2:$D$44),"")</f>
        <v>7</v>
      </c>
      <c r="E156" s="980">
        <f>IFERROR(LOOKUP(2,1/ISNUMBER(SEARCH('[96]Kode Barang'!$I$2:$I$44,I156)),'[96]Kode Barang'!$E$2:$E$44),"")</f>
        <v>1</v>
      </c>
      <c r="F156" s="980">
        <f>IFERROR(LOOKUP(2,1/ISNUMBER(SEARCH('[96]Kode Barang'!$I$2:$I$44,I156)),'[96]Kode Barang'!$F$2:$F$44),"")</f>
        <v>3</v>
      </c>
      <c r="G156" s="980">
        <f>IFERROR(LOOKUP(2,1/ISNUMBER(SEARCH('[96]Kode Barang'!$I$2:$I$44,I156)),'[96]Kode Barang'!$G$2:$G$44),"")</f>
        <v>6</v>
      </c>
      <c r="H156" s="980" t="str">
        <f>IFERROR(LOOKUP(2,1/ISNUMBER(SEARCH('[96]Kode Barang'!$I$2:$I$44,I156)),'[96]Kode Barang'!$H$2:$H$44),"")</f>
        <v>004</v>
      </c>
      <c r="I156" s="439" t="s">
        <v>8</v>
      </c>
      <c r="J156" s="639"/>
      <c r="K156" s="637"/>
      <c r="L156" s="983">
        <v>15</v>
      </c>
      <c r="M156" s="433" t="s">
        <v>19</v>
      </c>
      <c r="N156" s="428">
        <v>111700</v>
      </c>
      <c r="O156" s="434">
        <f t="shared" ref="O156" si="59">N156*L156</f>
        <v>1675500</v>
      </c>
      <c r="P156" s="434">
        <v>0</v>
      </c>
      <c r="Q156" s="434">
        <f t="shared" ref="Q156" si="60">O156-P156</f>
        <v>1675500</v>
      </c>
      <c r="R156" s="434">
        <f t="shared" ref="R156" si="61">Q156/L156</f>
        <v>111700</v>
      </c>
      <c r="S156" s="444" t="s">
        <v>542</v>
      </c>
      <c r="T156" s="429" t="s">
        <v>1153</v>
      </c>
      <c r="U156" s="437" t="s">
        <v>517</v>
      </c>
      <c r="V156" s="429" t="s">
        <v>987</v>
      </c>
      <c r="W156" s="482" t="s">
        <v>1158</v>
      </c>
      <c r="X156" s="448" t="s">
        <v>624</v>
      </c>
      <c r="Y156" s="427" t="s">
        <v>594</v>
      </c>
      <c r="Z156" s="429" t="s">
        <v>1159</v>
      </c>
      <c r="AA156" s="431" t="s">
        <v>541</v>
      </c>
      <c r="AC156" s="407"/>
    </row>
    <row r="157" spans="1:29" s="381" customFormat="1" ht="57.75" customHeight="1" x14ac:dyDescent="0.25">
      <c r="A157" s="432"/>
      <c r="B157" s="980">
        <f>IFERROR(LOOKUP(2,1/ISNUMBER(SEARCH('[96]Kode Barang'!$I$2:$I$44,I157)),'[96]Kode Barang'!$B$2:$B$44),"")</f>
        <v>1</v>
      </c>
      <c r="C157" s="980">
        <f>IFERROR(LOOKUP(2,1/ISNUMBER(SEARCH('[96]Kode Barang'!$I$2:$I$44,I157)),'[96]Kode Barang'!$C$2:$C$44),"")</f>
        <v>1</v>
      </c>
      <c r="D157" s="980">
        <f>IFERROR(LOOKUP(2,1/ISNUMBER(SEARCH('[96]Kode Barang'!$I$2:$I$44,I157)),'[96]Kode Barang'!$D$2:$D$44),"")</f>
        <v>7</v>
      </c>
      <c r="E157" s="980">
        <f>IFERROR(LOOKUP(2,1/ISNUMBER(SEARCH('[96]Kode Barang'!$I$2:$I$44,I157)),'[96]Kode Barang'!$E$2:$E$44),"")</f>
        <v>1</v>
      </c>
      <c r="F157" s="980">
        <f>IFERROR(LOOKUP(2,1/ISNUMBER(SEARCH('[96]Kode Barang'!$I$2:$I$44,I157)),'[96]Kode Barang'!$F$2:$F$44),"")</f>
        <v>3</v>
      </c>
      <c r="G157" s="980">
        <f>IFERROR(LOOKUP(2,1/ISNUMBER(SEARCH('[96]Kode Barang'!$I$2:$I$44,I157)),'[96]Kode Barang'!$G$2:$G$44),"")</f>
        <v>6</v>
      </c>
      <c r="H157" s="980" t="str">
        <f>IFERROR(LOOKUP(2,1/ISNUMBER(SEARCH('[96]Kode Barang'!$I$2:$I$44,I157)),'[96]Kode Barang'!$H$2:$H$44),"")</f>
        <v>004</v>
      </c>
      <c r="I157" s="439" t="s">
        <v>8</v>
      </c>
      <c r="J157" s="639"/>
      <c r="K157" s="637"/>
      <c r="L157" s="983">
        <v>2</v>
      </c>
      <c r="M157" s="433" t="s">
        <v>19</v>
      </c>
      <c r="N157" s="428">
        <v>111700</v>
      </c>
      <c r="O157" s="434">
        <f t="shared" ref="O157" si="62">N157*L157</f>
        <v>223400</v>
      </c>
      <c r="P157" s="434">
        <v>0</v>
      </c>
      <c r="Q157" s="434">
        <f t="shared" ref="Q157" si="63">O157-P157</f>
        <v>223400</v>
      </c>
      <c r="R157" s="434">
        <f t="shared" ref="R157" si="64">Q157/L157</f>
        <v>111700</v>
      </c>
      <c r="S157" s="444" t="s">
        <v>766</v>
      </c>
      <c r="T157" s="429" t="s">
        <v>1162</v>
      </c>
      <c r="U157" s="437" t="s">
        <v>517</v>
      </c>
      <c r="V157" s="429" t="s">
        <v>987</v>
      </c>
      <c r="W157" s="482" t="s">
        <v>1154</v>
      </c>
      <c r="X157" s="448" t="s">
        <v>624</v>
      </c>
      <c r="Y157" s="427" t="s">
        <v>594</v>
      </c>
      <c r="Z157" s="429" t="s">
        <v>1163</v>
      </c>
      <c r="AA157" s="431" t="s">
        <v>541</v>
      </c>
      <c r="AC157" s="407"/>
    </row>
    <row r="158" spans="1:29" s="381" customFormat="1" ht="40.200000000000003" customHeight="1" x14ac:dyDescent="0.25">
      <c r="A158" s="498"/>
      <c r="B158" s="967">
        <v>1</v>
      </c>
      <c r="C158" s="967">
        <v>1</v>
      </c>
      <c r="D158" s="967">
        <v>7</v>
      </c>
      <c r="E158" s="968">
        <v>1</v>
      </c>
      <c r="F158" s="969" t="s">
        <v>613</v>
      </c>
      <c r="G158" s="968">
        <v>7</v>
      </c>
      <c r="H158" s="970"/>
      <c r="I158" s="971" t="s">
        <v>615</v>
      </c>
      <c r="J158" s="496"/>
      <c r="K158" s="496"/>
      <c r="L158" s="436">
        <f>SUM(L159:L160)</f>
        <v>4</v>
      </c>
      <c r="M158" s="450"/>
      <c r="N158" s="450"/>
      <c r="O158" s="436">
        <f>SUM(O159:O160)</f>
        <v>412400</v>
      </c>
      <c r="P158" s="436"/>
      <c r="Q158" s="436">
        <f t="shared" ref="Q158:Q160" si="65">O158+P158</f>
        <v>412400</v>
      </c>
      <c r="R158" s="436"/>
      <c r="S158" s="480"/>
      <c r="T158" s="471"/>
      <c r="U158" s="471"/>
      <c r="V158" s="471"/>
      <c r="W158" s="497"/>
      <c r="X158" s="498"/>
      <c r="Y158" s="471"/>
      <c r="Z158" s="471"/>
      <c r="AA158" s="475"/>
      <c r="AC158" s="407"/>
    </row>
    <row r="159" spans="1:29" s="381" customFormat="1" ht="26.4" x14ac:dyDescent="0.25">
      <c r="A159" s="431"/>
      <c r="B159" s="980">
        <f>IFERROR(LOOKUP(2,1/ISNUMBER(SEARCH('[96]Kode Barang'!$I$2:$I$44,I159)),'[96]Kode Barang'!$B$2:$B$44),"")</f>
        <v>1</v>
      </c>
      <c r="C159" s="980">
        <f>IFERROR(LOOKUP(2,1/ISNUMBER(SEARCH('[96]Kode Barang'!$I$2:$I$44,I159)),'[96]Kode Barang'!$C$2:$C$44),"")</f>
        <v>1</v>
      </c>
      <c r="D159" s="980">
        <f>IFERROR(LOOKUP(2,1/ISNUMBER(SEARCH('[96]Kode Barang'!$I$2:$I$44,I159)),'[96]Kode Barang'!$D$2:$D$44),"")</f>
        <v>7</v>
      </c>
      <c r="E159" s="980">
        <f>IFERROR(LOOKUP(2,1/ISNUMBER(SEARCH('[96]Kode Barang'!$I$2:$I$44,I159)),'[96]Kode Barang'!$E$2:$E$44),"")</f>
        <v>1</v>
      </c>
      <c r="F159" s="980">
        <f>IFERROR(LOOKUP(2,1/ISNUMBER(SEARCH('[96]Kode Barang'!$I$2:$I$44,I159)),'[96]Kode Barang'!$F$2:$F$44),"")</f>
        <v>3</v>
      </c>
      <c r="G159" s="980">
        <f>IFERROR(LOOKUP(2,1/ISNUMBER(SEARCH('[96]Kode Barang'!$I$2:$I$44,I159)),'[96]Kode Barang'!$G$2:$G$44),"")</f>
        <v>7</v>
      </c>
      <c r="H159" s="980">
        <f>IFERROR(LOOKUP(2,1/ISNUMBER(SEARCH('[96]Kode Barang'!$I$2:$I$44,I159)),'[96]Kode Barang'!$H$2:$H$44),"")</f>
        <v>16</v>
      </c>
      <c r="I159" s="439" t="s">
        <v>914</v>
      </c>
      <c r="J159" s="424"/>
      <c r="K159" s="424"/>
      <c r="L159" s="423">
        <v>2</v>
      </c>
      <c r="M159" s="424" t="s">
        <v>526</v>
      </c>
      <c r="N159" s="425">
        <v>117900</v>
      </c>
      <c r="O159" s="426">
        <f t="shared" ref="O159:O160" si="66">L159*N159</f>
        <v>235800</v>
      </c>
      <c r="P159" s="426">
        <v>0</v>
      </c>
      <c r="Q159" s="426">
        <f t="shared" si="65"/>
        <v>235800</v>
      </c>
      <c r="R159" s="426">
        <f>N159</f>
        <v>117900</v>
      </c>
      <c r="S159" s="427" t="s">
        <v>915</v>
      </c>
      <c r="T159" s="429" t="s">
        <v>916</v>
      </c>
      <c r="U159" s="427" t="s">
        <v>917</v>
      </c>
      <c r="V159" s="429" t="s">
        <v>918</v>
      </c>
      <c r="W159" s="645" t="s">
        <v>911</v>
      </c>
      <c r="X159" s="468" t="s">
        <v>624</v>
      </c>
      <c r="Y159" s="429" t="s">
        <v>532</v>
      </c>
      <c r="Z159" s="584" t="s">
        <v>919</v>
      </c>
      <c r="AA159" s="431" t="s">
        <v>60</v>
      </c>
      <c r="AC159" s="407"/>
    </row>
    <row r="160" spans="1:29" s="381" customFormat="1" ht="27" thickBot="1" x14ac:dyDescent="0.3">
      <c r="A160" s="431"/>
      <c r="B160" s="980">
        <f>IFERROR(LOOKUP(2,1/ISNUMBER(SEARCH('[96]Kode Barang'!$I$2:$I$44,I160)),'[96]Kode Barang'!$B$2:$B$44),"")</f>
        <v>1</v>
      </c>
      <c r="C160" s="980">
        <f>IFERROR(LOOKUP(2,1/ISNUMBER(SEARCH('[96]Kode Barang'!$I$2:$I$44,I160)),'[96]Kode Barang'!$C$2:$C$44),"")</f>
        <v>1</v>
      </c>
      <c r="D160" s="980">
        <f>IFERROR(LOOKUP(2,1/ISNUMBER(SEARCH('[96]Kode Barang'!$I$2:$I$44,I160)),'[96]Kode Barang'!$D$2:$D$44),"")</f>
        <v>7</v>
      </c>
      <c r="E160" s="980">
        <f>IFERROR(LOOKUP(2,1/ISNUMBER(SEARCH('[96]Kode Barang'!$I$2:$I$44,I160)),'[96]Kode Barang'!$E$2:$E$44),"")</f>
        <v>1</v>
      </c>
      <c r="F160" s="980">
        <f>IFERROR(LOOKUP(2,1/ISNUMBER(SEARCH('[96]Kode Barang'!$I$2:$I$44,I160)),'[96]Kode Barang'!$F$2:$F$44),"")</f>
        <v>3</v>
      </c>
      <c r="G160" s="980">
        <f>IFERROR(LOOKUP(2,1/ISNUMBER(SEARCH('[96]Kode Barang'!$I$2:$I$44,I160)),'[96]Kode Barang'!$G$2:$G$44),"")</f>
        <v>7</v>
      </c>
      <c r="H160" s="980">
        <f>IFERROR(LOOKUP(2,1/ISNUMBER(SEARCH('[96]Kode Barang'!$I$2:$I$44,I160)),'[96]Kode Barang'!$H$2:$H$44),"")</f>
        <v>15</v>
      </c>
      <c r="I160" s="439" t="s">
        <v>913</v>
      </c>
      <c r="J160" s="424"/>
      <c r="K160" s="424"/>
      <c r="L160" s="423">
        <v>2</v>
      </c>
      <c r="M160" s="424" t="s">
        <v>526</v>
      </c>
      <c r="N160" s="425">
        <v>88300</v>
      </c>
      <c r="O160" s="426">
        <f t="shared" si="66"/>
        <v>176600</v>
      </c>
      <c r="P160" s="426">
        <v>0</v>
      </c>
      <c r="Q160" s="426">
        <f t="shared" si="65"/>
        <v>176600</v>
      </c>
      <c r="R160" s="426">
        <v>38800</v>
      </c>
      <c r="S160" s="427" t="s">
        <v>915</v>
      </c>
      <c r="T160" s="429" t="s">
        <v>916</v>
      </c>
      <c r="U160" s="427" t="s">
        <v>917</v>
      </c>
      <c r="V160" s="429" t="s">
        <v>918</v>
      </c>
      <c r="W160" s="645" t="s">
        <v>911</v>
      </c>
      <c r="X160" s="468" t="s">
        <v>624</v>
      </c>
      <c r="Y160" s="429" t="s">
        <v>532</v>
      </c>
      <c r="Z160" s="584" t="s">
        <v>919</v>
      </c>
      <c r="AA160" s="431" t="s">
        <v>60</v>
      </c>
      <c r="AC160" s="407"/>
    </row>
    <row r="161" spans="1:238" s="381" customFormat="1" ht="40.200000000000003" customHeight="1" thickBot="1" x14ac:dyDescent="0.3">
      <c r="A161" s="960"/>
      <c r="B161" s="961">
        <v>1</v>
      </c>
      <c r="C161" s="961">
        <v>1</v>
      </c>
      <c r="D161" s="961">
        <v>7</v>
      </c>
      <c r="E161" s="962">
        <v>1</v>
      </c>
      <c r="F161" s="963" t="s">
        <v>613</v>
      </c>
      <c r="G161" s="962">
        <v>8</v>
      </c>
      <c r="H161" s="964"/>
      <c r="I161" s="965" t="s">
        <v>662</v>
      </c>
      <c r="J161" s="966"/>
      <c r="K161" s="615"/>
      <c r="L161" s="616">
        <f>SUM(L162:L166)</f>
        <v>36</v>
      </c>
      <c r="M161" s="615"/>
      <c r="N161" s="617"/>
      <c r="O161" s="585">
        <f>SUM(O162:O166)</f>
        <v>1990400</v>
      </c>
      <c r="P161" s="585">
        <f>SUM(P162:P166)</f>
        <v>0</v>
      </c>
      <c r="Q161" s="585">
        <f>SUM(Q162:Q166)</f>
        <v>1990400</v>
      </c>
      <c r="R161" s="585"/>
      <c r="S161" s="472"/>
      <c r="T161" s="472"/>
      <c r="U161" s="472"/>
      <c r="V161" s="472"/>
      <c r="W161" s="586"/>
      <c r="X161" s="587"/>
      <c r="Y161" s="472"/>
      <c r="Z161" s="472"/>
      <c r="AA161" s="587"/>
      <c r="AC161" s="407"/>
    </row>
    <row r="162" spans="1:238" s="381" customFormat="1" ht="39.6" x14ac:dyDescent="0.25">
      <c r="A162" s="431"/>
      <c r="B162" s="980">
        <f>IFERROR(LOOKUP(2,1/ISNUMBER(SEARCH('[96]Kode Barang'!$I$2:$I$44,I162)),'[96]Kode Barang'!$B$2:$B$44),"")</f>
        <v>1</v>
      </c>
      <c r="C162" s="980">
        <f>IFERROR(LOOKUP(2,1/ISNUMBER(SEARCH('[96]Kode Barang'!$I$2:$I$44,I162)),'[96]Kode Barang'!$C$2:$C$44),"")</f>
        <v>1</v>
      </c>
      <c r="D162" s="980">
        <f>IFERROR(LOOKUP(2,1/ISNUMBER(SEARCH('[96]Kode Barang'!$I$2:$I$44,I162)),'[96]Kode Barang'!$D$2:$D$44),"")</f>
        <v>7</v>
      </c>
      <c r="E162" s="980">
        <f>IFERROR(LOOKUP(2,1/ISNUMBER(SEARCH('[96]Kode Barang'!$I$2:$I$44,I162)),'[96]Kode Barang'!$E$2:$E$44),"")</f>
        <v>1</v>
      </c>
      <c r="F162" s="980">
        <f>IFERROR(LOOKUP(2,1/ISNUMBER(SEARCH('[96]Kode Barang'!$I$2:$I$44,I162)),'[96]Kode Barang'!$F$2:$F$44),"")</f>
        <v>3</v>
      </c>
      <c r="G162" s="980">
        <f>IFERROR(LOOKUP(2,1/ISNUMBER(SEARCH('[96]Kode Barang'!$I$2:$I$44,I162)),'[96]Kode Barang'!$G$2:$G$44),"")</f>
        <v>8</v>
      </c>
      <c r="H162" s="980">
        <f>IFERROR(LOOKUP(2,1/ISNUMBER(SEARCH('[96]Kode Barang'!$I$2:$I$44,I162)),'[96]Kode Barang'!$H$2:$H$44),"")</f>
        <v>2</v>
      </c>
      <c r="I162" s="439" t="s">
        <v>663</v>
      </c>
      <c r="J162" s="424"/>
      <c r="K162" s="424"/>
      <c r="L162" s="423">
        <v>8</v>
      </c>
      <c r="M162" s="424" t="s">
        <v>531</v>
      </c>
      <c r="N162" s="425">
        <v>57800</v>
      </c>
      <c r="O162" s="426">
        <f t="shared" ref="O162" si="67">L162*N162</f>
        <v>462400</v>
      </c>
      <c r="P162" s="426">
        <v>0</v>
      </c>
      <c r="Q162" s="426">
        <f t="shared" ref="Q162" si="68">O162+P162</f>
        <v>462400</v>
      </c>
      <c r="R162" s="426">
        <f>N162</f>
        <v>57800</v>
      </c>
      <c r="S162" s="427" t="s">
        <v>553</v>
      </c>
      <c r="T162" s="429" t="s">
        <v>552</v>
      </c>
      <c r="U162" s="427" t="s">
        <v>554</v>
      </c>
      <c r="V162" s="429" t="s">
        <v>551</v>
      </c>
      <c r="W162" s="645" t="s">
        <v>880</v>
      </c>
      <c r="X162" s="468" t="s">
        <v>624</v>
      </c>
      <c r="Y162" s="429" t="s">
        <v>532</v>
      </c>
      <c r="Z162" s="584" t="s">
        <v>881</v>
      </c>
      <c r="AA162" s="431" t="s">
        <v>60</v>
      </c>
      <c r="AC162" s="407"/>
    </row>
    <row r="163" spans="1:238" s="381" customFormat="1" ht="39.6" x14ac:dyDescent="0.25">
      <c r="A163" s="431"/>
      <c r="B163" s="980">
        <f>IFERROR(LOOKUP(2,1/ISNUMBER(SEARCH('[96]Kode Barang'!$I$2:$I$44,I163)),'[96]Kode Barang'!$B$2:$B$44),"")</f>
        <v>1</v>
      </c>
      <c r="C163" s="980">
        <f>IFERROR(LOOKUP(2,1/ISNUMBER(SEARCH('[96]Kode Barang'!$I$2:$I$44,I163)),'[96]Kode Barang'!$C$2:$C$44),"")</f>
        <v>1</v>
      </c>
      <c r="D163" s="980">
        <f>IFERROR(LOOKUP(2,1/ISNUMBER(SEARCH('[96]Kode Barang'!$I$2:$I$44,I163)),'[96]Kode Barang'!$D$2:$D$44),"")</f>
        <v>7</v>
      </c>
      <c r="E163" s="980">
        <f>IFERROR(LOOKUP(2,1/ISNUMBER(SEARCH('[96]Kode Barang'!$I$2:$I$44,I163)),'[96]Kode Barang'!$E$2:$E$44),"")</f>
        <v>1</v>
      </c>
      <c r="F163" s="980">
        <f>IFERROR(LOOKUP(2,1/ISNUMBER(SEARCH('[96]Kode Barang'!$I$2:$I$44,I163)),'[96]Kode Barang'!$F$2:$F$44),"")</f>
        <v>3</v>
      </c>
      <c r="G163" s="980">
        <f>IFERROR(LOOKUP(2,1/ISNUMBER(SEARCH('[96]Kode Barang'!$I$2:$I$44,I163)),'[96]Kode Barang'!$G$2:$G$44),"")</f>
        <v>8</v>
      </c>
      <c r="H163" s="980">
        <f>IFERROR(LOOKUP(2,1/ISNUMBER(SEARCH('[96]Kode Barang'!$I$2:$I$44,I163)),'[96]Kode Barang'!$H$2:$H$44),"")</f>
        <v>2</v>
      </c>
      <c r="I163" s="439" t="s">
        <v>664</v>
      </c>
      <c r="J163" s="424"/>
      <c r="K163" s="424"/>
      <c r="L163" s="423">
        <v>6</v>
      </c>
      <c r="M163" s="424" t="s">
        <v>524</v>
      </c>
      <c r="N163" s="425">
        <v>63000</v>
      </c>
      <c r="O163" s="426">
        <f t="shared" ref="O163:O166" si="69">L163*N163</f>
        <v>378000</v>
      </c>
      <c r="P163" s="426">
        <v>0</v>
      </c>
      <c r="Q163" s="426">
        <f t="shared" ref="Q163:Q166" si="70">O163+P163</f>
        <v>378000</v>
      </c>
      <c r="R163" s="426">
        <f t="shared" ref="R163:R166" si="71">N163</f>
        <v>63000</v>
      </c>
      <c r="S163" s="427" t="s">
        <v>553</v>
      </c>
      <c r="T163" s="429" t="s">
        <v>552</v>
      </c>
      <c r="U163" s="427" t="s">
        <v>554</v>
      </c>
      <c r="V163" s="429" t="s">
        <v>551</v>
      </c>
      <c r="W163" s="645" t="s">
        <v>880</v>
      </c>
      <c r="X163" s="468" t="s">
        <v>624</v>
      </c>
      <c r="Y163" s="429" t="s">
        <v>532</v>
      </c>
      <c r="Z163" s="584" t="s">
        <v>881</v>
      </c>
      <c r="AA163" s="431" t="s">
        <v>60</v>
      </c>
      <c r="AC163" s="407"/>
    </row>
    <row r="164" spans="1:238" s="381" customFormat="1" ht="39.6" x14ac:dyDescent="0.25">
      <c r="A164" s="431"/>
      <c r="B164" s="980">
        <f>IFERROR(LOOKUP(2,1/ISNUMBER(SEARCH('[96]Kode Barang'!$I$2:$I$44,I164)),'[96]Kode Barang'!$B$2:$B$44),"")</f>
        <v>1</v>
      </c>
      <c r="C164" s="980">
        <f>IFERROR(LOOKUP(2,1/ISNUMBER(SEARCH('[96]Kode Barang'!$I$2:$I$44,I164)),'[96]Kode Barang'!$C$2:$C$44),"")</f>
        <v>1</v>
      </c>
      <c r="D164" s="980">
        <f>IFERROR(LOOKUP(2,1/ISNUMBER(SEARCH('[96]Kode Barang'!$I$2:$I$44,I164)),'[96]Kode Barang'!$D$2:$D$44),"")</f>
        <v>7</v>
      </c>
      <c r="E164" s="980">
        <f>IFERROR(LOOKUP(2,1/ISNUMBER(SEARCH('[96]Kode Barang'!$I$2:$I$44,I164)),'[96]Kode Barang'!$E$2:$E$44),"")</f>
        <v>1</v>
      </c>
      <c r="F164" s="980">
        <f>IFERROR(LOOKUP(2,1/ISNUMBER(SEARCH('[96]Kode Barang'!$I$2:$I$44,I164)),'[96]Kode Barang'!$F$2:$F$44),"")</f>
        <v>3</v>
      </c>
      <c r="G164" s="980">
        <f>IFERROR(LOOKUP(2,1/ISNUMBER(SEARCH('[96]Kode Barang'!$I$2:$I$44,I164)),'[96]Kode Barang'!$G$2:$G$44),"")</f>
        <v>8</v>
      </c>
      <c r="H164" s="980">
        <f>IFERROR(LOOKUP(2,1/ISNUMBER(SEARCH('[96]Kode Barang'!$I$2:$I$44,I164)),'[96]Kode Barang'!$H$2:$H$44),"")</f>
        <v>2</v>
      </c>
      <c r="I164" s="439" t="s">
        <v>665</v>
      </c>
      <c r="J164" s="424"/>
      <c r="K164" s="424"/>
      <c r="L164" s="423">
        <v>6</v>
      </c>
      <c r="M164" s="424" t="s">
        <v>524</v>
      </c>
      <c r="N164" s="425">
        <v>63000</v>
      </c>
      <c r="O164" s="426">
        <f t="shared" si="69"/>
        <v>378000</v>
      </c>
      <c r="P164" s="426">
        <v>0</v>
      </c>
      <c r="Q164" s="426">
        <f t="shared" si="70"/>
        <v>378000</v>
      </c>
      <c r="R164" s="426">
        <f t="shared" si="71"/>
        <v>63000</v>
      </c>
      <c r="S164" s="427" t="s">
        <v>553</v>
      </c>
      <c r="T164" s="429" t="s">
        <v>552</v>
      </c>
      <c r="U164" s="427" t="s">
        <v>554</v>
      </c>
      <c r="V164" s="429" t="s">
        <v>551</v>
      </c>
      <c r="W164" s="645" t="s">
        <v>880</v>
      </c>
      <c r="X164" s="468" t="s">
        <v>624</v>
      </c>
      <c r="Y164" s="429" t="s">
        <v>532</v>
      </c>
      <c r="Z164" s="584" t="s">
        <v>881</v>
      </c>
      <c r="AA164" s="431" t="s">
        <v>60</v>
      </c>
      <c r="AC164" s="407"/>
    </row>
    <row r="165" spans="1:238" s="381" customFormat="1" ht="39.6" x14ac:dyDescent="0.25">
      <c r="A165" s="431"/>
      <c r="B165" s="980">
        <f>IFERROR(LOOKUP(2,1/ISNUMBER(SEARCH('[96]Kode Barang'!$I$2:$I$44,I165)),'[96]Kode Barang'!$B$2:$B$44),"")</f>
        <v>1</v>
      </c>
      <c r="C165" s="980">
        <f>IFERROR(LOOKUP(2,1/ISNUMBER(SEARCH('[96]Kode Barang'!$I$2:$I$44,I165)),'[96]Kode Barang'!$C$2:$C$44),"")</f>
        <v>1</v>
      </c>
      <c r="D165" s="980">
        <f>IFERROR(LOOKUP(2,1/ISNUMBER(SEARCH('[96]Kode Barang'!$I$2:$I$44,I165)),'[96]Kode Barang'!$D$2:$D$44),"")</f>
        <v>7</v>
      </c>
      <c r="E165" s="980">
        <f>IFERROR(LOOKUP(2,1/ISNUMBER(SEARCH('[96]Kode Barang'!$I$2:$I$44,I165)),'[96]Kode Barang'!$E$2:$E$44),"")</f>
        <v>1</v>
      </c>
      <c r="F165" s="980">
        <f>IFERROR(LOOKUP(2,1/ISNUMBER(SEARCH('[96]Kode Barang'!$I$2:$I$44,I165)),'[96]Kode Barang'!$F$2:$F$44),"")</f>
        <v>3</v>
      </c>
      <c r="G165" s="980">
        <f>IFERROR(LOOKUP(2,1/ISNUMBER(SEARCH('[96]Kode Barang'!$I$2:$I$44,I165)),'[96]Kode Barang'!$G$2:$G$44),"")</f>
        <v>8</v>
      </c>
      <c r="H165" s="980">
        <f>IFERROR(LOOKUP(2,1/ISNUMBER(SEARCH('[96]Kode Barang'!$I$2:$I$44,I165)),'[96]Kode Barang'!$H$2:$H$44),"")</f>
        <v>2</v>
      </c>
      <c r="I165" s="439" t="s">
        <v>666</v>
      </c>
      <c r="J165" s="424"/>
      <c r="K165" s="424"/>
      <c r="L165" s="423">
        <v>6</v>
      </c>
      <c r="M165" s="424" t="s">
        <v>525</v>
      </c>
      <c r="N165" s="425">
        <v>105000</v>
      </c>
      <c r="O165" s="426">
        <f t="shared" si="69"/>
        <v>630000</v>
      </c>
      <c r="P165" s="426">
        <v>0</v>
      </c>
      <c r="Q165" s="426">
        <f t="shared" si="70"/>
        <v>630000</v>
      </c>
      <c r="R165" s="426">
        <f t="shared" si="71"/>
        <v>105000</v>
      </c>
      <c r="S165" s="427" t="s">
        <v>553</v>
      </c>
      <c r="T165" s="429" t="s">
        <v>552</v>
      </c>
      <c r="U165" s="427" t="s">
        <v>554</v>
      </c>
      <c r="V165" s="429" t="s">
        <v>551</v>
      </c>
      <c r="W165" s="645" t="s">
        <v>880</v>
      </c>
      <c r="X165" s="468" t="s">
        <v>624</v>
      </c>
      <c r="Y165" s="429" t="s">
        <v>532</v>
      </c>
      <c r="Z165" s="584" t="s">
        <v>881</v>
      </c>
      <c r="AA165" s="431" t="s">
        <v>60</v>
      </c>
      <c r="AC165" s="407"/>
    </row>
    <row r="166" spans="1:238" s="381" customFormat="1" ht="39.6" x14ac:dyDescent="0.25">
      <c r="A166" s="431"/>
      <c r="B166" s="980">
        <f>IFERROR(LOOKUP(2,1/ISNUMBER(SEARCH('[96]Kode Barang'!$I$2:$I$44,I166)),'[96]Kode Barang'!$B$2:$B$44),"")</f>
        <v>1</v>
      </c>
      <c r="C166" s="980">
        <f>IFERROR(LOOKUP(2,1/ISNUMBER(SEARCH('[96]Kode Barang'!$I$2:$I$44,I166)),'[96]Kode Barang'!$C$2:$C$44),"")</f>
        <v>1</v>
      </c>
      <c r="D166" s="980">
        <f>IFERROR(LOOKUP(2,1/ISNUMBER(SEARCH('[96]Kode Barang'!$I$2:$I$44,I166)),'[96]Kode Barang'!$D$2:$D$44),"")</f>
        <v>7</v>
      </c>
      <c r="E166" s="980">
        <f>IFERROR(LOOKUP(2,1/ISNUMBER(SEARCH('[96]Kode Barang'!$I$2:$I$44,I166)),'[96]Kode Barang'!$E$2:$E$44),"")</f>
        <v>1</v>
      </c>
      <c r="F166" s="980">
        <f>IFERROR(LOOKUP(2,1/ISNUMBER(SEARCH('[96]Kode Barang'!$I$2:$I$44,I166)),'[96]Kode Barang'!$F$2:$F$44),"")</f>
        <v>3</v>
      </c>
      <c r="G166" s="980">
        <f>IFERROR(LOOKUP(2,1/ISNUMBER(SEARCH('[96]Kode Barang'!$I$2:$I$44,I166)),'[96]Kode Barang'!$G$2:$G$44),"")</f>
        <v>8</v>
      </c>
      <c r="H166" s="980">
        <f>IFERROR(LOOKUP(2,1/ISNUMBER(SEARCH('[96]Kode Barang'!$I$2:$I$44,I166)),'[96]Kode Barang'!$H$2:$H$44),"")</f>
        <v>1</v>
      </c>
      <c r="I166" s="439" t="s">
        <v>599</v>
      </c>
      <c r="J166" s="424"/>
      <c r="K166" s="424"/>
      <c r="L166" s="423">
        <v>10</v>
      </c>
      <c r="M166" s="424" t="s">
        <v>879</v>
      </c>
      <c r="N166" s="425">
        <v>14200</v>
      </c>
      <c r="O166" s="426">
        <f t="shared" si="69"/>
        <v>142000</v>
      </c>
      <c r="P166" s="426">
        <v>0</v>
      </c>
      <c r="Q166" s="426">
        <f t="shared" si="70"/>
        <v>142000</v>
      </c>
      <c r="R166" s="426">
        <f t="shared" si="71"/>
        <v>14200</v>
      </c>
      <c r="S166" s="427" t="s">
        <v>553</v>
      </c>
      <c r="T166" s="429" t="s">
        <v>552</v>
      </c>
      <c r="U166" s="427" t="s">
        <v>554</v>
      </c>
      <c r="V166" s="429" t="s">
        <v>551</v>
      </c>
      <c r="W166" s="645" t="s">
        <v>880</v>
      </c>
      <c r="X166" s="468" t="s">
        <v>624</v>
      </c>
      <c r="Y166" s="429" t="s">
        <v>532</v>
      </c>
      <c r="Z166" s="584" t="s">
        <v>881</v>
      </c>
      <c r="AA166" s="431" t="s">
        <v>60</v>
      </c>
      <c r="AC166" s="407"/>
    </row>
    <row r="167" spans="1:238" s="7" customFormat="1" ht="22.5" customHeight="1" x14ac:dyDescent="0.25">
      <c r="A167" s="596"/>
      <c r="B167" s="1232" t="s">
        <v>17</v>
      </c>
      <c r="C167" s="1233"/>
      <c r="D167" s="1233"/>
      <c r="E167" s="1233"/>
      <c r="F167" s="1233"/>
      <c r="G167" s="1233"/>
      <c r="H167" s="1233"/>
      <c r="I167" s="1233"/>
      <c r="J167" s="1233"/>
      <c r="K167" s="1233"/>
      <c r="L167" s="1233"/>
      <c r="M167" s="1233"/>
      <c r="N167" s="1234"/>
      <c r="O167" s="597">
        <f>O20+O30+O123+O144+O161</f>
        <v>48115700</v>
      </c>
      <c r="P167" s="597">
        <f>P20+P30+P123+P144+P161</f>
        <v>0</v>
      </c>
      <c r="Q167" s="597">
        <f>Q20+Q30+Q123+Q144+Q161</f>
        <v>48115700</v>
      </c>
      <c r="R167" s="597">
        <f>R20+R30+R123+R144+R161</f>
        <v>0</v>
      </c>
      <c r="S167" s="598"/>
      <c r="T167" s="598"/>
      <c r="U167" s="598"/>
      <c r="V167" s="598"/>
      <c r="W167" s="598"/>
      <c r="X167" s="598"/>
      <c r="Y167" s="598"/>
      <c r="Z167" s="598"/>
      <c r="AA167" s="598"/>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c r="HX167" s="10"/>
      <c r="HY167" s="10"/>
      <c r="HZ167" s="10"/>
      <c r="IA167" s="10"/>
      <c r="IB167" s="10"/>
      <c r="IC167" s="10"/>
      <c r="ID167" s="10"/>
    </row>
    <row r="168" spans="1:238" s="7" customFormat="1" ht="21" customHeight="1" x14ac:dyDescent="0.25">
      <c r="A168" s="1"/>
      <c r="B168" s="3"/>
      <c r="C168" s="3"/>
      <c r="D168" s="3"/>
      <c r="E168" s="3"/>
      <c r="F168" s="3"/>
      <c r="G168" s="3"/>
      <c r="H168" s="3"/>
      <c r="I168" s="1"/>
      <c r="J168" s="1"/>
      <c r="K168" s="1"/>
      <c r="L168" s="1"/>
      <c r="M168" s="1"/>
      <c r="N168" s="1"/>
      <c r="O168" s="1"/>
      <c r="P168" s="1"/>
      <c r="Q168" s="383"/>
      <c r="R168" s="1"/>
      <c r="S168" s="1"/>
      <c r="T168" s="1"/>
      <c r="U168" s="1"/>
      <c r="V168" s="1"/>
      <c r="W168" s="1"/>
      <c r="X168" s="1"/>
      <c r="Y168" s="1"/>
      <c r="Z168" s="1"/>
      <c r="AA168" s="1"/>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10"/>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c r="HX168" s="10"/>
      <c r="HY168" s="10"/>
      <c r="HZ168" s="10"/>
      <c r="IA168" s="10"/>
      <c r="IB168" s="10"/>
      <c r="IC168" s="10"/>
      <c r="ID168" s="10"/>
    </row>
    <row r="169" spans="1:238" s="8" customFormat="1" ht="26.25" customHeight="1" x14ac:dyDescent="0.25">
      <c r="A169" s="7"/>
      <c r="B169" s="375"/>
      <c r="C169" s="375"/>
      <c r="D169" s="375"/>
      <c r="E169" s="375"/>
      <c r="F169" s="375"/>
      <c r="G169" s="375"/>
      <c r="H169" s="375"/>
      <c r="I169" s="384"/>
      <c r="J169" s="375"/>
      <c r="K169" s="375"/>
      <c r="L169" s="375"/>
      <c r="M169" s="375"/>
      <c r="N169" s="385"/>
      <c r="O169" s="378"/>
      <c r="P169" s="375"/>
      <c r="Q169" s="375"/>
      <c r="R169" s="375"/>
      <c r="S169" s="375"/>
      <c r="T169" s="375"/>
      <c r="U169" s="398" t="s">
        <v>873</v>
      </c>
      <c r="V169" s="375"/>
      <c r="W169" s="375"/>
      <c r="X169" s="375"/>
      <c r="Y169" s="375"/>
      <c r="Z169" s="375"/>
      <c r="AA169" s="375"/>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c r="EA169" s="11"/>
      <c r="EB169" s="11"/>
      <c r="EC169" s="11"/>
      <c r="ED169" s="11"/>
      <c r="EE169" s="11"/>
      <c r="EF169" s="11"/>
      <c r="EG169" s="11"/>
      <c r="EH169" s="11"/>
      <c r="EI169" s="11"/>
      <c r="EJ169" s="11"/>
      <c r="EK169" s="11"/>
      <c r="EL169" s="11"/>
      <c r="EM169" s="11"/>
      <c r="EN169" s="11"/>
      <c r="EO169" s="11"/>
      <c r="EP169" s="11"/>
      <c r="EQ169" s="11"/>
      <c r="ER169" s="11"/>
      <c r="ES169" s="11"/>
      <c r="ET169" s="11"/>
      <c r="EU169" s="11"/>
      <c r="EV169" s="11"/>
      <c r="EW169" s="11"/>
      <c r="EX169" s="11"/>
      <c r="EY169" s="11"/>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c r="GB169" s="11"/>
      <c r="GC169" s="11"/>
      <c r="GD169" s="11"/>
      <c r="GE169" s="11"/>
      <c r="GF169" s="11"/>
      <c r="GG169" s="11"/>
      <c r="GH169" s="11"/>
      <c r="GI169" s="11"/>
      <c r="GJ169" s="11"/>
      <c r="GK169" s="11"/>
      <c r="GL169" s="11"/>
      <c r="GM169" s="11"/>
      <c r="GN169" s="11"/>
      <c r="GO169" s="11"/>
      <c r="GP169" s="11"/>
      <c r="GQ169" s="11"/>
      <c r="GR169" s="11"/>
      <c r="GS169" s="11"/>
      <c r="GT169" s="11"/>
      <c r="GU169" s="11"/>
      <c r="GV169" s="11"/>
      <c r="GW169" s="11"/>
      <c r="GX169" s="11"/>
      <c r="GY169" s="11"/>
      <c r="GZ169" s="11"/>
      <c r="HA169" s="11"/>
      <c r="HB169" s="11"/>
      <c r="HC169" s="11"/>
      <c r="HD169" s="11"/>
      <c r="HE169" s="11"/>
      <c r="HF169" s="11"/>
      <c r="HG169" s="11"/>
      <c r="HH169" s="11"/>
      <c r="HI169" s="11"/>
      <c r="HJ169" s="11"/>
      <c r="HK169" s="11"/>
      <c r="HL169" s="11"/>
      <c r="HM169" s="11"/>
      <c r="HN169" s="11"/>
      <c r="HO169" s="11"/>
      <c r="HP169" s="11"/>
      <c r="HQ169" s="11"/>
      <c r="HR169" s="11"/>
      <c r="HS169" s="11"/>
      <c r="HT169" s="11"/>
      <c r="HU169" s="11"/>
      <c r="HV169" s="11"/>
      <c r="HW169" s="11"/>
      <c r="HX169" s="11"/>
      <c r="HY169" s="11"/>
      <c r="HZ169" s="11"/>
      <c r="IA169" s="11"/>
      <c r="IB169" s="11"/>
      <c r="IC169" s="11"/>
      <c r="ID169" s="11"/>
    </row>
    <row r="170" spans="1:238" s="8" customFormat="1" ht="24.6" x14ac:dyDescent="0.25">
      <c r="A170" s="7"/>
      <c r="B170" s="386"/>
      <c r="C170" s="386"/>
      <c r="D170" s="386"/>
      <c r="E170" s="386"/>
      <c r="F170" s="386"/>
      <c r="G170" s="386"/>
      <c r="H170" s="386"/>
      <c r="I170" s="387"/>
      <c r="J170" s="397"/>
      <c r="K170" s="384"/>
      <c r="L170" s="375"/>
      <c r="M170" s="375"/>
      <c r="N170" s="375"/>
      <c r="O170" s="375"/>
      <c r="P170" s="375"/>
      <c r="Q170" s="375"/>
      <c r="R170" s="399"/>
      <c r="S170" s="375"/>
      <c r="T170" s="375"/>
      <c r="U170" s="398" t="s">
        <v>595</v>
      </c>
      <c r="V170" s="375"/>
      <c r="W170" s="375"/>
      <c r="X170" s="375"/>
      <c r="Y170" s="375"/>
      <c r="Z170" s="375"/>
      <c r="AA170" s="375"/>
    </row>
    <row r="171" spans="1:238" ht="24.6" x14ac:dyDescent="0.25">
      <c r="A171" s="7"/>
      <c r="B171" s="386"/>
      <c r="C171" s="386"/>
      <c r="D171" s="386"/>
      <c r="E171" s="386"/>
      <c r="F171" s="386"/>
      <c r="G171" s="386"/>
      <c r="H171" s="386"/>
      <c r="I171" s="388"/>
      <c r="J171" s="387"/>
      <c r="K171" s="384"/>
      <c r="L171" s="375"/>
      <c r="M171" s="375"/>
      <c r="N171" s="375"/>
      <c r="O171" s="375"/>
      <c r="P171" s="375"/>
      <c r="Q171" s="375"/>
      <c r="R171" s="375"/>
      <c r="S171" s="375"/>
      <c r="T171" s="375"/>
      <c r="U171" s="398" t="s">
        <v>9</v>
      </c>
      <c r="V171" s="375"/>
      <c r="W171" s="375"/>
      <c r="X171" s="375"/>
      <c r="Y171" s="375"/>
      <c r="Z171" s="375"/>
      <c r="AA171" s="375"/>
    </row>
    <row r="172" spans="1:238" ht="24.6" x14ac:dyDescent="0.25">
      <c r="A172" s="7"/>
      <c r="B172" s="386"/>
      <c r="C172" s="386"/>
      <c r="D172" s="386"/>
      <c r="E172" s="386"/>
      <c r="F172" s="386"/>
      <c r="G172" s="386"/>
      <c r="H172" s="386"/>
      <c r="I172" s="388"/>
      <c r="J172" s="388"/>
      <c r="K172" s="389"/>
      <c r="L172" s="460"/>
      <c r="M172" s="376"/>
      <c r="N172" s="376"/>
      <c r="O172" s="376"/>
      <c r="P172" s="376"/>
      <c r="Q172" s="376"/>
      <c r="R172" s="376"/>
      <c r="S172" s="376"/>
      <c r="T172" s="380"/>
      <c r="U172" s="379"/>
      <c r="V172" s="380"/>
      <c r="W172" s="376"/>
      <c r="X172" s="376"/>
      <c r="Y172" s="376"/>
      <c r="Z172" s="376"/>
      <c r="AA172" s="376"/>
    </row>
    <row r="173" spans="1:238" ht="24.6" x14ac:dyDescent="0.25">
      <c r="A173" s="7"/>
      <c r="B173" s="390"/>
      <c r="C173" s="390"/>
      <c r="D173" s="390"/>
      <c r="E173" s="390"/>
      <c r="F173" s="390"/>
      <c r="G173" s="390"/>
      <c r="H173" s="390"/>
      <c r="I173" s="389"/>
      <c r="J173" s="391"/>
      <c r="K173" s="389"/>
      <c r="L173" s="392"/>
      <c r="M173" s="389"/>
      <c r="N173" s="376"/>
      <c r="O173" s="376"/>
      <c r="P173" s="376"/>
      <c r="Q173" s="376"/>
      <c r="R173" s="376"/>
      <c r="S173" s="376"/>
      <c r="T173" s="380"/>
      <c r="U173" s="379"/>
      <c r="V173" s="380"/>
      <c r="W173" s="376"/>
      <c r="X173" s="376"/>
      <c r="Y173" s="376"/>
      <c r="Z173" s="376"/>
      <c r="AA173" s="376"/>
    </row>
    <row r="174" spans="1:238" ht="24.6" x14ac:dyDescent="0.25">
      <c r="A174" s="7"/>
      <c r="B174" s="390"/>
      <c r="C174" s="390"/>
      <c r="D174" s="390"/>
      <c r="E174" s="390"/>
      <c r="F174" s="390"/>
      <c r="G174" s="390"/>
      <c r="H174" s="390"/>
      <c r="I174" s="389"/>
      <c r="J174" s="391"/>
      <c r="K174" s="389"/>
      <c r="L174" s="376"/>
      <c r="M174" s="376"/>
      <c r="N174" s="376"/>
      <c r="O174" s="376"/>
      <c r="P174" s="376"/>
      <c r="Q174" s="376"/>
      <c r="R174" s="376"/>
      <c r="S174" s="376"/>
      <c r="T174" s="380"/>
      <c r="U174" s="379"/>
      <c r="V174" s="380"/>
      <c r="W174" s="376"/>
      <c r="X174" s="376"/>
      <c r="Y174" s="376"/>
      <c r="Z174" s="376"/>
      <c r="AA174" s="376"/>
    </row>
    <row r="175" spans="1:238" ht="24.6" x14ac:dyDescent="0.25">
      <c r="A175" s="8"/>
      <c r="B175" s="393"/>
      <c r="C175" s="393"/>
      <c r="D175" s="393"/>
      <c r="E175" s="393"/>
      <c r="F175" s="393"/>
      <c r="G175" s="393"/>
      <c r="H175" s="393"/>
      <c r="I175" s="384"/>
      <c r="J175" s="394"/>
      <c r="K175" s="394"/>
      <c r="L175" s="375"/>
      <c r="M175" s="377"/>
      <c r="N175" s="395"/>
      <c r="O175" s="377"/>
      <c r="P175" s="377"/>
      <c r="Q175" s="377"/>
      <c r="R175" s="377"/>
      <c r="S175" s="377"/>
      <c r="T175" s="377"/>
      <c r="U175" s="400" t="s">
        <v>871</v>
      </c>
      <c r="V175" s="377"/>
      <c r="W175" s="377"/>
      <c r="X175" s="377"/>
      <c r="Y175" s="377"/>
      <c r="Z175" s="377"/>
      <c r="AA175" s="377"/>
    </row>
    <row r="176" spans="1:238" ht="24.6" x14ac:dyDescent="0.25">
      <c r="A176" s="8"/>
      <c r="B176" s="375"/>
      <c r="C176" s="375"/>
      <c r="D176" s="375"/>
      <c r="E176" s="375"/>
      <c r="F176" s="375"/>
      <c r="G176" s="375"/>
      <c r="H176" s="375"/>
      <c r="I176" s="384"/>
      <c r="J176" s="384"/>
      <c r="K176" s="396"/>
      <c r="L176" s="375"/>
      <c r="M176" s="375"/>
      <c r="N176" s="375"/>
      <c r="O176" s="375"/>
      <c r="P176" s="375"/>
      <c r="Q176" s="375"/>
      <c r="R176" s="375"/>
      <c r="S176" s="375"/>
      <c r="T176" s="375"/>
      <c r="U176" s="398" t="s">
        <v>872</v>
      </c>
      <c r="V176" s="375"/>
      <c r="W176" s="375"/>
      <c r="X176" s="375"/>
      <c r="Y176" s="375"/>
      <c r="Z176" s="375"/>
      <c r="AA176" s="375"/>
    </row>
  </sheetData>
  <mergeCells count="27">
    <mergeCell ref="B167:N167"/>
    <mergeCell ref="W8:W10"/>
    <mergeCell ref="X8:Z8"/>
    <mergeCell ref="AA8:AA10"/>
    <mergeCell ref="B9:B10"/>
    <mergeCell ref="I9:I10"/>
    <mergeCell ref="S9:T9"/>
    <mergeCell ref="U9:V9"/>
    <mergeCell ref="X9:X10"/>
    <mergeCell ref="Y9:Y10"/>
    <mergeCell ref="Z9:Z10"/>
    <mergeCell ref="N8:N9"/>
    <mergeCell ref="O8:O9"/>
    <mergeCell ref="P8:P9"/>
    <mergeCell ref="Q8:Q9"/>
    <mergeCell ref="R8:R9"/>
    <mergeCell ref="S8:V8"/>
    <mergeCell ref="A1:AA1"/>
    <mergeCell ref="A2:AA2"/>
    <mergeCell ref="A3:AA3"/>
    <mergeCell ref="A4:AA4"/>
    <mergeCell ref="A8:A10"/>
    <mergeCell ref="B8:I8"/>
    <mergeCell ref="J8:J10"/>
    <mergeCell ref="K8:K10"/>
    <mergeCell ref="L8:L10"/>
    <mergeCell ref="M8:M10"/>
  </mergeCells>
  <phoneticPr fontId="54" type="noConversion"/>
  <printOptions horizontalCentered="1"/>
  <pageMargins left="0" right="0" top="0.39370078740157483" bottom="0.39370078740157483" header="0" footer="0"/>
  <pageSetup paperSize="154" scale="47" fitToHeight="0" orientation="landscape" r:id="rId1"/>
  <headerFooter alignWithMargins="0"/>
  <rowBreaks count="2" manualBreakCount="2">
    <brk id="62" max="26" man="1"/>
    <brk id="160" max="2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C80B1-FC0A-48D6-A383-F7291B33F779}">
  <sheetPr>
    <tabColor rgb="FFFFFF99"/>
    <pageSetUpPr fitToPage="1"/>
  </sheetPr>
  <dimension ref="A1:ID338"/>
  <sheetViews>
    <sheetView view="pageBreakPreview" topLeftCell="B1" zoomScale="70" zoomScaleSheetLayoutView="70" workbookViewId="0">
      <pane ySplit="10" topLeftCell="A11" activePane="bottomLeft" state="frozen"/>
      <selection pane="bottomLeft" activeCell="O16" sqref="O16"/>
    </sheetView>
  </sheetViews>
  <sheetFormatPr defaultColWidth="9.109375" defaultRowHeight="13.8" x14ac:dyDescent="0.25"/>
  <cols>
    <col min="1" max="1" width="6" style="1" customWidth="1"/>
    <col min="2" max="2" width="9" style="3" customWidth="1"/>
    <col min="3" max="3" width="4.33203125" style="3" customWidth="1"/>
    <col min="4" max="4" width="3.88671875" style="3" customWidth="1"/>
    <col min="5" max="5" width="2.88671875" style="3" customWidth="1"/>
    <col min="6" max="6" width="4.109375" style="3" customWidth="1"/>
    <col min="7" max="7" width="3.5546875" style="3" customWidth="1"/>
    <col min="8" max="8" width="4.33203125" style="3" customWidth="1"/>
    <col min="9" max="9" width="25" style="1" customWidth="1"/>
    <col min="10" max="10" width="16.109375" style="1" customWidth="1"/>
    <col min="11" max="11" width="13" style="1" bestFit="1" customWidth="1"/>
    <col min="12" max="12" width="12.44140625" style="1" customWidth="1"/>
    <col min="13" max="13" width="13.44140625" style="1" customWidth="1"/>
    <col min="14" max="14" width="20.109375" style="1" customWidth="1"/>
    <col min="15" max="15" width="24.5546875" style="1" customWidth="1"/>
    <col min="16" max="16" width="12.109375" style="1" customWidth="1"/>
    <col min="17" max="17" width="22.88671875" style="1" customWidth="1"/>
    <col min="18" max="18" width="18" style="1" customWidth="1"/>
    <col min="19" max="19" width="16.44140625" style="1" customWidth="1"/>
    <col min="20" max="20" width="27.44140625" style="1" customWidth="1"/>
    <col min="21" max="21" width="17.6640625" style="1" customWidth="1"/>
    <col min="22" max="22" width="21.33203125" style="1" customWidth="1"/>
    <col min="23" max="23" width="20.33203125" style="1" bestFit="1" customWidth="1"/>
    <col min="24" max="24" width="16" style="1" customWidth="1"/>
    <col min="25" max="25" width="15" style="1" customWidth="1"/>
    <col min="26" max="26" width="19.88671875" style="1" customWidth="1"/>
    <col min="27" max="27" width="17.5546875" style="1" customWidth="1"/>
    <col min="28" max="28" width="14.44140625" style="1" bestFit="1" customWidth="1"/>
    <col min="29" max="29" width="17.109375" style="1" customWidth="1"/>
    <col min="30" max="16384" width="9.109375" style="1"/>
  </cols>
  <sheetData>
    <row r="1" spans="1:27" s="9" customFormat="1" ht="20.399999999999999" x14ac:dyDescent="0.25">
      <c r="A1" s="1245" t="s">
        <v>516</v>
      </c>
      <c r="B1" s="1245"/>
      <c r="C1" s="1245"/>
      <c r="D1" s="1245"/>
      <c r="E1" s="1245"/>
      <c r="F1" s="1245"/>
      <c r="G1" s="1245"/>
      <c r="H1" s="1245"/>
      <c r="I1" s="1245"/>
      <c r="J1" s="1245"/>
      <c r="K1" s="1245"/>
      <c r="L1" s="1245"/>
      <c r="M1" s="1245"/>
      <c r="N1" s="1245"/>
      <c r="O1" s="1245"/>
      <c r="P1" s="1245"/>
      <c r="Q1" s="1245"/>
      <c r="R1" s="1245"/>
      <c r="S1" s="1245"/>
      <c r="T1" s="1245"/>
      <c r="U1" s="1245"/>
      <c r="V1" s="1245"/>
      <c r="W1" s="1245"/>
      <c r="X1" s="1245"/>
      <c r="Y1" s="1245"/>
      <c r="Z1" s="1245"/>
      <c r="AA1" s="1245"/>
    </row>
    <row r="2" spans="1:27" s="9" customFormat="1" ht="20.399999999999999" x14ac:dyDescent="0.25">
      <c r="A2" s="1246" t="s">
        <v>489</v>
      </c>
      <c r="B2" s="1246"/>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246"/>
    </row>
    <row r="3" spans="1:27" s="9" customFormat="1" ht="20.399999999999999" x14ac:dyDescent="0.25">
      <c r="A3" s="1247" t="s">
        <v>521</v>
      </c>
      <c r="B3" s="1247"/>
      <c r="C3" s="1247"/>
      <c r="D3" s="1247"/>
      <c r="E3" s="1247"/>
      <c r="F3" s="1247"/>
      <c r="G3" s="1247"/>
      <c r="H3" s="1247"/>
      <c r="I3" s="1247"/>
      <c r="J3" s="1247"/>
      <c r="K3" s="1247"/>
      <c r="L3" s="1247"/>
      <c r="M3" s="1247"/>
      <c r="N3" s="1247"/>
      <c r="O3" s="1247"/>
      <c r="P3" s="1247"/>
      <c r="Q3" s="1247"/>
      <c r="R3" s="1247"/>
      <c r="S3" s="1247"/>
      <c r="T3" s="1247"/>
      <c r="U3" s="1247"/>
      <c r="V3" s="1247"/>
      <c r="W3" s="1247"/>
      <c r="X3" s="1247"/>
      <c r="Y3" s="1247"/>
      <c r="Z3" s="1247"/>
      <c r="AA3" s="1247"/>
    </row>
    <row r="4" spans="1:27" s="372" customFormat="1" ht="24.6" x14ac:dyDescent="0.4">
      <c r="A4" s="1247" t="s">
        <v>875</v>
      </c>
      <c r="B4" s="1247"/>
      <c r="C4" s="1247"/>
      <c r="D4" s="1247"/>
      <c r="E4" s="1247"/>
      <c r="F4" s="1247"/>
      <c r="G4" s="1247"/>
      <c r="H4" s="1247"/>
      <c r="I4" s="1247"/>
      <c r="J4" s="1247"/>
      <c r="K4" s="1247"/>
      <c r="L4" s="1247"/>
      <c r="M4" s="1247"/>
      <c r="N4" s="1247"/>
      <c r="O4" s="1247"/>
      <c r="P4" s="1247"/>
      <c r="Q4" s="1247"/>
      <c r="R4" s="1247"/>
      <c r="S4" s="1247"/>
      <c r="T4" s="1247"/>
      <c r="U4" s="1247"/>
      <c r="V4" s="1247"/>
      <c r="W4" s="1247"/>
      <c r="X4" s="1247"/>
      <c r="Y4" s="1247"/>
      <c r="Z4" s="1247"/>
      <c r="AA4" s="1247"/>
    </row>
    <row r="5" spans="1:27" s="372" customFormat="1" ht="24.6" x14ac:dyDescent="0.4">
      <c r="A5" s="603" t="s">
        <v>490</v>
      </c>
      <c r="B5" s="604"/>
      <c r="C5" s="604"/>
      <c r="D5" s="604"/>
      <c r="E5" s="604"/>
      <c r="F5" s="604"/>
      <c r="G5" s="604"/>
      <c r="H5" s="604"/>
      <c r="I5" s="605" t="s">
        <v>491</v>
      </c>
      <c r="J5" s="606"/>
      <c r="K5" s="373"/>
      <c r="L5" s="373"/>
      <c r="M5" s="373"/>
      <c r="N5" s="373"/>
      <c r="O5" s="373"/>
      <c r="P5" s="373"/>
      <c r="Q5" s="373"/>
      <c r="R5" s="373"/>
      <c r="S5" s="373"/>
      <c r="T5" s="373"/>
      <c r="U5" s="373"/>
      <c r="V5" s="373"/>
      <c r="W5" s="373"/>
      <c r="X5" s="373"/>
      <c r="Y5" s="373"/>
      <c r="Z5" s="373"/>
      <c r="AA5" s="374"/>
    </row>
    <row r="6" spans="1:27" ht="24.6" x14ac:dyDescent="0.4">
      <c r="A6" s="603" t="s">
        <v>492</v>
      </c>
      <c r="B6" s="604"/>
      <c r="C6" s="604"/>
      <c r="D6" s="604"/>
      <c r="E6" s="604"/>
      <c r="F6" s="604"/>
      <c r="G6" s="604"/>
      <c r="H6" s="604"/>
      <c r="I6" s="605" t="s">
        <v>493</v>
      </c>
      <c r="J6" s="606"/>
      <c r="K6" s="373"/>
      <c r="L6" s="373"/>
      <c r="M6" s="373"/>
      <c r="N6" s="373"/>
      <c r="O6" s="373"/>
      <c r="P6" s="373"/>
      <c r="Q6" s="373"/>
      <c r="R6" s="373"/>
      <c r="S6" s="373"/>
      <c r="T6" s="373"/>
      <c r="U6" s="373"/>
      <c r="V6" s="373"/>
      <c r="W6" s="373"/>
      <c r="X6" s="373"/>
      <c r="Y6" s="373"/>
      <c r="Z6" s="373"/>
      <c r="AA6" s="374"/>
    </row>
    <row r="7" spans="1:27" s="4" customFormat="1" ht="17.399999999999999" x14ac:dyDescent="0.3">
      <c r="A7" s="1"/>
      <c r="B7" s="3"/>
      <c r="C7" s="3"/>
      <c r="D7" s="3"/>
      <c r="E7" s="3"/>
      <c r="F7" s="3"/>
      <c r="G7" s="3"/>
      <c r="H7" s="3"/>
      <c r="I7" s="1"/>
      <c r="J7" s="1"/>
      <c r="K7" s="1"/>
      <c r="L7" s="1"/>
      <c r="M7" s="1"/>
      <c r="N7" s="1"/>
      <c r="O7" s="1"/>
      <c r="P7" s="1"/>
      <c r="Q7" s="673"/>
      <c r="R7" s="1"/>
      <c r="S7" s="1"/>
      <c r="T7" s="1"/>
      <c r="U7" s="1"/>
      <c r="V7" s="1"/>
      <c r="W7" s="1"/>
      <c r="X7" s="1"/>
      <c r="Y7" s="1"/>
      <c r="Z7" s="1"/>
      <c r="AA7" s="1"/>
    </row>
    <row r="8" spans="1:27" s="5" customFormat="1" ht="46.2" customHeight="1" x14ac:dyDescent="0.3">
      <c r="A8" s="1237" t="s">
        <v>0</v>
      </c>
      <c r="B8" s="1235" t="s">
        <v>494</v>
      </c>
      <c r="C8" s="1249"/>
      <c r="D8" s="1249"/>
      <c r="E8" s="1249"/>
      <c r="F8" s="1249"/>
      <c r="G8" s="1249"/>
      <c r="H8" s="1249"/>
      <c r="I8" s="1250"/>
      <c r="J8" s="1237" t="s">
        <v>495</v>
      </c>
      <c r="K8" s="1237" t="s">
        <v>744</v>
      </c>
      <c r="L8" s="1237" t="s">
        <v>1</v>
      </c>
      <c r="M8" s="1237" t="s">
        <v>496</v>
      </c>
      <c r="N8" s="1239" t="s">
        <v>13</v>
      </c>
      <c r="O8" s="1239" t="s">
        <v>497</v>
      </c>
      <c r="P8" s="1239" t="s">
        <v>498</v>
      </c>
      <c r="Q8" s="1239" t="s">
        <v>499</v>
      </c>
      <c r="R8" s="1239" t="s">
        <v>500</v>
      </c>
      <c r="S8" s="1241" t="s">
        <v>501</v>
      </c>
      <c r="T8" s="1242"/>
      <c r="U8" s="1242"/>
      <c r="V8" s="1243"/>
      <c r="W8" s="1235" t="s">
        <v>502</v>
      </c>
      <c r="X8" s="1241" t="s">
        <v>503</v>
      </c>
      <c r="Y8" s="1242"/>
      <c r="Z8" s="1243"/>
      <c r="AA8" s="1237" t="s">
        <v>15</v>
      </c>
    </row>
    <row r="9" spans="1:27" s="5" customFormat="1" ht="33" customHeight="1" x14ac:dyDescent="0.3">
      <c r="A9" s="1248"/>
      <c r="B9" s="1274" t="s">
        <v>504</v>
      </c>
      <c r="C9" s="1275"/>
      <c r="D9" s="1275"/>
      <c r="E9" s="1275"/>
      <c r="F9" s="1275"/>
      <c r="G9" s="1275"/>
      <c r="H9" s="1276"/>
      <c r="I9" s="1237" t="s">
        <v>14</v>
      </c>
      <c r="J9" s="1248"/>
      <c r="K9" s="1248"/>
      <c r="L9" s="1248"/>
      <c r="M9" s="1248"/>
      <c r="N9" s="1240"/>
      <c r="O9" s="1240"/>
      <c r="P9" s="1240"/>
      <c r="Q9" s="1240"/>
      <c r="R9" s="1240"/>
      <c r="S9" s="1241" t="s">
        <v>23</v>
      </c>
      <c r="T9" s="1243"/>
      <c r="U9" s="1241" t="s">
        <v>505</v>
      </c>
      <c r="V9" s="1243"/>
      <c r="W9" s="1244"/>
      <c r="X9" s="1235" t="s">
        <v>506</v>
      </c>
      <c r="Y9" s="1237" t="s">
        <v>507</v>
      </c>
      <c r="Z9" s="1237" t="s">
        <v>0</v>
      </c>
      <c r="AA9" s="1248"/>
    </row>
    <row r="10" spans="1:27" s="6" customFormat="1" ht="45.6" customHeight="1" x14ac:dyDescent="0.25">
      <c r="A10" s="1238"/>
      <c r="B10" s="1236"/>
      <c r="C10" s="1277"/>
      <c r="D10" s="1277"/>
      <c r="E10" s="1277"/>
      <c r="F10" s="1277"/>
      <c r="G10" s="1277"/>
      <c r="H10" s="1278"/>
      <c r="I10" s="1238"/>
      <c r="J10" s="1238"/>
      <c r="K10" s="1238"/>
      <c r="L10" s="1238"/>
      <c r="M10" s="1238"/>
      <c r="N10" s="601" t="s">
        <v>508</v>
      </c>
      <c r="O10" s="601" t="s">
        <v>508</v>
      </c>
      <c r="P10" s="601" t="s">
        <v>508</v>
      </c>
      <c r="Q10" s="601" t="s">
        <v>508</v>
      </c>
      <c r="R10" s="601" t="s">
        <v>508</v>
      </c>
      <c r="S10" s="602" t="s">
        <v>509</v>
      </c>
      <c r="T10" s="602" t="s">
        <v>510</v>
      </c>
      <c r="U10" s="602" t="s">
        <v>511</v>
      </c>
      <c r="V10" s="602" t="s">
        <v>512</v>
      </c>
      <c r="W10" s="1236"/>
      <c r="X10" s="1236"/>
      <c r="Y10" s="1238"/>
      <c r="Z10" s="1238"/>
      <c r="AA10" s="1238"/>
    </row>
    <row r="11" spans="1:27" s="2" customFormat="1" ht="22.95" customHeight="1" x14ac:dyDescent="0.25">
      <c r="A11" s="382">
        <v>1</v>
      </c>
      <c r="B11" s="382">
        <v>2</v>
      </c>
      <c r="C11" s="382"/>
      <c r="D11" s="382"/>
      <c r="E11" s="382"/>
      <c r="F11" s="382"/>
      <c r="G11" s="382"/>
      <c r="H11" s="382"/>
      <c r="I11" s="382">
        <v>3</v>
      </c>
      <c r="J11" s="382">
        <v>4</v>
      </c>
      <c r="K11" s="382">
        <v>5</v>
      </c>
      <c r="L11" s="382">
        <v>6</v>
      </c>
      <c r="M11" s="382">
        <v>7</v>
      </c>
      <c r="N11" s="382">
        <v>8</v>
      </c>
      <c r="O11" s="382" t="s">
        <v>513</v>
      </c>
      <c r="P11" s="382">
        <v>10</v>
      </c>
      <c r="Q11" s="382" t="s">
        <v>514</v>
      </c>
      <c r="R11" s="382" t="s">
        <v>515</v>
      </c>
      <c r="S11" s="382">
        <v>13</v>
      </c>
      <c r="T11" s="382">
        <v>14</v>
      </c>
      <c r="U11" s="382">
        <v>15</v>
      </c>
      <c r="V11" s="382">
        <v>16</v>
      </c>
      <c r="W11" s="382">
        <v>17</v>
      </c>
      <c r="X11" s="382">
        <v>18</v>
      </c>
      <c r="Y11" s="382">
        <v>19</v>
      </c>
      <c r="Z11" s="382">
        <v>20</v>
      </c>
      <c r="AA11" s="382">
        <v>21</v>
      </c>
    </row>
    <row r="12" spans="1:27" s="2" customFormat="1" ht="22.95" customHeight="1" x14ac:dyDescent="0.25">
      <c r="A12" s="488"/>
      <c r="B12" s="488">
        <v>1</v>
      </c>
      <c r="C12" s="488"/>
      <c r="D12" s="488"/>
      <c r="E12" s="488"/>
      <c r="F12" s="488"/>
      <c r="G12" s="488"/>
      <c r="H12" s="488"/>
      <c r="I12" s="489" t="s">
        <v>620</v>
      </c>
      <c r="J12" s="488"/>
      <c r="K12" s="488"/>
      <c r="L12" s="488"/>
      <c r="M12" s="488"/>
      <c r="N12" s="488"/>
      <c r="O12" s="490"/>
      <c r="P12" s="490"/>
      <c r="Q12" s="490"/>
      <c r="R12" s="490"/>
      <c r="S12" s="490"/>
      <c r="T12" s="490"/>
      <c r="U12" s="490"/>
      <c r="V12" s="490"/>
      <c r="W12" s="491"/>
      <c r="X12" s="488"/>
      <c r="Y12" s="490"/>
      <c r="Z12" s="490"/>
      <c r="AA12" s="488"/>
    </row>
    <row r="13" spans="1:27" s="2" customFormat="1" x14ac:dyDescent="0.25">
      <c r="A13" s="492"/>
      <c r="B13" s="417">
        <v>1</v>
      </c>
      <c r="C13" s="417">
        <v>1</v>
      </c>
      <c r="D13" s="493"/>
      <c r="E13" s="493"/>
      <c r="F13" s="493"/>
      <c r="G13" s="493"/>
      <c r="H13" s="493"/>
      <c r="I13" s="494" t="s">
        <v>607</v>
      </c>
      <c r="J13" s="495"/>
      <c r="K13" s="496"/>
      <c r="L13" s="628">
        <f>L14</f>
        <v>2555</v>
      </c>
      <c r="M13" s="449"/>
      <c r="N13" s="449"/>
      <c r="O13" s="436">
        <f>O14</f>
        <v>102715900</v>
      </c>
      <c r="P13" s="436"/>
      <c r="Q13" s="436">
        <f>Q14</f>
        <v>102715900</v>
      </c>
      <c r="R13" s="436"/>
      <c r="S13" s="476"/>
      <c r="T13" s="471"/>
      <c r="U13" s="471"/>
      <c r="V13" s="471"/>
      <c r="W13" s="497"/>
      <c r="X13" s="498"/>
      <c r="Y13" s="471"/>
      <c r="Z13" s="471"/>
      <c r="AA13" s="475"/>
    </row>
    <row r="14" spans="1:27" s="2" customFormat="1" x14ac:dyDescent="0.25">
      <c r="A14" s="499"/>
      <c r="B14" s="408">
        <v>1</v>
      </c>
      <c r="C14" s="408">
        <v>1</v>
      </c>
      <c r="D14" s="408">
        <v>7</v>
      </c>
      <c r="E14" s="500"/>
      <c r="F14" s="500"/>
      <c r="G14" s="500"/>
      <c r="H14" s="500"/>
      <c r="I14" s="501" t="s">
        <v>608</v>
      </c>
      <c r="J14" s="502"/>
      <c r="K14" s="496"/>
      <c r="L14" s="628">
        <f>L15</f>
        <v>2555</v>
      </c>
      <c r="M14" s="449"/>
      <c r="N14" s="627"/>
      <c r="O14" s="436">
        <f>O15</f>
        <v>102715900</v>
      </c>
      <c r="P14" s="436"/>
      <c r="Q14" s="436">
        <f>Q15</f>
        <v>102715900</v>
      </c>
      <c r="R14" s="436"/>
      <c r="S14" s="476"/>
      <c r="T14" s="471"/>
      <c r="U14" s="471"/>
      <c r="V14" s="471"/>
      <c r="W14" s="497"/>
      <c r="X14" s="498"/>
      <c r="Y14" s="471"/>
      <c r="Z14" s="471"/>
      <c r="AA14" s="475"/>
    </row>
    <row r="15" spans="1:27" s="2" customFormat="1" ht="29.25" customHeight="1" x14ac:dyDescent="0.25">
      <c r="A15" s="521"/>
      <c r="B15" s="415">
        <v>1</v>
      </c>
      <c r="C15" s="415">
        <v>1</v>
      </c>
      <c r="D15" s="415">
        <v>7</v>
      </c>
      <c r="E15" s="416">
        <v>1</v>
      </c>
      <c r="F15" s="504"/>
      <c r="G15" s="504"/>
      <c r="H15" s="504"/>
      <c r="I15" s="505" t="s">
        <v>609</v>
      </c>
      <c r="J15" s="506"/>
      <c r="K15" s="507"/>
      <c r="L15" s="629">
        <f>L16+L54</f>
        <v>2555</v>
      </c>
      <c r="M15" s="447"/>
      <c r="N15" s="447"/>
      <c r="O15" s="446">
        <f>O16+O54</f>
        <v>102715900</v>
      </c>
      <c r="P15" s="446"/>
      <c r="Q15" s="446">
        <f>Q16+Q54</f>
        <v>102715900</v>
      </c>
      <c r="R15" s="446"/>
      <c r="S15" s="508"/>
      <c r="T15" s="509"/>
      <c r="U15" s="509"/>
      <c r="V15" s="509"/>
      <c r="W15" s="510"/>
      <c r="X15" s="511"/>
      <c r="Y15" s="509"/>
      <c r="Z15" s="509"/>
      <c r="AA15" s="511"/>
    </row>
    <row r="16" spans="1:27" s="2" customFormat="1" x14ac:dyDescent="0.25">
      <c r="A16" s="512"/>
      <c r="B16" s="418">
        <v>1</v>
      </c>
      <c r="C16" s="418">
        <v>1</v>
      </c>
      <c r="D16" s="418">
        <v>7</v>
      </c>
      <c r="E16" s="419">
        <v>1</v>
      </c>
      <c r="F16" s="419">
        <v>1</v>
      </c>
      <c r="G16" s="513"/>
      <c r="H16" s="513"/>
      <c r="I16" s="514" t="s">
        <v>610</v>
      </c>
      <c r="J16" s="515"/>
      <c r="K16" s="457"/>
      <c r="L16" s="457">
        <f>L17+L30</f>
        <v>1896</v>
      </c>
      <c r="M16" s="516"/>
      <c r="N16" s="516"/>
      <c r="O16" s="458">
        <f>O17+O30</f>
        <v>38204900</v>
      </c>
      <c r="P16" s="458"/>
      <c r="Q16" s="458">
        <f>Q17+Q30</f>
        <v>38204900</v>
      </c>
      <c r="R16" s="458"/>
      <c r="S16" s="517"/>
      <c r="T16" s="518"/>
      <c r="U16" s="518"/>
      <c r="V16" s="518"/>
      <c r="W16" s="519"/>
      <c r="X16" s="520"/>
      <c r="Y16" s="518"/>
      <c r="Z16" s="518"/>
      <c r="AA16" s="520"/>
    </row>
    <row r="17" spans="1:27" s="2" customFormat="1" ht="26.4" x14ac:dyDescent="0.25">
      <c r="A17" s="521"/>
      <c r="B17" s="415">
        <v>1</v>
      </c>
      <c r="C17" s="415">
        <v>1</v>
      </c>
      <c r="D17" s="415">
        <v>7</v>
      </c>
      <c r="E17" s="416">
        <v>1</v>
      </c>
      <c r="F17" s="416">
        <v>1</v>
      </c>
      <c r="G17" s="416">
        <v>1</v>
      </c>
      <c r="H17" s="504"/>
      <c r="I17" s="505" t="s">
        <v>611</v>
      </c>
      <c r="J17" s="506"/>
      <c r="K17" s="507"/>
      <c r="L17" s="447"/>
      <c r="M17" s="447"/>
      <c r="N17" s="447"/>
      <c r="O17" s="446">
        <f>SUM(O18:O29)</f>
        <v>5451600</v>
      </c>
      <c r="P17" s="446"/>
      <c r="Q17" s="446">
        <f>O17-P17</f>
        <v>5451600</v>
      </c>
      <c r="R17" s="446"/>
      <c r="S17" s="508"/>
      <c r="T17" s="509"/>
      <c r="U17" s="509"/>
      <c r="V17" s="509"/>
      <c r="W17" s="510"/>
      <c r="X17" s="511"/>
      <c r="Y17" s="509"/>
      <c r="Z17" s="509"/>
      <c r="AA17" s="511"/>
    </row>
    <row r="18" spans="1:27" s="2" customFormat="1" ht="39.6" x14ac:dyDescent="0.25">
      <c r="A18" s="980"/>
      <c r="B18" s="980">
        <f>IFERROR(LOOKUP(2,1/ISNUMBER(SEARCH('[96]Kode Barang'!$I$2:$I$44,I18)),'[96]Kode Barang'!$B$2:$B$44),"")</f>
        <v>1</v>
      </c>
      <c r="C18" s="980">
        <f>IFERROR(LOOKUP(2,1/ISNUMBER(SEARCH('[96]Kode Barang'!$I$2:$I$44,I18)),'[96]Kode Barang'!$C$2:$C$44),"")</f>
        <v>1</v>
      </c>
      <c r="D18" s="980">
        <f>IFERROR(LOOKUP(2,1/ISNUMBER(SEARCH('[96]Kode Barang'!$I$2:$I$44,I18)),'[96]Kode Barang'!$D$2:$D$44),"")</f>
        <v>7</v>
      </c>
      <c r="E18" s="980">
        <f>IFERROR(LOOKUP(2,1/ISNUMBER(SEARCH('[96]Kode Barang'!$I$2:$I$44,I18)),'[96]Kode Barang'!$E$2:$E$44),"")</f>
        <v>1</v>
      </c>
      <c r="F18" s="980">
        <f>IFERROR(LOOKUP(2,1/ISNUMBER(SEARCH('[96]Kode Barang'!$I$2:$I$44,I18)),'[96]Kode Barang'!$F$2:$F$44),"")</f>
        <v>1</v>
      </c>
      <c r="G18" s="980">
        <f>IFERROR(LOOKUP(2,1/ISNUMBER(SEARCH('[96]Kode Barang'!$I$2:$I$44,I18)),'[96]Kode Barang'!$G$2:$G$44),"")</f>
        <v>1</v>
      </c>
      <c r="H18" s="980">
        <f>IFERROR(LOOKUP(2,1/ISNUMBER(SEARCH('[96]Kode Barang'!$I$2:$I$44,I18)),'[96]Kode Barang'!$H$2:$H$44),"")</f>
        <v>6</v>
      </c>
      <c r="I18" s="466" t="s">
        <v>939</v>
      </c>
      <c r="J18" s="979"/>
      <c r="K18" s="448"/>
      <c r="L18" s="443">
        <v>3</v>
      </c>
      <c r="M18" s="443" t="s">
        <v>941</v>
      </c>
      <c r="N18" s="426">
        <v>551300</v>
      </c>
      <c r="O18" s="426">
        <f t="shared" ref="O18:O29" si="0">L18*N18</f>
        <v>1653900</v>
      </c>
      <c r="P18" s="426"/>
      <c r="Q18" s="426">
        <f t="shared" ref="Q18:Q29" si="1">O18+P18</f>
        <v>1653900</v>
      </c>
      <c r="R18" s="426">
        <f t="shared" ref="R18:R29" si="2">Q18/L18</f>
        <v>551300</v>
      </c>
      <c r="S18" s="444" t="s">
        <v>942</v>
      </c>
      <c r="T18" s="429" t="s">
        <v>944</v>
      </c>
      <c r="U18" s="427" t="s">
        <v>943</v>
      </c>
      <c r="V18" s="429" t="s">
        <v>945</v>
      </c>
      <c r="W18" s="482" t="s">
        <v>946</v>
      </c>
      <c r="X18" s="431" t="s">
        <v>546</v>
      </c>
      <c r="Y18" s="429" t="s">
        <v>817</v>
      </c>
      <c r="Z18" s="981" t="s">
        <v>1081</v>
      </c>
      <c r="AA18" s="431" t="s">
        <v>60</v>
      </c>
    </row>
    <row r="19" spans="1:27" s="2" customFormat="1" ht="39.6" x14ac:dyDescent="0.25">
      <c r="A19" s="978"/>
      <c r="B19" s="980">
        <f>IFERROR(LOOKUP(2,1/ISNUMBER(SEARCH('[96]Kode Barang'!$I$2:$I$44,I19)),'[96]Kode Barang'!$B$2:$B$44),"")</f>
        <v>1</v>
      </c>
      <c r="C19" s="980">
        <f>IFERROR(LOOKUP(2,1/ISNUMBER(SEARCH('[96]Kode Barang'!$I$2:$I$44,I19)),'[96]Kode Barang'!$C$2:$C$44),"")</f>
        <v>1</v>
      </c>
      <c r="D19" s="980">
        <f>IFERROR(LOOKUP(2,1/ISNUMBER(SEARCH('[96]Kode Barang'!$I$2:$I$44,I19)),'[96]Kode Barang'!$D$2:$D$44),"")</f>
        <v>7</v>
      </c>
      <c r="E19" s="980">
        <f>IFERROR(LOOKUP(2,1/ISNUMBER(SEARCH('[96]Kode Barang'!$I$2:$I$44,I19)),'[96]Kode Barang'!$E$2:$E$44),"")</f>
        <v>1</v>
      </c>
      <c r="F19" s="980">
        <f>IFERROR(LOOKUP(2,1/ISNUMBER(SEARCH('[96]Kode Barang'!$I$2:$I$44,I19)),'[96]Kode Barang'!$F$2:$F$44),"")</f>
        <v>1</v>
      </c>
      <c r="G19" s="980">
        <f>IFERROR(LOOKUP(2,1/ISNUMBER(SEARCH('[96]Kode Barang'!$I$2:$I$44,I19)),'[96]Kode Barang'!$G$2:$G$44),"")</f>
        <v>1</v>
      </c>
      <c r="H19" s="980">
        <f>IFERROR(LOOKUP(2,1/ISNUMBER(SEARCH('[96]Kode Barang'!$I$2:$I$44,I19)),'[96]Kode Barang'!$H$2:$H$44),"")</f>
        <v>6</v>
      </c>
      <c r="I19" s="466" t="s">
        <v>948</v>
      </c>
      <c r="J19" s="979"/>
      <c r="K19" s="448"/>
      <c r="L19" s="443">
        <v>9</v>
      </c>
      <c r="M19" s="443" t="s">
        <v>941</v>
      </c>
      <c r="N19" s="640">
        <v>76700</v>
      </c>
      <c r="O19" s="426">
        <f t="shared" si="0"/>
        <v>690300</v>
      </c>
      <c r="P19" s="426"/>
      <c r="Q19" s="426">
        <f t="shared" si="1"/>
        <v>690300</v>
      </c>
      <c r="R19" s="426">
        <f t="shared" si="2"/>
        <v>76700</v>
      </c>
      <c r="S19" s="444" t="s">
        <v>942</v>
      </c>
      <c r="T19" s="429" t="s">
        <v>944</v>
      </c>
      <c r="U19" s="427" t="s">
        <v>943</v>
      </c>
      <c r="V19" s="429" t="s">
        <v>945</v>
      </c>
      <c r="W19" s="482" t="s">
        <v>946</v>
      </c>
      <c r="X19" s="431" t="s">
        <v>546</v>
      </c>
      <c r="Y19" s="429" t="s">
        <v>817</v>
      </c>
      <c r="Z19" s="981" t="s">
        <v>951</v>
      </c>
      <c r="AA19" s="431" t="s">
        <v>60</v>
      </c>
    </row>
    <row r="20" spans="1:27" s="2" customFormat="1" ht="39.6" x14ac:dyDescent="0.25">
      <c r="A20" s="978"/>
      <c r="B20" s="980">
        <f>IFERROR(LOOKUP(2,1/ISNUMBER(SEARCH('[96]Kode Barang'!$I$2:$I$44,I20)),'[96]Kode Barang'!$B$2:$B$44),"")</f>
        <v>1</v>
      </c>
      <c r="C20" s="980">
        <f>IFERROR(LOOKUP(2,1/ISNUMBER(SEARCH('[96]Kode Barang'!$I$2:$I$44,I20)),'[96]Kode Barang'!$C$2:$C$44),"")</f>
        <v>1</v>
      </c>
      <c r="D20" s="980">
        <f>IFERROR(LOOKUP(2,1/ISNUMBER(SEARCH('[96]Kode Barang'!$I$2:$I$44,I20)),'[96]Kode Barang'!$D$2:$D$44),"")</f>
        <v>7</v>
      </c>
      <c r="E20" s="980">
        <f>IFERROR(LOOKUP(2,1/ISNUMBER(SEARCH('[96]Kode Barang'!$I$2:$I$44,I20)),'[96]Kode Barang'!$E$2:$E$44),"")</f>
        <v>1</v>
      </c>
      <c r="F20" s="980">
        <f>IFERROR(LOOKUP(2,1/ISNUMBER(SEARCH('[96]Kode Barang'!$I$2:$I$44,I20)),'[96]Kode Barang'!$F$2:$F$44),"")</f>
        <v>1</v>
      </c>
      <c r="G20" s="980">
        <f>IFERROR(LOOKUP(2,1/ISNUMBER(SEARCH('[96]Kode Barang'!$I$2:$I$44,I20)),'[96]Kode Barang'!$G$2:$G$44),"")</f>
        <v>1</v>
      </c>
      <c r="H20" s="980">
        <f>IFERROR(LOOKUP(2,1/ISNUMBER(SEARCH('[96]Kode Barang'!$I$2:$I$44,I20)),'[96]Kode Barang'!$H$2:$H$44),"")</f>
        <v>6</v>
      </c>
      <c r="I20" s="466" t="s">
        <v>939</v>
      </c>
      <c r="J20" s="979"/>
      <c r="K20" s="448"/>
      <c r="L20" s="443">
        <v>1</v>
      </c>
      <c r="M20" s="443" t="s">
        <v>941</v>
      </c>
      <c r="N20" s="640">
        <v>551300</v>
      </c>
      <c r="O20" s="426">
        <f t="shared" si="0"/>
        <v>551300</v>
      </c>
      <c r="P20" s="426"/>
      <c r="Q20" s="426">
        <f t="shared" si="1"/>
        <v>551300</v>
      </c>
      <c r="R20" s="426">
        <f t="shared" si="2"/>
        <v>551300</v>
      </c>
      <c r="S20" s="444" t="s">
        <v>942</v>
      </c>
      <c r="T20" s="429" t="s">
        <v>944</v>
      </c>
      <c r="U20" s="427" t="s">
        <v>943</v>
      </c>
      <c r="V20" s="429" t="s">
        <v>945</v>
      </c>
      <c r="W20" s="482" t="s">
        <v>946</v>
      </c>
      <c r="X20" s="431" t="s">
        <v>546</v>
      </c>
      <c r="Y20" s="429" t="s">
        <v>817</v>
      </c>
      <c r="Z20" s="981" t="s">
        <v>951</v>
      </c>
      <c r="AA20" s="431" t="s">
        <v>60</v>
      </c>
    </row>
    <row r="21" spans="1:27" s="2" customFormat="1" ht="39.6" x14ac:dyDescent="0.25">
      <c r="A21" s="980"/>
      <c r="B21" s="980">
        <f>IFERROR(LOOKUP(2,1/ISNUMBER(SEARCH('[96]Kode Barang'!$I$2:$I$44,I21)),'[96]Kode Barang'!$B$2:$B$44),"")</f>
        <v>1</v>
      </c>
      <c r="C21" s="980">
        <f>IFERROR(LOOKUP(2,1/ISNUMBER(SEARCH('[96]Kode Barang'!$I$2:$I$44,I21)),'[96]Kode Barang'!$C$2:$C$44),"")</f>
        <v>1</v>
      </c>
      <c r="D21" s="980">
        <f>IFERROR(LOOKUP(2,1/ISNUMBER(SEARCH('[96]Kode Barang'!$I$2:$I$44,I21)),'[96]Kode Barang'!$D$2:$D$44),"")</f>
        <v>7</v>
      </c>
      <c r="E21" s="980">
        <f>IFERROR(LOOKUP(2,1/ISNUMBER(SEARCH('[96]Kode Barang'!$I$2:$I$44,I21)),'[96]Kode Barang'!$E$2:$E$44),"")</f>
        <v>1</v>
      </c>
      <c r="F21" s="980">
        <f>IFERROR(LOOKUP(2,1/ISNUMBER(SEARCH('[96]Kode Barang'!$I$2:$I$44,I21)),'[96]Kode Barang'!$F$2:$F$44),"")</f>
        <v>1</v>
      </c>
      <c r="G21" s="980">
        <f>IFERROR(LOOKUP(2,1/ISNUMBER(SEARCH('[96]Kode Barang'!$I$2:$I$44,I21)),'[96]Kode Barang'!$G$2:$G$44),"")</f>
        <v>1</v>
      </c>
      <c r="H21" s="980">
        <f>IFERROR(LOOKUP(2,1/ISNUMBER(SEARCH('[96]Kode Barang'!$I$2:$I$44,I21)),'[96]Kode Barang'!$H$2:$H$44),"")</f>
        <v>22</v>
      </c>
      <c r="I21" s="466" t="s">
        <v>937</v>
      </c>
      <c r="J21" s="979"/>
      <c r="K21" s="448"/>
      <c r="L21" s="443">
        <v>5</v>
      </c>
      <c r="M21" s="443" t="s">
        <v>18</v>
      </c>
      <c r="N21" s="640">
        <v>28900</v>
      </c>
      <c r="O21" s="426">
        <f t="shared" si="0"/>
        <v>144500</v>
      </c>
      <c r="P21" s="426"/>
      <c r="Q21" s="426">
        <f t="shared" si="1"/>
        <v>144500</v>
      </c>
      <c r="R21" s="426">
        <f t="shared" si="2"/>
        <v>28900</v>
      </c>
      <c r="S21" s="444" t="s">
        <v>942</v>
      </c>
      <c r="T21" s="429" t="s">
        <v>944</v>
      </c>
      <c r="U21" s="427" t="s">
        <v>943</v>
      </c>
      <c r="V21" s="429" t="s">
        <v>945</v>
      </c>
      <c r="W21" s="482" t="s">
        <v>946</v>
      </c>
      <c r="X21" s="431" t="s">
        <v>546</v>
      </c>
      <c r="Y21" s="429" t="s">
        <v>817</v>
      </c>
      <c r="Z21" s="981" t="s">
        <v>951</v>
      </c>
      <c r="AA21" s="431" t="s">
        <v>60</v>
      </c>
    </row>
    <row r="22" spans="1:27" s="2" customFormat="1" ht="39.6" x14ac:dyDescent="0.25">
      <c r="A22" s="978"/>
      <c r="B22" s="980">
        <f>IFERROR(LOOKUP(2,1/ISNUMBER(SEARCH('[96]Kode Barang'!$I$2:$I$44,I22)),'[96]Kode Barang'!$B$2:$B$44),"")</f>
        <v>1</v>
      </c>
      <c r="C22" s="980">
        <f>IFERROR(LOOKUP(2,1/ISNUMBER(SEARCH('[96]Kode Barang'!$I$2:$I$44,I22)),'[96]Kode Barang'!$C$2:$C$44),"")</f>
        <v>1</v>
      </c>
      <c r="D22" s="980">
        <f>IFERROR(LOOKUP(2,1/ISNUMBER(SEARCH('[96]Kode Barang'!$I$2:$I$44,I22)),'[96]Kode Barang'!$D$2:$D$44),"")</f>
        <v>7</v>
      </c>
      <c r="E22" s="980">
        <f>IFERROR(LOOKUP(2,1/ISNUMBER(SEARCH('[96]Kode Barang'!$I$2:$I$44,I22)),'[96]Kode Barang'!$E$2:$E$44),"")</f>
        <v>1</v>
      </c>
      <c r="F22" s="980">
        <f>IFERROR(LOOKUP(2,1/ISNUMBER(SEARCH('[96]Kode Barang'!$I$2:$I$44,I22)),'[96]Kode Barang'!$F$2:$F$44),"")</f>
        <v>1</v>
      </c>
      <c r="G22" s="980">
        <f>IFERROR(LOOKUP(2,1/ISNUMBER(SEARCH('[96]Kode Barang'!$I$2:$I$44,I22)),'[96]Kode Barang'!$G$2:$G$44),"")</f>
        <v>1</v>
      </c>
      <c r="H22" s="980">
        <f>IFERROR(LOOKUP(2,1/ISNUMBER(SEARCH('[96]Kode Barang'!$I$2:$I$44,I22)),'[96]Kode Barang'!$H$2:$H$44),"")</f>
        <v>22</v>
      </c>
      <c r="I22" s="466" t="s">
        <v>940</v>
      </c>
      <c r="J22" s="979"/>
      <c r="K22" s="448"/>
      <c r="L22" s="443">
        <v>5</v>
      </c>
      <c r="M22" s="443" t="s">
        <v>18</v>
      </c>
      <c r="N22" s="640">
        <v>10500</v>
      </c>
      <c r="O22" s="426">
        <f t="shared" si="0"/>
        <v>52500</v>
      </c>
      <c r="P22" s="426"/>
      <c r="Q22" s="426">
        <f t="shared" si="1"/>
        <v>52500</v>
      </c>
      <c r="R22" s="426">
        <f t="shared" si="2"/>
        <v>10500</v>
      </c>
      <c r="S22" s="444" t="s">
        <v>942</v>
      </c>
      <c r="T22" s="429" t="s">
        <v>944</v>
      </c>
      <c r="U22" s="427" t="s">
        <v>943</v>
      </c>
      <c r="V22" s="429" t="s">
        <v>945</v>
      </c>
      <c r="W22" s="482" t="s">
        <v>946</v>
      </c>
      <c r="X22" s="431" t="s">
        <v>546</v>
      </c>
      <c r="Y22" s="429" t="s">
        <v>817</v>
      </c>
      <c r="Z22" s="981" t="s">
        <v>951</v>
      </c>
      <c r="AA22" s="431" t="s">
        <v>60</v>
      </c>
    </row>
    <row r="23" spans="1:27" s="2" customFormat="1" ht="39.6" x14ac:dyDescent="0.25">
      <c r="A23" s="978"/>
      <c r="B23" s="980">
        <f>IFERROR(LOOKUP(2,1/ISNUMBER(SEARCH('[96]Kode Barang'!$I$2:$I$44,I23)),'[96]Kode Barang'!$B$2:$B$44),"")</f>
        <v>1</v>
      </c>
      <c r="C23" s="980">
        <f>IFERROR(LOOKUP(2,1/ISNUMBER(SEARCH('[96]Kode Barang'!$I$2:$I$44,I23)),'[96]Kode Barang'!$C$2:$C$44),"")</f>
        <v>1</v>
      </c>
      <c r="D23" s="980">
        <f>IFERROR(LOOKUP(2,1/ISNUMBER(SEARCH('[96]Kode Barang'!$I$2:$I$44,I23)),'[96]Kode Barang'!$D$2:$D$44),"")</f>
        <v>7</v>
      </c>
      <c r="E23" s="980">
        <f>IFERROR(LOOKUP(2,1/ISNUMBER(SEARCH('[96]Kode Barang'!$I$2:$I$44,I23)),'[96]Kode Barang'!$E$2:$E$44),"")</f>
        <v>1</v>
      </c>
      <c r="F23" s="980">
        <f>IFERROR(LOOKUP(2,1/ISNUMBER(SEARCH('[96]Kode Barang'!$I$2:$I$44,I23)),'[96]Kode Barang'!$F$2:$F$44),"")</f>
        <v>1</v>
      </c>
      <c r="G23" s="980">
        <f>IFERROR(LOOKUP(2,1/ISNUMBER(SEARCH('[96]Kode Barang'!$I$2:$I$44,I23)),'[96]Kode Barang'!$G$2:$G$44),"")</f>
        <v>1</v>
      </c>
      <c r="H23" s="980">
        <f>IFERROR(LOOKUP(2,1/ISNUMBER(SEARCH('[96]Kode Barang'!$I$2:$I$44,I23)),'[96]Kode Barang'!$H$2:$H$44),"")</f>
        <v>22</v>
      </c>
      <c r="I23" s="466" t="s">
        <v>949</v>
      </c>
      <c r="J23" s="979"/>
      <c r="K23" s="448"/>
      <c r="L23" s="443">
        <v>10</v>
      </c>
      <c r="M23" s="443" t="s">
        <v>18</v>
      </c>
      <c r="N23" s="640">
        <v>7900</v>
      </c>
      <c r="O23" s="426">
        <f t="shared" si="0"/>
        <v>79000</v>
      </c>
      <c r="P23" s="426"/>
      <c r="Q23" s="426">
        <f t="shared" si="1"/>
        <v>79000</v>
      </c>
      <c r="R23" s="426">
        <f t="shared" si="2"/>
        <v>7900</v>
      </c>
      <c r="S23" s="444" t="s">
        <v>942</v>
      </c>
      <c r="T23" s="429" t="s">
        <v>944</v>
      </c>
      <c r="U23" s="427" t="s">
        <v>943</v>
      </c>
      <c r="V23" s="429" t="s">
        <v>945</v>
      </c>
      <c r="W23" s="482" t="s">
        <v>946</v>
      </c>
      <c r="X23" s="431" t="s">
        <v>546</v>
      </c>
      <c r="Y23" s="429" t="s">
        <v>817</v>
      </c>
      <c r="Z23" s="981" t="s">
        <v>951</v>
      </c>
      <c r="AA23" s="431" t="s">
        <v>60</v>
      </c>
    </row>
    <row r="24" spans="1:27" s="2" customFormat="1" ht="39.6" x14ac:dyDescent="0.25">
      <c r="A24" s="978"/>
      <c r="B24" s="980">
        <f>IFERROR(LOOKUP(2,1/ISNUMBER(SEARCH('[96]Kode Barang'!$I$2:$I$44,I24)),'[96]Kode Barang'!$B$2:$B$44),"")</f>
        <v>1</v>
      </c>
      <c r="C24" s="980">
        <f>IFERROR(LOOKUP(2,1/ISNUMBER(SEARCH('[96]Kode Barang'!$I$2:$I$44,I24)),'[96]Kode Barang'!$C$2:$C$44),"")</f>
        <v>1</v>
      </c>
      <c r="D24" s="980">
        <f>IFERROR(LOOKUP(2,1/ISNUMBER(SEARCH('[96]Kode Barang'!$I$2:$I$44,I24)),'[96]Kode Barang'!$D$2:$D$44),"")</f>
        <v>7</v>
      </c>
      <c r="E24" s="980">
        <f>IFERROR(LOOKUP(2,1/ISNUMBER(SEARCH('[96]Kode Barang'!$I$2:$I$44,I24)),'[96]Kode Barang'!$E$2:$E$44),"")</f>
        <v>1</v>
      </c>
      <c r="F24" s="980">
        <f>IFERROR(LOOKUP(2,1/ISNUMBER(SEARCH('[96]Kode Barang'!$I$2:$I$44,I24)),'[96]Kode Barang'!$F$2:$F$44),"")</f>
        <v>1</v>
      </c>
      <c r="G24" s="980">
        <f>IFERROR(LOOKUP(2,1/ISNUMBER(SEARCH('[96]Kode Barang'!$I$2:$I$44,I24)),'[96]Kode Barang'!$G$2:$G$44),"")</f>
        <v>1</v>
      </c>
      <c r="H24" s="980">
        <f>IFERROR(LOOKUP(2,1/ISNUMBER(SEARCH('[96]Kode Barang'!$I$2:$I$44,I24)),'[96]Kode Barang'!$H$2:$H$44),"")</f>
        <v>22</v>
      </c>
      <c r="I24" s="466" t="s">
        <v>950</v>
      </c>
      <c r="J24" s="979"/>
      <c r="K24" s="448"/>
      <c r="L24" s="443">
        <v>12</v>
      </c>
      <c r="M24" s="443" t="s">
        <v>18</v>
      </c>
      <c r="N24" s="640">
        <v>26300</v>
      </c>
      <c r="O24" s="426">
        <f t="shared" si="0"/>
        <v>315600</v>
      </c>
      <c r="P24" s="426"/>
      <c r="Q24" s="426">
        <f t="shared" si="1"/>
        <v>315600</v>
      </c>
      <c r="R24" s="426">
        <f t="shared" si="2"/>
        <v>26300</v>
      </c>
      <c r="S24" s="444" t="s">
        <v>942</v>
      </c>
      <c r="T24" s="429" t="s">
        <v>944</v>
      </c>
      <c r="U24" s="427" t="s">
        <v>943</v>
      </c>
      <c r="V24" s="429" t="s">
        <v>945</v>
      </c>
      <c r="W24" s="482" t="s">
        <v>946</v>
      </c>
      <c r="X24" s="431" t="s">
        <v>546</v>
      </c>
      <c r="Y24" s="429" t="s">
        <v>817</v>
      </c>
      <c r="Z24" s="981" t="s">
        <v>951</v>
      </c>
      <c r="AA24" s="431" t="s">
        <v>60</v>
      </c>
    </row>
    <row r="25" spans="1:27" s="2" customFormat="1" ht="39.6" x14ac:dyDescent="0.25">
      <c r="A25" s="978"/>
      <c r="B25" s="980">
        <f>IFERROR(LOOKUP(2,1/ISNUMBER(SEARCH('[96]Kode Barang'!$I$2:$I$44,I25)),'[96]Kode Barang'!$B$2:$B$44),"")</f>
        <v>1</v>
      </c>
      <c r="C25" s="980">
        <f>IFERROR(LOOKUP(2,1/ISNUMBER(SEARCH('[96]Kode Barang'!$I$2:$I$44,I25)),'[96]Kode Barang'!$C$2:$C$44),"")</f>
        <v>1</v>
      </c>
      <c r="D25" s="980">
        <f>IFERROR(LOOKUP(2,1/ISNUMBER(SEARCH('[96]Kode Barang'!$I$2:$I$44,I25)),'[96]Kode Barang'!$D$2:$D$44),"")</f>
        <v>7</v>
      </c>
      <c r="E25" s="980">
        <f>IFERROR(LOOKUP(2,1/ISNUMBER(SEARCH('[96]Kode Barang'!$I$2:$I$44,I25)),'[96]Kode Barang'!$E$2:$E$44),"")</f>
        <v>1</v>
      </c>
      <c r="F25" s="980">
        <f>IFERROR(LOOKUP(2,1/ISNUMBER(SEARCH('[96]Kode Barang'!$I$2:$I$44,I25)),'[96]Kode Barang'!$F$2:$F$44),"")</f>
        <v>1</v>
      </c>
      <c r="G25" s="980">
        <f>IFERROR(LOOKUP(2,1/ISNUMBER(SEARCH('[96]Kode Barang'!$I$2:$I$44,I25)),'[96]Kode Barang'!$G$2:$G$44),"")</f>
        <v>1</v>
      </c>
      <c r="H25" s="980">
        <f>IFERROR(LOOKUP(2,1/ISNUMBER(SEARCH('[96]Kode Barang'!$I$2:$I$44,I25)),'[96]Kode Barang'!$H$2:$H$44),"")</f>
        <v>6</v>
      </c>
      <c r="I25" s="466" t="s">
        <v>938</v>
      </c>
      <c r="J25" s="979"/>
      <c r="K25" s="448"/>
      <c r="L25" s="443">
        <v>6</v>
      </c>
      <c r="M25" s="443" t="s">
        <v>941</v>
      </c>
      <c r="N25" s="640">
        <v>76700</v>
      </c>
      <c r="O25" s="426">
        <f t="shared" si="0"/>
        <v>460200</v>
      </c>
      <c r="P25" s="426"/>
      <c r="Q25" s="426">
        <f t="shared" si="1"/>
        <v>460200</v>
      </c>
      <c r="R25" s="426">
        <f t="shared" si="2"/>
        <v>76700</v>
      </c>
      <c r="S25" s="444" t="s">
        <v>942</v>
      </c>
      <c r="T25" s="429" t="s">
        <v>944</v>
      </c>
      <c r="U25" s="427" t="s">
        <v>943</v>
      </c>
      <c r="V25" s="429" t="s">
        <v>945</v>
      </c>
      <c r="W25" s="482" t="s">
        <v>946</v>
      </c>
      <c r="X25" s="431" t="s">
        <v>546</v>
      </c>
      <c r="Y25" s="429" t="s">
        <v>817</v>
      </c>
      <c r="Z25" s="981" t="s">
        <v>947</v>
      </c>
      <c r="AA25" s="431" t="s">
        <v>60</v>
      </c>
    </row>
    <row r="26" spans="1:27" s="2" customFormat="1" ht="39.6" x14ac:dyDescent="0.25">
      <c r="A26" s="978"/>
      <c r="B26" s="980">
        <f>IFERROR(LOOKUP(2,1/ISNUMBER(SEARCH('[96]Kode Barang'!$I$2:$I$44,I26)),'[96]Kode Barang'!$B$2:$B$44),"")</f>
        <v>1</v>
      </c>
      <c r="C26" s="980">
        <f>IFERROR(LOOKUP(2,1/ISNUMBER(SEARCH('[96]Kode Barang'!$I$2:$I$44,I26)),'[96]Kode Barang'!$C$2:$C$44),"")</f>
        <v>1</v>
      </c>
      <c r="D26" s="980">
        <f>IFERROR(LOOKUP(2,1/ISNUMBER(SEARCH('[96]Kode Barang'!$I$2:$I$44,I26)),'[96]Kode Barang'!$D$2:$D$44),"")</f>
        <v>7</v>
      </c>
      <c r="E26" s="980">
        <f>IFERROR(LOOKUP(2,1/ISNUMBER(SEARCH('[96]Kode Barang'!$I$2:$I$44,I26)),'[96]Kode Barang'!$E$2:$E$44),"")</f>
        <v>1</v>
      </c>
      <c r="F26" s="980">
        <f>IFERROR(LOOKUP(2,1/ISNUMBER(SEARCH('[96]Kode Barang'!$I$2:$I$44,I26)),'[96]Kode Barang'!$F$2:$F$44),"")</f>
        <v>1</v>
      </c>
      <c r="G26" s="980">
        <f>IFERROR(LOOKUP(2,1/ISNUMBER(SEARCH('[96]Kode Barang'!$I$2:$I$44,I26)),'[96]Kode Barang'!$G$2:$G$44),"")</f>
        <v>1</v>
      </c>
      <c r="H26" s="980">
        <f>IFERROR(LOOKUP(2,1/ISNUMBER(SEARCH('[96]Kode Barang'!$I$2:$I$44,I26)),'[96]Kode Barang'!$H$2:$H$44),"")</f>
        <v>6</v>
      </c>
      <c r="I26" s="466" t="s">
        <v>938</v>
      </c>
      <c r="J26" s="979"/>
      <c r="K26" s="448"/>
      <c r="L26" s="443">
        <v>1</v>
      </c>
      <c r="M26" s="443" t="s">
        <v>941</v>
      </c>
      <c r="N26" s="640">
        <v>551300</v>
      </c>
      <c r="O26" s="426">
        <f t="shared" si="0"/>
        <v>551300</v>
      </c>
      <c r="P26" s="426"/>
      <c r="Q26" s="426">
        <f t="shared" si="1"/>
        <v>551300</v>
      </c>
      <c r="R26" s="426">
        <f t="shared" si="2"/>
        <v>551300</v>
      </c>
      <c r="S26" s="444" t="s">
        <v>942</v>
      </c>
      <c r="T26" s="429" t="s">
        <v>944</v>
      </c>
      <c r="U26" s="427" t="s">
        <v>943</v>
      </c>
      <c r="V26" s="429" t="s">
        <v>945</v>
      </c>
      <c r="W26" s="482" t="s">
        <v>946</v>
      </c>
      <c r="X26" s="431" t="s">
        <v>546</v>
      </c>
      <c r="Y26" s="429" t="s">
        <v>817</v>
      </c>
      <c r="Z26" s="981" t="s">
        <v>947</v>
      </c>
      <c r="AA26" s="431" t="s">
        <v>60</v>
      </c>
    </row>
    <row r="27" spans="1:27" s="2" customFormat="1" ht="39.6" x14ac:dyDescent="0.25">
      <c r="A27" s="980"/>
      <c r="B27" s="980">
        <f>IFERROR(LOOKUP(2,1/ISNUMBER(SEARCH('[96]Kode Barang'!$I$2:$I$44,I27)),'[96]Kode Barang'!$B$2:$B$44),"")</f>
        <v>1</v>
      </c>
      <c r="C27" s="980">
        <f>IFERROR(LOOKUP(2,1/ISNUMBER(SEARCH('[96]Kode Barang'!$I$2:$I$44,I27)),'[96]Kode Barang'!$C$2:$C$44),"")</f>
        <v>1</v>
      </c>
      <c r="D27" s="980">
        <f>IFERROR(LOOKUP(2,1/ISNUMBER(SEARCH('[96]Kode Barang'!$I$2:$I$44,I27)),'[96]Kode Barang'!$D$2:$D$44),"")</f>
        <v>7</v>
      </c>
      <c r="E27" s="980">
        <f>IFERROR(LOOKUP(2,1/ISNUMBER(SEARCH('[96]Kode Barang'!$I$2:$I$44,I27)),'[96]Kode Barang'!$E$2:$E$44),"")</f>
        <v>1</v>
      </c>
      <c r="F27" s="980">
        <f>IFERROR(LOOKUP(2,1/ISNUMBER(SEARCH('[96]Kode Barang'!$I$2:$I$44,I27)),'[96]Kode Barang'!$F$2:$F$44),"")</f>
        <v>1</v>
      </c>
      <c r="G27" s="980">
        <f>IFERROR(LOOKUP(2,1/ISNUMBER(SEARCH('[96]Kode Barang'!$I$2:$I$44,I27)),'[96]Kode Barang'!$G$2:$G$44),"")</f>
        <v>1</v>
      </c>
      <c r="H27" s="980">
        <f>IFERROR(LOOKUP(2,1/ISNUMBER(SEARCH('[96]Kode Barang'!$I$2:$I$44,I27)),'[96]Kode Barang'!$H$2:$H$44),"")</f>
        <v>21</v>
      </c>
      <c r="I27" s="466" t="s">
        <v>936</v>
      </c>
      <c r="J27" s="979"/>
      <c r="K27" s="448"/>
      <c r="L27" s="443">
        <v>12</v>
      </c>
      <c r="M27" s="443" t="s">
        <v>941</v>
      </c>
      <c r="N27" s="640">
        <v>63000</v>
      </c>
      <c r="O27" s="426">
        <f t="shared" si="0"/>
        <v>756000</v>
      </c>
      <c r="P27" s="426"/>
      <c r="Q27" s="426">
        <f t="shared" si="1"/>
        <v>756000</v>
      </c>
      <c r="R27" s="426">
        <f t="shared" si="2"/>
        <v>63000</v>
      </c>
      <c r="S27" s="444" t="s">
        <v>942</v>
      </c>
      <c r="T27" s="429" t="s">
        <v>944</v>
      </c>
      <c r="U27" s="427" t="s">
        <v>943</v>
      </c>
      <c r="V27" s="429" t="s">
        <v>945</v>
      </c>
      <c r="W27" s="482" t="s">
        <v>946</v>
      </c>
      <c r="X27" s="431" t="s">
        <v>546</v>
      </c>
      <c r="Y27" s="429" t="s">
        <v>817</v>
      </c>
      <c r="Z27" s="981" t="s">
        <v>947</v>
      </c>
      <c r="AA27" s="431" t="s">
        <v>60</v>
      </c>
    </row>
    <row r="28" spans="1:27" s="2" customFormat="1" ht="39.6" x14ac:dyDescent="0.25">
      <c r="A28" s="978"/>
      <c r="B28" s="980">
        <f>IFERROR(LOOKUP(2,1/ISNUMBER(SEARCH('[96]Kode Barang'!$I$2:$I$44,I28)),'[96]Kode Barang'!$B$2:$B$44),"")</f>
        <v>1</v>
      </c>
      <c r="C28" s="980">
        <f>IFERROR(LOOKUP(2,1/ISNUMBER(SEARCH('[96]Kode Barang'!$I$2:$I$44,I28)),'[96]Kode Barang'!$C$2:$C$44),"")</f>
        <v>1</v>
      </c>
      <c r="D28" s="980">
        <f>IFERROR(LOOKUP(2,1/ISNUMBER(SEARCH('[96]Kode Barang'!$I$2:$I$44,I28)),'[96]Kode Barang'!$D$2:$D$44),"")</f>
        <v>7</v>
      </c>
      <c r="E28" s="980">
        <f>IFERROR(LOOKUP(2,1/ISNUMBER(SEARCH('[96]Kode Barang'!$I$2:$I$44,I28)),'[96]Kode Barang'!$E$2:$E$44),"")</f>
        <v>1</v>
      </c>
      <c r="F28" s="980">
        <f>IFERROR(LOOKUP(2,1/ISNUMBER(SEARCH('[96]Kode Barang'!$I$2:$I$44,I28)),'[96]Kode Barang'!$F$2:$F$44),"")</f>
        <v>1</v>
      </c>
      <c r="G28" s="980">
        <f>IFERROR(LOOKUP(2,1/ISNUMBER(SEARCH('[96]Kode Barang'!$I$2:$I$44,I28)),'[96]Kode Barang'!$G$2:$G$44),"")</f>
        <v>1</v>
      </c>
      <c r="H28" s="980">
        <f>IFERROR(LOOKUP(2,1/ISNUMBER(SEARCH('[96]Kode Barang'!$I$2:$I$44,I28)),'[96]Kode Barang'!$H$2:$H$44),"")</f>
        <v>22</v>
      </c>
      <c r="I28" s="466" t="s">
        <v>937</v>
      </c>
      <c r="J28" s="979"/>
      <c r="K28" s="448"/>
      <c r="L28" s="443">
        <v>5</v>
      </c>
      <c r="M28" s="443" t="s">
        <v>18</v>
      </c>
      <c r="N28" s="640">
        <v>28900</v>
      </c>
      <c r="O28" s="426">
        <f t="shared" si="0"/>
        <v>144500</v>
      </c>
      <c r="P28" s="426"/>
      <c r="Q28" s="426">
        <f t="shared" si="1"/>
        <v>144500</v>
      </c>
      <c r="R28" s="426">
        <f t="shared" si="2"/>
        <v>28900</v>
      </c>
      <c r="S28" s="444" t="s">
        <v>942</v>
      </c>
      <c r="T28" s="429" t="s">
        <v>944</v>
      </c>
      <c r="U28" s="427" t="s">
        <v>943</v>
      </c>
      <c r="V28" s="429" t="s">
        <v>945</v>
      </c>
      <c r="W28" s="482" t="s">
        <v>946</v>
      </c>
      <c r="X28" s="431" t="s">
        <v>546</v>
      </c>
      <c r="Y28" s="429" t="s">
        <v>817</v>
      </c>
      <c r="Z28" s="981" t="s">
        <v>947</v>
      </c>
      <c r="AA28" s="431" t="s">
        <v>60</v>
      </c>
    </row>
    <row r="29" spans="1:27" s="2" customFormat="1" ht="39.6" x14ac:dyDescent="0.25">
      <c r="A29" s="978"/>
      <c r="B29" s="980">
        <f>IFERROR(LOOKUP(2,1/ISNUMBER(SEARCH('[96]Kode Barang'!$I$2:$I$44,I29)),'[96]Kode Barang'!$B$2:$B$44),"")</f>
        <v>1</v>
      </c>
      <c r="C29" s="980">
        <f>IFERROR(LOOKUP(2,1/ISNUMBER(SEARCH('[96]Kode Barang'!$I$2:$I$44,I29)),'[96]Kode Barang'!$C$2:$C$44),"")</f>
        <v>1</v>
      </c>
      <c r="D29" s="980">
        <f>IFERROR(LOOKUP(2,1/ISNUMBER(SEARCH('[96]Kode Barang'!$I$2:$I$44,I29)),'[96]Kode Barang'!$D$2:$D$44),"")</f>
        <v>7</v>
      </c>
      <c r="E29" s="980">
        <f>IFERROR(LOOKUP(2,1/ISNUMBER(SEARCH('[96]Kode Barang'!$I$2:$I$44,I29)),'[96]Kode Barang'!$E$2:$E$44),"")</f>
        <v>1</v>
      </c>
      <c r="F29" s="980">
        <f>IFERROR(LOOKUP(2,1/ISNUMBER(SEARCH('[96]Kode Barang'!$I$2:$I$44,I29)),'[96]Kode Barang'!$F$2:$F$44),"")</f>
        <v>1</v>
      </c>
      <c r="G29" s="980">
        <f>IFERROR(LOOKUP(2,1/ISNUMBER(SEARCH('[96]Kode Barang'!$I$2:$I$44,I29)),'[96]Kode Barang'!$G$2:$G$44),"")</f>
        <v>1</v>
      </c>
      <c r="H29" s="980">
        <f>IFERROR(LOOKUP(2,1/ISNUMBER(SEARCH('[96]Kode Barang'!$I$2:$I$44,I29)),'[96]Kode Barang'!$H$2:$H$44),"")</f>
        <v>22</v>
      </c>
      <c r="I29" s="466" t="s">
        <v>940</v>
      </c>
      <c r="J29" s="979"/>
      <c r="K29" s="448"/>
      <c r="L29" s="443">
        <v>5</v>
      </c>
      <c r="M29" s="443" t="s">
        <v>18</v>
      </c>
      <c r="N29" s="640">
        <v>10500</v>
      </c>
      <c r="O29" s="426">
        <f t="shared" si="0"/>
        <v>52500</v>
      </c>
      <c r="P29" s="426"/>
      <c r="Q29" s="426">
        <f t="shared" si="1"/>
        <v>52500</v>
      </c>
      <c r="R29" s="426">
        <f t="shared" si="2"/>
        <v>10500</v>
      </c>
      <c r="S29" s="444" t="s">
        <v>942</v>
      </c>
      <c r="T29" s="429" t="s">
        <v>944</v>
      </c>
      <c r="U29" s="427" t="s">
        <v>943</v>
      </c>
      <c r="V29" s="429" t="s">
        <v>945</v>
      </c>
      <c r="W29" s="482" t="s">
        <v>946</v>
      </c>
      <c r="X29" s="431" t="s">
        <v>546</v>
      </c>
      <c r="Y29" s="429" t="s">
        <v>817</v>
      </c>
      <c r="Z29" s="981" t="s">
        <v>947</v>
      </c>
      <c r="AA29" s="431" t="s">
        <v>60</v>
      </c>
    </row>
    <row r="30" spans="1:27" s="2" customFormat="1" ht="26.4" x14ac:dyDescent="0.25">
      <c r="A30" s="521"/>
      <c r="B30" s="1004">
        <v>1</v>
      </c>
      <c r="C30" s="1004">
        <v>1</v>
      </c>
      <c r="D30" s="1004">
        <v>7</v>
      </c>
      <c r="E30" s="1005">
        <v>1</v>
      </c>
      <c r="F30" s="1005">
        <v>1</v>
      </c>
      <c r="G30" s="1005">
        <v>4</v>
      </c>
      <c r="H30" s="1006"/>
      <c r="I30" s="1007" t="s">
        <v>606</v>
      </c>
      <c r="J30" s="506"/>
      <c r="K30" s="507"/>
      <c r="L30" s="447">
        <f>SUM(L31:L45)</f>
        <v>1896</v>
      </c>
      <c r="M30" s="447"/>
      <c r="N30" s="447"/>
      <c r="O30" s="446">
        <f>SUM(O31:O53)</f>
        <v>32753300</v>
      </c>
      <c r="P30" s="446"/>
      <c r="Q30" s="446">
        <f>O30-P30</f>
        <v>32753300</v>
      </c>
      <c r="R30" s="446"/>
      <c r="S30" s="508"/>
      <c r="T30" s="509"/>
      <c r="U30" s="509"/>
      <c r="V30" s="509"/>
      <c r="W30" s="510"/>
      <c r="X30" s="511"/>
      <c r="Y30" s="509"/>
      <c r="Z30" s="509"/>
      <c r="AA30" s="511"/>
    </row>
    <row r="31" spans="1:27" s="2" customFormat="1" ht="58.5" customHeight="1" x14ac:dyDescent="0.25">
      <c r="A31" s="958"/>
      <c r="B31" s="431">
        <f>IFERROR(LOOKUP(2,1/ISNUMBER(SEARCH('[96]Kode Barang'!$I$2:$I$44,I31)),'[96]Kode Barang'!$B$2:$B$44),"")</f>
        <v>1</v>
      </c>
      <c r="C31" s="431">
        <f>IFERROR(LOOKUP(2,1/ISNUMBER(SEARCH('[96]Kode Barang'!$I$2:$I$44,I31)),'[96]Kode Barang'!$C$2:$C$44),"")</f>
        <v>1</v>
      </c>
      <c r="D31" s="431">
        <f>IFERROR(LOOKUP(2,1/ISNUMBER(SEARCH('[96]Kode Barang'!$I$2:$I$44,I31)),'[96]Kode Barang'!$D$2:$D$44),"")</f>
        <v>7</v>
      </c>
      <c r="E31" s="431">
        <f>IFERROR(LOOKUP(2,1/ISNUMBER(SEARCH('[96]Kode Barang'!$I$2:$I$44,I31)),'[96]Kode Barang'!$E$2:$E$44),"")</f>
        <v>1</v>
      </c>
      <c r="F31" s="431">
        <f>IFERROR(LOOKUP(2,1/ISNUMBER(SEARCH('[96]Kode Barang'!$I$2:$I$44,I31)),'[96]Kode Barang'!$F$2:$F$44),"")</f>
        <v>1</v>
      </c>
      <c r="G31" s="431">
        <f>IFERROR(LOOKUP(2,1/ISNUMBER(SEARCH('[96]Kode Barang'!$I$2:$I$44,I31)),'[96]Kode Barang'!$G$2:$G$44),"")</f>
        <v>4</v>
      </c>
      <c r="H31" s="431">
        <f>IFERROR(LOOKUP(2,1/ISNUMBER(SEARCH('[96]Kode Barang'!$I$2:$I$44,I31)),'[96]Kode Barang'!$H$2:$H$44),"")</f>
        <v>1</v>
      </c>
      <c r="I31" s="1009" t="s">
        <v>63</v>
      </c>
      <c r="J31" s="524"/>
      <c r="K31" s="481"/>
      <c r="L31" s="443">
        <v>48</v>
      </c>
      <c r="M31" s="443" t="s">
        <v>544</v>
      </c>
      <c r="N31" s="445">
        <v>12100</v>
      </c>
      <c r="O31" s="426">
        <f t="shared" ref="O31:O45" si="3">N31*L31</f>
        <v>580800</v>
      </c>
      <c r="P31" s="426">
        <v>0</v>
      </c>
      <c r="Q31" s="426">
        <f t="shared" ref="Q31:Q45" si="4">O31+P31</f>
        <v>580800</v>
      </c>
      <c r="R31" s="426">
        <f t="shared" ref="R31:R45" si="5">N31</f>
        <v>12100</v>
      </c>
      <c r="S31" s="444" t="s">
        <v>786</v>
      </c>
      <c r="T31" s="429" t="s">
        <v>547</v>
      </c>
      <c r="U31" s="429" t="s">
        <v>548</v>
      </c>
      <c r="V31" s="429" t="s">
        <v>549</v>
      </c>
      <c r="W31" s="482" t="s">
        <v>924</v>
      </c>
      <c r="X31" s="431" t="s">
        <v>546</v>
      </c>
      <c r="Y31" s="427" t="s">
        <v>647</v>
      </c>
      <c r="Z31" s="427" t="s">
        <v>925</v>
      </c>
      <c r="AA31" s="431" t="s">
        <v>60</v>
      </c>
    </row>
    <row r="32" spans="1:27" s="2" customFormat="1" ht="66" x14ac:dyDescent="0.25">
      <c r="A32" s="503"/>
      <c r="B32" s="431">
        <f>IFERROR(LOOKUP(2,1/ISNUMBER(SEARCH('[96]Kode Barang'!$I$2:$I$44,I32)),'[96]Kode Barang'!$B$2:$B$44),"")</f>
        <v>1</v>
      </c>
      <c r="C32" s="431">
        <f>IFERROR(LOOKUP(2,1/ISNUMBER(SEARCH('[96]Kode Barang'!$I$2:$I$44,I32)),'[96]Kode Barang'!$C$2:$C$44),"")</f>
        <v>1</v>
      </c>
      <c r="D32" s="431">
        <f>IFERROR(LOOKUP(2,1/ISNUMBER(SEARCH('[96]Kode Barang'!$I$2:$I$44,I32)),'[96]Kode Barang'!$D$2:$D$44),"")</f>
        <v>7</v>
      </c>
      <c r="E32" s="431">
        <f>IFERROR(LOOKUP(2,1/ISNUMBER(SEARCH('[96]Kode Barang'!$I$2:$I$44,I32)),'[96]Kode Barang'!$E$2:$E$44),"")</f>
        <v>1</v>
      </c>
      <c r="F32" s="431">
        <f>IFERROR(LOOKUP(2,1/ISNUMBER(SEARCH('[96]Kode Barang'!$I$2:$I$44,I32)),'[96]Kode Barang'!$F$2:$F$44),"")</f>
        <v>1</v>
      </c>
      <c r="G32" s="431">
        <f>IFERROR(LOOKUP(2,1/ISNUMBER(SEARCH('[96]Kode Barang'!$I$2:$I$44,I32)),'[96]Kode Barang'!$G$2:$G$44),"")</f>
        <v>4</v>
      </c>
      <c r="H32" s="431">
        <f>IFERROR(LOOKUP(2,1/ISNUMBER(SEARCH('[96]Kode Barang'!$I$2:$I$44,I32)),'[96]Kode Barang'!$H$2:$H$44),"")</f>
        <v>1</v>
      </c>
      <c r="I32" s="1008" t="s">
        <v>64</v>
      </c>
      <c r="J32" s="524"/>
      <c r="K32" s="481"/>
      <c r="L32" s="443">
        <v>70</v>
      </c>
      <c r="M32" s="443" t="s">
        <v>544</v>
      </c>
      <c r="N32" s="445">
        <v>6800</v>
      </c>
      <c r="O32" s="426">
        <f t="shared" si="3"/>
        <v>476000</v>
      </c>
      <c r="P32" s="426"/>
      <c r="Q32" s="426">
        <f t="shared" si="4"/>
        <v>476000</v>
      </c>
      <c r="R32" s="426">
        <f t="shared" si="5"/>
        <v>6800</v>
      </c>
      <c r="S32" s="444" t="s">
        <v>786</v>
      </c>
      <c r="T32" s="429" t="s">
        <v>547</v>
      </c>
      <c r="U32" s="429" t="s">
        <v>548</v>
      </c>
      <c r="V32" s="429" t="s">
        <v>549</v>
      </c>
      <c r="W32" s="482" t="s">
        <v>924</v>
      </c>
      <c r="X32" s="431" t="s">
        <v>546</v>
      </c>
      <c r="Y32" s="427" t="s">
        <v>647</v>
      </c>
      <c r="Z32" s="427" t="s">
        <v>925</v>
      </c>
      <c r="AA32" s="431" t="s">
        <v>60</v>
      </c>
    </row>
    <row r="33" spans="1:27" s="2" customFormat="1" ht="58.5" customHeight="1" x14ac:dyDescent="0.25">
      <c r="A33" s="958"/>
      <c r="B33" s="431">
        <f>IFERROR(LOOKUP(2,1/ISNUMBER(SEARCH('[96]Kode Barang'!$I$2:$I$44,I33)),'[96]Kode Barang'!$B$2:$B$44),"")</f>
        <v>1</v>
      </c>
      <c r="C33" s="431">
        <f>IFERROR(LOOKUP(2,1/ISNUMBER(SEARCH('[96]Kode Barang'!$I$2:$I$44,I33)),'[96]Kode Barang'!$C$2:$C$44),"")</f>
        <v>1</v>
      </c>
      <c r="D33" s="431">
        <f>IFERROR(LOOKUP(2,1/ISNUMBER(SEARCH('[96]Kode Barang'!$I$2:$I$44,I33)),'[96]Kode Barang'!$D$2:$D$44),"")</f>
        <v>7</v>
      </c>
      <c r="E33" s="431">
        <f>IFERROR(LOOKUP(2,1/ISNUMBER(SEARCH('[96]Kode Barang'!$I$2:$I$44,I33)),'[96]Kode Barang'!$E$2:$E$44),"")</f>
        <v>1</v>
      </c>
      <c r="F33" s="431">
        <f>IFERROR(LOOKUP(2,1/ISNUMBER(SEARCH('[96]Kode Barang'!$I$2:$I$44,I33)),'[96]Kode Barang'!$F$2:$F$44),"")</f>
        <v>1</v>
      </c>
      <c r="G33" s="431">
        <f>IFERROR(LOOKUP(2,1/ISNUMBER(SEARCH('[96]Kode Barang'!$I$2:$I$44,I33)),'[96]Kode Barang'!$G$2:$G$44),"")</f>
        <v>4</v>
      </c>
      <c r="H33" s="431">
        <f>IFERROR(LOOKUP(2,1/ISNUMBER(SEARCH('[96]Kode Barang'!$I$2:$I$44,I33)),'[96]Kode Barang'!$H$2:$H$44),"")</f>
        <v>1</v>
      </c>
      <c r="I33" s="527" t="s">
        <v>63</v>
      </c>
      <c r="J33" s="524"/>
      <c r="K33" s="481"/>
      <c r="L33" s="443">
        <v>120</v>
      </c>
      <c r="M33" s="443" t="s">
        <v>544</v>
      </c>
      <c r="N33" s="445">
        <v>12100</v>
      </c>
      <c r="O33" s="426">
        <f t="shared" si="3"/>
        <v>1452000</v>
      </c>
      <c r="P33" s="426">
        <v>0</v>
      </c>
      <c r="Q33" s="426">
        <f t="shared" si="4"/>
        <v>1452000</v>
      </c>
      <c r="R33" s="426">
        <f t="shared" si="5"/>
        <v>12100</v>
      </c>
      <c r="S33" s="444" t="s">
        <v>786</v>
      </c>
      <c r="T33" s="429" t="s">
        <v>547</v>
      </c>
      <c r="U33" s="429" t="s">
        <v>548</v>
      </c>
      <c r="V33" s="429" t="s">
        <v>549</v>
      </c>
      <c r="W33" s="482" t="s">
        <v>924</v>
      </c>
      <c r="X33" s="431" t="s">
        <v>546</v>
      </c>
      <c r="Y33" s="427" t="s">
        <v>647</v>
      </c>
      <c r="Z33" s="427" t="s">
        <v>926</v>
      </c>
      <c r="AA33" s="431" t="s">
        <v>60</v>
      </c>
    </row>
    <row r="34" spans="1:27" s="2" customFormat="1" ht="66" x14ac:dyDescent="0.25">
      <c r="A34" s="503"/>
      <c r="B34" s="431">
        <f>IFERROR(LOOKUP(2,1/ISNUMBER(SEARCH('[96]Kode Barang'!$I$2:$I$44,I34)),'[96]Kode Barang'!$B$2:$B$44),"")</f>
        <v>1</v>
      </c>
      <c r="C34" s="431">
        <f>IFERROR(LOOKUP(2,1/ISNUMBER(SEARCH('[96]Kode Barang'!$I$2:$I$44,I34)),'[96]Kode Barang'!$C$2:$C$44),"")</f>
        <v>1</v>
      </c>
      <c r="D34" s="431">
        <f>IFERROR(LOOKUP(2,1/ISNUMBER(SEARCH('[96]Kode Barang'!$I$2:$I$44,I34)),'[96]Kode Barang'!$D$2:$D$44),"")</f>
        <v>7</v>
      </c>
      <c r="E34" s="431">
        <f>IFERROR(LOOKUP(2,1/ISNUMBER(SEARCH('[96]Kode Barang'!$I$2:$I$44,I34)),'[96]Kode Barang'!$E$2:$E$44),"")</f>
        <v>1</v>
      </c>
      <c r="F34" s="431">
        <f>IFERROR(LOOKUP(2,1/ISNUMBER(SEARCH('[96]Kode Barang'!$I$2:$I$44,I34)),'[96]Kode Barang'!$F$2:$F$44),"")</f>
        <v>1</v>
      </c>
      <c r="G34" s="431">
        <f>IFERROR(LOOKUP(2,1/ISNUMBER(SEARCH('[96]Kode Barang'!$I$2:$I$44,I34)),'[96]Kode Barang'!$G$2:$G$44),"")</f>
        <v>4</v>
      </c>
      <c r="H34" s="431">
        <f>IFERROR(LOOKUP(2,1/ISNUMBER(SEARCH('[96]Kode Barang'!$I$2:$I$44,I34)),'[96]Kode Barang'!$H$2:$H$44),"")</f>
        <v>1</v>
      </c>
      <c r="I34" s="641" t="s">
        <v>64</v>
      </c>
      <c r="J34" s="524"/>
      <c r="K34" s="481"/>
      <c r="L34" s="443">
        <v>100</v>
      </c>
      <c r="M34" s="443" t="s">
        <v>544</v>
      </c>
      <c r="N34" s="445">
        <v>16900</v>
      </c>
      <c r="O34" s="426">
        <f t="shared" si="3"/>
        <v>1690000</v>
      </c>
      <c r="P34" s="426"/>
      <c r="Q34" s="426">
        <f t="shared" si="4"/>
        <v>1690000</v>
      </c>
      <c r="R34" s="426">
        <f t="shared" si="5"/>
        <v>16900</v>
      </c>
      <c r="S34" s="444" t="s">
        <v>786</v>
      </c>
      <c r="T34" s="429" t="s">
        <v>547</v>
      </c>
      <c r="U34" s="429" t="s">
        <v>548</v>
      </c>
      <c r="V34" s="429" t="s">
        <v>549</v>
      </c>
      <c r="W34" s="482" t="s">
        <v>924</v>
      </c>
      <c r="X34" s="431" t="s">
        <v>546</v>
      </c>
      <c r="Y34" s="427" t="s">
        <v>647</v>
      </c>
      <c r="Z34" s="427" t="s">
        <v>926</v>
      </c>
      <c r="AA34" s="431" t="s">
        <v>60</v>
      </c>
    </row>
    <row r="35" spans="1:27" s="2" customFormat="1" ht="58.5" customHeight="1" x14ac:dyDescent="0.25">
      <c r="A35" s="958"/>
      <c r="B35" s="431">
        <f>IFERROR(LOOKUP(2,1/ISNUMBER(SEARCH('[96]Kode Barang'!$I$2:$I$44,I35)),'[96]Kode Barang'!$B$2:$B$44),"")</f>
        <v>1</v>
      </c>
      <c r="C35" s="431">
        <f>IFERROR(LOOKUP(2,1/ISNUMBER(SEARCH('[96]Kode Barang'!$I$2:$I$44,I35)),'[96]Kode Barang'!$C$2:$C$44),"")</f>
        <v>1</v>
      </c>
      <c r="D35" s="431">
        <f>IFERROR(LOOKUP(2,1/ISNUMBER(SEARCH('[96]Kode Barang'!$I$2:$I$44,I35)),'[96]Kode Barang'!$D$2:$D$44),"")</f>
        <v>7</v>
      </c>
      <c r="E35" s="431">
        <f>IFERROR(LOOKUP(2,1/ISNUMBER(SEARCH('[96]Kode Barang'!$I$2:$I$44,I35)),'[96]Kode Barang'!$E$2:$E$44),"")</f>
        <v>1</v>
      </c>
      <c r="F35" s="431">
        <f>IFERROR(LOOKUP(2,1/ISNUMBER(SEARCH('[96]Kode Barang'!$I$2:$I$44,I35)),'[96]Kode Barang'!$F$2:$F$44),"")</f>
        <v>1</v>
      </c>
      <c r="G35" s="431">
        <f>IFERROR(LOOKUP(2,1/ISNUMBER(SEARCH('[96]Kode Barang'!$I$2:$I$44,I35)),'[96]Kode Barang'!$G$2:$G$44),"")</f>
        <v>4</v>
      </c>
      <c r="H35" s="431">
        <f>IFERROR(LOOKUP(2,1/ISNUMBER(SEARCH('[96]Kode Barang'!$I$2:$I$44,I35)),'[96]Kode Barang'!$H$2:$H$44),"")</f>
        <v>1</v>
      </c>
      <c r="I35" s="527" t="s">
        <v>63</v>
      </c>
      <c r="J35" s="524"/>
      <c r="K35" s="481"/>
      <c r="L35" s="443">
        <v>101</v>
      </c>
      <c r="M35" s="443" t="s">
        <v>544</v>
      </c>
      <c r="N35" s="445">
        <v>13700</v>
      </c>
      <c r="O35" s="426">
        <f t="shared" si="3"/>
        <v>1383700</v>
      </c>
      <c r="P35" s="426">
        <v>0</v>
      </c>
      <c r="Q35" s="426">
        <f t="shared" si="4"/>
        <v>1383700</v>
      </c>
      <c r="R35" s="426">
        <f t="shared" si="5"/>
        <v>13700</v>
      </c>
      <c r="S35" s="444" t="s">
        <v>786</v>
      </c>
      <c r="T35" s="429" t="s">
        <v>547</v>
      </c>
      <c r="U35" s="429" t="s">
        <v>548</v>
      </c>
      <c r="V35" s="429" t="s">
        <v>549</v>
      </c>
      <c r="W35" s="482" t="s">
        <v>988</v>
      </c>
      <c r="X35" s="431" t="s">
        <v>546</v>
      </c>
      <c r="Y35" s="427" t="s">
        <v>647</v>
      </c>
      <c r="Z35" s="427" t="s">
        <v>656</v>
      </c>
      <c r="AA35" s="431" t="s">
        <v>60</v>
      </c>
    </row>
    <row r="36" spans="1:27" s="2" customFormat="1" ht="66" x14ac:dyDescent="0.25">
      <c r="A36" s="503"/>
      <c r="B36" s="431">
        <f>IFERROR(LOOKUP(2,1/ISNUMBER(SEARCH('[96]Kode Barang'!$I$2:$I$44,I36)),'[96]Kode Barang'!$B$2:$B$44),"")</f>
        <v>1</v>
      </c>
      <c r="C36" s="431">
        <f>IFERROR(LOOKUP(2,1/ISNUMBER(SEARCH('[96]Kode Barang'!$I$2:$I$44,I36)),'[96]Kode Barang'!$C$2:$C$44),"")</f>
        <v>1</v>
      </c>
      <c r="D36" s="431">
        <f>IFERROR(LOOKUP(2,1/ISNUMBER(SEARCH('[96]Kode Barang'!$I$2:$I$44,I36)),'[96]Kode Barang'!$D$2:$D$44),"")</f>
        <v>7</v>
      </c>
      <c r="E36" s="431">
        <f>IFERROR(LOOKUP(2,1/ISNUMBER(SEARCH('[96]Kode Barang'!$I$2:$I$44,I36)),'[96]Kode Barang'!$E$2:$E$44),"")</f>
        <v>1</v>
      </c>
      <c r="F36" s="431">
        <f>IFERROR(LOOKUP(2,1/ISNUMBER(SEARCH('[96]Kode Barang'!$I$2:$I$44,I36)),'[96]Kode Barang'!$F$2:$F$44),"")</f>
        <v>1</v>
      </c>
      <c r="G36" s="431">
        <f>IFERROR(LOOKUP(2,1/ISNUMBER(SEARCH('[96]Kode Barang'!$I$2:$I$44,I36)),'[96]Kode Barang'!$G$2:$G$44),"")</f>
        <v>4</v>
      </c>
      <c r="H36" s="431">
        <f>IFERROR(LOOKUP(2,1/ISNUMBER(SEARCH('[96]Kode Barang'!$I$2:$I$44,I36)),'[96]Kode Barang'!$H$2:$H$44),"")</f>
        <v>1</v>
      </c>
      <c r="I36" s="641" t="s">
        <v>64</v>
      </c>
      <c r="J36" s="524"/>
      <c r="K36" s="481"/>
      <c r="L36" s="443">
        <v>227</v>
      </c>
      <c r="M36" s="443" t="s">
        <v>544</v>
      </c>
      <c r="N36" s="445">
        <v>6800</v>
      </c>
      <c r="O36" s="426">
        <f t="shared" si="3"/>
        <v>1543600</v>
      </c>
      <c r="P36" s="426"/>
      <c r="Q36" s="426">
        <f t="shared" si="4"/>
        <v>1543600</v>
      </c>
      <c r="R36" s="426">
        <f t="shared" si="5"/>
        <v>6800</v>
      </c>
      <c r="S36" s="444" t="s">
        <v>786</v>
      </c>
      <c r="T36" s="429" t="s">
        <v>547</v>
      </c>
      <c r="U36" s="429" t="s">
        <v>548</v>
      </c>
      <c r="V36" s="429" t="s">
        <v>549</v>
      </c>
      <c r="W36" s="482" t="s">
        <v>988</v>
      </c>
      <c r="X36" s="431" t="s">
        <v>546</v>
      </c>
      <c r="Y36" s="427" t="s">
        <v>647</v>
      </c>
      <c r="Z36" s="427" t="s">
        <v>656</v>
      </c>
      <c r="AA36" s="431" t="s">
        <v>60</v>
      </c>
    </row>
    <row r="37" spans="1:27" s="2" customFormat="1" ht="58.5" customHeight="1" x14ac:dyDescent="0.25">
      <c r="A37" s="958"/>
      <c r="B37" s="431">
        <f>IFERROR(LOOKUP(2,1/ISNUMBER(SEARCH('[96]Kode Barang'!$I$2:$I$44,I37)),'[96]Kode Barang'!$B$2:$B$44),"")</f>
        <v>1</v>
      </c>
      <c r="C37" s="431">
        <f>IFERROR(LOOKUP(2,1/ISNUMBER(SEARCH('[96]Kode Barang'!$I$2:$I$44,I37)),'[96]Kode Barang'!$C$2:$C$44),"")</f>
        <v>1</v>
      </c>
      <c r="D37" s="431">
        <f>IFERROR(LOOKUP(2,1/ISNUMBER(SEARCH('[96]Kode Barang'!$I$2:$I$44,I37)),'[96]Kode Barang'!$D$2:$D$44),"")</f>
        <v>7</v>
      </c>
      <c r="E37" s="431">
        <f>IFERROR(LOOKUP(2,1/ISNUMBER(SEARCH('[96]Kode Barang'!$I$2:$I$44,I37)),'[96]Kode Barang'!$E$2:$E$44),"")</f>
        <v>1</v>
      </c>
      <c r="F37" s="431">
        <f>IFERROR(LOOKUP(2,1/ISNUMBER(SEARCH('[96]Kode Barang'!$I$2:$I$44,I37)),'[96]Kode Barang'!$F$2:$F$44),"")</f>
        <v>1</v>
      </c>
      <c r="G37" s="431">
        <f>IFERROR(LOOKUP(2,1/ISNUMBER(SEARCH('[96]Kode Barang'!$I$2:$I$44,I37)),'[96]Kode Barang'!$G$2:$G$44),"")</f>
        <v>4</v>
      </c>
      <c r="H37" s="431">
        <f>IFERROR(LOOKUP(2,1/ISNUMBER(SEARCH('[96]Kode Barang'!$I$2:$I$44,I37)),'[96]Kode Barang'!$H$2:$H$44),"")</f>
        <v>1</v>
      </c>
      <c r="I37" s="527" t="s">
        <v>63</v>
      </c>
      <c r="J37" s="524"/>
      <c r="K37" s="481"/>
      <c r="L37" s="443">
        <v>100</v>
      </c>
      <c r="M37" s="443" t="s">
        <v>544</v>
      </c>
      <c r="N37" s="445">
        <v>13700</v>
      </c>
      <c r="O37" s="426">
        <f t="shared" si="3"/>
        <v>1370000</v>
      </c>
      <c r="P37" s="426">
        <v>0</v>
      </c>
      <c r="Q37" s="426">
        <f t="shared" si="4"/>
        <v>1370000</v>
      </c>
      <c r="R37" s="426">
        <f t="shared" si="5"/>
        <v>13700</v>
      </c>
      <c r="S37" s="444" t="s">
        <v>786</v>
      </c>
      <c r="T37" s="429" t="s">
        <v>547</v>
      </c>
      <c r="U37" s="429" t="s">
        <v>548</v>
      </c>
      <c r="V37" s="429" t="s">
        <v>549</v>
      </c>
      <c r="W37" s="482" t="s">
        <v>1027</v>
      </c>
      <c r="X37" s="431" t="s">
        <v>546</v>
      </c>
      <c r="Y37" s="427" t="s">
        <v>647</v>
      </c>
      <c r="Z37" s="427" t="s">
        <v>1029</v>
      </c>
      <c r="AA37" s="431" t="s">
        <v>60</v>
      </c>
    </row>
    <row r="38" spans="1:27" s="2" customFormat="1" ht="66" x14ac:dyDescent="0.25">
      <c r="A38" s="503"/>
      <c r="B38" s="431">
        <f>IFERROR(LOOKUP(2,1/ISNUMBER(SEARCH('[96]Kode Barang'!$I$2:$I$44,I38)),'[96]Kode Barang'!$B$2:$B$44),"")</f>
        <v>1</v>
      </c>
      <c r="C38" s="431">
        <f>IFERROR(LOOKUP(2,1/ISNUMBER(SEARCH('[96]Kode Barang'!$I$2:$I$44,I38)),'[96]Kode Barang'!$C$2:$C$44),"")</f>
        <v>1</v>
      </c>
      <c r="D38" s="431">
        <f>IFERROR(LOOKUP(2,1/ISNUMBER(SEARCH('[96]Kode Barang'!$I$2:$I$44,I38)),'[96]Kode Barang'!$D$2:$D$44),"")</f>
        <v>7</v>
      </c>
      <c r="E38" s="431">
        <f>IFERROR(LOOKUP(2,1/ISNUMBER(SEARCH('[96]Kode Barang'!$I$2:$I$44,I38)),'[96]Kode Barang'!$E$2:$E$44),"")</f>
        <v>1</v>
      </c>
      <c r="F38" s="431">
        <f>IFERROR(LOOKUP(2,1/ISNUMBER(SEARCH('[96]Kode Barang'!$I$2:$I$44,I38)),'[96]Kode Barang'!$F$2:$F$44),"")</f>
        <v>1</v>
      </c>
      <c r="G38" s="431">
        <f>IFERROR(LOOKUP(2,1/ISNUMBER(SEARCH('[96]Kode Barang'!$I$2:$I$44,I38)),'[96]Kode Barang'!$G$2:$G$44),"")</f>
        <v>4</v>
      </c>
      <c r="H38" s="431">
        <f>IFERROR(LOOKUP(2,1/ISNUMBER(SEARCH('[96]Kode Barang'!$I$2:$I$44,I38)),'[96]Kode Barang'!$H$2:$H$44),"")</f>
        <v>1</v>
      </c>
      <c r="I38" s="641" t="s">
        <v>64</v>
      </c>
      <c r="J38" s="524"/>
      <c r="K38" s="481"/>
      <c r="L38" s="443">
        <v>200</v>
      </c>
      <c r="M38" s="443" t="s">
        <v>544</v>
      </c>
      <c r="N38" s="445">
        <v>6800</v>
      </c>
      <c r="O38" s="426">
        <f t="shared" si="3"/>
        <v>1360000</v>
      </c>
      <c r="P38" s="426"/>
      <c r="Q38" s="426">
        <f t="shared" si="4"/>
        <v>1360000</v>
      </c>
      <c r="R38" s="426">
        <f t="shared" si="5"/>
        <v>6800</v>
      </c>
      <c r="S38" s="444" t="s">
        <v>786</v>
      </c>
      <c r="T38" s="429" t="s">
        <v>547</v>
      </c>
      <c r="U38" s="429" t="s">
        <v>548</v>
      </c>
      <c r="V38" s="429" t="s">
        <v>549</v>
      </c>
      <c r="W38" s="482" t="s">
        <v>1027</v>
      </c>
      <c r="X38" s="431" t="s">
        <v>546</v>
      </c>
      <c r="Y38" s="427" t="s">
        <v>647</v>
      </c>
      <c r="Z38" s="427" t="s">
        <v>1029</v>
      </c>
      <c r="AA38" s="431" t="s">
        <v>60</v>
      </c>
    </row>
    <row r="39" spans="1:27" s="2" customFormat="1" ht="58.5" customHeight="1" x14ac:dyDescent="0.25">
      <c r="A39" s="958"/>
      <c r="B39" s="431">
        <f>IFERROR(LOOKUP(2,1/ISNUMBER(SEARCH('[96]Kode Barang'!$I$2:$I$44,I39)),'[96]Kode Barang'!$B$2:$B$44),"")</f>
        <v>1</v>
      </c>
      <c r="C39" s="431">
        <f>IFERROR(LOOKUP(2,1/ISNUMBER(SEARCH('[96]Kode Barang'!$I$2:$I$44,I39)),'[96]Kode Barang'!$C$2:$C$44),"")</f>
        <v>1</v>
      </c>
      <c r="D39" s="431">
        <f>IFERROR(LOOKUP(2,1/ISNUMBER(SEARCH('[96]Kode Barang'!$I$2:$I$44,I39)),'[96]Kode Barang'!$D$2:$D$44),"")</f>
        <v>7</v>
      </c>
      <c r="E39" s="431">
        <f>IFERROR(LOOKUP(2,1/ISNUMBER(SEARCH('[96]Kode Barang'!$I$2:$I$44,I39)),'[96]Kode Barang'!$E$2:$E$44),"")</f>
        <v>1</v>
      </c>
      <c r="F39" s="431">
        <f>IFERROR(LOOKUP(2,1/ISNUMBER(SEARCH('[96]Kode Barang'!$I$2:$I$44,I39)),'[96]Kode Barang'!$F$2:$F$44),"")</f>
        <v>1</v>
      </c>
      <c r="G39" s="431">
        <f>IFERROR(LOOKUP(2,1/ISNUMBER(SEARCH('[96]Kode Barang'!$I$2:$I$44,I39)),'[96]Kode Barang'!$G$2:$G$44),"")</f>
        <v>4</v>
      </c>
      <c r="H39" s="431">
        <f>IFERROR(LOOKUP(2,1/ISNUMBER(SEARCH('[96]Kode Barang'!$I$2:$I$44,I39)),'[96]Kode Barang'!$H$2:$H$44),"")</f>
        <v>1</v>
      </c>
      <c r="I39" s="527" t="s">
        <v>63</v>
      </c>
      <c r="J39" s="524"/>
      <c r="K39" s="481"/>
      <c r="L39" s="443">
        <v>100</v>
      </c>
      <c r="M39" s="443" t="s">
        <v>544</v>
      </c>
      <c r="N39" s="445">
        <v>12100</v>
      </c>
      <c r="O39" s="426">
        <f t="shared" si="3"/>
        <v>1210000</v>
      </c>
      <c r="P39" s="426">
        <v>0</v>
      </c>
      <c r="Q39" s="426">
        <f t="shared" si="4"/>
        <v>1210000</v>
      </c>
      <c r="R39" s="426">
        <f t="shared" si="5"/>
        <v>12100</v>
      </c>
      <c r="S39" s="444" t="s">
        <v>786</v>
      </c>
      <c r="T39" s="429" t="s">
        <v>547</v>
      </c>
      <c r="U39" s="429" t="s">
        <v>548</v>
      </c>
      <c r="V39" s="429" t="s">
        <v>549</v>
      </c>
      <c r="W39" s="482" t="s">
        <v>1027</v>
      </c>
      <c r="X39" s="431" t="s">
        <v>546</v>
      </c>
      <c r="Y39" s="427" t="s">
        <v>647</v>
      </c>
      <c r="Z39" s="427" t="s">
        <v>1028</v>
      </c>
      <c r="AA39" s="431" t="s">
        <v>60</v>
      </c>
    </row>
    <row r="40" spans="1:27" s="2" customFormat="1" ht="66" x14ac:dyDescent="0.25">
      <c r="A40" s="503"/>
      <c r="B40" s="431">
        <f>IFERROR(LOOKUP(2,1/ISNUMBER(SEARCH('[96]Kode Barang'!$I$2:$I$44,I40)),'[96]Kode Barang'!$B$2:$B$44),"")</f>
        <v>1</v>
      </c>
      <c r="C40" s="431">
        <f>IFERROR(LOOKUP(2,1/ISNUMBER(SEARCH('[96]Kode Barang'!$I$2:$I$44,I40)),'[96]Kode Barang'!$C$2:$C$44),"")</f>
        <v>1</v>
      </c>
      <c r="D40" s="431">
        <f>IFERROR(LOOKUP(2,1/ISNUMBER(SEARCH('[96]Kode Barang'!$I$2:$I$44,I40)),'[96]Kode Barang'!$D$2:$D$44),"")</f>
        <v>7</v>
      </c>
      <c r="E40" s="431">
        <f>IFERROR(LOOKUP(2,1/ISNUMBER(SEARCH('[96]Kode Barang'!$I$2:$I$44,I40)),'[96]Kode Barang'!$E$2:$E$44),"")</f>
        <v>1</v>
      </c>
      <c r="F40" s="431">
        <f>IFERROR(LOOKUP(2,1/ISNUMBER(SEARCH('[96]Kode Barang'!$I$2:$I$44,I40)),'[96]Kode Barang'!$F$2:$F$44),"")</f>
        <v>1</v>
      </c>
      <c r="G40" s="431">
        <f>IFERROR(LOOKUP(2,1/ISNUMBER(SEARCH('[96]Kode Barang'!$I$2:$I$44,I40)),'[96]Kode Barang'!$G$2:$G$44),"")</f>
        <v>4</v>
      </c>
      <c r="H40" s="431">
        <f>IFERROR(LOOKUP(2,1/ISNUMBER(SEARCH('[96]Kode Barang'!$I$2:$I$44,I40)),'[96]Kode Barang'!$H$2:$H$44),"")</f>
        <v>1</v>
      </c>
      <c r="I40" s="641" t="s">
        <v>64</v>
      </c>
      <c r="J40" s="524"/>
      <c r="K40" s="481"/>
      <c r="L40" s="443">
        <v>156</v>
      </c>
      <c r="M40" s="443" t="s">
        <v>544</v>
      </c>
      <c r="N40" s="445">
        <v>6800</v>
      </c>
      <c r="O40" s="426">
        <f t="shared" si="3"/>
        <v>1060800</v>
      </c>
      <c r="P40" s="426"/>
      <c r="Q40" s="426">
        <f t="shared" si="4"/>
        <v>1060800</v>
      </c>
      <c r="R40" s="426">
        <f t="shared" si="5"/>
        <v>6800</v>
      </c>
      <c r="S40" s="444" t="s">
        <v>786</v>
      </c>
      <c r="T40" s="429" t="s">
        <v>547</v>
      </c>
      <c r="U40" s="429" t="s">
        <v>548</v>
      </c>
      <c r="V40" s="429" t="s">
        <v>549</v>
      </c>
      <c r="W40" s="482" t="s">
        <v>1027</v>
      </c>
      <c r="X40" s="431" t="s">
        <v>546</v>
      </c>
      <c r="Y40" s="427" t="s">
        <v>647</v>
      </c>
      <c r="Z40" s="427" t="s">
        <v>1028</v>
      </c>
      <c r="AA40" s="431" t="s">
        <v>60</v>
      </c>
    </row>
    <row r="41" spans="1:27" s="2" customFormat="1" ht="58.5" customHeight="1" x14ac:dyDescent="0.25">
      <c r="A41" s="958"/>
      <c r="B41" s="431">
        <f>IFERROR(LOOKUP(2,1/ISNUMBER(SEARCH('[96]Kode Barang'!$I$2:$I$44,I41)),'[96]Kode Barang'!$B$2:$B$44),"")</f>
        <v>1</v>
      </c>
      <c r="C41" s="431">
        <f>IFERROR(LOOKUP(2,1/ISNUMBER(SEARCH('[96]Kode Barang'!$I$2:$I$44,I41)),'[96]Kode Barang'!$C$2:$C$44),"")</f>
        <v>1</v>
      </c>
      <c r="D41" s="431">
        <f>IFERROR(LOOKUP(2,1/ISNUMBER(SEARCH('[96]Kode Barang'!$I$2:$I$44,I41)),'[96]Kode Barang'!$D$2:$D$44),"")</f>
        <v>7</v>
      </c>
      <c r="E41" s="431">
        <f>IFERROR(LOOKUP(2,1/ISNUMBER(SEARCH('[96]Kode Barang'!$I$2:$I$44,I41)),'[96]Kode Barang'!$E$2:$E$44),"")</f>
        <v>1</v>
      </c>
      <c r="F41" s="431">
        <f>IFERROR(LOOKUP(2,1/ISNUMBER(SEARCH('[96]Kode Barang'!$I$2:$I$44,I41)),'[96]Kode Barang'!$F$2:$F$44),"")</f>
        <v>1</v>
      </c>
      <c r="G41" s="431">
        <f>IFERROR(LOOKUP(2,1/ISNUMBER(SEARCH('[96]Kode Barang'!$I$2:$I$44,I41)),'[96]Kode Barang'!$G$2:$G$44),"")</f>
        <v>4</v>
      </c>
      <c r="H41" s="431">
        <f>IFERROR(LOOKUP(2,1/ISNUMBER(SEARCH('[96]Kode Barang'!$I$2:$I$44,I41)),'[96]Kode Barang'!$H$2:$H$44),"")</f>
        <v>1</v>
      </c>
      <c r="I41" s="527" t="s">
        <v>63</v>
      </c>
      <c r="J41" s="524"/>
      <c r="K41" s="481"/>
      <c r="L41" s="443">
        <v>291</v>
      </c>
      <c r="M41" s="443" t="s">
        <v>544</v>
      </c>
      <c r="N41" s="445">
        <v>12200</v>
      </c>
      <c r="O41" s="426">
        <f t="shared" si="3"/>
        <v>3550200</v>
      </c>
      <c r="P41" s="426">
        <v>0</v>
      </c>
      <c r="Q41" s="426">
        <f t="shared" si="4"/>
        <v>3550200</v>
      </c>
      <c r="R41" s="426">
        <f t="shared" si="5"/>
        <v>12200</v>
      </c>
      <c r="S41" s="444" t="s">
        <v>676</v>
      </c>
      <c r="T41" s="429" t="s">
        <v>1032</v>
      </c>
      <c r="U41" s="429" t="s">
        <v>548</v>
      </c>
      <c r="V41" s="429" t="s">
        <v>549</v>
      </c>
      <c r="W41" s="482" t="s">
        <v>1030</v>
      </c>
      <c r="X41" s="431" t="s">
        <v>546</v>
      </c>
      <c r="Y41" s="427" t="s">
        <v>647</v>
      </c>
      <c r="Z41" s="427" t="s">
        <v>1031</v>
      </c>
      <c r="AA41" s="431" t="s">
        <v>923</v>
      </c>
    </row>
    <row r="42" spans="1:27" s="2" customFormat="1" ht="58.5" customHeight="1" x14ac:dyDescent="0.25">
      <c r="A42" s="958"/>
      <c r="B42" s="431">
        <f>IFERROR(LOOKUP(2,1/ISNUMBER(SEARCH('[96]Kode Barang'!$I$2:$I$44,I42)),'[96]Kode Barang'!$B$2:$B$44),"")</f>
        <v>1</v>
      </c>
      <c r="C42" s="431">
        <f>IFERROR(LOOKUP(2,1/ISNUMBER(SEARCH('[96]Kode Barang'!$I$2:$I$44,I42)),'[96]Kode Barang'!$C$2:$C$44),"")</f>
        <v>1</v>
      </c>
      <c r="D42" s="431">
        <f>IFERROR(LOOKUP(2,1/ISNUMBER(SEARCH('[96]Kode Barang'!$I$2:$I$44,I42)),'[96]Kode Barang'!$D$2:$D$44),"")</f>
        <v>7</v>
      </c>
      <c r="E42" s="431">
        <f>IFERROR(LOOKUP(2,1/ISNUMBER(SEARCH('[96]Kode Barang'!$I$2:$I$44,I42)),'[96]Kode Barang'!$E$2:$E$44),"")</f>
        <v>1</v>
      </c>
      <c r="F42" s="431">
        <f>IFERROR(LOOKUP(2,1/ISNUMBER(SEARCH('[96]Kode Barang'!$I$2:$I$44,I42)),'[96]Kode Barang'!$F$2:$F$44),"")</f>
        <v>1</v>
      </c>
      <c r="G42" s="431">
        <f>IFERROR(LOOKUP(2,1/ISNUMBER(SEARCH('[96]Kode Barang'!$I$2:$I$44,I42)),'[96]Kode Barang'!$G$2:$G$44),"")</f>
        <v>4</v>
      </c>
      <c r="H42" s="431">
        <f>IFERROR(LOOKUP(2,1/ISNUMBER(SEARCH('[96]Kode Barang'!$I$2:$I$44,I42)),'[96]Kode Barang'!$H$2:$H$44),"")</f>
        <v>1</v>
      </c>
      <c r="I42" s="527" t="s">
        <v>63</v>
      </c>
      <c r="J42" s="524"/>
      <c r="K42" s="481"/>
      <c r="L42" s="443">
        <v>137</v>
      </c>
      <c r="M42" s="443" t="s">
        <v>544</v>
      </c>
      <c r="N42" s="445">
        <v>12200</v>
      </c>
      <c r="O42" s="426">
        <f t="shared" si="3"/>
        <v>1671400</v>
      </c>
      <c r="P42" s="426">
        <v>0</v>
      </c>
      <c r="Q42" s="426">
        <f t="shared" si="4"/>
        <v>1671400</v>
      </c>
      <c r="R42" s="426">
        <f t="shared" si="5"/>
        <v>12200</v>
      </c>
      <c r="S42" s="444" t="s">
        <v>786</v>
      </c>
      <c r="T42" s="429" t="s">
        <v>547</v>
      </c>
      <c r="U42" s="429" t="s">
        <v>548</v>
      </c>
      <c r="V42" s="429" t="s">
        <v>549</v>
      </c>
      <c r="W42" s="482" t="s">
        <v>878</v>
      </c>
      <c r="X42" s="431" t="s">
        <v>546</v>
      </c>
      <c r="Y42" s="427" t="s">
        <v>647</v>
      </c>
      <c r="Z42" s="427" t="s">
        <v>658</v>
      </c>
      <c r="AA42" s="431" t="s">
        <v>60</v>
      </c>
    </row>
    <row r="43" spans="1:27" s="2" customFormat="1" ht="66" x14ac:dyDescent="0.25">
      <c r="A43" s="503"/>
      <c r="B43" s="431">
        <f>IFERROR(LOOKUP(2,1/ISNUMBER(SEARCH('[96]Kode Barang'!$I$2:$I$44,I43)),'[96]Kode Barang'!$B$2:$B$44),"")</f>
        <v>1</v>
      </c>
      <c r="C43" s="431">
        <f>IFERROR(LOOKUP(2,1/ISNUMBER(SEARCH('[96]Kode Barang'!$I$2:$I$44,I43)),'[96]Kode Barang'!$C$2:$C$44),"")</f>
        <v>1</v>
      </c>
      <c r="D43" s="431">
        <f>IFERROR(LOOKUP(2,1/ISNUMBER(SEARCH('[96]Kode Barang'!$I$2:$I$44,I43)),'[96]Kode Barang'!$D$2:$D$44),"")</f>
        <v>7</v>
      </c>
      <c r="E43" s="431">
        <f>IFERROR(LOOKUP(2,1/ISNUMBER(SEARCH('[96]Kode Barang'!$I$2:$I$44,I43)),'[96]Kode Barang'!$E$2:$E$44),"")</f>
        <v>1</v>
      </c>
      <c r="F43" s="431">
        <f>IFERROR(LOOKUP(2,1/ISNUMBER(SEARCH('[96]Kode Barang'!$I$2:$I$44,I43)),'[96]Kode Barang'!$F$2:$F$44),"")</f>
        <v>1</v>
      </c>
      <c r="G43" s="431">
        <f>IFERROR(LOOKUP(2,1/ISNUMBER(SEARCH('[96]Kode Barang'!$I$2:$I$44,I43)),'[96]Kode Barang'!$G$2:$G$44),"")</f>
        <v>4</v>
      </c>
      <c r="H43" s="431">
        <f>IFERROR(LOOKUP(2,1/ISNUMBER(SEARCH('[96]Kode Barang'!$I$2:$I$44,I43)),'[96]Kode Barang'!$H$2:$H$44),"")</f>
        <v>1</v>
      </c>
      <c r="I43" s="641" t="s">
        <v>64</v>
      </c>
      <c r="J43" s="524"/>
      <c r="K43" s="481"/>
      <c r="L43" s="443">
        <v>46</v>
      </c>
      <c r="M43" s="443" t="s">
        <v>544</v>
      </c>
      <c r="N43" s="445">
        <v>6800</v>
      </c>
      <c r="O43" s="426">
        <f t="shared" si="3"/>
        <v>312800</v>
      </c>
      <c r="P43" s="426"/>
      <c r="Q43" s="426">
        <f t="shared" si="4"/>
        <v>312800</v>
      </c>
      <c r="R43" s="426">
        <f t="shared" si="5"/>
        <v>6800</v>
      </c>
      <c r="S43" s="444" t="s">
        <v>786</v>
      </c>
      <c r="T43" s="429" t="s">
        <v>547</v>
      </c>
      <c r="U43" s="429" t="s">
        <v>548</v>
      </c>
      <c r="V43" s="429" t="s">
        <v>549</v>
      </c>
      <c r="W43" s="482" t="s">
        <v>877</v>
      </c>
      <c r="X43" s="431" t="s">
        <v>546</v>
      </c>
      <c r="Y43" s="427" t="s">
        <v>647</v>
      </c>
      <c r="Z43" s="427" t="s">
        <v>656</v>
      </c>
      <c r="AA43" s="431" t="s">
        <v>60</v>
      </c>
    </row>
    <row r="44" spans="1:27" s="2" customFormat="1" ht="58.5" customHeight="1" x14ac:dyDescent="0.25">
      <c r="A44" s="958"/>
      <c r="B44" s="431">
        <f>IFERROR(LOOKUP(2,1/ISNUMBER(SEARCH('[96]Kode Barang'!$I$2:$I$44,I44)),'[96]Kode Barang'!$B$2:$B$44),"")</f>
        <v>1</v>
      </c>
      <c r="C44" s="431">
        <f>IFERROR(LOOKUP(2,1/ISNUMBER(SEARCH('[96]Kode Barang'!$I$2:$I$44,I44)),'[96]Kode Barang'!$C$2:$C$44),"")</f>
        <v>1</v>
      </c>
      <c r="D44" s="431">
        <f>IFERROR(LOOKUP(2,1/ISNUMBER(SEARCH('[96]Kode Barang'!$I$2:$I$44,I44)),'[96]Kode Barang'!$D$2:$D$44),"")</f>
        <v>7</v>
      </c>
      <c r="E44" s="431">
        <f>IFERROR(LOOKUP(2,1/ISNUMBER(SEARCH('[96]Kode Barang'!$I$2:$I$44,I44)),'[96]Kode Barang'!$E$2:$E$44),"")</f>
        <v>1</v>
      </c>
      <c r="F44" s="431">
        <f>IFERROR(LOOKUP(2,1/ISNUMBER(SEARCH('[96]Kode Barang'!$I$2:$I$44,I44)),'[96]Kode Barang'!$F$2:$F$44),"")</f>
        <v>1</v>
      </c>
      <c r="G44" s="431">
        <f>IFERROR(LOOKUP(2,1/ISNUMBER(SEARCH('[96]Kode Barang'!$I$2:$I$44,I44)),'[96]Kode Barang'!$G$2:$G$44),"")</f>
        <v>4</v>
      </c>
      <c r="H44" s="431">
        <f>IFERROR(LOOKUP(2,1/ISNUMBER(SEARCH('[96]Kode Barang'!$I$2:$I$44,I44)),'[96]Kode Barang'!$H$2:$H$44),"")</f>
        <v>1</v>
      </c>
      <c r="I44" s="527" t="s">
        <v>63</v>
      </c>
      <c r="J44" s="524"/>
      <c r="K44" s="481"/>
      <c r="L44" s="443">
        <v>100</v>
      </c>
      <c r="M44" s="443" t="s">
        <v>544</v>
      </c>
      <c r="N44" s="445">
        <v>13700</v>
      </c>
      <c r="O44" s="426">
        <f t="shared" si="3"/>
        <v>1370000</v>
      </c>
      <c r="P44" s="426">
        <v>0</v>
      </c>
      <c r="Q44" s="426">
        <f t="shared" si="4"/>
        <v>1370000</v>
      </c>
      <c r="R44" s="426">
        <f t="shared" si="5"/>
        <v>13700</v>
      </c>
      <c r="S44" s="444" t="s">
        <v>786</v>
      </c>
      <c r="T44" s="429" t="s">
        <v>547</v>
      </c>
      <c r="U44" s="429" t="s">
        <v>548</v>
      </c>
      <c r="V44" s="429" t="s">
        <v>549</v>
      </c>
      <c r="W44" s="482" t="s">
        <v>921</v>
      </c>
      <c r="X44" s="431" t="s">
        <v>546</v>
      </c>
      <c r="Y44" s="427" t="s">
        <v>647</v>
      </c>
      <c r="Z44" s="427" t="s">
        <v>920</v>
      </c>
      <c r="AA44" s="431" t="s">
        <v>60</v>
      </c>
    </row>
    <row r="45" spans="1:27" s="2" customFormat="1" ht="66" x14ac:dyDescent="0.25">
      <c r="A45" s="503"/>
      <c r="B45" s="431">
        <f>IFERROR(LOOKUP(2,1/ISNUMBER(SEARCH('[96]Kode Barang'!$I$2:$I$44,I45)),'[96]Kode Barang'!$B$2:$B$44),"")</f>
        <v>1</v>
      </c>
      <c r="C45" s="431">
        <f>IFERROR(LOOKUP(2,1/ISNUMBER(SEARCH('[96]Kode Barang'!$I$2:$I$44,I45)),'[96]Kode Barang'!$C$2:$C$44),"")</f>
        <v>1</v>
      </c>
      <c r="D45" s="431">
        <f>IFERROR(LOOKUP(2,1/ISNUMBER(SEARCH('[96]Kode Barang'!$I$2:$I$44,I45)),'[96]Kode Barang'!$D$2:$D$44),"")</f>
        <v>7</v>
      </c>
      <c r="E45" s="431">
        <f>IFERROR(LOOKUP(2,1/ISNUMBER(SEARCH('[96]Kode Barang'!$I$2:$I$44,I45)),'[96]Kode Barang'!$E$2:$E$44),"")</f>
        <v>1</v>
      </c>
      <c r="F45" s="431">
        <f>IFERROR(LOOKUP(2,1/ISNUMBER(SEARCH('[96]Kode Barang'!$I$2:$I$44,I45)),'[96]Kode Barang'!$F$2:$F$44),"")</f>
        <v>1</v>
      </c>
      <c r="G45" s="431">
        <f>IFERROR(LOOKUP(2,1/ISNUMBER(SEARCH('[96]Kode Barang'!$I$2:$I$44,I45)),'[96]Kode Barang'!$G$2:$G$44),"")</f>
        <v>4</v>
      </c>
      <c r="H45" s="431">
        <f>IFERROR(LOOKUP(2,1/ISNUMBER(SEARCH('[96]Kode Barang'!$I$2:$I$44,I45)),'[96]Kode Barang'!$H$2:$H$44),"")</f>
        <v>1</v>
      </c>
      <c r="I45" s="641" t="s">
        <v>64</v>
      </c>
      <c r="J45" s="524"/>
      <c r="K45" s="481"/>
      <c r="L45" s="443">
        <v>100</v>
      </c>
      <c r="M45" s="443" t="s">
        <v>544</v>
      </c>
      <c r="N45" s="445">
        <v>6800</v>
      </c>
      <c r="O45" s="426">
        <f t="shared" si="3"/>
        <v>680000</v>
      </c>
      <c r="P45" s="426"/>
      <c r="Q45" s="426">
        <f t="shared" si="4"/>
        <v>680000</v>
      </c>
      <c r="R45" s="426">
        <f t="shared" si="5"/>
        <v>6800</v>
      </c>
      <c r="S45" s="444" t="s">
        <v>786</v>
      </c>
      <c r="T45" s="429" t="s">
        <v>547</v>
      </c>
      <c r="U45" s="429" t="s">
        <v>548</v>
      </c>
      <c r="V45" s="429" t="s">
        <v>549</v>
      </c>
      <c r="W45" s="482" t="s">
        <v>921</v>
      </c>
      <c r="X45" s="431" t="s">
        <v>546</v>
      </c>
      <c r="Y45" s="427" t="s">
        <v>647</v>
      </c>
      <c r="Z45" s="427" t="s">
        <v>920</v>
      </c>
      <c r="AA45" s="431" t="s">
        <v>60</v>
      </c>
    </row>
    <row r="46" spans="1:27" s="2" customFormat="1" ht="66" x14ac:dyDescent="0.25">
      <c r="A46" s="503"/>
      <c r="B46" s="431">
        <f>IFERROR(LOOKUP(2,1/ISNUMBER(SEARCH('[96]Kode Barang'!$I$2:$I$44,I46)),'[96]Kode Barang'!$B$2:$B$44),"")</f>
        <v>1</v>
      </c>
      <c r="C46" s="431">
        <f>IFERROR(LOOKUP(2,1/ISNUMBER(SEARCH('[96]Kode Barang'!$I$2:$I$44,I46)),'[96]Kode Barang'!$C$2:$C$44),"")</f>
        <v>1</v>
      </c>
      <c r="D46" s="431">
        <f>IFERROR(LOOKUP(2,1/ISNUMBER(SEARCH('[96]Kode Barang'!$I$2:$I$44,I46)),'[96]Kode Barang'!$D$2:$D$44),"")</f>
        <v>7</v>
      </c>
      <c r="E46" s="431">
        <f>IFERROR(LOOKUP(2,1/ISNUMBER(SEARCH('[96]Kode Barang'!$I$2:$I$44,I46)),'[96]Kode Barang'!$E$2:$E$44),"")</f>
        <v>1</v>
      </c>
      <c r="F46" s="431">
        <f>IFERROR(LOOKUP(2,1/ISNUMBER(SEARCH('[96]Kode Barang'!$I$2:$I$44,I46)),'[96]Kode Barang'!$F$2:$F$44),"")</f>
        <v>1</v>
      </c>
      <c r="G46" s="431">
        <f>IFERROR(LOOKUP(2,1/ISNUMBER(SEARCH('[96]Kode Barang'!$I$2:$I$44,I46)),'[96]Kode Barang'!$G$2:$G$44),"")</f>
        <v>4</v>
      </c>
      <c r="H46" s="431">
        <f>IFERROR(LOOKUP(2,1/ISNUMBER(SEARCH('[96]Kode Barang'!$I$2:$I$44,I46)),'[96]Kode Barang'!$H$2:$H$44),"")</f>
        <v>1</v>
      </c>
      <c r="I46" s="1009" t="s">
        <v>63</v>
      </c>
      <c r="J46" s="481"/>
      <c r="K46" s="481"/>
      <c r="L46" s="443">
        <v>110</v>
      </c>
      <c r="M46" s="443" t="s">
        <v>544</v>
      </c>
      <c r="N46" s="445">
        <v>12200</v>
      </c>
      <c r="O46" s="426">
        <f t="shared" ref="O46:O53" si="6">N46*L46</f>
        <v>1342000</v>
      </c>
      <c r="P46" s="426">
        <v>0</v>
      </c>
      <c r="Q46" s="426">
        <f t="shared" ref="Q46:Q53" si="7">O46-P46</f>
        <v>1342000</v>
      </c>
      <c r="R46" s="426">
        <f t="shared" ref="R46:R53" si="8">N46</f>
        <v>12200</v>
      </c>
      <c r="S46" s="444" t="s">
        <v>786</v>
      </c>
      <c r="T46" s="429" t="s">
        <v>547</v>
      </c>
      <c r="U46" s="429" t="s">
        <v>548</v>
      </c>
      <c r="V46" s="429" t="s">
        <v>549</v>
      </c>
      <c r="W46" s="482" t="s">
        <v>898</v>
      </c>
      <c r="X46" s="431" t="s">
        <v>546</v>
      </c>
      <c r="Y46" s="427" t="s">
        <v>647</v>
      </c>
      <c r="Z46" s="427" t="s">
        <v>899</v>
      </c>
      <c r="AA46" s="431" t="s">
        <v>60</v>
      </c>
    </row>
    <row r="47" spans="1:27" s="2" customFormat="1" ht="66" x14ac:dyDescent="0.25">
      <c r="A47" s="503"/>
      <c r="B47" s="431">
        <f>IFERROR(LOOKUP(2,1/ISNUMBER(SEARCH('[96]Kode Barang'!$I$2:$I$44,I47)),'[96]Kode Barang'!$B$2:$B$44),"")</f>
        <v>1</v>
      </c>
      <c r="C47" s="431">
        <f>IFERROR(LOOKUP(2,1/ISNUMBER(SEARCH('[96]Kode Barang'!$I$2:$I$44,I47)),'[96]Kode Barang'!$C$2:$C$44),"")</f>
        <v>1</v>
      </c>
      <c r="D47" s="431">
        <f>IFERROR(LOOKUP(2,1/ISNUMBER(SEARCH('[96]Kode Barang'!$I$2:$I$44,I47)),'[96]Kode Barang'!$D$2:$D$44),"")</f>
        <v>7</v>
      </c>
      <c r="E47" s="431">
        <f>IFERROR(LOOKUP(2,1/ISNUMBER(SEARCH('[96]Kode Barang'!$I$2:$I$44,I47)),'[96]Kode Barang'!$E$2:$E$44),"")</f>
        <v>1</v>
      </c>
      <c r="F47" s="431">
        <f>IFERROR(LOOKUP(2,1/ISNUMBER(SEARCH('[96]Kode Barang'!$I$2:$I$44,I47)),'[96]Kode Barang'!$F$2:$F$44),"")</f>
        <v>1</v>
      </c>
      <c r="G47" s="431">
        <f>IFERROR(LOOKUP(2,1/ISNUMBER(SEARCH('[96]Kode Barang'!$I$2:$I$44,I47)),'[96]Kode Barang'!$G$2:$G$44),"")</f>
        <v>4</v>
      </c>
      <c r="H47" s="431">
        <f>IFERROR(LOOKUP(2,1/ISNUMBER(SEARCH('[96]Kode Barang'!$I$2:$I$44,I47)),'[96]Kode Barang'!$H$2:$H$44),"")</f>
        <v>1</v>
      </c>
      <c r="I47" s="1009" t="s">
        <v>64</v>
      </c>
      <c r="J47" s="481"/>
      <c r="K47" s="481"/>
      <c r="L47" s="443">
        <v>200</v>
      </c>
      <c r="M47" s="443" t="s">
        <v>544</v>
      </c>
      <c r="N47" s="445">
        <v>6800</v>
      </c>
      <c r="O47" s="426">
        <f t="shared" si="6"/>
        <v>1360000</v>
      </c>
      <c r="P47" s="426">
        <v>0</v>
      </c>
      <c r="Q47" s="426">
        <f t="shared" si="7"/>
        <v>1360000</v>
      </c>
      <c r="R47" s="426">
        <f t="shared" si="8"/>
        <v>6800</v>
      </c>
      <c r="S47" s="444" t="s">
        <v>786</v>
      </c>
      <c r="T47" s="429" t="s">
        <v>547</v>
      </c>
      <c r="U47" s="429" t="s">
        <v>548</v>
      </c>
      <c r="V47" s="429" t="s">
        <v>549</v>
      </c>
      <c r="W47" s="482" t="s">
        <v>898</v>
      </c>
      <c r="X47" s="431" t="s">
        <v>546</v>
      </c>
      <c r="Y47" s="427" t="s">
        <v>647</v>
      </c>
      <c r="Z47" s="427" t="s">
        <v>899</v>
      </c>
      <c r="AA47" s="431" t="s">
        <v>60</v>
      </c>
    </row>
    <row r="48" spans="1:27" s="2" customFormat="1" ht="66" x14ac:dyDescent="0.25">
      <c r="A48" s="503"/>
      <c r="B48" s="431">
        <f>IFERROR(LOOKUP(2,1/ISNUMBER(SEARCH('[96]Kode Barang'!$I$2:$I$44,I48)),'[96]Kode Barang'!$B$2:$B$44),"")</f>
        <v>1</v>
      </c>
      <c r="C48" s="431">
        <f>IFERROR(LOOKUP(2,1/ISNUMBER(SEARCH('[96]Kode Barang'!$I$2:$I$44,I48)),'[96]Kode Barang'!$C$2:$C$44),"")</f>
        <v>1</v>
      </c>
      <c r="D48" s="431">
        <f>IFERROR(LOOKUP(2,1/ISNUMBER(SEARCH('[96]Kode Barang'!$I$2:$I$44,I48)),'[96]Kode Barang'!$D$2:$D$44),"")</f>
        <v>7</v>
      </c>
      <c r="E48" s="431">
        <f>IFERROR(LOOKUP(2,1/ISNUMBER(SEARCH('[96]Kode Barang'!$I$2:$I$44,I48)),'[96]Kode Barang'!$E$2:$E$44),"")</f>
        <v>1</v>
      </c>
      <c r="F48" s="431">
        <f>IFERROR(LOOKUP(2,1/ISNUMBER(SEARCH('[96]Kode Barang'!$I$2:$I$44,I48)),'[96]Kode Barang'!$F$2:$F$44),"")</f>
        <v>1</v>
      </c>
      <c r="G48" s="431">
        <f>IFERROR(LOOKUP(2,1/ISNUMBER(SEARCH('[96]Kode Barang'!$I$2:$I$44,I48)),'[96]Kode Barang'!$G$2:$G$44),"")</f>
        <v>4</v>
      </c>
      <c r="H48" s="431">
        <f>IFERROR(LOOKUP(2,1/ISNUMBER(SEARCH('[96]Kode Barang'!$I$2:$I$44,I48)),'[96]Kode Barang'!$H$2:$H$44),"")</f>
        <v>1</v>
      </c>
      <c r="I48" s="1009" t="s">
        <v>64</v>
      </c>
      <c r="J48" s="481"/>
      <c r="K48" s="481"/>
      <c r="L48" s="443">
        <v>139</v>
      </c>
      <c r="M48" s="443" t="s">
        <v>544</v>
      </c>
      <c r="N48" s="445">
        <v>6800</v>
      </c>
      <c r="O48" s="426">
        <f t="shared" si="6"/>
        <v>945200</v>
      </c>
      <c r="P48" s="426">
        <v>0</v>
      </c>
      <c r="Q48" s="426">
        <f t="shared" si="7"/>
        <v>945200</v>
      </c>
      <c r="R48" s="426">
        <f t="shared" si="8"/>
        <v>6800</v>
      </c>
      <c r="S48" s="444" t="s">
        <v>786</v>
      </c>
      <c r="T48" s="429" t="s">
        <v>547</v>
      </c>
      <c r="U48" s="429" t="s">
        <v>548</v>
      </c>
      <c r="V48" s="429" t="s">
        <v>549</v>
      </c>
      <c r="W48" s="482" t="s">
        <v>898</v>
      </c>
      <c r="X48" s="431" t="s">
        <v>546</v>
      </c>
      <c r="Y48" s="429" t="s">
        <v>900</v>
      </c>
      <c r="Z48" s="427" t="s">
        <v>901</v>
      </c>
      <c r="AA48" s="431" t="s">
        <v>60</v>
      </c>
    </row>
    <row r="49" spans="1:29" s="2" customFormat="1" ht="66" x14ac:dyDescent="0.25">
      <c r="A49" s="503"/>
      <c r="B49" s="431">
        <f>IFERROR(LOOKUP(2,1/ISNUMBER(SEARCH('[96]Kode Barang'!$I$2:$I$44,I49)),'[96]Kode Barang'!$B$2:$B$44),"")</f>
        <v>1</v>
      </c>
      <c r="C49" s="431">
        <f>IFERROR(LOOKUP(2,1/ISNUMBER(SEARCH('[96]Kode Barang'!$I$2:$I$44,I49)),'[96]Kode Barang'!$C$2:$C$44),"")</f>
        <v>1</v>
      </c>
      <c r="D49" s="431">
        <f>IFERROR(LOOKUP(2,1/ISNUMBER(SEARCH('[96]Kode Barang'!$I$2:$I$44,I49)),'[96]Kode Barang'!$D$2:$D$44),"")</f>
        <v>7</v>
      </c>
      <c r="E49" s="431">
        <f>IFERROR(LOOKUP(2,1/ISNUMBER(SEARCH('[96]Kode Barang'!$I$2:$I$44,I49)),'[96]Kode Barang'!$E$2:$E$44),"")</f>
        <v>1</v>
      </c>
      <c r="F49" s="431">
        <f>IFERROR(LOOKUP(2,1/ISNUMBER(SEARCH('[96]Kode Barang'!$I$2:$I$44,I49)),'[96]Kode Barang'!$F$2:$F$44),"")</f>
        <v>1</v>
      </c>
      <c r="G49" s="431">
        <f>IFERROR(LOOKUP(2,1/ISNUMBER(SEARCH('[96]Kode Barang'!$I$2:$I$44,I49)),'[96]Kode Barang'!$G$2:$G$44),"")</f>
        <v>4</v>
      </c>
      <c r="H49" s="431">
        <f>IFERROR(LOOKUP(2,1/ISNUMBER(SEARCH('[96]Kode Barang'!$I$2:$I$44,I49)),'[96]Kode Barang'!$H$2:$H$44),"")</f>
        <v>1</v>
      </c>
      <c r="I49" s="1009" t="s">
        <v>63</v>
      </c>
      <c r="J49" s="481"/>
      <c r="K49" s="481"/>
      <c r="L49" s="443">
        <v>184</v>
      </c>
      <c r="M49" s="443" t="s">
        <v>544</v>
      </c>
      <c r="N49" s="445">
        <v>12200</v>
      </c>
      <c r="O49" s="426">
        <f t="shared" si="6"/>
        <v>2244800</v>
      </c>
      <c r="P49" s="426">
        <v>0</v>
      </c>
      <c r="Q49" s="426">
        <f t="shared" si="7"/>
        <v>2244800</v>
      </c>
      <c r="R49" s="426">
        <f t="shared" si="8"/>
        <v>12200</v>
      </c>
      <c r="S49" s="444" t="s">
        <v>786</v>
      </c>
      <c r="T49" s="429" t="s">
        <v>547</v>
      </c>
      <c r="U49" s="429" t="s">
        <v>548</v>
      </c>
      <c r="V49" s="429" t="s">
        <v>549</v>
      </c>
      <c r="W49" s="482" t="s">
        <v>1088</v>
      </c>
      <c r="X49" s="431" t="s">
        <v>546</v>
      </c>
      <c r="Y49" s="427" t="s">
        <v>647</v>
      </c>
      <c r="Z49" s="427" t="s">
        <v>751</v>
      </c>
      <c r="AA49" s="431" t="s">
        <v>60</v>
      </c>
    </row>
    <row r="50" spans="1:29" s="2" customFormat="1" ht="66" x14ac:dyDescent="0.25">
      <c r="A50" s="503"/>
      <c r="B50" s="431">
        <f>IFERROR(LOOKUP(2,1/ISNUMBER(SEARCH('[96]Kode Barang'!$I$2:$I$44,I50)),'[96]Kode Barang'!$B$2:$B$44),"")</f>
        <v>1</v>
      </c>
      <c r="C50" s="431">
        <f>IFERROR(LOOKUP(2,1/ISNUMBER(SEARCH('[96]Kode Barang'!$I$2:$I$44,I50)),'[96]Kode Barang'!$C$2:$C$44),"")</f>
        <v>1</v>
      </c>
      <c r="D50" s="431">
        <f>IFERROR(LOOKUP(2,1/ISNUMBER(SEARCH('[96]Kode Barang'!$I$2:$I$44,I50)),'[96]Kode Barang'!$D$2:$D$44),"")</f>
        <v>7</v>
      </c>
      <c r="E50" s="431">
        <f>IFERROR(LOOKUP(2,1/ISNUMBER(SEARCH('[96]Kode Barang'!$I$2:$I$44,I50)),'[96]Kode Barang'!$E$2:$E$44),"")</f>
        <v>1</v>
      </c>
      <c r="F50" s="431">
        <f>IFERROR(LOOKUP(2,1/ISNUMBER(SEARCH('[96]Kode Barang'!$I$2:$I$44,I50)),'[96]Kode Barang'!$F$2:$F$44),"")</f>
        <v>1</v>
      </c>
      <c r="G50" s="431">
        <f>IFERROR(LOOKUP(2,1/ISNUMBER(SEARCH('[96]Kode Barang'!$I$2:$I$44,I50)),'[96]Kode Barang'!$G$2:$G$44),"")</f>
        <v>4</v>
      </c>
      <c r="H50" s="431">
        <f>IFERROR(LOOKUP(2,1/ISNUMBER(SEARCH('[96]Kode Barang'!$I$2:$I$44,I50)),'[96]Kode Barang'!$H$2:$H$44),"")</f>
        <v>1</v>
      </c>
      <c r="I50" s="1009" t="s">
        <v>63</v>
      </c>
      <c r="J50" s="481"/>
      <c r="K50" s="481"/>
      <c r="L50" s="443">
        <v>150</v>
      </c>
      <c r="M50" s="443" t="s">
        <v>544</v>
      </c>
      <c r="N50" s="445">
        <v>13700</v>
      </c>
      <c r="O50" s="426">
        <f t="shared" si="6"/>
        <v>2055000</v>
      </c>
      <c r="P50" s="426">
        <v>0</v>
      </c>
      <c r="Q50" s="426">
        <f t="shared" si="7"/>
        <v>2055000</v>
      </c>
      <c r="R50" s="426">
        <f t="shared" si="8"/>
        <v>13700</v>
      </c>
      <c r="S50" s="444" t="s">
        <v>786</v>
      </c>
      <c r="T50" s="429" t="s">
        <v>547</v>
      </c>
      <c r="U50" s="429" t="s">
        <v>548</v>
      </c>
      <c r="V50" s="429" t="s">
        <v>549</v>
      </c>
      <c r="W50" s="482" t="s">
        <v>1150</v>
      </c>
      <c r="X50" s="431" t="s">
        <v>546</v>
      </c>
      <c r="Y50" s="427" t="s">
        <v>647</v>
      </c>
      <c r="Z50" s="427" t="s">
        <v>1152</v>
      </c>
      <c r="AA50" s="431" t="s">
        <v>60</v>
      </c>
    </row>
    <row r="51" spans="1:29" s="2" customFormat="1" ht="66" x14ac:dyDescent="0.25">
      <c r="A51" s="503"/>
      <c r="B51" s="431">
        <f>IFERROR(LOOKUP(2,1/ISNUMBER(SEARCH('[96]Kode Barang'!$I$2:$I$44,I51)),'[96]Kode Barang'!$B$2:$B$44),"")</f>
        <v>1</v>
      </c>
      <c r="C51" s="431">
        <f>IFERROR(LOOKUP(2,1/ISNUMBER(SEARCH('[96]Kode Barang'!$I$2:$I$44,I51)),'[96]Kode Barang'!$C$2:$C$44),"")</f>
        <v>1</v>
      </c>
      <c r="D51" s="431">
        <f>IFERROR(LOOKUP(2,1/ISNUMBER(SEARCH('[96]Kode Barang'!$I$2:$I$44,I51)),'[96]Kode Barang'!$D$2:$D$44),"")</f>
        <v>7</v>
      </c>
      <c r="E51" s="431">
        <f>IFERROR(LOOKUP(2,1/ISNUMBER(SEARCH('[96]Kode Barang'!$I$2:$I$44,I51)),'[96]Kode Barang'!$E$2:$E$44),"")</f>
        <v>1</v>
      </c>
      <c r="F51" s="431">
        <f>IFERROR(LOOKUP(2,1/ISNUMBER(SEARCH('[96]Kode Barang'!$I$2:$I$44,I51)),'[96]Kode Barang'!$F$2:$F$44),"")</f>
        <v>1</v>
      </c>
      <c r="G51" s="431">
        <f>IFERROR(LOOKUP(2,1/ISNUMBER(SEARCH('[96]Kode Barang'!$I$2:$I$44,I51)),'[96]Kode Barang'!$G$2:$G$44),"")</f>
        <v>4</v>
      </c>
      <c r="H51" s="431">
        <f>IFERROR(LOOKUP(2,1/ISNUMBER(SEARCH('[96]Kode Barang'!$I$2:$I$44,I51)),'[96]Kode Barang'!$H$2:$H$44),"")</f>
        <v>1</v>
      </c>
      <c r="I51" s="1009" t="s">
        <v>64</v>
      </c>
      <c r="J51" s="481"/>
      <c r="K51" s="481"/>
      <c r="L51" s="443">
        <v>134</v>
      </c>
      <c r="M51" s="443" t="s">
        <v>544</v>
      </c>
      <c r="N51" s="445">
        <v>6800</v>
      </c>
      <c r="O51" s="426">
        <f t="shared" si="6"/>
        <v>911200</v>
      </c>
      <c r="P51" s="426">
        <v>0</v>
      </c>
      <c r="Q51" s="426">
        <f t="shared" si="7"/>
        <v>911200</v>
      </c>
      <c r="R51" s="426">
        <f t="shared" si="8"/>
        <v>6800</v>
      </c>
      <c r="S51" s="444" t="s">
        <v>786</v>
      </c>
      <c r="T51" s="429" t="s">
        <v>547</v>
      </c>
      <c r="U51" s="429" t="s">
        <v>548</v>
      </c>
      <c r="V51" s="429" t="s">
        <v>549</v>
      </c>
      <c r="W51" s="482" t="s">
        <v>1151</v>
      </c>
      <c r="X51" s="431" t="s">
        <v>546</v>
      </c>
      <c r="Y51" s="429" t="s">
        <v>900</v>
      </c>
      <c r="Z51" s="427" t="s">
        <v>1152</v>
      </c>
      <c r="AA51" s="431" t="s">
        <v>60</v>
      </c>
    </row>
    <row r="52" spans="1:29" s="2" customFormat="1" ht="66" x14ac:dyDescent="0.25">
      <c r="A52" s="503"/>
      <c r="B52" s="431">
        <f>IFERROR(LOOKUP(2,1/ISNUMBER(SEARCH('[96]Kode Barang'!$I$2:$I$44,I52)),'[96]Kode Barang'!$B$2:$B$44),"")</f>
        <v>1</v>
      </c>
      <c r="C52" s="431">
        <f>IFERROR(LOOKUP(2,1/ISNUMBER(SEARCH('[96]Kode Barang'!$I$2:$I$44,I52)),'[96]Kode Barang'!$C$2:$C$44),"")</f>
        <v>1</v>
      </c>
      <c r="D52" s="431">
        <f>IFERROR(LOOKUP(2,1/ISNUMBER(SEARCH('[96]Kode Barang'!$I$2:$I$44,I52)),'[96]Kode Barang'!$D$2:$D$44),"")</f>
        <v>7</v>
      </c>
      <c r="E52" s="431">
        <f>IFERROR(LOOKUP(2,1/ISNUMBER(SEARCH('[96]Kode Barang'!$I$2:$I$44,I52)),'[96]Kode Barang'!$E$2:$E$44),"")</f>
        <v>1</v>
      </c>
      <c r="F52" s="431">
        <f>IFERROR(LOOKUP(2,1/ISNUMBER(SEARCH('[96]Kode Barang'!$I$2:$I$44,I52)),'[96]Kode Barang'!$F$2:$F$44),"")</f>
        <v>1</v>
      </c>
      <c r="G52" s="431">
        <f>IFERROR(LOOKUP(2,1/ISNUMBER(SEARCH('[96]Kode Barang'!$I$2:$I$44,I52)),'[96]Kode Barang'!$G$2:$G$44),"")</f>
        <v>4</v>
      </c>
      <c r="H52" s="431">
        <f>IFERROR(LOOKUP(2,1/ISNUMBER(SEARCH('[96]Kode Barang'!$I$2:$I$44,I52)),'[96]Kode Barang'!$H$2:$H$44),"")</f>
        <v>1</v>
      </c>
      <c r="I52" s="1009" t="s">
        <v>63</v>
      </c>
      <c r="J52" s="481"/>
      <c r="K52" s="481"/>
      <c r="L52" s="443">
        <v>230</v>
      </c>
      <c r="M52" s="443" t="s">
        <v>544</v>
      </c>
      <c r="N52" s="445">
        <v>12100</v>
      </c>
      <c r="O52" s="426">
        <f t="shared" si="6"/>
        <v>2783000</v>
      </c>
      <c r="P52" s="426">
        <v>0</v>
      </c>
      <c r="Q52" s="426">
        <f t="shared" si="7"/>
        <v>2783000</v>
      </c>
      <c r="R52" s="426">
        <f t="shared" si="8"/>
        <v>12100</v>
      </c>
      <c r="S52" s="444" t="s">
        <v>786</v>
      </c>
      <c r="T52" s="429" t="s">
        <v>547</v>
      </c>
      <c r="U52" s="429" t="s">
        <v>548</v>
      </c>
      <c r="V52" s="429" t="s">
        <v>549</v>
      </c>
      <c r="W52" s="482" t="s">
        <v>1187</v>
      </c>
      <c r="X52" s="431" t="s">
        <v>546</v>
      </c>
      <c r="Y52" s="427" t="s">
        <v>647</v>
      </c>
      <c r="Z52" s="427" t="s">
        <v>1186</v>
      </c>
      <c r="AA52" s="431" t="s">
        <v>60</v>
      </c>
    </row>
    <row r="53" spans="1:29" s="2" customFormat="1" ht="66" x14ac:dyDescent="0.25">
      <c r="A53" s="503"/>
      <c r="B53" s="431">
        <f>IFERROR(LOOKUP(2,1/ISNUMBER(SEARCH('[96]Kode Barang'!$I$2:$I$44,I53)),'[96]Kode Barang'!$B$2:$B$44),"")</f>
        <v>1</v>
      </c>
      <c r="C53" s="431">
        <f>IFERROR(LOOKUP(2,1/ISNUMBER(SEARCH('[96]Kode Barang'!$I$2:$I$44,I53)),'[96]Kode Barang'!$C$2:$C$44),"")</f>
        <v>1</v>
      </c>
      <c r="D53" s="431">
        <f>IFERROR(LOOKUP(2,1/ISNUMBER(SEARCH('[96]Kode Barang'!$I$2:$I$44,I53)),'[96]Kode Barang'!$D$2:$D$44),"")</f>
        <v>7</v>
      </c>
      <c r="E53" s="431">
        <f>IFERROR(LOOKUP(2,1/ISNUMBER(SEARCH('[96]Kode Barang'!$I$2:$I$44,I53)),'[96]Kode Barang'!$E$2:$E$44),"")</f>
        <v>1</v>
      </c>
      <c r="F53" s="431">
        <f>IFERROR(LOOKUP(2,1/ISNUMBER(SEARCH('[96]Kode Barang'!$I$2:$I$44,I53)),'[96]Kode Barang'!$F$2:$F$44),"")</f>
        <v>1</v>
      </c>
      <c r="G53" s="431">
        <f>IFERROR(LOOKUP(2,1/ISNUMBER(SEARCH('[96]Kode Barang'!$I$2:$I$44,I53)),'[96]Kode Barang'!$G$2:$G$44),"")</f>
        <v>4</v>
      </c>
      <c r="H53" s="431">
        <f>IFERROR(LOOKUP(2,1/ISNUMBER(SEARCH('[96]Kode Barang'!$I$2:$I$44,I53)),'[96]Kode Barang'!$H$2:$H$44),"")</f>
        <v>1</v>
      </c>
      <c r="I53" s="1009" t="s">
        <v>64</v>
      </c>
      <c r="J53" s="481"/>
      <c r="K53" s="481"/>
      <c r="L53" s="443">
        <v>206</v>
      </c>
      <c r="M53" s="443" t="s">
        <v>544</v>
      </c>
      <c r="N53" s="445">
        <v>6800</v>
      </c>
      <c r="O53" s="426">
        <f t="shared" si="6"/>
        <v>1400800</v>
      </c>
      <c r="P53" s="426">
        <v>0</v>
      </c>
      <c r="Q53" s="426">
        <f t="shared" si="7"/>
        <v>1400800</v>
      </c>
      <c r="R53" s="426">
        <f t="shared" si="8"/>
        <v>6800</v>
      </c>
      <c r="S53" s="444" t="s">
        <v>786</v>
      </c>
      <c r="T53" s="429" t="s">
        <v>547</v>
      </c>
      <c r="U53" s="429" t="s">
        <v>548</v>
      </c>
      <c r="V53" s="429" t="s">
        <v>549</v>
      </c>
      <c r="W53" s="482" t="s">
        <v>1187</v>
      </c>
      <c r="X53" s="431" t="s">
        <v>546</v>
      </c>
      <c r="Y53" s="429" t="s">
        <v>900</v>
      </c>
      <c r="Z53" s="427" t="s">
        <v>1186</v>
      </c>
      <c r="AA53" s="431" t="s">
        <v>60</v>
      </c>
    </row>
    <row r="54" spans="1:29" s="2" customFormat="1" ht="27" thickBot="1" x14ac:dyDescent="0.3">
      <c r="A54" s="528"/>
      <c r="B54" s="618">
        <v>1</v>
      </c>
      <c r="C54" s="618">
        <v>1</v>
      </c>
      <c r="D54" s="618">
        <v>7</v>
      </c>
      <c r="E54" s="619">
        <v>1</v>
      </c>
      <c r="F54" s="620" t="s">
        <v>613</v>
      </c>
      <c r="G54" s="621"/>
      <c r="H54" s="621"/>
      <c r="I54" s="622" t="s">
        <v>617</v>
      </c>
      <c r="J54" s="529"/>
      <c r="K54" s="529"/>
      <c r="L54" s="649">
        <f>L55+L228+L264+L267+L303+L319</f>
        <v>659</v>
      </c>
      <c r="M54" s="623"/>
      <c r="N54" s="623"/>
      <c r="O54" s="459">
        <f>O55+O228+O264+O267+O303+O319</f>
        <v>64511000</v>
      </c>
      <c r="P54" s="459"/>
      <c r="Q54" s="459">
        <f>O54+P54</f>
        <v>64511000</v>
      </c>
      <c r="R54" s="459"/>
      <c r="S54" s="624"/>
      <c r="T54" s="530"/>
      <c r="U54" s="530"/>
      <c r="V54" s="530"/>
      <c r="W54" s="531"/>
      <c r="X54" s="520"/>
      <c r="Y54" s="530"/>
      <c r="Z54" s="530"/>
      <c r="AA54" s="532"/>
    </row>
    <row r="55" spans="1:29" s="2" customFormat="1" ht="14.4" thickBot="1" x14ac:dyDescent="0.3">
      <c r="A55" s="533"/>
      <c r="B55" s="409">
        <v>1</v>
      </c>
      <c r="C55" s="409">
        <v>1</v>
      </c>
      <c r="D55" s="409">
        <v>7</v>
      </c>
      <c r="E55" s="410">
        <v>1</v>
      </c>
      <c r="F55" s="534" t="s">
        <v>613</v>
      </c>
      <c r="G55" s="410">
        <v>1</v>
      </c>
      <c r="H55" s="535"/>
      <c r="I55" s="536" t="s">
        <v>618</v>
      </c>
      <c r="J55" s="537"/>
      <c r="K55" s="537"/>
      <c r="L55" s="450">
        <f>SUM(L56:L104)</f>
        <v>393</v>
      </c>
      <c r="M55" s="449"/>
      <c r="N55" s="449"/>
      <c r="O55" s="436">
        <f>SUM(O56:O227)</f>
        <v>24467700</v>
      </c>
      <c r="P55" s="436"/>
      <c r="Q55" s="585">
        <f>O55-P55</f>
        <v>24467700</v>
      </c>
      <c r="R55" s="436"/>
      <c r="S55" s="476"/>
      <c r="T55" s="471"/>
      <c r="U55" s="471"/>
      <c r="V55" s="471"/>
      <c r="W55" s="497"/>
      <c r="X55" s="498"/>
      <c r="Y55" s="471"/>
      <c r="Z55" s="471"/>
      <c r="AA55" s="475"/>
    </row>
    <row r="56" spans="1:29" s="975" customFormat="1" ht="52.8" x14ac:dyDescent="0.25">
      <c r="A56" s="463"/>
      <c r="B56" s="431">
        <f>IFERROR(LOOKUP(2,1/ISNUMBER(SEARCH('[96]Kode Barang'!$I$2:$I$44,I56)),'[96]Kode Barang'!$B$2:$B$44),"")</f>
        <v>1</v>
      </c>
      <c r="C56" s="431">
        <f>IFERROR(LOOKUP(2,1/ISNUMBER(SEARCH('[96]Kode Barang'!$I$2:$I$44,I56)),'[96]Kode Barang'!$C$2:$C$44),"")</f>
        <v>1</v>
      </c>
      <c r="D56" s="431">
        <f>IFERROR(LOOKUP(2,1/ISNUMBER(SEARCH('[96]Kode Barang'!$I$2:$I$44,I56)),'[96]Kode Barang'!$D$2:$D$44),"")</f>
        <v>7</v>
      </c>
      <c r="E56" s="431">
        <f>IFERROR(LOOKUP(2,1/ISNUMBER(SEARCH('[96]Kode Barang'!$I$2:$I$44,I56)),'[96]Kode Barang'!$E$2:$E$44),"")</f>
        <v>1</v>
      </c>
      <c r="F56" s="431">
        <f>IFERROR(LOOKUP(2,1/ISNUMBER(SEARCH('[96]Kode Barang'!$I$2:$I$44,I56)),'[96]Kode Barang'!$F$2:$F$44),"")</f>
        <v>3</v>
      </c>
      <c r="G56" s="431">
        <f>IFERROR(LOOKUP(2,1/ISNUMBER(SEARCH('[96]Kode Barang'!$I$2:$I$44,I56)),'[96]Kode Barang'!$G$2:$G$44),"")</f>
        <v>1</v>
      </c>
      <c r="H56" s="431">
        <f>IFERROR(LOOKUP(2,1/ISNUMBER(SEARCH('[96]Kode Barang'!$I$2:$I$44,I56)),'[96]Kode Barang'!$H$2:$H$44),"")</f>
        <v>11</v>
      </c>
      <c r="I56" s="630" t="s">
        <v>902</v>
      </c>
      <c r="J56" s="467"/>
      <c r="K56" s="468"/>
      <c r="L56" s="983">
        <v>1</v>
      </c>
      <c r="M56" s="448" t="s">
        <v>933</v>
      </c>
      <c r="N56" s="547">
        <v>23600</v>
      </c>
      <c r="O56" s="426">
        <f t="shared" ref="O56:O87" si="9">L56*N56</f>
        <v>23600</v>
      </c>
      <c r="P56" s="426"/>
      <c r="Q56" s="426">
        <f t="shared" ref="Q56:Q87" si="10">O56+P56</f>
        <v>23600</v>
      </c>
      <c r="R56" s="426">
        <f t="shared" ref="R56:R87" si="11">Q56/L56</f>
        <v>23600</v>
      </c>
      <c r="S56" s="437" t="s">
        <v>928</v>
      </c>
      <c r="T56" s="429" t="s">
        <v>675</v>
      </c>
      <c r="U56" s="427" t="s">
        <v>519</v>
      </c>
      <c r="V56" s="429" t="s">
        <v>562</v>
      </c>
      <c r="W56" s="482" t="s">
        <v>927</v>
      </c>
      <c r="X56" s="448" t="s">
        <v>624</v>
      </c>
      <c r="Y56" s="429" t="s">
        <v>929</v>
      </c>
      <c r="Z56" s="429" t="s">
        <v>934</v>
      </c>
      <c r="AA56" s="448" t="s">
        <v>923</v>
      </c>
    </row>
    <row r="57" spans="1:29" s="2" customFormat="1" ht="52.8" x14ac:dyDescent="0.25">
      <c r="A57" s="463"/>
      <c r="B57" s="431">
        <f>IFERROR(LOOKUP(2,1/ISNUMBER(SEARCH('[96]Kode Barang'!$I$2:$I$44,I57)),'[96]Kode Barang'!$B$2:$B$44),"")</f>
        <v>1</v>
      </c>
      <c r="C57" s="431">
        <f>IFERROR(LOOKUP(2,1/ISNUMBER(SEARCH('[96]Kode Barang'!$I$2:$I$44,I57)),'[96]Kode Barang'!$C$2:$C$44),"")</f>
        <v>1</v>
      </c>
      <c r="D57" s="431">
        <f>IFERROR(LOOKUP(2,1/ISNUMBER(SEARCH('[96]Kode Barang'!$I$2:$I$44,I57)),'[96]Kode Barang'!$D$2:$D$44),"")</f>
        <v>7</v>
      </c>
      <c r="E57" s="431">
        <f>IFERROR(LOOKUP(2,1/ISNUMBER(SEARCH('[96]Kode Barang'!$I$2:$I$44,I57)),'[96]Kode Barang'!$E$2:$E$44),"")</f>
        <v>1</v>
      </c>
      <c r="F57" s="431">
        <f>IFERROR(LOOKUP(2,1/ISNUMBER(SEARCH('[96]Kode Barang'!$I$2:$I$44,I57)),'[96]Kode Barang'!$F$2:$F$44),"")</f>
        <v>3</v>
      </c>
      <c r="G57" s="431">
        <f>IFERROR(LOOKUP(2,1/ISNUMBER(SEARCH('[96]Kode Barang'!$I$2:$I$44,I57)),'[96]Kode Barang'!$G$2:$G$44),"")</f>
        <v>1</v>
      </c>
      <c r="H57" s="431">
        <f>IFERROR(LOOKUP(2,1/ISNUMBER(SEARCH('[96]Kode Barang'!$I$2:$I$44,I57)),'[96]Kode Barang'!$H$2:$H$44),"")</f>
        <v>6</v>
      </c>
      <c r="I57" s="643" t="s">
        <v>3</v>
      </c>
      <c r="J57" s="545"/>
      <c r="K57" s="483"/>
      <c r="L57" s="546">
        <v>13</v>
      </c>
      <c r="M57" s="540" t="s">
        <v>18</v>
      </c>
      <c r="N57" s="547">
        <v>6000</v>
      </c>
      <c r="O57" s="426">
        <f t="shared" si="9"/>
        <v>78000</v>
      </c>
      <c r="P57" s="426"/>
      <c r="Q57" s="426">
        <f t="shared" si="10"/>
        <v>78000</v>
      </c>
      <c r="R57" s="426">
        <f t="shared" si="11"/>
        <v>6000</v>
      </c>
      <c r="S57" s="437" t="s">
        <v>928</v>
      </c>
      <c r="T57" s="429" t="s">
        <v>675</v>
      </c>
      <c r="U57" s="427" t="s">
        <v>519</v>
      </c>
      <c r="V57" s="429" t="s">
        <v>562</v>
      </c>
      <c r="W57" s="482" t="s">
        <v>927</v>
      </c>
      <c r="X57" s="448" t="s">
        <v>624</v>
      </c>
      <c r="Y57" s="429" t="s">
        <v>929</v>
      </c>
      <c r="Z57" s="429" t="s">
        <v>934</v>
      </c>
      <c r="AA57" s="448" t="s">
        <v>923</v>
      </c>
      <c r="AC57" s="973"/>
    </row>
    <row r="58" spans="1:29" s="2" customFormat="1" ht="52.8" x14ac:dyDescent="0.25">
      <c r="A58" s="463"/>
      <c r="B58" s="431">
        <f>IFERROR(LOOKUP(2,1/ISNUMBER(SEARCH('[96]Kode Barang'!$I$2:$I$44,I58)),'[96]Kode Barang'!$B$2:$B$44),"")</f>
        <v>1</v>
      </c>
      <c r="C58" s="431">
        <f>IFERROR(LOOKUP(2,1/ISNUMBER(SEARCH('[96]Kode Barang'!$I$2:$I$44,I58)),'[96]Kode Barang'!$C$2:$C$44),"")</f>
        <v>1</v>
      </c>
      <c r="D58" s="431">
        <f>IFERROR(LOOKUP(2,1/ISNUMBER(SEARCH('[96]Kode Barang'!$I$2:$I$44,I58)),'[96]Kode Barang'!$D$2:$D$44),"")</f>
        <v>7</v>
      </c>
      <c r="E58" s="431">
        <f>IFERROR(LOOKUP(2,1/ISNUMBER(SEARCH('[96]Kode Barang'!$I$2:$I$44,I58)),'[96]Kode Barang'!$E$2:$E$44),"")</f>
        <v>1</v>
      </c>
      <c r="F58" s="431">
        <f>IFERROR(LOOKUP(2,1/ISNUMBER(SEARCH('[96]Kode Barang'!$I$2:$I$44,I58)),'[96]Kode Barang'!$F$2:$F$44),"")</f>
        <v>3</v>
      </c>
      <c r="G58" s="431">
        <f>IFERROR(LOOKUP(2,1/ISNUMBER(SEARCH('[96]Kode Barang'!$I$2:$I$44,I58)),'[96]Kode Barang'!$G$2:$G$44),"")</f>
        <v>1</v>
      </c>
      <c r="H58" s="431">
        <f>IFERROR(LOOKUP(2,1/ISNUMBER(SEARCH('[96]Kode Barang'!$I$2:$I$44,I58)),'[96]Kode Barang'!$H$2:$H$44),"")</f>
        <v>6</v>
      </c>
      <c r="I58" s="643" t="s">
        <v>884</v>
      </c>
      <c r="J58" s="545"/>
      <c r="K58" s="483"/>
      <c r="L58" s="546">
        <v>16</v>
      </c>
      <c r="M58" s="540" t="s">
        <v>18</v>
      </c>
      <c r="N58" s="547">
        <v>3600</v>
      </c>
      <c r="O58" s="426">
        <f t="shared" si="9"/>
        <v>57600</v>
      </c>
      <c r="P58" s="426"/>
      <c r="Q58" s="426">
        <f t="shared" si="10"/>
        <v>57600</v>
      </c>
      <c r="R58" s="426">
        <f t="shared" si="11"/>
        <v>3600</v>
      </c>
      <c r="S58" s="437" t="s">
        <v>928</v>
      </c>
      <c r="T58" s="429" t="s">
        <v>675</v>
      </c>
      <c r="U58" s="427" t="s">
        <v>519</v>
      </c>
      <c r="V58" s="429" t="s">
        <v>562</v>
      </c>
      <c r="W58" s="482" t="s">
        <v>927</v>
      </c>
      <c r="X58" s="448" t="s">
        <v>624</v>
      </c>
      <c r="Y58" s="429" t="s">
        <v>929</v>
      </c>
      <c r="Z58" s="429" t="s">
        <v>934</v>
      </c>
      <c r="AA58" s="448" t="s">
        <v>923</v>
      </c>
      <c r="AC58" s="973"/>
    </row>
    <row r="59" spans="1:29" s="2" customFormat="1" ht="52.8" x14ac:dyDescent="0.25">
      <c r="A59" s="463"/>
      <c r="B59" s="431">
        <f>IFERROR(LOOKUP(2,1/ISNUMBER(SEARCH('[96]Kode Barang'!$I$2:$I$44,I59)),'[96]Kode Barang'!$B$2:$B$44),"")</f>
        <v>1</v>
      </c>
      <c r="C59" s="431">
        <f>IFERROR(LOOKUP(2,1/ISNUMBER(SEARCH('[96]Kode Barang'!$I$2:$I$44,I59)),'[96]Kode Barang'!$C$2:$C$44),"")</f>
        <v>1</v>
      </c>
      <c r="D59" s="431">
        <f>IFERROR(LOOKUP(2,1/ISNUMBER(SEARCH('[96]Kode Barang'!$I$2:$I$44,I59)),'[96]Kode Barang'!$D$2:$D$44),"")</f>
        <v>7</v>
      </c>
      <c r="E59" s="431">
        <f>IFERROR(LOOKUP(2,1/ISNUMBER(SEARCH('[96]Kode Barang'!$I$2:$I$44,I59)),'[96]Kode Barang'!$E$2:$E$44),"")</f>
        <v>1</v>
      </c>
      <c r="F59" s="431">
        <f>IFERROR(LOOKUP(2,1/ISNUMBER(SEARCH('[96]Kode Barang'!$I$2:$I$44,I59)),'[96]Kode Barang'!$F$2:$F$44),"")</f>
        <v>3</v>
      </c>
      <c r="G59" s="431">
        <f>IFERROR(LOOKUP(2,1/ISNUMBER(SEARCH('[96]Kode Barang'!$I$2:$I$44,I59)),'[96]Kode Barang'!$G$2:$G$44),"")</f>
        <v>1</v>
      </c>
      <c r="H59" s="431">
        <f>IFERROR(LOOKUP(2,1/ISNUMBER(SEARCH('[96]Kode Barang'!$I$2:$I$44,I59)),'[96]Kode Barang'!$H$2:$H$44),"")</f>
        <v>6</v>
      </c>
      <c r="I59" s="643" t="s">
        <v>931</v>
      </c>
      <c r="J59" s="545"/>
      <c r="K59" s="483"/>
      <c r="L59" s="546">
        <v>1</v>
      </c>
      <c r="M59" s="540" t="s">
        <v>18</v>
      </c>
      <c r="N59" s="547">
        <v>35200</v>
      </c>
      <c r="O59" s="426">
        <f t="shared" si="9"/>
        <v>35200</v>
      </c>
      <c r="P59" s="426"/>
      <c r="Q59" s="426">
        <f t="shared" si="10"/>
        <v>35200</v>
      </c>
      <c r="R59" s="426">
        <f t="shared" si="11"/>
        <v>35200</v>
      </c>
      <c r="S59" s="437" t="s">
        <v>928</v>
      </c>
      <c r="T59" s="429" t="s">
        <v>675</v>
      </c>
      <c r="U59" s="427" t="s">
        <v>519</v>
      </c>
      <c r="V59" s="429" t="s">
        <v>562</v>
      </c>
      <c r="W59" s="482" t="s">
        <v>927</v>
      </c>
      <c r="X59" s="448" t="s">
        <v>624</v>
      </c>
      <c r="Y59" s="429" t="s">
        <v>929</v>
      </c>
      <c r="Z59" s="429" t="s">
        <v>934</v>
      </c>
      <c r="AA59" s="448" t="s">
        <v>923</v>
      </c>
      <c r="AC59" s="973"/>
    </row>
    <row r="60" spans="1:29" s="2" customFormat="1" ht="52.8" x14ac:dyDescent="0.25">
      <c r="A60" s="463"/>
      <c r="B60" s="431">
        <f>IFERROR(LOOKUP(2,1/ISNUMBER(SEARCH('[96]Kode Barang'!$I$2:$I$44,I60)),'[96]Kode Barang'!$B$2:$B$44),"")</f>
        <v>1</v>
      </c>
      <c r="C60" s="431">
        <f>IFERROR(LOOKUP(2,1/ISNUMBER(SEARCH('[96]Kode Barang'!$I$2:$I$44,I60)),'[96]Kode Barang'!$C$2:$C$44),"")</f>
        <v>1</v>
      </c>
      <c r="D60" s="431">
        <f>IFERROR(LOOKUP(2,1/ISNUMBER(SEARCH('[96]Kode Barang'!$I$2:$I$44,I60)),'[96]Kode Barang'!$D$2:$D$44),"")</f>
        <v>7</v>
      </c>
      <c r="E60" s="431">
        <f>IFERROR(LOOKUP(2,1/ISNUMBER(SEARCH('[96]Kode Barang'!$I$2:$I$44,I60)),'[96]Kode Barang'!$E$2:$E$44),"")</f>
        <v>1</v>
      </c>
      <c r="F60" s="431">
        <f>IFERROR(LOOKUP(2,1/ISNUMBER(SEARCH('[96]Kode Barang'!$I$2:$I$44,I60)),'[96]Kode Barang'!$F$2:$F$44),"")</f>
        <v>3</v>
      </c>
      <c r="G60" s="431">
        <f>IFERROR(LOOKUP(2,1/ISNUMBER(SEARCH('[96]Kode Barang'!$I$2:$I$44,I60)),'[96]Kode Barang'!$G$2:$G$44),"")</f>
        <v>1</v>
      </c>
      <c r="H60" s="431">
        <f>IFERROR(LOOKUP(2,1/ISNUMBER(SEARCH('[96]Kode Barang'!$I$2:$I$44,I60)),'[96]Kode Barang'!$H$2:$H$44),"")</f>
        <v>6</v>
      </c>
      <c r="I60" s="643" t="s">
        <v>932</v>
      </c>
      <c r="J60" s="632"/>
      <c r="K60" s="483"/>
      <c r="L60" s="546">
        <v>2</v>
      </c>
      <c r="M60" s="540" t="s">
        <v>18</v>
      </c>
      <c r="N60" s="547">
        <v>17700</v>
      </c>
      <c r="O60" s="426">
        <f t="shared" si="9"/>
        <v>35400</v>
      </c>
      <c r="P60" s="426"/>
      <c r="Q60" s="426">
        <f t="shared" si="10"/>
        <v>35400</v>
      </c>
      <c r="R60" s="426">
        <f t="shared" si="11"/>
        <v>17700</v>
      </c>
      <c r="S60" s="437" t="s">
        <v>928</v>
      </c>
      <c r="T60" s="429" t="s">
        <v>675</v>
      </c>
      <c r="U60" s="427" t="s">
        <v>519</v>
      </c>
      <c r="V60" s="429" t="s">
        <v>562</v>
      </c>
      <c r="W60" s="482" t="s">
        <v>927</v>
      </c>
      <c r="X60" s="448" t="s">
        <v>624</v>
      </c>
      <c r="Y60" s="429" t="s">
        <v>929</v>
      </c>
      <c r="Z60" s="429" t="s">
        <v>934</v>
      </c>
      <c r="AA60" s="448" t="s">
        <v>923</v>
      </c>
      <c r="AC60" s="973"/>
    </row>
    <row r="61" spans="1:29" s="975" customFormat="1" ht="52.8" x14ac:dyDescent="0.25">
      <c r="A61" s="463"/>
      <c r="B61" s="431">
        <f>IFERROR(LOOKUP(2,1/ISNUMBER(SEARCH('[96]Kode Barang'!$I$2:$I$44,I61)),'[96]Kode Barang'!$B$2:$B$44),"")</f>
        <v>1</v>
      </c>
      <c r="C61" s="431">
        <f>IFERROR(LOOKUP(2,1/ISNUMBER(SEARCH('[96]Kode Barang'!$I$2:$I$44,I61)),'[96]Kode Barang'!$C$2:$C$44),"")</f>
        <v>1</v>
      </c>
      <c r="D61" s="431">
        <f>IFERROR(LOOKUP(2,1/ISNUMBER(SEARCH('[96]Kode Barang'!$I$2:$I$44,I61)),'[96]Kode Barang'!$D$2:$D$44),"")</f>
        <v>7</v>
      </c>
      <c r="E61" s="431">
        <f>IFERROR(LOOKUP(2,1/ISNUMBER(SEARCH('[96]Kode Barang'!$I$2:$I$44,I61)),'[96]Kode Barang'!$E$2:$E$44),"")</f>
        <v>1</v>
      </c>
      <c r="F61" s="431">
        <f>IFERROR(LOOKUP(2,1/ISNUMBER(SEARCH('[96]Kode Barang'!$I$2:$I$44,I61)),'[96]Kode Barang'!$F$2:$F$44),"")</f>
        <v>3</v>
      </c>
      <c r="G61" s="431">
        <f>IFERROR(LOOKUP(2,1/ISNUMBER(SEARCH('[96]Kode Barang'!$I$2:$I$44,I61)),'[96]Kode Barang'!$G$2:$G$44),"")</f>
        <v>1</v>
      </c>
      <c r="H61" s="431">
        <f>IFERROR(LOOKUP(2,1/ISNUMBER(SEARCH('[96]Kode Barang'!$I$2:$I$44,I61)),'[96]Kode Barang'!$H$2:$H$44),"")</f>
        <v>11</v>
      </c>
      <c r="I61" s="630" t="s">
        <v>902</v>
      </c>
      <c r="J61" s="467"/>
      <c r="K61" s="468"/>
      <c r="L61" s="983">
        <v>3</v>
      </c>
      <c r="M61" s="448" t="s">
        <v>933</v>
      </c>
      <c r="N61" s="547">
        <v>23600</v>
      </c>
      <c r="O61" s="426">
        <f t="shared" si="9"/>
        <v>70800</v>
      </c>
      <c r="P61" s="426"/>
      <c r="Q61" s="426">
        <f t="shared" si="10"/>
        <v>70800</v>
      </c>
      <c r="R61" s="426">
        <f t="shared" si="11"/>
        <v>23600</v>
      </c>
      <c r="S61" s="437" t="s">
        <v>928</v>
      </c>
      <c r="T61" s="429" t="s">
        <v>675</v>
      </c>
      <c r="U61" s="427" t="s">
        <v>519</v>
      </c>
      <c r="V61" s="429" t="s">
        <v>562</v>
      </c>
      <c r="W61" s="482" t="s">
        <v>952</v>
      </c>
      <c r="X61" s="448" t="s">
        <v>624</v>
      </c>
      <c r="Y61" s="429" t="s">
        <v>929</v>
      </c>
      <c r="Z61" s="429" t="s">
        <v>953</v>
      </c>
      <c r="AA61" s="448" t="s">
        <v>923</v>
      </c>
    </row>
    <row r="62" spans="1:29" s="2" customFormat="1" ht="52.8" x14ac:dyDescent="0.25">
      <c r="A62" s="463"/>
      <c r="B62" s="431">
        <f>IFERROR(LOOKUP(2,1/ISNUMBER(SEARCH('[96]Kode Barang'!$I$2:$I$44,I62)),'[96]Kode Barang'!$B$2:$B$44),"")</f>
        <v>1</v>
      </c>
      <c r="C62" s="431">
        <f>IFERROR(LOOKUP(2,1/ISNUMBER(SEARCH('[96]Kode Barang'!$I$2:$I$44,I62)),'[96]Kode Barang'!$C$2:$C$44),"")</f>
        <v>1</v>
      </c>
      <c r="D62" s="431">
        <f>IFERROR(LOOKUP(2,1/ISNUMBER(SEARCH('[96]Kode Barang'!$I$2:$I$44,I62)),'[96]Kode Barang'!$D$2:$D$44),"")</f>
        <v>7</v>
      </c>
      <c r="E62" s="431">
        <f>IFERROR(LOOKUP(2,1/ISNUMBER(SEARCH('[96]Kode Barang'!$I$2:$I$44,I62)),'[96]Kode Barang'!$E$2:$E$44),"")</f>
        <v>1</v>
      </c>
      <c r="F62" s="431">
        <f>IFERROR(LOOKUP(2,1/ISNUMBER(SEARCH('[96]Kode Barang'!$I$2:$I$44,I62)),'[96]Kode Barang'!$F$2:$F$44),"")</f>
        <v>3</v>
      </c>
      <c r="G62" s="431">
        <f>IFERROR(LOOKUP(2,1/ISNUMBER(SEARCH('[96]Kode Barang'!$I$2:$I$44,I62)),'[96]Kode Barang'!$G$2:$G$44),"")</f>
        <v>1</v>
      </c>
      <c r="H62" s="431">
        <f>IFERROR(LOOKUP(2,1/ISNUMBER(SEARCH('[96]Kode Barang'!$I$2:$I$44,I62)),'[96]Kode Barang'!$H$2:$H$44),"")</f>
        <v>6</v>
      </c>
      <c r="I62" s="643" t="s">
        <v>3</v>
      </c>
      <c r="J62" s="545"/>
      <c r="K62" s="483"/>
      <c r="L62" s="546">
        <v>19</v>
      </c>
      <c r="M62" s="540" t="s">
        <v>18</v>
      </c>
      <c r="N62" s="547">
        <v>6000</v>
      </c>
      <c r="O62" s="426">
        <f t="shared" si="9"/>
        <v>114000</v>
      </c>
      <c r="P62" s="426"/>
      <c r="Q62" s="426">
        <f t="shared" si="10"/>
        <v>114000</v>
      </c>
      <c r="R62" s="426">
        <f t="shared" si="11"/>
        <v>6000</v>
      </c>
      <c r="S62" s="437" t="s">
        <v>928</v>
      </c>
      <c r="T62" s="429" t="s">
        <v>675</v>
      </c>
      <c r="U62" s="427" t="s">
        <v>519</v>
      </c>
      <c r="V62" s="429" t="s">
        <v>562</v>
      </c>
      <c r="W62" s="482" t="s">
        <v>952</v>
      </c>
      <c r="X62" s="448" t="s">
        <v>624</v>
      </c>
      <c r="Y62" s="429" t="s">
        <v>929</v>
      </c>
      <c r="Z62" s="429" t="s">
        <v>953</v>
      </c>
      <c r="AA62" s="448" t="s">
        <v>923</v>
      </c>
      <c r="AC62" s="973"/>
    </row>
    <row r="63" spans="1:29" s="2" customFormat="1" ht="52.8" x14ac:dyDescent="0.25">
      <c r="A63" s="463"/>
      <c r="B63" s="431">
        <f>IFERROR(LOOKUP(2,1/ISNUMBER(SEARCH('[96]Kode Barang'!$I$2:$I$44,I63)),'[96]Kode Barang'!$B$2:$B$44),"")</f>
        <v>1</v>
      </c>
      <c r="C63" s="431">
        <f>IFERROR(LOOKUP(2,1/ISNUMBER(SEARCH('[96]Kode Barang'!$I$2:$I$44,I63)),'[96]Kode Barang'!$C$2:$C$44),"")</f>
        <v>1</v>
      </c>
      <c r="D63" s="431">
        <f>IFERROR(LOOKUP(2,1/ISNUMBER(SEARCH('[96]Kode Barang'!$I$2:$I$44,I63)),'[96]Kode Barang'!$D$2:$D$44),"")</f>
        <v>7</v>
      </c>
      <c r="E63" s="431">
        <f>IFERROR(LOOKUP(2,1/ISNUMBER(SEARCH('[96]Kode Barang'!$I$2:$I$44,I63)),'[96]Kode Barang'!$E$2:$E$44),"")</f>
        <v>1</v>
      </c>
      <c r="F63" s="431">
        <f>IFERROR(LOOKUP(2,1/ISNUMBER(SEARCH('[96]Kode Barang'!$I$2:$I$44,I63)),'[96]Kode Barang'!$F$2:$F$44),"")</f>
        <v>3</v>
      </c>
      <c r="G63" s="431">
        <f>IFERROR(LOOKUP(2,1/ISNUMBER(SEARCH('[96]Kode Barang'!$I$2:$I$44,I63)),'[96]Kode Barang'!$G$2:$G$44),"")</f>
        <v>1</v>
      </c>
      <c r="H63" s="431">
        <f>IFERROR(LOOKUP(2,1/ISNUMBER(SEARCH('[96]Kode Barang'!$I$2:$I$44,I63)),'[96]Kode Barang'!$H$2:$H$44),"")</f>
        <v>6</v>
      </c>
      <c r="I63" s="643" t="s">
        <v>884</v>
      </c>
      <c r="J63" s="545"/>
      <c r="K63" s="483"/>
      <c r="L63" s="546">
        <v>13</v>
      </c>
      <c r="M63" s="540" t="s">
        <v>18</v>
      </c>
      <c r="N63" s="547">
        <v>3600</v>
      </c>
      <c r="O63" s="426">
        <f t="shared" si="9"/>
        <v>46800</v>
      </c>
      <c r="P63" s="426"/>
      <c r="Q63" s="426">
        <f t="shared" si="10"/>
        <v>46800</v>
      </c>
      <c r="R63" s="426">
        <f t="shared" si="11"/>
        <v>3600</v>
      </c>
      <c r="S63" s="437" t="s">
        <v>928</v>
      </c>
      <c r="T63" s="429" t="s">
        <v>675</v>
      </c>
      <c r="U63" s="427" t="s">
        <v>519</v>
      </c>
      <c r="V63" s="429" t="s">
        <v>562</v>
      </c>
      <c r="W63" s="482" t="s">
        <v>952</v>
      </c>
      <c r="X63" s="448" t="s">
        <v>624</v>
      </c>
      <c r="Y63" s="429" t="s">
        <v>929</v>
      </c>
      <c r="Z63" s="429" t="s">
        <v>953</v>
      </c>
      <c r="AA63" s="448" t="s">
        <v>923</v>
      </c>
      <c r="AC63" s="973"/>
    </row>
    <row r="64" spans="1:29" s="2" customFormat="1" ht="52.8" x14ac:dyDescent="0.25">
      <c r="A64" s="463"/>
      <c r="B64" s="431">
        <f>IFERROR(LOOKUP(2,1/ISNUMBER(SEARCH('[96]Kode Barang'!$I$2:$I$44,I64)),'[96]Kode Barang'!$B$2:$B$44),"")</f>
        <v>1</v>
      </c>
      <c r="C64" s="431">
        <f>IFERROR(LOOKUP(2,1/ISNUMBER(SEARCH('[96]Kode Barang'!$I$2:$I$44,I64)),'[96]Kode Barang'!$C$2:$C$44),"")</f>
        <v>1</v>
      </c>
      <c r="D64" s="431">
        <f>IFERROR(LOOKUP(2,1/ISNUMBER(SEARCH('[96]Kode Barang'!$I$2:$I$44,I64)),'[96]Kode Barang'!$D$2:$D$44),"")</f>
        <v>7</v>
      </c>
      <c r="E64" s="431">
        <f>IFERROR(LOOKUP(2,1/ISNUMBER(SEARCH('[96]Kode Barang'!$I$2:$I$44,I64)),'[96]Kode Barang'!$E$2:$E$44),"")</f>
        <v>1</v>
      </c>
      <c r="F64" s="431">
        <f>IFERROR(LOOKUP(2,1/ISNUMBER(SEARCH('[96]Kode Barang'!$I$2:$I$44,I64)),'[96]Kode Barang'!$F$2:$F$44),"")</f>
        <v>3</v>
      </c>
      <c r="G64" s="431">
        <f>IFERROR(LOOKUP(2,1/ISNUMBER(SEARCH('[96]Kode Barang'!$I$2:$I$44,I64)),'[96]Kode Barang'!$G$2:$G$44),"")</f>
        <v>1</v>
      </c>
      <c r="H64" s="431">
        <f>IFERROR(LOOKUP(2,1/ISNUMBER(SEARCH('[96]Kode Barang'!$I$2:$I$44,I64)),'[96]Kode Barang'!$H$2:$H$44),"")</f>
        <v>6</v>
      </c>
      <c r="I64" s="643" t="s">
        <v>931</v>
      </c>
      <c r="J64" s="545"/>
      <c r="K64" s="483"/>
      <c r="L64" s="546">
        <v>4</v>
      </c>
      <c r="M64" s="540" t="s">
        <v>18</v>
      </c>
      <c r="N64" s="547">
        <v>35200</v>
      </c>
      <c r="O64" s="426">
        <f t="shared" si="9"/>
        <v>140800</v>
      </c>
      <c r="P64" s="426"/>
      <c r="Q64" s="426">
        <f t="shared" si="10"/>
        <v>140800</v>
      </c>
      <c r="R64" s="426">
        <f t="shared" si="11"/>
        <v>35200</v>
      </c>
      <c r="S64" s="437" t="s">
        <v>928</v>
      </c>
      <c r="T64" s="429" t="s">
        <v>675</v>
      </c>
      <c r="U64" s="427" t="s">
        <v>519</v>
      </c>
      <c r="V64" s="429" t="s">
        <v>562</v>
      </c>
      <c r="W64" s="482" t="s">
        <v>952</v>
      </c>
      <c r="X64" s="448" t="s">
        <v>624</v>
      </c>
      <c r="Y64" s="429" t="s">
        <v>929</v>
      </c>
      <c r="Z64" s="429" t="s">
        <v>953</v>
      </c>
      <c r="AA64" s="448" t="s">
        <v>923</v>
      </c>
      <c r="AC64" s="973"/>
    </row>
    <row r="65" spans="1:29" s="2" customFormat="1" ht="52.8" x14ac:dyDescent="0.25">
      <c r="A65" s="463"/>
      <c r="B65" s="431">
        <f>IFERROR(LOOKUP(2,1/ISNUMBER(SEARCH('[96]Kode Barang'!$I$2:$I$44,I65)),'[96]Kode Barang'!$B$2:$B$44),"")</f>
        <v>1</v>
      </c>
      <c r="C65" s="431">
        <f>IFERROR(LOOKUP(2,1/ISNUMBER(SEARCH('[96]Kode Barang'!$I$2:$I$44,I65)),'[96]Kode Barang'!$C$2:$C$44),"")</f>
        <v>1</v>
      </c>
      <c r="D65" s="431">
        <f>IFERROR(LOOKUP(2,1/ISNUMBER(SEARCH('[96]Kode Barang'!$I$2:$I$44,I65)),'[96]Kode Barang'!$D$2:$D$44),"")</f>
        <v>7</v>
      </c>
      <c r="E65" s="431">
        <f>IFERROR(LOOKUP(2,1/ISNUMBER(SEARCH('[96]Kode Barang'!$I$2:$I$44,I65)),'[96]Kode Barang'!$E$2:$E$44),"")</f>
        <v>1</v>
      </c>
      <c r="F65" s="431">
        <f>IFERROR(LOOKUP(2,1/ISNUMBER(SEARCH('[96]Kode Barang'!$I$2:$I$44,I65)),'[96]Kode Barang'!$F$2:$F$44),"")</f>
        <v>3</v>
      </c>
      <c r="G65" s="431">
        <f>IFERROR(LOOKUP(2,1/ISNUMBER(SEARCH('[96]Kode Barang'!$I$2:$I$44,I65)),'[96]Kode Barang'!$G$2:$G$44),"")</f>
        <v>1</v>
      </c>
      <c r="H65" s="431">
        <f>IFERROR(LOOKUP(2,1/ISNUMBER(SEARCH('[96]Kode Barang'!$I$2:$I$44,I65)),'[96]Kode Barang'!$H$2:$H$44),"")</f>
        <v>6</v>
      </c>
      <c r="I65" s="643" t="s">
        <v>932</v>
      </c>
      <c r="J65" s="632"/>
      <c r="K65" s="483"/>
      <c r="L65" s="546">
        <v>2</v>
      </c>
      <c r="M65" s="540" t="s">
        <v>18</v>
      </c>
      <c r="N65" s="547">
        <v>17700</v>
      </c>
      <c r="O65" s="426">
        <f t="shared" si="9"/>
        <v>35400</v>
      </c>
      <c r="P65" s="426"/>
      <c r="Q65" s="426">
        <f t="shared" si="10"/>
        <v>35400</v>
      </c>
      <c r="R65" s="426">
        <f t="shared" si="11"/>
        <v>17700</v>
      </c>
      <c r="S65" s="437" t="s">
        <v>928</v>
      </c>
      <c r="T65" s="429" t="s">
        <v>675</v>
      </c>
      <c r="U65" s="427" t="s">
        <v>519</v>
      </c>
      <c r="V65" s="429" t="s">
        <v>562</v>
      </c>
      <c r="W65" s="482" t="s">
        <v>952</v>
      </c>
      <c r="X65" s="448" t="s">
        <v>624</v>
      </c>
      <c r="Y65" s="429" t="s">
        <v>929</v>
      </c>
      <c r="Z65" s="429" t="s">
        <v>953</v>
      </c>
      <c r="AA65" s="448" t="s">
        <v>923</v>
      </c>
      <c r="AC65" s="973"/>
    </row>
    <row r="66" spans="1:29" s="2" customFormat="1" ht="52.8" x14ac:dyDescent="0.25">
      <c r="A66" s="463"/>
      <c r="B66" s="431">
        <f>IFERROR(LOOKUP(2,1/ISNUMBER(SEARCH('[96]Kode Barang'!$I$2:$I$44,I66)),'[96]Kode Barang'!$B$2:$B$44),"")</f>
        <v>1</v>
      </c>
      <c r="C66" s="431">
        <f>IFERROR(LOOKUP(2,1/ISNUMBER(SEARCH('[96]Kode Barang'!$I$2:$I$44,I66)),'[96]Kode Barang'!$C$2:$C$44),"")</f>
        <v>1</v>
      </c>
      <c r="D66" s="431">
        <f>IFERROR(LOOKUP(2,1/ISNUMBER(SEARCH('[96]Kode Barang'!$I$2:$I$44,I66)),'[96]Kode Barang'!$D$2:$D$44),"")</f>
        <v>7</v>
      </c>
      <c r="E66" s="431">
        <f>IFERROR(LOOKUP(2,1/ISNUMBER(SEARCH('[96]Kode Barang'!$I$2:$I$44,I66)),'[96]Kode Barang'!$E$2:$E$44),"")</f>
        <v>1</v>
      </c>
      <c r="F66" s="431">
        <f>IFERROR(LOOKUP(2,1/ISNUMBER(SEARCH('[96]Kode Barang'!$I$2:$I$44,I66)),'[96]Kode Barang'!$F$2:$F$44),"")</f>
        <v>3</v>
      </c>
      <c r="G66" s="431">
        <f>IFERROR(LOOKUP(2,1/ISNUMBER(SEARCH('[96]Kode Barang'!$I$2:$I$44,I66)),'[96]Kode Barang'!$G$2:$G$44),"")</f>
        <v>1</v>
      </c>
      <c r="H66" s="431">
        <f>IFERROR(LOOKUP(2,1/ISNUMBER(SEARCH('[96]Kode Barang'!$I$2:$I$44,I66)),'[96]Kode Barang'!$H$2:$H$44),"")</f>
        <v>11</v>
      </c>
      <c r="I66" s="630" t="s">
        <v>902</v>
      </c>
      <c r="J66" s="467"/>
      <c r="K66" s="468"/>
      <c r="L66" s="983">
        <v>2</v>
      </c>
      <c r="M66" s="448" t="s">
        <v>933</v>
      </c>
      <c r="N66" s="547">
        <v>23600</v>
      </c>
      <c r="O66" s="426">
        <f t="shared" si="9"/>
        <v>47200</v>
      </c>
      <c r="P66" s="426"/>
      <c r="Q66" s="426">
        <f t="shared" si="10"/>
        <v>47200</v>
      </c>
      <c r="R66" s="426">
        <f t="shared" si="11"/>
        <v>23600</v>
      </c>
      <c r="S66" s="437" t="s">
        <v>928</v>
      </c>
      <c r="T66" s="429" t="s">
        <v>675</v>
      </c>
      <c r="U66" s="427" t="s">
        <v>519</v>
      </c>
      <c r="V66" s="429" t="s">
        <v>562</v>
      </c>
      <c r="W66" s="482" t="s">
        <v>956</v>
      </c>
      <c r="X66" s="448" t="s">
        <v>624</v>
      </c>
      <c r="Y66" s="429" t="s">
        <v>929</v>
      </c>
      <c r="Z66" s="429" t="s">
        <v>957</v>
      </c>
      <c r="AA66" s="448" t="s">
        <v>923</v>
      </c>
      <c r="AC66" s="973"/>
    </row>
    <row r="67" spans="1:29" s="2" customFormat="1" ht="52.8" x14ac:dyDescent="0.25">
      <c r="A67" s="463"/>
      <c r="B67" s="431">
        <f>IFERROR(LOOKUP(2,1/ISNUMBER(SEARCH('[96]Kode Barang'!$I$2:$I$44,I67)),'[96]Kode Barang'!$B$2:$B$44),"")</f>
        <v>1</v>
      </c>
      <c r="C67" s="431">
        <f>IFERROR(LOOKUP(2,1/ISNUMBER(SEARCH('[96]Kode Barang'!$I$2:$I$44,I67)),'[96]Kode Barang'!$C$2:$C$44),"")</f>
        <v>1</v>
      </c>
      <c r="D67" s="431">
        <f>IFERROR(LOOKUP(2,1/ISNUMBER(SEARCH('[96]Kode Barang'!$I$2:$I$44,I67)),'[96]Kode Barang'!$D$2:$D$44),"")</f>
        <v>7</v>
      </c>
      <c r="E67" s="431">
        <f>IFERROR(LOOKUP(2,1/ISNUMBER(SEARCH('[96]Kode Barang'!$I$2:$I$44,I67)),'[96]Kode Barang'!$E$2:$E$44),"")</f>
        <v>1</v>
      </c>
      <c r="F67" s="431">
        <f>IFERROR(LOOKUP(2,1/ISNUMBER(SEARCH('[96]Kode Barang'!$I$2:$I$44,I67)),'[96]Kode Barang'!$F$2:$F$44),"")</f>
        <v>3</v>
      </c>
      <c r="G67" s="431">
        <f>IFERROR(LOOKUP(2,1/ISNUMBER(SEARCH('[96]Kode Barang'!$I$2:$I$44,I67)),'[96]Kode Barang'!$G$2:$G$44),"")</f>
        <v>1</v>
      </c>
      <c r="H67" s="431">
        <f>IFERROR(LOOKUP(2,1/ISNUMBER(SEARCH('[96]Kode Barang'!$I$2:$I$44,I67)),'[96]Kode Barang'!$H$2:$H$44),"")</f>
        <v>6</v>
      </c>
      <c r="I67" s="643" t="s">
        <v>3</v>
      </c>
      <c r="J67" s="545"/>
      <c r="K67" s="483"/>
      <c r="L67" s="546">
        <v>10</v>
      </c>
      <c r="M67" s="540" t="s">
        <v>18</v>
      </c>
      <c r="N67" s="547">
        <v>6000</v>
      </c>
      <c r="O67" s="426">
        <f t="shared" si="9"/>
        <v>60000</v>
      </c>
      <c r="P67" s="426"/>
      <c r="Q67" s="426">
        <f t="shared" si="10"/>
        <v>60000</v>
      </c>
      <c r="R67" s="426">
        <f t="shared" si="11"/>
        <v>6000</v>
      </c>
      <c r="S67" s="437" t="s">
        <v>928</v>
      </c>
      <c r="T67" s="429" t="s">
        <v>675</v>
      </c>
      <c r="U67" s="427" t="s">
        <v>519</v>
      </c>
      <c r="V67" s="429" t="s">
        <v>562</v>
      </c>
      <c r="W67" s="482" t="s">
        <v>956</v>
      </c>
      <c r="X67" s="448" t="s">
        <v>624</v>
      </c>
      <c r="Y67" s="429" t="s">
        <v>929</v>
      </c>
      <c r="Z67" s="429" t="s">
        <v>957</v>
      </c>
      <c r="AA67" s="448" t="s">
        <v>923</v>
      </c>
      <c r="AC67" s="973"/>
    </row>
    <row r="68" spans="1:29" s="2" customFormat="1" ht="52.8" x14ac:dyDescent="0.25">
      <c r="A68" s="463"/>
      <c r="B68" s="431">
        <f>IFERROR(LOOKUP(2,1/ISNUMBER(SEARCH('[96]Kode Barang'!$I$2:$I$44,I68)),'[96]Kode Barang'!$B$2:$B$44),"")</f>
        <v>1</v>
      </c>
      <c r="C68" s="431">
        <f>IFERROR(LOOKUP(2,1/ISNUMBER(SEARCH('[96]Kode Barang'!$I$2:$I$44,I68)),'[96]Kode Barang'!$C$2:$C$44),"")</f>
        <v>1</v>
      </c>
      <c r="D68" s="431">
        <f>IFERROR(LOOKUP(2,1/ISNUMBER(SEARCH('[96]Kode Barang'!$I$2:$I$44,I68)),'[96]Kode Barang'!$D$2:$D$44),"")</f>
        <v>7</v>
      </c>
      <c r="E68" s="431">
        <f>IFERROR(LOOKUP(2,1/ISNUMBER(SEARCH('[96]Kode Barang'!$I$2:$I$44,I68)),'[96]Kode Barang'!$E$2:$E$44),"")</f>
        <v>1</v>
      </c>
      <c r="F68" s="431">
        <f>IFERROR(LOOKUP(2,1/ISNUMBER(SEARCH('[96]Kode Barang'!$I$2:$I$44,I68)),'[96]Kode Barang'!$F$2:$F$44),"")</f>
        <v>3</v>
      </c>
      <c r="G68" s="431">
        <f>IFERROR(LOOKUP(2,1/ISNUMBER(SEARCH('[96]Kode Barang'!$I$2:$I$44,I68)),'[96]Kode Barang'!$G$2:$G$44),"")</f>
        <v>1</v>
      </c>
      <c r="H68" s="431">
        <f>IFERROR(LOOKUP(2,1/ISNUMBER(SEARCH('[96]Kode Barang'!$I$2:$I$44,I68)),'[96]Kode Barang'!$H$2:$H$44),"")</f>
        <v>6</v>
      </c>
      <c r="I68" s="643" t="s">
        <v>884</v>
      </c>
      <c r="J68" s="545"/>
      <c r="K68" s="483"/>
      <c r="L68" s="546">
        <v>20</v>
      </c>
      <c r="M68" s="540" t="s">
        <v>18</v>
      </c>
      <c r="N68" s="547">
        <v>3600</v>
      </c>
      <c r="O68" s="426">
        <f t="shared" si="9"/>
        <v>72000</v>
      </c>
      <c r="P68" s="426"/>
      <c r="Q68" s="426">
        <f t="shared" si="10"/>
        <v>72000</v>
      </c>
      <c r="R68" s="426">
        <f t="shared" si="11"/>
        <v>3600</v>
      </c>
      <c r="S68" s="437" t="s">
        <v>928</v>
      </c>
      <c r="T68" s="429" t="s">
        <v>675</v>
      </c>
      <c r="U68" s="427" t="s">
        <v>519</v>
      </c>
      <c r="V68" s="429" t="s">
        <v>562</v>
      </c>
      <c r="W68" s="482" t="s">
        <v>956</v>
      </c>
      <c r="X68" s="448" t="s">
        <v>624</v>
      </c>
      <c r="Y68" s="429" t="s">
        <v>929</v>
      </c>
      <c r="Z68" s="429" t="s">
        <v>957</v>
      </c>
      <c r="AA68" s="448" t="s">
        <v>923</v>
      </c>
      <c r="AC68" s="973"/>
    </row>
    <row r="69" spans="1:29" s="2" customFormat="1" ht="52.8" x14ac:dyDescent="0.25">
      <c r="A69" s="463"/>
      <c r="B69" s="431">
        <f>IFERROR(LOOKUP(2,1/ISNUMBER(SEARCH('[96]Kode Barang'!$I$2:$I$44,I69)),'[96]Kode Barang'!$B$2:$B$44),"")</f>
        <v>1</v>
      </c>
      <c r="C69" s="431">
        <f>IFERROR(LOOKUP(2,1/ISNUMBER(SEARCH('[96]Kode Barang'!$I$2:$I$44,I69)),'[96]Kode Barang'!$C$2:$C$44),"")</f>
        <v>1</v>
      </c>
      <c r="D69" s="431">
        <f>IFERROR(LOOKUP(2,1/ISNUMBER(SEARCH('[96]Kode Barang'!$I$2:$I$44,I69)),'[96]Kode Barang'!$D$2:$D$44),"")</f>
        <v>7</v>
      </c>
      <c r="E69" s="431">
        <f>IFERROR(LOOKUP(2,1/ISNUMBER(SEARCH('[96]Kode Barang'!$I$2:$I$44,I69)),'[96]Kode Barang'!$E$2:$E$44),"")</f>
        <v>1</v>
      </c>
      <c r="F69" s="431">
        <f>IFERROR(LOOKUP(2,1/ISNUMBER(SEARCH('[96]Kode Barang'!$I$2:$I$44,I69)),'[96]Kode Barang'!$F$2:$F$44),"")</f>
        <v>3</v>
      </c>
      <c r="G69" s="431">
        <f>IFERROR(LOOKUP(2,1/ISNUMBER(SEARCH('[96]Kode Barang'!$I$2:$I$44,I69)),'[96]Kode Barang'!$G$2:$G$44),"")</f>
        <v>1</v>
      </c>
      <c r="H69" s="431">
        <f>IFERROR(LOOKUP(2,1/ISNUMBER(SEARCH('[96]Kode Barang'!$I$2:$I$44,I69)),'[96]Kode Barang'!$H$2:$H$44),"")</f>
        <v>6</v>
      </c>
      <c r="I69" s="643" t="s">
        <v>931</v>
      </c>
      <c r="J69" s="545"/>
      <c r="K69" s="483"/>
      <c r="L69" s="546">
        <v>4</v>
      </c>
      <c r="M69" s="540" t="s">
        <v>18</v>
      </c>
      <c r="N69" s="547">
        <v>35200</v>
      </c>
      <c r="O69" s="426">
        <f t="shared" si="9"/>
        <v>140800</v>
      </c>
      <c r="P69" s="426"/>
      <c r="Q69" s="426">
        <f t="shared" si="10"/>
        <v>140800</v>
      </c>
      <c r="R69" s="426">
        <f t="shared" si="11"/>
        <v>35200</v>
      </c>
      <c r="S69" s="437" t="s">
        <v>928</v>
      </c>
      <c r="T69" s="429" t="s">
        <v>675</v>
      </c>
      <c r="U69" s="427" t="s">
        <v>519</v>
      </c>
      <c r="V69" s="429" t="s">
        <v>562</v>
      </c>
      <c r="W69" s="482" t="s">
        <v>956</v>
      </c>
      <c r="X69" s="448" t="s">
        <v>624</v>
      </c>
      <c r="Y69" s="429" t="s">
        <v>929</v>
      </c>
      <c r="Z69" s="429" t="s">
        <v>957</v>
      </c>
      <c r="AA69" s="448" t="s">
        <v>923</v>
      </c>
      <c r="AC69" s="973"/>
    </row>
    <row r="70" spans="1:29" s="2" customFormat="1" ht="52.8" x14ac:dyDescent="0.25">
      <c r="A70" s="463"/>
      <c r="B70" s="431">
        <f>IFERROR(LOOKUP(2,1/ISNUMBER(SEARCH('[96]Kode Barang'!$I$2:$I$44,I70)),'[96]Kode Barang'!$B$2:$B$44),"")</f>
        <v>1</v>
      </c>
      <c r="C70" s="431">
        <f>IFERROR(LOOKUP(2,1/ISNUMBER(SEARCH('[96]Kode Barang'!$I$2:$I$44,I70)),'[96]Kode Barang'!$C$2:$C$44),"")</f>
        <v>1</v>
      </c>
      <c r="D70" s="431">
        <f>IFERROR(LOOKUP(2,1/ISNUMBER(SEARCH('[96]Kode Barang'!$I$2:$I$44,I70)),'[96]Kode Barang'!$D$2:$D$44),"")</f>
        <v>7</v>
      </c>
      <c r="E70" s="431">
        <f>IFERROR(LOOKUP(2,1/ISNUMBER(SEARCH('[96]Kode Barang'!$I$2:$I$44,I70)),'[96]Kode Barang'!$E$2:$E$44),"")</f>
        <v>1</v>
      </c>
      <c r="F70" s="431">
        <f>IFERROR(LOOKUP(2,1/ISNUMBER(SEARCH('[96]Kode Barang'!$I$2:$I$44,I70)),'[96]Kode Barang'!$F$2:$F$44),"")</f>
        <v>3</v>
      </c>
      <c r="G70" s="431">
        <f>IFERROR(LOOKUP(2,1/ISNUMBER(SEARCH('[96]Kode Barang'!$I$2:$I$44,I70)),'[96]Kode Barang'!$G$2:$G$44),"")</f>
        <v>1</v>
      </c>
      <c r="H70" s="431">
        <f>IFERROR(LOOKUP(2,1/ISNUMBER(SEARCH('[96]Kode Barang'!$I$2:$I$44,I70)),'[96]Kode Barang'!$H$2:$H$44),"")</f>
        <v>6</v>
      </c>
      <c r="I70" s="643" t="s">
        <v>932</v>
      </c>
      <c r="J70" s="632"/>
      <c r="K70" s="483"/>
      <c r="L70" s="546">
        <v>1</v>
      </c>
      <c r="M70" s="540" t="s">
        <v>18</v>
      </c>
      <c r="N70" s="547">
        <v>17700</v>
      </c>
      <c r="O70" s="426">
        <f t="shared" si="9"/>
        <v>17700</v>
      </c>
      <c r="P70" s="426"/>
      <c r="Q70" s="426">
        <f t="shared" si="10"/>
        <v>17700</v>
      </c>
      <c r="R70" s="426">
        <f t="shared" si="11"/>
        <v>17700</v>
      </c>
      <c r="S70" s="437" t="s">
        <v>928</v>
      </c>
      <c r="T70" s="429" t="s">
        <v>675</v>
      </c>
      <c r="U70" s="427" t="s">
        <v>519</v>
      </c>
      <c r="V70" s="429" t="s">
        <v>562</v>
      </c>
      <c r="W70" s="482" t="s">
        <v>956</v>
      </c>
      <c r="X70" s="448" t="s">
        <v>624</v>
      </c>
      <c r="Y70" s="429" t="s">
        <v>929</v>
      </c>
      <c r="Z70" s="429" t="s">
        <v>957</v>
      </c>
      <c r="AA70" s="448" t="s">
        <v>923</v>
      </c>
      <c r="AC70" s="973"/>
    </row>
    <row r="71" spans="1:29" s="975" customFormat="1" ht="52.8" x14ac:dyDescent="0.25">
      <c r="A71" s="463"/>
      <c r="B71" s="431">
        <f>IFERROR(LOOKUP(2,1/ISNUMBER(SEARCH('[96]Kode Barang'!$I$2:$I$44,I71)),'[96]Kode Barang'!$B$2:$B$44),"")</f>
        <v>1</v>
      </c>
      <c r="C71" s="431">
        <f>IFERROR(LOOKUP(2,1/ISNUMBER(SEARCH('[96]Kode Barang'!$I$2:$I$44,I71)),'[96]Kode Barang'!$C$2:$C$44),"")</f>
        <v>1</v>
      </c>
      <c r="D71" s="431">
        <f>IFERROR(LOOKUP(2,1/ISNUMBER(SEARCH('[96]Kode Barang'!$I$2:$I$44,I71)),'[96]Kode Barang'!$D$2:$D$44),"")</f>
        <v>7</v>
      </c>
      <c r="E71" s="431">
        <f>IFERROR(LOOKUP(2,1/ISNUMBER(SEARCH('[96]Kode Barang'!$I$2:$I$44,I71)),'[96]Kode Barang'!$E$2:$E$44),"")</f>
        <v>1</v>
      </c>
      <c r="F71" s="431">
        <f>IFERROR(LOOKUP(2,1/ISNUMBER(SEARCH('[96]Kode Barang'!$I$2:$I$44,I71)),'[96]Kode Barang'!$F$2:$F$44),"")</f>
        <v>3</v>
      </c>
      <c r="G71" s="431">
        <f>IFERROR(LOOKUP(2,1/ISNUMBER(SEARCH('[96]Kode Barang'!$I$2:$I$44,I71)),'[96]Kode Barang'!$G$2:$G$44),"")</f>
        <v>1</v>
      </c>
      <c r="H71" s="431">
        <f>IFERROR(LOOKUP(2,1/ISNUMBER(SEARCH('[96]Kode Barang'!$I$2:$I$44,I71)),'[96]Kode Barang'!$H$2:$H$44),"")</f>
        <v>11</v>
      </c>
      <c r="I71" s="630" t="s">
        <v>902</v>
      </c>
      <c r="J71" s="467"/>
      <c r="K71" s="468"/>
      <c r="L71" s="983">
        <v>3</v>
      </c>
      <c r="M71" s="448" t="s">
        <v>933</v>
      </c>
      <c r="N71" s="547">
        <v>23600</v>
      </c>
      <c r="O71" s="426">
        <f t="shared" si="9"/>
        <v>70800</v>
      </c>
      <c r="P71" s="426"/>
      <c r="Q71" s="426">
        <f t="shared" si="10"/>
        <v>70800</v>
      </c>
      <c r="R71" s="426">
        <f t="shared" si="11"/>
        <v>23600</v>
      </c>
      <c r="S71" s="437" t="s">
        <v>928</v>
      </c>
      <c r="T71" s="429" t="s">
        <v>675</v>
      </c>
      <c r="U71" s="427" t="s">
        <v>519</v>
      </c>
      <c r="V71" s="429" t="s">
        <v>562</v>
      </c>
      <c r="W71" s="482" t="s">
        <v>964</v>
      </c>
      <c r="X71" s="448" t="s">
        <v>624</v>
      </c>
      <c r="Y71" s="429" t="s">
        <v>929</v>
      </c>
      <c r="Z71" s="429" t="s">
        <v>966</v>
      </c>
      <c r="AA71" s="448" t="s">
        <v>923</v>
      </c>
    </row>
    <row r="72" spans="1:29" s="2" customFormat="1" ht="52.8" x14ac:dyDescent="0.25">
      <c r="A72" s="463"/>
      <c r="B72" s="431">
        <f>IFERROR(LOOKUP(2,1/ISNUMBER(SEARCH('[96]Kode Barang'!$I$2:$I$44,I72)),'[96]Kode Barang'!$B$2:$B$44),"")</f>
        <v>1</v>
      </c>
      <c r="C72" s="431">
        <f>IFERROR(LOOKUP(2,1/ISNUMBER(SEARCH('[96]Kode Barang'!$I$2:$I$44,I72)),'[96]Kode Barang'!$C$2:$C$44),"")</f>
        <v>1</v>
      </c>
      <c r="D72" s="431">
        <f>IFERROR(LOOKUP(2,1/ISNUMBER(SEARCH('[96]Kode Barang'!$I$2:$I$44,I72)),'[96]Kode Barang'!$D$2:$D$44),"")</f>
        <v>7</v>
      </c>
      <c r="E72" s="431">
        <f>IFERROR(LOOKUP(2,1/ISNUMBER(SEARCH('[96]Kode Barang'!$I$2:$I$44,I72)),'[96]Kode Barang'!$E$2:$E$44),"")</f>
        <v>1</v>
      </c>
      <c r="F72" s="431">
        <f>IFERROR(LOOKUP(2,1/ISNUMBER(SEARCH('[96]Kode Barang'!$I$2:$I$44,I72)),'[96]Kode Barang'!$F$2:$F$44),"")</f>
        <v>3</v>
      </c>
      <c r="G72" s="431">
        <f>IFERROR(LOOKUP(2,1/ISNUMBER(SEARCH('[96]Kode Barang'!$I$2:$I$44,I72)),'[96]Kode Barang'!$G$2:$G$44),"")</f>
        <v>1</v>
      </c>
      <c r="H72" s="431">
        <f>IFERROR(LOOKUP(2,1/ISNUMBER(SEARCH('[96]Kode Barang'!$I$2:$I$44,I72)),'[96]Kode Barang'!$H$2:$H$44),"")</f>
        <v>6</v>
      </c>
      <c r="I72" s="643" t="s">
        <v>3</v>
      </c>
      <c r="J72" s="545"/>
      <c r="K72" s="483"/>
      <c r="L72" s="546">
        <v>12</v>
      </c>
      <c r="M72" s="540" t="s">
        <v>18</v>
      </c>
      <c r="N72" s="547">
        <v>6000</v>
      </c>
      <c r="O72" s="426">
        <f t="shared" si="9"/>
        <v>72000</v>
      </c>
      <c r="P72" s="426"/>
      <c r="Q72" s="426">
        <f t="shared" si="10"/>
        <v>72000</v>
      </c>
      <c r="R72" s="426">
        <f t="shared" si="11"/>
        <v>6000</v>
      </c>
      <c r="S72" s="437" t="s">
        <v>928</v>
      </c>
      <c r="T72" s="429" t="s">
        <v>675</v>
      </c>
      <c r="U72" s="427" t="s">
        <v>519</v>
      </c>
      <c r="V72" s="429" t="s">
        <v>562</v>
      </c>
      <c r="W72" s="482" t="s">
        <v>964</v>
      </c>
      <c r="X72" s="448" t="s">
        <v>624</v>
      </c>
      <c r="Y72" s="429" t="s">
        <v>929</v>
      </c>
      <c r="Z72" s="429" t="s">
        <v>966</v>
      </c>
      <c r="AA72" s="448" t="s">
        <v>923</v>
      </c>
      <c r="AC72" s="973"/>
    </row>
    <row r="73" spans="1:29" s="2" customFormat="1" ht="52.8" x14ac:dyDescent="0.25">
      <c r="A73" s="463"/>
      <c r="B73" s="431">
        <f>IFERROR(LOOKUP(2,1/ISNUMBER(SEARCH('[96]Kode Barang'!$I$2:$I$44,I73)),'[96]Kode Barang'!$B$2:$B$44),"")</f>
        <v>1</v>
      </c>
      <c r="C73" s="431">
        <f>IFERROR(LOOKUP(2,1/ISNUMBER(SEARCH('[96]Kode Barang'!$I$2:$I$44,I73)),'[96]Kode Barang'!$C$2:$C$44),"")</f>
        <v>1</v>
      </c>
      <c r="D73" s="431">
        <f>IFERROR(LOOKUP(2,1/ISNUMBER(SEARCH('[96]Kode Barang'!$I$2:$I$44,I73)),'[96]Kode Barang'!$D$2:$D$44),"")</f>
        <v>7</v>
      </c>
      <c r="E73" s="431">
        <f>IFERROR(LOOKUP(2,1/ISNUMBER(SEARCH('[96]Kode Barang'!$I$2:$I$44,I73)),'[96]Kode Barang'!$E$2:$E$44),"")</f>
        <v>1</v>
      </c>
      <c r="F73" s="431">
        <f>IFERROR(LOOKUP(2,1/ISNUMBER(SEARCH('[96]Kode Barang'!$I$2:$I$44,I73)),'[96]Kode Barang'!$F$2:$F$44),"")</f>
        <v>3</v>
      </c>
      <c r="G73" s="431">
        <f>IFERROR(LOOKUP(2,1/ISNUMBER(SEARCH('[96]Kode Barang'!$I$2:$I$44,I73)),'[96]Kode Barang'!$G$2:$G$44),"")</f>
        <v>1</v>
      </c>
      <c r="H73" s="431">
        <f>IFERROR(LOOKUP(2,1/ISNUMBER(SEARCH('[96]Kode Barang'!$I$2:$I$44,I73)),'[96]Kode Barang'!$H$2:$H$44),"")</f>
        <v>6</v>
      </c>
      <c r="I73" s="643" t="s">
        <v>884</v>
      </c>
      <c r="J73" s="545"/>
      <c r="K73" s="483"/>
      <c r="L73" s="546">
        <v>23</v>
      </c>
      <c r="M73" s="540" t="s">
        <v>18</v>
      </c>
      <c r="N73" s="547">
        <v>3600</v>
      </c>
      <c r="O73" s="426">
        <f t="shared" si="9"/>
        <v>82800</v>
      </c>
      <c r="P73" s="426"/>
      <c r="Q73" s="426">
        <f t="shared" si="10"/>
        <v>82800</v>
      </c>
      <c r="R73" s="426">
        <f t="shared" si="11"/>
        <v>3600</v>
      </c>
      <c r="S73" s="437" t="s">
        <v>928</v>
      </c>
      <c r="T73" s="429" t="s">
        <v>675</v>
      </c>
      <c r="U73" s="427" t="s">
        <v>519</v>
      </c>
      <c r="V73" s="429" t="s">
        <v>562</v>
      </c>
      <c r="W73" s="482" t="s">
        <v>964</v>
      </c>
      <c r="X73" s="448" t="s">
        <v>624</v>
      </c>
      <c r="Y73" s="429" t="s">
        <v>929</v>
      </c>
      <c r="Z73" s="429" t="s">
        <v>966</v>
      </c>
      <c r="AA73" s="448" t="s">
        <v>923</v>
      </c>
      <c r="AC73" s="973"/>
    </row>
    <row r="74" spans="1:29" s="2" customFormat="1" ht="52.8" x14ac:dyDescent="0.25">
      <c r="A74" s="463"/>
      <c r="B74" s="431">
        <f>IFERROR(LOOKUP(2,1/ISNUMBER(SEARCH('[96]Kode Barang'!$I$2:$I$44,I74)),'[96]Kode Barang'!$B$2:$B$44),"")</f>
        <v>1</v>
      </c>
      <c r="C74" s="431">
        <f>IFERROR(LOOKUP(2,1/ISNUMBER(SEARCH('[96]Kode Barang'!$I$2:$I$44,I74)),'[96]Kode Barang'!$C$2:$C$44),"")</f>
        <v>1</v>
      </c>
      <c r="D74" s="431">
        <f>IFERROR(LOOKUP(2,1/ISNUMBER(SEARCH('[96]Kode Barang'!$I$2:$I$44,I74)),'[96]Kode Barang'!$D$2:$D$44),"")</f>
        <v>7</v>
      </c>
      <c r="E74" s="431">
        <f>IFERROR(LOOKUP(2,1/ISNUMBER(SEARCH('[96]Kode Barang'!$I$2:$I$44,I74)),'[96]Kode Barang'!$E$2:$E$44),"")</f>
        <v>1</v>
      </c>
      <c r="F74" s="431">
        <f>IFERROR(LOOKUP(2,1/ISNUMBER(SEARCH('[96]Kode Barang'!$I$2:$I$44,I74)),'[96]Kode Barang'!$F$2:$F$44),"")</f>
        <v>3</v>
      </c>
      <c r="G74" s="431">
        <f>IFERROR(LOOKUP(2,1/ISNUMBER(SEARCH('[96]Kode Barang'!$I$2:$I$44,I74)),'[96]Kode Barang'!$G$2:$G$44),"")</f>
        <v>1</v>
      </c>
      <c r="H74" s="431">
        <f>IFERROR(LOOKUP(2,1/ISNUMBER(SEARCH('[96]Kode Barang'!$I$2:$I$44,I74)),'[96]Kode Barang'!$H$2:$H$44),"")</f>
        <v>6</v>
      </c>
      <c r="I74" s="643" t="s">
        <v>931</v>
      </c>
      <c r="J74" s="545"/>
      <c r="K74" s="483"/>
      <c r="L74" s="546">
        <v>3</v>
      </c>
      <c r="M74" s="540" t="s">
        <v>18</v>
      </c>
      <c r="N74" s="547">
        <v>35200</v>
      </c>
      <c r="O74" s="426">
        <f t="shared" si="9"/>
        <v>105600</v>
      </c>
      <c r="P74" s="426"/>
      <c r="Q74" s="426">
        <f t="shared" si="10"/>
        <v>105600</v>
      </c>
      <c r="R74" s="426">
        <f t="shared" si="11"/>
        <v>35200</v>
      </c>
      <c r="S74" s="437" t="s">
        <v>928</v>
      </c>
      <c r="T74" s="429" t="s">
        <v>675</v>
      </c>
      <c r="U74" s="427" t="s">
        <v>519</v>
      </c>
      <c r="V74" s="429" t="s">
        <v>562</v>
      </c>
      <c r="W74" s="482" t="s">
        <v>964</v>
      </c>
      <c r="X74" s="448" t="s">
        <v>624</v>
      </c>
      <c r="Y74" s="429" t="s">
        <v>929</v>
      </c>
      <c r="Z74" s="429" t="s">
        <v>966</v>
      </c>
      <c r="AA74" s="448" t="s">
        <v>923</v>
      </c>
      <c r="AC74" s="973"/>
    </row>
    <row r="75" spans="1:29" s="2" customFormat="1" ht="52.8" x14ac:dyDescent="0.25">
      <c r="A75" s="463"/>
      <c r="B75" s="431">
        <f>IFERROR(LOOKUP(2,1/ISNUMBER(SEARCH('[96]Kode Barang'!$I$2:$I$44,I75)),'[96]Kode Barang'!$B$2:$B$44),"")</f>
        <v>1</v>
      </c>
      <c r="C75" s="431">
        <f>IFERROR(LOOKUP(2,1/ISNUMBER(SEARCH('[96]Kode Barang'!$I$2:$I$44,I75)),'[96]Kode Barang'!$C$2:$C$44),"")</f>
        <v>1</v>
      </c>
      <c r="D75" s="431">
        <f>IFERROR(LOOKUP(2,1/ISNUMBER(SEARCH('[96]Kode Barang'!$I$2:$I$44,I75)),'[96]Kode Barang'!$D$2:$D$44),"")</f>
        <v>7</v>
      </c>
      <c r="E75" s="431">
        <f>IFERROR(LOOKUP(2,1/ISNUMBER(SEARCH('[96]Kode Barang'!$I$2:$I$44,I75)),'[96]Kode Barang'!$E$2:$E$44),"")</f>
        <v>1</v>
      </c>
      <c r="F75" s="431">
        <f>IFERROR(LOOKUP(2,1/ISNUMBER(SEARCH('[96]Kode Barang'!$I$2:$I$44,I75)),'[96]Kode Barang'!$F$2:$F$44),"")</f>
        <v>3</v>
      </c>
      <c r="G75" s="431">
        <f>IFERROR(LOOKUP(2,1/ISNUMBER(SEARCH('[96]Kode Barang'!$I$2:$I$44,I75)),'[96]Kode Barang'!$G$2:$G$44),"")</f>
        <v>1</v>
      </c>
      <c r="H75" s="431">
        <f>IFERROR(LOOKUP(2,1/ISNUMBER(SEARCH('[96]Kode Barang'!$I$2:$I$44,I75)),'[96]Kode Barang'!$H$2:$H$44),"")</f>
        <v>6</v>
      </c>
      <c r="I75" s="643" t="s">
        <v>932</v>
      </c>
      <c r="J75" s="632"/>
      <c r="K75" s="483"/>
      <c r="L75" s="546">
        <v>3</v>
      </c>
      <c r="M75" s="540" t="s">
        <v>18</v>
      </c>
      <c r="N75" s="547">
        <v>17700</v>
      </c>
      <c r="O75" s="426">
        <f t="shared" si="9"/>
        <v>53100</v>
      </c>
      <c r="P75" s="426"/>
      <c r="Q75" s="426">
        <f t="shared" si="10"/>
        <v>53100</v>
      </c>
      <c r="R75" s="426">
        <f t="shared" si="11"/>
        <v>17700</v>
      </c>
      <c r="S75" s="437" t="s">
        <v>928</v>
      </c>
      <c r="T75" s="429" t="s">
        <v>675</v>
      </c>
      <c r="U75" s="427" t="s">
        <v>519</v>
      </c>
      <c r="V75" s="429" t="s">
        <v>562</v>
      </c>
      <c r="W75" s="482" t="s">
        <v>964</v>
      </c>
      <c r="X75" s="448" t="s">
        <v>624</v>
      </c>
      <c r="Y75" s="429" t="s">
        <v>929</v>
      </c>
      <c r="Z75" s="429" t="s">
        <v>966</v>
      </c>
      <c r="AA75" s="448" t="s">
        <v>923</v>
      </c>
      <c r="AC75" s="973"/>
    </row>
    <row r="76" spans="1:29" s="2" customFormat="1" ht="66" x14ac:dyDescent="0.25">
      <c r="A76" s="463"/>
      <c r="B76" s="431">
        <f>IFERROR(LOOKUP(2,1/ISNUMBER(SEARCH('[96]Kode Barang'!$I$2:$I$44,I76)),'[96]Kode Barang'!$B$2:$B$44),"")</f>
        <v>1</v>
      </c>
      <c r="C76" s="431">
        <f>IFERROR(LOOKUP(2,1/ISNUMBER(SEARCH('[96]Kode Barang'!$I$2:$I$44,I76)),'[96]Kode Barang'!$C$2:$C$44),"")</f>
        <v>1</v>
      </c>
      <c r="D76" s="431">
        <f>IFERROR(LOOKUP(2,1/ISNUMBER(SEARCH('[96]Kode Barang'!$I$2:$I$44,I76)),'[96]Kode Barang'!$D$2:$D$44),"")</f>
        <v>7</v>
      </c>
      <c r="E76" s="431">
        <f>IFERROR(LOOKUP(2,1/ISNUMBER(SEARCH('[96]Kode Barang'!$I$2:$I$44,I76)),'[96]Kode Barang'!$E$2:$E$44),"")</f>
        <v>1</v>
      </c>
      <c r="F76" s="431">
        <f>IFERROR(LOOKUP(2,1/ISNUMBER(SEARCH('[96]Kode Barang'!$I$2:$I$44,I76)),'[96]Kode Barang'!$F$2:$F$44),"")</f>
        <v>3</v>
      </c>
      <c r="G76" s="431">
        <f>IFERROR(LOOKUP(2,1/ISNUMBER(SEARCH('[96]Kode Barang'!$I$2:$I$44,I76)),'[96]Kode Barang'!$G$2:$G$44),"")</f>
        <v>1</v>
      </c>
      <c r="H76" s="431">
        <f>IFERROR(LOOKUP(2,1/ISNUMBER(SEARCH('[96]Kode Barang'!$I$2:$I$44,I76)),'[96]Kode Barang'!$H$2:$H$44),"")</f>
        <v>11</v>
      </c>
      <c r="I76" s="550" t="s">
        <v>592</v>
      </c>
      <c r="J76" s="632"/>
      <c r="K76" s="483"/>
      <c r="L76" s="546">
        <v>2</v>
      </c>
      <c r="M76" s="540" t="s">
        <v>933</v>
      </c>
      <c r="N76" s="547">
        <v>41300</v>
      </c>
      <c r="O76" s="426">
        <f t="shared" si="9"/>
        <v>82600</v>
      </c>
      <c r="P76" s="426"/>
      <c r="Q76" s="426">
        <f t="shared" si="10"/>
        <v>82600</v>
      </c>
      <c r="R76" s="426">
        <f t="shared" si="11"/>
        <v>41300</v>
      </c>
      <c r="S76" s="444" t="s">
        <v>974</v>
      </c>
      <c r="T76" s="470" t="s">
        <v>973</v>
      </c>
      <c r="U76" s="444" t="s">
        <v>977</v>
      </c>
      <c r="V76" s="429" t="s">
        <v>562</v>
      </c>
      <c r="W76" s="482" t="s">
        <v>978</v>
      </c>
      <c r="X76" s="448" t="s">
        <v>624</v>
      </c>
      <c r="Y76" s="429" t="s">
        <v>929</v>
      </c>
      <c r="Z76" s="429" t="s">
        <v>979</v>
      </c>
      <c r="AA76" s="431" t="s">
        <v>980</v>
      </c>
      <c r="AC76" s="973"/>
    </row>
    <row r="77" spans="1:29" s="2" customFormat="1" ht="66" x14ac:dyDescent="0.25">
      <c r="A77" s="463"/>
      <c r="B77" s="431">
        <f>IFERROR(LOOKUP(2,1/ISNUMBER(SEARCH('[96]Kode Barang'!$I$2:$I$44,I77)),'[96]Kode Barang'!$B$2:$B$44),"")</f>
        <v>1</v>
      </c>
      <c r="C77" s="431">
        <f>IFERROR(LOOKUP(2,1/ISNUMBER(SEARCH('[96]Kode Barang'!$I$2:$I$44,I77)),'[96]Kode Barang'!$C$2:$C$44),"")</f>
        <v>1</v>
      </c>
      <c r="D77" s="431">
        <f>IFERROR(LOOKUP(2,1/ISNUMBER(SEARCH('[96]Kode Barang'!$I$2:$I$44,I77)),'[96]Kode Barang'!$D$2:$D$44),"")</f>
        <v>7</v>
      </c>
      <c r="E77" s="431">
        <f>IFERROR(LOOKUP(2,1/ISNUMBER(SEARCH('[96]Kode Barang'!$I$2:$I$44,I77)),'[96]Kode Barang'!$E$2:$E$44),"")</f>
        <v>1</v>
      </c>
      <c r="F77" s="431">
        <f>IFERROR(LOOKUP(2,1/ISNUMBER(SEARCH('[96]Kode Barang'!$I$2:$I$44,I77)),'[96]Kode Barang'!$F$2:$F$44),"")</f>
        <v>3</v>
      </c>
      <c r="G77" s="431">
        <f>IFERROR(LOOKUP(2,1/ISNUMBER(SEARCH('[96]Kode Barang'!$I$2:$I$44,I77)),'[96]Kode Barang'!$G$2:$G$44),"")</f>
        <v>1</v>
      </c>
      <c r="H77" s="431">
        <f>IFERROR(LOOKUP(2,1/ISNUMBER(SEARCH('[96]Kode Barang'!$I$2:$I$44,I77)),'[96]Kode Barang'!$H$2:$H$44),"")</f>
        <v>11</v>
      </c>
      <c r="I77" s="630" t="s">
        <v>902</v>
      </c>
      <c r="J77" s="545"/>
      <c r="K77" s="483"/>
      <c r="L77" s="546">
        <v>1</v>
      </c>
      <c r="M77" s="540" t="s">
        <v>933</v>
      </c>
      <c r="N77" s="547">
        <v>23600</v>
      </c>
      <c r="O77" s="426">
        <f t="shared" si="9"/>
        <v>23600</v>
      </c>
      <c r="P77" s="426"/>
      <c r="Q77" s="426">
        <f t="shared" si="10"/>
        <v>23600</v>
      </c>
      <c r="R77" s="426">
        <f t="shared" si="11"/>
        <v>23600</v>
      </c>
      <c r="S77" s="444" t="s">
        <v>974</v>
      </c>
      <c r="T77" s="470" t="s">
        <v>973</v>
      </c>
      <c r="U77" s="444" t="s">
        <v>977</v>
      </c>
      <c r="V77" s="429" t="s">
        <v>562</v>
      </c>
      <c r="W77" s="482" t="s">
        <v>978</v>
      </c>
      <c r="X77" s="448" t="s">
        <v>624</v>
      </c>
      <c r="Y77" s="429" t="s">
        <v>929</v>
      </c>
      <c r="Z77" s="429" t="s">
        <v>979</v>
      </c>
      <c r="AA77" s="431" t="s">
        <v>980</v>
      </c>
      <c r="AC77" s="973"/>
    </row>
    <row r="78" spans="1:29" s="2" customFormat="1" ht="66" x14ac:dyDescent="0.25">
      <c r="A78" s="463"/>
      <c r="B78" s="431">
        <f>IFERROR(LOOKUP(2,1/ISNUMBER(SEARCH('[96]Kode Barang'!$I$2:$I$44,I78)),'[96]Kode Barang'!$B$2:$B$44),"")</f>
        <v>1</v>
      </c>
      <c r="C78" s="431">
        <f>IFERROR(LOOKUP(2,1/ISNUMBER(SEARCH('[96]Kode Barang'!$I$2:$I$44,I78)),'[96]Kode Barang'!$C$2:$C$44),"")</f>
        <v>1</v>
      </c>
      <c r="D78" s="431">
        <f>IFERROR(LOOKUP(2,1/ISNUMBER(SEARCH('[96]Kode Barang'!$I$2:$I$44,I78)),'[96]Kode Barang'!$D$2:$D$44),"")</f>
        <v>7</v>
      </c>
      <c r="E78" s="431">
        <f>IFERROR(LOOKUP(2,1/ISNUMBER(SEARCH('[96]Kode Barang'!$I$2:$I$44,I78)),'[96]Kode Barang'!$E$2:$E$44),"")</f>
        <v>1</v>
      </c>
      <c r="F78" s="431">
        <f>IFERROR(LOOKUP(2,1/ISNUMBER(SEARCH('[96]Kode Barang'!$I$2:$I$44,I78)),'[96]Kode Barang'!$F$2:$F$44),"")</f>
        <v>3</v>
      </c>
      <c r="G78" s="431">
        <f>IFERROR(LOOKUP(2,1/ISNUMBER(SEARCH('[96]Kode Barang'!$I$2:$I$44,I78)),'[96]Kode Barang'!$G$2:$G$44),"")</f>
        <v>1</v>
      </c>
      <c r="H78" s="431">
        <f>IFERROR(LOOKUP(2,1/ISNUMBER(SEARCH('[96]Kode Barang'!$I$2:$I$44,I78)),'[96]Kode Barang'!$H$2:$H$44),"")</f>
        <v>6</v>
      </c>
      <c r="I78" s="643" t="s">
        <v>3</v>
      </c>
      <c r="J78" s="545"/>
      <c r="K78" s="483"/>
      <c r="L78" s="546">
        <v>6</v>
      </c>
      <c r="M78" s="540" t="s">
        <v>18</v>
      </c>
      <c r="N78" s="547">
        <v>6000</v>
      </c>
      <c r="O78" s="426">
        <f t="shared" si="9"/>
        <v>36000</v>
      </c>
      <c r="P78" s="426"/>
      <c r="Q78" s="426">
        <f t="shared" si="10"/>
        <v>36000</v>
      </c>
      <c r="R78" s="426">
        <f t="shared" si="11"/>
        <v>6000</v>
      </c>
      <c r="S78" s="444" t="s">
        <v>974</v>
      </c>
      <c r="T78" s="470" t="s">
        <v>973</v>
      </c>
      <c r="U78" s="444" t="s">
        <v>977</v>
      </c>
      <c r="V78" s="429" t="s">
        <v>562</v>
      </c>
      <c r="W78" s="482" t="s">
        <v>978</v>
      </c>
      <c r="X78" s="448" t="s">
        <v>624</v>
      </c>
      <c r="Y78" s="429" t="s">
        <v>929</v>
      </c>
      <c r="Z78" s="429" t="s">
        <v>979</v>
      </c>
      <c r="AA78" s="431" t="s">
        <v>980</v>
      </c>
      <c r="AC78" s="973"/>
    </row>
    <row r="79" spans="1:29" s="2" customFormat="1" ht="66" x14ac:dyDescent="0.25">
      <c r="A79" s="463"/>
      <c r="B79" s="431">
        <f>IFERROR(LOOKUP(2,1/ISNUMBER(SEARCH('[96]Kode Barang'!$I$2:$I$44,I79)),'[96]Kode Barang'!$B$2:$B$44),"")</f>
        <v>1</v>
      </c>
      <c r="C79" s="431">
        <f>IFERROR(LOOKUP(2,1/ISNUMBER(SEARCH('[96]Kode Barang'!$I$2:$I$44,I79)),'[96]Kode Barang'!$C$2:$C$44),"")</f>
        <v>1</v>
      </c>
      <c r="D79" s="431">
        <f>IFERROR(LOOKUP(2,1/ISNUMBER(SEARCH('[96]Kode Barang'!$I$2:$I$44,I79)),'[96]Kode Barang'!$D$2:$D$44),"")</f>
        <v>7</v>
      </c>
      <c r="E79" s="431">
        <f>IFERROR(LOOKUP(2,1/ISNUMBER(SEARCH('[96]Kode Barang'!$I$2:$I$44,I79)),'[96]Kode Barang'!$E$2:$E$44),"")</f>
        <v>1</v>
      </c>
      <c r="F79" s="431">
        <f>IFERROR(LOOKUP(2,1/ISNUMBER(SEARCH('[96]Kode Barang'!$I$2:$I$44,I79)),'[96]Kode Barang'!$F$2:$F$44),"")</f>
        <v>3</v>
      </c>
      <c r="G79" s="431">
        <f>IFERROR(LOOKUP(2,1/ISNUMBER(SEARCH('[96]Kode Barang'!$I$2:$I$44,I79)),'[96]Kode Barang'!$G$2:$G$44),"")</f>
        <v>1</v>
      </c>
      <c r="H79" s="431">
        <f>IFERROR(LOOKUP(2,1/ISNUMBER(SEARCH('[96]Kode Barang'!$I$2:$I$44,I79)),'[96]Kode Barang'!$H$2:$H$44),"")</f>
        <v>6</v>
      </c>
      <c r="I79" s="643" t="s">
        <v>884</v>
      </c>
      <c r="J79" s="483"/>
      <c r="K79" s="483"/>
      <c r="L79" s="546">
        <v>6</v>
      </c>
      <c r="M79" s="540" t="s">
        <v>18</v>
      </c>
      <c r="N79" s="547">
        <v>3600</v>
      </c>
      <c r="O79" s="426">
        <f t="shared" si="9"/>
        <v>21600</v>
      </c>
      <c r="P79" s="426"/>
      <c r="Q79" s="426">
        <f t="shared" si="10"/>
        <v>21600</v>
      </c>
      <c r="R79" s="426">
        <f t="shared" si="11"/>
        <v>3600</v>
      </c>
      <c r="S79" s="444" t="s">
        <v>974</v>
      </c>
      <c r="T79" s="470" t="s">
        <v>973</v>
      </c>
      <c r="U79" s="444" t="s">
        <v>977</v>
      </c>
      <c r="V79" s="429" t="s">
        <v>562</v>
      </c>
      <c r="W79" s="482" t="s">
        <v>978</v>
      </c>
      <c r="X79" s="448" t="s">
        <v>624</v>
      </c>
      <c r="Y79" s="429" t="s">
        <v>929</v>
      </c>
      <c r="Z79" s="429" t="s">
        <v>979</v>
      </c>
      <c r="AA79" s="431" t="s">
        <v>980</v>
      </c>
      <c r="AC79" s="973"/>
    </row>
    <row r="80" spans="1:29" s="2" customFormat="1" ht="39.6" x14ac:dyDescent="0.25">
      <c r="A80" s="463"/>
      <c r="B80" s="431">
        <f>IFERROR(LOOKUP(2,1/ISNUMBER(SEARCH('[96]Kode Barang'!$I$2:$I$44,I80)),'[96]Kode Barang'!$B$2:$B$44),"")</f>
        <v>1</v>
      </c>
      <c r="C80" s="431">
        <f>IFERROR(LOOKUP(2,1/ISNUMBER(SEARCH('[96]Kode Barang'!$I$2:$I$44,I80)),'[96]Kode Barang'!$C$2:$C$44),"")</f>
        <v>1</v>
      </c>
      <c r="D80" s="431">
        <f>IFERROR(LOOKUP(2,1/ISNUMBER(SEARCH('[96]Kode Barang'!$I$2:$I$44,I80)),'[96]Kode Barang'!$D$2:$D$44),"")</f>
        <v>7</v>
      </c>
      <c r="E80" s="431">
        <f>IFERROR(LOOKUP(2,1/ISNUMBER(SEARCH('[96]Kode Barang'!$I$2:$I$44,I80)),'[96]Kode Barang'!$E$2:$E$44),"")</f>
        <v>1</v>
      </c>
      <c r="F80" s="431">
        <f>IFERROR(LOOKUP(2,1/ISNUMBER(SEARCH('[96]Kode Barang'!$I$2:$I$44,I80)),'[96]Kode Barang'!$F$2:$F$44),"")</f>
        <v>3</v>
      </c>
      <c r="G80" s="431">
        <f>IFERROR(LOOKUP(2,1/ISNUMBER(SEARCH('[96]Kode Barang'!$I$2:$I$44,I80)),'[96]Kode Barang'!$G$2:$G$44),"")</f>
        <v>1</v>
      </c>
      <c r="H80" s="431">
        <f>IFERROR(LOOKUP(2,1/ISNUMBER(SEARCH('[96]Kode Barang'!$I$2:$I$44,I80)),'[96]Kode Barang'!$H$2:$H$44),"")</f>
        <v>6</v>
      </c>
      <c r="I80" s="997" t="s">
        <v>3</v>
      </c>
      <c r="J80" s="545"/>
      <c r="K80" s="483"/>
      <c r="L80" s="546">
        <v>50</v>
      </c>
      <c r="M80" s="540" t="s">
        <v>18</v>
      </c>
      <c r="N80" s="547">
        <v>6000</v>
      </c>
      <c r="O80" s="426">
        <f t="shared" si="9"/>
        <v>300000</v>
      </c>
      <c r="P80" s="426"/>
      <c r="Q80" s="426">
        <f t="shared" si="10"/>
        <v>300000</v>
      </c>
      <c r="R80" s="426">
        <f t="shared" si="11"/>
        <v>6000</v>
      </c>
      <c r="S80" s="427" t="s">
        <v>573</v>
      </c>
      <c r="T80" s="429" t="s">
        <v>1071</v>
      </c>
      <c r="U80" s="444" t="s">
        <v>519</v>
      </c>
      <c r="V80" s="429" t="s">
        <v>562</v>
      </c>
      <c r="W80" s="482" t="s">
        <v>998</v>
      </c>
      <c r="X80" s="448" t="s">
        <v>624</v>
      </c>
      <c r="Y80" s="429" t="s">
        <v>929</v>
      </c>
      <c r="Z80" s="429" t="s">
        <v>1070</v>
      </c>
      <c r="AA80" s="431" t="s">
        <v>60</v>
      </c>
      <c r="AC80" s="973"/>
    </row>
    <row r="81" spans="1:29" s="2" customFormat="1" ht="66" x14ac:dyDescent="0.25">
      <c r="A81" s="463"/>
      <c r="B81" s="431">
        <f>IFERROR(LOOKUP(2,1/ISNUMBER(SEARCH('[96]Kode Barang'!$I$2:$I$44,I81)),'[96]Kode Barang'!$B$2:$B$44),"")</f>
        <v>1</v>
      </c>
      <c r="C81" s="431">
        <f>IFERROR(LOOKUP(2,1/ISNUMBER(SEARCH('[96]Kode Barang'!$I$2:$I$44,I81)),'[96]Kode Barang'!$C$2:$C$44),"")</f>
        <v>1</v>
      </c>
      <c r="D81" s="431">
        <f>IFERROR(LOOKUP(2,1/ISNUMBER(SEARCH('[96]Kode Barang'!$I$2:$I$44,I81)),'[96]Kode Barang'!$D$2:$D$44),"")</f>
        <v>7</v>
      </c>
      <c r="E81" s="431">
        <f>IFERROR(LOOKUP(2,1/ISNUMBER(SEARCH('[96]Kode Barang'!$I$2:$I$44,I81)),'[96]Kode Barang'!$E$2:$E$44),"")</f>
        <v>1</v>
      </c>
      <c r="F81" s="431">
        <f>IFERROR(LOOKUP(2,1/ISNUMBER(SEARCH('[96]Kode Barang'!$I$2:$I$44,I81)),'[96]Kode Barang'!$F$2:$F$44),"")</f>
        <v>3</v>
      </c>
      <c r="G81" s="431">
        <f>IFERROR(LOOKUP(2,1/ISNUMBER(SEARCH('[96]Kode Barang'!$I$2:$I$44,I81)),'[96]Kode Barang'!$G$2:$G$44),"")</f>
        <v>1</v>
      </c>
      <c r="H81" s="431">
        <f>IFERROR(LOOKUP(2,1/ISNUMBER(SEARCH('[96]Kode Barang'!$I$2:$I$44,I81)),'[96]Kode Barang'!$H$2:$H$44),"")</f>
        <v>11</v>
      </c>
      <c r="I81" s="646" t="s">
        <v>922</v>
      </c>
      <c r="J81" s="483"/>
      <c r="K81" s="483"/>
      <c r="L81" s="546">
        <v>1</v>
      </c>
      <c r="M81" s="540" t="s">
        <v>933</v>
      </c>
      <c r="N81" s="547">
        <v>41300</v>
      </c>
      <c r="O81" s="426">
        <f t="shared" si="9"/>
        <v>41300</v>
      </c>
      <c r="P81" s="426"/>
      <c r="Q81" s="426">
        <f t="shared" si="10"/>
        <v>41300</v>
      </c>
      <c r="R81" s="426">
        <f t="shared" si="11"/>
        <v>41300</v>
      </c>
      <c r="S81" s="987" t="s">
        <v>974</v>
      </c>
      <c r="T81" s="470" t="s">
        <v>973</v>
      </c>
      <c r="U81" s="444" t="s">
        <v>519</v>
      </c>
      <c r="V81" s="429" t="s">
        <v>562</v>
      </c>
      <c r="W81" s="482" t="s">
        <v>989</v>
      </c>
      <c r="X81" s="448" t="s">
        <v>624</v>
      </c>
      <c r="Y81" s="429" t="s">
        <v>929</v>
      </c>
      <c r="Z81" s="429" t="s">
        <v>990</v>
      </c>
      <c r="AA81" s="431" t="s">
        <v>980</v>
      </c>
      <c r="AC81" s="973"/>
    </row>
    <row r="82" spans="1:29" s="2" customFormat="1" ht="66" x14ac:dyDescent="0.25">
      <c r="A82" s="463"/>
      <c r="B82" s="431">
        <f>IFERROR(LOOKUP(2,1/ISNUMBER(SEARCH('[96]Kode Barang'!$I$2:$I$44,I82)),'[96]Kode Barang'!$B$2:$B$44),"")</f>
        <v>1</v>
      </c>
      <c r="C82" s="431">
        <f>IFERROR(LOOKUP(2,1/ISNUMBER(SEARCH('[96]Kode Barang'!$I$2:$I$44,I82)),'[96]Kode Barang'!$C$2:$C$44),"")</f>
        <v>1</v>
      </c>
      <c r="D82" s="431">
        <f>IFERROR(LOOKUP(2,1/ISNUMBER(SEARCH('[96]Kode Barang'!$I$2:$I$44,I82)),'[96]Kode Barang'!$D$2:$D$44),"")</f>
        <v>7</v>
      </c>
      <c r="E82" s="431">
        <f>IFERROR(LOOKUP(2,1/ISNUMBER(SEARCH('[96]Kode Barang'!$I$2:$I$44,I82)),'[96]Kode Barang'!$E$2:$E$44),"")</f>
        <v>1</v>
      </c>
      <c r="F82" s="431">
        <f>IFERROR(LOOKUP(2,1/ISNUMBER(SEARCH('[96]Kode Barang'!$I$2:$I$44,I82)),'[96]Kode Barang'!$F$2:$F$44),"")</f>
        <v>3</v>
      </c>
      <c r="G82" s="431">
        <f>IFERROR(LOOKUP(2,1/ISNUMBER(SEARCH('[96]Kode Barang'!$I$2:$I$44,I82)),'[96]Kode Barang'!$G$2:$G$44),"")</f>
        <v>1</v>
      </c>
      <c r="H82" s="431">
        <f>IFERROR(LOOKUP(2,1/ISNUMBER(SEARCH('[96]Kode Barang'!$I$2:$I$44,I82)),'[96]Kode Barang'!$H$2:$H$44),"")</f>
        <v>11</v>
      </c>
      <c r="I82" s="630" t="s">
        <v>902</v>
      </c>
      <c r="J82" s="545"/>
      <c r="K82" s="483"/>
      <c r="L82" s="546">
        <v>2</v>
      </c>
      <c r="M82" s="540" t="s">
        <v>933</v>
      </c>
      <c r="N82" s="547">
        <v>23600</v>
      </c>
      <c r="O82" s="426">
        <f t="shared" si="9"/>
        <v>47200</v>
      </c>
      <c r="P82" s="426"/>
      <c r="Q82" s="426">
        <f t="shared" si="10"/>
        <v>47200</v>
      </c>
      <c r="R82" s="426">
        <f t="shared" si="11"/>
        <v>23600</v>
      </c>
      <c r="S82" s="987" t="s">
        <v>974</v>
      </c>
      <c r="T82" s="470" t="s">
        <v>973</v>
      </c>
      <c r="U82" s="444" t="s">
        <v>519</v>
      </c>
      <c r="V82" s="429" t="s">
        <v>562</v>
      </c>
      <c r="W82" s="482" t="s">
        <v>989</v>
      </c>
      <c r="X82" s="448" t="s">
        <v>624</v>
      </c>
      <c r="Y82" s="429" t="s">
        <v>929</v>
      </c>
      <c r="Z82" s="429" t="s">
        <v>990</v>
      </c>
      <c r="AA82" s="431" t="s">
        <v>980</v>
      </c>
      <c r="AC82" s="973"/>
    </row>
    <row r="83" spans="1:29" s="2" customFormat="1" ht="66" x14ac:dyDescent="0.25">
      <c r="A83" s="463"/>
      <c r="B83" s="431">
        <f>IFERROR(LOOKUP(2,1/ISNUMBER(SEARCH('[96]Kode Barang'!$I$2:$I$44,I83)),'[96]Kode Barang'!$B$2:$B$44),"")</f>
        <v>1</v>
      </c>
      <c r="C83" s="431">
        <f>IFERROR(LOOKUP(2,1/ISNUMBER(SEARCH('[96]Kode Barang'!$I$2:$I$44,I83)),'[96]Kode Barang'!$C$2:$C$44),"")</f>
        <v>1</v>
      </c>
      <c r="D83" s="431">
        <f>IFERROR(LOOKUP(2,1/ISNUMBER(SEARCH('[96]Kode Barang'!$I$2:$I$44,I83)),'[96]Kode Barang'!$D$2:$D$44),"")</f>
        <v>7</v>
      </c>
      <c r="E83" s="431">
        <f>IFERROR(LOOKUP(2,1/ISNUMBER(SEARCH('[96]Kode Barang'!$I$2:$I$44,I83)),'[96]Kode Barang'!$E$2:$E$44),"")</f>
        <v>1</v>
      </c>
      <c r="F83" s="431">
        <f>IFERROR(LOOKUP(2,1/ISNUMBER(SEARCH('[96]Kode Barang'!$I$2:$I$44,I83)),'[96]Kode Barang'!$F$2:$F$44),"")</f>
        <v>3</v>
      </c>
      <c r="G83" s="431">
        <f>IFERROR(LOOKUP(2,1/ISNUMBER(SEARCH('[96]Kode Barang'!$I$2:$I$44,I83)),'[96]Kode Barang'!$G$2:$G$44),"")</f>
        <v>1</v>
      </c>
      <c r="H83" s="431">
        <f>IFERROR(LOOKUP(2,1/ISNUMBER(SEARCH('[96]Kode Barang'!$I$2:$I$44,I83)),'[96]Kode Barang'!$H$2:$H$44),"")</f>
        <v>6</v>
      </c>
      <c r="I83" s="630" t="s">
        <v>3</v>
      </c>
      <c r="J83" s="545"/>
      <c r="K83" s="483"/>
      <c r="L83" s="546">
        <v>4</v>
      </c>
      <c r="M83" s="540" t="s">
        <v>18</v>
      </c>
      <c r="N83" s="547">
        <v>6000</v>
      </c>
      <c r="O83" s="426">
        <f t="shared" si="9"/>
        <v>24000</v>
      </c>
      <c r="P83" s="426"/>
      <c r="Q83" s="426">
        <f t="shared" si="10"/>
        <v>24000</v>
      </c>
      <c r="R83" s="426">
        <f t="shared" si="11"/>
        <v>6000</v>
      </c>
      <c r="S83" s="987" t="s">
        <v>974</v>
      </c>
      <c r="T83" s="470" t="s">
        <v>973</v>
      </c>
      <c r="U83" s="444" t="s">
        <v>519</v>
      </c>
      <c r="V83" s="429" t="s">
        <v>562</v>
      </c>
      <c r="W83" s="482" t="s">
        <v>989</v>
      </c>
      <c r="X83" s="448" t="s">
        <v>624</v>
      </c>
      <c r="Y83" s="429" t="s">
        <v>929</v>
      </c>
      <c r="Z83" s="429" t="s">
        <v>990</v>
      </c>
      <c r="AA83" s="431" t="s">
        <v>980</v>
      </c>
      <c r="AC83" s="973"/>
    </row>
    <row r="84" spans="1:29" s="2" customFormat="1" ht="66" x14ac:dyDescent="0.25">
      <c r="A84" s="463"/>
      <c r="B84" s="431">
        <f>IFERROR(LOOKUP(2,1/ISNUMBER(SEARCH('[96]Kode Barang'!$I$2:$I$44,I84)),'[96]Kode Barang'!$B$2:$B$44),"")</f>
        <v>1</v>
      </c>
      <c r="C84" s="431">
        <f>IFERROR(LOOKUP(2,1/ISNUMBER(SEARCH('[96]Kode Barang'!$I$2:$I$44,I84)),'[96]Kode Barang'!$C$2:$C$44),"")</f>
        <v>1</v>
      </c>
      <c r="D84" s="431">
        <f>IFERROR(LOOKUP(2,1/ISNUMBER(SEARCH('[96]Kode Barang'!$I$2:$I$44,I84)),'[96]Kode Barang'!$D$2:$D$44),"")</f>
        <v>7</v>
      </c>
      <c r="E84" s="431">
        <f>IFERROR(LOOKUP(2,1/ISNUMBER(SEARCH('[96]Kode Barang'!$I$2:$I$44,I84)),'[96]Kode Barang'!$E$2:$E$44),"")</f>
        <v>1</v>
      </c>
      <c r="F84" s="431">
        <f>IFERROR(LOOKUP(2,1/ISNUMBER(SEARCH('[96]Kode Barang'!$I$2:$I$44,I84)),'[96]Kode Barang'!$F$2:$F$44),"")</f>
        <v>3</v>
      </c>
      <c r="G84" s="431">
        <f>IFERROR(LOOKUP(2,1/ISNUMBER(SEARCH('[96]Kode Barang'!$I$2:$I$44,I84)),'[96]Kode Barang'!$G$2:$G$44),"")</f>
        <v>1</v>
      </c>
      <c r="H84" s="431">
        <f>IFERROR(LOOKUP(2,1/ISNUMBER(SEARCH('[96]Kode Barang'!$I$2:$I$44,I84)),'[96]Kode Barang'!$H$2:$H$44),"")</f>
        <v>6</v>
      </c>
      <c r="I84" s="630" t="s">
        <v>884</v>
      </c>
      <c r="J84" s="545"/>
      <c r="K84" s="483"/>
      <c r="L84" s="546">
        <v>14</v>
      </c>
      <c r="M84" s="540" t="s">
        <v>18</v>
      </c>
      <c r="N84" s="547">
        <v>3600</v>
      </c>
      <c r="O84" s="426">
        <f t="shared" si="9"/>
        <v>50400</v>
      </c>
      <c r="P84" s="426"/>
      <c r="Q84" s="426">
        <f t="shared" si="10"/>
        <v>50400</v>
      </c>
      <c r="R84" s="426">
        <f t="shared" si="11"/>
        <v>3600</v>
      </c>
      <c r="S84" s="987" t="s">
        <v>974</v>
      </c>
      <c r="T84" s="470" t="s">
        <v>973</v>
      </c>
      <c r="U84" s="444" t="s">
        <v>519</v>
      </c>
      <c r="V84" s="429" t="s">
        <v>562</v>
      </c>
      <c r="W84" s="482" t="s">
        <v>989</v>
      </c>
      <c r="X84" s="448" t="s">
        <v>624</v>
      </c>
      <c r="Y84" s="429" t="s">
        <v>929</v>
      </c>
      <c r="Z84" s="429" t="s">
        <v>990</v>
      </c>
      <c r="AA84" s="431" t="s">
        <v>980</v>
      </c>
      <c r="AC84" s="973"/>
    </row>
    <row r="85" spans="1:29" s="2" customFormat="1" ht="66" x14ac:dyDescent="0.25">
      <c r="A85" s="463"/>
      <c r="B85" s="431">
        <f>IFERROR(LOOKUP(2,1/ISNUMBER(SEARCH('[96]Kode Barang'!$I$2:$I$44,I85)),'[96]Kode Barang'!$B$2:$B$44),"")</f>
        <v>1</v>
      </c>
      <c r="C85" s="431">
        <f>IFERROR(LOOKUP(2,1/ISNUMBER(SEARCH('[96]Kode Barang'!$I$2:$I$44,I85)),'[96]Kode Barang'!$C$2:$C$44),"")</f>
        <v>1</v>
      </c>
      <c r="D85" s="431">
        <f>IFERROR(LOOKUP(2,1/ISNUMBER(SEARCH('[96]Kode Barang'!$I$2:$I$44,I85)),'[96]Kode Barang'!$D$2:$D$44),"")</f>
        <v>7</v>
      </c>
      <c r="E85" s="431">
        <f>IFERROR(LOOKUP(2,1/ISNUMBER(SEARCH('[96]Kode Barang'!$I$2:$I$44,I85)),'[96]Kode Barang'!$E$2:$E$44),"")</f>
        <v>1</v>
      </c>
      <c r="F85" s="431">
        <f>IFERROR(LOOKUP(2,1/ISNUMBER(SEARCH('[96]Kode Barang'!$I$2:$I$44,I85)),'[96]Kode Barang'!$F$2:$F$44),"")</f>
        <v>3</v>
      </c>
      <c r="G85" s="431">
        <f>IFERROR(LOOKUP(2,1/ISNUMBER(SEARCH('[96]Kode Barang'!$I$2:$I$44,I85)),'[96]Kode Barang'!$G$2:$G$44),"")</f>
        <v>1</v>
      </c>
      <c r="H85" s="431">
        <f>IFERROR(LOOKUP(2,1/ISNUMBER(SEARCH('[96]Kode Barang'!$I$2:$I$44,I85)),'[96]Kode Barang'!$H$2:$H$44),"")</f>
        <v>6</v>
      </c>
      <c r="I85" s="630" t="s">
        <v>811</v>
      </c>
      <c r="J85" s="545"/>
      <c r="K85" s="483"/>
      <c r="L85" s="546">
        <v>2</v>
      </c>
      <c r="M85" s="540" t="s">
        <v>18</v>
      </c>
      <c r="N85" s="547">
        <v>29500</v>
      </c>
      <c r="O85" s="426">
        <f t="shared" si="9"/>
        <v>59000</v>
      </c>
      <c r="P85" s="426"/>
      <c r="Q85" s="426">
        <f t="shared" si="10"/>
        <v>59000</v>
      </c>
      <c r="R85" s="426">
        <f t="shared" si="11"/>
        <v>29500</v>
      </c>
      <c r="S85" s="427" t="s">
        <v>994</v>
      </c>
      <c r="T85" s="470" t="s">
        <v>995</v>
      </c>
      <c r="U85" s="444" t="s">
        <v>519</v>
      </c>
      <c r="V85" s="429" t="s">
        <v>562</v>
      </c>
      <c r="W85" s="482" t="s">
        <v>996</v>
      </c>
      <c r="X85" s="448" t="s">
        <v>624</v>
      </c>
      <c r="Y85" s="429" t="s">
        <v>929</v>
      </c>
      <c r="Z85" s="429" t="s">
        <v>997</v>
      </c>
      <c r="AA85" s="431" t="s">
        <v>980</v>
      </c>
      <c r="AC85" s="973"/>
    </row>
    <row r="86" spans="1:29" s="2" customFormat="1" ht="66" x14ac:dyDescent="0.25">
      <c r="A86" s="463"/>
      <c r="B86" s="431">
        <f>IFERROR(LOOKUP(2,1/ISNUMBER(SEARCH('[96]Kode Barang'!$I$2:$I$44,I86)),'[96]Kode Barang'!$B$2:$B$44),"")</f>
        <v>1</v>
      </c>
      <c r="C86" s="431">
        <f>IFERROR(LOOKUP(2,1/ISNUMBER(SEARCH('[96]Kode Barang'!$I$2:$I$44,I86)),'[96]Kode Barang'!$C$2:$C$44),"")</f>
        <v>1</v>
      </c>
      <c r="D86" s="431">
        <f>IFERROR(LOOKUP(2,1/ISNUMBER(SEARCH('[96]Kode Barang'!$I$2:$I$44,I86)),'[96]Kode Barang'!$D$2:$D$44),"")</f>
        <v>7</v>
      </c>
      <c r="E86" s="431">
        <f>IFERROR(LOOKUP(2,1/ISNUMBER(SEARCH('[96]Kode Barang'!$I$2:$I$44,I86)),'[96]Kode Barang'!$E$2:$E$44),"")</f>
        <v>1</v>
      </c>
      <c r="F86" s="431">
        <f>IFERROR(LOOKUP(2,1/ISNUMBER(SEARCH('[96]Kode Barang'!$I$2:$I$44,I86)),'[96]Kode Barang'!$F$2:$F$44),"")</f>
        <v>3</v>
      </c>
      <c r="G86" s="431">
        <f>IFERROR(LOOKUP(2,1/ISNUMBER(SEARCH('[96]Kode Barang'!$I$2:$I$44,I86)),'[96]Kode Barang'!$G$2:$G$44),"")</f>
        <v>1</v>
      </c>
      <c r="H86" s="431">
        <f>IFERROR(LOOKUP(2,1/ISNUMBER(SEARCH('[96]Kode Barang'!$I$2:$I$44,I86)),'[96]Kode Barang'!$H$2:$H$44),"")</f>
        <v>10</v>
      </c>
      <c r="I86" s="630" t="s">
        <v>784</v>
      </c>
      <c r="J86" s="545"/>
      <c r="K86" s="483"/>
      <c r="L86" s="546">
        <v>2</v>
      </c>
      <c r="M86" s="540" t="s">
        <v>18</v>
      </c>
      <c r="N86" s="547">
        <v>28900</v>
      </c>
      <c r="O86" s="426">
        <f t="shared" si="9"/>
        <v>57800</v>
      </c>
      <c r="P86" s="426"/>
      <c r="Q86" s="426">
        <f t="shared" si="10"/>
        <v>57800</v>
      </c>
      <c r="R86" s="426">
        <f t="shared" si="11"/>
        <v>28900</v>
      </c>
      <c r="S86" s="427" t="s">
        <v>994</v>
      </c>
      <c r="T86" s="470" t="s">
        <v>995</v>
      </c>
      <c r="U86" s="444" t="s">
        <v>519</v>
      </c>
      <c r="V86" s="429" t="s">
        <v>562</v>
      </c>
      <c r="W86" s="482" t="s">
        <v>996</v>
      </c>
      <c r="X86" s="448" t="s">
        <v>624</v>
      </c>
      <c r="Y86" s="429" t="s">
        <v>929</v>
      </c>
      <c r="Z86" s="429" t="s">
        <v>997</v>
      </c>
      <c r="AA86" s="431" t="s">
        <v>980</v>
      </c>
      <c r="AC86" s="973"/>
    </row>
    <row r="87" spans="1:29" s="2" customFormat="1" ht="66" x14ac:dyDescent="0.25">
      <c r="A87" s="463"/>
      <c r="B87" s="431">
        <f>IFERROR(LOOKUP(2,1/ISNUMBER(SEARCH('[96]Kode Barang'!$I$2:$I$44,I87)),'[96]Kode Barang'!$B$2:$B$44),"")</f>
        <v>1</v>
      </c>
      <c r="C87" s="431">
        <f>IFERROR(LOOKUP(2,1/ISNUMBER(SEARCH('[96]Kode Barang'!$I$2:$I$44,I87)),'[96]Kode Barang'!$C$2:$C$44),"")</f>
        <v>1</v>
      </c>
      <c r="D87" s="431">
        <f>IFERROR(LOOKUP(2,1/ISNUMBER(SEARCH('[96]Kode Barang'!$I$2:$I$44,I87)),'[96]Kode Barang'!$D$2:$D$44),"")</f>
        <v>7</v>
      </c>
      <c r="E87" s="431">
        <f>IFERROR(LOOKUP(2,1/ISNUMBER(SEARCH('[96]Kode Barang'!$I$2:$I$44,I87)),'[96]Kode Barang'!$E$2:$E$44),"")</f>
        <v>1</v>
      </c>
      <c r="F87" s="431">
        <f>IFERROR(LOOKUP(2,1/ISNUMBER(SEARCH('[96]Kode Barang'!$I$2:$I$44,I87)),'[96]Kode Barang'!$F$2:$F$44),"")</f>
        <v>3</v>
      </c>
      <c r="G87" s="431">
        <f>IFERROR(LOOKUP(2,1/ISNUMBER(SEARCH('[96]Kode Barang'!$I$2:$I$44,I87)),'[96]Kode Barang'!$G$2:$G$44),"")</f>
        <v>1</v>
      </c>
      <c r="H87" s="431">
        <f>IFERROR(LOOKUP(2,1/ISNUMBER(SEARCH('[96]Kode Barang'!$I$2:$I$44,I87)),'[96]Kode Barang'!$H$2:$H$44),"")</f>
        <v>3</v>
      </c>
      <c r="I87" s="630" t="s">
        <v>702</v>
      </c>
      <c r="J87" s="545"/>
      <c r="K87" s="483"/>
      <c r="L87" s="546">
        <v>2</v>
      </c>
      <c r="M87" s="540" t="s">
        <v>7</v>
      </c>
      <c r="N87" s="547">
        <v>47100</v>
      </c>
      <c r="O87" s="426">
        <f t="shared" si="9"/>
        <v>94200</v>
      </c>
      <c r="P87" s="426"/>
      <c r="Q87" s="426">
        <f t="shared" si="10"/>
        <v>94200</v>
      </c>
      <c r="R87" s="426">
        <f t="shared" si="11"/>
        <v>47100</v>
      </c>
      <c r="S87" s="427" t="s">
        <v>994</v>
      </c>
      <c r="T87" s="470" t="s">
        <v>995</v>
      </c>
      <c r="U87" s="444" t="s">
        <v>519</v>
      </c>
      <c r="V87" s="429" t="s">
        <v>562</v>
      </c>
      <c r="W87" s="482" t="s">
        <v>996</v>
      </c>
      <c r="X87" s="448" t="s">
        <v>624</v>
      </c>
      <c r="Y87" s="429" t="s">
        <v>929</v>
      </c>
      <c r="Z87" s="429" t="s">
        <v>997</v>
      </c>
      <c r="AA87" s="431" t="s">
        <v>980</v>
      </c>
      <c r="AC87" s="973"/>
    </row>
    <row r="88" spans="1:29" s="2" customFormat="1" ht="66" x14ac:dyDescent="0.25">
      <c r="A88" s="463"/>
      <c r="B88" s="431">
        <f>IFERROR(LOOKUP(2,1/ISNUMBER(SEARCH('[96]Kode Barang'!$I$2:$I$44,I88)),'[96]Kode Barang'!$B$2:$B$44),"")</f>
        <v>1</v>
      </c>
      <c r="C88" s="431">
        <f>IFERROR(LOOKUP(2,1/ISNUMBER(SEARCH('[96]Kode Barang'!$I$2:$I$44,I88)),'[96]Kode Barang'!$C$2:$C$44),"")</f>
        <v>1</v>
      </c>
      <c r="D88" s="431">
        <f>IFERROR(LOOKUP(2,1/ISNUMBER(SEARCH('[96]Kode Barang'!$I$2:$I$44,I88)),'[96]Kode Barang'!$D$2:$D$44),"")</f>
        <v>7</v>
      </c>
      <c r="E88" s="431">
        <f>IFERROR(LOOKUP(2,1/ISNUMBER(SEARCH('[96]Kode Barang'!$I$2:$I$44,I88)),'[96]Kode Barang'!$E$2:$E$44),"")</f>
        <v>1</v>
      </c>
      <c r="F88" s="431">
        <f>IFERROR(LOOKUP(2,1/ISNUMBER(SEARCH('[96]Kode Barang'!$I$2:$I$44,I88)),'[96]Kode Barang'!$F$2:$F$44),"")</f>
        <v>3</v>
      </c>
      <c r="G88" s="431">
        <f>IFERROR(LOOKUP(2,1/ISNUMBER(SEARCH('[96]Kode Barang'!$I$2:$I$44,I88)),'[96]Kode Barang'!$G$2:$G$44),"")</f>
        <v>1</v>
      </c>
      <c r="H88" s="431">
        <f>IFERROR(LOOKUP(2,1/ISNUMBER(SEARCH('[96]Kode Barang'!$I$2:$I$44,I88)),'[96]Kode Barang'!$H$2:$H$44),"")</f>
        <v>6</v>
      </c>
      <c r="I88" s="630" t="s">
        <v>992</v>
      </c>
      <c r="J88" s="545"/>
      <c r="K88" s="483"/>
      <c r="L88" s="546">
        <v>6</v>
      </c>
      <c r="M88" s="540" t="s">
        <v>18</v>
      </c>
      <c r="N88" s="547">
        <v>17700</v>
      </c>
      <c r="O88" s="426">
        <f t="shared" ref="O88:O119" si="12">L88*N88</f>
        <v>106200</v>
      </c>
      <c r="P88" s="426"/>
      <c r="Q88" s="426">
        <f t="shared" ref="Q88:Q119" si="13">O88+P88</f>
        <v>106200</v>
      </c>
      <c r="R88" s="426">
        <f t="shared" ref="R88:R119" si="14">Q88/L88</f>
        <v>17700</v>
      </c>
      <c r="S88" s="427" t="s">
        <v>994</v>
      </c>
      <c r="T88" s="470" t="s">
        <v>995</v>
      </c>
      <c r="U88" s="444" t="s">
        <v>519</v>
      </c>
      <c r="V88" s="429" t="s">
        <v>562</v>
      </c>
      <c r="W88" s="482" t="s">
        <v>996</v>
      </c>
      <c r="X88" s="448" t="s">
        <v>624</v>
      </c>
      <c r="Y88" s="429" t="s">
        <v>929</v>
      </c>
      <c r="Z88" s="429" t="s">
        <v>997</v>
      </c>
      <c r="AA88" s="431" t="s">
        <v>980</v>
      </c>
      <c r="AC88" s="973"/>
    </row>
    <row r="89" spans="1:29" s="2" customFormat="1" ht="66" x14ac:dyDescent="0.25">
      <c r="A89" s="463"/>
      <c r="B89" s="431">
        <f>IFERROR(LOOKUP(2,1/ISNUMBER(SEARCH('[96]Kode Barang'!$I$2:$I$44,I89)),'[96]Kode Barang'!$B$2:$B$44),"")</f>
        <v>1</v>
      </c>
      <c r="C89" s="431">
        <f>IFERROR(LOOKUP(2,1/ISNUMBER(SEARCH('[96]Kode Barang'!$I$2:$I$44,I89)),'[96]Kode Barang'!$C$2:$C$44),"")</f>
        <v>1</v>
      </c>
      <c r="D89" s="431">
        <f>IFERROR(LOOKUP(2,1/ISNUMBER(SEARCH('[96]Kode Barang'!$I$2:$I$44,I89)),'[96]Kode Barang'!$D$2:$D$44),"")</f>
        <v>7</v>
      </c>
      <c r="E89" s="431">
        <f>IFERROR(LOOKUP(2,1/ISNUMBER(SEARCH('[96]Kode Barang'!$I$2:$I$44,I89)),'[96]Kode Barang'!$E$2:$E$44),"")</f>
        <v>1</v>
      </c>
      <c r="F89" s="431">
        <f>IFERROR(LOOKUP(2,1/ISNUMBER(SEARCH('[96]Kode Barang'!$I$2:$I$44,I89)),'[96]Kode Barang'!$F$2:$F$44),"")</f>
        <v>3</v>
      </c>
      <c r="G89" s="431">
        <f>IFERROR(LOOKUP(2,1/ISNUMBER(SEARCH('[96]Kode Barang'!$I$2:$I$44,I89)),'[96]Kode Barang'!$G$2:$G$44),"")</f>
        <v>1</v>
      </c>
      <c r="H89" s="431">
        <f>IFERROR(LOOKUP(2,1/ISNUMBER(SEARCH('[96]Kode Barang'!$I$2:$I$44,I89)),'[96]Kode Barang'!$H$2:$H$44),"")</f>
        <v>6</v>
      </c>
      <c r="I89" s="630" t="s">
        <v>886</v>
      </c>
      <c r="J89" s="545"/>
      <c r="K89" s="483"/>
      <c r="L89" s="546">
        <v>7</v>
      </c>
      <c r="M89" s="540" t="s">
        <v>18</v>
      </c>
      <c r="N89" s="547">
        <v>10400</v>
      </c>
      <c r="O89" s="426">
        <f t="shared" si="12"/>
        <v>72800</v>
      </c>
      <c r="P89" s="426"/>
      <c r="Q89" s="426">
        <f t="shared" si="13"/>
        <v>72800</v>
      </c>
      <c r="R89" s="426">
        <f t="shared" si="14"/>
        <v>10400</v>
      </c>
      <c r="S89" s="427" t="s">
        <v>994</v>
      </c>
      <c r="T89" s="470" t="s">
        <v>995</v>
      </c>
      <c r="U89" s="444" t="s">
        <v>519</v>
      </c>
      <c r="V89" s="429" t="s">
        <v>562</v>
      </c>
      <c r="W89" s="482" t="s">
        <v>996</v>
      </c>
      <c r="X89" s="448" t="s">
        <v>624</v>
      </c>
      <c r="Y89" s="429" t="s">
        <v>929</v>
      </c>
      <c r="Z89" s="429" t="s">
        <v>997</v>
      </c>
      <c r="AA89" s="431" t="s">
        <v>980</v>
      </c>
      <c r="AC89" s="973"/>
    </row>
    <row r="90" spans="1:29" s="2" customFormat="1" ht="66" x14ac:dyDescent="0.25">
      <c r="A90" s="463"/>
      <c r="B90" s="431">
        <f>IFERROR(LOOKUP(2,1/ISNUMBER(SEARCH('[96]Kode Barang'!$I$2:$I$44,I90)),'[96]Kode Barang'!$B$2:$B$44),"")</f>
        <v>1</v>
      </c>
      <c r="C90" s="431">
        <f>IFERROR(LOOKUP(2,1/ISNUMBER(SEARCH('[96]Kode Barang'!$I$2:$I$44,I90)),'[96]Kode Barang'!$C$2:$C$44),"")</f>
        <v>1</v>
      </c>
      <c r="D90" s="431">
        <f>IFERROR(LOOKUP(2,1/ISNUMBER(SEARCH('[96]Kode Barang'!$I$2:$I$44,I90)),'[96]Kode Barang'!$D$2:$D$44),"")</f>
        <v>7</v>
      </c>
      <c r="E90" s="431">
        <f>IFERROR(LOOKUP(2,1/ISNUMBER(SEARCH('[96]Kode Barang'!$I$2:$I$44,I90)),'[96]Kode Barang'!$E$2:$E$44),"")</f>
        <v>1</v>
      </c>
      <c r="F90" s="431">
        <f>IFERROR(LOOKUP(2,1/ISNUMBER(SEARCH('[96]Kode Barang'!$I$2:$I$44,I90)),'[96]Kode Barang'!$F$2:$F$44),"")</f>
        <v>3</v>
      </c>
      <c r="G90" s="431">
        <f>IFERROR(LOOKUP(2,1/ISNUMBER(SEARCH('[96]Kode Barang'!$I$2:$I$44,I90)),'[96]Kode Barang'!$G$2:$G$44),"")</f>
        <v>1</v>
      </c>
      <c r="H90" s="431">
        <f>IFERROR(LOOKUP(2,1/ISNUMBER(SEARCH('[96]Kode Barang'!$I$2:$I$44,I90)),'[96]Kode Barang'!$H$2:$H$44),"")</f>
        <v>6</v>
      </c>
      <c r="I90" s="630" t="s">
        <v>932</v>
      </c>
      <c r="J90" s="545"/>
      <c r="K90" s="483"/>
      <c r="L90" s="546">
        <v>9</v>
      </c>
      <c r="M90" s="540" t="s">
        <v>18</v>
      </c>
      <c r="N90" s="547">
        <v>17700</v>
      </c>
      <c r="O90" s="426">
        <f t="shared" si="12"/>
        <v>159300</v>
      </c>
      <c r="P90" s="426"/>
      <c r="Q90" s="426">
        <f t="shared" si="13"/>
        <v>159300</v>
      </c>
      <c r="R90" s="426">
        <f t="shared" si="14"/>
        <v>17700</v>
      </c>
      <c r="S90" s="427" t="s">
        <v>994</v>
      </c>
      <c r="T90" s="470" t="s">
        <v>995</v>
      </c>
      <c r="U90" s="444" t="s">
        <v>519</v>
      </c>
      <c r="V90" s="429" t="s">
        <v>562</v>
      </c>
      <c r="W90" s="482" t="s">
        <v>996</v>
      </c>
      <c r="X90" s="448" t="s">
        <v>624</v>
      </c>
      <c r="Y90" s="429" t="s">
        <v>929</v>
      </c>
      <c r="Z90" s="429" t="s">
        <v>997</v>
      </c>
      <c r="AA90" s="431" t="s">
        <v>980</v>
      </c>
      <c r="AC90" s="973"/>
    </row>
    <row r="91" spans="1:29" s="2" customFormat="1" ht="66" x14ac:dyDescent="0.25">
      <c r="A91" s="463"/>
      <c r="B91" s="431">
        <f>IFERROR(LOOKUP(2,1/ISNUMBER(SEARCH('[96]Kode Barang'!$I$2:$I$44,I91)),'[96]Kode Barang'!$B$2:$B$44),"")</f>
        <v>1</v>
      </c>
      <c r="C91" s="431">
        <f>IFERROR(LOOKUP(2,1/ISNUMBER(SEARCH('[96]Kode Barang'!$I$2:$I$44,I91)),'[96]Kode Barang'!$C$2:$C$44),"")</f>
        <v>1</v>
      </c>
      <c r="D91" s="431">
        <f>IFERROR(LOOKUP(2,1/ISNUMBER(SEARCH('[96]Kode Barang'!$I$2:$I$44,I91)),'[96]Kode Barang'!$D$2:$D$44),"")</f>
        <v>7</v>
      </c>
      <c r="E91" s="431">
        <f>IFERROR(LOOKUP(2,1/ISNUMBER(SEARCH('[96]Kode Barang'!$I$2:$I$44,I91)),'[96]Kode Barang'!$E$2:$E$44),"")</f>
        <v>1</v>
      </c>
      <c r="F91" s="431">
        <f>IFERROR(LOOKUP(2,1/ISNUMBER(SEARCH('[96]Kode Barang'!$I$2:$I$44,I91)),'[96]Kode Barang'!$F$2:$F$44),"")</f>
        <v>3</v>
      </c>
      <c r="G91" s="431">
        <f>IFERROR(LOOKUP(2,1/ISNUMBER(SEARCH('[96]Kode Barang'!$I$2:$I$44,I91)),'[96]Kode Barang'!$G$2:$G$44),"")</f>
        <v>7</v>
      </c>
      <c r="H91" s="431">
        <f>IFERROR(LOOKUP(2,1/ISNUMBER(SEARCH('[96]Kode Barang'!$I$2:$I$44,I91)),'[96]Kode Barang'!$H$2:$H$44),"")</f>
        <v>2</v>
      </c>
      <c r="I91" s="630" t="s">
        <v>993</v>
      </c>
      <c r="J91" s="545"/>
      <c r="K91" s="483"/>
      <c r="L91" s="546">
        <v>1</v>
      </c>
      <c r="M91" s="540" t="s">
        <v>18</v>
      </c>
      <c r="N91" s="547">
        <v>17700</v>
      </c>
      <c r="O91" s="426">
        <f t="shared" si="12"/>
        <v>17700</v>
      </c>
      <c r="P91" s="426"/>
      <c r="Q91" s="426">
        <f t="shared" si="13"/>
        <v>17700</v>
      </c>
      <c r="R91" s="426">
        <f t="shared" si="14"/>
        <v>17700</v>
      </c>
      <c r="S91" s="427" t="s">
        <v>994</v>
      </c>
      <c r="T91" s="470" t="s">
        <v>995</v>
      </c>
      <c r="U91" s="444" t="s">
        <v>519</v>
      </c>
      <c r="V91" s="429" t="s">
        <v>562</v>
      </c>
      <c r="W91" s="482" t="s">
        <v>996</v>
      </c>
      <c r="X91" s="448" t="s">
        <v>624</v>
      </c>
      <c r="Y91" s="429" t="s">
        <v>929</v>
      </c>
      <c r="Z91" s="429" t="s">
        <v>997</v>
      </c>
      <c r="AA91" s="431" t="s">
        <v>980</v>
      </c>
      <c r="AC91" s="973"/>
    </row>
    <row r="92" spans="1:29" s="2" customFormat="1" ht="52.8" x14ac:dyDescent="0.25">
      <c r="A92" s="463"/>
      <c r="B92" s="431">
        <f>IFERROR(LOOKUP(2,1/ISNUMBER(SEARCH('[96]Kode Barang'!$I$2:$I$44,I92)),'[96]Kode Barang'!$B$2:$B$44),"")</f>
        <v>1</v>
      </c>
      <c r="C92" s="431">
        <f>IFERROR(LOOKUP(2,1/ISNUMBER(SEARCH('[96]Kode Barang'!$I$2:$I$44,I92)),'[96]Kode Barang'!$C$2:$C$44),"")</f>
        <v>1</v>
      </c>
      <c r="D92" s="431">
        <f>IFERROR(LOOKUP(2,1/ISNUMBER(SEARCH('[96]Kode Barang'!$I$2:$I$44,I92)),'[96]Kode Barang'!$D$2:$D$44),"")</f>
        <v>7</v>
      </c>
      <c r="E92" s="431">
        <f>IFERROR(LOOKUP(2,1/ISNUMBER(SEARCH('[96]Kode Barang'!$I$2:$I$44,I92)),'[96]Kode Barang'!$E$2:$E$44),"")</f>
        <v>1</v>
      </c>
      <c r="F92" s="431">
        <f>IFERROR(LOOKUP(2,1/ISNUMBER(SEARCH('[96]Kode Barang'!$I$2:$I$44,I92)),'[96]Kode Barang'!$F$2:$F$44),"")</f>
        <v>3</v>
      </c>
      <c r="G92" s="431">
        <f>IFERROR(LOOKUP(2,1/ISNUMBER(SEARCH('[96]Kode Barang'!$I$2:$I$44,I92)),'[96]Kode Barang'!$G$2:$G$44),"")</f>
        <v>1</v>
      </c>
      <c r="H92" s="431">
        <f>IFERROR(LOOKUP(2,1/ISNUMBER(SEARCH('[96]Kode Barang'!$I$2:$I$44,I92)),'[96]Kode Barang'!$H$2:$H$44),"")</f>
        <v>8</v>
      </c>
      <c r="I92" s="630" t="s">
        <v>74</v>
      </c>
      <c r="J92" s="545"/>
      <c r="K92" s="483"/>
      <c r="L92" s="546">
        <v>2</v>
      </c>
      <c r="M92" s="540" t="s">
        <v>18</v>
      </c>
      <c r="N92" s="547">
        <v>21200</v>
      </c>
      <c r="O92" s="426">
        <f t="shared" si="12"/>
        <v>42400</v>
      </c>
      <c r="P92" s="426"/>
      <c r="Q92" s="426">
        <f t="shared" si="13"/>
        <v>42400</v>
      </c>
      <c r="R92" s="426">
        <f t="shared" si="14"/>
        <v>21200</v>
      </c>
      <c r="S92" s="987" t="s">
        <v>854</v>
      </c>
      <c r="T92" s="429" t="s">
        <v>1005</v>
      </c>
      <c r="U92" s="444" t="s">
        <v>519</v>
      </c>
      <c r="V92" s="429" t="s">
        <v>562</v>
      </c>
      <c r="W92" s="482" t="s">
        <v>1006</v>
      </c>
      <c r="X92" s="448" t="s">
        <v>624</v>
      </c>
      <c r="Y92" s="429" t="s">
        <v>929</v>
      </c>
      <c r="Z92" s="429" t="s">
        <v>1007</v>
      </c>
      <c r="AA92" s="431" t="s">
        <v>980</v>
      </c>
      <c r="AC92" s="973"/>
    </row>
    <row r="93" spans="1:29" s="2" customFormat="1" ht="52.8" x14ac:dyDescent="0.25">
      <c r="A93" s="463"/>
      <c r="B93" s="431">
        <f>IFERROR(LOOKUP(2,1/ISNUMBER(SEARCH('[96]Kode Barang'!$I$2:$I$44,I93)),'[96]Kode Barang'!$B$2:$B$44),"")</f>
        <v>1</v>
      </c>
      <c r="C93" s="431">
        <f>IFERROR(LOOKUP(2,1/ISNUMBER(SEARCH('[96]Kode Barang'!$I$2:$I$44,I93)),'[96]Kode Barang'!$C$2:$C$44),"")</f>
        <v>1</v>
      </c>
      <c r="D93" s="431">
        <f>IFERROR(LOOKUP(2,1/ISNUMBER(SEARCH('[96]Kode Barang'!$I$2:$I$44,I93)),'[96]Kode Barang'!$D$2:$D$44),"")</f>
        <v>7</v>
      </c>
      <c r="E93" s="431">
        <f>IFERROR(LOOKUP(2,1/ISNUMBER(SEARCH('[96]Kode Barang'!$I$2:$I$44,I93)),'[96]Kode Barang'!$E$2:$E$44),"")</f>
        <v>1</v>
      </c>
      <c r="F93" s="431">
        <f>IFERROR(LOOKUP(2,1/ISNUMBER(SEARCH('[96]Kode Barang'!$I$2:$I$44,I93)),'[96]Kode Barang'!$F$2:$F$44),"")</f>
        <v>3</v>
      </c>
      <c r="G93" s="431">
        <f>IFERROR(LOOKUP(2,1/ISNUMBER(SEARCH('[96]Kode Barang'!$I$2:$I$44,I93)),'[96]Kode Barang'!$G$2:$G$44),"")</f>
        <v>1</v>
      </c>
      <c r="H93" s="431">
        <f>IFERROR(LOOKUP(2,1/ISNUMBER(SEARCH('[96]Kode Barang'!$I$2:$I$44,I93)),'[96]Kode Barang'!$H$2:$H$44),"")</f>
        <v>11</v>
      </c>
      <c r="I93" s="667" t="s">
        <v>592</v>
      </c>
      <c r="J93" s="545"/>
      <c r="K93" s="483"/>
      <c r="L93" s="546">
        <v>1</v>
      </c>
      <c r="M93" s="540" t="s">
        <v>933</v>
      </c>
      <c r="N93" s="547">
        <v>41300</v>
      </c>
      <c r="O93" s="426">
        <f t="shared" si="12"/>
        <v>41300</v>
      </c>
      <c r="P93" s="426"/>
      <c r="Q93" s="426">
        <f t="shared" si="13"/>
        <v>41300</v>
      </c>
      <c r="R93" s="426">
        <f t="shared" si="14"/>
        <v>41300</v>
      </c>
      <c r="S93" s="987" t="s">
        <v>854</v>
      </c>
      <c r="T93" s="429" t="s">
        <v>1005</v>
      </c>
      <c r="U93" s="444" t="s">
        <v>519</v>
      </c>
      <c r="V93" s="429" t="s">
        <v>562</v>
      </c>
      <c r="W93" s="482" t="s">
        <v>1006</v>
      </c>
      <c r="X93" s="448" t="s">
        <v>624</v>
      </c>
      <c r="Y93" s="429" t="s">
        <v>929</v>
      </c>
      <c r="Z93" s="429" t="s">
        <v>1007</v>
      </c>
      <c r="AA93" s="431" t="s">
        <v>980</v>
      </c>
      <c r="AC93" s="973"/>
    </row>
    <row r="94" spans="1:29" s="2" customFormat="1" ht="52.8" x14ac:dyDescent="0.25">
      <c r="A94" s="463"/>
      <c r="B94" s="431">
        <f>IFERROR(LOOKUP(2,1/ISNUMBER(SEARCH('[96]Kode Barang'!$I$2:$I$44,I94)),'[96]Kode Barang'!$B$2:$B$44),"")</f>
        <v>1</v>
      </c>
      <c r="C94" s="431">
        <f>IFERROR(LOOKUP(2,1/ISNUMBER(SEARCH('[96]Kode Barang'!$I$2:$I$44,I94)),'[96]Kode Barang'!$C$2:$C$44),"")</f>
        <v>1</v>
      </c>
      <c r="D94" s="431">
        <f>IFERROR(LOOKUP(2,1/ISNUMBER(SEARCH('[96]Kode Barang'!$I$2:$I$44,I94)),'[96]Kode Barang'!$D$2:$D$44),"")</f>
        <v>7</v>
      </c>
      <c r="E94" s="431">
        <f>IFERROR(LOOKUP(2,1/ISNUMBER(SEARCH('[96]Kode Barang'!$I$2:$I$44,I94)),'[96]Kode Barang'!$E$2:$E$44),"")</f>
        <v>1</v>
      </c>
      <c r="F94" s="431">
        <f>IFERROR(LOOKUP(2,1/ISNUMBER(SEARCH('[96]Kode Barang'!$I$2:$I$44,I94)),'[96]Kode Barang'!$F$2:$F$44),"")</f>
        <v>3</v>
      </c>
      <c r="G94" s="431">
        <f>IFERROR(LOOKUP(2,1/ISNUMBER(SEARCH('[96]Kode Barang'!$I$2:$I$44,I94)),'[96]Kode Barang'!$G$2:$G$44),"")</f>
        <v>1</v>
      </c>
      <c r="H94" s="431">
        <f>IFERROR(LOOKUP(2,1/ISNUMBER(SEARCH('[96]Kode Barang'!$I$2:$I$44,I94)),'[96]Kode Barang'!$H$2:$H$44),"")</f>
        <v>11</v>
      </c>
      <c r="I94" s="424" t="s">
        <v>902</v>
      </c>
      <c r="J94" s="483"/>
      <c r="K94" s="483"/>
      <c r="L94" s="546">
        <v>1</v>
      </c>
      <c r="M94" s="540" t="s">
        <v>933</v>
      </c>
      <c r="N94" s="547">
        <v>23600</v>
      </c>
      <c r="O94" s="426">
        <f t="shared" si="12"/>
        <v>23600</v>
      </c>
      <c r="P94" s="426"/>
      <c r="Q94" s="426">
        <f t="shared" si="13"/>
        <v>23600</v>
      </c>
      <c r="R94" s="426">
        <f t="shared" si="14"/>
        <v>23600</v>
      </c>
      <c r="S94" s="987" t="s">
        <v>854</v>
      </c>
      <c r="T94" s="429" t="s">
        <v>1005</v>
      </c>
      <c r="U94" s="444" t="s">
        <v>519</v>
      </c>
      <c r="V94" s="429" t="s">
        <v>562</v>
      </c>
      <c r="W94" s="482" t="s">
        <v>1006</v>
      </c>
      <c r="X94" s="448" t="s">
        <v>624</v>
      </c>
      <c r="Y94" s="429" t="s">
        <v>929</v>
      </c>
      <c r="Z94" s="429" t="s">
        <v>1007</v>
      </c>
      <c r="AA94" s="431" t="s">
        <v>980</v>
      </c>
      <c r="AC94" s="973"/>
    </row>
    <row r="95" spans="1:29" s="2" customFormat="1" ht="52.8" x14ac:dyDescent="0.25">
      <c r="A95" s="463"/>
      <c r="B95" s="431">
        <f>IFERROR(LOOKUP(2,1/ISNUMBER(SEARCH('[96]Kode Barang'!$I$2:$I$44,I95)),'[96]Kode Barang'!$B$2:$B$44),"")</f>
        <v>1</v>
      </c>
      <c r="C95" s="431">
        <f>IFERROR(LOOKUP(2,1/ISNUMBER(SEARCH('[96]Kode Barang'!$I$2:$I$44,I95)),'[96]Kode Barang'!$C$2:$C$44),"")</f>
        <v>1</v>
      </c>
      <c r="D95" s="431">
        <f>IFERROR(LOOKUP(2,1/ISNUMBER(SEARCH('[96]Kode Barang'!$I$2:$I$44,I95)),'[96]Kode Barang'!$D$2:$D$44),"")</f>
        <v>7</v>
      </c>
      <c r="E95" s="431">
        <f>IFERROR(LOOKUP(2,1/ISNUMBER(SEARCH('[96]Kode Barang'!$I$2:$I$44,I95)),'[96]Kode Barang'!$E$2:$E$44),"")</f>
        <v>1</v>
      </c>
      <c r="F95" s="431">
        <f>IFERROR(LOOKUP(2,1/ISNUMBER(SEARCH('[96]Kode Barang'!$I$2:$I$44,I95)),'[96]Kode Barang'!$F$2:$F$44),"")</f>
        <v>3</v>
      </c>
      <c r="G95" s="431">
        <f>IFERROR(LOOKUP(2,1/ISNUMBER(SEARCH('[96]Kode Barang'!$I$2:$I$44,I95)),'[96]Kode Barang'!$G$2:$G$44),"")</f>
        <v>1</v>
      </c>
      <c r="H95" s="431">
        <f>IFERROR(LOOKUP(2,1/ISNUMBER(SEARCH('[96]Kode Barang'!$I$2:$I$44,I95)),'[96]Kode Barang'!$H$2:$H$44),"")</f>
        <v>10</v>
      </c>
      <c r="I95" s="424" t="s">
        <v>784</v>
      </c>
      <c r="J95" s="483"/>
      <c r="K95" s="483"/>
      <c r="L95" s="546">
        <v>1</v>
      </c>
      <c r="M95" s="540" t="s">
        <v>18</v>
      </c>
      <c r="N95" s="547">
        <v>28900</v>
      </c>
      <c r="O95" s="426">
        <f t="shared" si="12"/>
        <v>28900</v>
      </c>
      <c r="P95" s="426"/>
      <c r="Q95" s="426">
        <f t="shared" si="13"/>
        <v>28900</v>
      </c>
      <c r="R95" s="426">
        <f t="shared" si="14"/>
        <v>28900</v>
      </c>
      <c r="S95" s="987" t="s">
        <v>854</v>
      </c>
      <c r="T95" s="429" t="s">
        <v>1005</v>
      </c>
      <c r="U95" s="444" t="s">
        <v>519</v>
      </c>
      <c r="V95" s="429" t="s">
        <v>562</v>
      </c>
      <c r="W95" s="482" t="s">
        <v>1006</v>
      </c>
      <c r="X95" s="448" t="s">
        <v>624</v>
      </c>
      <c r="Y95" s="429" t="s">
        <v>929</v>
      </c>
      <c r="Z95" s="429" t="s">
        <v>1007</v>
      </c>
      <c r="AA95" s="431" t="s">
        <v>980</v>
      </c>
      <c r="AC95" s="973"/>
    </row>
    <row r="96" spans="1:29" s="2" customFormat="1" ht="52.8" x14ac:dyDescent="0.25">
      <c r="A96" s="463"/>
      <c r="B96" s="431">
        <f>IFERROR(LOOKUP(2,1/ISNUMBER(SEARCH('[96]Kode Barang'!$I$2:$I$44,I96)),'[96]Kode Barang'!$B$2:$B$44),"")</f>
        <v>1</v>
      </c>
      <c r="C96" s="431">
        <f>IFERROR(LOOKUP(2,1/ISNUMBER(SEARCH('[96]Kode Barang'!$I$2:$I$44,I96)),'[96]Kode Barang'!$C$2:$C$44),"")</f>
        <v>1</v>
      </c>
      <c r="D96" s="431">
        <f>IFERROR(LOOKUP(2,1/ISNUMBER(SEARCH('[96]Kode Barang'!$I$2:$I$44,I96)),'[96]Kode Barang'!$D$2:$D$44),"")</f>
        <v>7</v>
      </c>
      <c r="E96" s="431">
        <f>IFERROR(LOOKUP(2,1/ISNUMBER(SEARCH('[96]Kode Barang'!$I$2:$I$44,I96)),'[96]Kode Barang'!$E$2:$E$44),"")</f>
        <v>1</v>
      </c>
      <c r="F96" s="431">
        <f>IFERROR(LOOKUP(2,1/ISNUMBER(SEARCH('[96]Kode Barang'!$I$2:$I$44,I96)),'[96]Kode Barang'!$F$2:$F$44),"")</f>
        <v>3</v>
      </c>
      <c r="G96" s="431">
        <f>IFERROR(LOOKUP(2,1/ISNUMBER(SEARCH('[96]Kode Barang'!$I$2:$I$44,I96)),'[96]Kode Barang'!$G$2:$G$44),"")</f>
        <v>1</v>
      </c>
      <c r="H96" s="431">
        <f>IFERROR(LOOKUP(2,1/ISNUMBER(SEARCH('[96]Kode Barang'!$I$2:$I$44,I96)),'[96]Kode Barang'!$H$2:$H$44),"")</f>
        <v>10</v>
      </c>
      <c r="I96" s="642" t="s">
        <v>746</v>
      </c>
      <c r="J96" s="668"/>
      <c r="K96" s="483"/>
      <c r="L96" s="546">
        <v>1</v>
      </c>
      <c r="M96" s="540" t="s">
        <v>18</v>
      </c>
      <c r="N96" s="547">
        <v>22600</v>
      </c>
      <c r="O96" s="426">
        <f t="shared" si="12"/>
        <v>22600</v>
      </c>
      <c r="P96" s="426"/>
      <c r="Q96" s="426">
        <f t="shared" si="13"/>
        <v>22600</v>
      </c>
      <c r="R96" s="426">
        <f t="shared" si="14"/>
        <v>22600</v>
      </c>
      <c r="S96" s="987" t="s">
        <v>854</v>
      </c>
      <c r="T96" s="429" t="s">
        <v>1005</v>
      </c>
      <c r="U96" s="444" t="s">
        <v>519</v>
      </c>
      <c r="V96" s="429" t="s">
        <v>562</v>
      </c>
      <c r="W96" s="482" t="s">
        <v>1006</v>
      </c>
      <c r="X96" s="448" t="s">
        <v>624</v>
      </c>
      <c r="Y96" s="429" t="s">
        <v>929</v>
      </c>
      <c r="Z96" s="429" t="s">
        <v>1007</v>
      </c>
      <c r="AA96" s="431" t="s">
        <v>980</v>
      </c>
      <c r="AC96" s="973"/>
    </row>
    <row r="97" spans="1:29" s="2" customFormat="1" ht="52.8" x14ac:dyDescent="0.25">
      <c r="A97" s="463"/>
      <c r="B97" s="431">
        <f>IFERROR(LOOKUP(2,1/ISNUMBER(SEARCH('[96]Kode Barang'!$I$2:$I$44,I97)),'[96]Kode Barang'!$B$2:$B$44),"")</f>
        <v>1</v>
      </c>
      <c r="C97" s="431">
        <f>IFERROR(LOOKUP(2,1/ISNUMBER(SEARCH('[96]Kode Barang'!$I$2:$I$44,I97)),'[96]Kode Barang'!$C$2:$C$44),"")</f>
        <v>1</v>
      </c>
      <c r="D97" s="431">
        <f>IFERROR(LOOKUP(2,1/ISNUMBER(SEARCH('[96]Kode Barang'!$I$2:$I$44,I97)),'[96]Kode Barang'!$D$2:$D$44),"")</f>
        <v>7</v>
      </c>
      <c r="E97" s="431">
        <f>IFERROR(LOOKUP(2,1/ISNUMBER(SEARCH('[96]Kode Barang'!$I$2:$I$44,I97)),'[96]Kode Barang'!$E$2:$E$44),"")</f>
        <v>1</v>
      </c>
      <c r="F97" s="431">
        <f>IFERROR(LOOKUP(2,1/ISNUMBER(SEARCH('[96]Kode Barang'!$I$2:$I$44,I97)),'[96]Kode Barang'!$F$2:$F$44),"")</f>
        <v>3</v>
      </c>
      <c r="G97" s="431">
        <f>IFERROR(LOOKUP(2,1/ISNUMBER(SEARCH('[96]Kode Barang'!$I$2:$I$44,I97)),'[96]Kode Barang'!$G$2:$G$44),"")</f>
        <v>1</v>
      </c>
      <c r="H97" s="431">
        <f>IFERROR(LOOKUP(2,1/ISNUMBER(SEARCH('[96]Kode Barang'!$I$2:$I$44,I97)),'[96]Kode Barang'!$H$2:$H$44),"")</f>
        <v>6</v>
      </c>
      <c r="I97" s="630" t="s">
        <v>3</v>
      </c>
      <c r="J97" s="545"/>
      <c r="K97" s="483"/>
      <c r="L97" s="546">
        <v>33</v>
      </c>
      <c r="M97" s="540" t="s">
        <v>18</v>
      </c>
      <c r="N97" s="547">
        <v>6000</v>
      </c>
      <c r="O97" s="426">
        <f t="shared" si="12"/>
        <v>198000</v>
      </c>
      <c r="P97" s="426"/>
      <c r="Q97" s="426">
        <f t="shared" si="13"/>
        <v>198000</v>
      </c>
      <c r="R97" s="426">
        <f t="shared" si="14"/>
        <v>6000</v>
      </c>
      <c r="S97" s="987" t="s">
        <v>854</v>
      </c>
      <c r="T97" s="429" t="s">
        <v>1005</v>
      </c>
      <c r="U97" s="444" t="s">
        <v>519</v>
      </c>
      <c r="V97" s="429" t="s">
        <v>562</v>
      </c>
      <c r="W97" s="482" t="s">
        <v>1006</v>
      </c>
      <c r="X97" s="448" t="s">
        <v>624</v>
      </c>
      <c r="Y97" s="429" t="s">
        <v>929</v>
      </c>
      <c r="Z97" s="429" t="s">
        <v>1007</v>
      </c>
      <c r="AA97" s="431" t="s">
        <v>980</v>
      </c>
      <c r="AC97" s="973"/>
    </row>
    <row r="98" spans="1:29" s="2" customFormat="1" ht="52.8" x14ac:dyDescent="0.25">
      <c r="A98" s="463"/>
      <c r="B98" s="431">
        <f>IFERROR(LOOKUP(2,1/ISNUMBER(SEARCH('[96]Kode Barang'!$I$2:$I$44,I98)),'[96]Kode Barang'!$B$2:$B$44),"")</f>
        <v>1</v>
      </c>
      <c r="C98" s="431">
        <f>IFERROR(LOOKUP(2,1/ISNUMBER(SEARCH('[96]Kode Barang'!$I$2:$I$44,I98)),'[96]Kode Barang'!$C$2:$C$44),"")</f>
        <v>1</v>
      </c>
      <c r="D98" s="431">
        <f>IFERROR(LOOKUP(2,1/ISNUMBER(SEARCH('[96]Kode Barang'!$I$2:$I$44,I98)),'[96]Kode Barang'!$D$2:$D$44),"")</f>
        <v>7</v>
      </c>
      <c r="E98" s="431">
        <f>IFERROR(LOOKUP(2,1/ISNUMBER(SEARCH('[96]Kode Barang'!$I$2:$I$44,I98)),'[96]Kode Barang'!$E$2:$E$44),"")</f>
        <v>1</v>
      </c>
      <c r="F98" s="431">
        <f>IFERROR(LOOKUP(2,1/ISNUMBER(SEARCH('[96]Kode Barang'!$I$2:$I$44,I98)),'[96]Kode Barang'!$F$2:$F$44),"")</f>
        <v>3</v>
      </c>
      <c r="G98" s="431">
        <f>IFERROR(LOOKUP(2,1/ISNUMBER(SEARCH('[96]Kode Barang'!$I$2:$I$44,I98)),'[96]Kode Barang'!$G$2:$G$44),"")</f>
        <v>1</v>
      </c>
      <c r="H98" s="431">
        <f>IFERROR(LOOKUP(2,1/ISNUMBER(SEARCH('[96]Kode Barang'!$I$2:$I$44,I98)),'[96]Kode Barang'!$H$2:$H$44),"")</f>
        <v>6</v>
      </c>
      <c r="I98" s="630" t="s">
        <v>884</v>
      </c>
      <c r="J98" s="545"/>
      <c r="K98" s="483"/>
      <c r="L98" s="546">
        <v>24</v>
      </c>
      <c r="M98" s="540" t="s">
        <v>18</v>
      </c>
      <c r="N98" s="547">
        <v>3600</v>
      </c>
      <c r="O98" s="426">
        <f t="shared" si="12"/>
        <v>86400</v>
      </c>
      <c r="P98" s="426"/>
      <c r="Q98" s="426">
        <f t="shared" si="13"/>
        <v>86400</v>
      </c>
      <c r="R98" s="426">
        <f t="shared" si="14"/>
        <v>3600</v>
      </c>
      <c r="S98" s="987" t="s">
        <v>854</v>
      </c>
      <c r="T98" s="429" t="s">
        <v>1005</v>
      </c>
      <c r="U98" s="444" t="s">
        <v>519</v>
      </c>
      <c r="V98" s="429" t="s">
        <v>562</v>
      </c>
      <c r="W98" s="482" t="s">
        <v>1006</v>
      </c>
      <c r="X98" s="448" t="s">
        <v>624</v>
      </c>
      <c r="Y98" s="429" t="s">
        <v>929</v>
      </c>
      <c r="Z98" s="429" t="s">
        <v>1007</v>
      </c>
      <c r="AA98" s="431" t="s">
        <v>980</v>
      </c>
      <c r="AC98" s="973"/>
    </row>
    <row r="99" spans="1:29" s="2" customFormat="1" ht="52.8" x14ac:dyDescent="0.25">
      <c r="A99" s="463"/>
      <c r="B99" s="431">
        <f>IFERROR(LOOKUP(2,1/ISNUMBER(SEARCH('[96]Kode Barang'!$I$2:$I$44,I99)),'[96]Kode Barang'!$B$2:$B$44),"")</f>
        <v>1</v>
      </c>
      <c r="C99" s="431">
        <f>IFERROR(LOOKUP(2,1/ISNUMBER(SEARCH('[96]Kode Barang'!$I$2:$I$44,I99)),'[96]Kode Barang'!$C$2:$C$44),"")</f>
        <v>1</v>
      </c>
      <c r="D99" s="431">
        <f>IFERROR(LOOKUP(2,1/ISNUMBER(SEARCH('[96]Kode Barang'!$I$2:$I$44,I99)),'[96]Kode Barang'!$D$2:$D$44),"")</f>
        <v>7</v>
      </c>
      <c r="E99" s="431">
        <f>IFERROR(LOOKUP(2,1/ISNUMBER(SEARCH('[96]Kode Barang'!$I$2:$I$44,I99)),'[96]Kode Barang'!$E$2:$E$44),"")</f>
        <v>1</v>
      </c>
      <c r="F99" s="431">
        <f>IFERROR(LOOKUP(2,1/ISNUMBER(SEARCH('[96]Kode Barang'!$I$2:$I$44,I99)),'[96]Kode Barang'!$F$2:$F$44),"")</f>
        <v>3</v>
      </c>
      <c r="G99" s="431">
        <f>IFERROR(LOOKUP(2,1/ISNUMBER(SEARCH('[96]Kode Barang'!$I$2:$I$44,I99)),'[96]Kode Barang'!$G$2:$G$44),"")</f>
        <v>1</v>
      </c>
      <c r="H99" s="431">
        <f>IFERROR(LOOKUP(2,1/ISNUMBER(SEARCH('[96]Kode Barang'!$I$2:$I$44,I99)),'[96]Kode Barang'!$H$2:$H$44),"")</f>
        <v>7</v>
      </c>
      <c r="I99" s="630" t="s">
        <v>1003</v>
      </c>
      <c r="J99" s="545"/>
      <c r="K99" s="483"/>
      <c r="L99" s="546">
        <v>2</v>
      </c>
      <c r="M99" s="540" t="s">
        <v>1004</v>
      </c>
      <c r="N99" s="547">
        <v>29500</v>
      </c>
      <c r="O99" s="426">
        <f t="shared" si="12"/>
        <v>59000</v>
      </c>
      <c r="P99" s="426"/>
      <c r="Q99" s="426">
        <f t="shared" si="13"/>
        <v>59000</v>
      </c>
      <c r="R99" s="426">
        <f t="shared" si="14"/>
        <v>29500</v>
      </c>
      <c r="S99" s="987" t="s">
        <v>854</v>
      </c>
      <c r="T99" s="429" t="s">
        <v>1005</v>
      </c>
      <c r="U99" s="444" t="s">
        <v>519</v>
      </c>
      <c r="V99" s="429" t="s">
        <v>562</v>
      </c>
      <c r="W99" s="482" t="s">
        <v>1006</v>
      </c>
      <c r="X99" s="448" t="s">
        <v>624</v>
      </c>
      <c r="Y99" s="429" t="s">
        <v>929</v>
      </c>
      <c r="Z99" s="429" t="s">
        <v>1007</v>
      </c>
      <c r="AA99" s="431" t="s">
        <v>980</v>
      </c>
      <c r="AC99" s="973"/>
    </row>
    <row r="100" spans="1:29" s="2" customFormat="1" ht="79.2" x14ac:dyDescent="0.25">
      <c r="A100" s="463"/>
      <c r="B100" s="431">
        <f>IFERROR(LOOKUP(2,1/ISNUMBER(SEARCH('[96]Kode Barang'!$I$2:$I$44,I100)),'[96]Kode Barang'!$B$2:$B$44),"")</f>
        <v>1</v>
      </c>
      <c r="C100" s="431">
        <f>IFERROR(LOOKUP(2,1/ISNUMBER(SEARCH('[96]Kode Barang'!$I$2:$I$44,I100)),'[96]Kode Barang'!$C$2:$C$44),"")</f>
        <v>1</v>
      </c>
      <c r="D100" s="431">
        <f>IFERROR(LOOKUP(2,1/ISNUMBER(SEARCH('[96]Kode Barang'!$I$2:$I$44,I100)),'[96]Kode Barang'!$D$2:$D$44),"")</f>
        <v>7</v>
      </c>
      <c r="E100" s="431">
        <f>IFERROR(LOOKUP(2,1/ISNUMBER(SEARCH('[96]Kode Barang'!$I$2:$I$44,I100)),'[96]Kode Barang'!$E$2:$E$44),"")</f>
        <v>1</v>
      </c>
      <c r="F100" s="431">
        <f>IFERROR(LOOKUP(2,1/ISNUMBER(SEARCH('[96]Kode Barang'!$I$2:$I$44,I100)),'[96]Kode Barang'!$F$2:$F$44),"")</f>
        <v>3</v>
      </c>
      <c r="G100" s="431">
        <f>IFERROR(LOOKUP(2,1/ISNUMBER(SEARCH('[96]Kode Barang'!$I$2:$I$44,I100)),'[96]Kode Barang'!$G$2:$G$44),"")</f>
        <v>1</v>
      </c>
      <c r="H100" s="431">
        <f>IFERROR(LOOKUP(2,1/ISNUMBER(SEARCH('[96]Kode Barang'!$I$2:$I$44,I100)),'[96]Kode Barang'!$H$2:$H$44),"")</f>
        <v>11</v>
      </c>
      <c r="I100" s="630" t="s">
        <v>902</v>
      </c>
      <c r="J100" s="545"/>
      <c r="K100" s="483"/>
      <c r="L100" s="546">
        <v>12</v>
      </c>
      <c r="M100" s="540" t="s">
        <v>933</v>
      </c>
      <c r="N100" s="547">
        <v>23600</v>
      </c>
      <c r="O100" s="426">
        <f t="shared" si="12"/>
        <v>283200</v>
      </c>
      <c r="P100" s="426"/>
      <c r="Q100" s="426">
        <f t="shared" si="13"/>
        <v>283200</v>
      </c>
      <c r="R100" s="426">
        <f t="shared" si="14"/>
        <v>23600</v>
      </c>
      <c r="S100" s="427" t="s">
        <v>542</v>
      </c>
      <c r="T100" s="429" t="s">
        <v>1019</v>
      </c>
      <c r="U100" s="444" t="s">
        <v>519</v>
      </c>
      <c r="V100" s="429" t="s">
        <v>562</v>
      </c>
      <c r="W100" s="482" t="s">
        <v>1020</v>
      </c>
      <c r="X100" s="448" t="s">
        <v>624</v>
      </c>
      <c r="Y100" s="429" t="s">
        <v>594</v>
      </c>
      <c r="Z100" s="429" t="s">
        <v>1022</v>
      </c>
      <c r="AA100" s="431" t="s">
        <v>541</v>
      </c>
      <c r="AC100" s="973"/>
    </row>
    <row r="101" spans="1:29" s="2" customFormat="1" ht="79.2" x14ac:dyDescent="0.25">
      <c r="A101" s="463"/>
      <c r="B101" s="431">
        <f>IFERROR(LOOKUP(2,1/ISNUMBER(SEARCH('[96]Kode Barang'!$I$2:$I$44,I101)),'[96]Kode Barang'!$B$2:$B$44),"")</f>
        <v>1</v>
      </c>
      <c r="C101" s="431">
        <f>IFERROR(LOOKUP(2,1/ISNUMBER(SEARCH('[96]Kode Barang'!$I$2:$I$44,I101)),'[96]Kode Barang'!$C$2:$C$44),"")</f>
        <v>1</v>
      </c>
      <c r="D101" s="431">
        <f>IFERROR(LOOKUP(2,1/ISNUMBER(SEARCH('[96]Kode Barang'!$I$2:$I$44,I101)),'[96]Kode Barang'!$D$2:$D$44),"")</f>
        <v>7</v>
      </c>
      <c r="E101" s="431">
        <f>IFERROR(LOOKUP(2,1/ISNUMBER(SEARCH('[96]Kode Barang'!$I$2:$I$44,I101)),'[96]Kode Barang'!$E$2:$E$44),"")</f>
        <v>1</v>
      </c>
      <c r="F101" s="431">
        <f>IFERROR(LOOKUP(2,1/ISNUMBER(SEARCH('[96]Kode Barang'!$I$2:$I$44,I101)),'[96]Kode Barang'!$F$2:$F$44),"")</f>
        <v>3</v>
      </c>
      <c r="G101" s="431">
        <f>IFERROR(LOOKUP(2,1/ISNUMBER(SEARCH('[96]Kode Barang'!$I$2:$I$44,I101)),'[96]Kode Barang'!$G$2:$G$44),"")</f>
        <v>1</v>
      </c>
      <c r="H101" s="431">
        <f>IFERROR(LOOKUP(2,1/ISNUMBER(SEARCH('[96]Kode Barang'!$I$2:$I$44,I101)),'[96]Kode Barang'!$H$2:$H$44),"")</f>
        <v>6</v>
      </c>
      <c r="I101" s="643" t="s">
        <v>3</v>
      </c>
      <c r="J101" s="545"/>
      <c r="K101" s="483"/>
      <c r="L101" s="546">
        <v>18</v>
      </c>
      <c r="M101" s="540" t="s">
        <v>18</v>
      </c>
      <c r="N101" s="547">
        <v>6000</v>
      </c>
      <c r="O101" s="426">
        <f t="shared" si="12"/>
        <v>108000</v>
      </c>
      <c r="P101" s="426"/>
      <c r="Q101" s="426">
        <f t="shared" si="13"/>
        <v>108000</v>
      </c>
      <c r="R101" s="426">
        <f t="shared" si="14"/>
        <v>6000</v>
      </c>
      <c r="S101" s="427" t="s">
        <v>542</v>
      </c>
      <c r="T101" s="429" t="s">
        <v>1019</v>
      </c>
      <c r="U101" s="444" t="s">
        <v>519</v>
      </c>
      <c r="V101" s="429" t="s">
        <v>562</v>
      </c>
      <c r="W101" s="482" t="s">
        <v>1020</v>
      </c>
      <c r="X101" s="448" t="s">
        <v>624</v>
      </c>
      <c r="Y101" s="429" t="s">
        <v>594</v>
      </c>
      <c r="Z101" s="429" t="s">
        <v>1007</v>
      </c>
      <c r="AA101" s="431" t="s">
        <v>541</v>
      </c>
      <c r="AC101" s="973"/>
    </row>
    <row r="102" spans="1:29" s="2" customFormat="1" ht="79.2" x14ac:dyDescent="0.25">
      <c r="A102" s="463"/>
      <c r="B102" s="431">
        <f>IFERROR(LOOKUP(2,1/ISNUMBER(SEARCH('[96]Kode Barang'!$I$2:$I$44,I102)),'[96]Kode Barang'!$B$2:$B$44),"")</f>
        <v>1</v>
      </c>
      <c r="C102" s="431">
        <f>IFERROR(LOOKUP(2,1/ISNUMBER(SEARCH('[96]Kode Barang'!$I$2:$I$44,I102)),'[96]Kode Barang'!$C$2:$C$44),"")</f>
        <v>1</v>
      </c>
      <c r="D102" s="431">
        <f>IFERROR(LOOKUP(2,1/ISNUMBER(SEARCH('[96]Kode Barang'!$I$2:$I$44,I102)),'[96]Kode Barang'!$D$2:$D$44),"")</f>
        <v>7</v>
      </c>
      <c r="E102" s="431">
        <f>IFERROR(LOOKUP(2,1/ISNUMBER(SEARCH('[96]Kode Barang'!$I$2:$I$44,I102)),'[96]Kode Barang'!$E$2:$E$44),"")</f>
        <v>1</v>
      </c>
      <c r="F102" s="431">
        <f>IFERROR(LOOKUP(2,1/ISNUMBER(SEARCH('[96]Kode Barang'!$I$2:$I$44,I102)),'[96]Kode Barang'!$F$2:$F$44),"")</f>
        <v>3</v>
      </c>
      <c r="G102" s="431">
        <f>IFERROR(LOOKUP(2,1/ISNUMBER(SEARCH('[96]Kode Barang'!$I$2:$I$44,I102)),'[96]Kode Barang'!$G$2:$G$44),"")</f>
        <v>1</v>
      </c>
      <c r="H102" s="431">
        <f>IFERROR(LOOKUP(2,1/ISNUMBER(SEARCH('[96]Kode Barang'!$I$2:$I$44,I102)),'[96]Kode Barang'!$H$2:$H$44),"")</f>
        <v>6</v>
      </c>
      <c r="I102" s="630" t="s">
        <v>886</v>
      </c>
      <c r="J102" s="545"/>
      <c r="K102" s="483"/>
      <c r="L102" s="546">
        <v>14</v>
      </c>
      <c r="M102" s="540" t="s">
        <v>18</v>
      </c>
      <c r="N102" s="547">
        <v>10400</v>
      </c>
      <c r="O102" s="426">
        <f t="shared" si="12"/>
        <v>145600</v>
      </c>
      <c r="P102" s="426"/>
      <c r="Q102" s="426">
        <f t="shared" si="13"/>
        <v>145600</v>
      </c>
      <c r="R102" s="426">
        <f t="shared" si="14"/>
        <v>10400</v>
      </c>
      <c r="S102" s="427" t="s">
        <v>542</v>
      </c>
      <c r="T102" s="429" t="s">
        <v>1019</v>
      </c>
      <c r="U102" s="444" t="s">
        <v>519</v>
      </c>
      <c r="V102" s="429" t="s">
        <v>562</v>
      </c>
      <c r="W102" s="482" t="s">
        <v>1020</v>
      </c>
      <c r="X102" s="448" t="s">
        <v>624</v>
      </c>
      <c r="Y102" s="429" t="s">
        <v>594</v>
      </c>
      <c r="Z102" s="429" t="s">
        <v>1007</v>
      </c>
      <c r="AA102" s="431" t="s">
        <v>541</v>
      </c>
      <c r="AC102" s="973"/>
    </row>
    <row r="103" spans="1:29" s="2" customFormat="1" ht="79.2" x14ac:dyDescent="0.25">
      <c r="A103" s="463"/>
      <c r="B103" s="431">
        <f>IFERROR(LOOKUP(2,1/ISNUMBER(SEARCH('[96]Kode Barang'!$I$2:$I$44,I103)),'[96]Kode Barang'!$B$2:$B$44),"")</f>
        <v>1</v>
      </c>
      <c r="C103" s="431">
        <f>IFERROR(LOOKUP(2,1/ISNUMBER(SEARCH('[96]Kode Barang'!$I$2:$I$44,I103)),'[96]Kode Barang'!$C$2:$C$44),"")</f>
        <v>1</v>
      </c>
      <c r="D103" s="431">
        <f>IFERROR(LOOKUP(2,1/ISNUMBER(SEARCH('[96]Kode Barang'!$I$2:$I$44,I103)),'[96]Kode Barang'!$D$2:$D$44),"")</f>
        <v>7</v>
      </c>
      <c r="E103" s="431">
        <f>IFERROR(LOOKUP(2,1/ISNUMBER(SEARCH('[96]Kode Barang'!$I$2:$I$44,I103)),'[96]Kode Barang'!$E$2:$E$44),"")</f>
        <v>1</v>
      </c>
      <c r="F103" s="431">
        <f>IFERROR(LOOKUP(2,1/ISNUMBER(SEARCH('[96]Kode Barang'!$I$2:$I$44,I103)),'[96]Kode Barang'!$F$2:$F$44),"")</f>
        <v>3</v>
      </c>
      <c r="G103" s="431">
        <f>IFERROR(LOOKUP(2,1/ISNUMBER(SEARCH('[96]Kode Barang'!$I$2:$I$44,I103)),'[96]Kode Barang'!$G$2:$G$44),"")</f>
        <v>1</v>
      </c>
      <c r="H103" s="431">
        <f>IFERROR(LOOKUP(2,1/ISNUMBER(SEARCH('[96]Kode Barang'!$I$2:$I$44,I103)),'[96]Kode Barang'!$H$2:$H$44),"")</f>
        <v>6</v>
      </c>
      <c r="I103" s="643" t="s">
        <v>932</v>
      </c>
      <c r="J103" s="545"/>
      <c r="K103" s="483"/>
      <c r="L103" s="546">
        <v>12</v>
      </c>
      <c r="M103" s="540" t="s">
        <v>18</v>
      </c>
      <c r="N103" s="547">
        <v>17700</v>
      </c>
      <c r="O103" s="426">
        <f t="shared" si="12"/>
        <v>212400</v>
      </c>
      <c r="P103" s="426"/>
      <c r="Q103" s="426">
        <f t="shared" si="13"/>
        <v>212400</v>
      </c>
      <c r="R103" s="426">
        <f t="shared" si="14"/>
        <v>17700</v>
      </c>
      <c r="S103" s="427" t="s">
        <v>542</v>
      </c>
      <c r="T103" s="429" t="s">
        <v>1019</v>
      </c>
      <c r="U103" s="444" t="s">
        <v>519</v>
      </c>
      <c r="V103" s="429" t="s">
        <v>562</v>
      </c>
      <c r="W103" s="482" t="s">
        <v>1020</v>
      </c>
      <c r="X103" s="448" t="s">
        <v>624</v>
      </c>
      <c r="Y103" s="429" t="s">
        <v>594</v>
      </c>
      <c r="Z103" s="429" t="s">
        <v>1007</v>
      </c>
      <c r="AA103" s="431" t="s">
        <v>541</v>
      </c>
      <c r="AC103" s="973"/>
    </row>
    <row r="104" spans="1:29" s="2" customFormat="1" ht="66" x14ac:dyDescent="0.25">
      <c r="A104" s="463"/>
      <c r="B104" s="431">
        <f>IFERROR(LOOKUP(2,1/ISNUMBER(SEARCH('[96]Kode Barang'!$I$2:$I$44,I104)),'[96]Kode Barang'!$B$2:$B$44),"")</f>
        <v>1</v>
      </c>
      <c r="C104" s="431">
        <f>IFERROR(LOOKUP(2,1/ISNUMBER(SEARCH('[96]Kode Barang'!$I$2:$I$44,I104)),'[96]Kode Barang'!$C$2:$C$44),"")</f>
        <v>1</v>
      </c>
      <c r="D104" s="431">
        <f>IFERROR(LOOKUP(2,1/ISNUMBER(SEARCH('[96]Kode Barang'!$I$2:$I$44,I104)),'[96]Kode Barang'!$D$2:$D$44),"")</f>
        <v>7</v>
      </c>
      <c r="E104" s="431">
        <f>IFERROR(LOOKUP(2,1/ISNUMBER(SEARCH('[96]Kode Barang'!$I$2:$I$44,I104)),'[96]Kode Barang'!$E$2:$E$44),"")</f>
        <v>1</v>
      </c>
      <c r="F104" s="431">
        <f>IFERROR(LOOKUP(2,1/ISNUMBER(SEARCH('[96]Kode Barang'!$I$2:$I$44,I104)),'[96]Kode Barang'!$F$2:$F$44),"")</f>
        <v>3</v>
      </c>
      <c r="G104" s="431">
        <f>IFERROR(LOOKUP(2,1/ISNUMBER(SEARCH('[96]Kode Barang'!$I$2:$I$44,I104)),'[96]Kode Barang'!$G$2:$G$44),"")</f>
        <v>1</v>
      </c>
      <c r="H104" s="431">
        <f>IFERROR(LOOKUP(2,1/ISNUMBER(SEARCH('[96]Kode Barang'!$I$2:$I$44,I104)),'[96]Kode Barang'!$H$2:$H$44),"")</f>
        <v>11</v>
      </c>
      <c r="I104" s="630" t="s">
        <v>592</v>
      </c>
      <c r="J104" s="545"/>
      <c r="K104" s="483"/>
      <c r="L104" s="546">
        <v>2</v>
      </c>
      <c r="M104" s="540" t="s">
        <v>933</v>
      </c>
      <c r="N104" s="547">
        <v>41300</v>
      </c>
      <c r="O104" s="426">
        <f t="shared" si="12"/>
        <v>82600</v>
      </c>
      <c r="P104" s="426"/>
      <c r="Q104" s="426">
        <f t="shared" si="13"/>
        <v>82600</v>
      </c>
      <c r="R104" s="426">
        <f t="shared" si="14"/>
        <v>41300</v>
      </c>
      <c r="S104" s="427" t="s">
        <v>543</v>
      </c>
      <c r="T104" s="429" t="s">
        <v>1023</v>
      </c>
      <c r="U104" s="444" t="s">
        <v>519</v>
      </c>
      <c r="V104" s="429" t="s">
        <v>562</v>
      </c>
      <c r="W104" s="482" t="s">
        <v>1020</v>
      </c>
      <c r="X104" s="448" t="s">
        <v>624</v>
      </c>
      <c r="Y104" s="429" t="s">
        <v>594</v>
      </c>
      <c r="Z104" s="429" t="s">
        <v>1024</v>
      </c>
      <c r="AA104" s="431" t="s">
        <v>541</v>
      </c>
      <c r="AC104" s="973"/>
    </row>
    <row r="105" spans="1:29" s="2" customFormat="1" ht="66" x14ac:dyDescent="0.25">
      <c r="A105" s="463"/>
      <c r="B105" s="431">
        <f>IFERROR(LOOKUP(2,1/ISNUMBER(SEARCH('[96]Kode Barang'!$I$2:$I$44,I105)),'[96]Kode Barang'!$B$2:$B$44),"")</f>
        <v>1</v>
      </c>
      <c r="C105" s="431">
        <f>IFERROR(LOOKUP(2,1/ISNUMBER(SEARCH('[96]Kode Barang'!$I$2:$I$44,I105)),'[96]Kode Barang'!$C$2:$C$44),"")</f>
        <v>1</v>
      </c>
      <c r="D105" s="431">
        <f>IFERROR(LOOKUP(2,1/ISNUMBER(SEARCH('[96]Kode Barang'!$I$2:$I$44,I105)),'[96]Kode Barang'!$D$2:$D$44),"")</f>
        <v>7</v>
      </c>
      <c r="E105" s="431">
        <f>IFERROR(LOOKUP(2,1/ISNUMBER(SEARCH('[96]Kode Barang'!$I$2:$I$44,I105)),'[96]Kode Barang'!$E$2:$E$44),"")</f>
        <v>1</v>
      </c>
      <c r="F105" s="431">
        <f>IFERROR(LOOKUP(2,1/ISNUMBER(SEARCH('[96]Kode Barang'!$I$2:$I$44,I105)),'[96]Kode Barang'!$F$2:$F$44),"")</f>
        <v>3</v>
      </c>
      <c r="G105" s="431">
        <f>IFERROR(LOOKUP(2,1/ISNUMBER(SEARCH('[96]Kode Barang'!$I$2:$I$44,I105)),'[96]Kode Barang'!$G$2:$G$44),"")</f>
        <v>1</v>
      </c>
      <c r="H105" s="431">
        <f>IFERROR(LOOKUP(2,1/ISNUMBER(SEARCH('[96]Kode Barang'!$I$2:$I$44,I105)),'[96]Kode Barang'!$H$2:$H$44),"")</f>
        <v>11</v>
      </c>
      <c r="I105" s="630" t="s">
        <v>902</v>
      </c>
      <c r="J105" s="545"/>
      <c r="K105" s="483"/>
      <c r="L105" s="546">
        <v>4</v>
      </c>
      <c r="M105" s="540" t="s">
        <v>933</v>
      </c>
      <c r="N105" s="547">
        <v>23600</v>
      </c>
      <c r="O105" s="426">
        <f t="shared" si="12"/>
        <v>94400</v>
      </c>
      <c r="P105" s="426"/>
      <c r="Q105" s="426">
        <f t="shared" si="13"/>
        <v>94400</v>
      </c>
      <c r="R105" s="426">
        <f t="shared" si="14"/>
        <v>23600</v>
      </c>
      <c r="S105" s="427" t="s">
        <v>543</v>
      </c>
      <c r="T105" s="429" t="s">
        <v>1023</v>
      </c>
      <c r="U105" s="444" t="s">
        <v>519</v>
      </c>
      <c r="V105" s="429" t="s">
        <v>562</v>
      </c>
      <c r="W105" s="482" t="s">
        <v>1020</v>
      </c>
      <c r="X105" s="448" t="s">
        <v>624</v>
      </c>
      <c r="Y105" s="429" t="s">
        <v>594</v>
      </c>
      <c r="Z105" s="429" t="s">
        <v>1024</v>
      </c>
      <c r="AA105" s="431" t="s">
        <v>541</v>
      </c>
      <c r="AC105" s="973"/>
    </row>
    <row r="106" spans="1:29" s="2" customFormat="1" ht="66" x14ac:dyDescent="0.25">
      <c r="A106" s="463"/>
      <c r="B106" s="431">
        <f>IFERROR(LOOKUP(2,1/ISNUMBER(SEARCH('[96]Kode Barang'!$I$2:$I$44,I106)),'[96]Kode Barang'!$B$2:$B$44),"")</f>
        <v>1</v>
      </c>
      <c r="C106" s="431">
        <f>IFERROR(LOOKUP(2,1/ISNUMBER(SEARCH('[96]Kode Barang'!$I$2:$I$44,I106)),'[96]Kode Barang'!$C$2:$C$44),"")</f>
        <v>1</v>
      </c>
      <c r="D106" s="431">
        <f>IFERROR(LOOKUP(2,1/ISNUMBER(SEARCH('[96]Kode Barang'!$I$2:$I$44,I106)),'[96]Kode Barang'!$D$2:$D$44),"")</f>
        <v>7</v>
      </c>
      <c r="E106" s="431">
        <f>IFERROR(LOOKUP(2,1/ISNUMBER(SEARCH('[96]Kode Barang'!$I$2:$I$44,I106)),'[96]Kode Barang'!$E$2:$E$44),"")</f>
        <v>1</v>
      </c>
      <c r="F106" s="431">
        <f>IFERROR(LOOKUP(2,1/ISNUMBER(SEARCH('[96]Kode Barang'!$I$2:$I$44,I106)),'[96]Kode Barang'!$F$2:$F$44),"")</f>
        <v>3</v>
      </c>
      <c r="G106" s="431">
        <f>IFERROR(LOOKUP(2,1/ISNUMBER(SEARCH('[96]Kode Barang'!$I$2:$I$44,I106)),'[96]Kode Barang'!$G$2:$G$44),"")</f>
        <v>1</v>
      </c>
      <c r="H106" s="431">
        <f>IFERROR(LOOKUP(2,1/ISNUMBER(SEARCH('[96]Kode Barang'!$I$2:$I$44,I106)),'[96]Kode Barang'!$H$2:$H$44),"")</f>
        <v>6</v>
      </c>
      <c r="I106" s="630" t="s">
        <v>3</v>
      </c>
      <c r="J106" s="545"/>
      <c r="K106" s="483"/>
      <c r="L106" s="546">
        <v>24</v>
      </c>
      <c r="M106" s="540" t="s">
        <v>18</v>
      </c>
      <c r="N106" s="547">
        <v>6000</v>
      </c>
      <c r="O106" s="426">
        <f t="shared" si="12"/>
        <v>144000</v>
      </c>
      <c r="P106" s="426"/>
      <c r="Q106" s="426">
        <f t="shared" si="13"/>
        <v>144000</v>
      </c>
      <c r="R106" s="426">
        <f t="shared" si="14"/>
        <v>6000</v>
      </c>
      <c r="S106" s="427" t="s">
        <v>543</v>
      </c>
      <c r="T106" s="429" t="s">
        <v>1023</v>
      </c>
      <c r="U106" s="444" t="s">
        <v>519</v>
      </c>
      <c r="V106" s="429" t="s">
        <v>562</v>
      </c>
      <c r="W106" s="482" t="s">
        <v>1020</v>
      </c>
      <c r="X106" s="448" t="s">
        <v>624</v>
      </c>
      <c r="Y106" s="429" t="s">
        <v>594</v>
      </c>
      <c r="Z106" s="429" t="s">
        <v>1024</v>
      </c>
      <c r="AA106" s="431" t="s">
        <v>541</v>
      </c>
      <c r="AC106" s="973"/>
    </row>
    <row r="107" spans="1:29" s="2" customFormat="1" ht="66" x14ac:dyDescent="0.25">
      <c r="A107" s="463"/>
      <c r="B107" s="431">
        <f>IFERROR(LOOKUP(2,1/ISNUMBER(SEARCH('[96]Kode Barang'!$I$2:$I$44,I107)),'[96]Kode Barang'!$B$2:$B$44),"")</f>
        <v>1</v>
      </c>
      <c r="C107" s="431">
        <f>IFERROR(LOOKUP(2,1/ISNUMBER(SEARCH('[96]Kode Barang'!$I$2:$I$44,I107)),'[96]Kode Barang'!$C$2:$C$44),"")</f>
        <v>1</v>
      </c>
      <c r="D107" s="431">
        <f>IFERROR(LOOKUP(2,1/ISNUMBER(SEARCH('[96]Kode Barang'!$I$2:$I$44,I107)),'[96]Kode Barang'!$D$2:$D$44),"")</f>
        <v>7</v>
      </c>
      <c r="E107" s="431">
        <f>IFERROR(LOOKUP(2,1/ISNUMBER(SEARCH('[96]Kode Barang'!$I$2:$I$44,I107)),'[96]Kode Barang'!$E$2:$E$44),"")</f>
        <v>1</v>
      </c>
      <c r="F107" s="431">
        <f>IFERROR(LOOKUP(2,1/ISNUMBER(SEARCH('[96]Kode Barang'!$I$2:$I$44,I107)),'[96]Kode Barang'!$F$2:$F$44),"")</f>
        <v>3</v>
      </c>
      <c r="G107" s="431">
        <f>IFERROR(LOOKUP(2,1/ISNUMBER(SEARCH('[96]Kode Barang'!$I$2:$I$44,I107)),'[96]Kode Barang'!$G$2:$G$44),"")</f>
        <v>1</v>
      </c>
      <c r="H107" s="431">
        <f>IFERROR(LOOKUP(2,1/ISNUMBER(SEARCH('[96]Kode Barang'!$I$2:$I$44,I107)),'[96]Kode Barang'!$H$2:$H$44),"")</f>
        <v>6</v>
      </c>
      <c r="I107" s="630" t="s">
        <v>884</v>
      </c>
      <c r="J107" s="545"/>
      <c r="K107" s="483"/>
      <c r="L107" s="546">
        <v>23</v>
      </c>
      <c r="M107" s="540" t="s">
        <v>18</v>
      </c>
      <c r="N107" s="547">
        <v>3600</v>
      </c>
      <c r="O107" s="426">
        <f t="shared" si="12"/>
        <v>82800</v>
      </c>
      <c r="P107" s="426"/>
      <c r="Q107" s="426">
        <f t="shared" si="13"/>
        <v>82800</v>
      </c>
      <c r="R107" s="426">
        <f t="shared" si="14"/>
        <v>3600</v>
      </c>
      <c r="S107" s="427" t="s">
        <v>543</v>
      </c>
      <c r="T107" s="429" t="s">
        <v>1023</v>
      </c>
      <c r="U107" s="444" t="s">
        <v>519</v>
      </c>
      <c r="V107" s="429" t="s">
        <v>562</v>
      </c>
      <c r="W107" s="482" t="s">
        <v>1020</v>
      </c>
      <c r="X107" s="448" t="s">
        <v>624</v>
      </c>
      <c r="Y107" s="429" t="s">
        <v>594</v>
      </c>
      <c r="Z107" s="429" t="s">
        <v>1024</v>
      </c>
      <c r="AA107" s="431" t="s">
        <v>541</v>
      </c>
      <c r="AC107" s="973"/>
    </row>
    <row r="108" spans="1:29" s="2" customFormat="1" ht="66" x14ac:dyDescent="0.25">
      <c r="A108" s="463"/>
      <c r="B108" s="431">
        <f>IFERROR(LOOKUP(2,1/ISNUMBER(SEARCH('[96]Kode Barang'!$I$2:$I$44,I108)),'[96]Kode Barang'!$B$2:$B$44),"")</f>
        <v>1</v>
      </c>
      <c r="C108" s="431">
        <f>IFERROR(LOOKUP(2,1/ISNUMBER(SEARCH('[96]Kode Barang'!$I$2:$I$44,I108)),'[96]Kode Barang'!$C$2:$C$44),"")</f>
        <v>1</v>
      </c>
      <c r="D108" s="431">
        <f>IFERROR(LOOKUP(2,1/ISNUMBER(SEARCH('[96]Kode Barang'!$I$2:$I$44,I108)),'[96]Kode Barang'!$D$2:$D$44),"")</f>
        <v>7</v>
      </c>
      <c r="E108" s="431">
        <f>IFERROR(LOOKUP(2,1/ISNUMBER(SEARCH('[96]Kode Barang'!$I$2:$I$44,I108)),'[96]Kode Barang'!$E$2:$E$44),"")</f>
        <v>1</v>
      </c>
      <c r="F108" s="431">
        <f>IFERROR(LOOKUP(2,1/ISNUMBER(SEARCH('[96]Kode Barang'!$I$2:$I$44,I108)),'[96]Kode Barang'!$F$2:$F$44),"")</f>
        <v>3</v>
      </c>
      <c r="G108" s="431">
        <f>IFERROR(LOOKUP(2,1/ISNUMBER(SEARCH('[96]Kode Barang'!$I$2:$I$44,I108)),'[96]Kode Barang'!$G$2:$G$44),"")</f>
        <v>1</v>
      </c>
      <c r="H108" s="431">
        <f>IFERROR(LOOKUP(2,1/ISNUMBER(SEARCH('[96]Kode Barang'!$I$2:$I$44,I108)),'[96]Kode Barang'!$H$2:$H$44),"")</f>
        <v>6</v>
      </c>
      <c r="I108" s="630" t="s">
        <v>886</v>
      </c>
      <c r="J108" s="545"/>
      <c r="K108" s="483"/>
      <c r="L108" s="546">
        <v>22</v>
      </c>
      <c r="M108" s="540" t="s">
        <v>18</v>
      </c>
      <c r="N108" s="547">
        <v>10400</v>
      </c>
      <c r="O108" s="426">
        <f t="shared" si="12"/>
        <v>228800</v>
      </c>
      <c r="P108" s="426"/>
      <c r="Q108" s="426">
        <f t="shared" si="13"/>
        <v>228800</v>
      </c>
      <c r="R108" s="426">
        <f t="shared" si="14"/>
        <v>10400</v>
      </c>
      <c r="S108" s="427" t="s">
        <v>543</v>
      </c>
      <c r="T108" s="429" t="s">
        <v>1023</v>
      </c>
      <c r="U108" s="444" t="s">
        <v>519</v>
      </c>
      <c r="V108" s="429" t="s">
        <v>562</v>
      </c>
      <c r="W108" s="482" t="s">
        <v>1020</v>
      </c>
      <c r="X108" s="448" t="s">
        <v>624</v>
      </c>
      <c r="Y108" s="429" t="s">
        <v>594</v>
      </c>
      <c r="Z108" s="429" t="s">
        <v>1024</v>
      </c>
      <c r="AA108" s="431" t="s">
        <v>541</v>
      </c>
      <c r="AC108" s="973"/>
    </row>
    <row r="109" spans="1:29" s="2" customFormat="1" ht="66" x14ac:dyDescent="0.25">
      <c r="A109" s="463"/>
      <c r="B109" s="431">
        <f>IFERROR(LOOKUP(2,1/ISNUMBER(SEARCH('[96]Kode Barang'!$I$2:$I$44,I109)),'[96]Kode Barang'!$B$2:$B$44),"")</f>
        <v>1</v>
      </c>
      <c r="C109" s="431">
        <f>IFERROR(LOOKUP(2,1/ISNUMBER(SEARCH('[96]Kode Barang'!$I$2:$I$44,I109)),'[96]Kode Barang'!$C$2:$C$44),"")</f>
        <v>1</v>
      </c>
      <c r="D109" s="431">
        <f>IFERROR(LOOKUP(2,1/ISNUMBER(SEARCH('[96]Kode Barang'!$I$2:$I$44,I109)),'[96]Kode Barang'!$D$2:$D$44),"")</f>
        <v>7</v>
      </c>
      <c r="E109" s="431">
        <f>IFERROR(LOOKUP(2,1/ISNUMBER(SEARCH('[96]Kode Barang'!$I$2:$I$44,I109)),'[96]Kode Barang'!$E$2:$E$44),"")</f>
        <v>1</v>
      </c>
      <c r="F109" s="431">
        <f>IFERROR(LOOKUP(2,1/ISNUMBER(SEARCH('[96]Kode Barang'!$I$2:$I$44,I109)),'[96]Kode Barang'!$F$2:$F$44),"")</f>
        <v>3</v>
      </c>
      <c r="G109" s="431">
        <f>IFERROR(LOOKUP(2,1/ISNUMBER(SEARCH('[96]Kode Barang'!$I$2:$I$44,I109)),'[96]Kode Barang'!$G$2:$G$44),"")</f>
        <v>1</v>
      </c>
      <c r="H109" s="431">
        <f>IFERROR(LOOKUP(2,1/ISNUMBER(SEARCH('[96]Kode Barang'!$I$2:$I$44,I109)),'[96]Kode Barang'!$H$2:$H$44),"")</f>
        <v>11</v>
      </c>
      <c r="I109" s="643" t="s">
        <v>782</v>
      </c>
      <c r="J109" s="545"/>
      <c r="K109" s="483"/>
      <c r="L109" s="546">
        <v>1</v>
      </c>
      <c r="M109" s="540" t="s">
        <v>18</v>
      </c>
      <c r="N109" s="547">
        <v>29500</v>
      </c>
      <c r="O109" s="426">
        <f t="shared" si="12"/>
        <v>29500</v>
      </c>
      <c r="P109" s="426"/>
      <c r="Q109" s="426">
        <f t="shared" si="13"/>
        <v>29500</v>
      </c>
      <c r="R109" s="426">
        <f t="shared" si="14"/>
        <v>29500</v>
      </c>
      <c r="S109" s="427" t="s">
        <v>543</v>
      </c>
      <c r="T109" s="429" t="s">
        <v>1023</v>
      </c>
      <c r="U109" s="444" t="s">
        <v>519</v>
      </c>
      <c r="V109" s="429" t="s">
        <v>562</v>
      </c>
      <c r="W109" s="482" t="s">
        <v>1020</v>
      </c>
      <c r="X109" s="448" t="s">
        <v>624</v>
      </c>
      <c r="Y109" s="429" t="s">
        <v>594</v>
      </c>
      <c r="Z109" s="429" t="s">
        <v>1024</v>
      </c>
      <c r="AA109" s="431" t="s">
        <v>541</v>
      </c>
      <c r="AC109" s="973"/>
    </row>
    <row r="110" spans="1:29" s="2" customFormat="1" ht="52.8" x14ac:dyDescent="0.25">
      <c r="A110" s="463"/>
      <c r="B110" s="431">
        <f>IFERROR(LOOKUP(2,1/ISNUMBER(SEARCH('[96]Kode Barang'!$I$2:$I$44,I110)),'[96]Kode Barang'!$B$2:$B$44),"")</f>
        <v>1</v>
      </c>
      <c r="C110" s="431">
        <f>IFERROR(LOOKUP(2,1/ISNUMBER(SEARCH('[96]Kode Barang'!$I$2:$I$44,I110)),'[96]Kode Barang'!$C$2:$C$44),"")</f>
        <v>1</v>
      </c>
      <c r="D110" s="431">
        <f>IFERROR(LOOKUP(2,1/ISNUMBER(SEARCH('[96]Kode Barang'!$I$2:$I$44,I110)),'[96]Kode Barang'!$D$2:$D$44),"")</f>
        <v>7</v>
      </c>
      <c r="E110" s="431">
        <f>IFERROR(LOOKUP(2,1/ISNUMBER(SEARCH('[96]Kode Barang'!$I$2:$I$44,I110)),'[96]Kode Barang'!$E$2:$E$44),"")</f>
        <v>1</v>
      </c>
      <c r="F110" s="431">
        <f>IFERROR(LOOKUP(2,1/ISNUMBER(SEARCH('[96]Kode Barang'!$I$2:$I$44,I110)),'[96]Kode Barang'!$F$2:$F$44),"")</f>
        <v>3</v>
      </c>
      <c r="G110" s="431">
        <f>IFERROR(LOOKUP(2,1/ISNUMBER(SEARCH('[96]Kode Barang'!$I$2:$I$44,I110)),'[96]Kode Barang'!$G$2:$G$44),"")</f>
        <v>1</v>
      </c>
      <c r="H110" s="431">
        <f>IFERROR(LOOKUP(2,1/ISNUMBER(SEARCH('[96]Kode Barang'!$I$2:$I$44,I110)),'[96]Kode Barang'!$H$2:$H$44),"")</f>
        <v>11</v>
      </c>
      <c r="I110" s="667" t="s">
        <v>902</v>
      </c>
      <c r="J110" s="545"/>
      <c r="K110" s="483"/>
      <c r="L110" s="546">
        <v>10</v>
      </c>
      <c r="M110" s="540" t="s">
        <v>933</v>
      </c>
      <c r="N110" s="547">
        <v>23600</v>
      </c>
      <c r="O110" s="426">
        <f t="shared" si="12"/>
        <v>236000</v>
      </c>
      <c r="P110" s="426"/>
      <c r="Q110" s="426">
        <f t="shared" si="13"/>
        <v>236000</v>
      </c>
      <c r="R110" s="426">
        <f t="shared" si="14"/>
        <v>23600</v>
      </c>
      <c r="S110" s="437" t="s">
        <v>572</v>
      </c>
      <c r="T110" s="429" t="s">
        <v>986</v>
      </c>
      <c r="U110" s="444" t="s">
        <v>519</v>
      </c>
      <c r="V110" s="429" t="s">
        <v>562</v>
      </c>
      <c r="W110" s="482" t="s">
        <v>1035</v>
      </c>
      <c r="X110" s="448" t="s">
        <v>624</v>
      </c>
      <c r="Y110" s="429" t="s">
        <v>817</v>
      </c>
      <c r="Z110" s="429" t="s">
        <v>1036</v>
      </c>
      <c r="AA110" s="431" t="s">
        <v>60</v>
      </c>
      <c r="AC110" s="973"/>
    </row>
    <row r="111" spans="1:29" s="2" customFormat="1" ht="52.8" x14ac:dyDescent="0.25">
      <c r="A111" s="463"/>
      <c r="B111" s="431">
        <f>IFERROR(LOOKUP(2,1/ISNUMBER(SEARCH('[96]Kode Barang'!$I$2:$I$44,I111)),'[96]Kode Barang'!$B$2:$B$44),"")</f>
        <v>1</v>
      </c>
      <c r="C111" s="431">
        <f>IFERROR(LOOKUP(2,1/ISNUMBER(SEARCH('[96]Kode Barang'!$I$2:$I$44,I111)),'[96]Kode Barang'!$C$2:$C$44),"")</f>
        <v>1</v>
      </c>
      <c r="D111" s="431">
        <f>IFERROR(LOOKUP(2,1/ISNUMBER(SEARCH('[96]Kode Barang'!$I$2:$I$44,I111)),'[96]Kode Barang'!$D$2:$D$44),"")</f>
        <v>7</v>
      </c>
      <c r="E111" s="431">
        <f>IFERROR(LOOKUP(2,1/ISNUMBER(SEARCH('[96]Kode Barang'!$I$2:$I$44,I111)),'[96]Kode Barang'!$E$2:$E$44),"")</f>
        <v>1</v>
      </c>
      <c r="F111" s="431">
        <f>IFERROR(LOOKUP(2,1/ISNUMBER(SEARCH('[96]Kode Barang'!$I$2:$I$44,I111)),'[96]Kode Barang'!$F$2:$F$44),"")</f>
        <v>3</v>
      </c>
      <c r="G111" s="431">
        <f>IFERROR(LOOKUP(2,1/ISNUMBER(SEARCH('[96]Kode Barang'!$I$2:$I$44,I111)),'[96]Kode Barang'!$G$2:$G$44),"")</f>
        <v>1</v>
      </c>
      <c r="H111" s="431">
        <f>IFERROR(LOOKUP(2,1/ISNUMBER(SEARCH('[96]Kode Barang'!$I$2:$I$44,I111)),'[96]Kode Barang'!$H$2:$H$44),"")</f>
        <v>3</v>
      </c>
      <c r="I111" s="643" t="s">
        <v>702</v>
      </c>
      <c r="J111" s="545"/>
      <c r="K111" s="483"/>
      <c r="L111" s="546">
        <v>16</v>
      </c>
      <c r="M111" s="540" t="s">
        <v>7</v>
      </c>
      <c r="N111" s="547">
        <v>47100</v>
      </c>
      <c r="O111" s="426">
        <f t="shared" si="12"/>
        <v>753600</v>
      </c>
      <c r="P111" s="426"/>
      <c r="Q111" s="426">
        <f t="shared" si="13"/>
        <v>753600</v>
      </c>
      <c r="R111" s="426">
        <f t="shared" si="14"/>
        <v>47100</v>
      </c>
      <c r="S111" s="437" t="s">
        <v>572</v>
      </c>
      <c r="T111" s="429" t="s">
        <v>986</v>
      </c>
      <c r="U111" s="444" t="s">
        <v>519</v>
      </c>
      <c r="V111" s="429" t="s">
        <v>562</v>
      </c>
      <c r="W111" s="482" t="s">
        <v>1035</v>
      </c>
      <c r="X111" s="448" t="s">
        <v>624</v>
      </c>
      <c r="Y111" s="429" t="s">
        <v>817</v>
      </c>
      <c r="Z111" s="429" t="s">
        <v>1036</v>
      </c>
      <c r="AA111" s="431" t="s">
        <v>60</v>
      </c>
      <c r="AC111" s="973"/>
    </row>
    <row r="112" spans="1:29" s="2" customFormat="1" ht="52.8" x14ac:dyDescent="0.25">
      <c r="A112" s="463"/>
      <c r="B112" s="431">
        <f>IFERROR(LOOKUP(2,1/ISNUMBER(SEARCH('[96]Kode Barang'!$I$2:$I$44,I112)),'[96]Kode Barang'!$B$2:$B$44),"")</f>
        <v>1</v>
      </c>
      <c r="C112" s="431">
        <f>IFERROR(LOOKUP(2,1/ISNUMBER(SEARCH('[96]Kode Barang'!$I$2:$I$44,I112)),'[96]Kode Barang'!$C$2:$C$44),"")</f>
        <v>1</v>
      </c>
      <c r="D112" s="431">
        <f>IFERROR(LOOKUP(2,1/ISNUMBER(SEARCH('[96]Kode Barang'!$I$2:$I$44,I112)),'[96]Kode Barang'!$D$2:$D$44),"")</f>
        <v>7</v>
      </c>
      <c r="E112" s="431">
        <f>IFERROR(LOOKUP(2,1/ISNUMBER(SEARCH('[96]Kode Barang'!$I$2:$I$44,I112)),'[96]Kode Barang'!$E$2:$E$44),"")</f>
        <v>1</v>
      </c>
      <c r="F112" s="431">
        <f>IFERROR(LOOKUP(2,1/ISNUMBER(SEARCH('[96]Kode Barang'!$I$2:$I$44,I112)),'[96]Kode Barang'!$F$2:$F$44),"")</f>
        <v>3</v>
      </c>
      <c r="G112" s="431">
        <f>IFERROR(LOOKUP(2,1/ISNUMBER(SEARCH('[96]Kode Barang'!$I$2:$I$44,I112)),'[96]Kode Barang'!$G$2:$G$44),"")</f>
        <v>1</v>
      </c>
      <c r="H112" s="431">
        <f>IFERROR(LOOKUP(2,1/ISNUMBER(SEARCH('[96]Kode Barang'!$I$2:$I$44,I112)),'[96]Kode Barang'!$H$2:$H$44),"")</f>
        <v>3</v>
      </c>
      <c r="I112" s="643" t="s">
        <v>903</v>
      </c>
      <c r="J112" s="545"/>
      <c r="K112" s="483"/>
      <c r="L112" s="546">
        <v>5</v>
      </c>
      <c r="M112" s="540" t="s">
        <v>7</v>
      </c>
      <c r="N112" s="547">
        <v>64800</v>
      </c>
      <c r="O112" s="426">
        <f t="shared" si="12"/>
        <v>324000</v>
      </c>
      <c r="P112" s="426"/>
      <c r="Q112" s="426">
        <f t="shared" si="13"/>
        <v>324000</v>
      </c>
      <c r="R112" s="426">
        <f t="shared" si="14"/>
        <v>64800</v>
      </c>
      <c r="S112" s="437" t="s">
        <v>572</v>
      </c>
      <c r="T112" s="429" t="s">
        <v>986</v>
      </c>
      <c r="U112" s="444" t="s">
        <v>519</v>
      </c>
      <c r="V112" s="429" t="s">
        <v>562</v>
      </c>
      <c r="W112" s="482" t="s">
        <v>1035</v>
      </c>
      <c r="X112" s="448" t="s">
        <v>624</v>
      </c>
      <c r="Y112" s="429" t="s">
        <v>817</v>
      </c>
      <c r="Z112" s="429" t="s">
        <v>1036</v>
      </c>
      <c r="AA112" s="431" t="s">
        <v>60</v>
      </c>
      <c r="AC112" s="973"/>
    </row>
    <row r="113" spans="1:29" s="2" customFormat="1" ht="52.8" x14ac:dyDescent="0.25">
      <c r="A113" s="463"/>
      <c r="B113" s="431">
        <f>IFERROR(LOOKUP(2,1/ISNUMBER(SEARCH('[96]Kode Barang'!$I$2:$I$44,I113)),'[96]Kode Barang'!$B$2:$B$44),"")</f>
        <v>1</v>
      </c>
      <c r="C113" s="431">
        <f>IFERROR(LOOKUP(2,1/ISNUMBER(SEARCH('[96]Kode Barang'!$I$2:$I$44,I113)),'[96]Kode Barang'!$C$2:$C$44),"")</f>
        <v>1</v>
      </c>
      <c r="D113" s="431">
        <f>IFERROR(LOOKUP(2,1/ISNUMBER(SEARCH('[96]Kode Barang'!$I$2:$I$44,I113)),'[96]Kode Barang'!$D$2:$D$44),"")</f>
        <v>7</v>
      </c>
      <c r="E113" s="431">
        <f>IFERROR(LOOKUP(2,1/ISNUMBER(SEARCH('[96]Kode Barang'!$I$2:$I$44,I113)),'[96]Kode Barang'!$E$2:$E$44),"")</f>
        <v>1</v>
      </c>
      <c r="F113" s="431">
        <f>IFERROR(LOOKUP(2,1/ISNUMBER(SEARCH('[96]Kode Barang'!$I$2:$I$44,I113)),'[96]Kode Barang'!$F$2:$F$44),"")</f>
        <v>3</v>
      </c>
      <c r="G113" s="431">
        <f>IFERROR(LOOKUP(2,1/ISNUMBER(SEARCH('[96]Kode Barang'!$I$2:$I$44,I113)),'[96]Kode Barang'!$G$2:$G$44),"")</f>
        <v>1</v>
      </c>
      <c r="H113" s="431">
        <f>IFERROR(LOOKUP(2,1/ISNUMBER(SEARCH('[96]Kode Barang'!$I$2:$I$44,I113)),'[96]Kode Barang'!$H$2:$H$44),"")</f>
        <v>6</v>
      </c>
      <c r="I113" s="667" t="s">
        <v>884</v>
      </c>
      <c r="J113" s="545"/>
      <c r="K113" s="483"/>
      <c r="L113" s="546">
        <v>31</v>
      </c>
      <c r="M113" s="540" t="s">
        <v>18</v>
      </c>
      <c r="N113" s="547">
        <v>3600</v>
      </c>
      <c r="O113" s="426">
        <f t="shared" si="12"/>
        <v>111600</v>
      </c>
      <c r="P113" s="426"/>
      <c r="Q113" s="426">
        <f t="shared" si="13"/>
        <v>111600</v>
      </c>
      <c r="R113" s="426">
        <f t="shared" si="14"/>
        <v>3600</v>
      </c>
      <c r="S113" s="437" t="s">
        <v>572</v>
      </c>
      <c r="T113" s="429" t="s">
        <v>986</v>
      </c>
      <c r="U113" s="444" t="s">
        <v>519</v>
      </c>
      <c r="V113" s="429" t="s">
        <v>562</v>
      </c>
      <c r="W113" s="482" t="s">
        <v>1035</v>
      </c>
      <c r="X113" s="448" t="s">
        <v>624</v>
      </c>
      <c r="Y113" s="429" t="s">
        <v>817</v>
      </c>
      <c r="Z113" s="429" t="s">
        <v>1036</v>
      </c>
      <c r="AA113" s="431" t="s">
        <v>60</v>
      </c>
      <c r="AC113" s="973"/>
    </row>
    <row r="114" spans="1:29" s="2" customFormat="1" ht="52.8" x14ac:dyDescent="0.25">
      <c r="A114" s="463"/>
      <c r="B114" s="431">
        <f>IFERROR(LOOKUP(2,1/ISNUMBER(SEARCH('[96]Kode Barang'!$I$2:$I$44,I114)),'[96]Kode Barang'!$B$2:$B$44),"")</f>
        <v>1</v>
      </c>
      <c r="C114" s="431">
        <f>IFERROR(LOOKUP(2,1/ISNUMBER(SEARCH('[96]Kode Barang'!$I$2:$I$44,I114)),'[96]Kode Barang'!$C$2:$C$44),"")</f>
        <v>1</v>
      </c>
      <c r="D114" s="431">
        <f>IFERROR(LOOKUP(2,1/ISNUMBER(SEARCH('[96]Kode Barang'!$I$2:$I$44,I114)),'[96]Kode Barang'!$D$2:$D$44),"")</f>
        <v>7</v>
      </c>
      <c r="E114" s="431">
        <f>IFERROR(LOOKUP(2,1/ISNUMBER(SEARCH('[96]Kode Barang'!$I$2:$I$44,I114)),'[96]Kode Barang'!$E$2:$E$44),"")</f>
        <v>1</v>
      </c>
      <c r="F114" s="431">
        <f>IFERROR(LOOKUP(2,1/ISNUMBER(SEARCH('[96]Kode Barang'!$I$2:$I$44,I114)),'[96]Kode Barang'!$F$2:$F$44),"")</f>
        <v>3</v>
      </c>
      <c r="G114" s="431">
        <f>IFERROR(LOOKUP(2,1/ISNUMBER(SEARCH('[96]Kode Barang'!$I$2:$I$44,I114)),'[96]Kode Barang'!$G$2:$G$44),"")</f>
        <v>1</v>
      </c>
      <c r="H114" s="431">
        <f>IFERROR(LOOKUP(2,1/ISNUMBER(SEARCH('[96]Kode Barang'!$I$2:$I$44,I114)),'[96]Kode Barang'!$H$2:$H$44),"")</f>
        <v>6</v>
      </c>
      <c r="I114" s="643" t="s">
        <v>3</v>
      </c>
      <c r="J114" s="545"/>
      <c r="K114" s="483"/>
      <c r="L114" s="546">
        <v>32</v>
      </c>
      <c r="M114" s="540" t="s">
        <v>18</v>
      </c>
      <c r="N114" s="547">
        <v>6000</v>
      </c>
      <c r="O114" s="426">
        <f t="shared" si="12"/>
        <v>192000</v>
      </c>
      <c r="P114" s="426"/>
      <c r="Q114" s="426">
        <f t="shared" si="13"/>
        <v>192000</v>
      </c>
      <c r="R114" s="426">
        <f t="shared" si="14"/>
        <v>6000</v>
      </c>
      <c r="S114" s="437" t="s">
        <v>572</v>
      </c>
      <c r="T114" s="429" t="s">
        <v>986</v>
      </c>
      <c r="U114" s="444" t="s">
        <v>519</v>
      </c>
      <c r="V114" s="429" t="s">
        <v>562</v>
      </c>
      <c r="W114" s="482" t="s">
        <v>1035</v>
      </c>
      <c r="X114" s="448" t="s">
        <v>624</v>
      </c>
      <c r="Y114" s="429" t="s">
        <v>817</v>
      </c>
      <c r="Z114" s="429" t="s">
        <v>1036</v>
      </c>
      <c r="AA114" s="431" t="s">
        <v>60</v>
      </c>
      <c r="AC114" s="973"/>
    </row>
    <row r="115" spans="1:29" s="2" customFormat="1" ht="52.8" x14ac:dyDescent="0.25">
      <c r="A115" s="463"/>
      <c r="B115" s="431">
        <f>IFERROR(LOOKUP(2,1/ISNUMBER(SEARCH('[96]Kode Barang'!$I$2:$I$44,I115)),'[96]Kode Barang'!$B$2:$B$44),"")</f>
        <v>1</v>
      </c>
      <c r="C115" s="431">
        <f>IFERROR(LOOKUP(2,1/ISNUMBER(SEARCH('[96]Kode Barang'!$I$2:$I$44,I115)),'[96]Kode Barang'!$C$2:$C$44),"")</f>
        <v>1</v>
      </c>
      <c r="D115" s="431">
        <f>IFERROR(LOOKUP(2,1/ISNUMBER(SEARCH('[96]Kode Barang'!$I$2:$I$44,I115)),'[96]Kode Barang'!$D$2:$D$44),"")</f>
        <v>7</v>
      </c>
      <c r="E115" s="431">
        <f>IFERROR(LOOKUP(2,1/ISNUMBER(SEARCH('[96]Kode Barang'!$I$2:$I$44,I115)),'[96]Kode Barang'!$E$2:$E$44),"")</f>
        <v>1</v>
      </c>
      <c r="F115" s="431">
        <f>IFERROR(LOOKUP(2,1/ISNUMBER(SEARCH('[96]Kode Barang'!$I$2:$I$44,I115)),'[96]Kode Barang'!$F$2:$F$44),"")</f>
        <v>3</v>
      </c>
      <c r="G115" s="431">
        <f>IFERROR(LOOKUP(2,1/ISNUMBER(SEARCH('[96]Kode Barang'!$I$2:$I$44,I115)),'[96]Kode Barang'!$G$2:$G$44),"")</f>
        <v>1</v>
      </c>
      <c r="H115" s="431">
        <f>IFERROR(LOOKUP(2,1/ISNUMBER(SEARCH('[96]Kode Barang'!$I$2:$I$44,I115)),'[96]Kode Barang'!$H$2:$H$44),"")</f>
        <v>10</v>
      </c>
      <c r="I115" s="643" t="s">
        <v>1033</v>
      </c>
      <c r="J115" s="545"/>
      <c r="K115" s="483"/>
      <c r="L115" s="546">
        <v>5</v>
      </c>
      <c r="M115" s="540" t="s">
        <v>18</v>
      </c>
      <c r="N115" s="547">
        <v>22600</v>
      </c>
      <c r="O115" s="426">
        <f t="shared" si="12"/>
        <v>113000</v>
      </c>
      <c r="P115" s="426"/>
      <c r="Q115" s="426">
        <f t="shared" si="13"/>
        <v>113000</v>
      </c>
      <c r="R115" s="426">
        <f t="shared" si="14"/>
        <v>22600</v>
      </c>
      <c r="S115" s="437" t="s">
        <v>572</v>
      </c>
      <c r="T115" s="429" t="s">
        <v>986</v>
      </c>
      <c r="U115" s="444" t="s">
        <v>519</v>
      </c>
      <c r="V115" s="429" t="s">
        <v>562</v>
      </c>
      <c r="W115" s="482" t="s">
        <v>1035</v>
      </c>
      <c r="X115" s="448" t="s">
        <v>624</v>
      </c>
      <c r="Y115" s="429" t="s">
        <v>817</v>
      </c>
      <c r="Z115" s="429" t="s">
        <v>1036</v>
      </c>
      <c r="AA115" s="431" t="s">
        <v>60</v>
      </c>
      <c r="AC115" s="973"/>
    </row>
    <row r="116" spans="1:29" s="2" customFormat="1" ht="52.8" x14ac:dyDescent="0.25">
      <c r="A116" s="463"/>
      <c r="B116" s="431">
        <f>IFERROR(LOOKUP(2,1/ISNUMBER(SEARCH('[96]Kode Barang'!$I$2:$I$44,I116)),'[96]Kode Barang'!$B$2:$B$44),"")</f>
        <v>1</v>
      </c>
      <c r="C116" s="431">
        <f>IFERROR(LOOKUP(2,1/ISNUMBER(SEARCH('[96]Kode Barang'!$I$2:$I$44,I116)),'[96]Kode Barang'!$C$2:$C$44),"")</f>
        <v>1</v>
      </c>
      <c r="D116" s="431">
        <f>IFERROR(LOOKUP(2,1/ISNUMBER(SEARCH('[96]Kode Barang'!$I$2:$I$44,I116)),'[96]Kode Barang'!$D$2:$D$44),"")</f>
        <v>7</v>
      </c>
      <c r="E116" s="431">
        <f>IFERROR(LOOKUP(2,1/ISNUMBER(SEARCH('[96]Kode Barang'!$I$2:$I$44,I116)),'[96]Kode Barang'!$E$2:$E$44),"")</f>
        <v>1</v>
      </c>
      <c r="F116" s="431">
        <f>IFERROR(LOOKUP(2,1/ISNUMBER(SEARCH('[96]Kode Barang'!$I$2:$I$44,I116)),'[96]Kode Barang'!$F$2:$F$44),"")</f>
        <v>3</v>
      </c>
      <c r="G116" s="431">
        <f>IFERROR(LOOKUP(2,1/ISNUMBER(SEARCH('[96]Kode Barang'!$I$2:$I$44,I116)),'[96]Kode Barang'!$G$2:$G$44),"")</f>
        <v>1</v>
      </c>
      <c r="H116" s="431">
        <f>IFERROR(LOOKUP(2,1/ISNUMBER(SEARCH('[96]Kode Barang'!$I$2:$I$44,I116)),'[96]Kode Barang'!$H$2:$H$44),"")</f>
        <v>10</v>
      </c>
      <c r="I116" s="667" t="s">
        <v>904</v>
      </c>
      <c r="J116" s="545"/>
      <c r="K116" s="483"/>
      <c r="L116" s="546">
        <v>5</v>
      </c>
      <c r="M116" s="540" t="s">
        <v>18</v>
      </c>
      <c r="N116" s="547">
        <v>23600</v>
      </c>
      <c r="O116" s="426">
        <f t="shared" si="12"/>
        <v>118000</v>
      </c>
      <c r="P116" s="426"/>
      <c r="Q116" s="426">
        <f t="shared" si="13"/>
        <v>118000</v>
      </c>
      <c r="R116" s="426">
        <f t="shared" si="14"/>
        <v>23600</v>
      </c>
      <c r="S116" s="437" t="s">
        <v>572</v>
      </c>
      <c r="T116" s="429" t="s">
        <v>986</v>
      </c>
      <c r="U116" s="444" t="s">
        <v>519</v>
      </c>
      <c r="V116" s="429" t="s">
        <v>562</v>
      </c>
      <c r="W116" s="482" t="s">
        <v>1035</v>
      </c>
      <c r="X116" s="448" t="s">
        <v>624</v>
      </c>
      <c r="Y116" s="429" t="s">
        <v>817</v>
      </c>
      <c r="Z116" s="429" t="s">
        <v>1036</v>
      </c>
      <c r="AA116" s="431" t="s">
        <v>60</v>
      </c>
      <c r="AC116" s="973"/>
    </row>
    <row r="117" spans="1:29" s="2" customFormat="1" ht="52.8" x14ac:dyDescent="0.25">
      <c r="A117" s="463"/>
      <c r="B117" s="431">
        <f>IFERROR(LOOKUP(2,1/ISNUMBER(SEARCH('[96]Kode Barang'!$I$2:$I$44,I117)),'[96]Kode Barang'!$B$2:$B$44),"")</f>
        <v>1</v>
      </c>
      <c r="C117" s="431">
        <f>IFERROR(LOOKUP(2,1/ISNUMBER(SEARCH('[96]Kode Barang'!$I$2:$I$44,I117)),'[96]Kode Barang'!$C$2:$C$44),"")</f>
        <v>1</v>
      </c>
      <c r="D117" s="431">
        <f>IFERROR(LOOKUP(2,1/ISNUMBER(SEARCH('[96]Kode Barang'!$I$2:$I$44,I117)),'[96]Kode Barang'!$D$2:$D$44),"")</f>
        <v>7</v>
      </c>
      <c r="E117" s="431">
        <f>IFERROR(LOOKUP(2,1/ISNUMBER(SEARCH('[96]Kode Barang'!$I$2:$I$44,I117)),'[96]Kode Barang'!$E$2:$E$44),"")</f>
        <v>1</v>
      </c>
      <c r="F117" s="431">
        <f>IFERROR(LOOKUP(2,1/ISNUMBER(SEARCH('[96]Kode Barang'!$I$2:$I$44,I117)),'[96]Kode Barang'!$F$2:$F$44),"")</f>
        <v>3</v>
      </c>
      <c r="G117" s="431">
        <f>IFERROR(LOOKUP(2,1/ISNUMBER(SEARCH('[96]Kode Barang'!$I$2:$I$44,I117)),'[96]Kode Barang'!$G$2:$G$44),"")</f>
        <v>1</v>
      </c>
      <c r="H117" s="431">
        <f>IFERROR(LOOKUP(2,1/ISNUMBER(SEARCH('[96]Kode Barang'!$I$2:$I$44,I117)),'[96]Kode Barang'!$H$2:$H$44),"")</f>
        <v>11</v>
      </c>
      <c r="I117" s="667" t="s">
        <v>1034</v>
      </c>
      <c r="J117" s="545"/>
      <c r="K117" s="483"/>
      <c r="L117" s="546">
        <v>5</v>
      </c>
      <c r="M117" s="540" t="s">
        <v>18</v>
      </c>
      <c r="N117" s="547">
        <v>29500</v>
      </c>
      <c r="O117" s="426">
        <f t="shared" si="12"/>
        <v>147500</v>
      </c>
      <c r="P117" s="426"/>
      <c r="Q117" s="426">
        <f t="shared" si="13"/>
        <v>147500</v>
      </c>
      <c r="R117" s="426">
        <f t="shared" si="14"/>
        <v>29500</v>
      </c>
      <c r="S117" s="437" t="s">
        <v>572</v>
      </c>
      <c r="T117" s="429" t="s">
        <v>986</v>
      </c>
      <c r="U117" s="444" t="s">
        <v>519</v>
      </c>
      <c r="V117" s="429" t="s">
        <v>562</v>
      </c>
      <c r="W117" s="482" t="s">
        <v>1035</v>
      </c>
      <c r="X117" s="448" t="s">
        <v>624</v>
      </c>
      <c r="Y117" s="429" t="s">
        <v>817</v>
      </c>
      <c r="Z117" s="429" t="s">
        <v>1036</v>
      </c>
      <c r="AA117" s="431" t="s">
        <v>60</v>
      </c>
      <c r="AC117" s="973"/>
    </row>
    <row r="118" spans="1:29" s="2" customFormat="1" ht="66" x14ac:dyDescent="0.25">
      <c r="A118" s="463"/>
      <c r="B118" s="431">
        <f>IFERROR(LOOKUP(2,1/ISNUMBER(SEARCH('[96]Kode Barang'!$I$2:$I$44,I118)),'[96]Kode Barang'!$B$2:$B$44),"")</f>
        <v>1</v>
      </c>
      <c r="C118" s="431">
        <f>IFERROR(LOOKUP(2,1/ISNUMBER(SEARCH('[96]Kode Barang'!$I$2:$I$44,I118)),'[96]Kode Barang'!$C$2:$C$44),"")</f>
        <v>1</v>
      </c>
      <c r="D118" s="431">
        <f>IFERROR(LOOKUP(2,1/ISNUMBER(SEARCH('[96]Kode Barang'!$I$2:$I$44,I118)),'[96]Kode Barang'!$D$2:$D$44),"")</f>
        <v>7</v>
      </c>
      <c r="E118" s="431">
        <f>IFERROR(LOOKUP(2,1/ISNUMBER(SEARCH('[96]Kode Barang'!$I$2:$I$44,I118)),'[96]Kode Barang'!$E$2:$E$44),"")</f>
        <v>1</v>
      </c>
      <c r="F118" s="431">
        <f>IFERROR(LOOKUP(2,1/ISNUMBER(SEARCH('[96]Kode Barang'!$I$2:$I$44,I118)),'[96]Kode Barang'!$F$2:$F$44),"")</f>
        <v>3</v>
      </c>
      <c r="G118" s="431">
        <f>IFERROR(LOOKUP(2,1/ISNUMBER(SEARCH('[96]Kode Barang'!$I$2:$I$44,I118)),'[96]Kode Barang'!$G$2:$G$44),"")</f>
        <v>1</v>
      </c>
      <c r="H118" s="431">
        <f>IFERROR(LOOKUP(2,1/ISNUMBER(SEARCH('[96]Kode Barang'!$I$2:$I$44,I118)),'[96]Kode Barang'!$H$2:$H$44),"")</f>
        <v>8</v>
      </c>
      <c r="I118" s="667" t="s">
        <v>74</v>
      </c>
      <c r="J118" s="545"/>
      <c r="K118" s="483"/>
      <c r="L118" s="546">
        <v>1</v>
      </c>
      <c r="M118" s="540" t="s">
        <v>18</v>
      </c>
      <c r="N118" s="547">
        <v>21200</v>
      </c>
      <c r="O118" s="426">
        <f t="shared" si="12"/>
        <v>21200</v>
      </c>
      <c r="P118" s="426"/>
      <c r="Q118" s="426">
        <f t="shared" si="13"/>
        <v>21200</v>
      </c>
      <c r="R118" s="426">
        <f t="shared" si="14"/>
        <v>21200</v>
      </c>
      <c r="S118" s="444" t="s">
        <v>1047</v>
      </c>
      <c r="T118" s="429" t="s">
        <v>1048</v>
      </c>
      <c r="U118" s="444" t="s">
        <v>519</v>
      </c>
      <c r="V118" s="429" t="s">
        <v>562</v>
      </c>
      <c r="W118" s="482" t="s">
        <v>1049</v>
      </c>
      <c r="X118" s="448" t="s">
        <v>624</v>
      </c>
      <c r="Y118" s="429" t="s">
        <v>929</v>
      </c>
      <c r="Z118" s="429" t="s">
        <v>1050</v>
      </c>
      <c r="AA118" s="448" t="s">
        <v>540</v>
      </c>
      <c r="AC118" s="973"/>
    </row>
    <row r="119" spans="1:29" s="2" customFormat="1" ht="66" x14ac:dyDescent="0.25">
      <c r="A119" s="463"/>
      <c r="B119" s="431">
        <f>IFERROR(LOOKUP(2,1/ISNUMBER(SEARCH('[96]Kode Barang'!$I$2:$I$44,I119)),'[96]Kode Barang'!$B$2:$B$44),"")</f>
        <v>1</v>
      </c>
      <c r="C119" s="431">
        <f>IFERROR(LOOKUP(2,1/ISNUMBER(SEARCH('[96]Kode Barang'!$I$2:$I$44,I119)),'[96]Kode Barang'!$C$2:$C$44),"")</f>
        <v>1</v>
      </c>
      <c r="D119" s="431">
        <f>IFERROR(LOOKUP(2,1/ISNUMBER(SEARCH('[96]Kode Barang'!$I$2:$I$44,I119)),'[96]Kode Barang'!$D$2:$D$44),"")</f>
        <v>7</v>
      </c>
      <c r="E119" s="431">
        <f>IFERROR(LOOKUP(2,1/ISNUMBER(SEARCH('[96]Kode Barang'!$I$2:$I$44,I119)),'[96]Kode Barang'!$E$2:$E$44),"")</f>
        <v>1</v>
      </c>
      <c r="F119" s="431">
        <f>IFERROR(LOOKUP(2,1/ISNUMBER(SEARCH('[96]Kode Barang'!$I$2:$I$44,I119)),'[96]Kode Barang'!$F$2:$F$44),"")</f>
        <v>3</v>
      </c>
      <c r="G119" s="431">
        <f>IFERROR(LOOKUP(2,1/ISNUMBER(SEARCH('[96]Kode Barang'!$I$2:$I$44,I119)),'[96]Kode Barang'!$G$2:$G$44),"")</f>
        <v>1</v>
      </c>
      <c r="H119" s="431">
        <f>IFERROR(LOOKUP(2,1/ISNUMBER(SEARCH('[96]Kode Barang'!$I$2:$I$44,I119)),'[96]Kode Barang'!$H$2:$H$44),"")</f>
        <v>11</v>
      </c>
      <c r="I119" s="667" t="s">
        <v>902</v>
      </c>
      <c r="J119" s="545"/>
      <c r="K119" s="483"/>
      <c r="L119" s="546">
        <v>6</v>
      </c>
      <c r="M119" s="540" t="s">
        <v>933</v>
      </c>
      <c r="N119" s="547">
        <v>23600</v>
      </c>
      <c r="O119" s="426">
        <f t="shared" si="12"/>
        <v>141600</v>
      </c>
      <c r="P119" s="426"/>
      <c r="Q119" s="426">
        <f t="shared" si="13"/>
        <v>141600</v>
      </c>
      <c r="R119" s="426">
        <f t="shared" si="14"/>
        <v>23600</v>
      </c>
      <c r="S119" s="444" t="s">
        <v>1047</v>
      </c>
      <c r="T119" s="429" t="s">
        <v>1048</v>
      </c>
      <c r="U119" s="444" t="s">
        <v>519</v>
      </c>
      <c r="V119" s="429" t="s">
        <v>562</v>
      </c>
      <c r="W119" s="482" t="s">
        <v>1049</v>
      </c>
      <c r="X119" s="448" t="s">
        <v>624</v>
      </c>
      <c r="Y119" s="429" t="s">
        <v>929</v>
      </c>
      <c r="Z119" s="429" t="s">
        <v>1050</v>
      </c>
      <c r="AA119" s="448" t="s">
        <v>540</v>
      </c>
      <c r="AC119" s="973"/>
    </row>
    <row r="120" spans="1:29" s="2" customFormat="1" ht="66" x14ac:dyDescent="0.25">
      <c r="A120" s="463"/>
      <c r="B120" s="431">
        <f>IFERROR(LOOKUP(2,1/ISNUMBER(SEARCH('[96]Kode Barang'!$I$2:$I$44,I120)),'[96]Kode Barang'!$B$2:$B$44),"")</f>
        <v>1</v>
      </c>
      <c r="C120" s="431">
        <f>IFERROR(LOOKUP(2,1/ISNUMBER(SEARCH('[96]Kode Barang'!$I$2:$I$44,I120)),'[96]Kode Barang'!$C$2:$C$44),"")</f>
        <v>1</v>
      </c>
      <c r="D120" s="431">
        <f>IFERROR(LOOKUP(2,1/ISNUMBER(SEARCH('[96]Kode Barang'!$I$2:$I$44,I120)),'[96]Kode Barang'!$D$2:$D$44),"")</f>
        <v>7</v>
      </c>
      <c r="E120" s="431">
        <f>IFERROR(LOOKUP(2,1/ISNUMBER(SEARCH('[96]Kode Barang'!$I$2:$I$44,I120)),'[96]Kode Barang'!$E$2:$E$44),"")</f>
        <v>1</v>
      </c>
      <c r="F120" s="431">
        <f>IFERROR(LOOKUP(2,1/ISNUMBER(SEARCH('[96]Kode Barang'!$I$2:$I$44,I120)),'[96]Kode Barang'!$F$2:$F$44),"")</f>
        <v>3</v>
      </c>
      <c r="G120" s="431">
        <f>IFERROR(LOOKUP(2,1/ISNUMBER(SEARCH('[96]Kode Barang'!$I$2:$I$44,I120)),'[96]Kode Barang'!$G$2:$G$44),"")</f>
        <v>1</v>
      </c>
      <c r="H120" s="431">
        <f>IFERROR(LOOKUP(2,1/ISNUMBER(SEARCH('[96]Kode Barang'!$I$2:$I$44,I120)),'[96]Kode Barang'!$H$2:$H$44),"")</f>
        <v>10</v>
      </c>
      <c r="I120" s="667" t="s">
        <v>784</v>
      </c>
      <c r="J120" s="545"/>
      <c r="K120" s="483"/>
      <c r="L120" s="546">
        <v>1</v>
      </c>
      <c r="M120" s="540" t="s">
        <v>18</v>
      </c>
      <c r="N120" s="547">
        <v>28900</v>
      </c>
      <c r="O120" s="426">
        <f t="shared" ref="O120:O146" si="15">L120*N120</f>
        <v>28900</v>
      </c>
      <c r="P120" s="426"/>
      <c r="Q120" s="426">
        <f t="shared" ref="Q120:Q146" si="16">O120+P120</f>
        <v>28900</v>
      </c>
      <c r="R120" s="426">
        <f t="shared" ref="R120:R146" si="17">Q120/L120</f>
        <v>28900</v>
      </c>
      <c r="S120" s="444" t="s">
        <v>1047</v>
      </c>
      <c r="T120" s="429" t="s">
        <v>1048</v>
      </c>
      <c r="U120" s="444" t="s">
        <v>519</v>
      </c>
      <c r="V120" s="429" t="s">
        <v>562</v>
      </c>
      <c r="W120" s="482" t="s">
        <v>1049</v>
      </c>
      <c r="X120" s="448" t="s">
        <v>624</v>
      </c>
      <c r="Y120" s="429" t="s">
        <v>929</v>
      </c>
      <c r="Z120" s="429" t="s">
        <v>1050</v>
      </c>
      <c r="AA120" s="448" t="s">
        <v>540</v>
      </c>
      <c r="AC120" s="973"/>
    </row>
    <row r="121" spans="1:29" s="2" customFormat="1" ht="66" x14ac:dyDescent="0.25">
      <c r="A121" s="463"/>
      <c r="B121" s="431">
        <f>IFERROR(LOOKUP(2,1/ISNUMBER(SEARCH('[96]Kode Barang'!$I$2:$I$44,I121)),'[96]Kode Barang'!$B$2:$B$44),"")</f>
        <v>1</v>
      </c>
      <c r="C121" s="431">
        <f>IFERROR(LOOKUP(2,1/ISNUMBER(SEARCH('[96]Kode Barang'!$I$2:$I$44,I121)),'[96]Kode Barang'!$C$2:$C$44),"")</f>
        <v>1</v>
      </c>
      <c r="D121" s="431">
        <f>IFERROR(LOOKUP(2,1/ISNUMBER(SEARCH('[96]Kode Barang'!$I$2:$I$44,I121)),'[96]Kode Barang'!$D$2:$D$44),"")</f>
        <v>7</v>
      </c>
      <c r="E121" s="431">
        <f>IFERROR(LOOKUP(2,1/ISNUMBER(SEARCH('[96]Kode Barang'!$I$2:$I$44,I121)),'[96]Kode Barang'!$E$2:$E$44),"")</f>
        <v>1</v>
      </c>
      <c r="F121" s="431">
        <f>IFERROR(LOOKUP(2,1/ISNUMBER(SEARCH('[96]Kode Barang'!$I$2:$I$44,I121)),'[96]Kode Barang'!$F$2:$F$44),"")</f>
        <v>3</v>
      </c>
      <c r="G121" s="431">
        <f>IFERROR(LOOKUP(2,1/ISNUMBER(SEARCH('[96]Kode Barang'!$I$2:$I$44,I121)),'[96]Kode Barang'!$G$2:$G$44),"")</f>
        <v>1</v>
      </c>
      <c r="H121" s="431">
        <f>IFERROR(LOOKUP(2,1/ISNUMBER(SEARCH('[96]Kode Barang'!$I$2:$I$44,I121)),'[96]Kode Barang'!$H$2:$H$44),"")</f>
        <v>3</v>
      </c>
      <c r="I121" s="667" t="s">
        <v>702</v>
      </c>
      <c r="J121" s="545"/>
      <c r="K121" s="483"/>
      <c r="L121" s="546">
        <v>2</v>
      </c>
      <c r="M121" s="540" t="s">
        <v>7</v>
      </c>
      <c r="N121" s="547">
        <v>47100</v>
      </c>
      <c r="O121" s="426">
        <f t="shared" si="15"/>
        <v>94200</v>
      </c>
      <c r="P121" s="426"/>
      <c r="Q121" s="426">
        <f t="shared" si="16"/>
        <v>94200</v>
      </c>
      <c r="R121" s="426">
        <f t="shared" si="17"/>
        <v>47100</v>
      </c>
      <c r="S121" s="444" t="s">
        <v>1047</v>
      </c>
      <c r="T121" s="429" t="s">
        <v>1048</v>
      </c>
      <c r="U121" s="444" t="s">
        <v>519</v>
      </c>
      <c r="V121" s="429" t="s">
        <v>562</v>
      </c>
      <c r="W121" s="482" t="s">
        <v>1049</v>
      </c>
      <c r="X121" s="448" t="s">
        <v>624</v>
      </c>
      <c r="Y121" s="429" t="s">
        <v>929</v>
      </c>
      <c r="Z121" s="429" t="s">
        <v>1050</v>
      </c>
      <c r="AA121" s="448" t="s">
        <v>540</v>
      </c>
      <c r="AC121" s="973"/>
    </row>
    <row r="122" spans="1:29" s="2" customFormat="1" ht="66" x14ac:dyDescent="0.25">
      <c r="A122" s="463"/>
      <c r="B122" s="431">
        <f>IFERROR(LOOKUP(2,1/ISNUMBER(SEARCH('[96]Kode Barang'!$I$2:$I$44,I122)),'[96]Kode Barang'!$B$2:$B$44),"")</f>
        <v>1</v>
      </c>
      <c r="C122" s="431">
        <f>IFERROR(LOOKUP(2,1/ISNUMBER(SEARCH('[96]Kode Barang'!$I$2:$I$44,I122)),'[96]Kode Barang'!$C$2:$C$44),"")</f>
        <v>1</v>
      </c>
      <c r="D122" s="431">
        <f>IFERROR(LOOKUP(2,1/ISNUMBER(SEARCH('[96]Kode Barang'!$I$2:$I$44,I122)),'[96]Kode Barang'!$D$2:$D$44),"")</f>
        <v>7</v>
      </c>
      <c r="E122" s="431">
        <f>IFERROR(LOOKUP(2,1/ISNUMBER(SEARCH('[96]Kode Barang'!$I$2:$I$44,I122)),'[96]Kode Barang'!$E$2:$E$44),"")</f>
        <v>1</v>
      </c>
      <c r="F122" s="431">
        <f>IFERROR(LOOKUP(2,1/ISNUMBER(SEARCH('[96]Kode Barang'!$I$2:$I$44,I122)),'[96]Kode Barang'!$F$2:$F$44),"")</f>
        <v>3</v>
      </c>
      <c r="G122" s="431">
        <f>IFERROR(LOOKUP(2,1/ISNUMBER(SEARCH('[96]Kode Barang'!$I$2:$I$44,I122)),'[96]Kode Barang'!$G$2:$G$44),"")</f>
        <v>1</v>
      </c>
      <c r="H122" s="431">
        <f>IFERROR(LOOKUP(2,1/ISNUMBER(SEARCH('[96]Kode Barang'!$I$2:$I$44,I122)),'[96]Kode Barang'!$H$2:$H$44),"")</f>
        <v>6</v>
      </c>
      <c r="I122" s="667" t="s">
        <v>884</v>
      </c>
      <c r="J122" s="545"/>
      <c r="K122" s="483"/>
      <c r="L122" s="546">
        <v>27</v>
      </c>
      <c r="M122" s="540" t="s">
        <v>18</v>
      </c>
      <c r="N122" s="547">
        <v>3600</v>
      </c>
      <c r="O122" s="426">
        <f t="shared" si="15"/>
        <v>97200</v>
      </c>
      <c r="P122" s="426"/>
      <c r="Q122" s="426">
        <f t="shared" si="16"/>
        <v>97200</v>
      </c>
      <c r="R122" s="426">
        <f t="shared" si="17"/>
        <v>3600</v>
      </c>
      <c r="S122" s="444" t="s">
        <v>1047</v>
      </c>
      <c r="T122" s="429" t="s">
        <v>1048</v>
      </c>
      <c r="U122" s="444" t="s">
        <v>519</v>
      </c>
      <c r="V122" s="429" t="s">
        <v>562</v>
      </c>
      <c r="W122" s="482" t="s">
        <v>1049</v>
      </c>
      <c r="X122" s="448" t="s">
        <v>624</v>
      </c>
      <c r="Y122" s="429" t="s">
        <v>929</v>
      </c>
      <c r="Z122" s="429" t="s">
        <v>1050</v>
      </c>
      <c r="AA122" s="448" t="s">
        <v>540</v>
      </c>
      <c r="AC122" s="973"/>
    </row>
    <row r="123" spans="1:29" s="2" customFormat="1" ht="66" x14ac:dyDescent="0.25">
      <c r="A123" s="463"/>
      <c r="B123" s="431">
        <f>IFERROR(LOOKUP(2,1/ISNUMBER(SEARCH('[96]Kode Barang'!$I$2:$I$44,I123)),'[96]Kode Barang'!$B$2:$B$44),"")</f>
        <v>1</v>
      </c>
      <c r="C123" s="431">
        <f>IFERROR(LOOKUP(2,1/ISNUMBER(SEARCH('[96]Kode Barang'!$I$2:$I$44,I123)),'[96]Kode Barang'!$C$2:$C$44),"")</f>
        <v>1</v>
      </c>
      <c r="D123" s="431">
        <f>IFERROR(LOOKUP(2,1/ISNUMBER(SEARCH('[96]Kode Barang'!$I$2:$I$44,I123)),'[96]Kode Barang'!$D$2:$D$44),"")</f>
        <v>7</v>
      </c>
      <c r="E123" s="431">
        <f>IFERROR(LOOKUP(2,1/ISNUMBER(SEARCH('[96]Kode Barang'!$I$2:$I$44,I123)),'[96]Kode Barang'!$E$2:$E$44),"")</f>
        <v>1</v>
      </c>
      <c r="F123" s="431">
        <f>IFERROR(LOOKUP(2,1/ISNUMBER(SEARCH('[96]Kode Barang'!$I$2:$I$44,I123)),'[96]Kode Barang'!$F$2:$F$44),"")</f>
        <v>3</v>
      </c>
      <c r="G123" s="431">
        <f>IFERROR(LOOKUP(2,1/ISNUMBER(SEARCH('[96]Kode Barang'!$I$2:$I$44,I123)),'[96]Kode Barang'!$G$2:$G$44),"")</f>
        <v>1</v>
      </c>
      <c r="H123" s="431">
        <f>IFERROR(LOOKUP(2,1/ISNUMBER(SEARCH('[96]Kode Barang'!$I$2:$I$44,I123)),'[96]Kode Barang'!$H$2:$H$44),"")</f>
        <v>6</v>
      </c>
      <c r="I123" s="667" t="s">
        <v>931</v>
      </c>
      <c r="J123" s="545"/>
      <c r="K123" s="483"/>
      <c r="L123" s="546">
        <v>1</v>
      </c>
      <c r="M123" s="540" t="s">
        <v>18</v>
      </c>
      <c r="N123" s="547">
        <v>35300</v>
      </c>
      <c r="O123" s="426">
        <f t="shared" si="15"/>
        <v>35300</v>
      </c>
      <c r="P123" s="426"/>
      <c r="Q123" s="426">
        <f t="shared" si="16"/>
        <v>35300</v>
      </c>
      <c r="R123" s="426">
        <f t="shared" si="17"/>
        <v>35300</v>
      </c>
      <c r="S123" s="444" t="s">
        <v>1047</v>
      </c>
      <c r="T123" s="429" t="s">
        <v>1048</v>
      </c>
      <c r="U123" s="444" t="s">
        <v>519</v>
      </c>
      <c r="V123" s="429" t="s">
        <v>562</v>
      </c>
      <c r="W123" s="482" t="s">
        <v>1049</v>
      </c>
      <c r="X123" s="448" t="s">
        <v>624</v>
      </c>
      <c r="Y123" s="429" t="s">
        <v>929</v>
      </c>
      <c r="Z123" s="429" t="s">
        <v>1050</v>
      </c>
      <c r="AA123" s="448" t="s">
        <v>540</v>
      </c>
      <c r="AC123" s="973"/>
    </row>
    <row r="124" spans="1:29" s="2" customFormat="1" ht="66" x14ac:dyDescent="0.25">
      <c r="A124" s="463"/>
      <c r="B124" s="431">
        <f>IFERROR(LOOKUP(2,1/ISNUMBER(SEARCH('[96]Kode Barang'!$I$2:$I$44,I124)),'[96]Kode Barang'!$B$2:$B$44),"")</f>
        <v>1</v>
      </c>
      <c r="C124" s="431">
        <f>IFERROR(LOOKUP(2,1/ISNUMBER(SEARCH('[96]Kode Barang'!$I$2:$I$44,I124)),'[96]Kode Barang'!$C$2:$C$44),"")</f>
        <v>1</v>
      </c>
      <c r="D124" s="431">
        <f>IFERROR(LOOKUP(2,1/ISNUMBER(SEARCH('[96]Kode Barang'!$I$2:$I$44,I124)),'[96]Kode Barang'!$D$2:$D$44),"")</f>
        <v>7</v>
      </c>
      <c r="E124" s="431">
        <f>IFERROR(LOOKUP(2,1/ISNUMBER(SEARCH('[96]Kode Barang'!$I$2:$I$44,I124)),'[96]Kode Barang'!$E$2:$E$44),"")</f>
        <v>1</v>
      </c>
      <c r="F124" s="431">
        <f>IFERROR(LOOKUP(2,1/ISNUMBER(SEARCH('[96]Kode Barang'!$I$2:$I$44,I124)),'[96]Kode Barang'!$F$2:$F$44),"")</f>
        <v>3</v>
      </c>
      <c r="G124" s="431">
        <f>IFERROR(LOOKUP(2,1/ISNUMBER(SEARCH('[96]Kode Barang'!$I$2:$I$44,I124)),'[96]Kode Barang'!$G$2:$G$44),"")</f>
        <v>1</v>
      </c>
      <c r="H124" s="431">
        <f>IFERROR(LOOKUP(2,1/ISNUMBER(SEARCH('[96]Kode Barang'!$I$2:$I$44,I124)),'[96]Kode Barang'!$H$2:$H$44),"")</f>
        <v>11</v>
      </c>
      <c r="I124" s="667" t="s">
        <v>782</v>
      </c>
      <c r="J124" s="545"/>
      <c r="K124" s="483"/>
      <c r="L124" s="546">
        <v>1</v>
      </c>
      <c r="M124" s="540" t="s">
        <v>18</v>
      </c>
      <c r="N124" s="547">
        <v>29500</v>
      </c>
      <c r="O124" s="426">
        <f t="shared" si="15"/>
        <v>29500</v>
      </c>
      <c r="P124" s="426"/>
      <c r="Q124" s="426">
        <f t="shared" si="16"/>
        <v>29500</v>
      </c>
      <c r="R124" s="426">
        <f t="shared" si="17"/>
        <v>29500</v>
      </c>
      <c r="S124" s="444" t="s">
        <v>1047</v>
      </c>
      <c r="T124" s="429" t="s">
        <v>1048</v>
      </c>
      <c r="U124" s="444" t="s">
        <v>519</v>
      </c>
      <c r="V124" s="429" t="s">
        <v>562</v>
      </c>
      <c r="W124" s="482" t="s">
        <v>1049</v>
      </c>
      <c r="X124" s="448" t="s">
        <v>624</v>
      </c>
      <c r="Y124" s="429" t="s">
        <v>929</v>
      </c>
      <c r="Z124" s="429" t="s">
        <v>1050</v>
      </c>
      <c r="AA124" s="448" t="s">
        <v>540</v>
      </c>
      <c r="AC124" s="973"/>
    </row>
    <row r="125" spans="1:29" s="2" customFormat="1" ht="66" x14ac:dyDescent="0.25">
      <c r="A125" s="463"/>
      <c r="B125" s="431">
        <f>IFERROR(LOOKUP(2,1/ISNUMBER(SEARCH('[96]Kode Barang'!$I$2:$I$44,I125)),'[96]Kode Barang'!$B$2:$B$44),"")</f>
        <v>1</v>
      </c>
      <c r="C125" s="431">
        <f>IFERROR(LOOKUP(2,1/ISNUMBER(SEARCH('[96]Kode Barang'!$I$2:$I$44,I125)),'[96]Kode Barang'!$C$2:$C$44),"")</f>
        <v>1</v>
      </c>
      <c r="D125" s="431">
        <f>IFERROR(LOOKUP(2,1/ISNUMBER(SEARCH('[96]Kode Barang'!$I$2:$I$44,I125)),'[96]Kode Barang'!$D$2:$D$44),"")</f>
        <v>7</v>
      </c>
      <c r="E125" s="431">
        <f>IFERROR(LOOKUP(2,1/ISNUMBER(SEARCH('[96]Kode Barang'!$I$2:$I$44,I125)),'[96]Kode Barang'!$E$2:$E$44),"")</f>
        <v>1</v>
      </c>
      <c r="F125" s="431">
        <f>IFERROR(LOOKUP(2,1/ISNUMBER(SEARCH('[96]Kode Barang'!$I$2:$I$44,I125)),'[96]Kode Barang'!$F$2:$F$44),"")</f>
        <v>3</v>
      </c>
      <c r="G125" s="431">
        <f>IFERROR(LOOKUP(2,1/ISNUMBER(SEARCH('[96]Kode Barang'!$I$2:$I$44,I125)),'[96]Kode Barang'!$G$2:$G$44),"")</f>
        <v>1</v>
      </c>
      <c r="H125" s="431">
        <f>IFERROR(LOOKUP(2,1/ISNUMBER(SEARCH('[96]Kode Barang'!$I$2:$I$44,I125)),'[96]Kode Barang'!$H$2:$H$44),"")</f>
        <v>11</v>
      </c>
      <c r="I125" s="643" t="s">
        <v>587</v>
      </c>
      <c r="J125" s="545"/>
      <c r="K125" s="483"/>
      <c r="L125" s="546">
        <v>1</v>
      </c>
      <c r="M125" s="540" t="s">
        <v>18</v>
      </c>
      <c r="N125" s="547">
        <v>82900</v>
      </c>
      <c r="O125" s="426">
        <f t="shared" si="15"/>
        <v>82900</v>
      </c>
      <c r="P125" s="426"/>
      <c r="Q125" s="426">
        <f t="shared" si="16"/>
        <v>82900</v>
      </c>
      <c r="R125" s="426">
        <f t="shared" si="17"/>
        <v>82900</v>
      </c>
      <c r="S125" s="444" t="s">
        <v>1047</v>
      </c>
      <c r="T125" s="429" t="s">
        <v>1048</v>
      </c>
      <c r="U125" s="444" t="s">
        <v>519</v>
      </c>
      <c r="V125" s="429" t="s">
        <v>562</v>
      </c>
      <c r="W125" s="482" t="s">
        <v>1049</v>
      </c>
      <c r="X125" s="448" t="s">
        <v>624</v>
      </c>
      <c r="Y125" s="429" t="s">
        <v>929</v>
      </c>
      <c r="Z125" s="429" t="s">
        <v>1050</v>
      </c>
      <c r="AA125" s="448" t="s">
        <v>540</v>
      </c>
      <c r="AC125" s="973"/>
    </row>
    <row r="126" spans="1:29" s="2" customFormat="1" ht="67.5" customHeight="1" x14ac:dyDescent="0.25">
      <c r="A126" s="463"/>
      <c r="B126" s="431">
        <f>IFERROR(LOOKUP(2,1/ISNUMBER(SEARCH('[96]Kode Barang'!$I$2:$I$44,I126)),'[96]Kode Barang'!$B$2:$B$44),"")</f>
        <v>1</v>
      </c>
      <c r="C126" s="431">
        <f>IFERROR(LOOKUP(2,1/ISNUMBER(SEARCH('[96]Kode Barang'!$I$2:$I$44,I126)),'[96]Kode Barang'!$C$2:$C$44),"")</f>
        <v>1</v>
      </c>
      <c r="D126" s="431">
        <f>IFERROR(LOOKUP(2,1/ISNUMBER(SEARCH('[96]Kode Barang'!$I$2:$I$44,I126)),'[96]Kode Barang'!$D$2:$D$44),"")</f>
        <v>7</v>
      </c>
      <c r="E126" s="431">
        <f>IFERROR(LOOKUP(2,1/ISNUMBER(SEARCH('[96]Kode Barang'!$I$2:$I$44,I126)),'[96]Kode Barang'!$E$2:$E$44),"")</f>
        <v>1</v>
      </c>
      <c r="F126" s="431">
        <f>IFERROR(LOOKUP(2,1/ISNUMBER(SEARCH('[96]Kode Barang'!$I$2:$I$44,I126)),'[96]Kode Barang'!$F$2:$F$44),"")</f>
        <v>3</v>
      </c>
      <c r="G126" s="431">
        <f>IFERROR(LOOKUP(2,1/ISNUMBER(SEARCH('[96]Kode Barang'!$I$2:$I$44,I126)),'[96]Kode Barang'!$G$2:$G$44),"")</f>
        <v>1</v>
      </c>
      <c r="H126" s="431">
        <f>IFERROR(LOOKUP(2,1/ISNUMBER(SEARCH('[96]Kode Barang'!$I$2:$I$44,I126)),'[96]Kode Barang'!$H$2:$H$44),"")</f>
        <v>11</v>
      </c>
      <c r="I126" s="643" t="s">
        <v>1055</v>
      </c>
      <c r="J126" s="545"/>
      <c r="K126" s="483"/>
      <c r="L126" s="546">
        <v>2</v>
      </c>
      <c r="M126" s="540" t="s">
        <v>933</v>
      </c>
      <c r="N126" s="547">
        <v>41300</v>
      </c>
      <c r="O126" s="426">
        <f t="shared" si="15"/>
        <v>82600</v>
      </c>
      <c r="P126" s="426"/>
      <c r="Q126" s="426">
        <f t="shared" si="16"/>
        <v>82600</v>
      </c>
      <c r="R126" s="426">
        <f t="shared" si="17"/>
        <v>41300</v>
      </c>
      <c r="S126" s="444" t="s">
        <v>1056</v>
      </c>
      <c r="T126" s="429" t="s">
        <v>1057</v>
      </c>
      <c r="U126" s="444" t="s">
        <v>1058</v>
      </c>
      <c r="V126" s="429" t="s">
        <v>562</v>
      </c>
      <c r="W126" s="482" t="s">
        <v>1015</v>
      </c>
      <c r="X126" s="448" t="s">
        <v>624</v>
      </c>
      <c r="Y126" s="429" t="s">
        <v>929</v>
      </c>
      <c r="Z126" s="429" t="s">
        <v>1059</v>
      </c>
      <c r="AA126" s="448" t="s">
        <v>923</v>
      </c>
      <c r="AC126" s="973"/>
    </row>
    <row r="127" spans="1:29" s="2" customFormat="1" ht="66" x14ac:dyDescent="0.25">
      <c r="A127" s="463"/>
      <c r="B127" s="431">
        <f>IFERROR(LOOKUP(2,1/ISNUMBER(SEARCH('[96]Kode Barang'!$I$2:$I$44,I127)),'[96]Kode Barang'!$B$2:$B$44),"")</f>
        <v>1</v>
      </c>
      <c r="C127" s="431">
        <f>IFERROR(LOOKUP(2,1/ISNUMBER(SEARCH('[96]Kode Barang'!$I$2:$I$44,I127)),'[96]Kode Barang'!$C$2:$C$44),"")</f>
        <v>1</v>
      </c>
      <c r="D127" s="431">
        <f>IFERROR(LOOKUP(2,1/ISNUMBER(SEARCH('[96]Kode Barang'!$I$2:$I$44,I127)),'[96]Kode Barang'!$D$2:$D$44),"")</f>
        <v>7</v>
      </c>
      <c r="E127" s="431">
        <f>IFERROR(LOOKUP(2,1/ISNUMBER(SEARCH('[96]Kode Barang'!$I$2:$I$44,I127)),'[96]Kode Barang'!$E$2:$E$44),"")</f>
        <v>1</v>
      </c>
      <c r="F127" s="431">
        <f>IFERROR(LOOKUP(2,1/ISNUMBER(SEARCH('[96]Kode Barang'!$I$2:$I$44,I127)),'[96]Kode Barang'!$F$2:$F$44),"")</f>
        <v>3</v>
      </c>
      <c r="G127" s="431">
        <f>IFERROR(LOOKUP(2,1/ISNUMBER(SEARCH('[96]Kode Barang'!$I$2:$I$44,I127)),'[96]Kode Barang'!$G$2:$G$44),"")</f>
        <v>1</v>
      </c>
      <c r="H127" s="431">
        <f>IFERROR(LOOKUP(2,1/ISNUMBER(SEARCH('[96]Kode Barang'!$I$2:$I$44,I127)),'[96]Kode Barang'!$H$2:$H$44),"")</f>
        <v>6</v>
      </c>
      <c r="I127" s="643" t="s">
        <v>3</v>
      </c>
      <c r="J127" s="545"/>
      <c r="K127" s="483"/>
      <c r="L127" s="546">
        <v>14</v>
      </c>
      <c r="M127" s="540" t="s">
        <v>18</v>
      </c>
      <c r="N127" s="547">
        <v>6000</v>
      </c>
      <c r="O127" s="426">
        <f t="shared" si="15"/>
        <v>84000</v>
      </c>
      <c r="P127" s="426"/>
      <c r="Q127" s="426">
        <f t="shared" si="16"/>
        <v>84000</v>
      </c>
      <c r="R127" s="426">
        <f t="shared" si="17"/>
        <v>6000</v>
      </c>
      <c r="S127" s="444" t="s">
        <v>1056</v>
      </c>
      <c r="T127" s="429" t="s">
        <v>1057</v>
      </c>
      <c r="U127" s="444" t="s">
        <v>1058</v>
      </c>
      <c r="V127" s="429" t="s">
        <v>562</v>
      </c>
      <c r="W127" s="482" t="s">
        <v>1015</v>
      </c>
      <c r="X127" s="448" t="s">
        <v>624</v>
      </c>
      <c r="Y127" s="429" t="s">
        <v>929</v>
      </c>
      <c r="Z127" s="429" t="s">
        <v>1059</v>
      </c>
      <c r="AA127" s="448" t="s">
        <v>923</v>
      </c>
      <c r="AC127" s="973"/>
    </row>
    <row r="128" spans="1:29" s="2" customFormat="1" ht="66" x14ac:dyDescent="0.25">
      <c r="A128" s="463"/>
      <c r="B128" s="431">
        <f>IFERROR(LOOKUP(2,1/ISNUMBER(SEARCH('[96]Kode Barang'!$I$2:$I$44,I128)),'[96]Kode Barang'!$B$2:$B$44),"")</f>
        <v>1</v>
      </c>
      <c r="C128" s="431">
        <f>IFERROR(LOOKUP(2,1/ISNUMBER(SEARCH('[96]Kode Barang'!$I$2:$I$44,I128)),'[96]Kode Barang'!$C$2:$C$44),"")</f>
        <v>1</v>
      </c>
      <c r="D128" s="431">
        <f>IFERROR(LOOKUP(2,1/ISNUMBER(SEARCH('[96]Kode Barang'!$I$2:$I$44,I128)),'[96]Kode Barang'!$D$2:$D$44),"")</f>
        <v>7</v>
      </c>
      <c r="E128" s="431">
        <f>IFERROR(LOOKUP(2,1/ISNUMBER(SEARCH('[96]Kode Barang'!$I$2:$I$44,I128)),'[96]Kode Barang'!$E$2:$E$44),"")</f>
        <v>1</v>
      </c>
      <c r="F128" s="431">
        <f>IFERROR(LOOKUP(2,1/ISNUMBER(SEARCH('[96]Kode Barang'!$I$2:$I$44,I128)),'[96]Kode Barang'!$F$2:$F$44),"")</f>
        <v>3</v>
      </c>
      <c r="G128" s="431">
        <f>IFERROR(LOOKUP(2,1/ISNUMBER(SEARCH('[96]Kode Barang'!$I$2:$I$44,I128)),'[96]Kode Barang'!$G$2:$G$44),"")</f>
        <v>1</v>
      </c>
      <c r="H128" s="431">
        <f>IFERROR(LOOKUP(2,1/ISNUMBER(SEARCH('[96]Kode Barang'!$I$2:$I$44,I128)),'[96]Kode Barang'!$H$2:$H$44),"")</f>
        <v>6</v>
      </c>
      <c r="I128" s="643" t="s">
        <v>1054</v>
      </c>
      <c r="J128" s="545"/>
      <c r="K128" s="483"/>
      <c r="L128" s="546">
        <v>16</v>
      </c>
      <c r="M128" s="540" t="s">
        <v>18</v>
      </c>
      <c r="N128" s="547">
        <v>3600</v>
      </c>
      <c r="O128" s="426">
        <f t="shared" si="15"/>
        <v>57600</v>
      </c>
      <c r="P128" s="426"/>
      <c r="Q128" s="426">
        <f t="shared" si="16"/>
        <v>57600</v>
      </c>
      <c r="R128" s="426">
        <f t="shared" si="17"/>
        <v>3600</v>
      </c>
      <c r="S128" s="444" t="s">
        <v>1056</v>
      </c>
      <c r="T128" s="429" t="s">
        <v>1057</v>
      </c>
      <c r="U128" s="444" t="s">
        <v>1058</v>
      </c>
      <c r="V128" s="429" t="s">
        <v>562</v>
      </c>
      <c r="W128" s="482" t="s">
        <v>1015</v>
      </c>
      <c r="X128" s="448" t="s">
        <v>624</v>
      </c>
      <c r="Y128" s="429" t="s">
        <v>929</v>
      </c>
      <c r="Z128" s="429" t="s">
        <v>1059</v>
      </c>
      <c r="AA128" s="448" t="s">
        <v>923</v>
      </c>
      <c r="AC128" s="973"/>
    </row>
    <row r="129" spans="1:29" s="2" customFormat="1" ht="66" x14ac:dyDescent="0.25">
      <c r="A129" s="463"/>
      <c r="B129" s="431">
        <f>IFERROR(LOOKUP(2,1/ISNUMBER(SEARCH('[96]Kode Barang'!$I$2:$I$44,I129)),'[96]Kode Barang'!$B$2:$B$44),"")</f>
        <v>1</v>
      </c>
      <c r="C129" s="431">
        <f>IFERROR(LOOKUP(2,1/ISNUMBER(SEARCH('[96]Kode Barang'!$I$2:$I$44,I129)),'[96]Kode Barang'!$C$2:$C$44),"")</f>
        <v>1</v>
      </c>
      <c r="D129" s="431">
        <f>IFERROR(LOOKUP(2,1/ISNUMBER(SEARCH('[96]Kode Barang'!$I$2:$I$44,I129)),'[96]Kode Barang'!$D$2:$D$44),"")</f>
        <v>7</v>
      </c>
      <c r="E129" s="431">
        <f>IFERROR(LOOKUP(2,1/ISNUMBER(SEARCH('[96]Kode Barang'!$I$2:$I$44,I129)),'[96]Kode Barang'!$E$2:$E$44),"")</f>
        <v>1</v>
      </c>
      <c r="F129" s="431">
        <f>IFERROR(LOOKUP(2,1/ISNUMBER(SEARCH('[96]Kode Barang'!$I$2:$I$44,I129)),'[96]Kode Barang'!$F$2:$F$44),"")</f>
        <v>3</v>
      </c>
      <c r="G129" s="431">
        <f>IFERROR(LOOKUP(2,1/ISNUMBER(SEARCH('[96]Kode Barang'!$I$2:$I$44,I129)),'[96]Kode Barang'!$G$2:$G$44),"")</f>
        <v>1</v>
      </c>
      <c r="H129" s="431">
        <f>IFERROR(LOOKUP(2,1/ISNUMBER(SEARCH('[96]Kode Barang'!$I$2:$I$44,I129)),'[96]Kode Barang'!$H$2:$H$44),"")</f>
        <v>6</v>
      </c>
      <c r="I129" s="643" t="s">
        <v>931</v>
      </c>
      <c r="J129" s="545"/>
      <c r="K129" s="483"/>
      <c r="L129" s="546">
        <v>2</v>
      </c>
      <c r="M129" s="540" t="s">
        <v>18</v>
      </c>
      <c r="N129" s="547">
        <v>35200</v>
      </c>
      <c r="O129" s="426">
        <f t="shared" si="15"/>
        <v>70400</v>
      </c>
      <c r="P129" s="426"/>
      <c r="Q129" s="426">
        <f t="shared" si="16"/>
        <v>70400</v>
      </c>
      <c r="R129" s="426">
        <f t="shared" si="17"/>
        <v>35200</v>
      </c>
      <c r="S129" s="444" t="s">
        <v>1056</v>
      </c>
      <c r="T129" s="429" t="s">
        <v>1057</v>
      </c>
      <c r="U129" s="444" t="s">
        <v>1058</v>
      </c>
      <c r="V129" s="429" t="s">
        <v>562</v>
      </c>
      <c r="W129" s="482" t="s">
        <v>1015</v>
      </c>
      <c r="X129" s="448" t="s">
        <v>624</v>
      </c>
      <c r="Y129" s="429" t="s">
        <v>929</v>
      </c>
      <c r="Z129" s="429" t="s">
        <v>1059</v>
      </c>
      <c r="AA129" s="448" t="s">
        <v>923</v>
      </c>
      <c r="AC129" s="973"/>
    </row>
    <row r="130" spans="1:29" s="2" customFormat="1" ht="66" x14ac:dyDescent="0.25">
      <c r="A130" s="463"/>
      <c r="B130" s="431">
        <f>IFERROR(LOOKUP(2,1/ISNUMBER(SEARCH('[96]Kode Barang'!$I$2:$I$44,I130)),'[96]Kode Barang'!$B$2:$B$44),"")</f>
        <v>1</v>
      </c>
      <c r="C130" s="431">
        <f>IFERROR(LOOKUP(2,1/ISNUMBER(SEARCH('[96]Kode Barang'!$I$2:$I$44,I130)),'[96]Kode Barang'!$C$2:$C$44),"")</f>
        <v>1</v>
      </c>
      <c r="D130" s="431">
        <f>IFERROR(LOOKUP(2,1/ISNUMBER(SEARCH('[96]Kode Barang'!$I$2:$I$44,I130)),'[96]Kode Barang'!$D$2:$D$44),"")</f>
        <v>7</v>
      </c>
      <c r="E130" s="431">
        <f>IFERROR(LOOKUP(2,1/ISNUMBER(SEARCH('[96]Kode Barang'!$I$2:$I$44,I130)),'[96]Kode Barang'!$E$2:$E$44),"")</f>
        <v>1</v>
      </c>
      <c r="F130" s="431">
        <f>IFERROR(LOOKUP(2,1/ISNUMBER(SEARCH('[96]Kode Barang'!$I$2:$I$44,I130)),'[96]Kode Barang'!$F$2:$F$44),"")</f>
        <v>3</v>
      </c>
      <c r="G130" s="431">
        <f>IFERROR(LOOKUP(2,1/ISNUMBER(SEARCH('[96]Kode Barang'!$I$2:$I$44,I130)),'[96]Kode Barang'!$G$2:$G$44),"")</f>
        <v>1</v>
      </c>
      <c r="H130" s="431">
        <f>IFERROR(LOOKUP(2,1/ISNUMBER(SEARCH('[96]Kode Barang'!$I$2:$I$44,I130)),'[96]Kode Barang'!$H$2:$H$44),"")</f>
        <v>6</v>
      </c>
      <c r="I130" s="643" t="s">
        <v>932</v>
      </c>
      <c r="J130" s="545"/>
      <c r="K130" s="483"/>
      <c r="L130" s="546">
        <v>5</v>
      </c>
      <c r="M130" s="540" t="s">
        <v>18</v>
      </c>
      <c r="N130" s="547">
        <v>17700</v>
      </c>
      <c r="O130" s="426">
        <f t="shared" si="15"/>
        <v>88500</v>
      </c>
      <c r="P130" s="426"/>
      <c r="Q130" s="426">
        <f t="shared" si="16"/>
        <v>88500</v>
      </c>
      <c r="R130" s="426">
        <f t="shared" si="17"/>
        <v>17700</v>
      </c>
      <c r="S130" s="444" t="s">
        <v>1056</v>
      </c>
      <c r="T130" s="429" t="s">
        <v>1057</v>
      </c>
      <c r="U130" s="444" t="s">
        <v>1058</v>
      </c>
      <c r="V130" s="429" t="s">
        <v>562</v>
      </c>
      <c r="W130" s="482" t="s">
        <v>1015</v>
      </c>
      <c r="X130" s="448" t="s">
        <v>624</v>
      </c>
      <c r="Y130" s="429" t="s">
        <v>929</v>
      </c>
      <c r="Z130" s="429" t="s">
        <v>1059</v>
      </c>
      <c r="AA130" s="448" t="s">
        <v>923</v>
      </c>
      <c r="AC130" s="973"/>
    </row>
    <row r="131" spans="1:29" s="2" customFormat="1" ht="77.25" customHeight="1" x14ac:dyDescent="0.25">
      <c r="A131" s="463"/>
      <c r="B131" s="431">
        <f>IFERROR(LOOKUP(2,1/ISNUMBER(SEARCH('[96]Kode Barang'!$I$2:$I$44,I131)),'[96]Kode Barang'!$B$2:$B$44),"")</f>
        <v>1</v>
      </c>
      <c r="C131" s="431">
        <f>IFERROR(LOOKUP(2,1/ISNUMBER(SEARCH('[96]Kode Barang'!$I$2:$I$44,I131)),'[96]Kode Barang'!$C$2:$C$44),"")</f>
        <v>1</v>
      </c>
      <c r="D131" s="431">
        <f>IFERROR(LOOKUP(2,1/ISNUMBER(SEARCH('[96]Kode Barang'!$I$2:$I$44,I131)),'[96]Kode Barang'!$D$2:$D$44),"")</f>
        <v>7</v>
      </c>
      <c r="E131" s="431">
        <f>IFERROR(LOOKUP(2,1/ISNUMBER(SEARCH('[96]Kode Barang'!$I$2:$I$44,I131)),'[96]Kode Barang'!$E$2:$E$44),"")</f>
        <v>1</v>
      </c>
      <c r="F131" s="431">
        <f>IFERROR(LOOKUP(2,1/ISNUMBER(SEARCH('[96]Kode Barang'!$I$2:$I$44,I131)),'[96]Kode Barang'!$F$2:$F$44),"")</f>
        <v>3</v>
      </c>
      <c r="G131" s="431">
        <f>IFERROR(LOOKUP(2,1/ISNUMBER(SEARCH('[96]Kode Barang'!$I$2:$I$44,I131)),'[96]Kode Barang'!$G$2:$G$44),"")</f>
        <v>1</v>
      </c>
      <c r="H131" s="431">
        <f>IFERROR(LOOKUP(2,1/ISNUMBER(SEARCH('[96]Kode Barang'!$I$2:$I$44,I131)),'[96]Kode Barang'!$H$2:$H$44),"")</f>
        <v>11</v>
      </c>
      <c r="I131" s="643" t="s">
        <v>922</v>
      </c>
      <c r="J131" s="545"/>
      <c r="K131" s="483"/>
      <c r="L131" s="546">
        <v>8</v>
      </c>
      <c r="M131" s="540" t="s">
        <v>933</v>
      </c>
      <c r="N131" s="547">
        <v>41300</v>
      </c>
      <c r="O131" s="426">
        <f t="shared" si="15"/>
        <v>330400</v>
      </c>
      <c r="P131" s="426"/>
      <c r="Q131" s="426">
        <f t="shared" si="16"/>
        <v>330400</v>
      </c>
      <c r="R131" s="426">
        <f t="shared" si="17"/>
        <v>41300</v>
      </c>
      <c r="S131" s="444" t="s">
        <v>680</v>
      </c>
      <c r="T131" s="429" t="s">
        <v>1064</v>
      </c>
      <c r="U131" s="444" t="s">
        <v>1058</v>
      </c>
      <c r="V131" s="429" t="s">
        <v>562</v>
      </c>
      <c r="W131" s="482" t="s">
        <v>1065</v>
      </c>
      <c r="X131" s="448" t="s">
        <v>624</v>
      </c>
      <c r="Y131" s="429" t="s">
        <v>929</v>
      </c>
      <c r="Z131" s="429" t="s">
        <v>1082</v>
      </c>
      <c r="AA131" s="448" t="s">
        <v>923</v>
      </c>
      <c r="AC131" s="973"/>
    </row>
    <row r="132" spans="1:29" s="2" customFormat="1" ht="79.2" x14ac:dyDescent="0.25">
      <c r="A132" s="463"/>
      <c r="B132" s="431">
        <f>IFERROR(LOOKUP(2,1/ISNUMBER(SEARCH('[96]Kode Barang'!$I$2:$I$44,I132)),'[96]Kode Barang'!$B$2:$B$44),"")</f>
        <v>1</v>
      </c>
      <c r="C132" s="431">
        <f>IFERROR(LOOKUP(2,1/ISNUMBER(SEARCH('[96]Kode Barang'!$I$2:$I$44,I132)),'[96]Kode Barang'!$C$2:$C$44),"")</f>
        <v>1</v>
      </c>
      <c r="D132" s="431">
        <f>IFERROR(LOOKUP(2,1/ISNUMBER(SEARCH('[96]Kode Barang'!$I$2:$I$44,I132)),'[96]Kode Barang'!$D$2:$D$44),"")</f>
        <v>7</v>
      </c>
      <c r="E132" s="431">
        <f>IFERROR(LOOKUP(2,1/ISNUMBER(SEARCH('[96]Kode Barang'!$I$2:$I$44,I132)),'[96]Kode Barang'!$E$2:$E$44),"")</f>
        <v>1</v>
      </c>
      <c r="F132" s="431">
        <f>IFERROR(LOOKUP(2,1/ISNUMBER(SEARCH('[96]Kode Barang'!$I$2:$I$44,I132)),'[96]Kode Barang'!$F$2:$F$44),"")</f>
        <v>3</v>
      </c>
      <c r="G132" s="431">
        <f>IFERROR(LOOKUP(2,1/ISNUMBER(SEARCH('[96]Kode Barang'!$I$2:$I$44,I132)),'[96]Kode Barang'!$G$2:$G$44),"")</f>
        <v>1</v>
      </c>
      <c r="H132" s="431">
        <f>IFERROR(LOOKUP(2,1/ISNUMBER(SEARCH('[96]Kode Barang'!$I$2:$I$44,I132)),'[96]Kode Barang'!$H$2:$H$44),"")</f>
        <v>6</v>
      </c>
      <c r="I132" s="643" t="s">
        <v>3</v>
      </c>
      <c r="J132" s="545"/>
      <c r="K132" s="483"/>
      <c r="L132" s="546">
        <v>20</v>
      </c>
      <c r="M132" s="540" t="s">
        <v>18</v>
      </c>
      <c r="N132" s="547">
        <v>6000</v>
      </c>
      <c r="O132" s="426">
        <f t="shared" si="15"/>
        <v>120000</v>
      </c>
      <c r="P132" s="426"/>
      <c r="Q132" s="426">
        <f t="shared" si="16"/>
        <v>120000</v>
      </c>
      <c r="R132" s="426">
        <f t="shared" si="17"/>
        <v>6000</v>
      </c>
      <c r="S132" s="444" t="s">
        <v>680</v>
      </c>
      <c r="T132" s="429" t="s">
        <v>1064</v>
      </c>
      <c r="U132" s="444" t="s">
        <v>1058</v>
      </c>
      <c r="V132" s="429" t="s">
        <v>562</v>
      </c>
      <c r="W132" s="482" t="s">
        <v>1065</v>
      </c>
      <c r="X132" s="448" t="s">
        <v>624</v>
      </c>
      <c r="Y132" s="429" t="s">
        <v>929</v>
      </c>
      <c r="Z132" s="429" t="s">
        <v>1082</v>
      </c>
      <c r="AA132" s="448" t="s">
        <v>923</v>
      </c>
      <c r="AC132" s="973"/>
    </row>
    <row r="133" spans="1:29" s="2" customFormat="1" ht="79.2" x14ac:dyDescent="0.25">
      <c r="A133" s="463"/>
      <c r="B133" s="431">
        <f>IFERROR(LOOKUP(2,1/ISNUMBER(SEARCH('[96]Kode Barang'!$I$2:$I$44,I133)),'[96]Kode Barang'!$B$2:$B$44),"")</f>
        <v>1</v>
      </c>
      <c r="C133" s="431">
        <f>IFERROR(LOOKUP(2,1/ISNUMBER(SEARCH('[96]Kode Barang'!$I$2:$I$44,I133)),'[96]Kode Barang'!$C$2:$C$44),"")</f>
        <v>1</v>
      </c>
      <c r="D133" s="431">
        <f>IFERROR(LOOKUP(2,1/ISNUMBER(SEARCH('[96]Kode Barang'!$I$2:$I$44,I133)),'[96]Kode Barang'!$D$2:$D$44),"")</f>
        <v>7</v>
      </c>
      <c r="E133" s="431">
        <f>IFERROR(LOOKUP(2,1/ISNUMBER(SEARCH('[96]Kode Barang'!$I$2:$I$44,I133)),'[96]Kode Barang'!$E$2:$E$44),"")</f>
        <v>1</v>
      </c>
      <c r="F133" s="431">
        <f>IFERROR(LOOKUP(2,1/ISNUMBER(SEARCH('[96]Kode Barang'!$I$2:$I$44,I133)),'[96]Kode Barang'!$F$2:$F$44),"")</f>
        <v>3</v>
      </c>
      <c r="G133" s="431">
        <f>IFERROR(LOOKUP(2,1/ISNUMBER(SEARCH('[96]Kode Barang'!$I$2:$I$44,I133)),'[96]Kode Barang'!$G$2:$G$44),"")</f>
        <v>1</v>
      </c>
      <c r="H133" s="431">
        <f>IFERROR(LOOKUP(2,1/ISNUMBER(SEARCH('[96]Kode Barang'!$I$2:$I$44,I133)),'[96]Kode Barang'!$H$2:$H$44),"")</f>
        <v>6</v>
      </c>
      <c r="I133" s="643" t="s">
        <v>884</v>
      </c>
      <c r="J133" s="545"/>
      <c r="K133" s="483"/>
      <c r="L133" s="546">
        <v>20</v>
      </c>
      <c r="M133" s="540" t="s">
        <v>18</v>
      </c>
      <c r="N133" s="547">
        <v>3600</v>
      </c>
      <c r="O133" s="426">
        <f t="shared" si="15"/>
        <v>72000</v>
      </c>
      <c r="P133" s="426"/>
      <c r="Q133" s="426">
        <f t="shared" si="16"/>
        <v>72000</v>
      </c>
      <c r="R133" s="426">
        <f t="shared" si="17"/>
        <v>3600</v>
      </c>
      <c r="S133" s="444" t="s">
        <v>680</v>
      </c>
      <c r="T133" s="429" t="s">
        <v>1064</v>
      </c>
      <c r="U133" s="444" t="s">
        <v>1058</v>
      </c>
      <c r="V133" s="429" t="s">
        <v>562</v>
      </c>
      <c r="W133" s="482" t="s">
        <v>1065</v>
      </c>
      <c r="X133" s="448" t="s">
        <v>624</v>
      </c>
      <c r="Y133" s="429" t="s">
        <v>929</v>
      </c>
      <c r="Z133" s="429" t="s">
        <v>1082</v>
      </c>
      <c r="AA133" s="448" t="s">
        <v>923</v>
      </c>
      <c r="AC133" s="973"/>
    </row>
    <row r="134" spans="1:29" s="2" customFormat="1" ht="79.2" x14ac:dyDescent="0.25">
      <c r="A134" s="463"/>
      <c r="B134" s="431">
        <f>IFERROR(LOOKUP(2,1/ISNUMBER(SEARCH('[96]Kode Barang'!$I$2:$I$44,I134)),'[96]Kode Barang'!$B$2:$B$44),"")</f>
        <v>1</v>
      </c>
      <c r="C134" s="431">
        <f>IFERROR(LOOKUP(2,1/ISNUMBER(SEARCH('[96]Kode Barang'!$I$2:$I$44,I134)),'[96]Kode Barang'!$C$2:$C$44),"")</f>
        <v>1</v>
      </c>
      <c r="D134" s="431">
        <f>IFERROR(LOOKUP(2,1/ISNUMBER(SEARCH('[96]Kode Barang'!$I$2:$I$44,I134)),'[96]Kode Barang'!$D$2:$D$44),"")</f>
        <v>7</v>
      </c>
      <c r="E134" s="431">
        <f>IFERROR(LOOKUP(2,1/ISNUMBER(SEARCH('[96]Kode Barang'!$I$2:$I$44,I134)),'[96]Kode Barang'!$E$2:$E$44),"")</f>
        <v>1</v>
      </c>
      <c r="F134" s="431">
        <f>IFERROR(LOOKUP(2,1/ISNUMBER(SEARCH('[96]Kode Barang'!$I$2:$I$44,I134)),'[96]Kode Barang'!$F$2:$F$44),"")</f>
        <v>3</v>
      </c>
      <c r="G134" s="431">
        <f>IFERROR(LOOKUP(2,1/ISNUMBER(SEARCH('[96]Kode Barang'!$I$2:$I$44,I134)),'[96]Kode Barang'!$G$2:$G$44),"")</f>
        <v>1</v>
      </c>
      <c r="H134" s="431">
        <f>IFERROR(LOOKUP(2,1/ISNUMBER(SEARCH('[96]Kode Barang'!$I$2:$I$44,I134)),'[96]Kode Barang'!$H$2:$H$44),"")</f>
        <v>6</v>
      </c>
      <c r="I134" s="643" t="s">
        <v>931</v>
      </c>
      <c r="J134" s="545"/>
      <c r="K134" s="483"/>
      <c r="L134" s="546">
        <v>4</v>
      </c>
      <c r="M134" s="540" t="s">
        <v>18</v>
      </c>
      <c r="N134" s="547">
        <v>35200</v>
      </c>
      <c r="O134" s="426">
        <f t="shared" si="15"/>
        <v>140800</v>
      </c>
      <c r="P134" s="426"/>
      <c r="Q134" s="426">
        <f t="shared" si="16"/>
        <v>140800</v>
      </c>
      <c r="R134" s="426">
        <f t="shared" si="17"/>
        <v>35200</v>
      </c>
      <c r="S134" s="444" t="s">
        <v>680</v>
      </c>
      <c r="T134" s="429" t="s">
        <v>1064</v>
      </c>
      <c r="U134" s="444" t="s">
        <v>1058</v>
      </c>
      <c r="V134" s="429" t="s">
        <v>562</v>
      </c>
      <c r="W134" s="482" t="s">
        <v>1065</v>
      </c>
      <c r="X134" s="448" t="s">
        <v>624</v>
      </c>
      <c r="Y134" s="429" t="s">
        <v>929</v>
      </c>
      <c r="Z134" s="429" t="s">
        <v>1082</v>
      </c>
      <c r="AA134" s="448" t="s">
        <v>923</v>
      </c>
      <c r="AC134" s="973"/>
    </row>
    <row r="135" spans="1:29" s="2" customFormat="1" ht="79.2" x14ac:dyDescent="0.25">
      <c r="A135" s="463"/>
      <c r="B135" s="431">
        <f>IFERROR(LOOKUP(2,1/ISNUMBER(SEARCH('[96]Kode Barang'!$I$2:$I$44,I135)),'[96]Kode Barang'!$B$2:$B$44),"")</f>
        <v>1</v>
      </c>
      <c r="C135" s="431">
        <f>IFERROR(LOOKUP(2,1/ISNUMBER(SEARCH('[96]Kode Barang'!$I$2:$I$44,I135)),'[96]Kode Barang'!$C$2:$C$44),"")</f>
        <v>1</v>
      </c>
      <c r="D135" s="431">
        <f>IFERROR(LOOKUP(2,1/ISNUMBER(SEARCH('[96]Kode Barang'!$I$2:$I$44,I135)),'[96]Kode Barang'!$D$2:$D$44),"")</f>
        <v>7</v>
      </c>
      <c r="E135" s="431">
        <f>IFERROR(LOOKUP(2,1/ISNUMBER(SEARCH('[96]Kode Barang'!$I$2:$I$44,I135)),'[96]Kode Barang'!$E$2:$E$44),"")</f>
        <v>1</v>
      </c>
      <c r="F135" s="431">
        <f>IFERROR(LOOKUP(2,1/ISNUMBER(SEARCH('[96]Kode Barang'!$I$2:$I$44,I135)),'[96]Kode Barang'!$F$2:$F$44),"")</f>
        <v>3</v>
      </c>
      <c r="G135" s="431">
        <f>IFERROR(LOOKUP(2,1/ISNUMBER(SEARCH('[96]Kode Barang'!$I$2:$I$44,I135)),'[96]Kode Barang'!$G$2:$G$44),"")</f>
        <v>1</v>
      </c>
      <c r="H135" s="431">
        <f>IFERROR(LOOKUP(2,1/ISNUMBER(SEARCH('[96]Kode Barang'!$I$2:$I$44,I135)),'[96]Kode Barang'!$H$2:$H$44),"")</f>
        <v>6</v>
      </c>
      <c r="I135" s="646" t="s">
        <v>932</v>
      </c>
      <c r="J135" s="483"/>
      <c r="K135" s="483"/>
      <c r="L135" s="546">
        <v>7</v>
      </c>
      <c r="M135" s="540" t="s">
        <v>18</v>
      </c>
      <c r="N135" s="547">
        <v>17700</v>
      </c>
      <c r="O135" s="426">
        <f t="shared" si="15"/>
        <v>123900</v>
      </c>
      <c r="P135" s="426"/>
      <c r="Q135" s="426">
        <f t="shared" si="16"/>
        <v>123900</v>
      </c>
      <c r="R135" s="426">
        <f t="shared" si="17"/>
        <v>17700</v>
      </c>
      <c r="S135" s="444" t="s">
        <v>680</v>
      </c>
      <c r="T135" s="429" t="s">
        <v>1064</v>
      </c>
      <c r="U135" s="444" t="s">
        <v>519</v>
      </c>
      <c r="V135" s="429" t="s">
        <v>562</v>
      </c>
      <c r="W135" s="482" t="s">
        <v>1065</v>
      </c>
      <c r="X135" s="448" t="s">
        <v>624</v>
      </c>
      <c r="Y135" s="429" t="s">
        <v>929</v>
      </c>
      <c r="Z135" s="429" t="s">
        <v>1082</v>
      </c>
      <c r="AA135" s="448" t="s">
        <v>923</v>
      </c>
      <c r="AC135" s="973"/>
    </row>
    <row r="136" spans="1:29" s="2" customFormat="1" ht="52.8" x14ac:dyDescent="0.25">
      <c r="A136" s="432"/>
      <c r="B136" s="431">
        <f>IFERROR(LOOKUP(2,1/ISNUMBER(SEARCH('[96]Kode Barang'!$I$2:$I$44,I136)),'[96]Kode Barang'!$B$2:$B$44),"")</f>
        <v>1</v>
      </c>
      <c r="C136" s="431">
        <f>IFERROR(LOOKUP(2,1/ISNUMBER(SEARCH('[96]Kode Barang'!$I$2:$I$44,I136)),'[96]Kode Barang'!$C$2:$C$44),"")</f>
        <v>1</v>
      </c>
      <c r="D136" s="431">
        <f>IFERROR(LOOKUP(2,1/ISNUMBER(SEARCH('[96]Kode Barang'!$I$2:$I$44,I136)),'[96]Kode Barang'!$D$2:$D$44),"")</f>
        <v>7</v>
      </c>
      <c r="E136" s="431">
        <f>IFERROR(LOOKUP(2,1/ISNUMBER(SEARCH('[96]Kode Barang'!$I$2:$I$44,I136)),'[96]Kode Barang'!$E$2:$E$44),"")</f>
        <v>1</v>
      </c>
      <c r="F136" s="431">
        <f>IFERROR(LOOKUP(2,1/ISNUMBER(SEARCH('[96]Kode Barang'!$I$2:$I$44,I136)),'[96]Kode Barang'!$F$2:$F$44),"")</f>
        <v>3</v>
      </c>
      <c r="G136" s="431">
        <f>IFERROR(LOOKUP(2,1/ISNUMBER(SEARCH('[96]Kode Barang'!$I$2:$I$44,I136)),'[96]Kode Barang'!$G$2:$G$44),"")</f>
        <v>1</v>
      </c>
      <c r="H136" s="431">
        <f>IFERROR(LOOKUP(2,1/ISNUMBER(SEARCH('[96]Kode Barang'!$I$2:$I$44,I136)),'[96]Kode Barang'!$H$2:$H$44),"")</f>
        <v>11</v>
      </c>
      <c r="I136" s="643" t="s">
        <v>922</v>
      </c>
      <c r="J136" s="483"/>
      <c r="K136" s="483"/>
      <c r="L136" s="546">
        <v>1</v>
      </c>
      <c r="M136" s="540" t="s">
        <v>933</v>
      </c>
      <c r="N136" s="547">
        <v>41300</v>
      </c>
      <c r="O136" s="426">
        <f t="shared" si="15"/>
        <v>41300</v>
      </c>
      <c r="P136" s="426"/>
      <c r="Q136" s="426">
        <f t="shared" si="16"/>
        <v>41300</v>
      </c>
      <c r="R136" s="426">
        <f t="shared" si="17"/>
        <v>41300</v>
      </c>
      <c r="S136" s="444" t="s">
        <v>680</v>
      </c>
      <c r="T136" s="429" t="s">
        <v>1178</v>
      </c>
      <c r="U136" s="444" t="s">
        <v>519</v>
      </c>
      <c r="V136" s="429" t="s">
        <v>562</v>
      </c>
      <c r="W136" s="482" t="s">
        <v>1096</v>
      </c>
      <c r="X136" s="448" t="s">
        <v>624</v>
      </c>
      <c r="Y136" s="429" t="s">
        <v>929</v>
      </c>
      <c r="Z136" s="429" t="s">
        <v>1179</v>
      </c>
      <c r="AA136" s="448" t="s">
        <v>535</v>
      </c>
      <c r="AC136" s="973"/>
    </row>
    <row r="137" spans="1:29" s="2" customFormat="1" ht="52.8" x14ac:dyDescent="0.25">
      <c r="A137" s="432"/>
      <c r="B137" s="431">
        <f>IFERROR(LOOKUP(2,1/ISNUMBER(SEARCH('[96]Kode Barang'!$I$2:$I$44,I137)),'[96]Kode Barang'!$B$2:$B$44),"")</f>
        <v>1</v>
      </c>
      <c r="C137" s="431">
        <f>IFERROR(LOOKUP(2,1/ISNUMBER(SEARCH('[96]Kode Barang'!$I$2:$I$44,I137)),'[96]Kode Barang'!$C$2:$C$44),"")</f>
        <v>1</v>
      </c>
      <c r="D137" s="431">
        <f>IFERROR(LOOKUP(2,1/ISNUMBER(SEARCH('[96]Kode Barang'!$I$2:$I$44,I137)),'[96]Kode Barang'!$D$2:$D$44),"")</f>
        <v>7</v>
      </c>
      <c r="E137" s="431">
        <f>IFERROR(LOOKUP(2,1/ISNUMBER(SEARCH('[96]Kode Barang'!$I$2:$I$44,I137)),'[96]Kode Barang'!$E$2:$E$44),"")</f>
        <v>1</v>
      </c>
      <c r="F137" s="431">
        <f>IFERROR(LOOKUP(2,1/ISNUMBER(SEARCH('[96]Kode Barang'!$I$2:$I$44,I137)),'[96]Kode Barang'!$F$2:$F$44),"")</f>
        <v>3</v>
      </c>
      <c r="G137" s="431">
        <f>IFERROR(LOOKUP(2,1/ISNUMBER(SEARCH('[96]Kode Barang'!$I$2:$I$44,I137)),'[96]Kode Barang'!$G$2:$G$44),"")</f>
        <v>1</v>
      </c>
      <c r="H137" s="431">
        <f>IFERROR(LOOKUP(2,1/ISNUMBER(SEARCH('[96]Kode Barang'!$I$2:$I$44,I137)),'[96]Kode Barang'!$H$2:$H$44),"")</f>
        <v>11</v>
      </c>
      <c r="I137" s="643" t="s">
        <v>1177</v>
      </c>
      <c r="J137" s="483"/>
      <c r="K137" s="483"/>
      <c r="L137" s="546">
        <v>1</v>
      </c>
      <c r="M137" s="540" t="s">
        <v>933</v>
      </c>
      <c r="N137" s="547">
        <v>23600</v>
      </c>
      <c r="O137" s="426">
        <f t="shared" si="15"/>
        <v>23600</v>
      </c>
      <c r="P137" s="426"/>
      <c r="Q137" s="426">
        <f t="shared" si="16"/>
        <v>23600</v>
      </c>
      <c r="R137" s="426">
        <f t="shared" si="17"/>
        <v>23600</v>
      </c>
      <c r="S137" s="444" t="s">
        <v>680</v>
      </c>
      <c r="T137" s="429" t="s">
        <v>1178</v>
      </c>
      <c r="U137" s="444" t="s">
        <v>519</v>
      </c>
      <c r="V137" s="429" t="s">
        <v>562</v>
      </c>
      <c r="W137" s="482" t="s">
        <v>1096</v>
      </c>
      <c r="X137" s="448" t="s">
        <v>624</v>
      </c>
      <c r="Y137" s="429" t="s">
        <v>929</v>
      </c>
      <c r="Z137" s="429" t="s">
        <v>1179</v>
      </c>
      <c r="AA137" s="448" t="s">
        <v>535</v>
      </c>
      <c r="AC137" s="973"/>
    </row>
    <row r="138" spans="1:29" s="2" customFormat="1" ht="52.8" x14ac:dyDescent="0.25">
      <c r="A138" s="432"/>
      <c r="B138" s="431">
        <f>IFERROR(LOOKUP(2,1/ISNUMBER(SEARCH('[96]Kode Barang'!$I$2:$I$44,I138)),'[96]Kode Barang'!$B$2:$B$44),"")</f>
        <v>1</v>
      </c>
      <c r="C138" s="431">
        <f>IFERROR(LOOKUP(2,1/ISNUMBER(SEARCH('[96]Kode Barang'!$I$2:$I$44,I138)),'[96]Kode Barang'!$C$2:$C$44),"")</f>
        <v>1</v>
      </c>
      <c r="D138" s="431">
        <f>IFERROR(LOOKUP(2,1/ISNUMBER(SEARCH('[96]Kode Barang'!$I$2:$I$44,I138)),'[96]Kode Barang'!$D$2:$D$44),"")</f>
        <v>7</v>
      </c>
      <c r="E138" s="431">
        <f>IFERROR(LOOKUP(2,1/ISNUMBER(SEARCH('[96]Kode Barang'!$I$2:$I$44,I138)),'[96]Kode Barang'!$E$2:$E$44),"")</f>
        <v>1</v>
      </c>
      <c r="F138" s="431">
        <f>IFERROR(LOOKUP(2,1/ISNUMBER(SEARCH('[96]Kode Barang'!$I$2:$I$44,I138)),'[96]Kode Barang'!$F$2:$F$44),"")</f>
        <v>3</v>
      </c>
      <c r="G138" s="431">
        <f>IFERROR(LOOKUP(2,1/ISNUMBER(SEARCH('[96]Kode Barang'!$I$2:$I$44,I138)),'[96]Kode Barang'!$G$2:$G$44),"")</f>
        <v>1</v>
      </c>
      <c r="H138" s="431">
        <f>IFERROR(LOOKUP(2,1/ISNUMBER(SEARCH('[96]Kode Barang'!$I$2:$I$44,I138)),'[96]Kode Barang'!$H$2:$H$44),"")</f>
        <v>10</v>
      </c>
      <c r="I138" s="667" t="s">
        <v>904</v>
      </c>
      <c r="J138" s="483"/>
      <c r="K138" s="483"/>
      <c r="L138" s="546">
        <v>1</v>
      </c>
      <c r="M138" s="540" t="s">
        <v>18</v>
      </c>
      <c r="N138" s="547">
        <v>23600</v>
      </c>
      <c r="O138" s="426">
        <f t="shared" si="15"/>
        <v>23600</v>
      </c>
      <c r="P138" s="426"/>
      <c r="Q138" s="426">
        <f t="shared" si="16"/>
        <v>23600</v>
      </c>
      <c r="R138" s="426">
        <f t="shared" si="17"/>
        <v>23600</v>
      </c>
      <c r="S138" s="444" t="s">
        <v>680</v>
      </c>
      <c r="T138" s="429" t="s">
        <v>1178</v>
      </c>
      <c r="U138" s="444" t="s">
        <v>519</v>
      </c>
      <c r="V138" s="429" t="s">
        <v>562</v>
      </c>
      <c r="W138" s="482" t="s">
        <v>1096</v>
      </c>
      <c r="X138" s="448" t="s">
        <v>624</v>
      </c>
      <c r="Y138" s="429" t="s">
        <v>929</v>
      </c>
      <c r="Z138" s="429" t="s">
        <v>1179</v>
      </c>
      <c r="AA138" s="448" t="s">
        <v>535</v>
      </c>
      <c r="AC138" s="973"/>
    </row>
    <row r="139" spans="1:29" s="2" customFormat="1" ht="52.8" x14ac:dyDescent="0.25">
      <c r="A139" s="432"/>
      <c r="B139" s="431">
        <f>IFERROR(LOOKUP(2,1/ISNUMBER(SEARCH('[96]Kode Barang'!$I$2:$I$44,I139)),'[96]Kode Barang'!$B$2:$B$44),"")</f>
        <v>1</v>
      </c>
      <c r="C139" s="431">
        <f>IFERROR(LOOKUP(2,1/ISNUMBER(SEARCH('[96]Kode Barang'!$I$2:$I$44,I139)),'[96]Kode Barang'!$C$2:$C$44),"")</f>
        <v>1</v>
      </c>
      <c r="D139" s="431">
        <f>IFERROR(LOOKUP(2,1/ISNUMBER(SEARCH('[96]Kode Barang'!$I$2:$I$44,I139)),'[96]Kode Barang'!$D$2:$D$44),"")</f>
        <v>7</v>
      </c>
      <c r="E139" s="431">
        <f>IFERROR(LOOKUP(2,1/ISNUMBER(SEARCH('[96]Kode Barang'!$I$2:$I$44,I139)),'[96]Kode Barang'!$E$2:$E$44),"")</f>
        <v>1</v>
      </c>
      <c r="F139" s="431">
        <f>IFERROR(LOOKUP(2,1/ISNUMBER(SEARCH('[96]Kode Barang'!$I$2:$I$44,I139)),'[96]Kode Barang'!$F$2:$F$44),"")</f>
        <v>3</v>
      </c>
      <c r="G139" s="431">
        <f>IFERROR(LOOKUP(2,1/ISNUMBER(SEARCH('[96]Kode Barang'!$I$2:$I$44,I139)),'[96]Kode Barang'!$G$2:$G$44),"")</f>
        <v>1</v>
      </c>
      <c r="H139" s="431">
        <f>IFERROR(LOOKUP(2,1/ISNUMBER(SEARCH('[96]Kode Barang'!$I$2:$I$44,I139)),'[96]Kode Barang'!$H$2:$H$44),"")</f>
        <v>10</v>
      </c>
      <c r="I139" s="643" t="s">
        <v>746</v>
      </c>
      <c r="J139" s="483"/>
      <c r="K139" s="483"/>
      <c r="L139" s="546">
        <v>2</v>
      </c>
      <c r="M139" s="540" t="s">
        <v>18</v>
      </c>
      <c r="N139" s="547">
        <v>22600</v>
      </c>
      <c r="O139" s="426">
        <f t="shared" si="15"/>
        <v>45200</v>
      </c>
      <c r="P139" s="426"/>
      <c r="Q139" s="426">
        <f t="shared" si="16"/>
        <v>45200</v>
      </c>
      <c r="R139" s="426">
        <f t="shared" si="17"/>
        <v>22600</v>
      </c>
      <c r="S139" s="444" t="s">
        <v>680</v>
      </c>
      <c r="T139" s="429" t="s">
        <v>1178</v>
      </c>
      <c r="U139" s="444" t="s">
        <v>519</v>
      </c>
      <c r="V139" s="429" t="s">
        <v>562</v>
      </c>
      <c r="W139" s="482" t="s">
        <v>1096</v>
      </c>
      <c r="X139" s="448" t="s">
        <v>624</v>
      </c>
      <c r="Y139" s="429" t="s">
        <v>929</v>
      </c>
      <c r="Z139" s="429" t="s">
        <v>1179</v>
      </c>
      <c r="AA139" s="448" t="s">
        <v>535</v>
      </c>
      <c r="AC139" s="973"/>
    </row>
    <row r="140" spans="1:29" s="2" customFormat="1" ht="52.8" x14ac:dyDescent="0.25">
      <c r="A140" s="432"/>
      <c r="B140" s="431">
        <f>IFERROR(LOOKUP(2,1/ISNUMBER(SEARCH('[96]Kode Barang'!$I$2:$I$44,I140)),'[96]Kode Barang'!$B$2:$B$44),"")</f>
        <v>1</v>
      </c>
      <c r="C140" s="431">
        <f>IFERROR(LOOKUP(2,1/ISNUMBER(SEARCH('[96]Kode Barang'!$I$2:$I$44,I140)),'[96]Kode Barang'!$C$2:$C$44),"")</f>
        <v>1</v>
      </c>
      <c r="D140" s="431">
        <f>IFERROR(LOOKUP(2,1/ISNUMBER(SEARCH('[96]Kode Barang'!$I$2:$I$44,I140)),'[96]Kode Barang'!$D$2:$D$44),"")</f>
        <v>7</v>
      </c>
      <c r="E140" s="431">
        <f>IFERROR(LOOKUP(2,1/ISNUMBER(SEARCH('[96]Kode Barang'!$I$2:$I$44,I140)),'[96]Kode Barang'!$E$2:$E$44),"")</f>
        <v>1</v>
      </c>
      <c r="F140" s="431">
        <f>IFERROR(LOOKUP(2,1/ISNUMBER(SEARCH('[96]Kode Barang'!$I$2:$I$44,I140)),'[96]Kode Barang'!$F$2:$F$44),"")</f>
        <v>3</v>
      </c>
      <c r="G140" s="431">
        <f>IFERROR(LOOKUP(2,1/ISNUMBER(SEARCH('[96]Kode Barang'!$I$2:$I$44,I140)),'[96]Kode Barang'!$G$2:$G$44),"")</f>
        <v>1</v>
      </c>
      <c r="H140" s="431">
        <f>IFERROR(LOOKUP(2,1/ISNUMBER(SEARCH('[96]Kode Barang'!$I$2:$I$44,I140)),'[96]Kode Barang'!$H$2:$H$44),"")</f>
        <v>3</v>
      </c>
      <c r="I140" s="667" t="s">
        <v>702</v>
      </c>
      <c r="J140" s="483"/>
      <c r="K140" s="483"/>
      <c r="L140" s="546">
        <v>1</v>
      </c>
      <c r="M140" s="540" t="s">
        <v>524</v>
      </c>
      <c r="N140" s="547">
        <v>47100</v>
      </c>
      <c r="O140" s="426">
        <f t="shared" si="15"/>
        <v>47100</v>
      </c>
      <c r="P140" s="426"/>
      <c r="Q140" s="426">
        <f t="shared" si="16"/>
        <v>47100</v>
      </c>
      <c r="R140" s="426">
        <f t="shared" si="17"/>
        <v>47100</v>
      </c>
      <c r="S140" s="444" t="s">
        <v>680</v>
      </c>
      <c r="T140" s="429" t="s">
        <v>1178</v>
      </c>
      <c r="U140" s="444" t="s">
        <v>519</v>
      </c>
      <c r="V140" s="429" t="s">
        <v>562</v>
      </c>
      <c r="W140" s="482" t="s">
        <v>1096</v>
      </c>
      <c r="X140" s="448" t="s">
        <v>624</v>
      </c>
      <c r="Y140" s="429" t="s">
        <v>929</v>
      </c>
      <c r="Z140" s="429" t="s">
        <v>1179</v>
      </c>
      <c r="AA140" s="448" t="s">
        <v>535</v>
      </c>
      <c r="AC140" s="973"/>
    </row>
    <row r="141" spans="1:29" s="2" customFormat="1" ht="52.8" x14ac:dyDescent="0.25">
      <c r="A141" s="432"/>
      <c r="B141" s="431">
        <f>IFERROR(LOOKUP(2,1/ISNUMBER(SEARCH('[96]Kode Barang'!$I$2:$I$44,I141)),'[96]Kode Barang'!$B$2:$B$44),"")</f>
        <v>1</v>
      </c>
      <c r="C141" s="431">
        <f>IFERROR(LOOKUP(2,1/ISNUMBER(SEARCH('[96]Kode Barang'!$I$2:$I$44,I141)),'[96]Kode Barang'!$C$2:$C$44),"")</f>
        <v>1</v>
      </c>
      <c r="D141" s="431">
        <f>IFERROR(LOOKUP(2,1/ISNUMBER(SEARCH('[96]Kode Barang'!$I$2:$I$44,I141)),'[96]Kode Barang'!$D$2:$D$44),"")</f>
        <v>7</v>
      </c>
      <c r="E141" s="431">
        <f>IFERROR(LOOKUP(2,1/ISNUMBER(SEARCH('[96]Kode Barang'!$I$2:$I$44,I141)),'[96]Kode Barang'!$E$2:$E$44),"")</f>
        <v>1</v>
      </c>
      <c r="F141" s="431">
        <f>IFERROR(LOOKUP(2,1/ISNUMBER(SEARCH('[96]Kode Barang'!$I$2:$I$44,I141)),'[96]Kode Barang'!$F$2:$F$44),"")</f>
        <v>3</v>
      </c>
      <c r="G141" s="431">
        <f>IFERROR(LOOKUP(2,1/ISNUMBER(SEARCH('[96]Kode Barang'!$I$2:$I$44,I141)),'[96]Kode Barang'!$G$2:$G$44),"")</f>
        <v>1</v>
      </c>
      <c r="H141" s="431">
        <f>IFERROR(LOOKUP(2,1/ISNUMBER(SEARCH('[96]Kode Barang'!$I$2:$I$44,I141)),'[96]Kode Barang'!$H$2:$H$44),"")</f>
        <v>3</v>
      </c>
      <c r="I141" s="667" t="s">
        <v>903</v>
      </c>
      <c r="J141" s="483"/>
      <c r="K141" s="483"/>
      <c r="L141" s="546">
        <v>2</v>
      </c>
      <c r="M141" s="540" t="s">
        <v>7</v>
      </c>
      <c r="N141" s="547">
        <v>64800</v>
      </c>
      <c r="O141" s="426">
        <f t="shared" si="15"/>
        <v>129600</v>
      </c>
      <c r="P141" s="426"/>
      <c r="Q141" s="426">
        <f t="shared" si="16"/>
        <v>129600</v>
      </c>
      <c r="R141" s="426">
        <f t="shared" si="17"/>
        <v>64800</v>
      </c>
      <c r="S141" s="444" t="s">
        <v>680</v>
      </c>
      <c r="T141" s="429" t="s">
        <v>1178</v>
      </c>
      <c r="U141" s="444" t="s">
        <v>519</v>
      </c>
      <c r="V141" s="429" t="s">
        <v>562</v>
      </c>
      <c r="W141" s="482" t="s">
        <v>1096</v>
      </c>
      <c r="X141" s="448" t="s">
        <v>624</v>
      </c>
      <c r="Y141" s="429" t="s">
        <v>929</v>
      </c>
      <c r="Z141" s="429" t="s">
        <v>1179</v>
      </c>
      <c r="AA141" s="448" t="s">
        <v>535</v>
      </c>
      <c r="AC141" s="973"/>
    </row>
    <row r="142" spans="1:29" s="2" customFormat="1" ht="52.8" x14ac:dyDescent="0.25">
      <c r="A142" s="432"/>
      <c r="B142" s="431">
        <f>IFERROR(LOOKUP(2,1/ISNUMBER(SEARCH('[96]Kode Barang'!$I$2:$I$44,I142)),'[96]Kode Barang'!$B$2:$B$44),"")</f>
        <v>1</v>
      </c>
      <c r="C142" s="431">
        <f>IFERROR(LOOKUP(2,1/ISNUMBER(SEARCH('[96]Kode Barang'!$I$2:$I$44,I142)),'[96]Kode Barang'!$C$2:$C$44),"")</f>
        <v>1</v>
      </c>
      <c r="D142" s="431">
        <f>IFERROR(LOOKUP(2,1/ISNUMBER(SEARCH('[96]Kode Barang'!$I$2:$I$44,I142)),'[96]Kode Barang'!$D$2:$D$44),"")</f>
        <v>7</v>
      </c>
      <c r="E142" s="431">
        <f>IFERROR(LOOKUP(2,1/ISNUMBER(SEARCH('[96]Kode Barang'!$I$2:$I$44,I142)),'[96]Kode Barang'!$E$2:$E$44),"")</f>
        <v>1</v>
      </c>
      <c r="F142" s="431">
        <f>IFERROR(LOOKUP(2,1/ISNUMBER(SEARCH('[96]Kode Barang'!$I$2:$I$44,I142)),'[96]Kode Barang'!$F$2:$F$44),"")</f>
        <v>3</v>
      </c>
      <c r="G142" s="431">
        <f>IFERROR(LOOKUP(2,1/ISNUMBER(SEARCH('[96]Kode Barang'!$I$2:$I$44,I142)),'[96]Kode Barang'!$G$2:$G$44),"")</f>
        <v>1</v>
      </c>
      <c r="H142" s="431">
        <f>IFERROR(LOOKUP(2,1/ISNUMBER(SEARCH('[96]Kode Barang'!$I$2:$I$44,I142)),'[96]Kode Barang'!$H$2:$H$44),"")</f>
        <v>6</v>
      </c>
      <c r="I142" s="643" t="s">
        <v>3</v>
      </c>
      <c r="J142" s="483"/>
      <c r="K142" s="483"/>
      <c r="L142" s="546">
        <v>54</v>
      </c>
      <c r="M142" s="540" t="s">
        <v>18</v>
      </c>
      <c r="N142" s="547">
        <v>6000</v>
      </c>
      <c r="O142" s="426">
        <f t="shared" si="15"/>
        <v>324000</v>
      </c>
      <c r="P142" s="426"/>
      <c r="Q142" s="426">
        <f t="shared" si="16"/>
        <v>324000</v>
      </c>
      <c r="R142" s="426">
        <f t="shared" si="17"/>
        <v>6000</v>
      </c>
      <c r="S142" s="444" t="s">
        <v>680</v>
      </c>
      <c r="T142" s="429" t="s">
        <v>1178</v>
      </c>
      <c r="U142" s="444" t="s">
        <v>519</v>
      </c>
      <c r="V142" s="429" t="s">
        <v>562</v>
      </c>
      <c r="W142" s="482" t="s">
        <v>1096</v>
      </c>
      <c r="X142" s="448" t="s">
        <v>624</v>
      </c>
      <c r="Y142" s="429" t="s">
        <v>929</v>
      </c>
      <c r="Z142" s="429" t="s">
        <v>1179</v>
      </c>
      <c r="AA142" s="448" t="s">
        <v>535</v>
      </c>
      <c r="AC142" s="973"/>
    </row>
    <row r="143" spans="1:29" s="381" customFormat="1" ht="52.8" x14ac:dyDescent="0.25">
      <c r="A143" s="463"/>
      <c r="B143" s="980">
        <f>IFERROR(LOOKUP(2,1/ISNUMBER(SEARCH('[96]Kode Barang'!$I$2:$I$44,I143)),'[96]Kode Barang'!$B$2:$B$44),"")</f>
        <v>1</v>
      </c>
      <c r="C143" s="980">
        <f>IFERROR(LOOKUP(2,1/ISNUMBER(SEARCH('[96]Kode Barang'!$I$2:$I$44,I143)),'[96]Kode Barang'!$C$2:$C$44),"")</f>
        <v>1</v>
      </c>
      <c r="D143" s="980">
        <f>IFERROR(LOOKUP(2,1/ISNUMBER(SEARCH('[96]Kode Barang'!$I$2:$I$44,I143)),'[96]Kode Barang'!$D$2:$D$44),"")</f>
        <v>7</v>
      </c>
      <c r="E143" s="980">
        <f>IFERROR(LOOKUP(2,1/ISNUMBER(SEARCH('[96]Kode Barang'!$I$2:$I$44,I143)),'[96]Kode Barang'!$E$2:$E$44),"")</f>
        <v>1</v>
      </c>
      <c r="F143" s="980">
        <f>IFERROR(LOOKUP(2,1/ISNUMBER(SEARCH('[96]Kode Barang'!$I$2:$I$44,I143)),'[96]Kode Barang'!$F$2:$F$44),"")</f>
        <v>3</v>
      </c>
      <c r="G143" s="980">
        <f>IFERROR(LOOKUP(2,1/ISNUMBER(SEARCH('[96]Kode Barang'!$I$2:$I$44,I143)),'[96]Kode Barang'!$G$2:$G$44),"")</f>
        <v>1</v>
      </c>
      <c r="H143" s="980">
        <f>IFERROR(LOOKUP(2,1/ISNUMBER(SEARCH('[96]Kode Barang'!$I$2:$I$44,I143)),'[96]Kode Barang'!$H$2:$H$44),"")</f>
        <v>6</v>
      </c>
      <c r="I143" s="1010" t="s">
        <v>889</v>
      </c>
      <c r="J143" s="545"/>
      <c r="K143" s="483"/>
      <c r="L143" s="546">
        <v>34</v>
      </c>
      <c r="M143" s="540" t="s">
        <v>525</v>
      </c>
      <c r="N143" s="547">
        <v>6000</v>
      </c>
      <c r="O143" s="426">
        <f t="shared" si="15"/>
        <v>204000</v>
      </c>
      <c r="P143" s="426">
        <v>0</v>
      </c>
      <c r="Q143" s="426">
        <f t="shared" si="16"/>
        <v>204000</v>
      </c>
      <c r="R143" s="426">
        <f t="shared" si="17"/>
        <v>6000</v>
      </c>
      <c r="S143" s="437" t="s">
        <v>766</v>
      </c>
      <c r="T143" s="429" t="s">
        <v>893</v>
      </c>
      <c r="U143" s="444" t="s">
        <v>556</v>
      </c>
      <c r="V143" s="425" t="s">
        <v>555</v>
      </c>
      <c r="W143" s="482" t="s">
        <v>894</v>
      </c>
      <c r="X143" s="448" t="s">
        <v>624</v>
      </c>
      <c r="Y143" s="429" t="s">
        <v>895</v>
      </c>
      <c r="Z143" s="429" t="s">
        <v>896</v>
      </c>
      <c r="AA143" s="431" t="s">
        <v>897</v>
      </c>
      <c r="AC143" s="407"/>
    </row>
    <row r="144" spans="1:29" s="381" customFormat="1" ht="52.8" x14ac:dyDescent="0.25">
      <c r="A144" s="463"/>
      <c r="B144" s="980">
        <f>IFERROR(LOOKUP(2,1/ISNUMBER(SEARCH('[96]Kode Barang'!$I$2:$I$44,I144)),'[96]Kode Barang'!$B$2:$B$44),"")</f>
        <v>1</v>
      </c>
      <c r="C144" s="980">
        <f>IFERROR(LOOKUP(2,1/ISNUMBER(SEARCH('[96]Kode Barang'!$I$2:$I$44,I144)),'[96]Kode Barang'!$C$2:$C$44),"")</f>
        <v>1</v>
      </c>
      <c r="D144" s="980">
        <f>IFERROR(LOOKUP(2,1/ISNUMBER(SEARCH('[96]Kode Barang'!$I$2:$I$44,I144)),'[96]Kode Barang'!$D$2:$D$44),"")</f>
        <v>7</v>
      </c>
      <c r="E144" s="980">
        <f>IFERROR(LOOKUP(2,1/ISNUMBER(SEARCH('[96]Kode Barang'!$I$2:$I$44,I144)),'[96]Kode Barang'!$E$2:$E$44),"")</f>
        <v>1</v>
      </c>
      <c r="F144" s="980">
        <f>IFERROR(LOOKUP(2,1/ISNUMBER(SEARCH('[96]Kode Barang'!$I$2:$I$44,I144)),'[96]Kode Barang'!$F$2:$F$44),"")</f>
        <v>3</v>
      </c>
      <c r="G144" s="980">
        <f>IFERROR(LOOKUP(2,1/ISNUMBER(SEARCH('[96]Kode Barang'!$I$2:$I$44,I144)),'[96]Kode Barang'!$G$2:$G$44),"")</f>
        <v>1</v>
      </c>
      <c r="H144" s="980">
        <f>IFERROR(LOOKUP(2,1/ISNUMBER(SEARCH('[96]Kode Barang'!$I$2:$I$44,I144)),'[96]Kode Barang'!$H$2:$H$44),"")</f>
        <v>6</v>
      </c>
      <c r="I144" s="1011" t="s">
        <v>890</v>
      </c>
      <c r="J144" s="545"/>
      <c r="K144" s="483"/>
      <c r="L144" s="546">
        <v>38</v>
      </c>
      <c r="M144" s="540" t="s">
        <v>525</v>
      </c>
      <c r="N144" s="547">
        <v>10400</v>
      </c>
      <c r="O144" s="426">
        <f t="shared" si="15"/>
        <v>395200</v>
      </c>
      <c r="P144" s="426">
        <v>0</v>
      </c>
      <c r="Q144" s="426">
        <f t="shared" si="16"/>
        <v>395200</v>
      </c>
      <c r="R144" s="426">
        <f t="shared" si="17"/>
        <v>10400</v>
      </c>
      <c r="S144" s="437" t="s">
        <v>766</v>
      </c>
      <c r="T144" s="429" t="s">
        <v>893</v>
      </c>
      <c r="U144" s="444" t="s">
        <v>556</v>
      </c>
      <c r="V144" s="425" t="s">
        <v>555</v>
      </c>
      <c r="W144" s="482" t="s">
        <v>894</v>
      </c>
      <c r="X144" s="448" t="s">
        <v>624</v>
      </c>
      <c r="Y144" s="429" t="s">
        <v>895</v>
      </c>
      <c r="Z144" s="429" t="s">
        <v>896</v>
      </c>
      <c r="AA144" s="431" t="s">
        <v>897</v>
      </c>
      <c r="AC144" s="407"/>
    </row>
    <row r="145" spans="1:29" s="381" customFormat="1" ht="52.8" x14ac:dyDescent="0.25">
      <c r="A145" s="463"/>
      <c r="B145" s="980">
        <f>IFERROR(LOOKUP(2,1/ISNUMBER(SEARCH('[96]Kode Barang'!$I$2:$I$44,I145)),'[96]Kode Barang'!$B$2:$B$44),"")</f>
        <v>1</v>
      </c>
      <c r="C145" s="980">
        <f>IFERROR(LOOKUP(2,1/ISNUMBER(SEARCH('[96]Kode Barang'!$I$2:$I$44,I145)),'[96]Kode Barang'!$C$2:$C$44),"")</f>
        <v>1</v>
      </c>
      <c r="D145" s="980">
        <f>IFERROR(LOOKUP(2,1/ISNUMBER(SEARCH('[96]Kode Barang'!$I$2:$I$44,I145)),'[96]Kode Barang'!$D$2:$D$44),"")</f>
        <v>7</v>
      </c>
      <c r="E145" s="980">
        <f>IFERROR(LOOKUP(2,1/ISNUMBER(SEARCH('[96]Kode Barang'!$I$2:$I$44,I145)),'[96]Kode Barang'!$E$2:$E$44),"")</f>
        <v>1</v>
      </c>
      <c r="F145" s="980">
        <f>IFERROR(LOOKUP(2,1/ISNUMBER(SEARCH('[96]Kode Barang'!$I$2:$I$44,I145)),'[96]Kode Barang'!$F$2:$F$44),"")</f>
        <v>3</v>
      </c>
      <c r="G145" s="980">
        <f>IFERROR(LOOKUP(2,1/ISNUMBER(SEARCH('[96]Kode Barang'!$I$2:$I$44,I145)),'[96]Kode Barang'!$G$2:$G$44),"")</f>
        <v>1</v>
      </c>
      <c r="H145" s="980">
        <f>IFERROR(LOOKUP(2,1/ISNUMBER(SEARCH('[96]Kode Barang'!$I$2:$I$44,I145)),'[96]Kode Barang'!$H$2:$H$44),"")</f>
        <v>6</v>
      </c>
      <c r="I145" s="1011" t="s">
        <v>891</v>
      </c>
      <c r="J145" s="545"/>
      <c r="K145" s="483"/>
      <c r="L145" s="546">
        <v>12</v>
      </c>
      <c r="M145" s="540" t="s">
        <v>525</v>
      </c>
      <c r="N145" s="547">
        <v>3600</v>
      </c>
      <c r="O145" s="426">
        <f t="shared" si="15"/>
        <v>43200</v>
      </c>
      <c r="P145" s="426">
        <v>0</v>
      </c>
      <c r="Q145" s="426">
        <f t="shared" si="16"/>
        <v>43200</v>
      </c>
      <c r="R145" s="426">
        <f t="shared" si="17"/>
        <v>3600</v>
      </c>
      <c r="S145" s="437" t="s">
        <v>766</v>
      </c>
      <c r="T145" s="429" t="s">
        <v>893</v>
      </c>
      <c r="U145" s="444" t="s">
        <v>556</v>
      </c>
      <c r="V145" s="425" t="s">
        <v>555</v>
      </c>
      <c r="W145" s="482" t="s">
        <v>894</v>
      </c>
      <c r="X145" s="448" t="s">
        <v>624</v>
      </c>
      <c r="Y145" s="429" t="s">
        <v>895</v>
      </c>
      <c r="Z145" s="429" t="s">
        <v>896</v>
      </c>
      <c r="AA145" s="431" t="s">
        <v>897</v>
      </c>
      <c r="AC145" s="407"/>
    </row>
    <row r="146" spans="1:29" s="381" customFormat="1" ht="52.8" x14ac:dyDescent="0.25">
      <c r="A146" s="463"/>
      <c r="B146" s="980">
        <f>IFERROR(LOOKUP(2,1/ISNUMBER(SEARCH('[96]Kode Barang'!$I$2:$I$44,I146)),'[96]Kode Barang'!$B$2:$B$44),"")</f>
        <v>1</v>
      </c>
      <c r="C146" s="980">
        <f>IFERROR(LOOKUP(2,1/ISNUMBER(SEARCH('[96]Kode Barang'!$I$2:$I$44,I146)),'[96]Kode Barang'!$C$2:$C$44),"")</f>
        <v>1</v>
      </c>
      <c r="D146" s="980">
        <f>IFERROR(LOOKUP(2,1/ISNUMBER(SEARCH('[96]Kode Barang'!$I$2:$I$44,I146)),'[96]Kode Barang'!$D$2:$D$44),"")</f>
        <v>7</v>
      </c>
      <c r="E146" s="980">
        <f>IFERROR(LOOKUP(2,1/ISNUMBER(SEARCH('[96]Kode Barang'!$I$2:$I$44,I146)),'[96]Kode Barang'!$E$2:$E$44),"")</f>
        <v>1</v>
      </c>
      <c r="F146" s="980">
        <f>IFERROR(LOOKUP(2,1/ISNUMBER(SEARCH('[96]Kode Barang'!$I$2:$I$44,I146)),'[96]Kode Barang'!$F$2:$F$44),"")</f>
        <v>3</v>
      </c>
      <c r="G146" s="980">
        <f>IFERROR(LOOKUP(2,1/ISNUMBER(SEARCH('[96]Kode Barang'!$I$2:$I$44,I146)),'[96]Kode Barang'!$G$2:$G$44),"")</f>
        <v>1</v>
      </c>
      <c r="H146" s="980">
        <f>IFERROR(LOOKUP(2,1/ISNUMBER(SEARCH('[96]Kode Barang'!$I$2:$I$44,I146)),'[96]Kode Barang'!$H$2:$H$44),"")</f>
        <v>6</v>
      </c>
      <c r="I146" s="1010" t="s">
        <v>892</v>
      </c>
      <c r="J146" s="545"/>
      <c r="K146" s="483"/>
      <c r="L146" s="546">
        <v>40</v>
      </c>
      <c r="M146" s="540" t="s">
        <v>525</v>
      </c>
      <c r="N146" s="547">
        <v>17700</v>
      </c>
      <c r="O146" s="426">
        <f t="shared" si="15"/>
        <v>708000</v>
      </c>
      <c r="P146" s="426">
        <v>0</v>
      </c>
      <c r="Q146" s="426">
        <f t="shared" si="16"/>
        <v>708000</v>
      </c>
      <c r="R146" s="426">
        <f t="shared" si="17"/>
        <v>17700</v>
      </c>
      <c r="S146" s="437" t="s">
        <v>766</v>
      </c>
      <c r="T146" s="429" t="s">
        <v>893</v>
      </c>
      <c r="U146" s="444" t="s">
        <v>556</v>
      </c>
      <c r="V146" s="425" t="s">
        <v>555</v>
      </c>
      <c r="W146" s="482" t="s">
        <v>894</v>
      </c>
      <c r="X146" s="448" t="s">
        <v>624</v>
      </c>
      <c r="Y146" s="429" t="s">
        <v>895</v>
      </c>
      <c r="Z146" s="429" t="s">
        <v>896</v>
      </c>
      <c r="AA146" s="431" t="s">
        <v>897</v>
      </c>
      <c r="AC146" s="407"/>
    </row>
    <row r="147" spans="1:29" s="381" customFormat="1" ht="26.4" x14ac:dyDescent="0.25">
      <c r="A147" s="463"/>
      <c r="B147" s="980">
        <f>IFERROR(LOOKUP(2,1/ISNUMBER(SEARCH('[96]Kode Barang'!$I$2:$I$44,I147)),'[96]Kode Barang'!$B$2:$B$44),"")</f>
        <v>1</v>
      </c>
      <c r="C147" s="980">
        <f>IFERROR(LOOKUP(2,1/ISNUMBER(SEARCH('[96]Kode Barang'!$I$2:$I$44,I147)),'[96]Kode Barang'!$C$2:$C$44),"")</f>
        <v>1</v>
      </c>
      <c r="D147" s="980">
        <f>IFERROR(LOOKUP(2,1/ISNUMBER(SEARCH('[96]Kode Barang'!$I$2:$I$44,I147)),'[96]Kode Barang'!$D$2:$D$44),"")</f>
        <v>7</v>
      </c>
      <c r="E147" s="980">
        <f>IFERROR(LOOKUP(2,1/ISNUMBER(SEARCH('[96]Kode Barang'!$I$2:$I$44,I147)),'[96]Kode Barang'!$E$2:$E$44),"")</f>
        <v>1</v>
      </c>
      <c r="F147" s="980">
        <f>IFERROR(LOOKUP(2,1/ISNUMBER(SEARCH('[96]Kode Barang'!$I$2:$I$44,I147)),'[96]Kode Barang'!$F$2:$F$44),"")</f>
        <v>3</v>
      </c>
      <c r="G147" s="980">
        <f>IFERROR(LOOKUP(2,1/ISNUMBER(SEARCH('[96]Kode Barang'!$I$2:$I$44,I147)),'[96]Kode Barang'!$G$2:$G$44),"")</f>
        <v>1</v>
      </c>
      <c r="H147" s="980">
        <f>IFERROR(LOOKUP(2,1/ISNUMBER(SEARCH('[96]Kode Barang'!$I$2:$I$44,I147)),'[96]Kode Barang'!$H$2:$H$44),"")</f>
        <v>5</v>
      </c>
      <c r="I147" s="1010" t="s">
        <v>882</v>
      </c>
      <c r="J147" s="545"/>
      <c r="K147" s="483"/>
      <c r="L147" s="546">
        <v>12</v>
      </c>
      <c r="M147" s="540" t="s">
        <v>525</v>
      </c>
      <c r="N147" s="547">
        <v>34400</v>
      </c>
      <c r="O147" s="426">
        <f t="shared" ref="O147:O210" si="18">L147*N147</f>
        <v>412800</v>
      </c>
      <c r="P147" s="426">
        <v>0</v>
      </c>
      <c r="Q147" s="426">
        <f t="shared" ref="Q147:Q210" si="19">O147+P147</f>
        <v>412800</v>
      </c>
      <c r="R147" s="426">
        <f t="shared" ref="R147:R210" si="20">Q147/L147</f>
        <v>34400</v>
      </c>
      <c r="S147" s="437" t="s">
        <v>739</v>
      </c>
      <c r="T147" s="429" t="s">
        <v>887</v>
      </c>
      <c r="U147" s="444" t="s">
        <v>556</v>
      </c>
      <c r="V147" s="425" t="s">
        <v>555</v>
      </c>
      <c r="W147" s="482" t="s">
        <v>880</v>
      </c>
      <c r="X147" s="448" t="s">
        <v>624</v>
      </c>
      <c r="Y147" s="429" t="s">
        <v>532</v>
      </c>
      <c r="Z147" s="429" t="s">
        <v>888</v>
      </c>
      <c r="AA147" s="431" t="s">
        <v>60</v>
      </c>
      <c r="AC147" s="407"/>
    </row>
    <row r="148" spans="1:29" s="381" customFormat="1" ht="26.4" x14ac:dyDescent="0.25">
      <c r="A148" s="463"/>
      <c r="B148" s="980">
        <f>IFERROR(LOOKUP(2,1/ISNUMBER(SEARCH('[96]Kode Barang'!$I$2:$I$44,I148)),'[96]Kode Barang'!$B$2:$B$44),"")</f>
        <v>1</v>
      </c>
      <c r="C148" s="980">
        <f>IFERROR(LOOKUP(2,1/ISNUMBER(SEARCH('[96]Kode Barang'!$I$2:$I$44,I148)),'[96]Kode Barang'!$C$2:$C$44),"")</f>
        <v>1</v>
      </c>
      <c r="D148" s="980">
        <f>IFERROR(LOOKUP(2,1/ISNUMBER(SEARCH('[96]Kode Barang'!$I$2:$I$44,I148)),'[96]Kode Barang'!$D$2:$D$44),"")</f>
        <v>7</v>
      </c>
      <c r="E148" s="980">
        <f>IFERROR(LOOKUP(2,1/ISNUMBER(SEARCH('[96]Kode Barang'!$I$2:$I$44,I148)),'[96]Kode Barang'!$E$2:$E$44),"")</f>
        <v>1</v>
      </c>
      <c r="F148" s="980">
        <f>IFERROR(LOOKUP(2,1/ISNUMBER(SEARCH('[96]Kode Barang'!$I$2:$I$44,I148)),'[96]Kode Barang'!$F$2:$F$44),"")</f>
        <v>3</v>
      </c>
      <c r="G148" s="980">
        <f>IFERROR(LOOKUP(2,1/ISNUMBER(SEARCH('[96]Kode Barang'!$I$2:$I$44,I148)),'[96]Kode Barang'!$G$2:$G$44),"")</f>
        <v>1</v>
      </c>
      <c r="H148" s="980">
        <f>IFERROR(LOOKUP(2,1/ISNUMBER(SEARCH('[96]Kode Barang'!$I$2:$I$44,I148)),'[96]Kode Barang'!$H$2:$H$44),"")</f>
        <v>5</v>
      </c>
      <c r="I148" s="1010" t="s">
        <v>4</v>
      </c>
      <c r="J148" s="545"/>
      <c r="K148" s="483"/>
      <c r="L148" s="546">
        <v>12</v>
      </c>
      <c r="M148" s="540" t="s">
        <v>525</v>
      </c>
      <c r="N148" s="547">
        <v>34400</v>
      </c>
      <c r="O148" s="426">
        <f t="shared" si="18"/>
        <v>412800</v>
      </c>
      <c r="P148" s="426">
        <v>0</v>
      </c>
      <c r="Q148" s="426">
        <f t="shared" si="19"/>
        <v>412800</v>
      </c>
      <c r="R148" s="426">
        <f t="shared" si="20"/>
        <v>34400</v>
      </c>
      <c r="S148" s="437" t="s">
        <v>739</v>
      </c>
      <c r="T148" s="429" t="s">
        <v>887</v>
      </c>
      <c r="U148" s="444" t="s">
        <v>556</v>
      </c>
      <c r="V148" s="425" t="s">
        <v>555</v>
      </c>
      <c r="W148" s="482" t="s">
        <v>880</v>
      </c>
      <c r="X148" s="448" t="s">
        <v>624</v>
      </c>
      <c r="Y148" s="429" t="s">
        <v>532</v>
      </c>
      <c r="Z148" s="429" t="s">
        <v>888</v>
      </c>
      <c r="AA148" s="431" t="s">
        <v>60</v>
      </c>
      <c r="AC148" s="407"/>
    </row>
    <row r="149" spans="1:29" s="381" customFormat="1" ht="26.4" x14ac:dyDescent="0.25">
      <c r="A149" s="463"/>
      <c r="B149" s="980">
        <f>IFERROR(LOOKUP(2,1/ISNUMBER(SEARCH('[96]Kode Barang'!$I$2:$I$44,I149)),'[96]Kode Barang'!$B$2:$B$44),"")</f>
        <v>1</v>
      </c>
      <c r="C149" s="980">
        <f>IFERROR(LOOKUP(2,1/ISNUMBER(SEARCH('[96]Kode Barang'!$I$2:$I$44,I149)),'[96]Kode Barang'!$C$2:$C$44),"")</f>
        <v>1</v>
      </c>
      <c r="D149" s="980">
        <f>IFERROR(LOOKUP(2,1/ISNUMBER(SEARCH('[96]Kode Barang'!$I$2:$I$44,I149)),'[96]Kode Barang'!$D$2:$D$44),"")</f>
        <v>7</v>
      </c>
      <c r="E149" s="980">
        <f>IFERROR(LOOKUP(2,1/ISNUMBER(SEARCH('[96]Kode Barang'!$I$2:$I$44,I149)),'[96]Kode Barang'!$E$2:$E$44),"")</f>
        <v>1</v>
      </c>
      <c r="F149" s="980">
        <f>IFERROR(LOOKUP(2,1/ISNUMBER(SEARCH('[96]Kode Barang'!$I$2:$I$44,I149)),'[96]Kode Barang'!$F$2:$F$44),"")</f>
        <v>3</v>
      </c>
      <c r="G149" s="980">
        <f>IFERROR(LOOKUP(2,1/ISNUMBER(SEARCH('[96]Kode Barang'!$I$2:$I$44,I149)),'[96]Kode Barang'!$G$2:$G$44),"")</f>
        <v>1</v>
      </c>
      <c r="H149" s="980">
        <f>IFERROR(LOOKUP(2,1/ISNUMBER(SEARCH('[96]Kode Barang'!$I$2:$I$44,I149)),'[96]Kode Barang'!$H$2:$H$44),"")</f>
        <v>5</v>
      </c>
      <c r="I149" s="1010" t="s">
        <v>883</v>
      </c>
      <c r="J149" s="545"/>
      <c r="K149" s="483"/>
      <c r="L149" s="546">
        <v>10</v>
      </c>
      <c r="M149" s="540" t="s">
        <v>525</v>
      </c>
      <c r="N149" s="547">
        <v>19400</v>
      </c>
      <c r="O149" s="426">
        <f t="shared" si="18"/>
        <v>194000</v>
      </c>
      <c r="P149" s="426">
        <v>0</v>
      </c>
      <c r="Q149" s="426">
        <f t="shared" si="19"/>
        <v>194000</v>
      </c>
      <c r="R149" s="426">
        <f t="shared" si="20"/>
        <v>19400</v>
      </c>
      <c r="S149" s="437" t="s">
        <v>739</v>
      </c>
      <c r="T149" s="429" t="s">
        <v>887</v>
      </c>
      <c r="U149" s="444" t="s">
        <v>556</v>
      </c>
      <c r="V149" s="425" t="s">
        <v>555</v>
      </c>
      <c r="W149" s="482" t="s">
        <v>880</v>
      </c>
      <c r="X149" s="448" t="s">
        <v>624</v>
      </c>
      <c r="Y149" s="429" t="s">
        <v>532</v>
      </c>
      <c r="Z149" s="429" t="s">
        <v>888</v>
      </c>
      <c r="AA149" s="431" t="s">
        <v>60</v>
      </c>
      <c r="AC149" s="407"/>
    </row>
    <row r="150" spans="1:29" s="381" customFormat="1" ht="26.4" x14ac:dyDescent="0.25">
      <c r="A150" s="463"/>
      <c r="B150" s="980" t="str">
        <f>IFERROR(LOOKUP(2,1/ISNUMBER(SEARCH('[96]Kode Barang'!$I$2:$I$44,I150)),'[96]Kode Barang'!$B$2:$B$44),"")</f>
        <v/>
      </c>
      <c r="C150" s="980" t="str">
        <f>IFERROR(LOOKUP(2,1/ISNUMBER(SEARCH('[96]Kode Barang'!$I$2:$I$44,I150)),'[96]Kode Barang'!$C$2:$C$44),"")</f>
        <v/>
      </c>
      <c r="D150" s="980" t="str">
        <f>IFERROR(LOOKUP(2,1/ISNUMBER(SEARCH('[96]Kode Barang'!$I$2:$I$44,I150)),'[96]Kode Barang'!$D$2:$D$44),"")</f>
        <v/>
      </c>
      <c r="E150" s="980" t="str">
        <f>IFERROR(LOOKUP(2,1/ISNUMBER(SEARCH('[96]Kode Barang'!$I$2:$I$44,I150)),'[96]Kode Barang'!$E$2:$E$44),"")</f>
        <v/>
      </c>
      <c r="F150" s="980" t="str">
        <f>IFERROR(LOOKUP(2,1/ISNUMBER(SEARCH('[96]Kode Barang'!$I$2:$I$44,I150)),'[96]Kode Barang'!$F$2:$F$44),"")</f>
        <v/>
      </c>
      <c r="G150" s="980" t="str">
        <f>IFERROR(LOOKUP(2,1/ISNUMBER(SEARCH('[96]Kode Barang'!$I$2:$I$44,I150)),'[96]Kode Barang'!$G$2:$G$44),"")</f>
        <v/>
      </c>
      <c r="H150" s="980" t="str">
        <f>IFERROR(LOOKUP(2,1/ISNUMBER(SEARCH('[96]Kode Barang'!$I$2:$I$44,I150)),'[96]Kode Barang'!$H$2:$H$44),"")</f>
        <v/>
      </c>
      <c r="I150" s="1010" t="s">
        <v>813</v>
      </c>
      <c r="J150" s="545"/>
      <c r="K150" s="483"/>
      <c r="L150" s="546">
        <v>9</v>
      </c>
      <c r="M150" s="540" t="s">
        <v>525</v>
      </c>
      <c r="N150" s="547">
        <v>23200</v>
      </c>
      <c r="O150" s="426">
        <f t="shared" si="18"/>
        <v>208800</v>
      </c>
      <c r="P150" s="426">
        <v>0</v>
      </c>
      <c r="Q150" s="426">
        <f t="shared" si="19"/>
        <v>208800</v>
      </c>
      <c r="R150" s="426">
        <f t="shared" si="20"/>
        <v>23200</v>
      </c>
      <c r="S150" s="437" t="s">
        <v>739</v>
      </c>
      <c r="T150" s="429" t="s">
        <v>887</v>
      </c>
      <c r="U150" s="444" t="s">
        <v>556</v>
      </c>
      <c r="V150" s="425" t="s">
        <v>555</v>
      </c>
      <c r="W150" s="482" t="s">
        <v>880</v>
      </c>
      <c r="X150" s="448" t="s">
        <v>624</v>
      </c>
      <c r="Y150" s="429" t="s">
        <v>532</v>
      </c>
      <c r="Z150" s="429" t="s">
        <v>888</v>
      </c>
      <c r="AA150" s="431" t="s">
        <v>60</v>
      </c>
      <c r="AC150" s="407"/>
    </row>
    <row r="151" spans="1:29" s="381" customFormat="1" ht="26.4" x14ac:dyDescent="0.25">
      <c r="A151" s="463"/>
      <c r="B151" s="980">
        <f>IFERROR(LOOKUP(2,1/ISNUMBER(SEARCH('[96]Kode Barang'!$I$2:$I$44,I151)),'[96]Kode Barang'!$B$2:$B$44),"")</f>
        <v>1</v>
      </c>
      <c r="C151" s="980">
        <f>IFERROR(LOOKUP(2,1/ISNUMBER(SEARCH('[96]Kode Barang'!$I$2:$I$44,I151)),'[96]Kode Barang'!$C$2:$C$44),"")</f>
        <v>1</v>
      </c>
      <c r="D151" s="980">
        <f>IFERROR(LOOKUP(2,1/ISNUMBER(SEARCH('[96]Kode Barang'!$I$2:$I$44,I151)),'[96]Kode Barang'!$D$2:$D$44),"")</f>
        <v>7</v>
      </c>
      <c r="E151" s="980">
        <f>IFERROR(LOOKUP(2,1/ISNUMBER(SEARCH('[96]Kode Barang'!$I$2:$I$44,I151)),'[96]Kode Barang'!$E$2:$E$44),"")</f>
        <v>1</v>
      </c>
      <c r="F151" s="980">
        <f>IFERROR(LOOKUP(2,1/ISNUMBER(SEARCH('[96]Kode Barang'!$I$2:$I$44,I151)),'[96]Kode Barang'!$F$2:$F$44),"")</f>
        <v>3</v>
      </c>
      <c r="G151" s="980">
        <f>IFERROR(LOOKUP(2,1/ISNUMBER(SEARCH('[96]Kode Barang'!$I$2:$I$44,I151)),'[96]Kode Barang'!$G$2:$G$44),"")</f>
        <v>1</v>
      </c>
      <c r="H151" s="980">
        <f>IFERROR(LOOKUP(2,1/ISNUMBER(SEARCH('[96]Kode Barang'!$I$2:$I$44,I151)),'[96]Kode Barang'!$H$2:$H$44),"")</f>
        <v>8</v>
      </c>
      <c r="I151" s="1010" t="s">
        <v>74</v>
      </c>
      <c r="J151" s="545"/>
      <c r="K151" s="483"/>
      <c r="L151" s="546">
        <v>10</v>
      </c>
      <c r="M151" s="540" t="s">
        <v>525</v>
      </c>
      <c r="N151" s="547">
        <v>18900</v>
      </c>
      <c r="O151" s="426">
        <f t="shared" si="18"/>
        <v>189000</v>
      </c>
      <c r="P151" s="426">
        <v>0</v>
      </c>
      <c r="Q151" s="426">
        <f t="shared" si="19"/>
        <v>189000</v>
      </c>
      <c r="R151" s="426">
        <f t="shared" si="20"/>
        <v>18900</v>
      </c>
      <c r="S151" s="437" t="s">
        <v>739</v>
      </c>
      <c r="T151" s="429" t="s">
        <v>887</v>
      </c>
      <c r="U151" s="444" t="s">
        <v>556</v>
      </c>
      <c r="V151" s="425" t="s">
        <v>555</v>
      </c>
      <c r="W151" s="482" t="s">
        <v>880</v>
      </c>
      <c r="X151" s="448" t="s">
        <v>624</v>
      </c>
      <c r="Y151" s="429" t="s">
        <v>532</v>
      </c>
      <c r="Z151" s="429" t="s">
        <v>888</v>
      </c>
      <c r="AA151" s="431" t="s">
        <v>60</v>
      </c>
      <c r="AC151" s="407"/>
    </row>
    <row r="152" spans="1:29" s="381" customFormat="1" ht="26.4" x14ac:dyDescent="0.25">
      <c r="A152" s="463"/>
      <c r="B152" s="980">
        <f>IFERROR(LOOKUP(2,1/ISNUMBER(SEARCH('[96]Kode Barang'!$I$2:$I$44,I152)),'[96]Kode Barang'!$B$2:$B$44),"")</f>
        <v>1</v>
      </c>
      <c r="C152" s="980">
        <f>IFERROR(LOOKUP(2,1/ISNUMBER(SEARCH('[96]Kode Barang'!$I$2:$I$44,I152)),'[96]Kode Barang'!$C$2:$C$44),"")</f>
        <v>1</v>
      </c>
      <c r="D152" s="980">
        <f>IFERROR(LOOKUP(2,1/ISNUMBER(SEARCH('[96]Kode Barang'!$I$2:$I$44,I152)),'[96]Kode Barang'!$D$2:$D$44),"")</f>
        <v>7</v>
      </c>
      <c r="E152" s="980">
        <f>IFERROR(LOOKUP(2,1/ISNUMBER(SEARCH('[96]Kode Barang'!$I$2:$I$44,I152)),'[96]Kode Barang'!$E$2:$E$44),"")</f>
        <v>1</v>
      </c>
      <c r="F152" s="980">
        <f>IFERROR(LOOKUP(2,1/ISNUMBER(SEARCH('[96]Kode Barang'!$I$2:$I$44,I152)),'[96]Kode Barang'!$F$2:$F$44),"")</f>
        <v>3</v>
      </c>
      <c r="G152" s="980">
        <f>IFERROR(LOOKUP(2,1/ISNUMBER(SEARCH('[96]Kode Barang'!$I$2:$I$44,I152)),'[96]Kode Barang'!$G$2:$G$44),"")</f>
        <v>1</v>
      </c>
      <c r="H152" s="980">
        <f>IFERROR(LOOKUP(2,1/ISNUMBER(SEARCH('[96]Kode Barang'!$I$2:$I$44,I152)),'[96]Kode Barang'!$H$2:$H$44),"")</f>
        <v>6</v>
      </c>
      <c r="I152" s="1010" t="s">
        <v>884</v>
      </c>
      <c r="J152" s="545"/>
      <c r="K152" s="483"/>
      <c r="L152" s="546">
        <v>50</v>
      </c>
      <c r="M152" s="540" t="s">
        <v>525</v>
      </c>
      <c r="N152" s="547">
        <v>2400</v>
      </c>
      <c r="O152" s="426">
        <f t="shared" si="18"/>
        <v>120000</v>
      </c>
      <c r="P152" s="426">
        <v>0</v>
      </c>
      <c r="Q152" s="426">
        <f t="shared" si="19"/>
        <v>120000</v>
      </c>
      <c r="R152" s="426">
        <f t="shared" si="20"/>
        <v>2400</v>
      </c>
      <c r="S152" s="437" t="s">
        <v>739</v>
      </c>
      <c r="T152" s="429" t="s">
        <v>887</v>
      </c>
      <c r="U152" s="444" t="s">
        <v>556</v>
      </c>
      <c r="V152" s="425" t="s">
        <v>555</v>
      </c>
      <c r="W152" s="482" t="s">
        <v>880</v>
      </c>
      <c r="X152" s="448" t="s">
        <v>624</v>
      </c>
      <c r="Y152" s="429" t="s">
        <v>532</v>
      </c>
      <c r="Z152" s="429" t="s">
        <v>888</v>
      </c>
      <c r="AA152" s="431" t="s">
        <v>60</v>
      </c>
      <c r="AC152" s="407"/>
    </row>
    <row r="153" spans="1:29" s="381" customFormat="1" ht="26.4" x14ac:dyDescent="0.25">
      <c r="A153" s="463"/>
      <c r="B153" s="980">
        <f>IFERROR(LOOKUP(2,1/ISNUMBER(SEARCH('[96]Kode Barang'!$I$2:$I$44,I153)),'[96]Kode Barang'!$B$2:$B$44),"")</f>
        <v>1</v>
      </c>
      <c r="C153" s="980">
        <f>IFERROR(LOOKUP(2,1/ISNUMBER(SEARCH('[96]Kode Barang'!$I$2:$I$44,I153)),'[96]Kode Barang'!$C$2:$C$44),"")</f>
        <v>1</v>
      </c>
      <c r="D153" s="980">
        <f>IFERROR(LOOKUP(2,1/ISNUMBER(SEARCH('[96]Kode Barang'!$I$2:$I$44,I153)),'[96]Kode Barang'!$D$2:$D$44),"")</f>
        <v>7</v>
      </c>
      <c r="E153" s="980">
        <f>IFERROR(LOOKUP(2,1/ISNUMBER(SEARCH('[96]Kode Barang'!$I$2:$I$44,I153)),'[96]Kode Barang'!$E$2:$E$44),"")</f>
        <v>1</v>
      </c>
      <c r="F153" s="980">
        <f>IFERROR(LOOKUP(2,1/ISNUMBER(SEARCH('[96]Kode Barang'!$I$2:$I$44,I153)),'[96]Kode Barang'!$F$2:$F$44),"")</f>
        <v>3</v>
      </c>
      <c r="G153" s="980">
        <f>IFERROR(LOOKUP(2,1/ISNUMBER(SEARCH('[96]Kode Barang'!$I$2:$I$44,I153)),'[96]Kode Barang'!$G$2:$G$44),"")</f>
        <v>1</v>
      </c>
      <c r="H153" s="980">
        <f>IFERROR(LOOKUP(2,1/ISNUMBER(SEARCH('[96]Kode Barang'!$I$2:$I$44,I153)),'[96]Kode Barang'!$H$2:$H$44),"")</f>
        <v>1</v>
      </c>
      <c r="I153" s="1010" t="s">
        <v>885</v>
      </c>
      <c r="J153" s="545"/>
      <c r="K153" s="483"/>
      <c r="L153" s="546">
        <v>10</v>
      </c>
      <c r="M153" s="540" t="s">
        <v>525</v>
      </c>
      <c r="N153" s="547">
        <v>14900</v>
      </c>
      <c r="O153" s="426">
        <f t="shared" si="18"/>
        <v>149000</v>
      </c>
      <c r="P153" s="426">
        <v>0</v>
      </c>
      <c r="Q153" s="426">
        <f t="shared" si="19"/>
        <v>149000</v>
      </c>
      <c r="R153" s="426">
        <f t="shared" si="20"/>
        <v>14900</v>
      </c>
      <c r="S153" s="437" t="s">
        <v>739</v>
      </c>
      <c r="T153" s="429" t="s">
        <v>887</v>
      </c>
      <c r="U153" s="444" t="s">
        <v>556</v>
      </c>
      <c r="V153" s="425" t="s">
        <v>555</v>
      </c>
      <c r="W153" s="482" t="s">
        <v>880</v>
      </c>
      <c r="X153" s="448" t="s">
        <v>624</v>
      </c>
      <c r="Y153" s="429" t="s">
        <v>532</v>
      </c>
      <c r="Z153" s="429" t="s">
        <v>888</v>
      </c>
      <c r="AA153" s="431" t="s">
        <v>60</v>
      </c>
      <c r="AC153" s="407"/>
    </row>
    <row r="154" spans="1:29" s="381" customFormat="1" ht="26.4" x14ac:dyDescent="0.25">
      <c r="A154" s="463"/>
      <c r="B154" s="980">
        <f>IFERROR(LOOKUP(2,1/ISNUMBER(SEARCH('[96]Kode Barang'!$I$2:$I$44,I154)),'[96]Kode Barang'!$B$2:$B$44),"")</f>
        <v>1</v>
      </c>
      <c r="C154" s="980">
        <f>IFERROR(LOOKUP(2,1/ISNUMBER(SEARCH('[96]Kode Barang'!$I$2:$I$44,I154)),'[96]Kode Barang'!$C$2:$C$44),"")</f>
        <v>1</v>
      </c>
      <c r="D154" s="980">
        <f>IFERROR(LOOKUP(2,1/ISNUMBER(SEARCH('[96]Kode Barang'!$I$2:$I$44,I154)),'[96]Kode Barang'!$D$2:$D$44),"")</f>
        <v>7</v>
      </c>
      <c r="E154" s="980">
        <f>IFERROR(LOOKUP(2,1/ISNUMBER(SEARCH('[96]Kode Barang'!$I$2:$I$44,I154)),'[96]Kode Barang'!$E$2:$E$44),"")</f>
        <v>1</v>
      </c>
      <c r="F154" s="980">
        <f>IFERROR(LOOKUP(2,1/ISNUMBER(SEARCH('[96]Kode Barang'!$I$2:$I$44,I154)),'[96]Kode Barang'!$F$2:$F$44),"")</f>
        <v>3</v>
      </c>
      <c r="G154" s="980">
        <f>IFERROR(LOOKUP(2,1/ISNUMBER(SEARCH('[96]Kode Barang'!$I$2:$I$44,I154)),'[96]Kode Barang'!$G$2:$G$44),"")</f>
        <v>1</v>
      </c>
      <c r="H154" s="980">
        <f>IFERROR(LOOKUP(2,1/ISNUMBER(SEARCH('[96]Kode Barang'!$I$2:$I$44,I154)),'[96]Kode Barang'!$H$2:$H$44),"")</f>
        <v>6</v>
      </c>
      <c r="I154" s="1010" t="s">
        <v>886</v>
      </c>
      <c r="J154" s="545"/>
      <c r="K154" s="483"/>
      <c r="L154" s="546">
        <v>30</v>
      </c>
      <c r="M154" s="540" t="s">
        <v>525</v>
      </c>
      <c r="N154" s="547">
        <v>10400</v>
      </c>
      <c r="O154" s="426">
        <f t="shared" si="18"/>
        <v>312000</v>
      </c>
      <c r="P154" s="426">
        <v>0</v>
      </c>
      <c r="Q154" s="426">
        <f t="shared" si="19"/>
        <v>312000</v>
      </c>
      <c r="R154" s="426">
        <f t="shared" si="20"/>
        <v>10400</v>
      </c>
      <c r="S154" s="437" t="s">
        <v>739</v>
      </c>
      <c r="T154" s="429" t="s">
        <v>887</v>
      </c>
      <c r="U154" s="444" t="s">
        <v>556</v>
      </c>
      <c r="V154" s="425" t="s">
        <v>555</v>
      </c>
      <c r="W154" s="482" t="s">
        <v>880</v>
      </c>
      <c r="X154" s="448" t="s">
        <v>624</v>
      </c>
      <c r="Y154" s="429" t="s">
        <v>532</v>
      </c>
      <c r="Z154" s="429" t="s">
        <v>888</v>
      </c>
      <c r="AA154" s="431" t="s">
        <v>60</v>
      </c>
      <c r="AC154" s="407"/>
    </row>
    <row r="155" spans="1:29" s="381" customFormat="1" ht="39.6" x14ac:dyDescent="0.25">
      <c r="A155" s="463"/>
      <c r="B155" s="980">
        <f>IFERROR(LOOKUP(2,1/ISNUMBER(SEARCH('[96]Kode Barang'!$I$2:$I$44,I155)),'[96]Kode Barang'!$B$2:$B$44),"")</f>
        <v>1</v>
      </c>
      <c r="C155" s="980">
        <f>IFERROR(LOOKUP(2,1/ISNUMBER(SEARCH('[96]Kode Barang'!$I$2:$I$44,I155)),'[96]Kode Barang'!$C$2:$C$44),"")</f>
        <v>1</v>
      </c>
      <c r="D155" s="980">
        <f>IFERROR(LOOKUP(2,1/ISNUMBER(SEARCH('[96]Kode Barang'!$I$2:$I$44,I155)),'[96]Kode Barang'!$D$2:$D$44),"")</f>
        <v>7</v>
      </c>
      <c r="E155" s="980">
        <f>IFERROR(LOOKUP(2,1/ISNUMBER(SEARCH('[96]Kode Barang'!$I$2:$I$44,I155)),'[96]Kode Barang'!$E$2:$E$44),"")</f>
        <v>1</v>
      </c>
      <c r="F155" s="980">
        <f>IFERROR(LOOKUP(2,1/ISNUMBER(SEARCH('[96]Kode Barang'!$I$2:$I$44,I155)),'[96]Kode Barang'!$F$2:$F$44),"")</f>
        <v>3</v>
      </c>
      <c r="G155" s="980">
        <f>IFERROR(LOOKUP(2,1/ISNUMBER(SEARCH('[96]Kode Barang'!$I$2:$I$44,I155)),'[96]Kode Barang'!$G$2:$G$44),"")</f>
        <v>1</v>
      </c>
      <c r="H155" s="980">
        <f>IFERROR(LOOKUP(2,1/ISNUMBER(SEARCH('[96]Kode Barang'!$I$2:$I$44,I155)),'[96]Kode Barang'!$H$2:$H$44),"")</f>
        <v>11</v>
      </c>
      <c r="I155" s="1010" t="s">
        <v>902</v>
      </c>
      <c r="J155" s="545"/>
      <c r="K155" s="483"/>
      <c r="L155" s="546">
        <v>15</v>
      </c>
      <c r="M155" s="540" t="s">
        <v>531</v>
      </c>
      <c r="N155" s="547">
        <v>13600</v>
      </c>
      <c r="O155" s="426">
        <f t="shared" si="18"/>
        <v>204000</v>
      </c>
      <c r="P155" s="426">
        <v>0</v>
      </c>
      <c r="Q155" s="426">
        <f t="shared" si="19"/>
        <v>204000</v>
      </c>
      <c r="R155" s="426">
        <f t="shared" si="20"/>
        <v>13600</v>
      </c>
      <c r="S155" s="437" t="s">
        <v>572</v>
      </c>
      <c r="T155" s="429" t="s">
        <v>905</v>
      </c>
      <c r="U155" s="444" t="s">
        <v>556</v>
      </c>
      <c r="V155" s="425" t="s">
        <v>555</v>
      </c>
      <c r="W155" s="482" t="s">
        <v>880</v>
      </c>
      <c r="X155" s="448" t="s">
        <v>624</v>
      </c>
      <c r="Y155" s="429" t="s">
        <v>532</v>
      </c>
      <c r="Z155" s="429" t="s">
        <v>907</v>
      </c>
      <c r="AA155" s="431" t="s">
        <v>60</v>
      </c>
      <c r="AC155" s="407"/>
    </row>
    <row r="156" spans="1:29" s="381" customFormat="1" ht="39.6" x14ac:dyDescent="0.25">
      <c r="A156" s="463"/>
      <c r="B156" s="980">
        <f>IFERROR(LOOKUP(2,1/ISNUMBER(SEARCH('[96]Kode Barang'!$I$2:$I$44,I156)),'[96]Kode Barang'!$B$2:$B$44),"")</f>
        <v>1</v>
      </c>
      <c r="C156" s="980">
        <f>IFERROR(LOOKUP(2,1/ISNUMBER(SEARCH('[96]Kode Barang'!$I$2:$I$44,I156)),'[96]Kode Barang'!$C$2:$C$44),"")</f>
        <v>1</v>
      </c>
      <c r="D156" s="980">
        <f>IFERROR(LOOKUP(2,1/ISNUMBER(SEARCH('[96]Kode Barang'!$I$2:$I$44,I156)),'[96]Kode Barang'!$D$2:$D$44),"")</f>
        <v>7</v>
      </c>
      <c r="E156" s="980">
        <f>IFERROR(LOOKUP(2,1/ISNUMBER(SEARCH('[96]Kode Barang'!$I$2:$I$44,I156)),'[96]Kode Barang'!$E$2:$E$44),"")</f>
        <v>1</v>
      </c>
      <c r="F156" s="980">
        <f>IFERROR(LOOKUP(2,1/ISNUMBER(SEARCH('[96]Kode Barang'!$I$2:$I$44,I156)),'[96]Kode Barang'!$F$2:$F$44),"")</f>
        <v>3</v>
      </c>
      <c r="G156" s="980">
        <f>IFERROR(LOOKUP(2,1/ISNUMBER(SEARCH('[96]Kode Barang'!$I$2:$I$44,I156)),'[96]Kode Barang'!$G$2:$G$44),"")</f>
        <v>1</v>
      </c>
      <c r="H156" s="980">
        <f>IFERROR(LOOKUP(2,1/ISNUMBER(SEARCH('[96]Kode Barang'!$I$2:$I$44,I156)),'[96]Kode Barang'!$H$2:$H$44),"")</f>
        <v>3</v>
      </c>
      <c r="I156" s="1010" t="s">
        <v>702</v>
      </c>
      <c r="J156" s="545"/>
      <c r="K156" s="483"/>
      <c r="L156" s="546">
        <v>13</v>
      </c>
      <c r="M156" s="540" t="s">
        <v>525</v>
      </c>
      <c r="N156" s="547">
        <v>26800</v>
      </c>
      <c r="O156" s="426">
        <f t="shared" si="18"/>
        <v>348400</v>
      </c>
      <c r="P156" s="426">
        <v>0</v>
      </c>
      <c r="Q156" s="426">
        <f t="shared" si="19"/>
        <v>348400</v>
      </c>
      <c r="R156" s="426">
        <f t="shared" si="20"/>
        <v>26800</v>
      </c>
      <c r="S156" s="437" t="s">
        <v>572</v>
      </c>
      <c r="T156" s="429" t="s">
        <v>905</v>
      </c>
      <c r="U156" s="444" t="s">
        <v>556</v>
      </c>
      <c r="V156" s="425" t="s">
        <v>555</v>
      </c>
      <c r="W156" s="482" t="s">
        <v>880</v>
      </c>
      <c r="X156" s="448" t="s">
        <v>624</v>
      </c>
      <c r="Y156" s="429" t="s">
        <v>532</v>
      </c>
      <c r="Z156" s="429" t="s">
        <v>907</v>
      </c>
      <c r="AA156" s="431" t="s">
        <v>60</v>
      </c>
      <c r="AC156" s="407"/>
    </row>
    <row r="157" spans="1:29" s="381" customFormat="1" ht="39.6" x14ac:dyDescent="0.25">
      <c r="A157" s="463"/>
      <c r="B157" s="980">
        <f>IFERROR(LOOKUP(2,1/ISNUMBER(SEARCH('[96]Kode Barang'!$I$2:$I$44,I157)),'[96]Kode Barang'!$B$2:$B$44),"")</f>
        <v>1</v>
      </c>
      <c r="C157" s="980">
        <f>IFERROR(LOOKUP(2,1/ISNUMBER(SEARCH('[96]Kode Barang'!$I$2:$I$44,I157)),'[96]Kode Barang'!$C$2:$C$44),"")</f>
        <v>1</v>
      </c>
      <c r="D157" s="980">
        <f>IFERROR(LOOKUP(2,1/ISNUMBER(SEARCH('[96]Kode Barang'!$I$2:$I$44,I157)),'[96]Kode Barang'!$D$2:$D$44),"")</f>
        <v>7</v>
      </c>
      <c r="E157" s="980">
        <f>IFERROR(LOOKUP(2,1/ISNUMBER(SEARCH('[96]Kode Barang'!$I$2:$I$44,I157)),'[96]Kode Barang'!$E$2:$E$44),"")</f>
        <v>1</v>
      </c>
      <c r="F157" s="980">
        <f>IFERROR(LOOKUP(2,1/ISNUMBER(SEARCH('[96]Kode Barang'!$I$2:$I$44,I157)),'[96]Kode Barang'!$F$2:$F$44),"")</f>
        <v>3</v>
      </c>
      <c r="G157" s="980">
        <f>IFERROR(LOOKUP(2,1/ISNUMBER(SEARCH('[96]Kode Barang'!$I$2:$I$44,I157)),'[96]Kode Barang'!$G$2:$G$44),"")</f>
        <v>1</v>
      </c>
      <c r="H157" s="980">
        <f>IFERROR(LOOKUP(2,1/ISNUMBER(SEARCH('[96]Kode Barang'!$I$2:$I$44,I157)),'[96]Kode Barang'!$H$2:$H$44),"")</f>
        <v>3</v>
      </c>
      <c r="I157" s="1010" t="s">
        <v>903</v>
      </c>
      <c r="J157" s="545"/>
      <c r="K157" s="483"/>
      <c r="L157" s="546">
        <v>15</v>
      </c>
      <c r="M157" s="540" t="s">
        <v>524</v>
      </c>
      <c r="N157" s="547">
        <v>40200</v>
      </c>
      <c r="O157" s="426">
        <f t="shared" si="18"/>
        <v>603000</v>
      </c>
      <c r="P157" s="426">
        <v>0</v>
      </c>
      <c r="Q157" s="426">
        <f t="shared" si="19"/>
        <v>603000</v>
      </c>
      <c r="R157" s="426">
        <f t="shared" si="20"/>
        <v>40200</v>
      </c>
      <c r="S157" s="437" t="s">
        <v>572</v>
      </c>
      <c r="T157" s="429" t="s">
        <v>905</v>
      </c>
      <c r="U157" s="444" t="s">
        <v>556</v>
      </c>
      <c r="V157" s="425" t="s">
        <v>555</v>
      </c>
      <c r="W157" s="482" t="s">
        <v>880</v>
      </c>
      <c r="X157" s="448" t="s">
        <v>624</v>
      </c>
      <c r="Y157" s="429" t="s">
        <v>532</v>
      </c>
      <c r="Z157" s="429" t="s">
        <v>907</v>
      </c>
      <c r="AA157" s="431" t="s">
        <v>60</v>
      </c>
      <c r="AC157" s="407"/>
    </row>
    <row r="158" spans="1:29" s="381" customFormat="1" ht="39.6" x14ac:dyDescent="0.25">
      <c r="A158" s="463"/>
      <c r="B158" s="980">
        <f>IFERROR(LOOKUP(2,1/ISNUMBER(SEARCH('[96]Kode Barang'!$I$2:$I$44,I158)),'[96]Kode Barang'!$B$2:$B$44),"")</f>
        <v>1</v>
      </c>
      <c r="C158" s="980">
        <f>IFERROR(LOOKUP(2,1/ISNUMBER(SEARCH('[96]Kode Barang'!$I$2:$I$44,I158)),'[96]Kode Barang'!$C$2:$C$44),"")</f>
        <v>1</v>
      </c>
      <c r="D158" s="980">
        <f>IFERROR(LOOKUP(2,1/ISNUMBER(SEARCH('[96]Kode Barang'!$I$2:$I$44,I158)),'[96]Kode Barang'!$D$2:$D$44),"")</f>
        <v>7</v>
      </c>
      <c r="E158" s="980">
        <f>IFERROR(LOOKUP(2,1/ISNUMBER(SEARCH('[96]Kode Barang'!$I$2:$I$44,I158)),'[96]Kode Barang'!$E$2:$E$44),"")</f>
        <v>1</v>
      </c>
      <c r="F158" s="980">
        <f>IFERROR(LOOKUP(2,1/ISNUMBER(SEARCH('[96]Kode Barang'!$I$2:$I$44,I158)),'[96]Kode Barang'!$F$2:$F$44),"")</f>
        <v>3</v>
      </c>
      <c r="G158" s="980">
        <f>IFERROR(LOOKUP(2,1/ISNUMBER(SEARCH('[96]Kode Barang'!$I$2:$I$44,I158)),'[96]Kode Barang'!$G$2:$G$44),"")</f>
        <v>1</v>
      </c>
      <c r="H158" s="980">
        <f>IFERROR(LOOKUP(2,1/ISNUMBER(SEARCH('[96]Kode Barang'!$I$2:$I$44,I158)),'[96]Kode Barang'!$H$2:$H$44),"")</f>
        <v>6</v>
      </c>
      <c r="I158" s="1010" t="s">
        <v>884</v>
      </c>
      <c r="J158" s="545"/>
      <c r="K158" s="483"/>
      <c r="L158" s="546">
        <v>32</v>
      </c>
      <c r="M158" s="540" t="s">
        <v>525</v>
      </c>
      <c r="N158" s="547">
        <v>2400</v>
      </c>
      <c r="O158" s="426">
        <f t="shared" si="18"/>
        <v>76800</v>
      </c>
      <c r="P158" s="426">
        <v>0</v>
      </c>
      <c r="Q158" s="426">
        <f t="shared" si="19"/>
        <v>76800</v>
      </c>
      <c r="R158" s="426">
        <f t="shared" si="20"/>
        <v>2400</v>
      </c>
      <c r="S158" s="437" t="s">
        <v>572</v>
      </c>
      <c r="T158" s="429" t="s">
        <v>905</v>
      </c>
      <c r="U158" s="444" t="s">
        <v>556</v>
      </c>
      <c r="V158" s="425" t="s">
        <v>555</v>
      </c>
      <c r="W158" s="482" t="s">
        <v>880</v>
      </c>
      <c r="X158" s="448" t="s">
        <v>624</v>
      </c>
      <c r="Y158" s="429" t="s">
        <v>532</v>
      </c>
      <c r="Z158" s="429" t="s">
        <v>907</v>
      </c>
      <c r="AA158" s="431" t="s">
        <v>60</v>
      </c>
      <c r="AC158" s="407"/>
    </row>
    <row r="159" spans="1:29" s="381" customFormat="1" ht="39.6" x14ac:dyDescent="0.25">
      <c r="A159" s="463"/>
      <c r="B159" s="980">
        <f>IFERROR(LOOKUP(2,1/ISNUMBER(SEARCH('[96]Kode Barang'!$I$2:$I$44,I159)),'[96]Kode Barang'!$B$2:$B$44),"")</f>
        <v>1</v>
      </c>
      <c r="C159" s="980">
        <f>IFERROR(LOOKUP(2,1/ISNUMBER(SEARCH('[96]Kode Barang'!$I$2:$I$44,I159)),'[96]Kode Barang'!$C$2:$C$44),"")</f>
        <v>1</v>
      </c>
      <c r="D159" s="980">
        <f>IFERROR(LOOKUP(2,1/ISNUMBER(SEARCH('[96]Kode Barang'!$I$2:$I$44,I159)),'[96]Kode Barang'!$D$2:$D$44),"")</f>
        <v>7</v>
      </c>
      <c r="E159" s="980">
        <f>IFERROR(LOOKUP(2,1/ISNUMBER(SEARCH('[96]Kode Barang'!$I$2:$I$44,I159)),'[96]Kode Barang'!$E$2:$E$44),"")</f>
        <v>1</v>
      </c>
      <c r="F159" s="980">
        <f>IFERROR(LOOKUP(2,1/ISNUMBER(SEARCH('[96]Kode Barang'!$I$2:$I$44,I159)),'[96]Kode Barang'!$F$2:$F$44),"")</f>
        <v>3</v>
      </c>
      <c r="G159" s="980">
        <f>IFERROR(LOOKUP(2,1/ISNUMBER(SEARCH('[96]Kode Barang'!$I$2:$I$44,I159)),'[96]Kode Barang'!$G$2:$G$44),"")</f>
        <v>1</v>
      </c>
      <c r="H159" s="980">
        <f>IFERROR(LOOKUP(2,1/ISNUMBER(SEARCH('[96]Kode Barang'!$I$2:$I$44,I159)),'[96]Kode Barang'!$H$2:$H$44),"")</f>
        <v>6</v>
      </c>
      <c r="I159" s="1010" t="s">
        <v>889</v>
      </c>
      <c r="J159" s="545"/>
      <c r="K159" s="483"/>
      <c r="L159" s="546">
        <v>31</v>
      </c>
      <c r="M159" s="540" t="s">
        <v>525</v>
      </c>
      <c r="N159" s="547">
        <v>4400</v>
      </c>
      <c r="O159" s="426">
        <f t="shared" si="18"/>
        <v>136400</v>
      </c>
      <c r="P159" s="426">
        <v>0</v>
      </c>
      <c r="Q159" s="426">
        <f t="shared" si="19"/>
        <v>136400</v>
      </c>
      <c r="R159" s="426">
        <f t="shared" si="20"/>
        <v>4400</v>
      </c>
      <c r="S159" s="437" t="s">
        <v>572</v>
      </c>
      <c r="T159" s="429" t="s">
        <v>905</v>
      </c>
      <c r="U159" s="444" t="s">
        <v>556</v>
      </c>
      <c r="V159" s="425" t="s">
        <v>555</v>
      </c>
      <c r="W159" s="482" t="s">
        <v>880</v>
      </c>
      <c r="X159" s="448" t="s">
        <v>624</v>
      </c>
      <c r="Y159" s="429" t="s">
        <v>532</v>
      </c>
      <c r="Z159" s="429" t="s">
        <v>907</v>
      </c>
      <c r="AA159" s="431" t="s">
        <v>60</v>
      </c>
      <c r="AC159" s="407"/>
    </row>
    <row r="160" spans="1:29" s="381" customFormat="1" ht="39.6" x14ac:dyDescent="0.25">
      <c r="A160" s="463"/>
      <c r="B160" s="980">
        <f>IFERROR(LOOKUP(2,1/ISNUMBER(SEARCH('[96]Kode Barang'!$I$2:$I$44,I160)),'[96]Kode Barang'!$B$2:$B$44),"")</f>
        <v>1</v>
      </c>
      <c r="C160" s="980">
        <f>IFERROR(LOOKUP(2,1/ISNUMBER(SEARCH('[96]Kode Barang'!$I$2:$I$44,I160)),'[96]Kode Barang'!$C$2:$C$44),"")</f>
        <v>1</v>
      </c>
      <c r="D160" s="980">
        <f>IFERROR(LOOKUP(2,1/ISNUMBER(SEARCH('[96]Kode Barang'!$I$2:$I$44,I160)),'[96]Kode Barang'!$D$2:$D$44),"")</f>
        <v>7</v>
      </c>
      <c r="E160" s="980">
        <f>IFERROR(LOOKUP(2,1/ISNUMBER(SEARCH('[96]Kode Barang'!$I$2:$I$44,I160)),'[96]Kode Barang'!$E$2:$E$44),"")</f>
        <v>1</v>
      </c>
      <c r="F160" s="980">
        <f>IFERROR(LOOKUP(2,1/ISNUMBER(SEARCH('[96]Kode Barang'!$I$2:$I$44,I160)),'[96]Kode Barang'!$F$2:$F$44),"")</f>
        <v>3</v>
      </c>
      <c r="G160" s="980">
        <f>IFERROR(LOOKUP(2,1/ISNUMBER(SEARCH('[96]Kode Barang'!$I$2:$I$44,I160)),'[96]Kode Barang'!$G$2:$G$44),"")</f>
        <v>1</v>
      </c>
      <c r="H160" s="980">
        <f>IFERROR(LOOKUP(2,1/ISNUMBER(SEARCH('[96]Kode Barang'!$I$2:$I$44,I160)),'[96]Kode Barang'!$H$2:$H$44),"")</f>
        <v>10</v>
      </c>
      <c r="I160" s="1010" t="s">
        <v>746</v>
      </c>
      <c r="J160" s="545"/>
      <c r="K160" s="483"/>
      <c r="L160" s="546">
        <v>15</v>
      </c>
      <c r="M160" s="540" t="s">
        <v>525</v>
      </c>
      <c r="N160" s="547">
        <v>20100</v>
      </c>
      <c r="O160" s="426">
        <f t="shared" si="18"/>
        <v>301500</v>
      </c>
      <c r="P160" s="426">
        <v>0</v>
      </c>
      <c r="Q160" s="426">
        <f t="shared" si="19"/>
        <v>301500</v>
      </c>
      <c r="R160" s="426">
        <f t="shared" si="20"/>
        <v>20100</v>
      </c>
      <c r="S160" s="437" t="s">
        <v>572</v>
      </c>
      <c r="T160" s="429" t="s">
        <v>905</v>
      </c>
      <c r="U160" s="444" t="s">
        <v>556</v>
      </c>
      <c r="V160" s="425" t="s">
        <v>555</v>
      </c>
      <c r="W160" s="482" t="s">
        <v>880</v>
      </c>
      <c r="X160" s="448" t="s">
        <v>624</v>
      </c>
      <c r="Y160" s="429" t="s">
        <v>532</v>
      </c>
      <c r="Z160" s="429" t="s">
        <v>907</v>
      </c>
      <c r="AA160" s="431" t="s">
        <v>60</v>
      </c>
      <c r="AC160" s="407"/>
    </row>
    <row r="161" spans="1:29" s="381" customFormat="1" ht="39.6" x14ac:dyDescent="0.25">
      <c r="A161" s="463"/>
      <c r="B161" s="980">
        <f>IFERROR(LOOKUP(2,1/ISNUMBER(SEARCH('[96]Kode Barang'!$I$2:$I$44,I161)),'[96]Kode Barang'!$B$2:$B$44),"")</f>
        <v>1</v>
      </c>
      <c r="C161" s="980">
        <f>IFERROR(LOOKUP(2,1/ISNUMBER(SEARCH('[96]Kode Barang'!$I$2:$I$44,I161)),'[96]Kode Barang'!$C$2:$C$44),"")</f>
        <v>1</v>
      </c>
      <c r="D161" s="980">
        <f>IFERROR(LOOKUP(2,1/ISNUMBER(SEARCH('[96]Kode Barang'!$I$2:$I$44,I161)),'[96]Kode Barang'!$D$2:$D$44),"")</f>
        <v>7</v>
      </c>
      <c r="E161" s="980">
        <f>IFERROR(LOOKUP(2,1/ISNUMBER(SEARCH('[96]Kode Barang'!$I$2:$I$44,I161)),'[96]Kode Barang'!$E$2:$E$44),"")</f>
        <v>1</v>
      </c>
      <c r="F161" s="980">
        <f>IFERROR(LOOKUP(2,1/ISNUMBER(SEARCH('[96]Kode Barang'!$I$2:$I$44,I161)),'[96]Kode Barang'!$F$2:$F$44),"")</f>
        <v>3</v>
      </c>
      <c r="G161" s="980">
        <f>IFERROR(LOOKUP(2,1/ISNUMBER(SEARCH('[96]Kode Barang'!$I$2:$I$44,I161)),'[96]Kode Barang'!$G$2:$G$44),"")</f>
        <v>1</v>
      </c>
      <c r="H161" s="980">
        <f>IFERROR(LOOKUP(2,1/ISNUMBER(SEARCH('[96]Kode Barang'!$I$2:$I$44,I161)),'[96]Kode Barang'!$H$2:$H$44),"")</f>
        <v>10</v>
      </c>
      <c r="I161" s="1010" t="s">
        <v>904</v>
      </c>
      <c r="J161" s="545"/>
      <c r="K161" s="483"/>
      <c r="L161" s="546">
        <v>15</v>
      </c>
      <c r="M161" s="540" t="s">
        <v>525</v>
      </c>
      <c r="N161" s="547">
        <v>21700</v>
      </c>
      <c r="O161" s="426">
        <f t="shared" si="18"/>
        <v>325500</v>
      </c>
      <c r="P161" s="426">
        <v>0</v>
      </c>
      <c r="Q161" s="426">
        <f t="shared" si="19"/>
        <v>325500</v>
      </c>
      <c r="R161" s="426">
        <f t="shared" si="20"/>
        <v>21700</v>
      </c>
      <c r="S161" s="437" t="s">
        <v>572</v>
      </c>
      <c r="T161" s="429" t="s">
        <v>905</v>
      </c>
      <c r="U161" s="444" t="s">
        <v>556</v>
      </c>
      <c r="V161" s="425" t="s">
        <v>555</v>
      </c>
      <c r="W161" s="482" t="s">
        <v>880</v>
      </c>
      <c r="X161" s="448" t="s">
        <v>624</v>
      </c>
      <c r="Y161" s="429" t="s">
        <v>532</v>
      </c>
      <c r="Z161" s="429" t="s">
        <v>907</v>
      </c>
      <c r="AA161" s="431" t="s">
        <v>60</v>
      </c>
      <c r="AC161" s="407"/>
    </row>
    <row r="162" spans="1:29" s="381" customFormat="1" ht="66" x14ac:dyDescent="0.25">
      <c r="A162" s="463"/>
      <c r="B162" s="980">
        <f>IFERROR(LOOKUP(2,1/ISNUMBER(SEARCH('[96]Kode Barang'!$I$2:$I$44,I162)),'[96]Kode Barang'!$B$2:$B$44),"")</f>
        <v>1</v>
      </c>
      <c r="C162" s="980">
        <f>IFERROR(LOOKUP(2,1/ISNUMBER(SEARCH('[96]Kode Barang'!$I$2:$I$44,I162)),'[96]Kode Barang'!$C$2:$C$44),"")</f>
        <v>1</v>
      </c>
      <c r="D162" s="980">
        <f>IFERROR(LOOKUP(2,1/ISNUMBER(SEARCH('[96]Kode Barang'!$I$2:$I$44,I162)),'[96]Kode Barang'!$D$2:$D$44),"")</f>
        <v>7</v>
      </c>
      <c r="E162" s="980">
        <f>IFERROR(LOOKUP(2,1/ISNUMBER(SEARCH('[96]Kode Barang'!$I$2:$I$44,I162)),'[96]Kode Barang'!$E$2:$E$44),"")</f>
        <v>1</v>
      </c>
      <c r="F162" s="980">
        <f>IFERROR(LOOKUP(2,1/ISNUMBER(SEARCH('[96]Kode Barang'!$I$2:$I$44,I162)),'[96]Kode Barang'!$F$2:$F$44),"")</f>
        <v>3</v>
      </c>
      <c r="G162" s="980">
        <f>IFERROR(LOOKUP(2,1/ISNUMBER(SEARCH('[96]Kode Barang'!$I$2:$I$44,I162)),'[96]Kode Barang'!$G$2:$G$44),"")</f>
        <v>1</v>
      </c>
      <c r="H162" s="980">
        <f>IFERROR(LOOKUP(2,1/ISNUMBER(SEARCH('[96]Kode Barang'!$I$2:$I$44,I162)),'[96]Kode Barang'!$H$2:$H$44),"")</f>
        <v>11</v>
      </c>
      <c r="I162" s="1011" t="s">
        <v>922</v>
      </c>
      <c r="J162" s="545"/>
      <c r="K162" s="483"/>
      <c r="L162" s="546">
        <v>1</v>
      </c>
      <c r="M162" s="540" t="s">
        <v>933</v>
      </c>
      <c r="N162" s="547">
        <v>41300</v>
      </c>
      <c r="O162" s="426">
        <f t="shared" si="18"/>
        <v>41300</v>
      </c>
      <c r="P162" s="426">
        <v>0</v>
      </c>
      <c r="Q162" s="426">
        <f t="shared" si="19"/>
        <v>41300</v>
      </c>
      <c r="R162" s="426">
        <f t="shared" si="20"/>
        <v>41300</v>
      </c>
      <c r="S162" s="427" t="s">
        <v>709</v>
      </c>
      <c r="T162" s="470" t="s">
        <v>1090</v>
      </c>
      <c r="U162" s="444" t="s">
        <v>556</v>
      </c>
      <c r="V162" s="425" t="s">
        <v>555</v>
      </c>
      <c r="W162" s="482" t="s">
        <v>1089</v>
      </c>
      <c r="X162" s="448" t="s">
        <v>624</v>
      </c>
      <c r="Y162" s="429" t="s">
        <v>929</v>
      </c>
      <c r="Z162" s="429" t="s">
        <v>1091</v>
      </c>
      <c r="AA162" s="431" t="s">
        <v>923</v>
      </c>
      <c r="AC162" s="407"/>
    </row>
    <row r="163" spans="1:29" s="381" customFormat="1" ht="66" x14ac:dyDescent="0.25">
      <c r="A163" s="463"/>
      <c r="B163" s="980">
        <f>IFERROR(LOOKUP(2,1/ISNUMBER(SEARCH('[96]Kode Barang'!$I$2:$I$44,I163)),'[96]Kode Barang'!$B$2:$B$44),"")</f>
        <v>1</v>
      </c>
      <c r="C163" s="980">
        <f>IFERROR(LOOKUP(2,1/ISNUMBER(SEARCH('[96]Kode Barang'!$I$2:$I$44,I163)),'[96]Kode Barang'!$C$2:$C$44),"")</f>
        <v>1</v>
      </c>
      <c r="D163" s="980">
        <f>IFERROR(LOOKUP(2,1/ISNUMBER(SEARCH('[96]Kode Barang'!$I$2:$I$44,I163)),'[96]Kode Barang'!$D$2:$D$44),"")</f>
        <v>7</v>
      </c>
      <c r="E163" s="980">
        <f>IFERROR(LOOKUP(2,1/ISNUMBER(SEARCH('[96]Kode Barang'!$I$2:$I$44,I163)),'[96]Kode Barang'!$E$2:$E$44),"")</f>
        <v>1</v>
      </c>
      <c r="F163" s="980">
        <f>IFERROR(LOOKUP(2,1/ISNUMBER(SEARCH('[96]Kode Barang'!$I$2:$I$44,I163)),'[96]Kode Barang'!$F$2:$F$44),"")</f>
        <v>3</v>
      </c>
      <c r="G163" s="980">
        <f>IFERROR(LOOKUP(2,1/ISNUMBER(SEARCH('[96]Kode Barang'!$I$2:$I$44,I163)),'[96]Kode Barang'!$G$2:$G$44),"")</f>
        <v>1</v>
      </c>
      <c r="H163" s="980">
        <f>IFERROR(LOOKUP(2,1/ISNUMBER(SEARCH('[96]Kode Barang'!$I$2:$I$44,I163)),'[96]Kode Barang'!$H$2:$H$44),"")</f>
        <v>6</v>
      </c>
      <c r="I163" s="1011" t="s">
        <v>3</v>
      </c>
      <c r="J163" s="545"/>
      <c r="K163" s="483"/>
      <c r="L163" s="546">
        <v>5</v>
      </c>
      <c r="M163" s="540" t="s">
        <v>18</v>
      </c>
      <c r="N163" s="547">
        <v>6000</v>
      </c>
      <c r="O163" s="426">
        <f t="shared" si="18"/>
        <v>30000</v>
      </c>
      <c r="P163" s="426">
        <v>0</v>
      </c>
      <c r="Q163" s="426">
        <f t="shared" si="19"/>
        <v>30000</v>
      </c>
      <c r="R163" s="426">
        <f t="shared" si="20"/>
        <v>6000</v>
      </c>
      <c r="S163" s="427" t="s">
        <v>709</v>
      </c>
      <c r="T163" s="470" t="s">
        <v>1090</v>
      </c>
      <c r="U163" s="444" t="s">
        <v>556</v>
      </c>
      <c r="V163" s="425" t="s">
        <v>555</v>
      </c>
      <c r="W163" s="482" t="s">
        <v>1089</v>
      </c>
      <c r="X163" s="448" t="s">
        <v>624</v>
      </c>
      <c r="Y163" s="429" t="s">
        <v>929</v>
      </c>
      <c r="Z163" s="429" t="s">
        <v>1091</v>
      </c>
      <c r="AA163" s="431" t="s">
        <v>923</v>
      </c>
      <c r="AC163" s="407"/>
    </row>
    <row r="164" spans="1:29" s="381" customFormat="1" ht="66" x14ac:dyDescent="0.25">
      <c r="A164" s="463"/>
      <c r="B164" s="980">
        <f>IFERROR(LOOKUP(2,1/ISNUMBER(SEARCH('[96]Kode Barang'!$I$2:$I$44,I164)),'[96]Kode Barang'!$B$2:$B$44),"")</f>
        <v>1</v>
      </c>
      <c r="C164" s="980">
        <f>IFERROR(LOOKUP(2,1/ISNUMBER(SEARCH('[96]Kode Barang'!$I$2:$I$44,I164)),'[96]Kode Barang'!$C$2:$C$44),"")</f>
        <v>1</v>
      </c>
      <c r="D164" s="980">
        <f>IFERROR(LOOKUP(2,1/ISNUMBER(SEARCH('[96]Kode Barang'!$I$2:$I$44,I164)),'[96]Kode Barang'!$D$2:$D$44),"")</f>
        <v>7</v>
      </c>
      <c r="E164" s="980">
        <f>IFERROR(LOOKUP(2,1/ISNUMBER(SEARCH('[96]Kode Barang'!$I$2:$I$44,I164)),'[96]Kode Barang'!$E$2:$E$44),"")</f>
        <v>1</v>
      </c>
      <c r="F164" s="980">
        <f>IFERROR(LOOKUP(2,1/ISNUMBER(SEARCH('[96]Kode Barang'!$I$2:$I$44,I164)),'[96]Kode Barang'!$F$2:$F$44),"")</f>
        <v>3</v>
      </c>
      <c r="G164" s="980">
        <f>IFERROR(LOOKUP(2,1/ISNUMBER(SEARCH('[96]Kode Barang'!$I$2:$I$44,I164)),'[96]Kode Barang'!$G$2:$G$44),"")</f>
        <v>1</v>
      </c>
      <c r="H164" s="980">
        <f>IFERROR(LOOKUP(2,1/ISNUMBER(SEARCH('[96]Kode Barang'!$I$2:$I$44,I164)),'[96]Kode Barang'!$H$2:$H$44),"")</f>
        <v>6</v>
      </c>
      <c r="I164" s="1011" t="s">
        <v>884</v>
      </c>
      <c r="J164" s="545"/>
      <c r="K164" s="483"/>
      <c r="L164" s="546">
        <v>10</v>
      </c>
      <c r="M164" s="540" t="s">
        <v>18</v>
      </c>
      <c r="N164" s="547">
        <v>3600</v>
      </c>
      <c r="O164" s="426">
        <f t="shared" si="18"/>
        <v>36000</v>
      </c>
      <c r="P164" s="426">
        <v>0</v>
      </c>
      <c r="Q164" s="426">
        <f t="shared" si="19"/>
        <v>36000</v>
      </c>
      <c r="R164" s="426">
        <f t="shared" si="20"/>
        <v>3600</v>
      </c>
      <c r="S164" s="427" t="s">
        <v>709</v>
      </c>
      <c r="T164" s="470" t="s">
        <v>1090</v>
      </c>
      <c r="U164" s="444" t="s">
        <v>556</v>
      </c>
      <c r="V164" s="425" t="s">
        <v>555</v>
      </c>
      <c r="W164" s="482" t="s">
        <v>1089</v>
      </c>
      <c r="X164" s="448" t="s">
        <v>624</v>
      </c>
      <c r="Y164" s="429" t="s">
        <v>929</v>
      </c>
      <c r="Z164" s="429" t="s">
        <v>1091</v>
      </c>
      <c r="AA164" s="431" t="s">
        <v>923</v>
      </c>
      <c r="AC164" s="407"/>
    </row>
    <row r="165" spans="1:29" s="381" customFormat="1" ht="66" x14ac:dyDescent="0.25">
      <c r="A165" s="463"/>
      <c r="B165" s="980">
        <f>IFERROR(LOOKUP(2,1/ISNUMBER(SEARCH('[96]Kode Barang'!$I$2:$I$44,I165)),'[96]Kode Barang'!$B$2:$B$44),"")</f>
        <v>1</v>
      </c>
      <c r="C165" s="980">
        <f>IFERROR(LOOKUP(2,1/ISNUMBER(SEARCH('[96]Kode Barang'!$I$2:$I$44,I165)),'[96]Kode Barang'!$C$2:$C$44),"")</f>
        <v>1</v>
      </c>
      <c r="D165" s="980">
        <f>IFERROR(LOOKUP(2,1/ISNUMBER(SEARCH('[96]Kode Barang'!$I$2:$I$44,I165)),'[96]Kode Barang'!$D$2:$D$44),"")</f>
        <v>7</v>
      </c>
      <c r="E165" s="980">
        <f>IFERROR(LOOKUP(2,1/ISNUMBER(SEARCH('[96]Kode Barang'!$I$2:$I$44,I165)),'[96]Kode Barang'!$E$2:$E$44),"")</f>
        <v>1</v>
      </c>
      <c r="F165" s="980">
        <f>IFERROR(LOOKUP(2,1/ISNUMBER(SEARCH('[96]Kode Barang'!$I$2:$I$44,I165)),'[96]Kode Barang'!$F$2:$F$44),"")</f>
        <v>3</v>
      </c>
      <c r="G165" s="980">
        <f>IFERROR(LOOKUP(2,1/ISNUMBER(SEARCH('[96]Kode Barang'!$I$2:$I$44,I165)),'[96]Kode Barang'!$G$2:$G$44),"")</f>
        <v>1</v>
      </c>
      <c r="H165" s="980">
        <f>IFERROR(LOOKUP(2,1/ISNUMBER(SEARCH('[96]Kode Barang'!$I$2:$I$44,I165)),'[96]Kode Barang'!$H$2:$H$44),"")</f>
        <v>6</v>
      </c>
      <c r="I165" s="1011" t="s">
        <v>931</v>
      </c>
      <c r="J165" s="545"/>
      <c r="K165" s="483"/>
      <c r="L165" s="546">
        <v>1</v>
      </c>
      <c r="M165" s="540" t="s">
        <v>18</v>
      </c>
      <c r="N165" s="547">
        <v>35200</v>
      </c>
      <c r="O165" s="426">
        <f t="shared" si="18"/>
        <v>35200</v>
      </c>
      <c r="P165" s="426">
        <v>0</v>
      </c>
      <c r="Q165" s="426">
        <f t="shared" si="19"/>
        <v>35200</v>
      </c>
      <c r="R165" s="426">
        <f t="shared" si="20"/>
        <v>35200</v>
      </c>
      <c r="S165" s="427" t="s">
        <v>709</v>
      </c>
      <c r="T165" s="470" t="s">
        <v>1090</v>
      </c>
      <c r="U165" s="444" t="s">
        <v>556</v>
      </c>
      <c r="V165" s="425" t="s">
        <v>555</v>
      </c>
      <c r="W165" s="482" t="s">
        <v>1089</v>
      </c>
      <c r="X165" s="448" t="s">
        <v>624</v>
      </c>
      <c r="Y165" s="429" t="s">
        <v>929</v>
      </c>
      <c r="Z165" s="429" t="s">
        <v>1091</v>
      </c>
      <c r="AA165" s="431" t="s">
        <v>923</v>
      </c>
      <c r="AC165" s="407"/>
    </row>
    <row r="166" spans="1:29" s="381" customFormat="1" ht="66" x14ac:dyDescent="0.25">
      <c r="A166" s="463"/>
      <c r="B166" s="980">
        <f>IFERROR(LOOKUP(2,1/ISNUMBER(SEARCH('[96]Kode Barang'!$I$2:$I$44,I166)),'[96]Kode Barang'!$B$2:$B$44),"")</f>
        <v>1</v>
      </c>
      <c r="C166" s="980">
        <f>IFERROR(LOOKUP(2,1/ISNUMBER(SEARCH('[96]Kode Barang'!$I$2:$I$44,I166)),'[96]Kode Barang'!$C$2:$C$44),"")</f>
        <v>1</v>
      </c>
      <c r="D166" s="980">
        <f>IFERROR(LOOKUP(2,1/ISNUMBER(SEARCH('[96]Kode Barang'!$I$2:$I$44,I166)),'[96]Kode Barang'!$D$2:$D$44),"")</f>
        <v>7</v>
      </c>
      <c r="E166" s="980">
        <f>IFERROR(LOOKUP(2,1/ISNUMBER(SEARCH('[96]Kode Barang'!$I$2:$I$44,I166)),'[96]Kode Barang'!$E$2:$E$44),"")</f>
        <v>1</v>
      </c>
      <c r="F166" s="980">
        <f>IFERROR(LOOKUP(2,1/ISNUMBER(SEARCH('[96]Kode Barang'!$I$2:$I$44,I166)),'[96]Kode Barang'!$F$2:$F$44),"")</f>
        <v>3</v>
      </c>
      <c r="G166" s="980">
        <f>IFERROR(LOOKUP(2,1/ISNUMBER(SEARCH('[96]Kode Barang'!$I$2:$I$44,I166)),'[96]Kode Barang'!$G$2:$G$44),"")</f>
        <v>1</v>
      </c>
      <c r="H166" s="980">
        <f>IFERROR(LOOKUP(2,1/ISNUMBER(SEARCH('[96]Kode Barang'!$I$2:$I$44,I166)),'[96]Kode Barang'!$H$2:$H$44),"")</f>
        <v>6</v>
      </c>
      <c r="I166" s="1011" t="s">
        <v>932</v>
      </c>
      <c r="J166" s="545"/>
      <c r="K166" s="483"/>
      <c r="L166" s="546">
        <v>2</v>
      </c>
      <c r="M166" s="540" t="s">
        <v>18</v>
      </c>
      <c r="N166" s="547">
        <v>17700</v>
      </c>
      <c r="O166" s="426">
        <f t="shared" si="18"/>
        <v>35400</v>
      </c>
      <c r="P166" s="426">
        <v>0</v>
      </c>
      <c r="Q166" s="426">
        <f t="shared" si="19"/>
        <v>35400</v>
      </c>
      <c r="R166" s="426">
        <f t="shared" si="20"/>
        <v>17700</v>
      </c>
      <c r="S166" s="427" t="s">
        <v>709</v>
      </c>
      <c r="T166" s="470" t="s">
        <v>1090</v>
      </c>
      <c r="U166" s="444" t="s">
        <v>556</v>
      </c>
      <c r="V166" s="425" t="s">
        <v>555</v>
      </c>
      <c r="W166" s="482" t="s">
        <v>1089</v>
      </c>
      <c r="X166" s="448" t="s">
        <v>624</v>
      </c>
      <c r="Y166" s="429" t="s">
        <v>929</v>
      </c>
      <c r="Z166" s="429" t="s">
        <v>1091</v>
      </c>
      <c r="AA166" s="431" t="s">
        <v>923</v>
      </c>
      <c r="AC166" s="407"/>
    </row>
    <row r="167" spans="1:29" s="381" customFormat="1" ht="66" x14ac:dyDescent="0.25">
      <c r="A167" s="463"/>
      <c r="B167" s="980">
        <f>IFERROR(LOOKUP(2,1/ISNUMBER(SEARCH('[96]Kode Barang'!$I$2:$I$44,I167)),'[96]Kode Barang'!$B$2:$B$44),"")</f>
        <v>1</v>
      </c>
      <c r="C167" s="980">
        <f>IFERROR(LOOKUP(2,1/ISNUMBER(SEARCH('[96]Kode Barang'!$I$2:$I$44,I167)),'[96]Kode Barang'!$C$2:$C$44),"")</f>
        <v>1</v>
      </c>
      <c r="D167" s="980">
        <f>IFERROR(LOOKUP(2,1/ISNUMBER(SEARCH('[96]Kode Barang'!$I$2:$I$44,I167)),'[96]Kode Barang'!$D$2:$D$44),"")</f>
        <v>7</v>
      </c>
      <c r="E167" s="980">
        <f>IFERROR(LOOKUP(2,1/ISNUMBER(SEARCH('[96]Kode Barang'!$I$2:$I$44,I167)),'[96]Kode Barang'!$E$2:$E$44),"")</f>
        <v>1</v>
      </c>
      <c r="F167" s="980">
        <f>IFERROR(LOOKUP(2,1/ISNUMBER(SEARCH('[96]Kode Barang'!$I$2:$I$44,I167)),'[96]Kode Barang'!$F$2:$F$44),"")</f>
        <v>3</v>
      </c>
      <c r="G167" s="980">
        <f>IFERROR(LOOKUP(2,1/ISNUMBER(SEARCH('[96]Kode Barang'!$I$2:$I$44,I167)),'[96]Kode Barang'!$G$2:$G$44),"")</f>
        <v>1</v>
      </c>
      <c r="H167" s="980">
        <f>IFERROR(LOOKUP(2,1/ISNUMBER(SEARCH('[96]Kode Barang'!$I$2:$I$44,I167)),'[96]Kode Barang'!$H$2:$H$44),"")</f>
        <v>11</v>
      </c>
      <c r="I167" s="1011" t="s">
        <v>922</v>
      </c>
      <c r="J167" s="545"/>
      <c r="K167" s="483"/>
      <c r="L167" s="546">
        <v>8</v>
      </c>
      <c r="M167" s="540" t="s">
        <v>933</v>
      </c>
      <c r="N167" s="547">
        <v>41300</v>
      </c>
      <c r="O167" s="426">
        <f t="shared" si="18"/>
        <v>330400</v>
      </c>
      <c r="P167" s="426">
        <v>0</v>
      </c>
      <c r="Q167" s="426">
        <f t="shared" si="19"/>
        <v>330400</v>
      </c>
      <c r="R167" s="426">
        <f t="shared" si="20"/>
        <v>41300</v>
      </c>
      <c r="S167" s="437" t="s">
        <v>715</v>
      </c>
      <c r="T167" s="429" t="s">
        <v>1097</v>
      </c>
      <c r="U167" s="444" t="s">
        <v>556</v>
      </c>
      <c r="V167" s="425" t="s">
        <v>555</v>
      </c>
      <c r="W167" s="482" t="s">
        <v>1096</v>
      </c>
      <c r="X167" s="448" t="s">
        <v>624</v>
      </c>
      <c r="Y167" s="429" t="s">
        <v>929</v>
      </c>
      <c r="Z167" s="429" t="s">
        <v>1095</v>
      </c>
      <c r="AA167" s="431" t="s">
        <v>923</v>
      </c>
      <c r="AC167" s="407"/>
    </row>
    <row r="168" spans="1:29" s="381" customFormat="1" ht="66" x14ac:dyDescent="0.25">
      <c r="A168" s="463"/>
      <c r="B168" s="980">
        <f>IFERROR(LOOKUP(2,1/ISNUMBER(SEARCH('[96]Kode Barang'!$I$2:$I$44,I168)),'[96]Kode Barang'!$B$2:$B$44),"")</f>
        <v>1</v>
      </c>
      <c r="C168" s="980">
        <f>IFERROR(LOOKUP(2,1/ISNUMBER(SEARCH('[96]Kode Barang'!$I$2:$I$44,I168)),'[96]Kode Barang'!$C$2:$C$44),"")</f>
        <v>1</v>
      </c>
      <c r="D168" s="980">
        <f>IFERROR(LOOKUP(2,1/ISNUMBER(SEARCH('[96]Kode Barang'!$I$2:$I$44,I168)),'[96]Kode Barang'!$D$2:$D$44),"")</f>
        <v>7</v>
      </c>
      <c r="E168" s="980">
        <f>IFERROR(LOOKUP(2,1/ISNUMBER(SEARCH('[96]Kode Barang'!$I$2:$I$44,I168)),'[96]Kode Barang'!$E$2:$E$44),"")</f>
        <v>1</v>
      </c>
      <c r="F168" s="980">
        <f>IFERROR(LOOKUP(2,1/ISNUMBER(SEARCH('[96]Kode Barang'!$I$2:$I$44,I168)),'[96]Kode Barang'!$F$2:$F$44),"")</f>
        <v>3</v>
      </c>
      <c r="G168" s="980">
        <f>IFERROR(LOOKUP(2,1/ISNUMBER(SEARCH('[96]Kode Barang'!$I$2:$I$44,I168)),'[96]Kode Barang'!$G$2:$G$44),"")</f>
        <v>1</v>
      </c>
      <c r="H168" s="980">
        <f>IFERROR(LOOKUP(2,1/ISNUMBER(SEARCH('[96]Kode Barang'!$I$2:$I$44,I168)),'[96]Kode Barang'!$H$2:$H$44),"")</f>
        <v>6</v>
      </c>
      <c r="I168" s="1011" t="s">
        <v>3</v>
      </c>
      <c r="J168" s="545"/>
      <c r="K168" s="483"/>
      <c r="L168" s="546">
        <v>20</v>
      </c>
      <c r="M168" s="540" t="s">
        <v>18</v>
      </c>
      <c r="N168" s="547">
        <v>6000</v>
      </c>
      <c r="O168" s="426">
        <f t="shared" si="18"/>
        <v>120000</v>
      </c>
      <c r="P168" s="426">
        <v>0</v>
      </c>
      <c r="Q168" s="426">
        <f t="shared" si="19"/>
        <v>120000</v>
      </c>
      <c r="R168" s="426">
        <f t="shared" si="20"/>
        <v>6000</v>
      </c>
      <c r="S168" s="437" t="s">
        <v>715</v>
      </c>
      <c r="T168" s="429" t="s">
        <v>1097</v>
      </c>
      <c r="U168" s="444" t="s">
        <v>556</v>
      </c>
      <c r="V168" s="425" t="s">
        <v>555</v>
      </c>
      <c r="W168" s="482" t="s">
        <v>1096</v>
      </c>
      <c r="X168" s="448" t="s">
        <v>624</v>
      </c>
      <c r="Y168" s="429" t="s">
        <v>929</v>
      </c>
      <c r="Z168" s="429" t="s">
        <v>1095</v>
      </c>
      <c r="AA168" s="431" t="s">
        <v>923</v>
      </c>
      <c r="AC168" s="407"/>
    </row>
    <row r="169" spans="1:29" s="381" customFormat="1" ht="66" x14ac:dyDescent="0.25">
      <c r="A169" s="463"/>
      <c r="B169" s="980">
        <f>IFERROR(LOOKUP(2,1/ISNUMBER(SEARCH('[96]Kode Barang'!$I$2:$I$44,I169)),'[96]Kode Barang'!$B$2:$B$44),"")</f>
        <v>1</v>
      </c>
      <c r="C169" s="980">
        <f>IFERROR(LOOKUP(2,1/ISNUMBER(SEARCH('[96]Kode Barang'!$I$2:$I$44,I169)),'[96]Kode Barang'!$C$2:$C$44),"")</f>
        <v>1</v>
      </c>
      <c r="D169" s="980">
        <f>IFERROR(LOOKUP(2,1/ISNUMBER(SEARCH('[96]Kode Barang'!$I$2:$I$44,I169)),'[96]Kode Barang'!$D$2:$D$44),"")</f>
        <v>7</v>
      </c>
      <c r="E169" s="980">
        <f>IFERROR(LOOKUP(2,1/ISNUMBER(SEARCH('[96]Kode Barang'!$I$2:$I$44,I169)),'[96]Kode Barang'!$E$2:$E$44),"")</f>
        <v>1</v>
      </c>
      <c r="F169" s="980">
        <f>IFERROR(LOOKUP(2,1/ISNUMBER(SEARCH('[96]Kode Barang'!$I$2:$I$44,I169)),'[96]Kode Barang'!$F$2:$F$44),"")</f>
        <v>3</v>
      </c>
      <c r="G169" s="980">
        <f>IFERROR(LOOKUP(2,1/ISNUMBER(SEARCH('[96]Kode Barang'!$I$2:$I$44,I169)),'[96]Kode Barang'!$G$2:$G$44),"")</f>
        <v>1</v>
      </c>
      <c r="H169" s="980">
        <f>IFERROR(LOOKUP(2,1/ISNUMBER(SEARCH('[96]Kode Barang'!$I$2:$I$44,I169)),'[96]Kode Barang'!$H$2:$H$44),"")</f>
        <v>6</v>
      </c>
      <c r="I169" s="1011" t="s">
        <v>884</v>
      </c>
      <c r="J169" s="545"/>
      <c r="K169" s="483"/>
      <c r="L169" s="546">
        <v>10</v>
      </c>
      <c r="M169" s="540" t="s">
        <v>18</v>
      </c>
      <c r="N169" s="547">
        <v>3600</v>
      </c>
      <c r="O169" s="426">
        <f t="shared" si="18"/>
        <v>36000</v>
      </c>
      <c r="P169" s="426">
        <v>0</v>
      </c>
      <c r="Q169" s="426">
        <f t="shared" si="19"/>
        <v>36000</v>
      </c>
      <c r="R169" s="426">
        <f t="shared" si="20"/>
        <v>3600</v>
      </c>
      <c r="S169" s="437" t="s">
        <v>715</v>
      </c>
      <c r="T169" s="429" t="s">
        <v>1097</v>
      </c>
      <c r="U169" s="444" t="s">
        <v>556</v>
      </c>
      <c r="V169" s="425" t="s">
        <v>555</v>
      </c>
      <c r="W169" s="482" t="s">
        <v>1096</v>
      </c>
      <c r="X169" s="448" t="s">
        <v>624</v>
      </c>
      <c r="Y169" s="429" t="s">
        <v>929</v>
      </c>
      <c r="Z169" s="429" t="s">
        <v>1095</v>
      </c>
      <c r="AA169" s="431" t="s">
        <v>923</v>
      </c>
      <c r="AC169" s="407"/>
    </row>
    <row r="170" spans="1:29" s="381" customFormat="1" ht="66" x14ac:dyDescent="0.25">
      <c r="A170" s="463"/>
      <c r="B170" s="980">
        <f>IFERROR(LOOKUP(2,1/ISNUMBER(SEARCH('[96]Kode Barang'!$I$2:$I$44,I170)),'[96]Kode Barang'!$B$2:$B$44),"")</f>
        <v>1</v>
      </c>
      <c r="C170" s="980">
        <f>IFERROR(LOOKUP(2,1/ISNUMBER(SEARCH('[96]Kode Barang'!$I$2:$I$44,I170)),'[96]Kode Barang'!$C$2:$C$44),"")</f>
        <v>1</v>
      </c>
      <c r="D170" s="980">
        <f>IFERROR(LOOKUP(2,1/ISNUMBER(SEARCH('[96]Kode Barang'!$I$2:$I$44,I170)),'[96]Kode Barang'!$D$2:$D$44),"")</f>
        <v>7</v>
      </c>
      <c r="E170" s="980">
        <f>IFERROR(LOOKUP(2,1/ISNUMBER(SEARCH('[96]Kode Barang'!$I$2:$I$44,I170)),'[96]Kode Barang'!$E$2:$E$44),"")</f>
        <v>1</v>
      </c>
      <c r="F170" s="980">
        <f>IFERROR(LOOKUP(2,1/ISNUMBER(SEARCH('[96]Kode Barang'!$I$2:$I$44,I170)),'[96]Kode Barang'!$F$2:$F$44),"")</f>
        <v>3</v>
      </c>
      <c r="G170" s="980">
        <f>IFERROR(LOOKUP(2,1/ISNUMBER(SEARCH('[96]Kode Barang'!$I$2:$I$44,I170)),'[96]Kode Barang'!$G$2:$G$44),"")</f>
        <v>1</v>
      </c>
      <c r="H170" s="980">
        <f>IFERROR(LOOKUP(2,1/ISNUMBER(SEARCH('[96]Kode Barang'!$I$2:$I$44,I170)),'[96]Kode Barang'!$H$2:$H$44),"")</f>
        <v>6</v>
      </c>
      <c r="I170" s="1011" t="s">
        <v>931</v>
      </c>
      <c r="J170" s="545"/>
      <c r="K170" s="483"/>
      <c r="L170" s="546">
        <v>3</v>
      </c>
      <c r="M170" s="540" t="s">
        <v>18</v>
      </c>
      <c r="N170" s="547">
        <v>35200</v>
      </c>
      <c r="O170" s="426">
        <f t="shared" si="18"/>
        <v>105600</v>
      </c>
      <c r="P170" s="426">
        <v>0</v>
      </c>
      <c r="Q170" s="426">
        <f t="shared" si="19"/>
        <v>105600</v>
      </c>
      <c r="R170" s="426">
        <f t="shared" si="20"/>
        <v>35200</v>
      </c>
      <c r="S170" s="437" t="s">
        <v>715</v>
      </c>
      <c r="T170" s="429" t="s">
        <v>1097</v>
      </c>
      <c r="U170" s="444" t="s">
        <v>556</v>
      </c>
      <c r="V170" s="425" t="s">
        <v>555</v>
      </c>
      <c r="W170" s="482" t="s">
        <v>1096</v>
      </c>
      <c r="X170" s="448" t="s">
        <v>624</v>
      </c>
      <c r="Y170" s="429" t="s">
        <v>929</v>
      </c>
      <c r="Z170" s="429" t="s">
        <v>1095</v>
      </c>
      <c r="AA170" s="431" t="s">
        <v>923</v>
      </c>
      <c r="AC170" s="407"/>
    </row>
    <row r="171" spans="1:29" s="381" customFormat="1" ht="66" x14ac:dyDescent="0.25">
      <c r="A171" s="463"/>
      <c r="B171" s="980">
        <f>IFERROR(LOOKUP(2,1/ISNUMBER(SEARCH('[96]Kode Barang'!$I$2:$I$44,I171)),'[96]Kode Barang'!$B$2:$B$44),"")</f>
        <v>1</v>
      </c>
      <c r="C171" s="980">
        <f>IFERROR(LOOKUP(2,1/ISNUMBER(SEARCH('[96]Kode Barang'!$I$2:$I$44,I171)),'[96]Kode Barang'!$C$2:$C$44),"")</f>
        <v>1</v>
      </c>
      <c r="D171" s="980">
        <f>IFERROR(LOOKUP(2,1/ISNUMBER(SEARCH('[96]Kode Barang'!$I$2:$I$44,I171)),'[96]Kode Barang'!$D$2:$D$44),"")</f>
        <v>7</v>
      </c>
      <c r="E171" s="980">
        <f>IFERROR(LOOKUP(2,1/ISNUMBER(SEARCH('[96]Kode Barang'!$I$2:$I$44,I171)),'[96]Kode Barang'!$E$2:$E$44),"")</f>
        <v>1</v>
      </c>
      <c r="F171" s="980">
        <f>IFERROR(LOOKUP(2,1/ISNUMBER(SEARCH('[96]Kode Barang'!$I$2:$I$44,I171)),'[96]Kode Barang'!$F$2:$F$44),"")</f>
        <v>3</v>
      </c>
      <c r="G171" s="980">
        <f>IFERROR(LOOKUP(2,1/ISNUMBER(SEARCH('[96]Kode Barang'!$I$2:$I$44,I171)),'[96]Kode Barang'!$G$2:$G$44),"")</f>
        <v>1</v>
      </c>
      <c r="H171" s="980">
        <f>IFERROR(LOOKUP(2,1/ISNUMBER(SEARCH('[96]Kode Barang'!$I$2:$I$44,I171)),'[96]Kode Barang'!$H$2:$H$44),"")</f>
        <v>6</v>
      </c>
      <c r="I171" s="1011" t="s">
        <v>932</v>
      </c>
      <c r="J171" s="545"/>
      <c r="K171" s="483"/>
      <c r="L171" s="546">
        <v>7</v>
      </c>
      <c r="M171" s="540" t="s">
        <v>18</v>
      </c>
      <c r="N171" s="547">
        <v>17700</v>
      </c>
      <c r="O171" s="426">
        <f t="shared" si="18"/>
        <v>123900</v>
      </c>
      <c r="P171" s="426">
        <v>0</v>
      </c>
      <c r="Q171" s="426">
        <f t="shared" si="19"/>
        <v>123900</v>
      </c>
      <c r="R171" s="426">
        <f t="shared" si="20"/>
        <v>17700</v>
      </c>
      <c r="S171" s="437" t="s">
        <v>715</v>
      </c>
      <c r="T171" s="429" t="s">
        <v>1097</v>
      </c>
      <c r="U171" s="444" t="s">
        <v>556</v>
      </c>
      <c r="V171" s="425" t="s">
        <v>555</v>
      </c>
      <c r="W171" s="482" t="s">
        <v>1096</v>
      </c>
      <c r="X171" s="448" t="s">
        <v>624</v>
      </c>
      <c r="Y171" s="429" t="s">
        <v>929</v>
      </c>
      <c r="Z171" s="429" t="s">
        <v>1095</v>
      </c>
      <c r="AA171" s="431" t="s">
        <v>923</v>
      </c>
      <c r="AC171" s="407"/>
    </row>
    <row r="172" spans="1:29" s="381" customFormat="1" ht="26.4" x14ac:dyDescent="0.25">
      <c r="A172" s="463"/>
      <c r="B172" s="980">
        <f>IFERROR(LOOKUP(2,1/ISNUMBER(SEARCH('[96]Kode Barang'!$I$2:$I$44,I172)),'[96]Kode Barang'!$B$2:$B$44),"")</f>
        <v>1</v>
      </c>
      <c r="C172" s="980">
        <f>IFERROR(LOOKUP(2,1/ISNUMBER(SEARCH('[96]Kode Barang'!$I$2:$I$44,I172)),'[96]Kode Barang'!$C$2:$C$44),"")</f>
        <v>1</v>
      </c>
      <c r="D172" s="980">
        <f>IFERROR(LOOKUP(2,1/ISNUMBER(SEARCH('[96]Kode Barang'!$I$2:$I$44,I172)),'[96]Kode Barang'!$D$2:$D$44),"")</f>
        <v>7</v>
      </c>
      <c r="E172" s="980">
        <f>IFERROR(LOOKUP(2,1/ISNUMBER(SEARCH('[96]Kode Barang'!$I$2:$I$44,I172)),'[96]Kode Barang'!$E$2:$E$44),"")</f>
        <v>1</v>
      </c>
      <c r="F172" s="980">
        <f>IFERROR(LOOKUP(2,1/ISNUMBER(SEARCH('[96]Kode Barang'!$I$2:$I$44,I172)),'[96]Kode Barang'!$F$2:$F$44),"")</f>
        <v>3</v>
      </c>
      <c r="G172" s="980">
        <f>IFERROR(LOOKUP(2,1/ISNUMBER(SEARCH('[96]Kode Barang'!$I$2:$I$44,I172)),'[96]Kode Barang'!$G$2:$G$44),"")</f>
        <v>1</v>
      </c>
      <c r="H172" s="980">
        <f>IFERROR(LOOKUP(2,1/ISNUMBER(SEARCH('[96]Kode Barang'!$I$2:$I$44,I172)),'[96]Kode Barang'!$H$2:$H$44),"")</f>
        <v>5</v>
      </c>
      <c r="I172" s="1012" t="s">
        <v>882</v>
      </c>
      <c r="J172" s="483"/>
      <c r="K172" s="483"/>
      <c r="L172" s="546">
        <v>2</v>
      </c>
      <c r="M172" s="540" t="s">
        <v>18</v>
      </c>
      <c r="N172" s="547">
        <v>44200</v>
      </c>
      <c r="O172" s="426">
        <f t="shared" si="18"/>
        <v>88400</v>
      </c>
      <c r="P172" s="426">
        <v>0</v>
      </c>
      <c r="Q172" s="426">
        <f t="shared" si="19"/>
        <v>88400</v>
      </c>
      <c r="R172" s="426">
        <f t="shared" si="20"/>
        <v>44200</v>
      </c>
      <c r="S172" s="427" t="s">
        <v>1037</v>
      </c>
      <c r="T172" s="429" t="s">
        <v>66</v>
      </c>
      <c r="U172" s="444" t="s">
        <v>556</v>
      </c>
      <c r="V172" s="425" t="s">
        <v>555</v>
      </c>
      <c r="W172" s="482" t="s">
        <v>1103</v>
      </c>
      <c r="X172" s="448" t="s">
        <v>624</v>
      </c>
      <c r="Y172" s="429" t="s">
        <v>1113</v>
      </c>
      <c r="Z172" s="429" t="s">
        <v>1114</v>
      </c>
      <c r="AA172" s="431" t="s">
        <v>60</v>
      </c>
      <c r="AC172" s="407"/>
    </row>
    <row r="173" spans="1:29" s="381" customFormat="1" ht="26.4" x14ac:dyDescent="0.25">
      <c r="A173" s="463"/>
      <c r="B173" s="980">
        <f>IFERROR(LOOKUP(2,1/ISNUMBER(SEARCH('[96]Kode Barang'!$I$2:$I$44,I173)),'[96]Kode Barang'!$B$2:$B$44),"")</f>
        <v>1</v>
      </c>
      <c r="C173" s="980">
        <f>IFERROR(LOOKUP(2,1/ISNUMBER(SEARCH('[96]Kode Barang'!$I$2:$I$44,I173)),'[96]Kode Barang'!$C$2:$C$44),"")</f>
        <v>1</v>
      </c>
      <c r="D173" s="980">
        <f>IFERROR(LOOKUP(2,1/ISNUMBER(SEARCH('[96]Kode Barang'!$I$2:$I$44,I173)),'[96]Kode Barang'!$D$2:$D$44),"")</f>
        <v>7</v>
      </c>
      <c r="E173" s="980">
        <f>IFERROR(LOOKUP(2,1/ISNUMBER(SEARCH('[96]Kode Barang'!$I$2:$I$44,I173)),'[96]Kode Barang'!$E$2:$E$44),"")</f>
        <v>1</v>
      </c>
      <c r="F173" s="980">
        <f>IFERROR(LOOKUP(2,1/ISNUMBER(SEARCH('[96]Kode Barang'!$I$2:$I$44,I173)),'[96]Kode Barang'!$F$2:$F$44),"")</f>
        <v>3</v>
      </c>
      <c r="G173" s="980">
        <f>IFERROR(LOOKUP(2,1/ISNUMBER(SEARCH('[96]Kode Barang'!$I$2:$I$44,I173)),'[96]Kode Barang'!$G$2:$G$44),"")</f>
        <v>1</v>
      </c>
      <c r="H173" s="980">
        <f>IFERROR(LOOKUP(2,1/ISNUMBER(SEARCH('[96]Kode Barang'!$I$2:$I$44,I173)),'[96]Kode Barang'!$H$2:$H$44),"")</f>
        <v>5</v>
      </c>
      <c r="I173" s="1013" t="s">
        <v>4</v>
      </c>
      <c r="J173" s="668"/>
      <c r="K173" s="483"/>
      <c r="L173" s="546">
        <v>2</v>
      </c>
      <c r="M173" s="540" t="s">
        <v>18</v>
      </c>
      <c r="N173" s="547">
        <v>41300</v>
      </c>
      <c r="O173" s="426">
        <f t="shared" si="18"/>
        <v>82600</v>
      </c>
      <c r="P173" s="426">
        <v>0</v>
      </c>
      <c r="Q173" s="426">
        <f t="shared" si="19"/>
        <v>82600</v>
      </c>
      <c r="R173" s="426">
        <f t="shared" si="20"/>
        <v>41300</v>
      </c>
      <c r="S173" s="427" t="s">
        <v>1037</v>
      </c>
      <c r="T173" s="429" t="s">
        <v>66</v>
      </c>
      <c r="U173" s="444" t="s">
        <v>556</v>
      </c>
      <c r="V173" s="425" t="s">
        <v>555</v>
      </c>
      <c r="W173" s="482" t="s">
        <v>1104</v>
      </c>
      <c r="X173" s="448" t="s">
        <v>624</v>
      </c>
      <c r="Y173" s="429" t="s">
        <v>1113</v>
      </c>
      <c r="Z173" s="429" t="s">
        <v>1115</v>
      </c>
      <c r="AA173" s="431" t="s">
        <v>60</v>
      </c>
      <c r="AC173" s="407"/>
    </row>
    <row r="174" spans="1:29" s="381" customFormat="1" ht="26.4" x14ac:dyDescent="0.25">
      <c r="A174" s="463"/>
      <c r="B174" s="980">
        <f>IFERROR(LOOKUP(2,1/ISNUMBER(SEARCH('[96]Kode Barang'!$I$2:$I$44,I174)),'[96]Kode Barang'!$B$2:$B$44),"")</f>
        <v>1</v>
      </c>
      <c r="C174" s="980">
        <f>IFERROR(LOOKUP(2,1/ISNUMBER(SEARCH('[96]Kode Barang'!$I$2:$I$44,I174)),'[96]Kode Barang'!$C$2:$C$44),"")</f>
        <v>1</v>
      </c>
      <c r="D174" s="980">
        <f>IFERROR(LOOKUP(2,1/ISNUMBER(SEARCH('[96]Kode Barang'!$I$2:$I$44,I174)),'[96]Kode Barang'!$D$2:$D$44),"")</f>
        <v>7</v>
      </c>
      <c r="E174" s="980">
        <f>IFERROR(LOOKUP(2,1/ISNUMBER(SEARCH('[96]Kode Barang'!$I$2:$I$44,I174)),'[96]Kode Barang'!$E$2:$E$44),"")</f>
        <v>1</v>
      </c>
      <c r="F174" s="980">
        <f>IFERROR(LOOKUP(2,1/ISNUMBER(SEARCH('[96]Kode Barang'!$I$2:$I$44,I174)),'[96]Kode Barang'!$F$2:$F$44),"")</f>
        <v>3</v>
      </c>
      <c r="G174" s="980">
        <f>IFERROR(LOOKUP(2,1/ISNUMBER(SEARCH('[96]Kode Barang'!$I$2:$I$44,I174)),'[96]Kode Barang'!$G$2:$G$44),"")</f>
        <v>1</v>
      </c>
      <c r="H174" s="980">
        <f>IFERROR(LOOKUP(2,1/ISNUMBER(SEARCH('[96]Kode Barang'!$I$2:$I$44,I174)),'[96]Kode Barang'!$H$2:$H$44),"")</f>
        <v>8</v>
      </c>
      <c r="I174" s="1011" t="s">
        <v>74</v>
      </c>
      <c r="J174" s="545"/>
      <c r="K174" s="483"/>
      <c r="L174" s="546">
        <v>2</v>
      </c>
      <c r="M174" s="540" t="s">
        <v>18</v>
      </c>
      <c r="N174" s="547">
        <v>21200</v>
      </c>
      <c r="O174" s="426">
        <f t="shared" si="18"/>
        <v>42400</v>
      </c>
      <c r="P174" s="426">
        <v>0</v>
      </c>
      <c r="Q174" s="426">
        <f t="shared" si="19"/>
        <v>42400</v>
      </c>
      <c r="R174" s="426">
        <f t="shared" si="20"/>
        <v>21200</v>
      </c>
      <c r="S174" s="427" t="s">
        <v>1037</v>
      </c>
      <c r="T174" s="429" t="s">
        <v>66</v>
      </c>
      <c r="U174" s="444" t="s">
        <v>556</v>
      </c>
      <c r="V174" s="425" t="s">
        <v>555</v>
      </c>
      <c r="W174" s="482" t="s">
        <v>1105</v>
      </c>
      <c r="X174" s="448" t="s">
        <v>624</v>
      </c>
      <c r="Y174" s="429" t="s">
        <v>1113</v>
      </c>
      <c r="Z174" s="429" t="s">
        <v>1116</v>
      </c>
      <c r="AA174" s="431" t="s">
        <v>60</v>
      </c>
      <c r="AC174" s="407"/>
    </row>
    <row r="175" spans="1:29" s="381" customFormat="1" ht="26.4" x14ac:dyDescent="0.25">
      <c r="A175" s="463"/>
      <c r="B175" s="980">
        <f>IFERROR(LOOKUP(2,1/ISNUMBER(SEARCH('[96]Kode Barang'!$I$2:$I$44,I175)),'[96]Kode Barang'!$B$2:$B$44),"")</f>
        <v>1</v>
      </c>
      <c r="C175" s="980">
        <f>IFERROR(LOOKUP(2,1/ISNUMBER(SEARCH('[96]Kode Barang'!$I$2:$I$44,I175)),'[96]Kode Barang'!$C$2:$C$44),"")</f>
        <v>1</v>
      </c>
      <c r="D175" s="980">
        <f>IFERROR(LOOKUP(2,1/ISNUMBER(SEARCH('[96]Kode Barang'!$I$2:$I$44,I175)),'[96]Kode Barang'!$D$2:$D$44),"")</f>
        <v>7</v>
      </c>
      <c r="E175" s="980">
        <f>IFERROR(LOOKUP(2,1/ISNUMBER(SEARCH('[96]Kode Barang'!$I$2:$I$44,I175)),'[96]Kode Barang'!$E$2:$E$44),"")</f>
        <v>1</v>
      </c>
      <c r="F175" s="980">
        <f>IFERROR(LOOKUP(2,1/ISNUMBER(SEARCH('[96]Kode Barang'!$I$2:$I$44,I175)),'[96]Kode Barang'!$F$2:$F$44),"")</f>
        <v>3</v>
      </c>
      <c r="G175" s="980">
        <f>IFERROR(LOOKUP(2,1/ISNUMBER(SEARCH('[96]Kode Barang'!$I$2:$I$44,I175)),'[96]Kode Barang'!$G$2:$G$44),"")</f>
        <v>1</v>
      </c>
      <c r="H175" s="980">
        <f>IFERROR(LOOKUP(2,1/ISNUMBER(SEARCH('[96]Kode Barang'!$I$2:$I$44,I175)),'[96]Kode Barang'!$H$2:$H$44),"")</f>
        <v>10</v>
      </c>
      <c r="I175" s="1011" t="s">
        <v>904</v>
      </c>
      <c r="J175" s="545"/>
      <c r="K175" s="483"/>
      <c r="L175" s="546">
        <v>2</v>
      </c>
      <c r="M175" s="540" t="s">
        <v>18</v>
      </c>
      <c r="N175" s="547">
        <v>23600</v>
      </c>
      <c r="O175" s="426">
        <f t="shared" si="18"/>
        <v>47200</v>
      </c>
      <c r="P175" s="426">
        <v>0</v>
      </c>
      <c r="Q175" s="426">
        <f t="shared" si="19"/>
        <v>47200</v>
      </c>
      <c r="R175" s="426">
        <f t="shared" si="20"/>
        <v>23600</v>
      </c>
      <c r="S175" s="427" t="s">
        <v>1037</v>
      </c>
      <c r="T175" s="429" t="s">
        <v>66</v>
      </c>
      <c r="U175" s="444" t="s">
        <v>556</v>
      </c>
      <c r="V175" s="425" t="s">
        <v>555</v>
      </c>
      <c r="W175" s="482" t="s">
        <v>1106</v>
      </c>
      <c r="X175" s="448" t="s">
        <v>624</v>
      </c>
      <c r="Y175" s="429" t="s">
        <v>1113</v>
      </c>
      <c r="Z175" s="429" t="s">
        <v>1117</v>
      </c>
      <c r="AA175" s="431" t="s">
        <v>60</v>
      </c>
      <c r="AC175" s="407"/>
    </row>
    <row r="176" spans="1:29" s="381" customFormat="1" ht="26.4" x14ac:dyDescent="0.25">
      <c r="A176" s="463"/>
      <c r="B176" s="980">
        <f>IFERROR(LOOKUP(2,1/ISNUMBER(SEARCH('[96]Kode Barang'!$I$2:$I$44,I176)),'[96]Kode Barang'!$B$2:$B$44),"")</f>
        <v>1</v>
      </c>
      <c r="C176" s="980">
        <f>IFERROR(LOOKUP(2,1/ISNUMBER(SEARCH('[96]Kode Barang'!$I$2:$I$44,I176)),'[96]Kode Barang'!$C$2:$C$44),"")</f>
        <v>1</v>
      </c>
      <c r="D176" s="980">
        <f>IFERROR(LOOKUP(2,1/ISNUMBER(SEARCH('[96]Kode Barang'!$I$2:$I$44,I176)),'[96]Kode Barang'!$D$2:$D$44),"")</f>
        <v>7</v>
      </c>
      <c r="E176" s="980">
        <f>IFERROR(LOOKUP(2,1/ISNUMBER(SEARCH('[96]Kode Barang'!$I$2:$I$44,I176)),'[96]Kode Barang'!$E$2:$E$44),"")</f>
        <v>1</v>
      </c>
      <c r="F176" s="980">
        <f>IFERROR(LOOKUP(2,1/ISNUMBER(SEARCH('[96]Kode Barang'!$I$2:$I$44,I176)),'[96]Kode Barang'!$F$2:$F$44),"")</f>
        <v>3</v>
      </c>
      <c r="G176" s="980">
        <f>IFERROR(LOOKUP(2,1/ISNUMBER(SEARCH('[96]Kode Barang'!$I$2:$I$44,I176)),'[96]Kode Barang'!$G$2:$G$44),"")</f>
        <v>1</v>
      </c>
      <c r="H176" s="980">
        <f>IFERROR(LOOKUP(2,1/ISNUMBER(SEARCH('[96]Kode Barang'!$I$2:$I$44,I176)),'[96]Kode Barang'!$H$2:$H$44),"")</f>
        <v>10</v>
      </c>
      <c r="I176" s="1011" t="s">
        <v>1101</v>
      </c>
      <c r="J176" s="545"/>
      <c r="K176" s="483"/>
      <c r="L176" s="546">
        <v>2</v>
      </c>
      <c r="M176" s="540" t="s">
        <v>18</v>
      </c>
      <c r="N176" s="547">
        <v>28900</v>
      </c>
      <c r="O176" s="426">
        <f t="shared" si="18"/>
        <v>57800</v>
      </c>
      <c r="P176" s="426">
        <v>0</v>
      </c>
      <c r="Q176" s="426">
        <f t="shared" si="19"/>
        <v>57800</v>
      </c>
      <c r="R176" s="426">
        <f t="shared" si="20"/>
        <v>28900</v>
      </c>
      <c r="S176" s="427" t="s">
        <v>1037</v>
      </c>
      <c r="T176" s="429" t="s">
        <v>66</v>
      </c>
      <c r="U176" s="444" t="s">
        <v>556</v>
      </c>
      <c r="V176" s="425" t="s">
        <v>555</v>
      </c>
      <c r="W176" s="482" t="s">
        <v>1107</v>
      </c>
      <c r="X176" s="448" t="s">
        <v>624</v>
      </c>
      <c r="Y176" s="429" t="s">
        <v>1113</v>
      </c>
      <c r="Z176" s="429" t="s">
        <v>1118</v>
      </c>
      <c r="AA176" s="431" t="s">
        <v>60</v>
      </c>
      <c r="AC176" s="407"/>
    </row>
    <row r="177" spans="1:29" s="381" customFormat="1" ht="26.4" x14ac:dyDescent="0.25">
      <c r="A177" s="463"/>
      <c r="B177" s="980">
        <f>IFERROR(LOOKUP(2,1/ISNUMBER(SEARCH('[96]Kode Barang'!$I$2:$I$44,I177)),'[96]Kode Barang'!$B$2:$B$44),"")</f>
        <v>1</v>
      </c>
      <c r="C177" s="980">
        <f>IFERROR(LOOKUP(2,1/ISNUMBER(SEARCH('[96]Kode Barang'!$I$2:$I$44,I177)),'[96]Kode Barang'!$C$2:$C$44),"")</f>
        <v>1</v>
      </c>
      <c r="D177" s="980">
        <f>IFERROR(LOOKUP(2,1/ISNUMBER(SEARCH('[96]Kode Barang'!$I$2:$I$44,I177)),'[96]Kode Barang'!$D$2:$D$44),"")</f>
        <v>7</v>
      </c>
      <c r="E177" s="980">
        <f>IFERROR(LOOKUP(2,1/ISNUMBER(SEARCH('[96]Kode Barang'!$I$2:$I$44,I177)),'[96]Kode Barang'!$E$2:$E$44),"")</f>
        <v>1</v>
      </c>
      <c r="F177" s="980">
        <f>IFERROR(LOOKUP(2,1/ISNUMBER(SEARCH('[96]Kode Barang'!$I$2:$I$44,I177)),'[96]Kode Barang'!$F$2:$F$44),"")</f>
        <v>3</v>
      </c>
      <c r="G177" s="980">
        <f>IFERROR(LOOKUP(2,1/ISNUMBER(SEARCH('[96]Kode Barang'!$I$2:$I$44,I177)),'[96]Kode Barang'!$G$2:$G$44),"")</f>
        <v>1</v>
      </c>
      <c r="H177" s="980">
        <f>IFERROR(LOOKUP(2,1/ISNUMBER(SEARCH('[96]Kode Barang'!$I$2:$I$44,I177)),'[96]Kode Barang'!$H$2:$H$44),"")</f>
        <v>6</v>
      </c>
      <c r="I177" s="1011" t="s">
        <v>889</v>
      </c>
      <c r="J177" s="545"/>
      <c r="K177" s="483"/>
      <c r="L177" s="546">
        <v>40</v>
      </c>
      <c r="M177" s="540" t="s">
        <v>18</v>
      </c>
      <c r="N177" s="547">
        <v>6000</v>
      </c>
      <c r="O177" s="426">
        <f t="shared" si="18"/>
        <v>240000</v>
      </c>
      <c r="P177" s="426">
        <v>0</v>
      </c>
      <c r="Q177" s="426">
        <f t="shared" si="19"/>
        <v>240000</v>
      </c>
      <c r="R177" s="426">
        <f t="shared" si="20"/>
        <v>6000</v>
      </c>
      <c r="S177" s="427" t="s">
        <v>1037</v>
      </c>
      <c r="T177" s="429" t="s">
        <v>66</v>
      </c>
      <c r="U177" s="444" t="s">
        <v>556</v>
      </c>
      <c r="V177" s="425" t="s">
        <v>555</v>
      </c>
      <c r="W177" s="482" t="s">
        <v>1108</v>
      </c>
      <c r="X177" s="448" t="s">
        <v>624</v>
      </c>
      <c r="Y177" s="429" t="s">
        <v>1113</v>
      </c>
      <c r="Z177" s="429" t="s">
        <v>1119</v>
      </c>
      <c r="AA177" s="431" t="s">
        <v>60</v>
      </c>
      <c r="AC177" s="407"/>
    </row>
    <row r="178" spans="1:29" s="381" customFormat="1" ht="26.4" x14ac:dyDescent="0.25">
      <c r="A178" s="463"/>
      <c r="B178" s="980">
        <f>IFERROR(LOOKUP(2,1/ISNUMBER(SEARCH('[96]Kode Barang'!$I$2:$I$44,I178)),'[96]Kode Barang'!$B$2:$B$44),"")</f>
        <v>1</v>
      </c>
      <c r="C178" s="980">
        <f>IFERROR(LOOKUP(2,1/ISNUMBER(SEARCH('[96]Kode Barang'!$I$2:$I$44,I178)),'[96]Kode Barang'!$C$2:$C$44),"")</f>
        <v>1</v>
      </c>
      <c r="D178" s="980">
        <f>IFERROR(LOOKUP(2,1/ISNUMBER(SEARCH('[96]Kode Barang'!$I$2:$I$44,I178)),'[96]Kode Barang'!$D$2:$D$44),"")</f>
        <v>7</v>
      </c>
      <c r="E178" s="980">
        <f>IFERROR(LOOKUP(2,1/ISNUMBER(SEARCH('[96]Kode Barang'!$I$2:$I$44,I178)),'[96]Kode Barang'!$E$2:$E$44),"")</f>
        <v>1</v>
      </c>
      <c r="F178" s="980">
        <f>IFERROR(LOOKUP(2,1/ISNUMBER(SEARCH('[96]Kode Barang'!$I$2:$I$44,I178)),'[96]Kode Barang'!$F$2:$F$44),"")</f>
        <v>3</v>
      </c>
      <c r="G178" s="980">
        <f>IFERROR(LOOKUP(2,1/ISNUMBER(SEARCH('[96]Kode Barang'!$I$2:$I$44,I178)),'[96]Kode Barang'!$G$2:$G$44),"")</f>
        <v>1</v>
      </c>
      <c r="H178" s="980">
        <f>IFERROR(LOOKUP(2,1/ISNUMBER(SEARCH('[96]Kode Barang'!$I$2:$I$44,I178)),'[96]Kode Barang'!$H$2:$H$44),"")</f>
        <v>6</v>
      </c>
      <c r="I178" s="1010" t="s">
        <v>884</v>
      </c>
      <c r="J178" s="545"/>
      <c r="K178" s="483"/>
      <c r="L178" s="546">
        <v>42</v>
      </c>
      <c r="M178" s="540" t="s">
        <v>18</v>
      </c>
      <c r="N178" s="547">
        <v>3600</v>
      </c>
      <c r="O178" s="426">
        <f t="shared" si="18"/>
        <v>151200</v>
      </c>
      <c r="P178" s="426">
        <v>0</v>
      </c>
      <c r="Q178" s="426">
        <f t="shared" si="19"/>
        <v>151200</v>
      </c>
      <c r="R178" s="426">
        <f t="shared" si="20"/>
        <v>3600</v>
      </c>
      <c r="S178" s="427" t="s">
        <v>1037</v>
      </c>
      <c r="T178" s="429" t="s">
        <v>66</v>
      </c>
      <c r="U178" s="444" t="s">
        <v>556</v>
      </c>
      <c r="V178" s="425" t="s">
        <v>555</v>
      </c>
      <c r="W178" s="482" t="s">
        <v>1109</v>
      </c>
      <c r="X178" s="448" t="s">
        <v>624</v>
      </c>
      <c r="Y178" s="429" t="s">
        <v>1113</v>
      </c>
      <c r="Z178" s="429" t="s">
        <v>1120</v>
      </c>
      <c r="AA178" s="431" t="s">
        <v>60</v>
      </c>
      <c r="AC178" s="407"/>
    </row>
    <row r="179" spans="1:29" s="381" customFormat="1" ht="26.4" x14ac:dyDescent="0.25">
      <c r="A179" s="463"/>
      <c r="B179" s="980">
        <f>IFERROR(LOOKUP(2,1/ISNUMBER(SEARCH('[96]Kode Barang'!$I$2:$I$44,I179)),'[96]Kode Barang'!$B$2:$B$44),"")</f>
        <v>1</v>
      </c>
      <c r="C179" s="980">
        <f>IFERROR(LOOKUP(2,1/ISNUMBER(SEARCH('[96]Kode Barang'!$I$2:$I$44,I179)),'[96]Kode Barang'!$C$2:$C$44),"")</f>
        <v>1</v>
      </c>
      <c r="D179" s="980">
        <f>IFERROR(LOOKUP(2,1/ISNUMBER(SEARCH('[96]Kode Barang'!$I$2:$I$44,I179)),'[96]Kode Barang'!$D$2:$D$44),"")</f>
        <v>7</v>
      </c>
      <c r="E179" s="980">
        <f>IFERROR(LOOKUP(2,1/ISNUMBER(SEARCH('[96]Kode Barang'!$I$2:$I$44,I179)),'[96]Kode Barang'!$E$2:$E$44),"")</f>
        <v>1</v>
      </c>
      <c r="F179" s="980">
        <f>IFERROR(LOOKUP(2,1/ISNUMBER(SEARCH('[96]Kode Barang'!$I$2:$I$44,I179)),'[96]Kode Barang'!$F$2:$F$44),"")</f>
        <v>3</v>
      </c>
      <c r="G179" s="980">
        <f>IFERROR(LOOKUP(2,1/ISNUMBER(SEARCH('[96]Kode Barang'!$I$2:$I$44,I179)),'[96]Kode Barang'!$G$2:$G$44),"")</f>
        <v>1</v>
      </c>
      <c r="H179" s="980">
        <f>IFERROR(LOOKUP(2,1/ISNUMBER(SEARCH('[96]Kode Barang'!$I$2:$I$44,I179)),'[96]Kode Barang'!$H$2:$H$44),"")</f>
        <v>6</v>
      </c>
      <c r="I179" s="1011" t="s">
        <v>886</v>
      </c>
      <c r="J179" s="545"/>
      <c r="K179" s="483"/>
      <c r="L179" s="546">
        <v>38</v>
      </c>
      <c r="M179" s="540" t="s">
        <v>18</v>
      </c>
      <c r="N179" s="547">
        <v>10400</v>
      </c>
      <c r="O179" s="426">
        <f t="shared" si="18"/>
        <v>395200</v>
      </c>
      <c r="P179" s="426">
        <v>0</v>
      </c>
      <c r="Q179" s="426">
        <f t="shared" si="19"/>
        <v>395200</v>
      </c>
      <c r="R179" s="426">
        <f t="shared" si="20"/>
        <v>10400</v>
      </c>
      <c r="S179" s="427" t="s">
        <v>1037</v>
      </c>
      <c r="T179" s="429" t="s">
        <v>66</v>
      </c>
      <c r="U179" s="444" t="s">
        <v>556</v>
      </c>
      <c r="V179" s="425" t="s">
        <v>555</v>
      </c>
      <c r="W179" s="482" t="s">
        <v>1110</v>
      </c>
      <c r="X179" s="448" t="s">
        <v>624</v>
      </c>
      <c r="Y179" s="429" t="s">
        <v>1113</v>
      </c>
      <c r="Z179" s="429" t="s">
        <v>1121</v>
      </c>
      <c r="AA179" s="431" t="s">
        <v>60</v>
      </c>
      <c r="AC179" s="407"/>
    </row>
    <row r="180" spans="1:29" s="381" customFormat="1" ht="26.4" x14ac:dyDescent="0.25">
      <c r="A180" s="463"/>
      <c r="B180" s="980">
        <f>IFERROR(LOOKUP(2,1/ISNUMBER(SEARCH('[96]Kode Barang'!$I$2:$I$44,I180)),'[96]Kode Barang'!$B$2:$B$44),"")</f>
        <v>1</v>
      </c>
      <c r="C180" s="980">
        <f>IFERROR(LOOKUP(2,1/ISNUMBER(SEARCH('[96]Kode Barang'!$I$2:$I$44,I180)),'[96]Kode Barang'!$C$2:$C$44),"")</f>
        <v>1</v>
      </c>
      <c r="D180" s="980">
        <f>IFERROR(LOOKUP(2,1/ISNUMBER(SEARCH('[96]Kode Barang'!$I$2:$I$44,I180)),'[96]Kode Barang'!$D$2:$D$44),"")</f>
        <v>7</v>
      </c>
      <c r="E180" s="980">
        <f>IFERROR(LOOKUP(2,1/ISNUMBER(SEARCH('[96]Kode Barang'!$I$2:$I$44,I180)),'[96]Kode Barang'!$E$2:$E$44),"")</f>
        <v>1</v>
      </c>
      <c r="F180" s="980">
        <f>IFERROR(LOOKUP(2,1/ISNUMBER(SEARCH('[96]Kode Barang'!$I$2:$I$44,I180)),'[96]Kode Barang'!$F$2:$F$44),"")</f>
        <v>3</v>
      </c>
      <c r="G180" s="980">
        <f>IFERROR(LOOKUP(2,1/ISNUMBER(SEARCH('[96]Kode Barang'!$I$2:$I$44,I180)),'[96]Kode Barang'!$G$2:$G$44),"")</f>
        <v>1</v>
      </c>
      <c r="H180" s="980">
        <f>IFERROR(LOOKUP(2,1/ISNUMBER(SEARCH('[96]Kode Barang'!$I$2:$I$44,I180)),'[96]Kode Barang'!$H$2:$H$44),"")</f>
        <v>6</v>
      </c>
      <c r="I180" s="1010" t="s">
        <v>932</v>
      </c>
      <c r="J180" s="545"/>
      <c r="K180" s="483"/>
      <c r="L180" s="546">
        <v>31</v>
      </c>
      <c r="M180" s="540" t="s">
        <v>18</v>
      </c>
      <c r="N180" s="547">
        <v>17700</v>
      </c>
      <c r="O180" s="426">
        <f t="shared" si="18"/>
        <v>548700</v>
      </c>
      <c r="P180" s="426">
        <v>0</v>
      </c>
      <c r="Q180" s="426">
        <f t="shared" si="19"/>
        <v>548700</v>
      </c>
      <c r="R180" s="426">
        <f t="shared" si="20"/>
        <v>17700</v>
      </c>
      <c r="S180" s="427" t="s">
        <v>1037</v>
      </c>
      <c r="T180" s="429" t="s">
        <v>66</v>
      </c>
      <c r="U180" s="444" t="s">
        <v>556</v>
      </c>
      <c r="V180" s="425" t="s">
        <v>555</v>
      </c>
      <c r="W180" s="482" t="s">
        <v>1111</v>
      </c>
      <c r="X180" s="448" t="s">
        <v>624</v>
      </c>
      <c r="Y180" s="429" t="s">
        <v>1113</v>
      </c>
      <c r="Z180" s="429" t="s">
        <v>1122</v>
      </c>
      <c r="AA180" s="431" t="s">
        <v>60</v>
      </c>
      <c r="AC180" s="407"/>
    </row>
    <row r="181" spans="1:29" s="381" customFormat="1" ht="26.4" x14ac:dyDescent="0.25">
      <c r="A181" s="463"/>
      <c r="B181" s="980">
        <f>IFERROR(LOOKUP(2,1/ISNUMBER(SEARCH('[96]Kode Barang'!$I$2:$I$44,I181)),'[96]Kode Barang'!$B$2:$B$44),"")</f>
        <v>1</v>
      </c>
      <c r="C181" s="980">
        <f>IFERROR(LOOKUP(2,1/ISNUMBER(SEARCH('[96]Kode Barang'!$I$2:$I$44,I181)),'[96]Kode Barang'!$C$2:$C$44),"")</f>
        <v>1</v>
      </c>
      <c r="D181" s="980">
        <f>IFERROR(LOOKUP(2,1/ISNUMBER(SEARCH('[96]Kode Barang'!$I$2:$I$44,I181)),'[96]Kode Barang'!$D$2:$D$44),"")</f>
        <v>7</v>
      </c>
      <c r="E181" s="980">
        <f>IFERROR(LOOKUP(2,1/ISNUMBER(SEARCH('[96]Kode Barang'!$I$2:$I$44,I181)),'[96]Kode Barang'!$E$2:$E$44),"")</f>
        <v>1</v>
      </c>
      <c r="F181" s="980">
        <f>IFERROR(LOOKUP(2,1/ISNUMBER(SEARCH('[96]Kode Barang'!$I$2:$I$44,I181)),'[96]Kode Barang'!$F$2:$F$44),"")</f>
        <v>3</v>
      </c>
      <c r="G181" s="980">
        <f>IFERROR(LOOKUP(2,1/ISNUMBER(SEARCH('[96]Kode Barang'!$I$2:$I$44,I181)),'[96]Kode Barang'!$G$2:$G$44),"")</f>
        <v>1</v>
      </c>
      <c r="H181" s="980">
        <f>IFERROR(LOOKUP(2,1/ISNUMBER(SEARCH('[96]Kode Barang'!$I$2:$I$44,I181)),'[96]Kode Barang'!$H$2:$H$44),"")</f>
        <v>8</v>
      </c>
      <c r="I181" s="1011" t="s">
        <v>1102</v>
      </c>
      <c r="J181" s="545"/>
      <c r="K181" s="483"/>
      <c r="L181" s="546">
        <v>1</v>
      </c>
      <c r="M181" s="540" t="s">
        <v>18</v>
      </c>
      <c r="N181" s="547">
        <v>29500</v>
      </c>
      <c r="O181" s="426">
        <f t="shared" si="18"/>
        <v>29500</v>
      </c>
      <c r="P181" s="426">
        <v>0</v>
      </c>
      <c r="Q181" s="426">
        <f t="shared" si="19"/>
        <v>29500</v>
      </c>
      <c r="R181" s="426">
        <f t="shared" si="20"/>
        <v>29500</v>
      </c>
      <c r="S181" s="427" t="s">
        <v>1037</v>
      </c>
      <c r="T181" s="429" t="s">
        <v>66</v>
      </c>
      <c r="U181" s="444" t="s">
        <v>556</v>
      </c>
      <c r="V181" s="425" t="s">
        <v>555</v>
      </c>
      <c r="W181" s="482" t="s">
        <v>1112</v>
      </c>
      <c r="X181" s="448" t="s">
        <v>624</v>
      </c>
      <c r="Y181" s="429" t="s">
        <v>1113</v>
      </c>
      <c r="Z181" s="429" t="s">
        <v>1123</v>
      </c>
      <c r="AA181" s="431" t="s">
        <v>60</v>
      </c>
      <c r="AC181" s="407"/>
    </row>
    <row r="182" spans="1:29" s="381" customFormat="1" ht="52.8" x14ac:dyDescent="0.25">
      <c r="A182" s="463"/>
      <c r="B182" s="980">
        <f>IFERROR(LOOKUP(2,1/ISNUMBER(SEARCH('[96]Kode Barang'!$I$2:$I$44,I182)),'[96]Kode Barang'!$B$2:$B$44),"")</f>
        <v>1</v>
      </c>
      <c r="C182" s="980">
        <f>IFERROR(LOOKUP(2,1/ISNUMBER(SEARCH('[96]Kode Barang'!$I$2:$I$44,I182)),'[96]Kode Barang'!$C$2:$C$44),"")</f>
        <v>1</v>
      </c>
      <c r="D182" s="980">
        <f>IFERROR(LOOKUP(2,1/ISNUMBER(SEARCH('[96]Kode Barang'!$I$2:$I$44,I182)),'[96]Kode Barang'!$D$2:$D$44),"")</f>
        <v>7</v>
      </c>
      <c r="E182" s="980">
        <f>IFERROR(LOOKUP(2,1/ISNUMBER(SEARCH('[96]Kode Barang'!$I$2:$I$44,I182)),'[96]Kode Barang'!$E$2:$E$44),"")</f>
        <v>1</v>
      </c>
      <c r="F182" s="980">
        <f>IFERROR(LOOKUP(2,1/ISNUMBER(SEARCH('[96]Kode Barang'!$I$2:$I$44,I182)),'[96]Kode Barang'!$F$2:$F$44),"")</f>
        <v>3</v>
      </c>
      <c r="G182" s="980">
        <f>IFERROR(LOOKUP(2,1/ISNUMBER(SEARCH('[96]Kode Barang'!$I$2:$I$44,I182)),'[96]Kode Barang'!$G$2:$G$44),"")</f>
        <v>1</v>
      </c>
      <c r="H182" s="980">
        <f>IFERROR(LOOKUP(2,1/ISNUMBER(SEARCH('[96]Kode Barang'!$I$2:$I$44,I182)),'[96]Kode Barang'!$H$2:$H$44),"")</f>
        <v>11</v>
      </c>
      <c r="I182" s="1011" t="s">
        <v>922</v>
      </c>
      <c r="J182" s="545"/>
      <c r="K182" s="483"/>
      <c r="L182" s="546">
        <v>10</v>
      </c>
      <c r="M182" s="540" t="s">
        <v>933</v>
      </c>
      <c r="N182" s="547">
        <v>41300</v>
      </c>
      <c r="O182" s="426">
        <f t="shared" si="18"/>
        <v>413000</v>
      </c>
      <c r="P182" s="426">
        <v>0</v>
      </c>
      <c r="Q182" s="426">
        <f t="shared" si="19"/>
        <v>413000</v>
      </c>
      <c r="R182" s="426">
        <f t="shared" si="20"/>
        <v>41300</v>
      </c>
      <c r="S182" s="427" t="s">
        <v>1126</v>
      </c>
      <c r="T182" s="429" t="s">
        <v>1127</v>
      </c>
      <c r="U182" s="444" t="s">
        <v>556</v>
      </c>
      <c r="V182" s="425" t="s">
        <v>555</v>
      </c>
      <c r="W182" s="482" t="s">
        <v>1128</v>
      </c>
      <c r="X182" s="448" t="s">
        <v>624</v>
      </c>
      <c r="Y182" s="429" t="s">
        <v>929</v>
      </c>
      <c r="Z182" s="429" t="s">
        <v>1129</v>
      </c>
      <c r="AA182" s="431" t="s">
        <v>1130</v>
      </c>
      <c r="AC182" s="407"/>
    </row>
    <row r="183" spans="1:29" s="381" customFormat="1" ht="52.8" x14ac:dyDescent="0.25">
      <c r="A183" s="463"/>
      <c r="B183" s="980">
        <f>IFERROR(LOOKUP(2,1/ISNUMBER(SEARCH('[96]Kode Barang'!$I$2:$I$44,I183)),'[96]Kode Barang'!$B$2:$B$44),"")</f>
        <v>1</v>
      </c>
      <c r="C183" s="980">
        <f>IFERROR(LOOKUP(2,1/ISNUMBER(SEARCH('[96]Kode Barang'!$I$2:$I$44,I183)),'[96]Kode Barang'!$C$2:$C$44),"")</f>
        <v>1</v>
      </c>
      <c r="D183" s="980">
        <f>IFERROR(LOOKUP(2,1/ISNUMBER(SEARCH('[96]Kode Barang'!$I$2:$I$44,I183)),'[96]Kode Barang'!$D$2:$D$44),"")</f>
        <v>7</v>
      </c>
      <c r="E183" s="980">
        <f>IFERROR(LOOKUP(2,1/ISNUMBER(SEARCH('[96]Kode Barang'!$I$2:$I$44,I183)),'[96]Kode Barang'!$E$2:$E$44),"")</f>
        <v>1</v>
      </c>
      <c r="F183" s="980">
        <f>IFERROR(LOOKUP(2,1/ISNUMBER(SEARCH('[96]Kode Barang'!$I$2:$I$44,I183)),'[96]Kode Barang'!$F$2:$F$44),"")</f>
        <v>3</v>
      </c>
      <c r="G183" s="980">
        <f>IFERROR(LOOKUP(2,1/ISNUMBER(SEARCH('[96]Kode Barang'!$I$2:$I$44,I183)),'[96]Kode Barang'!$G$2:$G$44),"")</f>
        <v>1</v>
      </c>
      <c r="H183" s="980">
        <f>IFERROR(LOOKUP(2,1/ISNUMBER(SEARCH('[96]Kode Barang'!$I$2:$I$44,I183)),'[96]Kode Barang'!$H$2:$H$44),"")</f>
        <v>11</v>
      </c>
      <c r="I183" s="1011" t="s">
        <v>902</v>
      </c>
      <c r="J183" s="545"/>
      <c r="K183" s="483"/>
      <c r="L183" s="546">
        <v>10</v>
      </c>
      <c r="M183" s="540" t="s">
        <v>933</v>
      </c>
      <c r="N183" s="547">
        <v>23600</v>
      </c>
      <c r="O183" s="426">
        <f t="shared" si="18"/>
        <v>236000</v>
      </c>
      <c r="P183" s="426">
        <v>0</v>
      </c>
      <c r="Q183" s="426">
        <f t="shared" si="19"/>
        <v>236000</v>
      </c>
      <c r="R183" s="426">
        <f t="shared" si="20"/>
        <v>23600</v>
      </c>
      <c r="S183" s="427" t="s">
        <v>1126</v>
      </c>
      <c r="T183" s="429" t="s">
        <v>1127</v>
      </c>
      <c r="U183" s="444" t="s">
        <v>556</v>
      </c>
      <c r="V183" s="425" t="s">
        <v>555</v>
      </c>
      <c r="W183" s="482" t="s">
        <v>1128</v>
      </c>
      <c r="X183" s="448" t="s">
        <v>624</v>
      </c>
      <c r="Y183" s="429" t="s">
        <v>929</v>
      </c>
      <c r="Z183" s="429" t="s">
        <v>1129</v>
      </c>
      <c r="AA183" s="431" t="s">
        <v>1130</v>
      </c>
      <c r="AC183" s="407"/>
    </row>
    <row r="184" spans="1:29" s="381" customFormat="1" ht="52.8" x14ac:dyDescent="0.25">
      <c r="A184" s="463"/>
      <c r="B184" s="980">
        <f>IFERROR(LOOKUP(2,1/ISNUMBER(SEARCH('[96]Kode Barang'!$I$2:$I$44,I184)),'[96]Kode Barang'!$B$2:$B$44),"")</f>
        <v>1</v>
      </c>
      <c r="C184" s="980">
        <f>IFERROR(LOOKUP(2,1/ISNUMBER(SEARCH('[96]Kode Barang'!$I$2:$I$44,I184)),'[96]Kode Barang'!$C$2:$C$44),"")</f>
        <v>1</v>
      </c>
      <c r="D184" s="980">
        <f>IFERROR(LOOKUP(2,1/ISNUMBER(SEARCH('[96]Kode Barang'!$I$2:$I$44,I184)),'[96]Kode Barang'!$D$2:$D$44),"")</f>
        <v>7</v>
      </c>
      <c r="E184" s="980">
        <f>IFERROR(LOOKUP(2,1/ISNUMBER(SEARCH('[96]Kode Barang'!$I$2:$I$44,I184)),'[96]Kode Barang'!$E$2:$E$44),"")</f>
        <v>1</v>
      </c>
      <c r="F184" s="980">
        <f>IFERROR(LOOKUP(2,1/ISNUMBER(SEARCH('[96]Kode Barang'!$I$2:$I$44,I184)),'[96]Kode Barang'!$F$2:$F$44),"")</f>
        <v>3</v>
      </c>
      <c r="G184" s="980">
        <f>IFERROR(LOOKUP(2,1/ISNUMBER(SEARCH('[96]Kode Barang'!$I$2:$I$44,I184)),'[96]Kode Barang'!$G$2:$G$44),"")</f>
        <v>1</v>
      </c>
      <c r="H184" s="980">
        <f>IFERROR(LOOKUP(2,1/ISNUMBER(SEARCH('[96]Kode Barang'!$I$2:$I$44,I184)),'[96]Kode Barang'!$H$2:$H$44),"")</f>
        <v>3</v>
      </c>
      <c r="I184" s="1011" t="s">
        <v>903</v>
      </c>
      <c r="J184" s="545"/>
      <c r="K184" s="483"/>
      <c r="L184" s="546">
        <v>5</v>
      </c>
      <c r="M184" s="540" t="s">
        <v>7</v>
      </c>
      <c r="N184" s="547">
        <v>64800</v>
      </c>
      <c r="O184" s="426">
        <f t="shared" si="18"/>
        <v>324000</v>
      </c>
      <c r="P184" s="426">
        <v>0</v>
      </c>
      <c r="Q184" s="426">
        <f t="shared" si="19"/>
        <v>324000</v>
      </c>
      <c r="R184" s="426">
        <f t="shared" si="20"/>
        <v>64800</v>
      </c>
      <c r="S184" s="427" t="s">
        <v>1126</v>
      </c>
      <c r="T184" s="429" t="s">
        <v>1127</v>
      </c>
      <c r="U184" s="444" t="s">
        <v>556</v>
      </c>
      <c r="V184" s="425" t="s">
        <v>555</v>
      </c>
      <c r="W184" s="482" t="s">
        <v>1128</v>
      </c>
      <c r="X184" s="448" t="s">
        <v>624</v>
      </c>
      <c r="Y184" s="429" t="s">
        <v>929</v>
      </c>
      <c r="Z184" s="429" t="s">
        <v>1129</v>
      </c>
      <c r="AA184" s="431" t="s">
        <v>1130</v>
      </c>
      <c r="AC184" s="407"/>
    </row>
    <row r="185" spans="1:29" s="381" customFormat="1" ht="52.8" x14ac:dyDescent="0.25">
      <c r="A185" s="463"/>
      <c r="B185" s="980">
        <f>IFERROR(LOOKUP(2,1/ISNUMBER(SEARCH('[96]Kode Barang'!$I$2:$I$44,I185)),'[96]Kode Barang'!$B$2:$B$44),"")</f>
        <v>1</v>
      </c>
      <c r="C185" s="980">
        <f>IFERROR(LOOKUP(2,1/ISNUMBER(SEARCH('[96]Kode Barang'!$I$2:$I$44,I185)),'[96]Kode Barang'!$C$2:$C$44),"")</f>
        <v>1</v>
      </c>
      <c r="D185" s="980">
        <f>IFERROR(LOOKUP(2,1/ISNUMBER(SEARCH('[96]Kode Barang'!$I$2:$I$44,I185)),'[96]Kode Barang'!$D$2:$D$44),"")</f>
        <v>7</v>
      </c>
      <c r="E185" s="980">
        <f>IFERROR(LOOKUP(2,1/ISNUMBER(SEARCH('[96]Kode Barang'!$I$2:$I$44,I185)),'[96]Kode Barang'!$E$2:$E$44),"")</f>
        <v>1</v>
      </c>
      <c r="F185" s="980">
        <f>IFERROR(LOOKUP(2,1/ISNUMBER(SEARCH('[96]Kode Barang'!$I$2:$I$44,I185)),'[96]Kode Barang'!$F$2:$F$44),"")</f>
        <v>3</v>
      </c>
      <c r="G185" s="980">
        <f>IFERROR(LOOKUP(2,1/ISNUMBER(SEARCH('[96]Kode Barang'!$I$2:$I$44,I185)),'[96]Kode Barang'!$G$2:$G$44),"")</f>
        <v>1</v>
      </c>
      <c r="H185" s="980">
        <f>IFERROR(LOOKUP(2,1/ISNUMBER(SEARCH('[96]Kode Barang'!$I$2:$I$44,I185)),'[96]Kode Barang'!$H$2:$H$44),"")</f>
        <v>6</v>
      </c>
      <c r="I185" s="1011" t="s">
        <v>889</v>
      </c>
      <c r="J185" s="545"/>
      <c r="K185" s="483"/>
      <c r="L185" s="546">
        <v>30</v>
      </c>
      <c r="M185" s="540" t="s">
        <v>18</v>
      </c>
      <c r="N185" s="547">
        <v>6000</v>
      </c>
      <c r="O185" s="426">
        <f t="shared" si="18"/>
        <v>180000</v>
      </c>
      <c r="P185" s="426">
        <v>0</v>
      </c>
      <c r="Q185" s="426">
        <f t="shared" si="19"/>
        <v>180000</v>
      </c>
      <c r="R185" s="426">
        <f t="shared" si="20"/>
        <v>6000</v>
      </c>
      <c r="S185" s="427" t="s">
        <v>1126</v>
      </c>
      <c r="T185" s="429" t="s">
        <v>1127</v>
      </c>
      <c r="U185" s="444" t="s">
        <v>556</v>
      </c>
      <c r="V185" s="425" t="s">
        <v>555</v>
      </c>
      <c r="W185" s="482" t="s">
        <v>1128</v>
      </c>
      <c r="X185" s="448" t="s">
        <v>624</v>
      </c>
      <c r="Y185" s="429" t="s">
        <v>929</v>
      </c>
      <c r="Z185" s="429" t="s">
        <v>1129</v>
      </c>
      <c r="AA185" s="431" t="s">
        <v>1130</v>
      </c>
      <c r="AC185" s="407"/>
    </row>
    <row r="186" spans="1:29" s="381" customFormat="1" ht="79.2" x14ac:dyDescent="0.25">
      <c r="A186" s="463"/>
      <c r="B186" s="980">
        <f>IFERROR(LOOKUP(2,1/ISNUMBER(SEARCH('[96]Kode Barang'!$I$2:$I$44,I186)),'[96]Kode Barang'!$B$2:$B$44),"")</f>
        <v>1</v>
      </c>
      <c r="C186" s="980">
        <f>IFERROR(LOOKUP(2,1/ISNUMBER(SEARCH('[96]Kode Barang'!$I$2:$I$44,I186)),'[96]Kode Barang'!$C$2:$C$44),"")</f>
        <v>1</v>
      </c>
      <c r="D186" s="980">
        <f>IFERROR(LOOKUP(2,1/ISNUMBER(SEARCH('[96]Kode Barang'!$I$2:$I$44,I186)),'[96]Kode Barang'!$D$2:$D$44),"")</f>
        <v>7</v>
      </c>
      <c r="E186" s="980">
        <f>IFERROR(LOOKUP(2,1/ISNUMBER(SEARCH('[96]Kode Barang'!$I$2:$I$44,I186)),'[96]Kode Barang'!$E$2:$E$44),"")</f>
        <v>1</v>
      </c>
      <c r="F186" s="980">
        <f>IFERROR(LOOKUP(2,1/ISNUMBER(SEARCH('[96]Kode Barang'!$I$2:$I$44,I186)),'[96]Kode Barang'!$F$2:$F$44),"")</f>
        <v>3</v>
      </c>
      <c r="G186" s="980">
        <f>IFERROR(LOOKUP(2,1/ISNUMBER(SEARCH('[96]Kode Barang'!$I$2:$I$44,I186)),'[96]Kode Barang'!$G$2:$G$44),"")</f>
        <v>1</v>
      </c>
      <c r="H186" s="980">
        <f>IFERROR(LOOKUP(2,1/ISNUMBER(SEARCH('[96]Kode Barang'!$I$2:$I$44,I186)),'[96]Kode Barang'!$H$2:$H$44),"")</f>
        <v>11</v>
      </c>
      <c r="I186" s="1011" t="s">
        <v>922</v>
      </c>
      <c r="J186" s="545"/>
      <c r="K186" s="483"/>
      <c r="L186" s="546">
        <v>9</v>
      </c>
      <c r="M186" s="540" t="s">
        <v>933</v>
      </c>
      <c r="N186" s="547">
        <v>41300</v>
      </c>
      <c r="O186" s="426">
        <f t="shared" si="18"/>
        <v>371700</v>
      </c>
      <c r="P186" s="426">
        <v>0</v>
      </c>
      <c r="Q186" s="426">
        <f t="shared" si="19"/>
        <v>371700</v>
      </c>
      <c r="R186" s="426">
        <f t="shared" si="20"/>
        <v>41300</v>
      </c>
      <c r="S186" s="437" t="s">
        <v>680</v>
      </c>
      <c r="T186" s="429" t="s">
        <v>1064</v>
      </c>
      <c r="U186" s="444" t="s">
        <v>556</v>
      </c>
      <c r="V186" s="425" t="s">
        <v>555</v>
      </c>
      <c r="W186" s="482" t="s">
        <v>1132</v>
      </c>
      <c r="X186" s="448" t="s">
        <v>624</v>
      </c>
      <c r="Y186" s="429" t="s">
        <v>929</v>
      </c>
      <c r="Z186" s="429" t="s">
        <v>1133</v>
      </c>
      <c r="AA186" s="431" t="s">
        <v>923</v>
      </c>
      <c r="AC186" s="407"/>
    </row>
    <row r="187" spans="1:29" s="381" customFormat="1" ht="79.2" x14ac:dyDescent="0.25">
      <c r="A187" s="463"/>
      <c r="B187" s="980">
        <f>IFERROR(LOOKUP(2,1/ISNUMBER(SEARCH('[96]Kode Barang'!$I$2:$I$44,I187)),'[96]Kode Barang'!$B$2:$B$44),"")</f>
        <v>1</v>
      </c>
      <c r="C187" s="980">
        <f>IFERROR(LOOKUP(2,1/ISNUMBER(SEARCH('[96]Kode Barang'!$I$2:$I$44,I187)),'[96]Kode Barang'!$C$2:$C$44),"")</f>
        <v>1</v>
      </c>
      <c r="D187" s="980">
        <f>IFERROR(LOOKUP(2,1/ISNUMBER(SEARCH('[96]Kode Barang'!$I$2:$I$44,I187)),'[96]Kode Barang'!$D$2:$D$44),"")</f>
        <v>7</v>
      </c>
      <c r="E187" s="980">
        <f>IFERROR(LOOKUP(2,1/ISNUMBER(SEARCH('[96]Kode Barang'!$I$2:$I$44,I187)),'[96]Kode Barang'!$E$2:$E$44),"")</f>
        <v>1</v>
      </c>
      <c r="F187" s="980">
        <f>IFERROR(LOOKUP(2,1/ISNUMBER(SEARCH('[96]Kode Barang'!$I$2:$I$44,I187)),'[96]Kode Barang'!$F$2:$F$44),"")</f>
        <v>3</v>
      </c>
      <c r="G187" s="980">
        <f>IFERROR(LOOKUP(2,1/ISNUMBER(SEARCH('[96]Kode Barang'!$I$2:$I$44,I187)),'[96]Kode Barang'!$G$2:$G$44),"")</f>
        <v>1</v>
      </c>
      <c r="H187" s="980">
        <f>IFERROR(LOOKUP(2,1/ISNUMBER(SEARCH('[96]Kode Barang'!$I$2:$I$44,I187)),'[96]Kode Barang'!$H$2:$H$44),"")</f>
        <v>6</v>
      </c>
      <c r="I187" s="1011" t="s">
        <v>3</v>
      </c>
      <c r="J187" s="545"/>
      <c r="K187" s="483"/>
      <c r="L187" s="546">
        <v>40</v>
      </c>
      <c r="M187" s="540" t="s">
        <v>18</v>
      </c>
      <c r="N187" s="547">
        <v>6000</v>
      </c>
      <c r="O187" s="426">
        <f t="shared" si="18"/>
        <v>240000</v>
      </c>
      <c r="P187" s="426">
        <v>0</v>
      </c>
      <c r="Q187" s="426">
        <f t="shared" si="19"/>
        <v>240000</v>
      </c>
      <c r="R187" s="426">
        <f t="shared" si="20"/>
        <v>6000</v>
      </c>
      <c r="S187" s="437" t="s">
        <v>680</v>
      </c>
      <c r="T187" s="429" t="s">
        <v>1064</v>
      </c>
      <c r="U187" s="444" t="s">
        <v>556</v>
      </c>
      <c r="V187" s="425" t="s">
        <v>555</v>
      </c>
      <c r="W187" s="482" t="s">
        <v>1132</v>
      </c>
      <c r="X187" s="448" t="s">
        <v>624</v>
      </c>
      <c r="Y187" s="429" t="s">
        <v>929</v>
      </c>
      <c r="Z187" s="429" t="s">
        <v>1133</v>
      </c>
      <c r="AA187" s="431" t="s">
        <v>923</v>
      </c>
      <c r="AC187" s="407"/>
    </row>
    <row r="188" spans="1:29" s="381" customFormat="1" ht="79.2" x14ac:dyDescent="0.25">
      <c r="A188" s="463"/>
      <c r="B188" s="980">
        <f>IFERROR(LOOKUP(2,1/ISNUMBER(SEARCH('[96]Kode Barang'!$I$2:$I$44,I188)),'[96]Kode Barang'!$B$2:$B$44),"")</f>
        <v>1</v>
      </c>
      <c r="C188" s="980">
        <f>IFERROR(LOOKUP(2,1/ISNUMBER(SEARCH('[96]Kode Barang'!$I$2:$I$44,I188)),'[96]Kode Barang'!$C$2:$C$44),"")</f>
        <v>1</v>
      </c>
      <c r="D188" s="980">
        <f>IFERROR(LOOKUP(2,1/ISNUMBER(SEARCH('[96]Kode Barang'!$I$2:$I$44,I188)),'[96]Kode Barang'!$D$2:$D$44),"")</f>
        <v>7</v>
      </c>
      <c r="E188" s="980">
        <f>IFERROR(LOOKUP(2,1/ISNUMBER(SEARCH('[96]Kode Barang'!$I$2:$I$44,I188)),'[96]Kode Barang'!$E$2:$E$44),"")</f>
        <v>1</v>
      </c>
      <c r="F188" s="980">
        <f>IFERROR(LOOKUP(2,1/ISNUMBER(SEARCH('[96]Kode Barang'!$I$2:$I$44,I188)),'[96]Kode Barang'!$F$2:$F$44),"")</f>
        <v>3</v>
      </c>
      <c r="G188" s="980">
        <f>IFERROR(LOOKUP(2,1/ISNUMBER(SEARCH('[96]Kode Barang'!$I$2:$I$44,I188)),'[96]Kode Barang'!$G$2:$G$44),"")</f>
        <v>1</v>
      </c>
      <c r="H188" s="980">
        <f>IFERROR(LOOKUP(2,1/ISNUMBER(SEARCH('[96]Kode Barang'!$I$2:$I$44,I188)),'[96]Kode Barang'!$H$2:$H$44),"")</f>
        <v>6</v>
      </c>
      <c r="I188" s="1011" t="s">
        <v>884</v>
      </c>
      <c r="J188" s="545"/>
      <c r="K188" s="483"/>
      <c r="L188" s="546">
        <v>44</v>
      </c>
      <c r="M188" s="540" t="s">
        <v>18</v>
      </c>
      <c r="N188" s="547">
        <v>3600</v>
      </c>
      <c r="O188" s="426">
        <f t="shared" si="18"/>
        <v>158400</v>
      </c>
      <c r="P188" s="426">
        <v>0</v>
      </c>
      <c r="Q188" s="426">
        <f t="shared" si="19"/>
        <v>158400</v>
      </c>
      <c r="R188" s="426">
        <f t="shared" si="20"/>
        <v>3600</v>
      </c>
      <c r="S188" s="437" t="s">
        <v>680</v>
      </c>
      <c r="T188" s="429" t="s">
        <v>1064</v>
      </c>
      <c r="U188" s="444" t="s">
        <v>556</v>
      </c>
      <c r="V188" s="425" t="s">
        <v>555</v>
      </c>
      <c r="W188" s="482" t="s">
        <v>1132</v>
      </c>
      <c r="X188" s="448" t="s">
        <v>624</v>
      </c>
      <c r="Y188" s="429" t="s">
        <v>929</v>
      </c>
      <c r="Z188" s="429" t="s">
        <v>1133</v>
      </c>
      <c r="AA188" s="431" t="s">
        <v>923</v>
      </c>
      <c r="AC188" s="407"/>
    </row>
    <row r="189" spans="1:29" s="381" customFormat="1" ht="79.2" x14ac:dyDescent="0.25">
      <c r="A189" s="463"/>
      <c r="B189" s="980">
        <f>IFERROR(LOOKUP(2,1/ISNUMBER(SEARCH('[96]Kode Barang'!$I$2:$I$44,I189)),'[96]Kode Barang'!$B$2:$B$44),"")</f>
        <v>1</v>
      </c>
      <c r="C189" s="980">
        <f>IFERROR(LOOKUP(2,1/ISNUMBER(SEARCH('[96]Kode Barang'!$I$2:$I$44,I189)),'[96]Kode Barang'!$C$2:$C$44),"")</f>
        <v>1</v>
      </c>
      <c r="D189" s="980">
        <f>IFERROR(LOOKUP(2,1/ISNUMBER(SEARCH('[96]Kode Barang'!$I$2:$I$44,I189)),'[96]Kode Barang'!$D$2:$D$44),"")</f>
        <v>7</v>
      </c>
      <c r="E189" s="980">
        <f>IFERROR(LOOKUP(2,1/ISNUMBER(SEARCH('[96]Kode Barang'!$I$2:$I$44,I189)),'[96]Kode Barang'!$E$2:$E$44),"")</f>
        <v>1</v>
      </c>
      <c r="F189" s="980">
        <f>IFERROR(LOOKUP(2,1/ISNUMBER(SEARCH('[96]Kode Barang'!$I$2:$I$44,I189)),'[96]Kode Barang'!$F$2:$F$44),"")</f>
        <v>3</v>
      </c>
      <c r="G189" s="980">
        <f>IFERROR(LOOKUP(2,1/ISNUMBER(SEARCH('[96]Kode Barang'!$I$2:$I$44,I189)),'[96]Kode Barang'!$G$2:$G$44),"")</f>
        <v>1</v>
      </c>
      <c r="H189" s="980">
        <f>IFERROR(LOOKUP(2,1/ISNUMBER(SEARCH('[96]Kode Barang'!$I$2:$I$44,I189)),'[96]Kode Barang'!$H$2:$H$44),"")</f>
        <v>6</v>
      </c>
      <c r="I189" s="1011" t="s">
        <v>931</v>
      </c>
      <c r="J189" s="545"/>
      <c r="K189" s="483"/>
      <c r="L189" s="546">
        <v>10</v>
      </c>
      <c r="M189" s="540" t="s">
        <v>18</v>
      </c>
      <c r="N189" s="547">
        <v>35200</v>
      </c>
      <c r="O189" s="426">
        <f t="shared" si="18"/>
        <v>352000</v>
      </c>
      <c r="P189" s="426">
        <v>0</v>
      </c>
      <c r="Q189" s="426">
        <f t="shared" si="19"/>
        <v>352000</v>
      </c>
      <c r="R189" s="426">
        <f t="shared" si="20"/>
        <v>35200</v>
      </c>
      <c r="S189" s="437" t="s">
        <v>680</v>
      </c>
      <c r="T189" s="429" t="s">
        <v>1064</v>
      </c>
      <c r="U189" s="444" t="s">
        <v>556</v>
      </c>
      <c r="V189" s="425" t="s">
        <v>555</v>
      </c>
      <c r="W189" s="482" t="s">
        <v>1132</v>
      </c>
      <c r="X189" s="448" t="s">
        <v>624</v>
      </c>
      <c r="Y189" s="429" t="s">
        <v>929</v>
      </c>
      <c r="Z189" s="429" t="s">
        <v>1133</v>
      </c>
      <c r="AA189" s="431" t="s">
        <v>923</v>
      </c>
      <c r="AC189" s="407"/>
    </row>
    <row r="190" spans="1:29" s="381" customFormat="1" ht="79.2" x14ac:dyDescent="0.25">
      <c r="A190" s="463"/>
      <c r="B190" s="980">
        <f>IFERROR(LOOKUP(2,1/ISNUMBER(SEARCH('[96]Kode Barang'!$I$2:$I$44,I190)),'[96]Kode Barang'!$B$2:$B$44),"")</f>
        <v>1</v>
      </c>
      <c r="C190" s="980">
        <f>IFERROR(LOOKUP(2,1/ISNUMBER(SEARCH('[96]Kode Barang'!$I$2:$I$44,I190)),'[96]Kode Barang'!$C$2:$C$44),"")</f>
        <v>1</v>
      </c>
      <c r="D190" s="980">
        <f>IFERROR(LOOKUP(2,1/ISNUMBER(SEARCH('[96]Kode Barang'!$I$2:$I$44,I190)),'[96]Kode Barang'!$D$2:$D$44),"")</f>
        <v>7</v>
      </c>
      <c r="E190" s="980">
        <f>IFERROR(LOOKUP(2,1/ISNUMBER(SEARCH('[96]Kode Barang'!$I$2:$I$44,I190)),'[96]Kode Barang'!$E$2:$E$44),"")</f>
        <v>1</v>
      </c>
      <c r="F190" s="980">
        <f>IFERROR(LOOKUP(2,1/ISNUMBER(SEARCH('[96]Kode Barang'!$I$2:$I$44,I190)),'[96]Kode Barang'!$F$2:$F$44),"")</f>
        <v>3</v>
      </c>
      <c r="G190" s="980">
        <f>IFERROR(LOOKUP(2,1/ISNUMBER(SEARCH('[96]Kode Barang'!$I$2:$I$44,I190)),'[96]Kode Barang'!$G$2:$G$44),"")</f>
        <v>1</v>
      </c>
      <c r="H190" s="980">
        <f>IFERROR(LOOKUP(2,1/ISNUMBER(SEARCH('[96]Kode Barang'!$I$2:$I$44,I190)),'[96]Kode Barang'!$H$2:$H$44),"")</f>
        <v>6</v>
      </c>
      <c r="I190" s="1011" t="s">
        <v>932</v>
      </c>
      <c r="J190" s="545"/>
      <c r="K190" s="483"/>
      <c r="L190" s="546">
        <v>7</v>
      </c>
      <c r="M190" s="540" t="s">
        <v>18</v>
      </c>
      <c r="N190" s="547">
        <v>17700</v>
      </c>
      <c r="O190" s="426">
        <f t="shared" si="18"/>
        <v>123900</v>
      </c>
      <c r="P190" s="426">
        <v>0</v>
      </c>
      <c r="Q190" s="426">
        <f t="shared" si="19"/>
        <v>123900</v>
      </c>
      <c r="R190" s="426">
        <f t="shared" si="20"/>
        <v>17700</v>
      </c>
      <c r="S190" s="437" t="s">
        <v>680</v>
      </c>
      <c r="T190" s="429" t="s">
        <v>1064</v>
      </c>
      <c r="U190" s="444" t="s">
        <v>556</v>
      </c>
      <c r="V190" s="425" t="s">
        <v>555</v>
      </c>
      <c r="W190" s="482" t="s">
        <v>1132</v>
      </c>
      <c r="X190" s="448" t="s">
        <v>624</v>
      </c>
      <c r="Y190" s="429" t="s">
        <v>929</v>
      </c>
      <c r="Z190" s="429" t="s">
        <v>1133</v>
      </c>
      <c r="AA190" s="431" t="s">
        <v>923</v>
      </c>
      <c r="AC190" s="407"/>
    </row>
    <row r="191" spans="1:29" s="381" customFormat="1" ht="66" x14ac:dyDescent="0.25">
      <c r="A191" s="463"/>
      <c r="B191" s="980">
        <f>IFERROR(LOOKUP(2,1/ISNUMBER(SEARCH('[96]Kode Barang'!$I$2:$I$44,I191)),'[96]Kode Barang'!$B$2:$B$44),"")</f>
        <v>1</v>
      </c>
      <c r="C191" s="980">
        <f>IFERROR(LOOKUP(2,1/ISNUMBER(SEARCH('[96]Kode Barang'!$I$2:$I$44,I191)),'[96]Kode Barang'!$C$2:$C$44),"")</f>
        <v>1</v>
      </c>
      <c r="D191" s="980">
        <f>IFERROR(LOOKUP(2,1/ISNUMBER(SEARCH('[96]Kode Barang'!$I$2:$I$44,I191)),'[96]Kode Barang'!$D$2:$D$44),"")</f>
        <v>7</v>
      </c>
      <c r="E191" s="980">
        <f>IFERROR(LOOKUP(2,1/ISNUMBER(SEARCH('[96]Kode Barang'!$I$2:$I$44,I191)),'[96]Kode Barang'!$E$2:$E$44),"")</f>
        <v>1</v>
      </c>
      <c r="F191" s="980">
        <f>IFERROR(LOOKUP(2,1/ISNUMBER(SEARCH('[96]Kode Barang'!$I$2:$I$44,I191)),'[96]Kode Barang'!$F$2:$F$44),"")</f>
        <v>3</v>
      </c>
      <c r="G191" s="980">
        <f>IFERROR(LOOKUP(2,1/ISNUMBER(SEARCH('[96]Kode Barang'!$I$2:$I$44,I191)),'[96]Kode Barang'!$G$2:$G$44),"")</f>
        <v>1</v>
      </c>
      <c r="H191" s="980">
        <f>IFERROR(LOOKUP(2,1/ISNUMBER(SEARCH('[96]Kode Barang'!$I$2:$I$44,I191)),'[96]Kode Barang'!$H$2:$H$44),"")</f>
        <v>11</v>
      </c>
      <c r="I191" s="1011" t="s">
        <v>922</v>
      </c>
      <c r="J191" s="545"/>
      <c r="K191" s="483"/>
      <c r="L191" s="546">
        <v>2</v>
      </c>
      <c r="M191" s="540" t="s">
        <v>933</v>
      </c>
      <c r="N191" s="547">
        <v>41300</v>
      </c>
      <c r="O191" s="426">
        <f t="shared" si="18"/>
        <v>82600</v>
      </c>
      <c r="P191" s="426">
        <v>0</v>
      </c>
      <c r="Q191" s="426">
        <f t="shared" si="19"/>
        <v>82600</v>
      </c>
      <c r="R191" s="426">
        <f t="shared" si="20"/>
        <v>41300</v>
      </c>
      <c r="S191" s="437" t="s">
        <v>715</v>
      </c>
      <c r="T191" s="429" t="s">
        <v>1097</v>
      </c>
      <c r="U191" s="444" t="s">
        <v>556</v>
      </c>
      <c r="V191" s="425" t="s">
        <v>555</v>
      </c>
      <c r="W191" s="482" t="s">
        <v>898</v>
      </c>
      <c r="X191" s="448" t="s">
        <v>624</v>
      </c>
      <c r="Y191" s="429" t="s">
        <v>929</v>
      </c>
      <c r="Z191" s="429" t="s">
        <v>1135</v>
      </c>
      <c r="AA191" s="431" t="s">
        <v>923</v>
      </c>
      <c r="AC191" s="407"/>
    </row>
    <row r="192" spans="1:29" s="381" customFormat="1" ht="66" x14ac:dyDescent="0.25">
      <c r="A192" s="463"/>
      <c r="B192" s="980">
        <f>IFERROR(LOOKUP(2,1/ISNUMBER(SEARCH('[96]Kode Barang'!$I$2:$I$44,I192)),'[96]Kode Barang'!$B$2:$B$44),"")</f>
        <v>1</v>
      </c>
      <c r="C192" s="980">
        <f>IFERROR(LOOKUP(2,1/ISNUMBER(SEARCH('[96]Kode Barang'!$I$2:$I$44,I192)),'[96]Kode Barang'!$C$2:$C$44),"")</f>
        <v>1</v>
      </c>
      <c r="D192" s="980">
        <f>IFERROR(LOOKUP(2,1/ISNUMBER(SEARCH('[96]Kode Barang'!$I$2:$I$44,I192)),'[96]Kode Barang'!$D$2:$D$44),"")</f>
        <v>7</v>
      </c>
      <c r="E192" s="980">
        <f>IFERROR(LOOKUP(2,1/ISNUMBER(SEARCH('[96]Kode Barang'!$I$2:$I$44,I192)),'[96]Kode Barang'!$E$2:$E$44),"")</f>
        <v>1</v>
      </c>
      <c r="F192" s="980">
        <f>IFERROR(LOOKUP(2,1/ISNUMBER(SEARCH('[96]Kode Barang'!$I$2:$I$44,I192)),'[96]Kode Barang'!$F$2:$F$44),"")</f>
        <v>3</v>
      </c>
      <c r="G192" s="980">
        <f>IFERROR(LOOKUP(2,1/ISNUMBER(SEARCH('[96]Kode Barang'!$I$2:$I$44,I192)),'[96]Kode Barang'!$G$2:$G$44),"")</f>
        <v>1</v>
      </c>
      <c r="H192" s="980">
        <f>IFERROR(LOOKUP(2,1/ISNUMBER(SEARCH('[96]Kode Barang'!$I$2:$I$44,I192)),'[96]Kode Barang'!$H$2:$H$44),"")</f>
        <v>6</v>
      </c>
      <c r="I192" s="1011" t="s">
        <v>3</v>
      </c>
      <c r="J192" s="545"/>
      <c r="K192" s="483"/>
      <c r="L192" s="546">
        <v>1</v>
      </c>
      <c r="M192" s="540" t="s">
        <v>18</v>
      </c>
      <c r="N192" s="547">
        <v>6000</v>
      </c>
      <c r="O192" s="426">
        <f t="shared" si="18"/>
        <v>6000</v>
      </c>
      <c r="P192" s="426">
        <v>0</v>
      </c>
      <c r="Q192" s="426">
        <f t="shared" si="19"/>
        <v>6000</v>
      </c>
      <c r="R192" s="426">
        <f t="shared" si="20"/>
        <v>6000</v>
      </c>
      <c r="S192" s="437" t="s">
        <v>715</v>
      </c>
      <c r="T192" s="429" t="s">
        <v>1097</v>
      </c>
      <c r="U192" s="444" t="s">
        <v>556</v>
      </c>
      <c r="V192" s="425" t="s">
        <v>555</v>
      </c>
      <c r="W192" s="482" t="s">
        <v>898</v>
      </c>
      <c r="X192" s="448" t="s">
        <v>624</v>
      </c>
      <c r="Y192" s="429" t="s">
        <v>929</v>
      </c>
      <c r="Z192" s="429" t="s">
        <v>1135</v>
      </c>
      <c r="AA192" s="431" t="s">
        <v>923</v>
      </c>
      <c r="AC192" s="407"/>
    </row>
    <row r="193" spans="1:29" s="381" customFormat="1" ht="66" x14ac:dyDescent="0.25">
      <c r="A193" s="463"/>
      <c r="B193" s="980">
        <f>IFERROR(LOOKUP(2,1/ISNUMBER(SEARCH('[96]Kode Barang'!$I$2:$I$44,I193)),'[96]Kode Barang'!$B$2:$B$44),"")</f>
        <v>1</v>
      </c>
      <c r="C193" s="980">
        <f>IFERROR(LOOKUP(2,1/ISNUMBER(SEARCH('[96]Kode Barang'!$I$2:$I$44,I193)),'[96]Kode Barang'!$C$2:$C$44),"")</f>
        <v>1</v>
      </c>
      <c r="D193" s="980">
        <f>IFERROR(LOOKUP(2,1/ISNUMBER(SEARCH('[96]Kode Barang'!$I$2:$I$44,I193)),'[96]Kode Barang'!$D$2:$D$44),"")</f>
        <v>7</v>
      </c>
      <c r="E193" s="980">
        <f>IFERROR(LOOKUP(2,1/ISNUMBER(SEARCH('[96]Kode Barang'!$I$2:$I$44,I193)),'[96]Kode Barang'!$E$2:$E$44),"")</f>
        <v>1</v>
      </c>
      <c r="F193" s="980">
        <f>IFERROR(LOOKUP(2,1/ISNUMBER(SEARCH('[96]Kode Barang'!$I$2:$I$44,I193)),'[96]Kode Barang'!$F$2:$F$44),"")</f>
        <v>3</v>
      </c>
      <c r="G193" s="980">
        <f>IFERROR(LOOKUP(2,1/ISNUMBER(SEARCH('[96]Kode Barang'!$I$2:$I$44,I193)),'[96]Kode Barang'!$G$2:$G$44),"")</f>
        <v>1</v>
      </c>
      <c r="H193" s="980">
        <f>IFERROR(LOOKUP(2,1/ISNUMBER(SEARCH('[96]Kode Barang'!$I$2:$I$44,I193)),'[96]Kode Barang'!$H$2:$H$44),"")</f>
        <v>6</v>
      </c>
      <c r="I193" s="1011" t="s">
        <v>884</v>
      </c>
      <c r="J193" s="545"/>
      <c r="K193" s="483"/>
      <c r="L193" s="546">
        <v>1</v>
      </c>
      <c r="M193" s="540" t="s">
        <v>18</v>
      </c>
      <c r="N193" s="547">
        <v>3600</v>
      </c>
      <c r="O193" s="426">
        <f t="shared" si="18"/>
        <v>3600</v>
      </c>
      <c r="P193" s="426">
        <v>0</v>
      </c>
      <c r="Q193" s="426">
        <f t="shared" si="19"/>
        <v>3600</v>
      </c>
      <c r="R193" s="426">
        <f t="shared" si="20"/>
        <v>3600</v>
      </c>
      <c r="S193" s="437" t="s">
        <v>715</v>
      </c>
      <c r="T193" s="429" t="s">
        <v>1097</v>
      </c>
      <c r="U193" s="444" t="s">
        <v>556</v>
      </c>
      <c r="V193" s="425" t="s">
        <v>555</v>
      </c>
      <c r="W193" s="482" t="s">
        <v>898</v>
      </c>
      <c r="X193" s="448" t="s">
        <v>624</v>
      </c>
      <c r="Y193" s="429" t="s">
        <v>929</v>
      </c>
      <c r="Z193" s="429" t="s">
        <v>1135</v>
      </c>
      <c r="AA193" s="431" t="s">
        <v>923</v>
      </c>
      <c r="AC193" s="407"/>
    </row>
    <row r="194" spans="1:29" s="381" customFormat="1" ht="66" x14ac:dyDescent="0.25">
      <c r="A194" s="463"/>
      <c r="B194" s="980">
        <f>IFERROR(LOOKUP(2,1/ISNUMBER(SEARCH('[96]Kode Barang'!$I$2:$I$44,I194)),'[96]Kode Barang'!$B$2:$B$44),"")</f>
        <v>1</v>
      </c>
      <c r="C194" s="980">
        <f>IFERROR(LOOKUP(2,1/ISNUMBER(SEARCH('[96]Kode Barang'!$I$2:$I$44,I194)),'[96]Kode Barang'!$C$2:$C$44),"")</f>
        <v>1</v>
      </c>
      <c r="D194" s="980">
        <f>IFERROR(LOOKUP(2,1/ISNUMBER(SEARCH('[96]Kode Barang'!$I$2:$I$44,I194)),'[96]Kode Barang'!$D$2:$D$44),"")</f>
        <v>7</v>
      </c>
      <c r="E194" s="980">
        <f>IFERROR(LOOKUP(2,1/ISNUMBER(SEARCH('[96]Kode Barang'!$I$2:$I$44,I194)),'[96]Kode Barang'!$E$2:$E$44),"")</f>
        <v>1</v>
      </c>
      <c r="F194" s="980">
        <f>IFERROR(LOOKUP(2,1/ISNUMBER(SEARCH('[96]Kode Barang'!$I$2:$I$44,I194)),'[96]Kode Barang'!$F$2:$F$44),"")</f>
        <v>3</v>
      </c>
      <c r="G194" s="980">
        <f>IFERROR(LOOKUP(2,1/ISNUMBER(SEARCH('[96]Kode Barang'!$I$2:$I$44,I194)),'[96]Kode Barang'!$G$2:$G$44),"")</f>
        <v>1</v>
      </c>
      <c r="H194" s="980">
        <f>IFERROR(LOOKUP(2,1/ISNUMBER(SEARCH('[96]Kode Barang'!$I$2:$I$44,I194)),'[96]Kode Barang'!$H$2:$H$44),"")</f>
        <v>6</v>
      </c>
      <c r="I194" s="1011" t="s">
        <v>931</v>
      </c>
      <c r="J194" s="545"/>
      <c r="K194" s="483"/>
      <c r="L194" s="546">
        <v>1</v>
      </c>
      <c r="M194" s="540" t="s">
        <v>18</v>
      </c>
      <c r="N194" s="547">
        <v>35200</v>
      </c>
      <c r="O194" s="426">
        <f t="shared" si="18"/>
        <v>35200</v>
      </c>
      <c r="P194" s="426">
        <v>0</v>
      </c>
      <c r="Q194" s="426">
        <f t="shared" si="19"/>
        <v>35200</v>
      </c>
      <c r="R194" s="426">
        <f t="shared" si="20"/>
        <v>35200</v>
      </c>
      <c r="S194" s="437" t="s">
        <v>715</v>
      </c>
      <c r="T194" s="429" t="s">
        <v>1097</v>
      </c>
      <c r="U194" s="444" t="s">
        <v>556</v>
      </c>
      <c r="V194" s="425" t="s">
        <v>555</v>
      </c>
      <c r="W194" s="482" t="s">
        <v>898</v>
      </c>
      <c r="X194" s="448" t="s">
        <v>624</v>
      </c>
      <c r="Y194" s="429" t="s">
        <v>929</v>
      </c>
      <c r="Z194" s="429" t="s">
        <v>1135</v>
      </c>
      <c r="AA194" s="431" t="s">
        <v>923</v>
      </c>
      <c r="AC194" s="407"/>
    </row>
    <row r="195" spans="1:29" s="381" customFormat="1" ht="66" x14ac:dyDescent="0.25">
      <c r="A195" s="463"/>
      <c r="B195" s="980">
        <f>IFERROR(LOOKUP(2,1/ISNUMBER(SEARCH('[96]Kode Barang'!$I$2:$I$44,I195)),'[96]Kode Barang'!$B$2:$B$44),"")</f>
        <v>1</v>
      </c>
      <c r="C195" s="980">
        <f>IFERROR(LOOKUP(2,1/ISNUMBER(SEARCH('[96]Kode Barang'!$I$2:$I$44,I195)),'[96]Kode Barang'!$C$2:$C$44),"")</f>
        <v>1</v>
      </c>
      <c r="D195" s="980">
        <f>IFERROR(LOOKUP(2,1/ISNUMBER(SEARCH('[96]Kode Barang'!$I$2:$I$44,I195)),'[96]Kode Barang'!$D$2:$D$44),"")</f>
        <v>7</v>
      </c>
      <c r="E195" s="980">
        <f>IFERROR(LOOKUP(2,1/ISNUMBER(SEARCH('[96]Kode Barang'!$I$2:$I$44,I195)),'[96]Kode Barang'!$E$2:$E$44),"")</f>
        <v>1</v>
      </c>
      <c r="F195" s="980">
        <f>IFERROR(LOOKUP(2,1/ISNUMBER(SEARCH('[96]Kode Barang'!$I$2:$I$44,I195)),'[96]Kode Barang'!$F$2:$F$44),"")</f>
        <v>3</v>
      </c>
      <c r="G195" s="980">
        <f>IFERROR(LOOKUP(2,1/ISNUMBER(SEARCH('[96]Kode Barang'!$I$2:$I$44,I195)),'[96]Kode Barang'!$G$2:$G$44),"")</f>
        <v>1</v>
      </c>
      <c r="H195" s="980">
        <f>IFERROR(LOOKUP(2,1/ISNUMBER(SEARCH('[96]Kode Barang'!$I$2:$I$44,I195)),'[96]Kode Barang'!$H$2:$H$44),"")</f>
        <v>6</v>
      </c>
      <c r="I195" s="1011" t="s">
        <v>932</v>
      </c>
      <c r="J195" s="545"/>
      <c r="K195" s="483"/>
      <c r="L195" s="546">
        <v>1</v>
      </c>
      <c r="M195" s="540" t="s">
        <v>18</v>
      </c>
      <c r="N195" s="547">
        <v>17700</v>
      </c>
      <c r="O195" s="426">
        <f t="shared" si="18"/>
        <v>17700</v>
      </c>
      <c r="P195" s="426">
        <v>0</v>
      </c>
      <c r="Q195" s="426">
        <f t="shared" si="19"/>
        <v>17700</v>
      </c>
      <c r="R195" s="426">
        <f t="shared" si="20"/>
        <v>17700</v>
      </c>
      <c r="S195" s="437" t="s">
        <v>715</v>
      </c>
      <c r="T195" s="429" t="s">
        <v>1097</v>
      </c>
      <c r="U195" s="444" t="s">
        <v>556</v>
      </c>
      <c r="V195" s="425" t="s">
        <v>555</v>
      </c>
      <c r="W195" s="482" t="s">
        <v>898</v>
      </c>
      <c r="X195" s="448" t="s">
        <v>624</v>
      </c>
      <c r="Y195" s="429" t="s">
        <v>929</v>
      </c>
      <c r="Z195" s="429" t="s">
        <v>1135</v>
      </c>
      <c r="AA195" s="431" t="s">
        <v>923</v>
      </c>
      <c r="AC195" s="407"/>
    </row>
    <row r="196" spans="1:29" s="381" customFormat="1" ht="66" x14ac:dyDescent="0.25">
      <c r="A196" s="463"/>
      <c r="B196" s="980">
        <f>IFERROR(LOOKUP(2,1/ISNUMBER(SEARCH('[96]Kode Barang'!$I$2:$I$44,I196)),'[96]Kode Barang'!$B$2:$B$44),"")</f>
        <v>1</v>
      </c>
      <c r="C196" s="980">
        <f>IFERROR(LOOKUP(2,1/ISNUMBER(SEARCH('[96]Kode Barang'!$I$2:$I$44,I196)),'[96]Kode Barang'!$C$2:$C$44),"")</f>
        <v>1</v>
      </c>
      <c r="D196" s="980">
        <f>IFERROR(LOOKUP(2,1/ISNUMBER(SEARCH('[96]Kode Barang'!$I$2:$I$44,I196)),'[96]Kode Barang'!$D$2:$D$44),"")</f>
        <v>7</v>
      </c>
      <c r="E196" s="980">
        <f>IFERROR(LOOKUP(2,1/ISNUMBER(SEARCH('[96]Kode Barang'!$I$2:$I$44,I196)),'[96]Kode Barang'!$E$2:$E$44),"")</f>
        <v>1</v>
      </c>
      <c r="F196" s="980">
        <f>IFERROR(LOOKUP(2,1/ISNUMBER(SEARCH('[96]Kode Barang'!$I$2:$I$44,I196)),'[96]Kode Barang'!$F$2:$F$44),"")</f>
        <v>3</v>
      </c>
      <c r="G196" s="980">
        <f>IFERROR(LOOKUP(2,1/ISNUMBER(SEARCH('[96]Kode Barang'!$I$2:$I$44,I196)),'[96]Kode Barang'!$G$2:$G$44),"")</f>
        <v>1</v>
      </c>
      <c r="H196" s="980">
        <f>IFERROR(LOOKUP(2,1/ISNUMBER(SEARCH('[96]Kode Barang'!$I$2:$I$44,I196)),'[96]Kode Barang'!$H$2:$H$44),"")</f>
        <v>11</v>
      </c>
      <c r="I196" s="1011" t="s">
        <v>922</v>
      </c>
      <c r="J196" s="545"/>
      <c r="K196" s="483"/>
      <c r="L196" s="546">
        <v>3</v>
      </c>
      <c r="M196" s="540" t="s">
        <v>933</v>
      </c>
      <c r="N196" s="547">
        <v>41300</v>
      </c>
      <c r="O196" s="426">
        <f t="shared" si="18"/>
        <v>123900</v>
      </c>
      <c r="P196" s="426">
        <v>0</v>
      </c>
      <c r="Q196" s="426">
        <f t="shared" si="19"/>
        <v>123900</v>
      </c>
      <c r="R196" s="426">
        <f t="shared" si="20"/>
        <v>41300</v>
      </c>
      <c r="S196" s="427" t="s">
        <v>974</v>
      </c>
      <c r="T196" s="429" t="s">
        <v>1136</v>
      </c>
      <c r="U196" s="444" t="s">
        <v>556</v>
      </c>
      <c r="V196" s="425" t="s">
        <v>555</v>
      </c>
      <c r="W196" s="482" t="s">
        <v>1137</v>
      </c>
      <c r="X196" s="448" t="s">
        <v>624</v>
      </c>
      <c r="Y196" s="429" t="s">
        <v>929</v>
      </c>
      <c r="Z196" s="429" t="s">
        <v>1138</v>
      </c>
      <c r="AA196" s="431" t="s">
        <v>1139</v>
      </c>
      <c r="AC196" s="407"/>
    </row>
    <row r="197" spans="1:29" s="381" customFormat="1" ht="66" x14ac:dyDescent="0.25">
      <c r="A197" s="463"/>
      <c r="B197" s="980">
        <f>IFERROR(LOOKUP(2,1/ISNUMBER(SEARCH('[96]Kode Barang'!$I$2:$I$44,I197)),'[96]Kode Barang'!$B$2:$B$44),"")</f>
        <v>1</v>
      </c>
      <c r="C197" s="980">
        <f>IFERROR(LOOKUP(2,1/ISNUMBER(SEARCH('[96]Kode Barang'!$I$2:$I$44,I197)),'[96]Kode Barang'!$C$2:$C$44),"")</f>
        <v>1</v>
      </c>
      <c r="D197" s="980">
        <f>IFERROR(LOOKUP(2,1/ISNUMBER(SEARCH('[96]Kode Barang'!$I$2:$I$44,I197)),'[96]Kode Barang'!$D$2:$D$44),"")</f>
        <v>7</v>
      </c>
      <c r="E197" s="980">
        <f>IFERROR(LOOKUP(2,1/ISNUMBER(SEARCH('[96]Kode Barang'!$I$2:$I$44,I197)),'[96]Kode Barang'!$E$2:$E$44),"")</f>
        <v>1</v>
      </c>
      <c r="F197" s="980">
        <f>IFERROR(LOOKUP(2,1/ISNUMBER(SEARCH('[96]Kode Barang'!$I$2:$I$44,I197)),'[96]Kode Barang'!$F$2:$F$44),"")</f>
        <v>3</v>
      </c>
      <c r="G197" s="980">
        <f>IFERROR(LOOKUP(2,1/ISNUMBER(SEARCH('[96]Kode Barang'!$I$2:$I$44,I197)),'[96]Kode Barang'!$G$2:$G$44),"")</f>
        <v>1</v>
      </c>
      <c r="H197" s="980">
        <f>IFERROR(LOOKUP(2,1/ISNUMBER(SEARCH('[96]Kode Barang'!$I$2:$I$44,I197)),'[96]Kode Barang'!$H$2:$H$44),"")</f>
        <v>11</v>
      </c>
      <c r="I197" s="1011" t="s">
        <v>902</v>
      </c>
      <c r="J197" s="545"/>
      <c r="K197" s="483"/>
      <c r="L197" s="546">
        <v>3</v>
      </c>
      <c r="M197" s="540" t="s">
        <v>933</v>
      </c>
      <c r="N197" s="547">
        <v>23600</v>
      </c>
      <c r="O197" s="426">
        <f t="shared" si="18"/>
        <v>70800</v>
      </c>
      <c r="P197" s="426">
        <v>0</v>
      </c>
      <c r="Q197" s="426">
        <f t="shared" si="19"/>
        <v>70800</v>
      </c>
      <c r="R197" s="426">
        <f t="shared" si="20"/>
        <v>23600</v>
      </c>
      <c r="S197" s="427" t="s">
        <v>974</v>
      </c>
      <c r="T197" s="429" t="s">
        <v>1136</v>
      </c>
      <c r="U197" s="444" t="s">
        <v>556</v>
      </c>
      <c r="V197" s="425" t="s">
        <v>555</v>
      </c>
      <c r="W197" s="482" t="s">
        <v>1137</v>
      </c>
      <c r="X197" s="448" t="s">
        <v>624</v>
      </c>
      <c r="Y197" s="429" t="s">
        <v>929</v>
      </c>
      <c r="Z197" s="429" t="s">
        <v>1138</v>
      </c>
      <c r="AA197" s="431" t="s">
        <v>1139</v>
      </c>
      <c r="AC197" s="407"/>
    </row>
    <row r="198" spans="1:29" s="381" customFormat="1" ht="66" x14ac:dyDescent="0.25">
      <c r="A198" s="463"/>
      <c r="B198" s="980">
        <f>IFERROR(LOOKUP(2,1/ISNUMBER(SEARCH('[96]Kode Barang'!$I$2:$I$44,I198)),'[96]Kode Barang'!$B$2:$B$44),"")</f>
        <v>1</v>
      </c>
      <c r="C198" s="980">
        <f>IFERROR(LOOKUP(2,1/ISNUMBER(SEARCH('[96]Kode Barang'!$I$2:$I$44,I198)),'[96]Kode Barang'!$C$2:$C$44),"")</f>
        <v>1</v>
      </c>
      <c r="D198" s="980">
        <f>IFERROR(LOOKUP(2,1/ISNUMBER(SEARCH('[96]Kode Barang'!$I$2:$I$44,I198)),'[96]Kode Barang'!$D$2:$D$44),"")</f>
        <v>7</v>
      </c>
      <c r="E198" s="980">
        <f>IFERROR(LOOKUP(2,1/ISNUMBER(SEARCH('[96]Kode Barang'!$I$2:$I$44,I198)),'[96]Kode Barang'!$E$2:$E$44),"")</f>
        <v>1</v>
      </c>
      <c r="F198" s="980">
        <f>IFERROR(LOOKUP(2,1/ISNUMBER(SEARCH('[96]Kode Barang'!$I$2:$I$44,I198)),'[96]Kode Barang'!$F$2:$F$44),"")</f>
        <v>3</v>
      </c>
      <c r="G198" s="980">
        <f>IFERROR(LOOKUP(2,1/ISNUMBER(SEARCH('[96]Kode Barang'!$I$2:$I$44,I198)),'[96]Kode Barang'!$G$2:$G$44),"")</f>
        <v>1</v>
      </c>
      <c r="H198" s="980">
        <f>IFERROR(LOOKUP(2,1/ISNUMBER(SEARCH('[96]Kode Barang'!$I$2:$I$44,I198)),'[96]Kode Barang'!$H$2:$H$44),"")</f>
        <v>6</v>
      </c>
      <c r="I198" s="1011" t="s">
        <v>889</v>
      </c>
      <c r="J198" s="545"/>
      <c r="K198" s="483"/>
      <c r="L198" s="546">
        <v>10</v>
      </c>
      <c r="M198" s="540" t="s">
        <v>18</v>
      </c>
      <c r="N198" s="547">
        <v>6000</v>
      </c>
      <c r="O198" s="426">
        <f t="shared" si="18"/>
        <v>60000</v>
      </c>
      <c r="P198" s="426">
        <v>0</v>
      </c>
      <c r="Q198" s="426">
        <f t="shared" si="19"/>
        <v>60000</v>
      </c>
      <c r="R198" s="426">
        <f t="shared" si="20"/>
        <v>6000</v>
      </c>
      <c r="S198" s="427" t="s">
        <v>974</v>
      </c>
      <c r="T198" s="429" t="s">
        <v>1136</v>
      </c>
      <c r="U198" s="444" t="s">
        <v>556</v>
      </c>
      <c r="V198" s="425" t="s">
        <v>555</v>
      </c>
      <c r="W198" s="482" t="s">
        <v>1137</v>
      </c>
      <c r="X198" s="448" t="s">
        <v>624</v>
      </c>
      <c r="Y198" s="429" t="s">
        <v>929</v>
      </c>
      <c r="Z198" s="429" t="s">
        <v>1138</v>
      </c>
      <c r="AA198" s="431" t="s">
        <v>1139</v>
      </c>
      <c r="AC198" s="407"/>
    </row>
    <row r="199" spans="1:29" s="381" customFormat="1" ht="66" x14ac:dyDescent="0.25">
      <c r="A199" s="463"/>
      <c r="B199" s="980">
        <f>IFERROR(LOOKUP(2,1/ISNUMBER(SEARCH('[96]Kode Barang'!$I$2:$I$44,I199)),'[96]Kode Barang'!$B$2:$B$44),"")</f>
        <v>1</v>
      </c>
      <c r="C199" s="980">
        <f>IFERROR(LOOKUP(2,1/ISNUMBER(SEARCH('[96]Kode Barang'!$I$2:$I$44,I199)),'[96]Kode Barang'!$C$2:$C$44),"")</f>
        <v>1</v>
      </c>
      <c r="D199" s="980">
        <f>IFERROR(LOOKUP(2,1/ISNUMBER(SEARCH('[96]Kode Barang'!$I$2:$I$44,I199)),'[96]Kode Barang'!$D$2:$D$44),"")</f>
        <v>7</v>
      </c>
      <c r="E199" s="980">
        <f>IFERROR(LOOKUP(2,1/ISNUMBER(SEARCH('[96]Kode Barang'!$I$2:$I$44,I199)),'[96]Kode Barang'!$E$2:$E$44),"")</f>
        <v>1</v>
      </c>
      <c r="F199" s="980">
        <f>IFERROR(LOOKUP(2,1/ISNUMBER(SEARCH('[96]Kode Barang'!$I$2:$I$44,I199)),'[96]Kode Barang'!$F$2:$F$44),"")</f>
        <v>3</v>
      </c>
      <c r="G199" s="980">
        <f>IFERROR(LOOKUP(2,1/ISNUMBER(SEARCH('[96]Kode Barang'!$I$2:$I$44,I199)),'[96]Kode Barang'!$G$2:$G$44),"")</f>
        <v>1</v>
      </c>
      <c r="H199" s="980">
        <f>IFERROR(LOOKUP(2,1/ISNUMBER(SEARCH('[96]Kode Barang'!$I$2:$I$44,I199)),'[96]Kode Barang'!$H$2:$H$44),"")</f>
        <v>6</v>
      </c>
      <c r="I199" s="1011" t="s">
        <v>884</v>
      </c>
      <c r="J199" s="545"/>
      <c r="K199" s="483"/>
      <c r="L199" s="546">
        <v>10</v>
      </c>
      <c r="M199" s="540" t="s">
        <v>18</v>
      </c>
      <c r="N199" s="547">
        <v>3600</v>
      </c>
      <c r="O199" s="426">
        <f t="shared" si="18"/>
        <v>36000</v>
      </c>
      <c r="P199" s="426">
        <v>0</v>
      </c>
      <c r="Q199" s="426">
        <f t="shared" si="19"/>
        <v>36000</v>
      </c>
      <c r="R199" s="426">
        <f t="shared" si="20"/>
        <v>3600</v>
      </c>
      <c r="S199" s="427" t="s">
        <v>974</v>
      </c>
      <c r="T199" s="429" t="s">
        <v>1136</v>
      </c>
      <c r="U199" s="444" t="s">
        <v>556</v>
      </c>
      <c r="V199" s="425" t="s">
        <v>555</v>
      </c>
      <c r="W199" s="482" t="s">
        <v>1137</v>
      </c>
      <c r="X199" s="448" t="s">
        <v>624</v>
      </c>
      <c r="Y199" s="429" t="s">
        <v>929</v>
      </c>
      <c r="Z199" s="429" t="s">
        <v>1138</v>
      </c>
      <c r="AA199" s="431" t="s">
        <v>1139</v>
      </c>
      <c r="AC199" s="407"/>
    </row>
    <row r="200" spans="1:29" s="381" customFormat="1" ht="66" x14ac:dyDescent="0.25">
      <c r="A200" s="463"/>
      <c r="B200" s="980">
        <f>IFERROR(LOOKUP(2,1/ISNUMBER(SEARCH('[96]Kode Barang'!$I$2:$I$44,I200)),'[96]Kode Barang'!$B$2:$B$44),"")</f>
        <v>1</v>
      </c>
      <c r="C200" s="980">
        <f>IFERROR(LOOKUP(2,1/ISNUMBER(SEARCH('[96]Kode Barang'!$I$2:$I$44,I200)),'[96]Kode Barang'!$C$2:$C$44),"")</f>
        <v>1</v>
      </c>
      <c r="D200" s="980">
        <f>IFERROR(LOOKUP(2,1/ISNUMBER(SEARCH('[96]Kode Barang'!$I$2:$I$44,I200)),'[96]Kode Barang'!$D$2:$D$44),"")</f>
        <v>7</v>
      </c>
      <c r="E200" s="980">
        <f>IFERROR(LOOKUP(2,1/ISNUMBER(SEARCH('[96]Kode Barang'!$I$2:$I$44,I200)),'[96]Kode Barang'!$E$2:$E$44),"")</f>
        <v>1</v>
      </c>
      <c r="F200" s="980">
        <f>IFERROR(LOOKUP(2,1/ISNUMBER(SEARCH('[96]Kode Barang'!$I$2:$I$44,I200)),'[96]Kode Barang'!$F$2:$F$44),"")</f>
        <v>3</v>
      </c>
      <c r="G200" s="980">
        <f>IFERROR(LOOKUP(2,1/ISNUMBER(SEARCH('[96]Kode Barang'!$I$2:$I$44,I200)),'[96]Kode Barang'!$G$2:$G$44),"")</f>
        <v>1</v>
      </c>
      <c r="H200" s="980">
        <f>IFERROR(LOOKUP(2,1/ISNUMBER(SEARCH('[96]Kode Barang'!$I$2:$I$44,I200)),'[96]Kode Barang'!$H$2:$H$44),"")</f>
        <v>6</v>
      </c>
      <c r="I200" s="1011" t="s">
        <v>811</v>
      </c>
      <c r="J200" s="545"/>
      <c r="K200" s="483"/>
      <c r="L200" s="546">
        <v>2</v>
      </c>
      <c r="M200" s="540" t="s">
        <v>18</v>
      </c>
      <c r="N200" s="547">
        <v>29500</v>
      </c>
      <c r="O200" s="426">
        <f t="shared" si="18"/>
        <v>59000</v>
      </c>
      <c r="P200" s="426"/>
      <c r="Q200" s="426">
        <f t="shared" si="19"/>
        <v>59000</v>
      </c>
      <c r="R200" s="426">
        <f t="shared" si="20"/>
        <v>29500</v>
      </c>
      <c r="S200" s="427" t="s">
        <v>994</v>
      </c>
      <c r="T200" s="429" t="s">
        <v>1141</v>
      </c>
      <c r="U200" s="444" t="s">
        <v>556</v>
      </c>
      <c r="V200" s="425" t="s">
        <v>555</v>
      </c>
      <c r="W200" s="482" t="s">
        <v>1142</v>
      </c>
      <c r="X200" s="448" t="s">
        <v>624</v>
      </c>
      <c r="Y200" s="429" t="s">
        <v>929</v>
      </c>
      <c r="Z200" s="429" t="s">
        <v>1143</v>
      </c>
      <c r="AA200" s="431" t="s">
        <v>1139</v>
      </c>
      <c r="AC200" s="407"/>
    </row>
    <row r="201" spans="1:29" s="381" customFormat="1" ht="66" x14ac:dyDescent="0.25">
      <c r="A201" s="463"/>
      <c r="B201" s="980">
        <f>IFERROR(LOOKUP(2,1/ISNUMBER(SEARCH('[96]Kode Barang'!$I$2:$I$44,I201)),'[96]Kode Barang'!$B$2:$B$44),"")</f>
        <v>1</v>
      </c>
      <c r="C201" s="980">
        <f>IFERROR(LOOKUP(2,1/ISNUMBER(SEARCH('[96]Kode Barang'!$I$2:$I$44,I201)),'[96]Kode Barang'!$C$2:$C$44),"")</f>
        <v>1</v>
      </c>
      <c r="D201" s="980">
        <f>IFERROR(LOOKUP(2,1/ISNUMBER(SEARCH('[96]Kode Barang'!$I$2:$I$44,I201)),'[96]Kode Barang'!$D$2:$D$44),"")</f>
        <v>7</v>
      </c>
      <c r="E201" s="980">
        <f>IFERROR(LOOKUP(2,1/ISNUMBER(SEARCH('[96]Kode Barang'!$I$2:$I$44,I201)),'[96]Kode Barang'!$E$2:$E$44),"")</f>
        <v>1</v>
      </c>
      <c r="F201" s="980">
        <f>IFERROR(LOOKUP(2,1/ISNUMBER(SEARCH('[96]Kode Barang'!$I$2:$I$44,I201)),'[96]Kode Barang'!$F$2:$F$44),"")</f>
        <v>3</v>
      </c>
      <c r="G201" s="980">
        <f>IFERROR(LOOKUP(2,1/ISNUMBER(SEARCH('[96]Kode Barang'!$I$2:$I$44,I201)),'[96]Kode Barang'!$G$2:$G$44),"")</f>
        <v>1</v>
      </c>
      <c r="H201" s="980">
        <f>IFERROR(LOOKUP(2,1/ISNUMBER(SEARCH('[96]Kode Barang'!$I$2:$I$44,I201)),'[96]Kode Barang'!$H$2:$H$44),"")</f>
        <v>10</v>
      </c>
      <c r="I201" s="1011" t="s">
        <v>784</v>
      </c>
      <c r="J201" s="545"/>
      <c r="K201" s="483"/>
      <c r="L201" s="546">
        <v>1</v>
      </c>
      <c r="M201" s="540" t="s">
        <v>525</v>
      </c>
      <c r="N201" s="547">
        <v>28900</v>
      </c>
      <c r="O201" s="426">
        <f t="shared" si="18"/>
        <v>28900</v>
      </c>
      <c r="P201" s="426"/>
      <c r="Q201" s="426">
        <f t="shared" si="19"/>
        <v>28900</v>
      </c>
      <c r="R201" s="426">
        <f t="shared" si="20"/>
        <v>28900</v>
      </c>
      <c r="S201" s="427" t="s">
        <v>994</v>
      </c>
      <c r="T201" s="429" t="s">
        <v>1141</v>
      </c>
      <c r="U201" s="444" t="s">
        <v>556</v>
      </c>
      <c r="V201" s="425" t="s">
        <v>555</v>
      </c>
      <c r="W201" s="482" t="s">
        <v>1142</v>
      </c>
      <c r="X201" s="448" t="s">
        <v>624</v>
      </c>
      <c r="Y201" s="429" t="s">
        <v>929</v>
      </c>
      <c r="Z201" s="429" t="s">
        <v>1143</v>
      </c>
      <c r="AA201" s="431" t="s">
        <v>1139</v>
      </c>
      <c r="AC201" s="407"/>
    </row>
    <row r="202" spans="1:29" s="381" customFormat="1" ht="66" x14ac:dyDescent="0.25">
      <c r="A202" s="463"/>
      <c r="B202" s="980">
        <f>IFERROR(LOOKUP(2,1/ISNUMBER(SEARCH('[96]Kode Barang'!$I$2:$I$44,I202)),'[96]Kode Barang'!$B$2:$B$44),"")</f>
        <v>1</v>
      </c>
      <c r="C202" s="980">
        <f>IFERROR(LOOKUP(2,1/ISNUMBER(SEARCH('[96]Kode Barang'!$I$2:$I$44,I202)),'[96]Kode Barang'!$C$2:$C$44),"")</f>
        <v>1</v>
      </c>
      <c r="D202" s="980">
        <f>IFERROR(LOOKUP(2,1/ISNUMBER(SEARCH('[96]Kode Barang'!$I$2:$I$44,I202)),'[96]Kode Barang'!$D$2:$D$44),"")</f>
        <v>7</v>
      </c>
      <c r="E202" s="980">
        <f>IFERROR(LOOKUP(2,1/ISNUMBER(SEARCH('[96]Kode Barang'!$I$2:$I$44,I202)),'[96]Kode Barang'!$E$2:$E$44),"")</f>
        <v>1</v>
      </c>
      <c r="F202" s="980">
        <f>IFERROR(LOOKUP(2,1/ISNUMBER(SEARCH('[96]Kode Barang'!$I$2:$I$44,I202)),'[96]Kode Barang'!$F$2:$F$44),"")</f>
        <v>3</v>
      </c>
      <c r="G202" s="980">
        <f>IFERROR(LOOKUP(2,1/ISNUMBER(SEARCH('[96]Kode Barang'!$I$2:$I$44,I202)),'[96]Kode Barang'!$G$2:$G$44),"")</f>
        <v>1</v>
      </c>
      <c r="H202" s="980">
        <f>IFERROR(LOOKUP(2,1/ISNUMBER(SEARCH('[96]Kode Barang'!$I$2:$I$44,I202)),'[96]Kode Barang'!$H$2:$H$44),"")</f>
        <v>3</v>
      </c>
      <c r="I202" s="1011" t="s">
        <v>702</v>
      </c>
      <c r="J202" s="545"/>
      <c r="K202" s="483"/>
      <c r="L202" s="546">
        <v>2</v>
      </c>
      <c r="M202" s="540" t="s">
        <v>7</v>
      </c>
      <c r="N202" s="547">
        <v>47100</v>
      </c>
      <c r="O202" s="426">
        <f t="shared" si="18"/>
        <v>94200</v>
      </c>
      <c r="P202" s="426"/>
      <c r="Q202" s="426">
        <f t="shared" si="19"/>
        <v>94200</v>
      </c>
      <c r="R202" s="426">
        <f t="shared" si="20"/>
        <v>47100</v>
      </c>
      <c r="S202" s="427" t="s">
        <v>994</v>
      </c>
      <c r="T202" s="429" t="s">
        <v>1141</v>
      </c>
      <c r="U202" s="444" t="s">
        <v>556</v>
      </c>
      <c r="V202" s="425" t="s">
        <v>555</v>
      </c>
      <c r="W202" s="482" t="s">
        <v>1142</v>
      </c>
      <c r="X202" s="448" t="s">
        <v>624</v>
      </c>
      <c r="Y202" s="429" t="s">
        <v>929</v>
      </c>
      <c r="Z202" s="429" t="s">
        <v>1143</v>
      </c>
      <c r="AA202" s="431" t="s">
        <v>1139</v>
      </c>
      <c r="AC202" s="407"/>
    </row>
    <row r="203" spans="1:29" s="381" customFormat="1" ht="66" x14ac:dyDescent="0.25">
      <c r="A203" s="463"/>
      <c r="B203" s="980">
        <f>IFERROR(LOOKUP(2,1/ISNUMBER(SEARCH('[96]Kode Barang'!$I$2:$I$44,I203)),'[96]Kode Barang'!$B$2:$B$44),"")</f>
        <v>1</v>
      </c>
      <c r="C203" s="980">
        <f>IFERROR(LOOKUP(2,1/ISNUMBER(SEARCH('[96]Kode Barang'!$I$2:$I$44,I203)),'[96]Kode Barang'!$C$2:$C$44),"")</f>
        <v>1</v>
      </c>
      <c r="D203" s="980">
        <f>IFERROR(LOOKUP(2,1/ISNUMBER(SEARCH('[96]Kode Barang'!$I$2:$I$44,I203)),'[96]Kode Barang'!$D$2:$D$44),"")</f>
        <v>7</v>
      </c>
      <c r="E203" s="980">
        <f>IFERROR(LOOKUP(2,1/ISNUMBER(SEARCH('[96]Kode Barang'!$I$2:$I$44,I203)),'[96]Kode Barang'!$E$2:$E$44),"")</f>
        <v>1</v>
      </c>
      <c r="F203" s="980">
        <f>IFERROR(LOOKUP(2,1/ISNUMBER(SEARCH('[96]Kode Barang'!$I$2:$I$44,I203)),'[96]Kode Barang'!$F$2:$F$44),"")</f>
        <v>3</v>
      </c>
      <c r="G203" s="980">
        <f>IFERROR(LOOKUP(2,1/ISNUMBER(SEARCH('[96]Kode Barang'!$I$2:$I$44,I203)),'[96]Kode Barang'!$G$2:$G$44),"")</f>
        <v>1</v>
      </c>
      <c r="H203" s="980">
        <f>IFERROR(LOOKUP(2,1/ISNUMBER(SEARCH('[96]Kode Barang'!$I$2:$I$44,I203)),'[96]Kode Barang'!$H$2:$H$44),"")</f>
        <v>6</v>
      </c>
      <c r="I203" s="1011" t="s">
        <v>992</v>
      </c>
      <c r="J203" s="545"/>
      <c r="K203" s="483"/>
      <c r="L203" s="546">
        <v>1</v>
      </c>
      <c r="M203" s="540" t="s">
        <v>18</v>
      </c>
      <c r="N203" s="547">
        <v>17700</v>
      </c>
      <c r="O203" s="426">
        <f t="shared" si="18"/>
        <v>17700</v>
      </c>
      <c r="P203" s="426"/>
      <c r="Q203" s="426">
        <f t="shared" si="19"/>
        <v>17700</v>
      </c>
      <c r="R203" s="426">
        <f t="shared" si="20"/>
        <v>17700</v>
      </c>
      <c r="S203" s="427" t="s">
        <v>994</v>
      </c>
      <c r="T203" s="429" t="s">
        <v>1141</v>
      </c>
      <c r="U203" s="444" t="s">
        <v>556</v>
      </c>
      <c r="V203" s="425" t="s">
        <v>555</v>
      </c>
      <c r="W203" s="482" t="s">
        <v>1142</v>
      </c>
      <c r="X203" s="448" t="s">
        <v>624</v>
      </c>
      <c r="Y203" s="429" t="s">
        <v>929</v>
      </c>
      <c r="Z203" s="429" t="s">
        <v>1143</v>
      </c>
      <c r="AA203" s="431" t="s">
        <v>1139</v>
      </c>
      <c r="AC203" s="407"/>
    </row>
    <row r="204" spans="1:29" s="381" customFormat="1" ht="66" x14ac:dyDescent="0.25">
      <c r="A204" s="463"/>
      <c r="B204" s="980">
        <f>IFERROR(LOOKUP(2,1/ISNUMBER(SEARCH('[96]Kode Barang'!$I$2:$I$44,I204)),'[96]Kode Barang'!$B$2:$B$44),"")</f>
        <v>1</v>
      </c>
      <c r="C204" s="980">
        <f>IFERROR(LOOKUP(2,1/ISNUMBER(SEARCH('[96]Kode Barang'!$I$2:$I$44,I204)),'[96]Kode Barang'!$C$2:$C$44),"")</f>
        <v>1</v>
      </c>
      <c r="D204" s="980">
        <f>IFERROR(LOOKUP(2,1/ISNUMBER(SEARCH('[96]Kode Barang'!$I$2:$I$44,I204)),'[96]Kode Barang'!$D$2:$D$44),"")</f>
        <v>7</v>
      </c>
      <c r="E204" s="980">
        <f>IFERROR(LOOKUP(2,1/ISNUMBER(SEARCH('[96]Kode Barang'!$I$2:$I$44,I204)),'[96]Kode Barang'!$E$2:$E$44),"")</f>
        <v>1</v>
      </c>
      <c r="F204" s="980">
        <f>IFERROR(LOOKUP(2,1/ISNUMBER(SEARCH('[96]Kode Barang'!$I$2:$I$44,I204)),'[96]Kode Barang'!$F$2:$F$44),"")</f>
        <v>3</v>
      </c>
      <c r="G204" s="980">
        <f>IFERROR(LOOKUP(2,1/ISNUMBER(SEARCH('[96]Kode Barang'!$I$2:$I$44,I204)),'[96]Kode Barang'!$G$2:$G$44),"")</f>
        <v>1</v>
      </c>
      <c r="H204" s="980">
        <f>IFERROR(LOOKUP(2,1/ISNUMBER(SEARCH('[96]Kode Barang'!$I$2:$I$44,I204)),'[96]Kode Barang'!$H$2:$H$44),"")</f>
        <v>6</v>
      </c>
      <c r="I204" s="1011" t="s">
        <v>886</v>
      </c>
      <c r="J204" s="545"/>
      <c r="K204" s="483"/>
      <c r="L204" s="546">
        <v>2</v>
      </c>
      <c r="M204" s="540" t="s">
        <v>18</v>
      </c>
      <c r="N204" s="547">
        <v>10400</v>
      </c>
      <c r="O204" s="426">
        <f t="shared" si="18"/>
        <v>20800</v>
      </c>
      <c r="P204" s="426"/>
      <c r="Q204" s="426">
        <f t="shared" si="19"/>
        <v>20800</v>
      </c>
      <c r="R204" s="426">
        <f t="shared" si="20"/>
        <v>10400</v>
      </c>
      <c r="S204" s="427" t="s">
        <v>994</v>
      </c>
      <c r="T204" s="429" t="s">
        <v>1141</v>
      </c>
      <c r="U204" s="444" t="s">
        <v>556</v>
      </c>
      <c r="V204" s="425" t="s">
        <v>555</v>
      </c>
      <c r="W204" s="482" t="s">
        <v>1142</v>
      </c>
      <c r="X204" s="448" t="s">
        <v>624</v>
      </c>
      <c r="Y204" s="429" t="s">
        <v>929</v>
      </c>
      <c r="Z204" s="429" t="s">
        <v>1143</v>
      </c>
      <c r="AA204" s="431" t="s">
        <v>1139</v>
      </c>
      <c r="AC204" s="407"/>
    </row>
    <row r="205" spans="1:29" s="381" customFormat="1" ht="66" x14ac:dyDescent="0.25">
      <c r="A205" s="463"/>
      <c r="B205" s="980">
        <f>IFERROR(LOOKUP(2,1/ISNUMBER(SEARCH('[96]Kode Barang'!$I$2:$I$44,I205)),'[96]Kode Barang'!$B$2:$B$44),"")</f>
        <v>1</v>
      </c>
      <c r="C205" s="980">
        <f>IFERROR(LOOKUP(2,1/ISNUMBER(SEARCH('[96]Kode Barang'!$I$2:$I$44,I205)),'[96]Kode Barang'!$C$2:$C$44),"")</f>
        <v>1</v>
      </c>
      <c r="D205" s="980">
        <f>IFERROR(LOOKUP(2,1/ISNUMBER(SEARCH('[96]Kode Barang'!$I$2:$I$44,I205)),'[96]Kode Barang'!$D$2:$D$44),"")</f>
        <v>7</v>
      </c>
      <c r="E205" s="980">
        <f>IFERROR(LOOKUP(2,1/ISNUMBER(SEARCH('[96]Kode Barang'!$I$2:$I$44,I205)),'[96]Kode Barang'!$E$2:$E$44),"")</f>
        <v>1</v>
      </c>
      <c r="F205" s="980">
        <f>IFERROR(LOOKUP(2,1/ISNUMBER(SEARCH('[96]Kode Barang'!$I$2:$I$44,I205)),'[96]Kode Barang'!$F$2:$F$44),"")</f>
        <v>3</v>
      </c>
      <c r="G205" s="980">
        <f>IFERROR(LOOKUP(2,1/ISNUMBER(SEARCH('[96]Kode Barang'!$I$2:$I$44,I205)),'[96]Kode Barang'!$G$2:$G$44),"")</f>
        <v>1</v>
      </c>
      <c r="H205" s="980">
        <f>IFERROR(LOOKUP(2,1/ISNUMBER(SEARCH('[96]Kode Barang'!$I$2:$I$44,I205)),'[96]Kode Barang'!$H$2:$H$44),"")</f>
        <v>6</v>
      </c>
      <c r="I205" s="1011" t="s">
        <v>932</v>
      </c>
      <c r="J205" s="545"/>
      <c r="K205" s="483"/>
      <c r="L205" s="546">
        <v>2</v>
      </c>
      <c r="M205" s="540" t="s">
        <v>18</v>
      </c>
      <c r="N205" s="547">
        <v>17700</v>
      </c>
      <c r="O205" s="426">
        <f t="shared" si="18"/>
        <v>35400</v>
      </c>
      <c r="P205" s="426"/>
      <c r="Q205" s="426">
        <f t="shared" si="19"/>
        <v>35400</v>
      </c>
      <c r="R205" s="426">
        <f t="shared" si="20"/>
        <v>17700</v>
      </c>
      <c r="S205" s="427" t="s">
        <v>994</v>
      </c>
      <c r="T205" s="429" t="s">
        <v>1141</v>
      </c>
      <c r="U205" s="444" t="s">
        <v>556</v>
      </c>
      <c r="V205" s="425" t="s">
        <v>555</v>
      </c>
      <c r="W205" s="482" t="s">
        <v>1142</v>
      </c>
      <c r="X205" s="448" t="s">
        <v>624</v>
      </c>
      <c r="Y205" s="429" t="s">
        <v>929</v>
      </c>
      <c r="Z205" s="429" t="s">
        <v>1143</v>
      </c>
      <c r="AA205" s="431" t="s">
        <v>1139</v>
      </c>
      <c r="AC205" s="407"/>
    </row>
    <row r="206" spans="1:29" s="381" customFormat="1" ht="66" x14ac:dyDescent="0.25">
      <c r="A206" s="463"/>
      <c r="B206" s="980">
        <f>IFERROR(LOOKUP(2,1/ISNUMBER(SEARCH('[96]Kode Barang'!$I$2:$I$44,I206)),'[96]Kode Barang'!$B$2:$B$44),"")</f>
        <v>1</v>
      </c>
      <c r="C206" s="980">
        <f>IFERROR(LOOKUP(2,1/ISNUMBER(SEARCH('[96]Kode Barang'!$I$2:$I$44,I206)),'[96]Kode Barang'!$C$2:$C$44),"")</f>
        <v>1</v>
      </c>
      <c r="D206" s="980">
        <f>IFERROR(LOOKUP(2,1/ISNUMBER(SEARCH('[96]Kode Barang'!$I$2:$I$44,I206)),'[96]Kode Barang'!$D$2:$D$44),"")</f>
        <v>7</v>
      </c>
      <c r="E206" s="980">
        <f>IFERROR(LOOKUP(2,1/ISNUMBER(SEARCH('[96]Kode Barang'!$I$2:$I$44,I206)),'[96]Kode Barang'!$E$2:$E$44),"")</f>
        <v>1</v>
      </c>
      <c r="F206" s="980">
        <f>IFERROR(LOOKUP(2,1/ISNUMBER(SEARCH('[96]Kode Barang'!$I$2:$I$44,I206)),'[96]Kode Barang'!$F$2:$F$44),"")</f>
        <v>3</v>
      </c>
      <c r="G206" s="980">
        <f>IFERROR(LOOKUP(2,1/ISNUMBER(SEARCH('[96]Kode Barang'!$I$2:$I$44,I206)),'[96]Kode Barang'!$G$2:$G$44),"")</f>
        <v>7</v>
      </c>
      <c r="H206" s="980">
        <f>IFERROR(LOOKUP(2,1/ISNUMBER(SEARCH('[96]Kode Barang'!$I$2:$I$44,I206)),'[96]Kode Barang'!$H$2:$H$44),"")</f>
        <v>2</v>
      </c>
      <c r="I206" s="1011" t="s">
        <v>1140</v>
      </c>
      <c r="J206" s="545"/>
      <c r="K206" s="483"/>
      <c r="L206" s="546">
        <v>1</v>
      </c>
      <c r="M206" s="540" t="s">
        <v>18</v>
      </c>
      <c r="N206" s="547">
        <v>17700</v>
      </c>
      <c r="O206" s="426">
        <f t="shared" si="18"/>
        <v>17700</v>
      </c>
      <c r="P206" s="426"/>
      <c r="Q206" s="426">
        <f t="shared" si="19"/>
        <v>17700</v>
      </c>
      <c r="R206" s="426">
        <f t="shared" si="20"/>
        <v>17700</v>
      </c>
      <c r="S206" s="427" t="s">
        <v>994</v>
      </c>
      <c r="T206" s="429" t="s">
        <v>1141</v>
      </c>
      <c r="U206" s="444" t="s">
        <v>556</v>
      </c>
      <c r="V206" s="425" t="s">
        <v>555</v>
      </c>
      <c r="W206" s="482" t="s">
        <v>1142</v>
      </c>
      <c r="X206" s="448" t="s">
        <v>624</v>
      </c>
      <c r="Y206" s="429" t="s">
        <v>929</v>
      </c>
      <c r="Z206" s="429" t="s">
        <v>1143</v>
      </c>
      <c r="AA206" s="431" t="s">
        <v>1139</v>
      </c>
      <c r="AC206" s="407"/>
    </row>
    <row r="207" spans="1:29" s="381" customFormat="1" ht="52.8" x14ac:dyDescent="0.25">
      <c r="A207" s="463"/>
      <c r="B207" s="980">
        <f>IFERROR(LOOKUP(2,1/ISNUMBER(SEARCH('[96]Kode Barang'!$I$2:$I$44,I207)),'[96]Kode Barang'!$B$2:$B$44),"")</f>
        <v>1</v>
      </c>
      <c r="C207" s="980">
        <f>IFERROR(LOOKUP(2,1/ISNUMBER(SEARCH('[96]Kode Barang'!$I$2:$I$44,I207)),'[96]Kode Barang'!$C$2:$C$44),"")</f>
        <v>1</v>
      </c>
      <c r="D207" s="980">
        <f>IFERROR(LOOKUP(2,1/ISNUMBER(SEARCH('[96]Kode Barang'!$I$2:$I$44,I207)),'[96]Kode Barang'!$D$2:$D$44),"")</f>
        <v>7</v>
      </c>
      <c r="E207" s="980">
        <f>IFERROR(LOOKUP(2,1/ISNUMBER(SEARCH('[96]Kode Barang'!$I$2:$I$44,I207)),'[96]Kode Barang'!$E$2:$E$44),"")</f>
        <v>1</v>
      </c>
      <c r="F207" s="980">
        <f>IFERROR(LOOKUP(2,1/ISNUMBER(SEARCH('[96]Kode Barang'!$I$2:$I$44,I207)),'[96]Kode Barang'!$F$2:$F$44),"")</f>
        <v>3</v>
      </c>
      <c r="G207" s="980">
        <f>IFERROR(LOOKUP(2,1/ISNUMBER(SEARCH('[96]Kode Barang'!$I$2:$I$44,I207)),'[96]Kode Barang'!$G$2:$G$44),"")</f>
        <v>1</v>
      </c>
      <c r="H207" s="980">
        <f>IFERROR(LOOKUP(2,1/ISNUMBER(SEARCH('[96]Kode Barang'!$I$2:$I$44,I207)),'[96]Kode Barang'!$H$2:$H$44),"")</f>
        <v>3</v>
      </c>
      <c r="I207" s="1011" t="s">
        <v>702</v>
      </c>
      <c r="J207" s="545"/>
      <c r="K207" s="483"/>
      <c r="L207" s="546">
        <v>10</v>
      </c>
      <c r="M207" s="540" t="s">
        <v>7</v>
      </c>
      <c r="N207" s="547">
        <v>26800</v>
      </c>
      <c r="O207" s="426">
        <f t="shared" si="18"/>
        <v>268000</v>
      </c>
      <c r="P207" s="426"/>
      <c r="Q207" s="426">
        <f t="shared" si="19"/>
        <v>268000</v>
      </c>
      <c r="R207" s="426">
        <f t="shared" si="20"/>
        <v>26800</v>
      </c>
      <c r="S207" s="427" t="s">
        <v>572</v>
      </c>
      <c r="T207" s="429" t="s">
        <v>986</v>
      </c>
      <c r="U207" s="444" t="s">
        <v>556</v>
      </c>
      <c r="V207" s="425" t="s">
        <v>555</v>
      </c>
      <c r="W207" s="482" t="s">
        <v>1103</v>
      </c>
      <c r="X207" s="448" t="s">
        <v>624</v>
      </c>
      <c r="Y207" s="429" t="s">
        <v>817</v>
      </c>
      <c r="Z207" s="429" t="s">
        <v>1148</v>
      </c>
      <c r="AA207" s="431" t="s">
        <v>60</v>
      </c>
      <c r="AC207" s="407"/>
    </row>
    <row r="208" spans="1:29" s="381" customFormat="1" ht="52.8" x14ac:dyDescent="0.25">
      <c r="A208" s="463"/>
      <c r="B208" s="980">
        <f>IFERROR(LOOKUP(2,1/ISNUMBER(SEARCH('[96]Kode Barang'!$I$2:$I$44,I208)),'[96]Kode Barang'!$B$2:$B$44),"")</f>
        <v>1</v>
      </c>
      <c r="C208" s="980">
        <f>IFERROR(LOOKUP(2,1/ISNUMBER(SEARCH('[96]Kode Barang'!$I$2:$I$44,I208)),'[96]Kode Barang'!$C$2:$C$44),"")</f>
        <v>1</v>
      </c>
      <c r="D208" s="980">
        <f>IFERROR(LOOKUP(2,1/ISNUMBER(SEARCH('[96]Kode Barang'!$I$2:$I$44,I208)),'[96]Kode Barang'!$D$2:$D$44),"")</f>
        <v>7</v>
      </c>
      <c r="E208" s="980">
        <f>IFERROR(LOOKUP(2,1/ISNUMBER(SEARCH('[96]Kode Barang'!$I$2:$I$44,I208)),'[96]Kode Barang'!$E$2:$E$44),"")</f>
        <v>1</v>
      </c>
      <c r="F208" s="980">
        <f>IFERROR(LOOKUP(2,1/ISNUMBER(SEARCH('[96]Kode Barang'!$I$2:$I$44,I208)),'[96]Kode Barang'!$F$2:$F$44),"")</f>
        <v>3</v>
      </c>
      <c r="G208" s="980">
        <f>IFERROR(LOOKUP(2,1/ISNUMBER(SEARCH('[96]Kode Barang'!$I$2:$I$44,I208)),'[96]Kode Barang'!$G$2:$G$44),"")</f>
        <v>1</v>
      </c>
      <c r="H208" s="980">
        <f>IFERROR(LOOKUP(2,1/ISNUMBER(SEARCH('[96]Kode Barang'!$I$2:$I$44,I208)),'[96]Kode Barang'!$H$2:$H$44),"")</f>
        <v>6</v>
      </c>
      <c r="I208" s="1011" t="s">
        <v>3</v>
      </c>
      <c r="J208" s="545"/>
      <c r="K208" s="483"/>
      <c r="L208" s="546">
        <v>44</v>
      </c>
      <c r="M208" s="540" t="s">
        <v>18</v>
      </c>
      <c r="N208" s="547">
        <v>4400</v>
      </c>
      <c r="O208" s="426">
        <f t="shared" si="18"/>
        <v>193600</v>
      </c>
      <c r="P208" s="426"/>
      <c r="Q208" s="426">
        <f t="shared" si="19"/>
        <v>193600</v>
      </c>
      <c r="R208" s="426">
        <f t="shared" si="20"/>
        <v>4400</v>
      </c>
      <c r="S208" s="427" t="s">
        <v>572</v>
      </c>
      <c r="T208" s="429" t="s">
        <v>986</v>
      </c>
      <c r="U208" s="444" t="s">
        <v>556</v>
      </c>
      <c r="V208" s="425" t="s">
        <v>555</v>
      </c>
      <c r="W208" s="482" t="s">
        <v>1103</v>
      </c>
      <c r="X208" s="448" t="s">
        <v>624</v>
      </c>
      <c r="Y208" s="429" t="s">
        <v>817</v>
      </c>
      <c r="Z208" s="429" t="s">
        <v>1148</v>
      </c>
      <c r="AA208" s="431" t="s">
        <v>60</v>
      </c>
      <c r="AC208" s="407"/>
    </row>
    <row r="209" spans="1:29" s="381" customFormat="1" ht="52.8" x14ac:dyDescent="0.25">
      <c r="A209" s="463"/>
      <c r="B209" s="980">
        <f>IFERROR(LOOKUP(2,1/ISNUMBER(SEARCH('[96]Kode Barang'!$I$2:$I$44,I209)),'[96]Kode Barang'!$B$2:$B$44),"")</f>
        <v>1</v>
      </c>
      <c r="C209" s="980">
        <f>IFERROR(LOOKUP(2,1/ISNUMBER(SEARCH('[96]Kode Barang'!$I$2:$I$44,I209)),'[96]Kode Barang'!$C$2:$C$44),"")</f>
        <v>1</v>
      </c>
      <c r="D209" s="980">
        <f>IFERROR(LOOKUP(2,1/ISNUMBER(SEARCH('[96]Kode Barang'!$I$2:$I$44,I209)),'[96]Kode Barang'!$D$2:$D$44),"")</f>
        <v>7</v>
      </c>
      <c r="E209" s="980">
        <f>IFERROR(LOOKUP(2,1/ISNUMBER(SEARCH('[96]Kode Barang'!$I$2:$I$44,I209)),'[96]Kode Barang'!$E$2:$E$44),"")</f>
        <v>1</v>
      </c>
      <c r="F209" s="980">
        <f>IFERROR(LOOKUP(2,1/ISNUMBER(SEARCH('[96]Kode Barang'!$I$2:$I$44,I209)),'[96]Kode Barang'!$F$2:$F$44),"")</f>
        <v>3</v>
      </c>
      <c r="G209" s="980">
        <f>IFERROR(LOOKUP(2,1/ISNUMBER(SEARCH('[96]Kode Barang'!$I$2:$I$44,I209)),'[96]Kode Barang'!$G$2:$G$44),"")</f>
        <v>1</v>
      </c>
      <c r="H209" s="980">
        <f>IFERROR(LOOKUP(2,1/ISNUMBER(SEARCH('[96]Kode Barang'!$I$2:$I$44,I209)),'[96]Kode Barang'!$H$2:$H$44),"")</f>
        <v>6</v>
      </c>
      <c r="I209" s="1011" t="s">
        <v>884</v>
      </c>
      <c r="J209" s="545"/>
      <c r="K209" s="483"/>
      <c r="L209" s="546">
        <v>50</v>
      </c>
      <c r="M209" s="540" t="s">
        <v>18</v>
      </c>
      <c r="N209" s="547">
        <v>2400</v>
      </c>
      <c r="O209" s="426">
        <f t="shared" si="18"/>
        <v>120000</v>
      </c>
      <c r="P209" s="426"/>
      <c r="Q209" s="426">
        <f t="shared" si="19"/>
        <v>120000</v>
      </c>
      <c r="R209" s="426">
        <f t="shared" si="20"/>
        <v>2400</v>
      </c>
      <c r="S209" s="427" t="s">
        <v>572</v>
      </c>
      <c r="T209" s="429" t="s">
        <v>986</v>
      </c>
      <c r="U209" s="444" t="s">
        <v>556</v>
      </c>
      <c r="V209" s="425" t="s">
        <v>555</v>
      </c>
      <c r="W209" s="482" t="s">
        <v>1103</v>
      </c>
      <c r="X209" s="448" t="s">
        <v>624</v>
      </c>
      <c r="Y209" s="429" t="s">
        <v>817</v>
      </c>
      <c r="Z209" s="429" t="s">
        <v>1148</v>
      </c>
      <c r="AA209" s="431" t="s">
        <v>60</v>
      </c>
      <c r="AC209" s="407"/>
    </row>
    <row r="210" spans="1:29" s="381" customFormat="1" ht="52.8" x14ac:dyDescent="0.25">
      <c r="A210" s="463"/>
      <c r="B210" s="980">
        <f>IFERROR(LOOKUP(2,1/ISNUMBER(SEARCH('[96]Kode Barang'!$I$2:$I$44,I210)),'[96]Kode Barang'!$B$2:$B$44),"")</f>
        <v>1</v>
      </c>
      <c r="C210" s="980">
        <f>IFERROR(LOOKUP(2,1/ISNUMBER(SEARCH('[96]Kode Barang'!$I$2:$I$44,I210)),'[96]Kode Barang'!$C$2:$C$44),"")</f>
        <v>1</v>
      </c>
      <c r="D210" s="980">
        <f>IFERROR(LOOKUP(2,1/ISNUMBER(SEARCH('[96]Kode Barang'!$I$2:$I$44,I210)),'[96]Kode Barang'!$D$2:$D$44),"")</f>
        <v>7</v>
      </c>
      <c r="E210" s="980">
        <f>IFERROR(LOOKUP(2,1/ISNUMBER(SEARCH('[96]Kode Barang'!$I$2:$I$44,I210)),'[96]Kode Barang'!$E$2:$E$44),"")</f>
        <v>1</v>
      </c>
      <c r="F210" s="980">
        <f>IFERROR(LOOKUP(2,1/ISNUMBER(SEARCH('[96]Kode Barang'!$I$2:$I$44,I210)),'[96]Kode Barang'!$F$2:$F$44),"")</f>
        <v>3</v>
      </c>
      <c r="G210" s="980">
        <f>IFERROR(LOOKUP(2,1/ISNUMBER(SEARCH('[96]Kode Barang'!$I$2:$I$44,I210)),'[96]Kode Barang'!$G$2:$G$44),"")</f>
        <v>1</v>
      </c>
      <c r="H210" s="980">
        <f>IFERROR(LOOKUP(2,1/ISNUMBER(SEARCH('[96]Kode Barang'!$I$2:$I$44,I210)),'[96]Kode Barang'!$H$2:$H$44),"")</f>
        <v>11</v>
      </c>
      <c r="I210" s="1011" t="s">
        <v>902</v>
      </c>
      <c r="J210" s="545"/>
      <c r="K210" s="483"/>
      <c r="L210" s="546">
        <v>30</v>
      </c>
      <c r="M210" s="540" t="s">
        <v>7</v>
      </c>
      <c r="N210" s="547">
        <v>13600</v>
      </c>
      <c r="O210" s="426">
        <f t="shared" si="18"/>
        <v>408000</v>
      </c>
      <c r="P210" s="426"/>
      <c r="Q210" s="426">
        <f t="shared" si="19"/>
        <v>408000</v>
      </c>
      <c r="R210" s="426">
        <f t="shared" si="20"/>
        <v>13600</v>
      </c>
      <c r="S210" s="427" t="s">
        <v>572</v>
      </c>
      <c r="T210" s="429" t="s">
        <v>986</v>
      </c>
      <c r="U210" s="444" t="s">
        <v>556</v>
      </c>
      <c r="V210" s="425" t="s">
        <v>555</v>
      </c>
      <c r="W210" s="482" t="s">
        <v>1103</v>
      </c>
      <c r="X210" s="448" t="s">
        <v>624</v>
      </c>
      <c r="Y210" s="429" t="s">
        <v>817</v>
      </c>
      <c r="Z210" s="429" t="s">
        <v>1148</v>
      </c>
      <c r="AA210" s="431" t="s">
        <v>60</v>
      </c>
      <c r="AC210" s="407"/>
    </row>
    <row r="211" spans="1:29" s="381" customFormat="1" ht="26.4" x14ac:dyDescent="0.25">
      <c r="A211" s="463"/>
      <c r="B211" s="980">
        <f>IFERROR(LOOKUP(2,1/ISNUMBER(SEARCH('[96]Kode Barang'!$I$2:$I$44,I211)),'[96]Kode Barang'!$B$2:$B$44),"")</f>
        <v>1</v>
      </c>
      <c r="C211" s="980">
        <f>IFERROR(LOOKUP(2,1/ISNUMBER(SEARCH('[96]Kode Barang'!$I$2:$I$44,I211)),'[96]Kode Barang'!$C$2:$C$44),"")</f>
        <v>1</v>
      </c>
      <c r="D211" s="980">
        <f>IFERROR(LOOKUP(2,1/ISNUMBER(SEARCH('[96]Kode Barang'!$I$2:$I$44,I211)),'[96]Kode Barang'!$D$2:$D$44),"")</f>
        <v>7</v>
      </c>
      <c r="E211" s="980">
        <f>IFERROR(LOOKUP(2,1/ISNUMBER(SEARCH('[96]Kode Barang'!$I$2:$I$44,I211)),'[96]Kode Barang'!$E$2:$E$44),"")</f>
        <v>1</v>
      </c>
      <c r="F211" s="980">
        <f>IFERROR(LOOKUP(2,1/ISNUMBER(SEARCH('[96]Kode Barang'!$I$2:$I$44,I211)),'[96]Kode Barang'!$F$2:$F$44),"")</f>
        <v>3</v>
      </c>
      <c r="G211" s="980">
        <f>IFERROR(LOOKUP(2,1/ISNUMBER(SEARCH('[96]Kode Barang'!$I$2:$I$44,I211)),'[96]Kode Barang'!$G$2:$G$44),"")</f>
        <v>1</v>
      </c>
      <c r="H211" s="980">
        <f>IFERROR(LOOKUP(2,1/ISNUMBER(SEARCH('[96]Kode Barang'!$I$2:$I$44,I211)),'[96]Kode Barang'!$H$2:$H$44),"")</f>
        <v>8</v>
      </c>
      <c r="I211" s="1011" t="s">
        <v>74</v>
      </c>
      <c r="J211" s="545"/>
      <c r="K211" s="483"/>
      <c r="L211" s="546">
        <v>2</v>
      </c>
      <c r="M211" s="540" t="s">
        <v>18</v>
      </c>
      <c r="N211" s="547">
        <v>21200</v>
      </c>
      <c r="O211" s="426">
        <f t="shared" ref="O211:O227" si="21">L211*N211</f>
        <v>42400</v>
      </c>
      <c r="P211" s="426">
        <v>0</v>
      </c>
      <c r="Q211" s="426">
        <f t="shared" ref="Q211:Q227" si="22">O211+P211</f>
        <v>42400</v>
      </c>
      <c r="R211" s="426">
        <f t="shared" ref="R211:R227" si="23">Q211/L211</f>
        <v>21200</v>
      </c>
      <c r="S211" s="427" t="s">
        <v>1037</v>
      </c>
      <c r="T211" s="429" t="s">
        <v>66</v>
      </c>
      <c r="U211" s="444" t="s">
        <v>556</v>
      </c>
      <c r="V211" s="425" t="s">
        <v>555</v>
      </c>
      <c r="W211" s="482" t="s">
        <v>1105</v>
      </c>
      <c r="X211" s="448" t="s">
        <v>624</v>
      </c>
      <c r="Y211" s="429" t="s">
        <v>817</v>
      </c>
      <c r="Z211" s="429" t="s">
        <v>1149</v>
      </c>
      <c r="AA211" s="431" t="s">
        <v>60</v>
      </c>
      <c r="AC211" s="407"/>
    </row>
    <row r="212" spans="1:29" s="381" customFormat="1" ht="26.4" x14ac:dyDescent="0.25">
      <c r="A212" s="463"/>
      <c r="B212" s="980">
        <f>IFERROR(LOOKUP(2,1/ISNUMBER(SEARCH('[96]Kode Barang'!$I$2:$I$44,I212)),'[96]Kode Barang'!$B$2:$B$44),"")</f>
        <v>1</v>
      </c>
      <c r="C212" s="980">
        <f>IFERROR(LOOKUP(2,1/ISNUMBER(SEARCH('[96]Kode Barang'!$I$2:$I$44,I212)),'[96]Kode Barang'!$C$2:$C$44),"")</f>
        <v>1</v>
      </c>
      <c r="D212" s="980">
        <f>IFERROR(LOOKUP(2,1/ISNUMBER(SEARCH('[96]Kode Barang'!$I$2:$I$44,I212)),'[96]Kode Barang'!$D$2:$D$44),"")</f>
        <v>7</v>
      </c>
      <c r="E212" s="980">
        <f>IFERROR(LOOKUP(2,1/ISNUMBER(SEARCH('[96]Kode Barang'!$I$2:$I$44,I212)),'[96]Kode Barang'!$E$2:$E$44),"")</f>
        <v>1</v>
      </c>
      <c r="F212" s="980">
        <f>IFERROR(LOOKUP(2,1/ISNUMBER(SEARCH('[96]Kode Barang'!$I$2:$I$44,I212)),'[96]Kode Barang'!$F$2:$F$44),"")</f>
        <v>3</v>
      </c>
      <c r="G212" s="980">
        <f>IFERROR(LOOKUP(2,1/ISNUMBER(SEARCH('[96]Kode Barang'!$I$2:$I$44,I212)),'[96]Kode Barang'!$G$2:$G$44),"")</f>
        <v>1</v>
      </c>
      <c r="H212" s="980">
        <f>IFERROR(LOOKUP(2,1/ISNUMBER(SEARCH('[96]Kode Barang'!$I$2:$I$44,I212)),'[96]Kode Barang'!$H$2:$H$44),"")</f>
        <v>10</v>
      </c>
      <c r="I212" s="1011" t="s">
        <v>904</v>
      </c>
      <c r="J212" s="545"/>
      <c r="K212" s="483"/>
      <c r="L212" s="546">
        <v>2</v>
      </c>
      <c r="M212" s="540" t="s">
        <v>18</v>
      </c>
      <c r="N212" s="547">
        <v>23600</v>
      </c>
      <c r="O212" s="426">
        <f t="shared" si="21"/>
        <v>47200</v>
      </c>
      <c r="P212" s="426">
        <v>0</v>
      </c>
      <c r="Q212" s="426">
        <f t="shared" si="22"/>
        <v>47200</v>
      </c>
      <c r="R212" s="426">
        <f t="shared" si="23"/>
        <v>23600</v>
      </c>
      <c r="S212" s="427" t="s">
        <v>1037</v>
      </c>
      <c r="T212" s="429" t="s">
        <v>66</v>
      </c>
      <c r="U212" s="444" t="s">
        <v>556</v>
      </c>
      <c r="V212" s="425" t="s">
        <v>555</v>
      </c>
      <c r="W212" s="482" t="s">
        <v>1106</v>
      </c>
      <c r="X212" s="448" t="s">
        <v>624</v>
      </c>
      <c r="Y212" s="429" t="s">
        <v>817</v>
      </c>
      <c r="Z212" s="429" t="s">
        <v>1149</v>
      </c>
      <c r="AA212" s="431" t="s">
        <v>60</v>
      </c>
      <c r="AC212" s="407"/>
    </row>
    <row r="213" spans="1:29" s="381" customFormat="1" ht="26.4" x14ac:dyDescent="0.25">
      <c r="A213" s="463"/>
      <c r="B213" s="980">
        <f>IFERROR(LOOKUP(2,1/ISNUMBER(SEARCH('[96]Kode Barang'!$I$2:$I$44,I213)),'[96]Kode Barang'!$B$2:$B$44),"")</f>
        <v>1</v>
      </c>
      <c r="C213" s="980">
        <f>IFERROR(LOOKUP(2,1/ISNUMBER(SEARCH('[96]Kode Barang'!$I$2:$I$44,I213)),'[96]Kode Barang'!$C$2:$C$44),"")</f>
        <v>1</v>
      </c>
      <c r="D213" s="980">
        <f>IFERROR(LOOKUP(2,1/ISNUMBER(SEARCH('[96]Kode Barang'!$I$2:$I$44,I213)),'[96]Kode Barang'!$D$2:$D$44),"")</f>
        <v>7</v>
      </c>
      <c r="E213" s="980">
        <f>IFERROR(LOOKUP(2,1/ISNUMBER(SEARCH('[96]Kode Barang'!$I$2:$I$44,I213)),'[96]Kode Barang'!$E$2:$E$44),"")</f>
        <v>1</v>
      </c>
      <c r="F213" s="980">
        <f>IFERROR(LOOKUP(2,1/ISNUMBER(SEARCH('[96]Kode Barang'!$I$2:$I$44,I213)),'[96]Kode Barang'!$F$2:$F$44),"")</f>
        <v>3</v>
      </c>
      <c r="G213" s="980">
        <f>IFERROR(LOOKUP(2,1/ISNUMBER(SEARCH('[96]Kode Barang'!$I$2:$I$44,I213)),'[96]Kode Barang'!$G$2:$G$44),"")</f>
        <v>1</v>
      </c>
      <c r="H213" s="980">
        <f>IFERROR(LOOKUP(2,1/ISNUMBER(SEARCH('[96]Kode Barang'!$I$2:$I$44,I213)),'[96]Kode Barang'!$H$2:$H$44),"")</f>
        <v>10</v>
      </c>
      <c r="I213" s="1011" t="s">
        <v>1101</v>
      </c>
      <c r="J213" s="545"/>
      <c r="K213" s="483"/>
      <c r="L213" s="546">
        <v>2</v>
      </c>
      <c r="M213" s="540" t="s">
        <v>18</v>
      </c>
      <c r="N213" s="547">
        <v>28900</v>
      </c>
      <c r="O213" s="426">
        <f t="shared" si="21"/>
        <v>57800</v>
      </c>
      <c r="P213" s="426">
        <v>0</v>
      </c>
      <c r="Q213" s="426">
        <f t="shared" si="22"/>
        <v>57800</v>
      </c>
      <c r="R213" s="426">
        <f t="shared" si="23"/>
        <v>28900</v>
      </c>
      <c r="S213" s="427" t="s">
        <v>1037</v>
      </c>
      <c r="T213" s="429" t="s">
        <v>66</v>
      </c>
      <c r="U213" s="444" t="s">
        <v>556</v>
      </c>
      <c r="V213" s="425" t="s">
        <v>555</v>
      </c>
      <c r="W213" s="482" t="s">
        <v>1107</v>
      </c>
      <c r="X213" s="448" t="s">
        <v>624</v>
      </c>
      <c r="Y213" s="429" t="s">
        <v>817</v>
      </c>
      <c r="Z213" s="429" t="s">
        <v>1149</v>
      </c>
      <c r="AA213" s="431" t="s">
        <v>60</v>
      </c>
      <c r="AC213" s="407"/>
    </row>
    <row r="214" spans="1:29" s="381" customFormat="1" ht="26.4" x14ac:dyDescent="0.25">
      <c r="A214" s="463"/>
      <c r="B214" s="980">
        <f>IFERROR(LOOKUP(2,1/ISNUMBER(SEARCH('[96]Kode Barang'!$I$2:$I$44,I214)),'[96]Kode Barang'!$B$2:$B$44),"")</f>
        <v>1</v>
      </c>
      <c r="C214" s="980">
        <f>IFERROR(LOOKUP(2,1/ISNUMBER(SEARCH('[96]Kode Barang'!$I$2:$I$44,I214)),'[96]Kode Barang'!$C$2:$C$44),"")</f>
        <v>1</v>
      </c>
      <c r="D214" s="980">
        <f>IFERROR(LOOKUP(2,1/ISNUMBER(SEARCH('[96]Kode Barang'!$I$2:$I$44,I214)),'[96]Kode Barang'!$D$2:$D$44),"")</f>
        <v>7</v>
      </c>
      <c r="E214" s="980">
        <f>IFERROR(LOOKUP(2,1/ISNUMBER(SEARCH('[96]Kode Barang'!$I$2:$I$44,I214)),'[96]Kode Barang'!$E$2:$E$44),"")</f>
        <v>1</v>
      </c>
      <c r="F214" s="980">
        <f>IFERROR(LOOKUP(2,1/ISNUMBER(SEARCH('[96]Kode Barang'!$I$2:$I$44,I214)),'[96]Kode Barang'!$F$2:$F$44),"")</f>
        <v>3</v>
      </c>
      <c r="G214" s="980">
        <f>IFERROR(LOOKUP(2,1/ISNUMBER(SEARCH('[96]Kode Barang'!$I$2:$I$44,I214)),'[96]Kode Barang'!$G$2:$G$44),"")</f>
        <v>1</v>
      </c>
      <c r="H214" s="980">
        <f>IFERROR(LOOKUP(2,1/ISNUMBER(SEARCH('[96]Kode Barang'!$I$2:$I$44,I214)),'[96]Kode Barang'!$H$2:$H$44),"")</f>
        <v>6</v>
      </c>
      <c r="I214" s="1011" t="s">
        <v>889</v>
      </c>
      <c r="J214" s="545"/>
      <c r="K214" s="483"/>
      <c r="L214" s="546">
        <v>42</v>
      </c>
      <c r="M214" s="540" t="s">
        <v>18</v>
      </c>
      <c r="N214" s="547">
        <v>6000</v>
      </c>
      <c r="O214" s="426">
        <f t="shared" si="21"/>
        <v>252000</v>
      </c>
      <c r="P214" s="426">
        <v>0</v>
      </c>
      <c r="Q214" s="426">
        <f t="shared" si="22"/>
        <v>252000</v>
      </c>
      <c r="R214" s="426">
        <f t="shared" si="23"/>
        <v>6000</v>
      </c>
      <c r="S214" s="427" t="s">
        <v>1037</v>
      </c>
      <c r="T214" s="429" t="s">
        <v>66</v>
      </c>
      <c r="U214" s="444" t="s">
        <v>556</v>
      </c>
      <c r="V214" s="425" t="s">
        <v>555</v>
      </c>
      <c r="W214" s="482" t="s">
        <v>1108</v>
      </c>
      <c r="X214" s="448" t="s">
        <v>624</v>
      </c>
      <c r="Y214" s="429" t="s">
        <v>817</v>
      </c>
      <c r="Z214" s="429" t="s">
        <v>1149</v>
      </c>
      <c r="AA214" s="431" t="s">
        <v>60</v>
      </c>
      <c r="AC214" s="407"/>
    </row>
    <row r="215" spans="1:29" s="381" customFormat="1" ht="26.4" x14ac:dyDescent="0.25">
      <c r="A215" s="463"/>
      <c r="B215" s="980">
        <f>IFERROR(LOOKUP(2,1/ISNUMBER(SEARCH('[96]Kode Barang'!$I$2:$I$44,I215)),'[96]Kode Barang'!$B$2:$B$44),"")</f>
        <v>1</v>
      </c>
      <c r="C215" s="980">
        <f>IFERROR(LOOKUP(2,1/ISNUMBER(SEARCH('[96]Kode Barang'!$I$2:$I$44,I215)),'[96]Kode Barang'!$C$2:$C$44),"")</f>
        <v>1</v>
      </c>
      <c r="D215" s="980">
        <f>IFERROR(LOOKUP(2,1/ISNUMBER(SEARCH('[96]Kode Barang'!$I$2:$I$44,I215)),'[96]Kode Barang'!$D$2:$D$44),"")</f>
        <v>7</v>
      </c>
      <c r="E215" s="980">
        <f>IFERROR(LOOKUP(2,1/ISNUMBER(SEARCH('[96]Kode Barang'!$I$2:$I$44,I215)),'[96]Kode Barang'!$E$2:$E$44),"")</f>
        <v>1</v>
      </c>
      <c r="F215" s="980">
        <f>IFERROR(LOOKUP(2,1/ISNUMBER(SEARCH('[96]Kode Barang'!$I$2:$I$44,I215)),'[96]Kode Barang'!$F$2:$F$44),"")</f>
        <v>3</v>
      </c>
      <c r="G215" s="980">
        <f>IFERROR(LOOKUP(2,1/ISNUMBER(SEARCH('[96]Kode Barang'!$I$2:$I$44,I215)),'[96]Kode Barang'!$G$2:$G$44),"")</f>
        <v>1</v>
      </c>
      <c r="H215" s="980">
        <f>IFERROR(LOOKUP(2,1/ISNUMBER(SEARCH('[96]Kode Barang'!$I$2:$I$44,I215)),'[96]Kode Barang'!$H$2:$H$44),"")</f>
        <v>6</v>
      </c>
      <c r="I215" s="1010" t="s">
        <v>884</v>
      </c>
      <c r="J215" s="545"/>
      <c r="K215" s="483"/>
      <c r="L215" s="546">
        <v>44</v>
      </c>
      <c r="M215" s="540" t="s">
        <v>18</v>
      </c>
      <c r="N215" s="547">
        <v>3600</v>
      </c>
      <c r="O215" s="426">
        <f t="shared" si="21"/>
        <v>158400</v>
      </c>
      <c r="P215" s="426">
        <v>0</v>
      </c>
      <c r="Q215" s="426">
        <f t="shared" si="22"/>
        <v>158400</v>
      </c>
      <c r="R215" s="426">
        <f t="shared" si="23"/>
        <v>3600</v>
      </c>
      <c r="S215" s="427" t="s">
        <v>1037</v>
      </c>
      <c r="T215" s="429" t="s">
        <v>66</v>
      </c>
      <c r="U215" s="444" t="s">
        <v>556</v>
      </c>
      <c r="V215" s="425" t="s">
        <v>555</v>
      </c>
      <c r="W215" s="482" t="s">
        <v>1109</v>
      </c>
      <c r="X215" s="448" t="s">
        <v>624</v>
      </c>
      <c r="Y215" s="429" t="s">
        <v>817</v>
      </c>
      <c r="Z215" s="429" t="s">
        <v>1149</v>
      </c>
      <c r="AA215" s="431" t="s">
        <v>60</v>
      </c>
      <c r="AC215" s="407"/>
    </row>
    <row r="216" spans="1:29" s="381" customFormat="1" ht="26.4" x14ac:dyDescent="0.25">
      <c r="A216" s="463"/>
      <c r="B216" s="980">
        <f>IFERROR(LOOKUP(2,1/ISNUMBER(SEARCH('[96]Kode Barang'!$I$2:$I$44,I216)),'[96]Kode Barang'!$B$2:$B$44),"")</f>
        <v>1</v>
      </c>
      <c r="C216" s="980">
        <f>IFERROR(LOOKUP(2,1/ISNUMBER(SEARCH('[96]Kode Barang'!$I$2:$I$44,I216)),'[96]Kode Barang'!$C$2:$C$44),"")</f>
        <v>1</v>
      </c>
      <c r="D216" s="980">
        <f>IFERROR(LOOKUP(2,1/ISNUMBER(SEARCH('[96]Kode Barang'!$I$2:$I$44,I216)),'[96]Kode Barang'!$D$2:$D$44),"")</f>
        <v>7</v>
      </c>
      <c r="E216" s="980">
        <f>IFERROR(LOOKUP(2,1/ISNUMBER(SEARCH('[96]Kode Barang'!$I$2:$I$44,I216)),'[96]Kode Barang'!$E$2:$E$44),"")</f>
        <v>1</v>
      </c>
      <c r="F216" s="980">
        <f>IFERROR(LOOKUP(2,1/ISNUMBER(SEARCH('[96]Kode Barang'!$I$2:$I$44,I216)),'[96]Kode Barang'!$F$2:$F$44),"")</f>
        <v>3</v>
      </c>
      <c r="G216" s="980">
        <f>IFERROR(LOOKUP(2,1/ISNUMBER(SEARCH('[96]Kode Barang'!$I$2:$I$44,I216)),'[96]Kode Barang'!$G$2:$G$44),"")</f>
        <v>1</v>
      </c>
      <c r="H216" s="980">
        <f>IFERROR(LOOKUP(2,1/ISNUMBER(SEARCH('[96]Kode Barang'!$I$2:$I$44,I216)),'[96]Kode Barang'!$H$2:$H$44),"")</f>
        <v>6</v>
      </c>
      <c r="I216" s="1011" t="s">
        <v>886</v>
      </c>
      <c r="J216" s="545"/>
      <c r="K216" s="483"/>
      <c r="L216" s="546">
        <v>38</v>
      </c>
      <c r="M216" s="540" t="s">
        <v>18</v>
      </c>
      <c r="N216" s="547">
        <v>10400</v>
      </c>
      <c r="O216" s="426">
        <f t="shared" si="21"/>
        <v>395200</v>
      </c>
      <c r="P216" s="426">
        <v>0</v>
      </c>
      <c r="Q216" s="426">
        <f t="shared" si="22"/>
        <v>395200</v>
      </c>
      <c r="R216" s="426">
        <f t="shared" si="23"/>
        <v>10400</v>
      </c>
      <c r="S216" s="427" t="s">
        <v>1037</v>
      </c>
      <c r="T216" s="429" t="s">
        <v>66</v>
      </c>
      <c r="U216" s="444" t="s">
        <v>556</v>
      </c>
      <c r="V216" s="425" t="s">
        <v>555</v>
      </c>
      <c r="W216" s="482" t="s">
        <v>1110</v>
      </c>
      <c r="X216" s="448" t="s">
        <v>624</v>
      </c>
      <c r="Y216" s="429" t="s">
        <v>817</v>
      </c>
      <c r="Z216" s="429" t="s">
        <v>1149</v>
      </c>
      <c r="AA216" s="431" t="s">
        <v>60</v>
      </c>
      <c r="AC216" s="407"/>
    </row>
    <row r="217" spans="1:29" s="381" customFormat="1" ht="26.4" x14ac:dyDescent="0.25">
      <c r="A217" s="463"/>
      <c r="B217" s="980">
        <f>IFERROR(LOOKUP(2,1/ISNUMBER(SEARCH('[96]Kode Barang'!$I$2:$I$44,I217)),'[96]Kode Barang'!$B$2:$B$44),"")</f>
        <v>1</v>
      </c>
      <c r="C217" s="980">
        <f>IFERROR(LOOKUP(2,1/ISNUMBER(SEARCH('[96]Kode Barang'!$I$2:$I$44,I217)),'[96]Kode Barang'!$C$2:$C$44),"")</f>
        <v>1</v>
      </c>
      <c r="D217" s="980">
        <f>IFERROR(LOOKUP(2,1/ISNUMBER(SEARCH('[96]Kode Barang'!$I$2:$I$44,I217)),'[96]Kode Barang'!$D$2:$D$44),"")</f>
        <v>7</v>
      </c>
      <c r="E217" s="980">
        <f>IFERROR(LOOKUP(2,1/ISNUMBER(SEARCH('[96]Kode Barang'!$I$2:$I$44,I217)),'[96]Kode Barang'!$E$2:$E$44),"")</f>
        <v>1</v>
      </c>
      <c r="F217" s="980">
        <f>IFERROR(LOOKUP(2,1/ISNUMBER(SEARCH('[96]Kode Barang'!$I$2:$I$44,I217)),'[96]Kode Barang'!$F$2:$F$44),"")</f>
        <v>3</v>
      </c>
      <c r="G217" s="980">
        <f>IFERROR(LOOKUP(2,1/ISNUMBER(SEARCH('[96]Kode Barang'!$I$2:$I$44,I217)),'[96]Kode Barang'!$G$2:$G$44),"")</f>
        <v>1</v>
      </c>
      <c r="H217" s="980">
        <f>IFERROR(LOOKUP(2,1/ISNUMBER(SEARCH('[96]Kode Barang'!$I$2:$I$44,I217)),'[96]Kode Barang'!$H$2:$H$44),"")</f>
        <v>6</v>
      </c>
      <c r="I217" s="1010" t="s">
        <v>932</v>
      </c>
      <c r="J217" s="545"/>
      <c r="K217" s="483"/>
      <c r="L217" s="546">
        <v>31</v>
      </c>
      <c r="M217" s="540" t="s">
        <v>18</v>
      </c>
      <c r="N217" s="547">
        <v>17700</v>
      </c>
      <c r="O217" s="426">
        <f t="shared" si="21"/>
        <v>548700</v>
      </c>
      <c r="P217" s="426">
        <v>0</v>
      </c>
      <c r="Q217" s="426">
        <f t="shared" si="22"/>
        <v>548700</v>
      </c>
      <c r="R217" s="426">
        <f t="shared" si="23"/>
        <v>17700</v>
      </c>
      <c r="S217" s="427" t="s">
        <v>1037</v>
      </c>
      <c r="T217" s="429" t="s">
        <v>66</v>
      </c>
      <c r="U217" s="444" t="s">
        <v>556</v>
      </c>
      <c r="V217" s="425" t="s">
        <v>555</v>
      </c>
      <c r="W217" s="482" t="s">
        <v>1111</v>
      </c>
      <c r="X217" s="448" t="s">
        <v>624</v>
      </c>
      <c r="Y217" s="429" t="s">
        <v>817</v>
      </c>
      <c r="Z217" s="429" t="s">
        <v>1149</v>
      </c>
      <c r="AA217" s="431" t="s">
        <v>60</v>
      </c>
      <c r="AC217" s="407"/>
    </row>
    <row r="218" spans="1:29" s="381" customFormat="1" ht="26.4" x14ac:dyDescent="0.25">
      <c r="A218" s="463"/>
      <c r="B218" s="980">
        <f>IFERROR(LOOKUP(2,1/ISNUMBER(SEARCH('[96]Kode Barang'!$I$2:$I$44,I218)),'[96]Kode Barang'!$B$2:$B$44),"")</f>
        <v>1</v>
      </c>
      <c r="C218" s="980">
        <f>IFERROR(LOOKUP(2,1/ISNUMBER(SEARCH('[96]Kode Barang'!$I$2:$I$44,I218)),'[96]Kode Barang'!$C$2:$C$44),"")</f>
        <v>1</v>
      </c>
      <c r="D218" s="980">
        <f>IFERROR(LOOKUP(2,1/ISNUMBER(SEARCH('[96]Kode Barang'!$I$2:$I$44,I218)),'[96]Kode Barang'!$D$2:$D$44),"")</f>
        <v>7</v>
      </c>
      <c r="E218" s="980">
        <f>IFERROR(LOOKUP(2,1/ISNUMBER(SEARCH('[96]Kode Barang'!$I$2:$I$44,I218)),'[96]Kode Barang'!$E$2:$E$44),"")</f>
        <v>1</v>
      </c>
      <c r="F218" s="980">
        <f>IFERROR(LOOKUP(2,1/ISNUMBER(SEARCH('[96]Kode Barang'!$I$2:$I$44,I218)),'[96]Kode Barang'!$F$2:$F$44),"")</f>
        <v>3</v>
      </c>
      <c r="G218" s="980">
        <f>IFERROR(LOOKUP(2,1/ISNUMBER(SEARCH('[96]Kode Barang'!$I$2:$I$44,I218)),'[96]Kode Barang'!$G$2:$G$44),"")</f>
        <v>1</v>
      </c>
      <c r="H218" s="980">
        <f>IFERROR(LOOKUP(2,1/ISNUMBER(SEARCH('[96]Kode Barang'!$I$2:$I$44,I218)),'[96]Kode Barang'!$H$2:$H$44),"")</f>
        <v>8</v>
      </c>
      <c r="I218" s="1011" t="s">
        <v>1102</v>
      </c>
      <c r="J218" s="545"/>
      <c r="K218" s="483"/>
      <c r="L218" s="546">
        <v>2</v>
      </c>
      <c r="M218" s="540" t="s">
        <v>18</v>
      </c>
      <c r="N218" s="547">
        <v>29500</v>
      </c>
      <c r="O218" s="426">
        <f t="shared" si="21"/>
        <v>59000</v>
      </c>
      <c r="P218" s="426">
        <v>0</v>
      </c>
      <c r="Q218" s="426">
        <f t="shared" si="22"/>
        <v>59000</v>
      </c>
      <c r="R218" s="426">
        <f t="shared" si="23"/>
        <v>29500</v>
      </c>
      <c r="S218" s="427" t="s">
        <v>1037</v>
      </c>
      <c r="T218" s="429" t="s">
        <v>66</v>
      </c>
      <c r="U218" s="444" t="s">
        <v>556</v>
      </c>
      <c r="V218" s="425" t="s">
        <v>555</v>
      </c>
      <c r="W218" s="482" t="s">
        <v>1112</v>
      </c>
      <c r="X218" s="448" t="s">
        <v>624</v>
      </c>
      <c r="Y218" s="429" t="s">
        <v>817</v>
      </c>
      <c r="Z218" s="429" t="s">
        <v>1149</v>
      </c>
      <c r="AA218" s="431" t="s">
        <v>60</v>
      </c>
      <c r="AC218" s="407"/>
    </row>
    <row r="219" spans="1:29" s="381" customFormat="1" ht="79.2" x14ac:dyDescent="0.25">
      <c r="A219" s="463"/>
      <c r="B219" s="980">
        <f>IFERROR(LOOKUP(2,1/ISNUMBER(SEARCH('[96]Kode Barang'!$I$2:$I$44,I219)),'[96]Kode Barang'!$B$2:$B$44),"")</f>
        <v>1</v>
      </c>
      <c r="C219" s="980">
        <f>IFERROR(LOOKUP(2,1/ISNUMBER(SEARCH('[96]Kode Barang'!$I$2:$I$44,I219)),'[96]Kode Barang'!$C$2:$C$44),"")</f>
        <v>1</v>
      </c>
      <c r="D219" s="980">
        <f>IFERROR(LOOKUP(2,1/ISNUMBER(SEARCH('[96]Kode Barang'!$I$2:$I$44,I219)),'[96]Kode Barang'!$D$2:$D$44),"")</f>
        <v>7</v>
      </c>
      <c r="E219" s="980">
        <f>IFERROR(LOOKUP(2,1/ISNUMBER(SEARCH('[96]Kode Barang'!$I$2:$I$44,I219)),'[96]Kode Barang'!$E$2:$E$44),"")</f>
        <v>1</v>
      </c>
      <c r="F219" s="980">
        <f>IFERROR(LOOKUP(2,1/ISNUMBER(SEARCH('[96]Kode Barang'!$I$2:$I$44,I219)),'[96]Kode Barang'!$F$2:$F$44),"")</f>
        <v>3</v>
      </c>
      <c r="G219" s="980">
        <f>IFERROR(LOOKUP(2,1/ISNUMBER(SEARCH('[96]Kode Barang'!$I$2:$I$44,I219)),'[96]Kode Barang'!$G$2:$G$44),"")</f>
        <v>1</v>
      </c>
      <c r="H219" s="980">
        <f>IFERROR(LOOKUP(2,1/ISNUMBER(SEARCH('[96]Kode Barang'!$I$2:$I$44,I219)),'[96]Kode Barang'!$H$2:$H$44),"")</f>
        <v>6</v>
      </c>
      <c r="I219" s="1011" t="s">
        <v>3</v>
      </c>
      <c r="J219" s="545"/>
      <c r="K219" s="483"/>
      <c r="L219" s="546">
        <v>81</v>
      </c>
      <c r="M219" s="540" t="s">
        <v>18</v>
      </c>
      <c r="N219" s="547">
        <v>6000</v>
      </c>
      <c r="O219" s="426">
        <f t="shared" si="21"/>
        <v>486000</v>
      </c>
      <c r="P219" s="426">
        <v>0</v>
      </c>
      <c r="Q219" s="426">
        <f t="shared" si="22"/>
        <v>486000</v>
      </c>
      <c r="R219" s="426">
        <f t="shared" si="23"/>
        <v>6000</v>
      </c>
      <c r="S219" s="427" t="s">
        <v>542</v>
      </c>
      <c r="T219" s="429" t="s">
        <v>1153</v>
      </c>
      <c r="U219" s="444" t="s">
        <v>556</v>
      </c>
      <c r="V219" s="425" t="s">
        <v>555</v>
      </c>
      <c r="W219" s="482" t="s">
        <v>1154</v>
      </c>
      <c r="X219" s="448" t="s">
        <v>624</v>
      </c>
      <c r="Y219" s="429" t="s">
        <v>594</v>
      </c>
      <c r="Z219" s="429" t="s">
        <v>1155</v>
      </c>
      <c r="AA219" s="431" t="s">
        <v>541</v>
      </c>
      <c r="AC219" s="407"/>
    </row>
    <row r="220" spans="1:29" s="381" customFormat="1" ht="79.2" x14ac:dyDescent="0.25">
      <c r="A220" s="463"/>
      <c r="B220" s="980">
        <f>IFERROR(LOOKUP(2,1/ISNUMBER(SEARCH('[96]Kode Barang'!$I$2:$I$44,I220)),'[96]Kode Barang'!$B$2:$B$44),"")</f>
        <v>1</v>
      </c>
      <c r="C220" s="980">
        <f>IFERROR(LOOKUP(2,1/ISNUMBER(SEARCH('[96]Kode Barang'!$I$2:$I$44,I220)),'[96]Kode Barang'!$C$2:$C$44),"")</f>
        <v>1</v>
      </c>
      <c r="D220" s="980">
        <f>IFERROR(LOOKUP(2,1/ISNUMBER(SEARCH('[96]Kode Barang'!$I$2:$I$44,I220)),'[96]Kode Barang'!$D$2:$D$44),"")</f>
        <v>7</v>
      </c>
      <c r="E220" s="980">
        <f>IFERROR(LOOKUP(2,1/ISNUMBER(SEARCH('[96]Kode Barang'!$I$2:$I$44,I220)),'[96]Kode Barang'!$E$2:$E$44),"")</f>
        <v>1</v>
      </c>
      <c r="F220" s="980">
        <f>IFERROR(LOOKUP(2,1/ISNUMBER(SEARCH('[96]Kode Barang'!$I$2:$I$44,I220)),'[96]Kode Barang'!$F$2:$F$44),"")</f>
        <v>3</v>
      </c>
      <c r="G220" s="980">
        <f>IFERROR(LOOKUP(2,1/ISNUMBER(SEARCH('[96]Kode Barang'!$I$2:$I$44,I220)),'[96]Kode Barang'!$G$2:$G$44),"")</f>
        <v>1</v>
      </c>
      <c r="H220" s="980">
        <f>IFERROR(LOOKUP(2,1/ISNUMBER(SEARCH('[96]Kode Barang'!$I$2:$I$44,I220)),'[96]Kode Barang'!$H$2:$H$44),"")</f>
        <v>6</v>
      </c>
      <c r="I220" s="1011" t="s">
        <v>884</v>
      </c>
      <c r="J220" s="545"/>
      <c r="K220" s="483"/>
      <c r="L220" s="546">
        <v>48</v>
      </c>
      <c r="M220" s="540" t="s">
        <v>18</v>
      </c>
      <c r="N220" s="547">
        <v>3600</v>
      </c>
      <c r="O220" s="426">
        <f t="shared" si="21"/>
        <v>172800</v>
      </c>
      <c r="P220" s="426">
        <v>0</v>
      </c>
      <c r="Q220" s="426">
        <f t="shared" si="22"/>
        <v>172800</v>
      </c>
      <c r="R220" s="426">
        <f t="shared" si="23"/>
        <v>3600</v>
      </c>
      <c r="S220" s="427" t="s">
        <v>542</v>
      </c>
      <c r="T220" s="429" t="s">
        <v>1153</v>
      </c>
      <c r="U220" s="444" t="s">
        <v>556</v>
      </c>
      <c r="V220" s="425" t="s">
        <v>555</v>
      </c>
      <c r="W220" s="482" t="s">
        <v>1154</v>
      </c>
      <c r="X220" s="448" t="s">
        <v>624</v>
      </c>
      <c r="Y220" s="429" t="s">
        <v>594</v>
      </c>
      <c r="Z220" s="429" t="s">
        <v>1155</v>
      </c>
      <c r="AA220" s="431" t="s">
        <v>541</v>
      </c>
      <c r="AC220" s="407"/>
    </row>
    <row r="221" spans="1:29" s="381" customFormat="1" ht="79.2" x14ac:dyDescent="0.25">
      <c r="A221" s="463"/>
      <c r="B221" s="980">
        <f>IFERROR(LOOKUP(2,1/ISNUMBER(SEARCH('[96]Kode Barang'!$I$2:$I$44,I221)),'[96]Kode Barang'!$B$2:$B$44),"")</f>
        <v>1</v>
      </c>
      <c r="C221" s="980">
        <f>IFERROR(LOOKUP(2,1/ISNUMBER(SEARCH('[96]Kode Barang'!$I$2:$I$44,I221)),'[96]Kode Barang'!$C$2:$C$44),"")</f>
        <v>1</v>
      </c>
      <c r="D221" s="980">
        <f>IFERROR(LOOKUP(2,1/ISNUMBER(SEARCH('[96]Kode Barang'!$I$2:$I$44,I221)),'[96]Kode Barang'!$D$2:$D$44),"")</f>
        <v>7</v>
      </c>
      <c r="E221" s="980">
        <f>IFERROR(LOOKUP(2,1/ISNUMBER(SEARCH('[96]Kode Barang'!$I$2:$I$44,I221)),'[96]Kode Barang'!$E$2:$E$44),"")</f>
        <v>1</v>
      </c>
      <c r="F221" s="980">
        <f>IFERROR(LOOKUP(2,1/ISNUMBER(SEARCH('[96]Kode Barang'!$I$2:$I$44,I221)),'[96]Kode Barang'!$F$2:$F$44),"")</f>
        <v>3</v>
      </c>
      <c r="G221" s="980">
        <f>IFERROR(LOOKUP(2,1/ISNUMBER(SEARCH('[96]Kode Barang'!$I$2:$I$44,I221)),'[96]Kode Barang'!$G$2:$G$44),"")</f>
        <v>1</v>
      </c>
      <c r="H221" s="980">
        <f>IFERROR(LOOKUP(2,1/ISNUMBER(SEARCH('[96]Kode Barang'!$I$2:$I$44,I221)),'[96]Kode Barang'!$H$2:$H$44),"")</f>
        <v>6</v>
      </c>
      <c r="I221" s="1011" t="s">
        <v>886</v>
      </c>
      <c r="J221" s="545"/>
      <c r="K221" s="483"/>
      <c r="L221" s="546">
        <v>66</v>
      </c>
      <c r="M221" s="540" t="s">
        <v>18</v>
      </c>
      <c r="N221" s="547">
        <v>10400</v>
      </c>
      <c r="O221" s="426">
        <f t="shared" si="21"/>
        <v>686400</v>
      </c>
      <c r="P221" s="426">
        <v>0</v>
      </c>
      <c r="Q221" s="426">
        <f t="shared" si="22"/>
        <v>686400</v>
      </c>
      <c r="R221" s="426">
        <f t="shared" si="23"/>
        <v>10400</v>
      </c>
      <c r="S221" s="427" t="s">
        <v>542</v>
      </c>
      <c r="T221" s="429" t="s">
        <v>1153</v>
      </c>
      <c r="U221" s="444" t="s">
        <v>556</v>
      </c>
      <c r="V221" s="425" t="s">
        <v>555</v>
      </c>
      <c r="W221" s="482" t="s">
        <v>1154</v>
      </c>
      <c r="X221" s="448" t="s">
        <v>624</v>
      </c>
      <c r="Y221" s="429" t="s">
        <v>594</v>
      </c>
      <c r="Z221" s="429" t="s">
        <v>1155</v>
      </c>
      <c r="AA221" s="431" t="s">
        <v>541</v>
      </c>
      <c r="AC221" s="407"/>
    </row>
    <row r="222" spans="1:29" s="381" customFormat="1" ht="79.2" x14ac:dyDescent="0.25">
      <c r="A222" s="463"/>
      <c r="B222" s="980">
        <f>IFERROR(LOOKUP(2,1/ISNUMBER(SEARCH('[96]Kode Barang'!$I$2:$I$44,I222)),'[96]Kode Barang'!$B$2:$B$44),"")</f>
        <v>1</v>
      </c>
      <c r="C222" s="980">
        <f>IFERROR(LOOKUP(2,1/ISNUMBER(SEARCH('[96]Kode Barang'!$I$2:$I$44,I222)),'[96]Kode Barang'!$C$2:$C$44),"")</f>
        <v>1</v>
      </c>
      <c r="D222" s="980">
        <f>IFERROR(LOOKUP(2,1/ISNUMBER(SEARCH('[96]Kode Barang'!$I$2:$I$44,I222)),'[96]Kode Barang'!$D$2:$D$44),"")</f>
        <v>7</v>
      </c>
      <c r="E222" s="980">
        <f>IFERROR(LOOKUP(2,1/ISNUMBER(SEARCH('[96]Kode Barang'!$I$2:$I$44,I222)),'[96]Kode Barang'!$E$2:$E$44),"")</f>
        <v>1</v>
      </c>
      <c r="F222" s="980">
        <f>IFERROR(LOOKUP(2,1/ISNUMBER(SEARCH('[96]Kode Barang'!$I$2:$I$44,I222)),'[96]Kode Barang'!$F$2:$F$44),"")</f>
        <v>3</v>
      </c>
      <c r="G222" s="980">
        <f>IFERROR(LOOKUP(2,1/ISNUMBER(SEARCH('[96]Kode Barang'!$I$2:$I$44,I222)),'[96]Kode Barang'!$G$2:$G$44),"")</f>
        <v>1</v>
      </c>
      <c r="H222" s="980">
        <f>IFERROR(LOOKUP(2,1/ISNUMBER(SEARCH('[96]Kode Barang'!$I$2:$I$44,I222)),'[96]Kode Barang'!$H$2:$H$44),"")</f>
        <v>6</v>
      </c>
      <c r="I222" s="1011" t="s">
        <v>932</v>
      </c>
      <c r="J222" s="545"/>
      <c r="K222" s="483"/>
      <c r="L222" s="546">
        <v>24</v>
      </c>
      <c r="M222" s="540" t="s">
        <v>18</v>
      </c>
      <c r="N222" s="547">
        <v>17700</v>
      </c>
      <c r="O222" s="426">
        <f t="shared" si="21"/>
        <v>424800</v>
      </c>
      <c r="P222" s="426">
        <v>0</v>
      </c>
      <c r="Q222" s="426">
        <f t="shared" si="22"/>
        <v>424800</v>
      </c>
      <c r="R222" s="426">
        <f t="shared" si="23"/>
        <v>17700</v>
      </c>
      <c r="S222" s="427" t="s">
        <v>542</v>
      </c>
      <c r="T222" s="429" t="s">
        <v>1153</v>
      </c>
      <c r="U222" s="444" t="s">
        <v>556</v>
      </c>
      <c r="V222" s="425" t="s">
        <v>555</v>
      </c>
      <c r="W222" s="482" t="s">
        <v>1154</v>
      </c>
      <c r="X222" s="448" t="s">
        <v>624</v>
      </c>
      <c r="Y222" s="429" t="s">
        <v>594</v>
      </c>
      <c r="Z222" s="429" t="s">
        <v>1155</v>
      </c>
      <c r="AA222" s="431" t="s">
        <v>541</v>
      </c>
      <c r="AC222" s="407"/>
    </row>
    <row r="223" spans="1:29" s="381" customFormat="1" ht="79.2" x14ac:dyDescent="0.25">
      <c r="A223" s="463"/>
      <c r="B223" s="980">
        <f>IFERROR(LOOKUP(2,1/ISNUMBER(SEARCH('[96]Kode Barang'!$I$2:$I$44,I223)),'[96]Kode Barang'!$B$2:$B$44),"")</f>
        <v>1</v>
      </c>
      <c r="C223" s="980">
        <f>IFERROR(LOOKUP(2,1/ISNUMBER(SEARCH('[96]Kode Barang'!$I$2:$I$44,I223)),'[96]Kode Barang'!$C$2:$C$44),"")</f>
        <v>1</v>
      </c>
      <c r="D223" s="980">
        <f>IFERROR(LOOKUP(2,1/ISNUMBER(SEARCH('[96]Kode Barang'!$I$2:$I$44,I223)),'[96]Kode Barang'!$D$2:$D$44),"")</f>
        <v>7</v>
      </c>
      <c r="E223" s="980">
        <f>IFERROR(LOOKUP(2,1/ISNUMBER(SEARCH('[96]Kode Barang'!$I$2:$I$44,I223)),'[96]Kode Barang'!$E$2:$E$44),"")</f>
        <v>1</v>
      </c>
      <c r="F223" s="980">
        <f>IFERROR(LOOKUP(2,1/ISNUMBER(SEARCH('[96]Kode Barang'!$I$2:$I$44,I223)),'[96]Kode Barang'!$F$2:$F$44),"")</f>
        <v>3</v>
      </c>
      <c r="G223" s="980">
        <f>IFERROR(LOOKUP(2,1/ISNUMBER(SEARCH('[96]Kode Barang'!$I$2:$I$44,I223)),'[96]Kode Barang'!$G$2:$G$44),"")</f>
        <v>1</v>
      </c>
      <c r="H223" s="980">
        <f>IFERROR(LOOKUP(2,1/ISNUMBER(SEARCH('[96]Kode Barang'!$I$2:$I$44,I223)),'[96]Kode Barang'!$H$2:$H$44),"")</f>
        <v>11</v>
      </c>
      <c r="I223" s="1011" t="s">
        <v>902</v>
      </c>
      <c r="J223" s="545"/>
      <c r="K223" s="483"/>
      <c r="L223" s="546">
        <v>3</v>
      </c>
      <c r="M223" s="540" t="s">
        <v>933</v>
      </c>
      <c r="N223" s="547">
        <v>23600</v>
      </c>
      <c r="O223" s="426">
        <f t="shared" si="21"/>
        <v>70800</v>
      </c>
      <c r="P223" s="426">
        <v>0</v>
      </c>
      <c r="Q223" s="426">
        <f t="shared" si="22"/>
        <v>70800</v>
      </c>
      <c r="R223" s="426">
        <f t="shared" si="23"/>
        <v>23600</v>
      </c>
      <c r="S223" s="427" t="s">
        <v>542</v>
      </c>
      <c r="T223" s="429" t="s">
        <v>1153</v>
      </c>
      <c r="U223" s="444" t="s">
        <v>556</v>
      </c>
      <c r="V223" s="425" t="s">
        <v>555</v>
      </c>
      <c r="W223" s="482" t="s">
        <v>1154</v>
      </c>
      <c r="X223" s="448" t="s">
        <v>624</v>
      </c>
      <c r="Y223" s="429" t="s">
        <v>594</v>
      </c>
      <c r="Z223" s="429" t="s">
        <v>1155</v>
      </c>
      <c r="AA223" s="431" t="s">
        <v>541</v>
      </c>
      <c r="AC223" s="407"/>
    </row>
    <row r="224" spans="1:29" s="381" customFormat="1" ht="66" x14ac:dyDescent="0.25">
      <c r="A224" s="463"/>
      <c r="B224" s="980">
        <f>IFERROR(LOOKUP(2,1/ISNUMBER(SEARCH('[96]Kode Barang'!$I$2:$I$44,I224)),'[96]Kode Barang'!$B$2:$B$44),"")</f>
        <v>1</v>
      </c>
      <c r="C224" s="980">
        <f>IFERROR(LOOKUP(2,1/ISNUMBER(SEARCH('[96]Kode Barang'!$I$2:$I$44,I224)),'[96]Kode Barang'!$C$2:$C$44),"")</f>
        <v>1</v>
      </c>
      <c r="D224" s="980">
        <f>IFERROR(LOOKUP(2,1/ISNUMBER(SEARCH('[96]Kode Barang'!$I$2:$I$44,I224)),'[96]Kode Barang'!$D$2:$D$44),"")</f>
        <v>7</v>
      </c>
      <c r="E224" s="980">
        <f>IFERROR(LOOKUP(2,1/ISNUMBER(SEARCH('[96]Kode Barang'!$I$2:$I$44,I224)),'[96]Kode Barang'!$E$2:$E$44),"")</f>
        <v>1</v>
      </c>
      <c r="F224" s="980">
        <f>IFERROR(LOOKUP(2,1/ISNUMBER(SEARCH('[96]Kode Barang'!$I$2:$I$44,I224)),'[96]Kode Barang'!$F$2:$F$44),"")</f>
        <v>3</v>
      </c>
      <c r="G224" s="980">
        <f>IFERROR(LOOKUP(2,1/ISNUMBER(SEARCH('[96]Kode Barang'!$I$2:$I$44,I224)),'[96]Kode Barang'!$G$2:$G$44),"")</f>
        <v>1</v>
      </c>
      <c r="H224" s="980">
        <f>IFERROR(LOOKUP(2,1/ISNUMBER(SEARCH('[96]Kode Barang'!$I$2:$I$44,I224)),'[96]Kode Barang'!$H$2:$H$44),"")</f>
        <v>6</v>
      </c>
      <c r="I224" s="630" t="s">
        <v>3</v>
      </c>
      <c r="J224" s="545"/>
      <c r="K224" s="483"/>
      <c r="L224" s="546">
        <v>18</v>
      </c>
      <c r="M224" s="540" t="s">
        <v>18</v>
      </c>
      <c r="N224" s="547">
        <v>6000</v>
      </c>
      <c r="O224" s="426">
        <f t="shared" si="21"/>
        <v>108000</v>
      </c>
      <c r="P224" s="426">
        <v>0</v>
      </c>
      <c r="Q224" s="426">
        <f t="shared" si="22"/>
        <v>108000</v>
      </c>
      <c r="R224" s="426">
        <f t="shared" si="23"/>
        <v>6000</v>
      </c>
      <c r="S224" s="427" t="s">
        <v>543</v>
      </c>
      <c r="T224" s="429" t="s">
        <v>1023</v>
      </c>
      <c r="U224" s="444" t="s">
        <v>556</v>
      </c>
      <c r="V224" s="425" t="s">
        <v>555</v>
      </c>
      <c r="W224" s="482" t="s">
        <v>1161</v>
      </c>
      <c r="X224" s="448" t="s">
        <v>624</v>
      </c>
      <c r="Y224" s="429" t="s">
        <v>594</v>
      </c>
      <c r="Z224" s="429" t="s">
        <v>1156</v>
      </c>
      <c r="AA224" s="431" t="s">
        <v>541</v>
      </c>
      <c r="AC224" s="407"/>
    </row>
    <row r="225" spans="1:29" s="381" customFormat="1" ht="66" x14ac:dyDescent="0.25">
      <c r="A225" s="463"/>
      <c r="B225" s="980">
        <f>IFERROR(LOOKUP(2,1/ISNUMBER(SEARCH('[96]Kode Barang'!$I$2:$I$44,I225)),'[96]Kode Barang'!$B$2:$B$44),"")</f>
        <v>1</v>
      </c>
      <c r="C225" s="980">
        <f>IFERROR(LOOKUP(2,1/ISNUMBER(SEARCH('[96]Kode Barang'!$I$2:$I$44,I225)),'[96]Kode Barang'!$C$2:$C$44),"")</f>
        <v>1</v>
      </c>
      <c r="D225" s="980">
        <f>IFERROR(LOOKUP(2,1/ISNUMBER(SEARCH('[96]Kode Barang'!$I$2:$I$44,I225)),'[96]Kode Barang'!$D$2:$D$44),"")</f>
        <v>7</v>
      </c>
      <c r="E225" s="980">
        <f>IFERROR(LOOKUP(2,1/ISNUMBER(SEARCH('[96]Kode Barang'!$I$2:$I$44,I225)),'[96]Kode Barang'!$E$2:$E$44),"")</f>
        <v>1</v>
      </c>
      <c r="F225" s="980">
        <f>IFERROR(LOOKUP(2,1/ISNUMBER(SEARCH('[96]Kode Barang'!$I$2:$I$44,I225)),'[96]Kode Barang'!$F$2:$F$44),"")</f>
        <v>3</v>
      </c>
      <c r="G225" s="980">
        <f>IFERROR(LOOKUP(2,1/ISNUMBER(SEARCH('[96]Kode Barang'!$I$2:$I$44,I225)),'[96]Kode Barang'!$G$2:$G$44),"")</f>
        <v>1</v>
      </c>
      <c r="H225" s="980">
        <f>IFERROR(LOOKUP(2,1/ISNUMBER(SEARCH('[96]Kode Barang'!$I$2:$I$44,I225)),'[96]Kode Barang'!$H$2:$H$44),"")</f>
        <v>6</v>
      </c>
      <c r="I225" s="630" t="s">
        <v>884</v>
      </c>
      <c r="J225" s="545"/>
      <c r="K225" s="483"/>
      <c r="L225" s="546">
        <v>17</v>
      </c>
      <c r="M225" s="540" t="s">
        <v>18</v>
      </c>
      <c r="N225" s="547">
        <v>3600</v>
      </c>
      <c r="O225" s="426">
        <f t="shared" si="21"/>
        <v>61200</v>
      </c>
      <c r="P225" s="426">
        <v>0</v>
      </c>
      <c r="Q225" s="426">
        <f t="shared" si="22"/>
        <v>61200</v>
      </c>
      <c r="R225" s="426">
        <f t="shared" si="23"/>
        <v>3600</v>
      </c>
      <c r="S225" s="427" t="s">
        <v>543</v>
      </c>
      <c r="T225" s="429" t="s">
        <v>1023</v>
      </c>
      <c r="U225" s="444" t="s">
        <v>556</v>
      </c>
      <c r="V225" s="425" t="s">
        <v>555</v>
      </c>
      <c r="W225" s="482" t="s">
        <v>1161</v>
      </c>
      <c r="X225" s="448" t="s">
        <v>624</v>
      </c>
      <c r="Y225" s="429" t="s">
        <v>594</v>
      </c>
      <c r="Z225" s="429" t="s">
        <v>1156</v>
      </c>
      <c r="AA225" s="431" t="s">
        <v>541</v>
      </c>
      <c r="AC225" s="407"/>
    </row>
    <row r="226" spans="1:29" s="381" customFormat="1" ht="66" x14ac:dyDescent="0.25">
      <c r="A226" s="463"/>
      <c r="B226" s="980">
        <f>IFERROR(LOOKUP(2,1/ISNUMBER(SEARCH('[96]Kode Barang'!$I$2:$I$44,I226)),'[96]Kode Barang'!$B$2:$B$44),"")</f>
        <v>1</v>
      </c>
      <c r="C226" s="980">
        <f>IFERROR(LOOKUP(2,1/ISNUMBER(SEARCH('[96]Kode Barang'!$I$2:$I$44,I226)),'[96]Kode Barang'!$C$2:$C$44),"")</f>
        <v>1</v>
      </c>
      <c r="D226" s="980">
        <f>IFERROR(LOOKUP(2,1/ISNUMBER(SEARCH('[96]Kode Barang'!$I$2:$I$44,I226)),'[96]Kode Barang'!$D$2:$D$44),"")</f>
        <v>7</v>
      </c>
      <c r="E226" s="980">
        <f>IFERROR(LOOKUP(2,1/ISNUMBER(SEARCH('[96]Kode Barang'!$I$2:$I$44,I226)),'[96]Kode Barang'!$E$2:$E$44),"")</f>
        <v>1</v>
      </c>
      <c r="F226" s="980">
        <f>IFERROR(LOOKUP(2,1/ISNUMBER(SEARCH('[96]Kode Barang'!$I$2:$I$44,I226)),'[96]Kode Barang'!$F$2:$F$44),"")</f>
        <v>3</v>
      </c>
      <c r="G226" s="980">
        <f>IFERROR(LOOKUP(2,1/ISNUMBER(SEARCH('[96]Kode Barang'!$I$2:$I$44,I226)),'[96]Kode Barang'!$G$2:$G$44),"")</f>
        <v>1</v>
      </c>
      <c r="H226" s="980">
        <f>IFERROR(LOOKUP(2,1/ISNUMBER(SEARCH('[96]Kode Barang'!$I$2:$I$44,I226)),'[96]Kode Barang'!$H$2:$H$44),"")</f>
        <v>6</v>
      </c>
      <c r="I226" s="630" t="s">
        <v>886</v>
      </c>
      <c r="J226" s="545"/>
      <c r="K226" s="483"/>
      <c r="L226" s="546">
        <v>2</v>
      </c>
      <c r="M226" s="540" t="s">
        <v>18</v>
      </c>
      <c r="N226" s="547">
        <v>10400</v>
      </c>
      <c r="O226" s="426">
        <f t="shared" si="21"/>
        <v>20800</v>
      </c>
      <c r="P226" s="426">
        <v>0</v>
      </c>
      <c r="Q226" s="426">
        <f t="shared" si="22"/>
        <v>20800</v>
      </c>
      <c r="R226" s="426">
        <f t="shared" si="23"/>
        <v>10400</v>
      </c>
      <c r="S226" s="427" t="s">
        <v>543</v>
      </c>
      <c r="T226" s="429" t="s">
        <v>1023</v>
      </c>
      <c r="U226" s="444" t="s">
        <v>556</v>
      </c>
      <c r="V226" s="425" t="s">
        <v>555</v>
      </c>
      <c r="W226" s="482" t="s">
        <v>1161</v>
      </c>
      <c r="X226" s="448" t="s">
        <v>624</v>
      </c>
      <c r="Y226" s="429" t="s">
        <v>594</v>
      </c>
      <c r="Z226" s="429" t="s">
        <v>1156</v>
      </c>
      <c r="AA226" s="431" t="s">
        <v>541</v>
      </c>
      <c r="AC226" s="407"/>
    </row>
    <row r="227" spans="1:29" s="381" customFormat="1" ht="66.599999999999994" thickBot="1" x14ac:dyDescent="0.3">
      <c r="A227" s="463"/>
      <c r="B227" s="980">
        <f>IFERROR(LOOKUP(2,1/ISNUMBER(SEARCH('[96]Kode Barang'!$I$2:$I$44,I227)),'[96]Kode Barang'!$B$2:$B$44),"")</f>
        <v>1</v>
      </c>
      <c r="C227" s="980">
        <f>IFERROR(LOOKUP(2,1/ISNUMBER(SEARCH('[96]Kode Barang'!$I$2:$I$44,I227)),'[96]Kode Barang'!$C$2:$C$44),"")</f>
        <v>1</v>
      </c>
      <c r="D227" s="980">
        <f>IFERROR(LOOKUP(2,1/ISNUMBER(SEARCH('[96]Kode Barang'!$I$2:$I$44,I227)),'[96]Kode Barang'!$D$2:$D$44),"")</f>
        <v>7</v>
      </c>
      <c r="E227" s="980">
        <f>IFERROR(LOOKUP(2,1/ISNUMBER(SEARCH('[96]Kode Barang'!$I$2:$I$44,I227)),'[96]Kode Barang'!$E$2:$E$44),"")</f>
        <v>1</v>
      </c>
      <c r="F227" s="980">
        <f>IFERROR(LOOKUP(2,1/ISNUMBER(SEARCH('[96]Kode Barang'!$I$2:$I$44,I227)),'[96]Kode Barang'!$F$2:$F$44),"")</f>
        <v>3</v>
      </c>
      <c r="G227" s="980">
        <f>IFERROR(LOOKUP(2,1/ISNUMBER(SEARCH('[96]Kode Barang'!$I$2:$I$44,I227)),'[96]Kode Barang'!$G$2:$G$44),"")</f>
        <v>1</v>
      </c>
      <c r="H227" s="980">
        <f>IFERROR(LOOKUP(2,1/ISNUMBER(SEARCH('[96]Kode Barang'!$I$2:$I$44,I227)),'[96]Kode Barang'!$H$2:$H$44),"")</f>
        <v>11</v>
      </c>
      <c r="I227" s="630" t="s">
        <v>782</v>
      </c>
      <c r="J227" s="545"/>
      <c r="K227" s="483"/>
      <c r="L227" s="546">
        <v>2</v>
      </c>
      <c r="M227" s="540" t="s">
        <v>18</v>
      </c>
      <c r="N227" s="547">
        <v>29500</v>
      </c>
      <c r="O227" s="426">
        <f t="shared" si="21"/>
        <v>59000</v>
      </c>
      <c r="P227" s="426">
        <v>0</v>
      </c>
      <c r="Q227" s="426">
        <f t="shared" si="22"/>
        <v>59000</v>
      </c>
      <c r="R227" s="426">
        <f t="shared" si="23"/>
        <v>29500</v>
      </c>
      <c r="S227" s="427" t="s">
        <v>543</v>
      </c>
      <c r="T227" s="429" t="s">
        <v>1023</v>
      </c>
      <c r="U227" s="444" t="s">
        <v>556</v>
      </c>
      <c r="V227" s="425" t="s">
        <v>555</v>
      </c>
      <c r="W227" s="482" t="s">
        <v>1161</v>
      </c>
      <c r="X227" s="448" t="s">
        <v>624</v>
      </c>
      <c r="Y227" s="429" t="s">
        <v>594</v>
      </c>
      <c r="Z227" s="429" t="s">
        <v>1156</v>
      </c>
      <c r="AA227" s="431" t="s">
        <v>541</v>
      </c>
      <c r="AC227" s="407"/>
    </row>
    <row r="228" spans="1:29" s="381" customFormat="1" ht="40.200000000000003" customHeight="1" thickBot="1" x14ac:dyDescent="0.3">
      <c r="A228" s="561"/>
      <c r="B228" s="486">
        <v>1</v>
      </c>
      <c r="C228" s="486">
        <v>1</v>
      </c>
      <c r="D228" s="486">
        <v>7</v>
      </c>
      <c r="E228" s="487">
        <v>1</v>
      </c>
      <c r="F228" s="562" t="s">
        <v>613</v>
      </c>
      <c r="G228" s="487">
        <v>2</v>
      </c>
      <c r="H228" s="563"/>
      <c r="I228" s="559" t="s">
        <v>619</v>
      </c>
      <c r="J228" s="537"/>
      <c r="K228" s="496"/>
      <c r="L228" s="625">
        <f>SUM(L230:L248)</f>
        <v>99</v>
      </c>
      <c r="M228" s="450"/>
      <c r="N228" s="450"/>
      <c r="O228" s="436">
        <f>SUM(O229:O263)</f>
        <v>18711800</v>
      </c>
      <c r="P228" s="436"/>
      <c r="Q228" s="585">
        <f>O228-P228</f>
        <v>18711800</v>
      </c>
      <c r="R228" s="436"/>
      <c r="S228" s="480"/>
      <c r="T228" s="471"/>
      <c r="U228" s="471"/>
      <c r="V228" s="471"/>
      <c r="W228" s="497"/>
      <c r="X228" s="498"/>
      <c r="Y228" s="471"/>
      <c r="Z228" s="471"/>
      <c r="AA228" s="475"/>
      <c r="AC228" s="407"/>
    </row>
    <row r="229" spans="1:29" s="975" customFormat="1" ht="52.8" x14ac:dyDescent="0.25">
      <c r="A229" s="463"/>
      <c r="B229" s="431">
        <f>IFERROR(LOOKUP(2,1/ISNUMBER(SEARCH('[96]Kode Barang'!$I$2:$I$44,I229)),'[96]Kode Barang'!$B$2:$B$44),"")</f>
        <v>1</v>
      </c>
      <c r="C229" s="431">
        <f>IFERROR(LOOKUP(2,1/ISNUMBER(SEARCH('[96]Kode Barang'!$I$2:$I$44,I229)),'[96]Kode Barang'!$C$2:$C$44),"")</f>
        <v>1</v>
      </c>
      <c r="D229" s="431">
        <f>IFERROR(LOOKUP(2,1/ISNUMBER(SEARCH('[96]Kode Barang'!$I$2:$I$44,I229)),'[96]Kode Barang'!$D$2:$D$44),"")</f>
        <v>7</v>
      </c>
      <c r="E229" s="431">
        <f>IFERROR(LOOKUP(2,1/ISNUMBER(SEARCH('[96]Kode Barang'!$I$2:$I$44,I229)),'[96]Kode Barang'!$E$2:$E$44),"")</f>
        <v>1</v>
      </c>
      <c r="F229" s="431">
        <f>IFERROR(LOOKUP(2,1/ISNUMBER(SEARCH('[96]Kode Barang'!$I$2:$I$44,I229)),'[96]Kode Barang'!$F$2:$F$44),"")</f>
        <v>3</v>
      </c>
      <c r="G229" s="431">
        <f>IFERROR(LOOKUP(2,1/ISNUMBER(SEARCH('[96]Kode Barang'!$I$2:$I$44,I229)),'[96]Kode Barang'!$G$2:$G$44),"")</f>
        <v>2</v>
      </c>
      <c r="H229" s="431">
        <f>IFERROR(LOOKUP(2,1/ISNUMBER(SEARCH('[96]Kode Barang'!$I$2:$I$44,I229)),'[96]Kode Barang'!$H$2:$H$44),"")</f>
        <v>4</v>
      </c>
      <c r="I229" s="437" t="s">
        <v>708</v>
      </c>
      <c r="J229" s="545"/>
      <c r="K229" s="483"/>
      <c r="L229" s="982">
        <v>3</v>
      </c>
      <c r="M229" s="433" t="s">
        <v>524</v>
      </c>
      <c r="N229" s="428">
        <v>41300</v>
      </c>
      <c r="O229" s="976">
        <f t="shared" ref="O229:O230" si="24">L229*N229</f>
        <v>123900</v>
      </c>
      <c r="P229" s="434">
        <v>0</v>
      </c>
      <c r="Q229" s="434">
        <f t="shared" ref="Q229:Q230" si="25">O229+P229</f>
        <v>123900</v>
      </c>
      <c r="R229" s="434">
        <f t="shared" ref="R229:R230" si="26">Q229/L229</f>
        <v>41300</v>
      </c>
      <c r="S229" s="437" t="s">
        <v>928</v>
      </c>
      <c r="T229" s="429" t="s">
        <v>675</v>
      </c>
      <c r="U229" s="437" t="s">
        <v>517</v>
      </c>
      <c r="V229" s="438" t="s">
        <v>562</v>
      </c>
      <c r="W229" s="482" t="s">
        <v>927</v>
      </c>
      <c r="X229" s="448" t="s">
        <v>624</v>
      </c>
      <c r="Y229" s="429" t="s">
        <v>929</v>
      </c>
      <c r="Z229" s="429" t="s">
        <v>935</v>
      </c>
      <c r="AA229" s="448" t="s">
        <v>923</v>
      </c>
      <c r="AC229" s="977"/>
    </row>
    <row r="230" spans="1:29" s="975" customFormat="1" ht="52.8" x14ac:dyDescent="0.25">
      <c r="A230" s="463"/>
      <c r="B230" s="431">
        <f>IFERROR(LOOKUP(2,1/ISNUMBER(SEARCH('[96]Kode Barang'!$I$2:$I$44,I230)),'[96]Kode Barang'!$B$2:$B$44),"")</f>
        <v>1</v>
      </c>
      <c r="C230" s="431">
        <f>IFERROR(LOOKUP(2,1/ISNUMBER(SEARCH('[96]Kode Barang'!$I$2:$I$44,I230)),'[96]Kode Barang'!$C$2:$C$44),"")</f>
        <v>1</v>
      </c>
      <c r="D230" s="431">
        <f>IFERROR(LOOKUP(2,1/ISNUMBER(SEARCH('[96]Kode Barang'!$I$2:$I$44,I230)),'[96]Kode Barang'!$D$2:$D$44),"")</f>
        <v>7</v>
      </c>
      <c r="E230" s="431">
        <f>IFERROR(LOOKUP(2,1/ISNUMBER(SEARCH('[96]Kode Barang'!$I$2:$I$44,I230)),'[96]Kode Barang'!$E$2:$E$44),"")</f>
        <v>1</v>
      </c>
      <c r="F230" s="431">
        <f>IFERROR(LOOKUP(2,1/ISNUMBER(SEARCH('[96]Kode Barang'!$I$2:$I$44,I230)),'[96]Kode Barang'!$F$2:$F$44),"")</f>
        <v>3</v>
      </c>
      <c r="G230" s="431">
        <f>IFERROR(LOOKUP(2,1/ISNUMBER(SEARCH('[96]Kode Barang'!$I$2:$I$44,I230)),'[96]Kode Barang'!$G$2:$G$44),"")</f>
        <v>2</v>
      </c>
      <c r="H230" s="431">
        <f>IFERROR(LOOKUP(2,1/ISNUMBER(SEARCH('[96]Kode Barang'!$I$2:$I$44,I230)),'[96]Kode Barang'!$H$2:$H$44),"")</f>
        <v>1</v>
      </c>
      <c r="I230" s="437" t="s">
        <v>598</v>
      </c>
      <c r="J230" s="545"/>
      <c r="K230" s="483"/>
      <c r="L230" s="982">
        <v>2</v>
      </c>
      <c r="M230" s="433" t="s">
        <v>522</v>
      </c>
      <c r="N230" s="428">
        <v>86500</v>
      </c>
      <c r="O230" s="976">
        <f t="shared" si="24"/>
        <v>173000</v>
      </c>
      <c r="P230" s="434">
        <v>0</v>
      </c>
      <c r="Q230" s="434">
        <f t="shared" si="25"/>
        <v>173000</v>
      </c>
      <c r="R230" s="434">
        <f t="shared" si="26"/>
        <v>86500</v>
      </c>
      <c r="S230" s="437" t="s">
        <v>928</v>
      </c>
      <c r="T230" s="429" t="s">
        <v>675</v>
      </c>
      <c r="U230" s="437" t="s">
        <v>517</v>
      </c>
      <c r="V230" s="438" t="s">
        <v>562</v>
      </c>
      <c r="W230" s="482" t="s">
        <v>927</v>
      </c>
      <c r="X230" s="448" t="s">
        <v>624</v>
      </c>
      <c r="Y230" s="429" t="s">
        <v>929</v>
      </c>
      <c r="Z230" s="429" t="s">
        <v>935</v>
      </c>
      <c r="AA230" s="448" t="s">
        <v>923</v>
      </c>
      <c r="AC230" s="977"/>
    </row>
    <row r="231" spans="1:29" s="2" customFormat="1" ht="52.8" x14ac:dyDescent="0.25">
      <c r="A231" s="463"/>
      <c r="B231" s="431">
        <f>IFERROR(LOOKUP(2,1/ISNUMBER(SEARCH('[96]Kode Barang'!$I$2:$I$44,I231)),'[96]Kode Barang'!$B$2:$B$44),"")</f>
        <v>1</v>
      </c>
      <c r="C231" s="431">
        <f>IFERROR(LOOKUP(2,1/ISNUMBER(SEARCH('[96]Kode Barang'!$I$2:$I$44,I231)),'[96]Kode Barang'!$C$2:$C$44),"")</f>
        <v>1</v>
      </c>
      <c r="D231" s="431">
        <f>IFERROR(LOOKUP(2,1/ISNUMBER(SEARCH('[96]Kode Barang'!$I$2:$I$44,I231)),'[96]Kode Barang'!$D$2:$D$44),"")</f>
        <v>7</v>
      </c>
      <c r="E231" s="431">
        <f>IFERROR(LOOKUP(2,1/ISNUMBER(SEARCH('[96]Kode Barang'!$I$2:$I$44,I231)),'[96]Kode Barang'!$E$2:$E$44),"")</f>
        <v>1</v>
      </c>
      <c r="F231" s="431">
        <f>IFERROR(LOOKUP(2,1/ISNUMBER(SEARCH('[96]Kode Barang'!$I$2:$I$44,I231)),'[96]Kode Barang'!$F$2:$F$44),"")</f>
        <v>3</v>
      </c>
      <c r="G231" s="431">
        <f>IFERROR(LOOKUP(2,1/ISNUMBER(SEARCH('[96]Kode Barang'!$I$2:$I$44,I231)),'[96]Kode Barang'!$G$2:$G$44),"")</f>
        <v>2</v>
      </c>
      <c r="H231" s="431">
        <f>IFERROR(LOOKUP(2,1/ISNUMBER(SEARCH('[96]Kode Barang'!$I$2:$I$44,I231)),'[96]Kode Barang'!$H$2:$H$44),"")</f>
        <v>4</v>
      </c>
      <c r="I231" s="437" t="s">
        <v>708</v>
      </c>
      <c r="J231" s="545"/>
      <c r="K231" s="483"/>
      <c r="L231" s="984">
        <v>2</v>
      </c>
      <c r="M231" s="540" t="s">
        <v>524</v>
      </c>
      <c r="N231" s="547">
        <v>41300</v>
      </c>
      <c r="O231" s="426">
        <f>L231*N231</f>
        <v>82600</v>
      </c>
      <c r="P231" s="426"/>
      <c r="Q231" s="426">
        <f>O231+P231</f>
        <v>82600</v>
      </c>
      <c r="R231" s="426">
        <f>Q231/L231</f>
        <v>41300</v>
      </c>
      <c r="S231" s="437" t="s">
        <v>928</v>
      </c>
      <c r="T231" s="429" t="s">
        <v>675</v>
      </c>
      <c r="U231" s="437" t="s">
        <v>517</v>
      </c>
      <c r="V231" s="429" t="s">
        <v>562</v>
      </c>
      <c r="W231" s="482" t="s">
        <v>952</v>
      </c>
      <c r="X231" s="448" t="s">
        <v>624</v>
      </c>
      <c r="Y231" s="429" t="s">
        <v>929</v>
      </c>
      <c r="Z231" s="429" t="s">
        <v>954</v>
      </c>
      <c r="AA231" s="448" t="s">
        <v>923</v>
      </c>
      <c r="AC231" s="973"/>
    </row>
    <row r="232" spans="1:29" s="2" customFormat="1" ht="52.8" x14ac:dyDescent="0.25">
      <c r="A232" s="463"/>
      <c r="B232" s="431">
        <f>IFERROR(LOOKUP(2,1/ISNUMBER(SEARCH('[96]Kode Barang'!$I$2:$I$44,I232)),'[96]Kode Barang'!$B$2:$B$44),"")</f>
        <v>1</v>
      </c>
      <c r="C232" s="431">
        <f>IFERROR(LOOKUP(2,1/ISNUMBER(SEARCH('[96]Kode Barang'!$I$2:$I$44,I232)),'[96]Kode Barang'!$C$2:$C$44),"")</f>
        <v>1</v>
      </c>
      <c r="D232" s="431">
        <f>IFERROR(LOOKUP(2,1/ISNUMBER(SEARCH('[96]Kode Barang'!$I$2:$I$44,I232)),'[96]Kode Barang'!$D$2:$D$44),"")</f>
        <v>7</v>
      </c>
      <c r="E232" s="431">
        <f>IFERROR(LOOKUP(2,1/ISNUMBER(SEARCH('[96]Kode Barang'!$I$2:$I$44,I232)),'[96]Kode Barang'!$E$2:$E$44),"")</f>
        <v>1</v>
      </c>
      <c r="F232" s="431">
        <f>IFERROR(LOOKUP(2,1/ISNUMBER(SEARCH('[96]Kode Barang'!$I$2:$I$44,I232)),'[96]Kode Barang'!$F$2:$F$44),"")</f>
        <v>3</v>
      </c>
      <c r="G232" s="431">
        <f>IFERROR(LOOKUP(2,1/ISNUMBER(SEARCH('[96]Kode Barang'!$I$2:$I$44,I232)),'[96]Kode Barang'!$G$2:$G$44),"")</f>
        <v>2</v>
      </c>
      <c r="H232" s="431">
        <f>IFERROR(LOOKUP(2,1/ISNUMBER(SEARCH('[96]Kode Barang'!$I$2:$I$44,I232)),'[96]Kode Barang'!$H$2:$H$44),"")</f>
        <v>1</v>
      </c>
      <c r="I232" s="437" t="s">
        <v>598</v>
      </c>
      <c r="J232" s="545"/>
      <c r="K232" s="483"/>
      <c r="L232" s="984">
        <v>5</v>
      </c>
      <c r="M232" s="540" t="s">
        <v>522</v>
      </c>
      <c r="N232" s="547">
        <v>86500</v>
      </c>
      <c r="O232" s="426">
        <f>L232*N232</f>
        <v>432500</v>
      </c>
      <c r="P232" s="426"/>
      <c r="Q232" s="426">
        <f>O232+P232</f>
        <v>432500</v>
      </c>
      <c r="R232" s="426">
        <f>Q232/L232</f>
        <v>86500</v>
      </c>
      <c r="S232" s="437" t="s">
        <v>928</v>
      </c>
      <c r="T232" s="429" t="s">
        <v>675</v>
      </c>
      <c r="U232" s="437" t="s">
        <v>517</v>
      </c>
      <c r="V232" s="429" t="s">
        <v>562</v>
      </c>
      <c r="W232" s="482" t="s">
        <v>952</v>
      </c>
      <c r="X232" s="448" t="s">
        <v>624</v>
      </c>
      <c r="Y232" s="429" t="s">
        <v>929</v>
      </c>
      <c r="Z232" s="429" t="s">
        <v>954</v>
      </c>
      <c r="AA232" s="448" t="s">
        <v>923</v>
      </c>
      <c r="AC232" s="973"/>
    </row>
    <row r="233" spans="1:29" s="2" customFormat="1" ht="52.8" x14ac:dyDescent="0.25">
      <c r="A233" s="463"/>
      <c r="B233" s="431">
        <f>IFERROR(LOOKUP(2,1/ISNUMBER(SEARCH('[96]Kode Barang'!$I$2:$I$44,I233)),'[96]Kode Barang'!$B$2:$B$44),"")</f>
        <v>1</v>
      </c>
      <c r="C233" s="431">
        <f>IFERROR(LOOKUP(2,1/ISNUMBER(SEARCH('[96]Kode Barang'!$I$2:$I$44,I233)),'[96]Kode Barang'!$C$2:$C$44),"")</f>
        <v>1</v>
      </c>
      <c r="D233" s="431">
        <f>IFERROR(LOOKUP(2,1/ISNUMBER(SEARCH('[96]Kode Barang'!$I$2:$I$44,I233)),'[96]Kode Barang'!$D$2:$D$44),"")</f>
        <v>7</v>
      </c>
      <c r="E233" s="431">
        <f>IFERROR(LOOKUP(2,1/ISNUMBER(SEARCH('[96]Kode Barang'!$I$2:$I$44,I233)),'[96]Kode Barang'!$E$2:$E$44),"")</f>
        <v>1</v>
      </c>
      <c r="F233" s="431">
        <f>IFERROR(LOOKUP(2,1/ISNUMBER(SEARCH('[96]Kode Barang'!$I$2:$I$44,I233)),'[96]Kode Barang'!$F$2:$F$44),"")</f>
        <v>3</v>
      </c>
      <c r="G233" s="431">
        <f>IFERROR(LOOKUP(2,1/ISNUMBER(SEARCH('[96]Kode Barang'!$I$2:$I$44,I233)),'[96]Kode Barang'!$G$2:$G$44),"")</f>
        <v>2</v>
      </c>
      <c r="H233" s="431">
        <f>IFERROR(LOOKUP(2,1/ISNUMBER(SEARCH('[96]Kode Barang'!$I$2:$I$44,I233)),'[96]Kode Barang'!$H$2:$H$44),"")</f>
        <v>4</v>
      </c>
      <c r="I233" s="437" t="s">
        <v>708</v>
      </c>
      <c r="J233" s="545"/>
      <c r="K233" s="483"/>
      <c r="L233" s="984">
        <v>2</v>
      </c>
      <c r="M233" s="540" t="s">
        <v>524</v>
      </c>
      <c r="N233" s="547">
        <v>41300</v>
      </c>
      <c r="O233" s="426">
        <f>L233*N233</f>
        <v>82600</v>
      </c>
      <c r="P233" s="426"/>
      <c r="Q233" s="426">
        <f>O233+P233</f>
        <v>82600</v>
      </c>
      <c r="R233" s="426">
        <f>Q233/L233</f>
        <v>41300</v>
      </c>
      <c r="S233" s="437" t="s">
        <v>928</v>
      </c>
      <c r="T233" s="429" t="s">
        <v>675</v>
      </c>
      <c r="U233" s="437" t="s">
        <v>517</v>
      </c>
      <c r="V233" s="429" t="s">
        <v>562</v>
      </c>
      <c r="W233" s="482" t="s">
        <v>956</v>
      </c>
      <c r="X233" s="448" t="s">
        <v>624</v>
      </c>
      <c r="Y233" s="429" t="s">
        <v>929</v>
      </c>
      <c r="Z233" s="429" t="s">
        <v>955</v>
      </c>
      <c r="AA233" s="448" t="s">
        <v>923</v>
      </c>
      <c r="AC233" s="973"/>
    </row>
    <row r="234" spans="1:29" s="2" customFormat="1" ht="52.8" x14ac:dyDescent="0.25">
      <c r="A234" s="463"/>
      <c r="B234" s="431">
        <f>IFERROR(LOOKUP(2,1/ISNUMBER(SEARCH('[96]Kode Barang'!$I$2:$I$44,I234)),'[96]Kode Barang'!$B$2:$B$44),"")</f>
        <v>1</v>
      </c>
      <c r="C234" s="431">
        <f>IFERROR(LOOKUP(2,1/ISNUMBER(SEARCH('[96]Kode Barang'!$I$2:$I$44,I234)),'[96]Kode Barang'!$C$2:$C$44),"")</f>
        <v>1</v>
      </c>
      <c r="D234" s="431">
        <f>IFERROR(LOOKUP(2,1/ISNUMBER(SEARCH('[96]Kode Barang'!$I$2:$I$44,I234)),'[96]Kode Barang'!$D$2:$D$44),"")</f>
        <v>7</v>
      </c>
      <c r="E234" s="431">
        <f>IFERROR(LOOKUP(2,1/ISNUMBER(SEARCH('[96]Kode Barang'!$I$2:$I$44,I234)),'[96]Kode Barang'!$E$2:$E$44),"")</f>
        <v>1</v>
      </c>
      <c r="F234" s="431">
        <f>IFERROR(LOOKUP(2,1/ISNUMBER(SEARCH('[96]Kode Barang'!$I$2:$I$44,I234)),'[96]Kode Barang'!$F$2:$F$44),"")</f>
        <v>3</v>
      </c>
      <c r="G234" s="431">
        <f>IFERROR(LOOKUP(2,1/ISNUMBER(SEARCH('[96]Kode Barang'!$I$2:$I$44,I234)),'[96]Kode Barang'!$G$2:$G$44),"")</f>
        <v>2</v>
      </c>
      <c r="H234" s="431">
        <f>IFERROR(LOOKUP(2,1/ISNUMBER(SEARCH('[96]Kode Barang'!$I$2:$I$44,I234)),'[96]Kode Barang'!$H$2:$H$44),"")</f>
        <v>1</v>
      </c>
      <c r="I234" s="437" t="s">
        <v>598</v>
      </c>
      <c r="J234" s="545"/>
      <c r="K234" s="483"/>
      <c r="L234" s="984">
        <v>4</v>
      </c>
      <c r="M234" s="540" t="s">
        <v>522</v>
      </c>
      <c r="N234" s="547">
        <v>86500</v>
      </c>
      <c r="O234" s="426">
        <f>L234*N234</f>
        <v>346000</v>
      </c>
      <c r="P234" s="426"/>
      <c r="Q234" s="426">
        <f>O234+P234</f>
        <v>346000</v>
      </c>
      <c r="R234" s="426">
        <f>Q234/L234</f>
        <v>86500</v>
      </c>
      <c r="S234" s="437" t="s">
        <v>928</v>
      </c>
      <c r="T234" s="429" t="s">
        <v>675</v>
      </c>
      <c r="U234" s="437" t="s">
        <v>517</v>
      </c>
      <c r="V234" s="429" t="s">
        <v>562</v>
      </c>
      <c r="W234" s="645" t="s">
        <v>956</v>
      </c>
      <c r="X234" s="448" t="s">
        <v>624</v>
      </c>
      <c r="Y234" s="429" t="s">
        <v>929</v>
      </c>
      <c r="Z234" s="429" t="s">
        <v>955</v>
      </c>
      <c r="AA234" s="448" t="s">
        <v>923</v>
      </c>
      <c r="AC234" s="973"/>
    </row>
    <row r="235" spans="1:29" s="975" customFormat="1" ht="66" x14ac:dyDescent="0.25">
      <c r="A235" s="463"/>
      <c r="B235" s="431">
        <f>IFERROR(LOOKUP(2,1/ISNUMBER(SEARCH('[96]Kode Barang'!$I$2:$I$44,I235)),'[96]Kode Barang'!$B$2:$B$44),"")</f>
        <v>1</v>
      </c>
      <c r="C235" s="431">
        <f>IFERROR(LOOKUP(2,1/ISNUMBER(SEARCH('[96]Kode Barang'!$I$2:$I$44,I235)),'[96]Kode Barang'!$C$2:$C$44),"")</f>
        <v>1</v>
      </c>
      <c r="D235" s="431">
        <f>IFERROR(LOOKUP(2,1/ISNUMBER(SEARCH('[96]Kode Barang'!$I$2:$I$44,I235)),'[96]Kode Barang'!$D$2:$D$44),"")</f>
        <v>7</v>
      </c>
      <c r="E235" s="431">
        <f>IFERROR(LOOKUP(2,1/ISNUMBER(SEARCH('[96]Kode Barang'!$I$2:$I$44,I235)),'[96]Kode Barang'!$E$2:$E$44),"")</f>
        <v>1</v>
      </c>
      <c r="F235" s="431">
        <f>IFERROR(LOOKUP(2,1/ISNUMBER(SEARCH('[96]Kode Barang'!$I$2:$I$44,I235)),'[96]Kode Barang'!$F$2:$F$44),"")</f>
        <v>3</v>
      </c>
      <c r="G235" s="431">
        <f>IFERROR(LOOKUP(2,1/ISNUMBER(SEARCH('[96]Kode Barang'!$I$2:$I$44,I235)),'[96]Kode Barang'!$G$2:$G$44),"")</f>
        <v>2</v>
      </c>
      <c r="H235" s="431">
        <f>IFERROR(LOOKUP(2,1/ISNUMBER(SEARCH('[96]Kode Barang'!$I$2:$I$44,I235)),'[96]Kode Barang'!$H$2:$H$44),"")</f>
        <v>1</v>
      </c>
      <c r="I235" s="437" t="s">
        <v>598</v>
      </c>
      <c r="J235" s="545"/>
      <c r="K235" s="483"/>
      <c r="L235" s="982">
        <v>3</v>
      </c>
      <c r="M235" s="433" t="s">
        <v>522</v>
      </c>
      <c r="N235" s="428">
        <v>86500</v>
      </c>
      <c r="O235" s="976">
        <f t="shared" ref="O235:O248" si="27">L235*N235</f>
        <v>259500</v>
      </c>
      <c r="P235" s="434">
        <v>0</v>
      </c>
      <c r="Q235" s="434">
        <f t="shared" ref="Q235:Q243" si="28">O235+P235</f>
        <v>259500</v>
      </c>
      <c r="R235" s="434">
        <f t="shared" ref="R235:R263" si="29">Q235/L235</f>
        <v>86500</v>
      </c>
      <c r="S235" s="437" t="s">
        <v>963</v>
      </c>
      <c r="T235" s="429" t="s">
        <v>960</v>
      </c>
      <c r="U235" s="437" t="s">
        <v>517</v>
      </c>
      <c r="V235" s="438" t="s">
        <v>562</v>
      </c>
      <c r="W235" s="482" t="s">
        <v>964</v>
      </c>
      <c r="X235" s="448" t="s">
        <v>624</v>
      </c>
      <c r="Y235" s="429" t="s">
        <v>929</v>
      </c>
      <c r="Z235" s="429" t="s">
        <v>965</v>
      </c>
      <c r="AA235" s="448" t="s">
        <v>923</v>
      </c>
      <c r="AC235" s="977"/>
    </row>
    <row r="236" spans="1:29" s="975" customFormat="1" ht="66" x14ac:dyDescent="0.25">
      <c r="A236" s="463"/>
      <c r="B236" s="431">
        <f>IFERROR(LOOKUP(2,1/ISNUMBER(SEARCH('[96]Kode Barang'!$I$2:$I$44,I236)),'[96]Kode Barang'!$B$2:$B$44),"")</f>
        <v>1</v>
      </c>
      <c r="C236" s="431">
        <f>IFERROR(LOOKUP(2,1/ISNUMBER(SEARCH('[96]Kode Barang'!$I$2:$I$44,I236)),'[96]Kode Barang'!$C$2:$C$44),"")</f>
        <v>1</v>
      </c>
      <c r="D236" s="431">
        <f>IFERROR(LOOKUP(2,1/ISNUMBER(SEARCH('[96]Kode Barang'!$I$2:$I$44,I236)),'[96]Kode Barang'!$D$2:$D$44),"")</f>
        <v>7</v>
      </c>
      <c r="E236" s="431">
        <f>IFERROR(LOOKUP(2,1/ISNUMBER(SEARCH('[96]Kode Barang'!$I$2:$I$44,I236)),'[96]Kode Barang'!$E$2:$E$44),"")</f>
        <v>1</v>
      </c>
      <c r="F236" s="431">
        <f>IFERROR(LOOKUP(2,1/ISNUMBER(SEARCH('[96]Kode Barang'!$I$2:$I$44,I236)),'[96]Kode Barang'!$F$2:$F$44),"")</f>
        <v>3</v>
      </c>
      <c r="G236" s="431">
        <f>IFERROR(LOOKUP(2,1/ISNUMBER(SEARCH('[96]Kode Barang'!$I$2:$I$44,I236)),'[96]Kode Barang'!$G$2:$G$44),"")</f>
        <v>2</v>
      </c>
      <c r="H236" s="431">
        <f>IFERROR(LOOKUP(2,1/ISNUMBER(SEARCH('[96]Kode Barang'!$I$2:$I$44,I236)),'[96]Kode Barang'!$H$2:$H$44),"")</f>
        <v>1</v>
      </c>
      <c r="I236" s="437" t="s">
        <v>598</v>
      </c>
      <c r="J236" s="545"/>
      <c r="K236" s="483"/>
      <c r="L236" s="982">
        <v>5</v>
      </c>
      <c r="M236" s="433" t="s">
        <v>522</v>
      </c>
      <c r="N236" s="428">
        <v>86500</v>
      </c>
      <c r="O236" s="976">
        <f t="shared" si="27"/>
        <v>432500</v>
      </c>
      <c r="P236" s="434">
        <v>0</v>
      </c>
      <c r="Q236" s="434">
        <f t="shared" si="28"/>
        <v>432500</v>
      </c>
      <c r="R236" s="434">
        <f t="shared" si="29"/>
        <v>86500</v>
      </c>
      <c r="S236" s="985" t="s">
        <v>974</v>
      </c>
      <c r="T236" s="429" t="s">
        <v>973</v>
      </c>
      <c r="U236" s="437" t="s">
        <v>517</v>
      </c>
      <c r="V236" s="438" t="s">
        <v>562</v>
      </c>
      <c r="W236" s="482" t="s">
        <v>976</v>
      </c>
      <c r="X236" s="448" t="s">
        <v>624</v>
      </c>
      <c r="Y236" s="429" t="s">
        <v>929</v>
      </c>
      <c r="Z236" s="429" t="s">
        <v>975</v>
      </c>
      <c r="AA236" s="448" t="s">
        <v>923</v>
      </c>
      <c r="AC236" s="977"/>
    </row>
    <row r="237" spans="1:29" s="975" customFormat="1" ht="66" x14ac:dyDescent="0.25">
      <c r="A237" s="463"/>
      <c r="B237" s="431">
        <f>IFERROR(LOOKUP(2,1/ISNUMBER(SEARCH('[96]Kode Barang'!$I$2:$I$44,I237)),'[96]Kode Barang'!$B$2:$B$44),"")</f>
        <v>1</v>
      </c>
      <c r="C237" s="431">
        <f>IFERROR(LOOKUP(2,1/ISNUMBER(SEARCH('[96]Kode Barang'!$I$2:$I$44,I237)),'[96]Kode Barang'!$C$2:$C$44),"")</f>
        <v>1</v>
      </c>
      <c r="D237" s="431">
        <f>IFERROR(LOOKUP(2,1/ISNUMBER(SEARCH('[96]Kode Barang'!$I$2:$I$44,I237)),'[96]Kode Barang'!$D$2:$D$44),"")</f>
        <v>7</v>
      </c>
      <c r="E237" s="431">
        <f>IFERROR(LOOKUP(2,1/ISNUMBER(SEARCH('[96]Kode Barang'!$I$2:$I$44,I237)),'[96]Kode Barang'!$E$2:$E$44),"")</f>
        <v>1</v>
      </c>
      <c r="F237" s="431">
        <f>IFERROR(LOOKUP(2,1/ISNUMBER(SEARCH('[96]Kode Barang'!$I$2:$I$44,I237)),'[96]Kode Barang'!$F$2:$F$44),"")</f>
        <v>3</v>
      </c>
      <c r="G237" s="431">
        <f>IFERROR(LOOKUP(2,1/ISNUMBER(SEARCH('[96]Kode Barang'!$I$2:$I$44,I237)),'[96]Kode Barang'!$G$2:$G$44),"")</f>
        <v>2</v>
      </c>
      <c r="H237" s="431">
        <f>IFERROR(LOOKUP(2,1/ISNUMBER(SEARCH('[96]Kode Barang'!$I$2:$I$44,I237)),'[96]Kode Barang'!$H$2:$H$44),"")</f>
        <v>1</v>
      </c>
      <c r="I237" s="437" t="s">
        <v>598</v>
      </c>
      <c r="J237" s="545"/>
      <c r="K237" s="483"/>
      <c r="L237" s="982">
        <v>4</v>
      </c>
      <c r="M237" s="433" t="s">
        <v>522</v>
      </c>
      <c r="N237" s="428">
        <v>86500</v>
      </c>
      <c r="O237" s="976">
        <f t="shared" si="27"/>
        <v>346000</v>
      </c>
      <c r="P237" s="434">
        <v>0</v>
      </c>
      <c r="Q237" s="434">
        <f t="shared" si="28"/>
        <v>346000</v>
      </c>
      <c r="R237" s="434">
        <f t="shared" si="29"/>
        <v>86500</v>
      </c>
      <c r="S237" s="985" t="s">
        <v>994</v>
      </c>
      <c r="T237" s="429" t="s">
        <v>995</v>
      </c>
      <c r="U237" s="437" t="s">
        <v>517</v>
      </c>
      <c r="V237" s="438" t="s">
        <v>562</v>
      </c>
      <c r="W237" s="482" t="s">
        <v>998</v>
      </c>
      <c r="X237" s="448" t="s">
        <v>624</v>
      </c>
      <c r="Y237" s="429" t="s">
        <v>929</v>
      </c>
      <c r="Z237" s="429" t="s">
        <v>999</v>
      </c>
      <c r="AA237" s="448" t="s">
        <v>983</v>
      </c>
      <c r="AC237" s="977"/>
    </row>
    <row r="238" spans="1:29" s="975" customFormat="1" ht="66" x14ac:dyDescent="0.25">
      <c r="A238" s="463"/>
      <c r="B238" s="431">
        <f>IFERROR(LOOKUP(2,1/ISNUMBER(SEARCH('[96]Kode Barang'!$I$2:$I$44,I238)),'[96]Kode Barang'!$B$2:$B$44),"")</f>
        <v>1</v>
      </c>
      <c r="C238" s="431">
        <f>IFERROR(LOOKUP(2,1/ISNUMBER(SEARCH('[96]Kode Barang'!$I$2:$I$44,I238)),'[96]Kode Barang'!$C$2:$C$44),"")</f>
        <v>1</v>
      </c>
      <c r="D238" s="431">
        <f>IFERROR(LOOKUP(2,1/ISNUMBER(SEARCH('[96]Kode Barang'!$I$2:$I$44,I238)),'[96]Kode Barang'!$D$2:$D$44),"")</f>
        <v>7</v>
      </c>
      <c r="E238" s="431">
        <f>IFERROR(LOOKUP(2,1/ISNUMBER(SEARCH('[96]Kode Barang'!$I$2:$I$44,I238)),'[96]Kode Barang'!$E$2:$E$44),"")</f>
        <v>1</v>
      </c>
      <c r="F238" s="431">
        <f>IFERROR(LOOKUP(2,1/ISNUMBER(SEARCH('[96]Kode Barang'!$I$2:$I$44,I238)),'[96]Kode Barang'!$F$2:$F$44),"")</f>
        <v>3</v>
      </c>
      <c r="G238" s="431">
        <f>IFERROR(LOOKUP(2,1/ISNUMBER(SEARCH('[96]Kode Barang'!$I$2:$I$44,I238)),'[96]Kode Barang'!$G$2:$G$44),"")</f>
        <v>2</v>
      </c>
      <c r="H238" s="431">
        <f>IFERROR(LOOKUP(2,1/ISNUMBER(SEARCH('[96]Kode Barang'!$I$2:$I$44,I238)),'[96]Kode Barang'!$H$2:$H$44),"")</f>
        <v>1</v>
      </c>
      <c r="I238" s="437" t="s">
        <v>598</v>
      </c>
      <c r="J238" s="545"/>
      <c r="K238" s="483"/>
      <c r="L238" s="982">
        <v>5</v>
      </c>
      <c r="M238" s="433" t="s">
        <v>522</v>
      </c>
      <c r="N238" s="428">
        <v>86500</v>
      </c>
      <c r="O238" s="976">
        <f t="shared" si="27"/>
        <v>432500</v>
      </c>
      <c r="P238" s="434">
        <v>0</v>
      </c>
      <c r="Q238" s="434">
        <f t="shared" si="28"/>
        <v>432500</v>
      </c>
      <c r="R238" s="434">
        <f t="shared" si="29"/>
        <v>86500</v>
      </c>
      <c r="S238" s="985" t="s">
        <v>974</v>
      </c>
      <c r="T238" s="429" t="s">
        <v>973</v>
      </c>
      <c r="U238" s="437" t="s">
        <v>517</v>
      </c>
      <c r="V238" s="438" t="s">
        <v>562</v>
      </c>
      <c r="W238" s="482" t="s">
        <v>989</v>
      </c>
      <c r="X238" s="448" t="s">
        <v>624</v>
      </c>
      <c r="Y238" s="429" t="s">
        <v>929</v>
      </c>
      <c r="Z238" s="429" t="s">
        <v>1002</v>
      </c>
      <c r="AA238" s="448" t="s">
        <v>983</v>
      </c>
      <c r="AC238" s="977"/>
    </row>
    <row r="239" spans="1:29" s="975" customFormat="1" ht="66" x14ac:dyDescent="0.25">
      <c r="A239" s="463"/>
      <c r="B239" s="431">
        <f>IFERROR(LOOKUP(2,1/ISNUMBER(SEARCH('[96]Kode Barang'!$I$2:$I$44,I239)),'[96]Kode Barang'!$B$2:$B$44),"")</f>
        <v>1</v>
      </c>
      <c r="C239" s="431">
        <f>IFERROR(LOOKUP(2,1/ISNUMBER(SEARCH('[96]Kode Barang'!$I$2:$I$44,I239)),'[96]Kode Barang'!$C$2:$C$44),"")</f>
        <v>1</v>
      </c>
      <c r="D239" s="431">
        <f>IFERROR(LOOKUP(2,1/ISNUMBER(SEARCH('[96]Kode Barang'!$I$2:$I$44,I239)),'[96]Kode Barang'!$D$2:$D$44),"")</f>
        <v>7</v>
      </c>
      <c r="E239" s="431">
        <f>IFERROR(LOOKUP(2,1/ISNUMBER(SEARCH('[96]Kode Barang'!$I$2:$I$44,I239)),'[96]Kode Barang'!$E$2:$E$44),"")</f>
        <v>1</v>
      </c>
      <c r="F239" s="431">
        <f>IFERROR(LOOKUP(2,1/ISNUMBER(SEARCH('[96]Kode Barang'!$I$2:$I$44,I239)),'[96]Kode Barang'!$F$2:$F$44),"")</f>
        <v>3</v>
      </c>
      <c r="G239" s="431">
        <f>IFERROR(LOOKUP(2,1/ISNUMBER(SEARCH('[96]Kode Barang'!$I$2:$I$44,I239)),'[96]Kode Barang'!$G$2:$G$44),"")</f>
        <v>2</v>
      </c>
      <c r="H239" s="431">
        <f>IFERROR(LOOKUP(2,1/ISNUMBER(SEARCH('[96]Kode Barang'!$I$2:$I$44,I239)),'[96]Kode Barang'!$H$2:$H$44),"")</f>
        <v>1</v>
      </c>
      <c r="I239" s="437" t="s">
        <v>598</v>
      </c>
      <c r="J239" s="545"/>
      <c r="K239" s="483"/>
      <c r="L239" s="982">
        <v>3</v>
      </c>
      <c r="M239" s="433" t="s">
        <v>522</v>
      </c>
      <c r="N239" s="428">
        <v>86500</v>
      </c>
      <c r="O239" s="976">
        <f t="shared" si="27"/>
        <v>259500</v>
      </c>
      <c r="P239" s="434">
        <v>0</v>
      </c>
      <c r="Q239" s="434">
        <f t="shared" si="28"/>
        <v>259500</v>
      </c>
      <c r="R239" s="434">
        <f t="shared" si="29"/>
        <v>86500</v>
      </c>
      <c r="S239" s="985" t="s">
        <v>974</v>
      </c>
      <c r="T239" s="429" t="s">
        <v>973</v>
      </c>
      <c r="U239" s="985" t="s">
        <v>854</v>
      </c>
      <c r="V239" s="438" t="s">
        <v>562</v>
      </c>
      <c r="W239" s="482" t="s">
        <v>1006</v>
      </c>
      <c r="X239" s="448" t="s">
        <v>624</v>
      </c>
      <c r="Y239" s="429" t="s">
        <v>929</v>
      </c>
      <c r="Z239" s="429" t="s">
        <v>1009</v>
      </c>
      <c r="AA239" s="448" t="s">
        <v>983</v>
      </c>
      <c r="AC239" s="977"/>
    </row>
    <row r="240" spans="1:29" s="975" customFormat="1" ht="66" x14ac:dyDescent="0.25">
      <c r="A240" s="463"/>
      <c r="B240" s="431">
        <f>IFERROR(LOOKUP(2,1/ISNUMBER(SEARCH('[96]Kode Barang'!$I$2:$I$44,I240)),'[96]Kode Barang'!$B$2:$B$44),"")</f>
        <v>1</v>
      </c>
      <c r="C240" s="431">
        <f>IFERROR(LOOKUP(2,1/ISNUMBER(SEARCH('[96]Kode Barang'!$I$2:$I$44,I240)),'[96]Kode Barang'!$C$2:$C$44),"")</f>
        <v>1</v>
      </c>
      <c r="D240" s="431">
        <f>IFERROR(LOOKUP(2,1/ISNUMBER(SEARCH('[96]Kode Barang'!$I$2:$I$44,I240)),'[96]Kode Barang'!$D$2:$D$44),"")</f>
        <v>7</v>
      </c>
      <c r="E240" s="431">
        <f>IFERROR(LOOKUP(2,1/ISNUMBER(SEARCH('[96]Kode Barang'!$I$2:$I$44,I240)),'[96]Kode Barang'!$E$2:$E$44),"")</f>
        <v>1</v>
      </c>
      <c r="F240" s="431">
        <f>IFERROR(LOOKUP(2,1/ISNUMBER(SEARCH('[96]Kode Barang'!$I$2:$I$44,I240)),'[96]Kode Barang'!$F$2:$F$44),"")</f>
        <v>3</v>
      </c>
      <c r="G240" s="431">
        <f>IFERROR(LOOKUP(2,1/ISNUMBER(SEARCH('[96]Kode Barang'!$I$2:$I$44,I240)),'[96]Kode Barang'!$G$2:$G$44),"")</f>
        <v>2</v>
      </c>
      <c r="H240" s="431">
        <f>IFERROR(LOOKUP(2,1/ISNUMBER(SEARCH('[96]Kode Barang'!$I$2:$I$44,I240)),'[96]Kode Barang'!$H$2:$H$44),"")</f>
        <v>2</v>
      </c>
      <c r="I240" s="437" t="s">
        <v>1008</v>
      </c>
      <c r="J240" s="545"/>
      <c r="K240" s="483"/>
      <c r="L240" s="982">
        <v>3</v>
      </c>
      <c r="M240" s="433" t="s">
        <v>522</v>
      </c>
      <c r="N240" s="428">
        <v>49400</v>
      </c>
      <c r="O240" s="976">
        <f t="shared" si="27"/>
        <v>148200</v>
      </c>
      <c r="P240" s="434">
        <v>0</v>
      </c>
      <c r="Q240" s="434">
        <f t="shared" si="28"/>
        <v>148200</v>
      </c>
      <c r="R240" s="434">
        <f t="shared" si="29"/>
        <v>49400</v>
      </c>
      <c r="S240" s="985" t="s">
        <v>974</v>
      </c>
      <c r="T240" s="429" t="s">
        <v>973</v>
      </c>
      <c r="U240" s="985" t="s">
        <v>854</v>
      </c>
      <c r="V240" s="438" t="s">
        <v>562</v>
      </c>
      <c r="W240" s="482" t="s">
        <v>1006</v>
      </c>
      <c r="X240" s="448" t="s">
        <v>624</v>
      </c>
      <c r="Y240" s="429" t="s">
        <v>929</v>
      </c>
      <c r="Z240" s="429" t="s">
        <v>1009</v>
      </c>
      <c r="AA240" s="448" t="s">
        <v>983</v>
      </c>
      <c r="AC240" s="977"/>
    </row>
    <row r="241" spans="1:29" s="975" customFormat="1" ht="39.6" x14ac:dyDescent="0.25">
      <c r="A241" s="463"/>
      <c r="B241" s="431">
        <f>IFERROR(LOOKUP(2,1/ISNUMBER(SEARCH('[96]Kode Barang'!$I$2:$I$44,I241)),'[96]Kode Barang'!$B$2:$B$44),"")</f>
        <v>1</v>
      </c>
      <c r="C241" s="431">
        <f>IFERROR(LOOKUP(2,1/ISNUMBER(SEARCH('[96]Kode Barang'!$I$2:$I$44,I241)),'[96]Kode Barang'!$C$2:$C$44),"")</f>
        <v>1</v>
      </c>
      <c r="D241" s="431">
        <f>IFERROR(LOOKUP(2,1/ISNUMBER(SEARCH('[96]Kode Barang'!$I$2:$I$44,I241)),'[96]Kode Barang'!$D$2:$D$44),"")</f>
        <v>7</v>
      </c>
      <c r="E241" s="431">
        <f>IFERROR(LOOKUP(2,1/ISNUMBER(SEARCH('[96]Kode Barang'!$I$2:$I$44,I241)),'[96]Kode Barang'!$E$2:$E$44),"")</f>
        <v>1</v>
      </c>
      <c r="F241" s="431">
        <f>IFERROR(LOOKUP(2,1/ISNUMBER(SEARCH('[96]Kode Barang'!$I$2:$I$44,I241)),'[96]Kode Barang'!$F$2:$F$44),"")</f>
        <v>3</v>
      </c>
      <c r="G241" s="431">
        <f>IFERROR(LOOKUP(2,1/ISNUMBER(SEARCH('[96]Kode Barang'!$I$2:$I$44,I241)),'[96]Kode Barang'!$G$2:$G$44),"")</f>
        <v>2</v>
      </c>
      <c r="H241" s="431">
        <f>IFERROR(LOOKUP(2,1/ISNUMBER(SEARCH('[96]Kode Barang'!$I$2:$I$44,I241)),'[96]Kode Barang'!$H$2:$H$44),"")</f>
        <v>1</v>
      </c>
      <c r="I241" s="437" t="s">
        <v>598</v>
      </c>
      <c r="J241" s="545"/>
      <c r="K241" s="483"/>
      <c r="L241" s="982">
        <v>5</v>
      </c>
      <c r="M241" s="433" t="s">
        <v>522</v>
      </c>
      <c r="N241" s="428">
        <v>86500</v>
      </c>
      <c r="O241" s="976">
        <f t="shared" si="27"/>
        <v>432500</v>
      </c>
      <c r="P241" s="434">
        <v>0</v>
      </c>
      <c r="Q241" s="434">
        <f t="shared" si="28"/>
        <v>432500</v>
      </c>
      <c r="R241" s="434">
        <f t="shared" si="29"/>
        <v>86500</v>
      </c>
      <c r="S241" s="985" t="s">
        <v>591</v>
      </c>
      <c r="T241" s="429" t="s">
        <v>804</v>
      </c>
      <c r="U241" s="985" t="s">
        <v>854</v>
      </c>
      <c r="V241" s="438" t="s">
        <v>562</v>
      </c>
      <c r="W241" s="482" t="s">
        <v>1015</v>
      </c>
      <c r="X241" s="448" t="s">
        <v>624</v>
      </c>
      <c r="Y241" s="429" t="s">
        <v>1016</v>
      </c>
      <c r="Z241" s="429" t="s">
        <v>1017</v>
      </c>
      <c r="AA241" s="448" t="s">
        <v>535</v>
      </c>
      <c r="AC241" s="977"/>
    </row>
    <row r="242" spans="1:29" s="975" customFormat="1" ht="79.2" x14ac:dyDescent="0.25">
      <c r="A242" s="463"/>
      <c r="B242" s="431">
        <f>IFERROR(LOOKUP(2,1/ISNUMBER(SEARCH('[96]Kode Barang'!$I$2:$I$44,I242)),'[96]Kode Barang'!$B$2:$B$44),"")</f>
        <v>1</v>
      </c>
      <c r="C242" s="431">
        <f>IFERROR(LOOKUP(2,1/ISNUMBER(SEARCH('[96]Kode Barang'!$I$2:$I$44,I242)),'[96]Kode Barang'!$C$2:$C$44),"")</f>
        <v>1</v>
      </c>
      <c r="D242" s="431">
        <f>IFERROR(LOOKUP(2,1/ISNUMBER(SEARCH('[96]Kode Barang'!$I$2:$I$44,I242)),'[96]Kode Barang'!$D$2:$D$44),"")</f>
        <v>7</v>
      </c>
      <c r="E242" s="431">
        <f>IFERROR(LOOKUP(2,1/ISNUMBER(SEARCH('[96]Kode Barang'!$I$2:$I$44,I242)),'[96]Kode Barang'!$E$2:$E$44),"")</f>
        <v>1</v>
      </c>
      <c r="F242" s="431">
        <f>IFERROR(LOOKUP(2,1/ISNUMBER(SEARCH('[96]Kode Barang'!$I$2:$I$44,I242)),'[96]Kode Barang'!$F$2:$F$44),"")</f>
        <v>3</v>
      </c>
      <c r="G242" s="431">
        <f>IFERROR(LOOKUP(2,1/ISNUMBER(SEARCH('[96]Kode Barang'!$I$2:$I$44,I242)),'[96]Kode Barang'!$G$2:$G$44),"")</f>
        <v>2</v>
      </c>
      <c r="H242" s="431">
        <f>IFERROR(LOOKUP(2,1/ISNUMBER(SEARCH('[96]Kode Barang'!$I$2:$I$44,I242)),'[96]Kode Barang'!$H$2:$H$44),"")</f>
        <v>1</v>
      </c>
      <c r="I242" s="437" t="s">
        <v>598</v>
      </c>
      <c r="J242" s="545"/>
      <c r="K242" s="483"/>
      <c r="L242" s="982">
        <v>6</v>
      </c>
      <c r="M242" s="433" t="s">
        <v>522</v>
      </c>
      <c r="N242" s="428">
        <v>86500</v>
      </c>
      <c r="O242" s="976">
        <f t="shared" si="27"/>
        <v>519000</v>
      </c>
      <c r="P242" s="434">
        <v>0</v>
      </c>
      <c r="Q242" s="434">
        <f t="shared" si="28"/>
        <v>519000</v>
      </c>
      <c r="R242" s="434">
        <f t="shared" si="29"/>
        <v>86500</v>
      </c>
      <c r="S242" s="985" t="s">
        <v>542</v>
      </c>
      <c r="T242" s="429" t="s">
        <v>1019</v>
      </c>
      <c r="U242" s="985" t="s">
        <v>854</v>
      </c>
      <c r="V242" s="438" t="s">
        <v>562</v>
      </c>
      <c r="W242" s="482" t="s">
        <v>1020</v>
      </c>
      <c r="X242" s="448" t="s">
        <v>624</v>
      </c>
      <c r="Y242" s="429" t="s">
        <v>594</v>
      </c>
      <c r="Z242" s="429" t="s">
        <v>1021</v>
      </c>
      <c r="AA242" s="448" t="s">
        <v>541</v>
      </c>
      <c r="AC242" s="977"/>
    </row>
    <row r="243" spans="1:29" s="975" customFormat="1" ht="66" x14ac:dyDescent="0.25">
      <c r="A243" s="463"/>
      <c r="B243" s="431">
        <f>IFERROR(LOOKUP(2,1/ISNUMBER(SEARCH('[96]Kode Barang'!$I$2:$I$44,I243)),'[96]Kode Barang'!$B$2:$B$44),"")</f>
        <v>1</v>
      </c>
      <c r="C243" s="431">
        <f>IFERROR(LOOKUP(2,1/ISNUMBER(SEARCH('[96]Kode Barang'!$I$2:$I$44,I243)),'[96]Kode Barang'!$C$2:$C$44),"")</f>
        <v>1</v>
      </c>
      <c r="D243" s="431">
        <f>IFERROR(LOOKUP(2,1/ISNUMBER(SEARCH('[96]Kode Barang'!$I$2:$I$44,I243)),'[96]Kode Barang'!$D$2:$D$44),"")</f>
        <v>7</v>
      </c>
      <c r="E243" s="431">
        <f>IFERROR(LOOKUP(2,1/ISNUMBER(SEARCH('[96]Kode Barang'!$I$2:$I$44,I243)),'[96]Kode Barang'!$E$2:$E$44),"")</f>
        <v>1</v>
      </c>
      <c r="F243" s="431">
        <f>IFERROR(LOOKUP(2,1/ISNUMBER(SEARCH('[96]Kode Barang'!$I$2:$I$44,I243)),'[96]Kode Barang'!$F$2:$F$44),"")</f>
        <v>3</v>
      </c>
      <c r="G243" s="431">
        <f>IFERROR(LOOKUP(2,1/ISNUMBER(SEARCH('[96]Kode Barang'!$I$2:$I$44,I243)),'[96]Kode Barang'!$G$2:$G$44),"")</f>
        <v>2</v>
      </c>
      <c r="H243" s="431">
        <f>IFERROR(LOOKUP(2,1/ISNUMBER(SEARCH('[96]Kode Barang'!$I$2:$I$44,I243)),'[96]Kode Barang'!$H$2:$H$44),"")</f>
        <v>1</v>
      </c>
      <c r="I243" s="437" t="s">
        <v>598</v>
      </c>
      <c r="J243" s="545"/>
      <c r="K243" s="483"/>
      <c r="L243" s="982">
        <v>8</v>
      </c>
      <c r="M243" s="433" t="s">
        <v>522</v>
      </c>
      <c r="N243" s="428">
        <v>86500</v>
      </c>
      <c r="O243" s="976">
        <f t="shared" si="27"/>
        <v>692000</v>
      </c>
      <c r="P243" s="434">
        <v>0</v>
      </c>
      <c r="Q243" s="434">
        <f t="shared" si="28"/>
        <v>692000</v>
      </c>
      <c r="R243" s="434">
        <f t="shared" si="29"/>
        <v>86500</v>
      </c>
      <c r="S243" s="985" t="s">
        <v>543</v>
      </c>
      <c r="T243" s="429" t="s">
        <v>1023</v>
      </c>
      <c r="U243" s="985" t="s">
        <v>854</v>
      </c>
      <c r="V243" s="438" t="s">
        <v>562</v>
      </c>
      <c r="W243" s="482" t="s">
        <v>1020</v>
      </c>
      <c r="X243" s="448" t="s">
        <v>624</v>
      </c>
      <c r="Y243" s="429" t="s">
        <v>594</v>
      </c>
      <c r="Z243" s="429" t="s">
        <v>1025</v>
      </c>
      <c r="AA243" s="448" t="s">
        <v>541</v>
      </c>
      <c r="AC243" s="977"/>
    </row>
    <row r="244" spans="1:29" s="975" customFormat="1" ht="39.6" x14ac:dyDescent="0.25">
      <c r="A244" s="463"/>
      <c r="B244" s="431">
        <f>IFERROR(LOOKUP(2,1/ISNUMBER(SEARCH('[96]Kode Barang'!$I$2:$I$44,I244)),'[96]Kode Barang'!$B$2:$B$44),"")</f>
        <v>1</v>
      </c>
      <c r="C244" s="431">
        <f>IFERROR(LOOKUP(2,1/ISNUMBER(SEARCH('[96]Kode Barang'!$I$2:$I$44,I244)),'[96]Kode Barang'!$C$2:$C$44),"")</f>
        <v>1</v>
      </c>
      <c r="D244" s="431">
        <f>IFERROR(LOOKUP(2,1/ISNUMBER(SEARCH('[96]Kode Barang'!$I$2:$I$44,I244)),'[96]Kode Barang'!$D$2:$D$44),"")</f>
        <v>7</v>
      </c>
      <c r="E244" s="431">
        <f>IFERROR(LOOKUP(2,1/ISNUMBER(SEARCH('[96]Kode Barang'!$I$2:$I$44,I244)),'[96]Kode Barang'!$E$2:$E$44),"")</f>
        <v>1</v>
      </c>
      <c r="F244" s="431">
        <f>IFERROR(LOOKUP(2,1/ISNUMBER(SEARCH('[96]Kode Barang'!$I$2:$I$44,I244)),'[96]Kode Barang'!$F$2:$F$44),"")</f>
        <v>3</v>
      </c>
      <c r="G244" s="431">
        <f>IFERROR(LOOKUP(2,1/ISNUMBER(SEARCH('[96]Kode Barang'!$I$2:$I$44,I244)),'[96]Kode Barang'!$G$2:$G$44),"")</f>
        <v>2</v>
      </c>
      <c r="H244" s="431">
        <f>IFERROR(LOOKUP(2,1/ISNUMBER(SEARCH('[96]Kode Barang'!$I$2:$I$44,I244)),'[96]Kode Barang'!$H$2:$H$44),"")</f>
        <v>1</v>
      </c>
      <c r="I244" s="437" t="s">
        <v>598</v>
      </c>
      <c r="J244" s="545"/>
      <c r="K244" s="483"/>
      <c r="L244" s="982">
        <v>20</v>
      </c>
      <c r="M244" s="433" t="s">
        <v>522</v>
      </c>
      <c r="N244" s="428">
        <v>86500</v>
      </c>
      <c r="O244" s="976">
        <f t="shared" si="27"/>
        <v>1730000</v>
      </c>
      <c r="P244" s="434">
        <v>0</v>
      </c>
      <c r="Q244" s="434">
        <f>O244+P244</f>
        <v>1730000</v>
      </c>
      <c r="R244" s="434">
        <f t="shared" si="29"/>
        <v>86500</v>
      </c>
      <c r="S244" s="985" t="s">
        <v>1037</v>
      </c>
      <c r="T244" s="429" t="s">
        <v>66</v>
      </c>
      <c r="U244" s="985" t="s">
        <v>854</v>
      </c>
      <c r="V244" s="438" t="s">
        <v>562</v>
      </c>
      <c r="W244" s="482" t="s">
        <v>1035</v>
      </c>
      <c r="X244" s="448" t="s">
        <v>624</v>
      </c>
      <c r="Y244" s="429" t="s">
        <v>817</v>
      </c>
      <c r="Z244" s="429" t="s">
        <v>1038</v>
      </c>
      <c r="AA244" s="448" t="s">
        <v>60</v>
      </c>
      <c r="AC244" s="977"/>
    </row>
    <row r="245" spans="1:29" s="975" customFormat="1" ht="62.25" customHeight="1" x14ac:dyDescent="0.25">
      <c r="A245" s="463"/>
      <c r="B245" s="431">
        <f>IFERROR(LOOKUP(2,1/ISNUMBER(SEARCH('[96]Kode Barang'!$I$2:$I$44,I245)),'[96]Kode Barang'!$B$2:$B$44),"")</f>
        <v>1</v>
      </c>
      <c r="C245" s="431">
        <f>IFERROR(LOOKUP(2,1/ISNUMBER(SEARCH('[96]Kode Barang'!$I$2:$I$44,I245)),'[96]Kode Barang'!$C$2:$C$44),"")</f>
        <v>1</v>
      </c>
      <c r="D245" s="431">
        <f>IFERROR(LOOKUP(2,1/ISNUMBER(SEARCH('[96]Kode Barang'!$I$2:$I$44,I245)),'[96]Kode Barang'!$D$2:$D$44),"")</f>
        <v>7</v>
      </c>
      <c r="E245" s="431">
        <f>IFERROR(LOOKUP(2,1/ISNUMBER(SEARCH('[96]Kode Barang'!$I$2:$I$44,I245)),'[96]Kode Barang'!$E$2:$E$44),"")</f>
        <v>1</v>
      </c>
      <c r="F245" s="431">
        <f>IFERROR(LOOKUP(2,1/ISNUMBER(SEARCH('[96]Kode Barang'!$I$2:$I$44,I245)),'[96]Kode Barang'!$F$2:$F$44),"")</f>
        <v>3</v>
      </c>
      <c r="G245" s="431">
        <f>IFERROR(LOOKUP(2,1/ISNUMBER(SEARCH('[96]Kode Barang'!$I$2:$I$44,I245)),'[96]Kode Barang'!$G$2:$G$44),"")</f>
        <v>2</v>
      </c>
      <c r="H245" s="431">
        <f>IFERROR(LOOKUP(2,1/ISNUMBER(SEARCH('[96]Kode Barang'!$I$2:$I$44,I245)),'[96]Kode Barang'!$H$2:$H$44),"")</f>
        <v>4</v>
      </c>
      <c r="I245" s="444" t="s">
        <v>708</v>
      </c>
      <c r="J245" s="545"/>
      <c r="K245" s="483"/>
      <c r="L245" s="994">
        <v>3</v>
      </c>
      <c r="M245" s="433" t="s">
        <v>524</v>
      </c>
      <c r="N245" s="428">
        <v>41300</v>
      </c>
      <c r="O245" s="976">
        <f t="shared" si="27"/>
        <v>123900</v>
      </c>
      <c r="P245" s="434"/>
      <c r="Q245" s="434">
        <f t="shared" ref="Q245:Q248" si="30">O245+P245</f>
        <v>123900</v>
      </c>
      <c r="R245" s="434">
        <f t="shared" si="29"/>
        <v>41300</v>
      </c>
      <c r="S245" s="995" t="s">
        <v>676</v>
      </c>
      <c r="T245" s="429" t="s">
        <v>1057</v>
      </c>
      <c r="U245" s="995" t="s">
        <v>1058</v>
      </c>
      <c r="V245" s="425" t="s">
        <v>1060</v>
      </c>
      <c r="W245" s="482" t="s">
        <v>1061</v>
      </c>
      <c r="X245" s="448" t="s">
        <v>624</v>
      </c>
      <c r="Y245" s="429" t="s">
        <v>929</v>
      </c>
      <c r="Z245" s="429" t="s">
        <v>1167</v>
      </c>
      <c r="AA245" s="448" t="s">
        <v>923</v>
      </c>
      <c r="AC245" s="977"/>
    </row>
    <row r="246" spans="1:29" s="975" customFormat="1" ht="66" x14ac:dyDescent="0.25">
      <c r="A246" s="463"/>
      <c r="B246" s="431">
        <f>IFERROR(LOOKUP(2,1/ISNUMBER(SEARCH('[96]Kode Barang'!$I$2:$I$44,I246)),'[96]Kode Barang'!$B$2:$B$44),"")</f>
        <v>1</v>
      </c>
      <c r="C246" s="431">
        <f>IFERROR(LOOKUP(2,1/ISNUMBER(SEARCH('[96]Kode Barang'!$I$2:$I$44,I246)),'[96]Kode Barang'!$C$2:$C$44),"")</f>
        <v>1</v>
      </c>
      <c r="D246" s="431">
        <f>IFERROR(LOOKUP(2,1/ISNUMBER(SEARCH('[96]Kode Barang'!$I$2:$I$44,I246)),'[96]Kode Barang'!$D$2:$D$44),"")</f>
        <v>7</v>
      </c>
      <c r="E246" s="431">
        <f>IFERROR(LOOKUP(2,1/ISNUMBER(SEARCH('[96]Kode Barang'!$I$2:$I$44,I246)),'[96]Kode Barang'!$E$2:$E$44),"")</f>
        <v>1</v>
      </c>
      <c r="F246" s="431">
        <f>IFERROR(LOOKUP(2,1/ISNUMBER(SEARCH('[96]Kode Barang'!$I$2:$I$44,I246)),'[96]Kode Barang'!$F$2:$F$44),"")</f>
        <v>3</v>
      </c>
      <c r="G246" s="431">
        <f>IFERROR(LOOKUP(2,1/ISNUMBER(SEARCH('[96]Kode Barang'!$I$2:$I$44,I246)),'[96]Kode Barang'!$G$2:$G$44),"")</f>
        <v>2</v>
      </c>
      <c r="H246" s="431">
        <f>IFERROR(LOOKUP(2,1/ISNUMBER(SEARCH('[96]Kode Barang'!$I$2:$I$44,I246)),'[96]Kode Barang'!$H$2:$H$44),"")</f>
        <v>1</v>
      </c>
      <c r="I246" s="437" t="s">
        <v>598</v>
      </c>
      <c r="J246" s="545"/>
      <c r="K246" s="483"/>
      <c r="L246" s="994">
        <v>4</v>
      </c>
      <c r="M246" s="433" t="s">
        <v>522</v>
      </c>
      <c r="N246" s="428">
        <v>86500</v>
      </c>
      <c r="O246" s="976">
        <f t="shared" si="27"/>
        <v>346000</v>
      </c>
      <c r="P246" s="434"/>
      <c r="Q246" s="434">
        <f t="shared" si="30"/>
        <v>346000</v>
      </c>
      <c r="R246" s="434">
        <f t="shared" si="29"/>
        <v>86500</v>
      </c>
      <c r="S246" s="995" t="s">
        <v>676</v>
      </c>
      <c r="T246" s="429" t="s">
        <v>1057</v>
      </c>
      <c r="U246" s="995" t="s">
        <v>1058</v>
      </c>
      <c r="V246" s="425" t="s">
        <v>1060</v>
      </c>
      <c r="W246" s="482" t="s">
        <v>1061</v>
      </c>
      <c r="X246" s="448" t="s">
        <v>624</v>
      </c>
      <c r="Y246" s="429" t="s">
        <v>929</v>
      </c>
      <c r="Z246" s="429" t="s">
        <v>1167</v>
      </c>
      <c r="AA246" s="448" t="s">
        <v>923</v>
      </c>
      <c r="AC246" s="977"/>
    </row>
    <row r="247" spans="1:29" s="975" customFormat="1" ht="62.25" customHeight="1" x14ac:dyDescent="0.25">
      <c r="A247" s="463"/>
      <c r="B247" s="431">
        <f>IFERROR(LOOKUP(2,1/ISNUMBER(SEARCH('[96]Kode Barang'!$I$2:$I$44,I247)),'[96]Kode Barang'!$B$2:$B$44),"")</f>
        <v>1</v>
      </c>
      <c r="C247" s="431">
        <f>IFERROR(LOOKUP(2,1/ISNUMBER(SEARCH('[96]Kode Barang'!$I$2:$I$44,I247)),'[96]Kode Barang'!$C$2:$C$44),"")</f>
        <v>1</v>
      </c>
      <c r="D247" s="431">
        <f>IFERROR(LOOKUP(2,1/ISNUMBER(SEARCH('[96]Kode Barang'!$I$2:$I$44,I247)),'[96]Kode Barang'!$D$2:$D$44),"")</f>
        <v>7</v>
      </c>
      <c r="E247" s="431">
        <f>IFERROR(LOOKUP(2,1/ISNUMBER(SEARCH('[96]Kode Barang'!$I$2:$I$44,I247)),'[96]Kode Barang'!$E$2:$E$44),"")</f>
        <v>1</v>
      </c>
      <c r="F247" s="431">
        <f>IFERROR(LOOKUP(2,1/ISNUMBER(SEARCH('[96]Kode Barang'!$I$2:$I$44,I247)),'[96]Kode Barang'!$F$2:$F$44),"")</f>
        <v>3</v>
      </c>
      <c r="G247" s="431">
        <f>IFERROR(LOOKUP(2,1/ISNUMBER(SEARCH('[96]Kode Barang'!$I$2:$I$44,I247)),'[96]Kode Barang'!$G$2:$G$44),"")</f>
        <v>2</v>
      </c>
      <c r="H247" s="431">
        <f>IFERROR(LOOKUP(2,1/ISNUMBER(SEARCH('[96]Kode Barang'!$I$2:$I$44,I247)),'[96]Kode Barang'!$H$2:$H$44),"")</f>
        <v>4</v>
      </c>
      <c r="I247" s="444" t="s">
        <v>708</v>
      </c>
      <c r="J247" s="545"/>
      <c r="K247" s="483"/>
      <c r="L247" s="994">
        <v>6</v>
      </c>
      <c r="M247" s="433" t="s">
        <v>524</v>
      </c>
      <c r="N247" s="428">
        <v>41300</v>
      </c>
      <c r="O247" s="976">
        <f t="shared" si="27"/>
        <v>247800</v>
      </c>
      <c r="P247" s="434"/>
      <c r="Q247" s="434">
        <f t="shared" si="30"/>
        <v>247800</v>
      </c>
      <c r="R247" s="434">
        <f t="shared" si="29"/>
        <v>41300</v>
      </c>
      <c r="S247" s="995" t="s">
        <v>680</v>
      </c>
      <c r="T247" s="429" t="s">
        <v>1064</v>
      </c>
      <c r="U247" s="995" t="s">
        <v>1066</v>
      </c>
      <c r="V247" s="425" t="s">
        <v>1060</v>
      </c>
      <c r="W247" s="482" t="s">
        <v>1065</v>
      </c>
      <c r="X247" s="448" t="s">
        <v>624</v>
      </c>
      <c r="Y247" s="429" t="s">
        <v>929</v>
      </c>
      <c r="Z247" s="429" t="s">
        <v>1168</v>
      </c>
      <c r="AA247" s="448" t="s">
        <v>923</v>
      </c>
      <c r="AC247" s="977"/>
    </row>
    <row r="248" spans="1:29" s="975" customFormat="1" ht="79.2" x14ac:dyDescent="0.25">
      <c r="A248" s="463"/>
      <c r="B248" s="431">
        <f>IFERROR(LOOKUP(2,1/ISNUMBER(SEARCH('[96]Kode Barang'!$I$2:$I$44,I248)),'[96]Kode Barang'!$B$2:$B$44),"")</f>
        <v>1</v>
      </c>
      <c r="C248" s="431">
        <f>IFERROR(LOOKUP(2,1/ISNUMBER(SEARCH('[96]Kode Barang'!$I$2:$I$44,I248)),'[96]Kode Barang'!$C$2:$C$44),"")</f>
        <v>1</v>
      </c>
      <c r="D248" s="431">
        <f>IFERROR(LOOKUP(2,1/ISNUMBER(SEARCH('[96]Kode Barang'!$I$2:$I$44,I248)),'[96]Kode Barang'!$D$2:$D$44),"")</f>
        <v>7</v>
      </c>
      <c r="E248" s="431">
        <f>IFERROR(LOOKUP(2,1/ISNUMBER(SEARCH('[96]Kode Barang'!$I$2:$I$44,I248)),'[96]Kode Barang'!$E$2:$E$44),"")</f>
        <v>1</v>
      </c>
      <c r="F248" s="431">
        <f>IFERROR(LOOKUP(2,1/ISNUMBER(SEARCH('[96]Kode Barang'!$I$2:$I$44,I248)),'[96]Kode Barang'!$F$2:$F$44),"")</f>
        <v>3</v>
      </c>
      <c r="G248" s="431">
        <f>IFERROR(LOOKUP(2,1/ISNUMBER(SEARCH('[96]Kode Barang'!$I$2:$I$44,I248)),'[96]Kode Barang'!$G$2:$G$44),"")</f>
        <v>2</v>
      </c>
      <c r="H248" s="431">
        <f>IFERROR(LOOKUP(2,1/ISNUMBER(SEARCH('[96]Kode Barang'!$I$2:$I$44,I248)),'[96]Kode Barang'!$H$2:$H$44),"")</f>
        <v>1</v>
      </c>
      <c r="I248" s="437" t="s">
        <v>598</v>
      </c>
      <c r="J248" s="545"/>
      <c r="K248" s="483"/>
      <c r="L248" s="994">
        <v>9</v>
      </c>
      <c r="M248" s="433" t="s">
        <v>522</v>
      </c>
      <c r="N248" s="428">
        <v>86500</v>
      </c>
      <c r="O248" s="976">
        <f t="shared" si="27"/>
        <v>778500</v>
      </c>
      <c r="P248" s="434"/>
      <c r="Q248" s="434">
        <f t="shared" si="30"/>
        <v>778500</v>
      </c>
      <c r="R248" s="434">
        <f t="shared" si="29"/>
        <v>86500</v>
      </c>
      <c r="S248" s="995" t="s">
        <v>680</v>
      </c>
      <c r="T248" s="429" t="s">
        <v>1064</v>
      </c>
      <c r="U248" s="995" t="s">
        <v>1066</v>
      </c>
      <c r="V248" s="425" t="s">
        <v>1060</v>
      </c>
      <c r="W248" s="482" t="s">
        <v>1061</v>
      </c>
      <c r="X248" s="448" t="s">
        <v>624</v>
      </c>
      <c r="Y248" s="429" t="s">
        <v>929</v>
      </c>
      <c r="Z248" s="429" t="s">
        <v>1168</v>
      </c>
      <c r="AA248" s="448" t="s">
        <v>923</v>
      </c>
      <c r="AC248" s="977"/>
    </row>
    <row r="249" spans="1:29" s="2" customFormat="1" ht="52.8" x14ac:dyDescent="0.25">
      <c r="A249" s="463"/>
      <c r="B249" s="980">
        <f>IFERROR(LOOKUP(2,1/ISNUMBER(SEARCH('[96]Kode Barang'!$I$2:$I$44,I249)),'[96]Kode Barang'!$B$2:$B$44),"")</f>
        <v>1</v>
      </c>
      <c r="C249" s="980">
        <f>IFERROR(LOOKUP(2,1/ISNUMBER(SEARCH('[96]Kode Barang'!$I$2:$I$44,I249)),'[96]Kode Barang'!$C$2:$C$44),"")</f>
        <v>1</v>
      </c>
      <c r="D249" s="431">
        <f>IFERROR(LOOKUP(2,1/ISNUMBER(SEARCH('[96]Kode Barang'!$I$2:$I$44,I249)),'[96]Kode Barang'!$D$2:$D$44),"")</f>
        <v>7</v>
      </c>
      <c r="E249" s="431">
        <f>IFERROR(LOOKUP(2,1/ISNUMBER(SEARCH('[96]Kode Barang'!$I$2:$I$44,I249)),'[96]Kode Barang'!$E$2:$E$44),"")</f>
        <v>1</v>
      </c>
      <c r="F249" s="431">
        <f>IFERROR(LOOKUP(2,1/ISNUMBER(SEARCH('[96]Kode Barang'!$I$2:$I$44,I249)),'[96]Kode Barang'!$F$2:$F$44),"")</f>
        <v>3</v>
      </c>
      <c r="G249" s="431">
        <f>IFERROR(LOOKUP(2,1/ISNUMBER(SEARCH('[96]Kode Barang'!$I$2:$I$44,I249)),'[96]Kode Barang'!$G$2:$G$44),"")</f>
        <v>2</v>
      </c>
      <c r="H249" s="431">
        <f>IFERROR(LOOKUP(2,1/ISNUMBER(SEARCH('[96]Kode Barang'!$I$2:$I$44,I249)),'[96]Kode Barang'!$H$2:$H$44),"")</f>
        <v>1</v>
      </c>
      <c r="I249" s="443" t="s">
        <v>1092</v>
      </c>
      <c r="J249" s="483"/>
      <c r="K249" s="483"/>
      <c r="L249" s="983">
        <v>10</v>
      </c>
      <c r="M249" s="433" t="s">
        <v>6</v>
      </c>
      <c r="N249" s="428">
        <v>86500</v>
      </c>
      <c r="O249" s="434">
        <f t="shared" ref="O249:O263" si="31">N249*L249</f>
        <v>865000</v>
      </c>
      <c r="P249" s="434">
        <v>0</v>
      </c>
      <c r="Q249" s="434">
        <f t="shared" ref="Q249:Q263" si="32">O249-P249</f>
        <v>865000</v>
      </c>
      <c r="R249" s="434">
        <f t="shared" si="29"/>
        <v>86500</v>
      </c>
      <c r="S249" s="437" t="s">
        <v>1182</v>
      </c>
      <c r="T249" s="429" t="s">
        <v>1181</v>
      </c>
      <c r="U249" s="437" t="s">
        <v>517</v>
      </c>
      <c r="V249" s="429" t="s">
        <v>987</v>
      </c>
      <c r="W249" s="645" t="s">
        <v>1096</v>
      </c>
      <c r="X249" s="448" t="s">
        <v>624</v>
      </c>
      <c r="Y249" s="427" t="s">
        <v>929</v>
      </c>
      <c r="Z249" s="429" t="s">
        <v>1183</v>
      </c>
      <c r="AA249" s="431" t="s">
        <v>535</v>
      </c>
      <c r="AC249" s="973"/>
    </row>
    <row r="250" spans="1:29" s="2" customFormat="1" ht="66" x14ac:dyDescent="0.25">
      <c r="A250" s="463"/>
      <c r="B250" s="980">
        <f>IFERROR(LOOKUP(2,1/ISNUMBER(SEARCH('[96]Kode Barang'!$I$2:$I$44,I250)),'[96]Kode Barang'!$B$2:$B$44),"")</f>
        <v>1</v>
      </c>
      <c r="C250" s="980">
        <f>IFERROR(LOOKUP(2,1/ISNUMBER(SEARCH('[96]Kode Barang'!$I$2:$I$44,I250)),'[96]Kode Barang'!$C$2:$C$44),"")</f>
        <v>1</v>
      </c>
      <c r="D250" s="431">
        <f>IFERROR(LOOKUP(2,1/ISNUMBER(SEARCH('[96]Kode Barang'!$I$2:$I$44,I250)),'[96]Kode Barang'!$D$2:$D$44),"")</f>
        <v>7</v>
      </c>
      <c r="E250" s="431">
        <f>IFERROR(LOOKUP(2,1/ISNUMBER(SEARCH('[96]Kode Barang'!$I$2:$I$44,I250)),'[96]Kode Barang'!$E$2:$E$44),"")</f>
        <v>1</v>
      </c>
      <c r="F250" s="431">
        <f>IFERROR(LOOKUP(2,1/ISNUMBER(SEARCH('[96]Kode Barang'!$I$2:$I$44,I250)),'[96]Kode Barang'!$F$2:$F$44),"")</f>
        <v>3</v>
      </c>
      <c r="G250" s="431">
        <f>IFERROR(LOOKUP(2,1/ISNUMBER(SEARCH('[96]Kode Barang'!$I$2:$I$44,I250)),'[96]Kode Barang'!$G$2:$G$44),"")</f>
        <v>2</v>
      </c>
      <c r="H250" s="431">
        <f>IFERROR(LOOKUP(2,1/ISNUMBER(SEARCH('[96]Kode Barang'!$I$2:$I$44,I250)),'[96]Kode Barang'!$H$2:$H$44),"")</f>
        <v>4</v>
      </c>
      <c r="I250" s="443" t="s">
        <v>708</v>
      </c>
      <c r="J250" s="483"/>
      <c r="K250" s="483"/>
      <c r="L250" s="983">
        <v>1</v>
      </c>
      <c r="M250" s="433" t="s">
        <v>7</v>
      </c>
      <c r="N250" s="428">
        <v>41300</v>
      </c>
      <c r="O250" s="434">
        <f t="shared" si="31"/>
        <v>41300</v>
      </c>
      <c r="P250" s="434">
        <v>0</v>
      </c>
      <c r="Q250" s="434">
        <f t="shared" si="32"/>
        <v>41300</v>
      </c>
      <c r="R250" s="434">
        <f t="shared" si="29"/>
        <v>41300</v>
      </c>
      <c r="S250" s="437" t="s">
        <v>709</v>
      </c>
      <c r="T250" s="429" t="s">
        <v>1090</v>
      </c>
      <c r="U250" s="437" t="s">
        <v>517</v>
      </c>
      <c r="V250" s="425" t="s">
        <v>987</v>
      </c>
      <c r="W250" s="645" t="s">
        <v>1089</v>
      </c>
      <c r="X250" s="448" t="s">
        <v>624</v>
      </c>
      <c r="Y250" s="427" t="s">
        <v>929</v>
      </c>
      <c r="Z250" s="429" t="s">
        <v>1093</v>
      </c>
      <c r="AA250" s="431" t="s">
        <v>923</v>
      </c>
      <c r="AC250" s="973"/>
    </row>
    <row r="251" spans="1:29" s="2" customFormat="1" ht="66" x14ac:dyDescent="0.25">
      <c r="A251" s="463"/>
      <c r="B251" s="980">
        <f>IFERROR(LOOKUP(2,1/ISNUMBER(SEARCH('[96]Kode Barang'!$I$2:$I$44,I251)),'[96]Kode Barang'!$B$2:$B$44),"")</f>
        <v>1</v>
      </c>
      <c r="C251" s="980">
        <f>IFERROR(LOOKUP(2,1/ISNUMBER(SEARCH('[96]Kode Barang'!$I$2:$I$44,I251)),'[96]Kode Barang'!$C$2:$C$44),"")</f>
        <v>1</v>
      </c>
      <c r="D251" s="431">
        <f>IFERROR(LOOKUP(2,1/ISNUMBER(SEARCH('[96]Kode Barang'!$I$2:$I$44,I251)),'[96]Kode Barang'!$D$2:$D$44),"")</f>
        <v>7</v>
      </c>
      <c r="E251" s="431">
        <f>IFERROR(LOOKUP(2,1/ISNUMBER(SEARCH('[96]Kode Barang'!$I$2:$I$44,I251)),'[96]Kode Barang'!$E$2:$E$44),"")</f>
        <v>1</v>
      </c>
      <c r="F251" s="431">
        <f>IFERROR(LOOKUP(2,1/ISNUMBER(SEARCH('[96]Kode Barang'!$I$2:$I$44,I251)),'[96]Kode Barang'!$F$2:$F$44),"")</f>
        <v>3</v>
      </c>
      <c r="G251" s="431">
        <f>IFERROR(LOOKUP(2,1/ISNUMBER(SEARCH('[96]Kode Barang'!$I$2:$I$44,I251)),'[96]Kode Barang'!$G$2:$G$44),"")</f>
        <v>2</v>
      </c>
      <c r="H251" s="431">
        <f>IFERROR(LOOKUP(2,1/ISNUMBER(SEARCH('[96]Kode Barang'!$I$2:$I$44,I251)),'[96]Kode Barang'!$H$2:$H$44),"")</f>
        <v>1</v>
      </c>
      <c r="I251" s="443" t="s">
        <v>1092</v>
      </c>
      <c r="J251" s="483"/>
      <c r="K251" s="483"/>
      <c r="L251" s="983">
        <v>1</v>
      </c>
      <c r="M251" s="433" t="s">
        <v>6</v>
      </c>
      <c r="N251" s="428">
        <v>86500</v>
      </c>
      <c r="O251" s="434">
        <f t="shared" si="31"/>
        <v>86500</v>
      </c>
      <c r="P251" s="434">
        <v>0</v>
      </c>
      <c r="Q251" s="434">
        <f t="shared" si="32"/>
        <v>86500</v>
      </c>
      <c r="R251" s="434">
        <f t="shared" si="29"/>
        <v>86500</v>
      </c>
      <c r="S251" s="437" t="s">
        <v>709</v>
      </c>
      <c r="T251" s="429" t="s">
        <v>1090</v>
      </c>
      <c r="U251" s="437" t="s">
        <v>517</v>
      </c>
      <c r="V251" s="429" t="s">
        <v>987</v>
      </c>
      <c r="W251" s="645" t="s">
        <v>1089</v>
      </c>
      <c r="X251" s="448" t="s">
        <v>624</v>
      </c>
      <c r="Y251" s="427" t="s">
        <v>929</v>
      </c>
      <c r="Z251" s="429" t="s">
        <v>1093</v>
      </c>
      <c r="AA251" s="431" t="s">
        <v>923</v>
      </c>
      <c r="AC251" s="973"/>
    </row>
    <row r="252" spans="1:29" s="2" customFormat="1" ht="66" x14ac:dyDescent="0.25">
      <c r="A252" s="463"/>
      <c r="B252" s="980">
        <f>IFERROR(LOOKUP(2,1/ISNUMBER(SEARCH('[96]Kode Barang'!$I$2:$I$44,I252)),'[96]Kode Barang'!$B$2:$B$44),"")</f>
        <v>1</v>
      </c>
      <c r="C252" s="980">
        <f>IFERROR(LOOKUP(2,1/ISNUMBER(SEARCH('[96]Kode Barang'!$I$2:$I$44,I252)),'[96]Kode Barang'!$C$2:$C$44),"")</f>
        <v>1</v>
      </c>
      <c r="D252" s="431">
        <f>IFERROR(LOOKUP(2,1/ISNUMBER(SEARCH('[96]Kode Barang'!$I$2:$I$44,I252)),'[96]Kode Barang'!$D$2:$D$44),"")</f>
        <v>7</v>
      </c>
      <c r="E252" s="431">
        <f>IFERROR(LOOKUP(2,1/ISNUMBER(SEARCH('[96]Kode Barang'!$I$2:$I$44,I252)),'[96]Kode Barang'!$E$2:$E$44),"")</f>
        <v>1</v>
      </c>
      <c r="F252" s="431">
        <f>IFERROR(LOOKUP(2,1/ISNUMBER(SEARCH('[96]Kode Barang'!$I$2:$I$44,I252)),'[96]Kode Barang'!$F$2:$F$44),"")</f>
        <v>3</v>
      </c>
      <c r="G252" s="431">
        <f>IFERROR(LOOKUP(2,1/ISNUMBER(SEARCH('[96]Kode Barang'!$I$2:$I$44,I252)),'[96]Kode Barang'!$G$2:$G$44),"")</f>
        <v>2</v>
      </c>
      <c r="H252" s="431">
        <f>IFERROR(LOOKUP(2,1/ISNUMBER(SEARCH('[96]Kode Barang'!$I$2:$I$44,I252)),'[96]Kode Barang'!$H$2:$H$44),"")</f>
        <v>4</v>
      </c>
      <c r="I252" s="443" t="s">
        <v>708</v>
      </c>
      <c r="J252" s="483"/>
      <c r="K252" s="483"/>
      <c r="L252" s="983">
        <v>8</v>
      </c>
      <c r="M252" s="433" t="s">
        <v>7</v>
      </c>
      <c r="N252" s="428">
        <v>41300</v>
      </c>
      <c r="O252" s="434">
        <f t="shared" si="31"/>
        <v>330400</v>
      </c>
      <c r="P252" s="434">
        <v>0</v>
      </c>
      <c r="Q252" s="434">
        <f t="shared" si="32"/>
        <v>330400</v>
      </c>
      <c r="R252" s="434">
        <f t="shared" si="29"/>
        <v>41300</v>
      </c>
      <c r="S252" s="437" t="s">
        <v>715</v>
      </c>
      <c r="T252" s="429" t="s">
        <v>1097</v>
      </c>
      <c r="U252" s="437" t="s">
        <v>517</v>
      </c>
      <c r="V252" s="425" t="s">
        <v>987</v>
      </c>
      <c r="W252" s="645" t="s">
        <v>1096</v>
      </c>
      <c r="X252" s="448" t="s">
        <v>624</v>
      </c>
      <c r="Y252" s="427" t="s">
        <v>929</v>
      </c>
      <c r="Z252" s="429" t="s">
        <v>1099</v>
      </c>
      <c r="AA252" s="431" t="s">
        <v>923</v>
      </c>
      <c r="AC252" s="973"/>
    </row>
    <row r="253" spans="1:29" s="2" customFormat="1" ht="66" x14ac:dyDescent="0.25">
      <c r="A253" s="463"/>
      <c r="B253" s="980">
        <f>IFERROR(LOOKUP(2,1/ISNUMBER(SEARCH('[96]Kode Barang'!$I$2:$I$44,I253)),'[96]Kode Barang'!$B$2:$B$44),"")</f>
        <v>1</v>
      </c>
      <c r="C253" s="980">
        <f>IFERROR(LOOKUP(2,1/ISNUMBER(SEARCH('[96]Kode Barang'!$I$2:$I$44,I253)),'[96]Kode Barang'!$C$2:$C$44),"")</f>
        <v>1</v>
      </c>
      <c r="D253" s="431">
        <f>IFERROR(LOOKUP(2,1/ISNUMBER(SEARCH('[96]Kode Barang'!$I$2:$I$44,I253)),'[96]Kode Barang'!$D$2:$D$44),"")</f>
        <v>7</v>
      </c>
      <c r="E253" s="431">
        <f>IFERROR(LOOKUP(2,1/ISNUMBER(SEARCH('[96]Kode Barang'!$I$2:$I$44,I253)),'[96]Kode Barang'!$E$2:$E$44),"")</f>
        <v>1</v>
      </c>
      <c r="F253" s="431">
        <f>IFERROR(LOOKUP(2,1/ISNUMBER(SEARCH('[96]Kode Barang'!$I$2:$I$44,I253)),'[96]Kode Barang'!$F$2:$F$44),"")</f>
        <v>3</v>
      </c>
      <c r="G253" s="431">
        <f>IFERROR(LOOKUP(2,1/ISNUMBER(SEARCH('[96]Kode Barang'!$I$2:$I$44,I253)),'[96]Kode Barang'!$G$2:$G$44),"")</f>
        <v>2</v>
      </c>
      <c r="H253" s="431">
        <f>IFERROR(LOOKUP(2,1/ISNUMBER(SEARCH('[96]Kode Barang'!$I$2:$I$44,I253)),'[96]Kode Barang'!$H$2:$H$44),"")</f>
        <v>1</v>
      </c>
      <c r="I253" s="443" t="s">
        <v>1092</v>
      </c>
      <c r="J253" s="483"/>
      <c r="K253" s="483"/>
      <c r="L253" s="983">
        <v>6</v>
      </c>
      <c r="M253" s="433" t="s">
        <v>6</v>
      </c>
      <c r="N253" s="428">
        <v>86500</v>
      </c>
      <c r="O253" s="434">
        <f t="shared" si="31"/>
        <v>519000</v>
      </c>
      <c r="P253" s="434">
        <v>0</v>
      </c>
      <c r="Q253" s="434">
        <f t="shared" si="32"/>
        <v>519000</v>
      </c>
      <c r="R253" s="434">
        <f t="shared" si="29"/>
        <v>86500</v>
      </c>
      <c r="S253" s="437" t="s">
        <v>715</v>
      </c>
      <c r="T253" s="429" t="s">
        <v>1097</v>
      </c>
      <c r="U253" s="437" t="s">
        <v>517</v>
      </c>
      <c r="V253" s="429" t="s">
        <v>987</v>
      </c>
      <c r="W253" s="645" t="s">
        <v>1096</v>
      </c>
      <c r="X253" s="448" t="s">
        <v>624</v>
      </c>
      <c r="Y253" s="427" t="s">
        <v>929</v>
      </c>
      <c r="Z253" s="429" t="s">
        <v>1099</v>
      </c>
      <c r="AA253" s="431" t="s">
        <v>923</v>
      </c>
      <c r="AC253" s="973"/>
    </row>
    <row r="254" spans="1:29" s="2" customFormat="1" ht="52.8" x14ac:dyDescent="0.25">
      <c r="A254" s="463"/>
      <c r="B254" s="980">
        <f>IFERROR(LOOKUP(2,1/ISNUMBER(SEARCH('[96]Kode Barang'!$I$2:$I$44,I254)),'[96]Kode Barang'!$B$2:$B$44),"")</f>
        <v>1</v>
      </c>
      <c r="C254" s="980">
        <f>IFERROR(LOOKUP(2,1/ISNUMBER(SEARCH('[96]Kode Barang'!$I$2:$I$44,I254)),'[96]Kode Barang'!$C$2:$C$44),"")</f>
        <v>1</v>
      </c>
      <c r="D254" s="431">
        <f>IFERROR(LOOKUP(2,1/ISNUMBER(SEARCH('[96]Kode Barang'!$I$2:$I$44,I254)),'[96]Kode Barang'!$D$2:$D$44),"")</f>
        <v>7</v>
      </c>
      <c r="E254" s="431">
        <f>IFERROR(LOOKUP(2,1/ISNUMBER(SEARCH('[96]Kode Barang'!$I$2:$I$44,I254)),'[96]Kode Barang'!$E$2:$E$44),"")</f>
        <v>1</v>
      </c>
      <c r="F254" s="431">
        <f>IFERROR(LOOKUP(2,1/ISNUMBER(SEARCH('[96]Kode Barang'!$I$2:$I$44,I254)),'[96]Kode Barang'!$F$2:$F$44),"")</f>
        <v>3</v>
      </c>
      <c r="G254" s="431">
        <f>IFERROR(LOOKUP(2,1/ISNUMBER(SEARCH('[96]Kode Barang'!$I$2:$I$44,I254)),'[96]Kode Barang'!$G$2:$G$44),"")</f>
        <v>2</v>
      </c>
      <c r="H254" s="431">
        <f>IFERROR(LOOKUP(2,1/ISNUMBER(SEARCH('[96]Kode Barang'!$I$2:$I$44,I254)),'[96]Kode Barang'!$H$2:$H$44),"")</f>
        <v>1</v>
      </c>
      <c r="I254" s="443" t="s">
        <v>1092</v>
      </c>
      <c r="J254" s="483"/>
      <c r="K254" s="483"/>
      <c r="L254" s="983">
        <v>15</v>
      </c>
      <c r="M254" s="433" t="s">
        <v>6</v>
      </c>
      <c r="N254" s="428">
        <v>86500</v>
      </c>
      <c r="O254" s="434">
        <f t="shared" si="31"/>
        <v>1297500</v>
      </c>
      <c r="P254" s="434">
        <v>0</v>
      </c>
      <c r="Q254" s="434">
        <f t="shared" si="32"/>
        <v>1297500</v>
      </c>
      <c r="R254" s="434">
        <f t="shared" si="29"/>
        <v>86500</v>
      </c>
      <c r="S254" s="427" t="s">
        <v>1126</v>
      </c>
      <c r="T254" s="429" t="s">
        <v>1127</v>
      </c>
      <c r="U254" s="437" t="s">
        <v>517</v>
      </c>
      <c r="V254" s="429" t="s">
        <v>987</v>
      </c>
      <c r="W254" s="645" t="s">
        <v>988</v>
      </c>
      <c r="X254" s="448" t="s">
        <v>624</v>
      </c>
      <c r="Y254" s="427" t="s">
        <v>929</v>
      </c>
      <c r="Z254" s="429" t="s">
        <v>1169</v>
      </c>
      <c r="AA254" s="448" t="s">
        <v>535</v>
      </c>
      <c r="AC254" s="973"/>
    </row>
    <row r="255" spans="1:29" s="2" customFormat="1" ht="79.2" x14ac:dyDescent="0.25">
      <c r="A255" s="463"/>
      <c r="B255" s="980">
        <f>IFERROR(LOOKUP(2,1/ISNUMBER(SEARCH('[96]Kode Barang'!$I$2:$I$44,I255)),'[96]Kode Barang'!$B$2:$B$44),"")</f>
        <v>1</v>
      </c>
      <c r="C255" s="980">
        <f>IFERROR(LOOKUP(2,1/ISNUMBER(SEARCH('[96]Kode Barang'!$I$2:$I$44,I255)),'[96]Kode Barang'!$C$2:$C$44),"")</f>
        <v>1</v>
      </c>
      <c r="D255" s="431">
        <f>IFERROR(LOOKUP(2,1/ISNUMBER(SEARCH('[96]Kode Barang'!$I$2:$I$44,I255)),'[96]Kode Barang'!$D$2:$D$44),"")</f>
        <v>7</v>
      </c>
      <c r="E255" s="431">
        <f>IFERROR(LOOKUP(2,1/ISNUMBER(SEARCH('[96]Kode Barang'!$I$2:$I$44,I255)),'[96]Kode Barang'!$E$2:$E$44),"")</f>
        <v>1</v>
      </c>
      <c r="F255" s="431">
        <f>IFERROR(LOOKUP(2,1/ISNUMBER(SEARCH('[96]Kode Barang'!$I$2:$I$44,I255)),'[96]Kode Barang'!$F$2:$F$44),"")</f>
        <v>3</v>
      </c>
      <c r="G255" s="431">
        <f>IFERROR(LOOKUP(2,1/ISNUMBER(SEARCH('[96]Kode Barang'!$I$2:$I$44,I255)),'[96]Kode Barang'!$G$2:$G$44),"")</f>
        <v>2</v>
      </c>
      <c r="H255" s="431">
        <f>IFERROR(LOOKUP(2,1/ISNUMBER(SEARCH('[96]Kode Barang'!$I$2:$I$44,I255)),'[96]Kode Barang'!$H$2:$H$44),"")</f>
        <v>4</v>
      </c>
      <c r="I255" s="443" t="s">
        <v>708</v>
      </c>
      <c r="J255" s="483"/>
      <c r="K255" s="483"/>
      <c r="L255" s="983">
        <v>5</v>
      </c>
      <c r="M255" s="433" t="s">
        <v>7</v>
      </c>
      <c r="N255" s="428">
        <v>41300</v>
      </c>
      <c r="O255" s="434">
        <f t="shared" si="31"/>
        <v>206500</v>
      </c>
      <c r="P255" s="434">
        <v>0</v>
      </c>
      <c r="Q255" s="434">
        <f t="shared" si="32"/>
        <v>206500</v>
      </c>
      <c r="R255" s="434">
        <f t="shared" si="29"/>
        <v>41300</v>
      </c>
      <c r="S255" s="437" t="s">
        <v>680</v>
      </c>
      <c r="T255" s="429" t="s">
        <v>1064</v>
      </c>
      <c r="U255" s="437" t="s">
        <v>517</v>
      </c>
      <c r="V255" s="425" t="s">
        <v>987</v>
      </c>
      <c r="W255" s="645" t="s">
        <v>1132</v>
      </c>
      <c r="X255" s="448" t="s">
        <v>624</v>
      </c>
      <c r="Y255" s="427" t="s">
        <v>929</v>
      </c>
      <c r="Z255" s="429" t="s">
        <v>1170</v>
      </c>
      <c r="AA255" s="431" t="s">
        <v>923</v>
      </c>
      <c r="AC255" s="973"/>
    </row>
    <row r="256" spans="1:29" s="2" customFormat="1" ht="79.2" x14ac:dyDescent="0.25">
      <c r="A256" s="463"/>
      <c r="B256" s="980">
        <f>IFERROR(LOOKUP(2,1/ISNUMBER(SEARCH('[96]Kode Barang'!$I$2:$I$44,I256)),'[96]Kode Barang'!$B$2:$B$44),"")</f>
        <v>1</v>
      </c>
      <c r="C256" s="980">
        <f>IFERROR(LOOKUP(2,1/ISNUMBER(SEARCH('[96]Kode Barang'!$I$2:$I$44,I256)),'[96]Kode Barang'!$C$2:$C$44),"")</f>
        <v>1</v>
      </c>
      <c r="D256" s="431">
        <f>IFERROR(LOOKUP(2,1/ISNUMBER(SEARCH('[96]Kode Barang'!$I$2:$I$44,I256)),'[96]Kode Barang'!$D$2:$D$44),"")</f>
        <v>7</v>
      </c>
      <c r="E256" s="431">
        <f>IFERROR(LOOKUP(2,1/ISNUMBER(SEARCH('[96]Kode Barang'!$I$2:$I$44,I256)),'[96]Kode Barang'!$E$2:$E$44),"")</f>
        <v>1</v>
      </c>
      <c r="F256" s="431">
        <f>IFERROR(LOOKUP(2,1/ISNUMBER(SEARCH('[96]Kode Barang'!$I$2:$I$44,I256)),'[96]Kode Barang'!$F$2:$F$44),"")</f>
        <v>3</v>
      </c>
      <c r="G256" s="431">
        <f>IFERROR(LOOKUP(2,1/ISNUMBER(SEARCH('[96]Kode Barang'!$I$2:$I$44,I256)),'[96]Kode Barang'!$G$2:$G$44),"")</f>
        <v>2</v>
      </c>
      <c r="H256" s="431">
        <f>IFERROR(LOOKUP(2,1/ISNUMBER(SEARCH('[96]Kode Barang'!$I$2:$I$44,I256)),'[96]Kode Barang'!$H$2:$H$44),"")</f>
        <v>1</v>
      </c>
      <c r="I256" s="443" t="s">
        <v>1092</v>
      </c>
      <c r="J256" s="483"/>
      <c r="K256" s="483"/>
      <c r="L256" s="983">
        <v>21</v>
      </c>
      <c r="M256" s="433" t="s">
        <v>6</v>
      </c>
      <c r="N256" s="428">
        <v>86500</v>
      </c>
      <c r="O256" s="434">
        <f t="shared" si="31"/>
        <v>1816500</v>
      </c>
      <c r="P256" s="434">
        <v>0</v>
      </c>
      <c r="Q256" s="434">
        <f t="shared" si="32"/>
        <v>1816500</v>
      </c>
      <c r="R256" s="434">
        <f t="shared" si="29"/>
        <v>86500</v>
      </c>
      <c r="S256" s="437" t="s">
        <v>680</v>
      </c>
      <c r="T256" s="429" t="s">
        <v>1064</v>
      </c>
      <c r="U256" s="437" t="s">
        <v>517</v>
      </c>
      <c r="V256" s="429" t="s">
        <v>987</v>
      </c>
      <c r="W256" s="645" t="s">
        <v>1132</v>
      </c>
      <c r="X256" s="448" t="s">
        <v>624</v>
      </c>
      <c r="Y256" s="427" t="s">
        <v>929</v>
      </c>
      <c r="Z256" s="429" t="s">
        <v>1171</v>
      </c>
      <c r="AA256" s="431" t="s">
        <v>923</v>
      </c>
      <c r="AC256" s="973"/>
    </row>
    <row r="257" spans="1:29" s="2" customFormat="1" ht="52.8" x14ac:dyDescent="0.25">
      <c r="A257" s="463"/>
      <c r="B257" s="980">
        <f>IFERROR(LOOKUP(2,1/ISNUMBER(SEARCH('[96]Kode Barang'!$I$2:$I$44,I257)),'[96]Kode Barang'!$B$2:$B$44),"")</f>
        <v>1</v>
      </c>
      <c r="C257" s="980">
        <f>IFERROR(LOOKUP(2,1/ISNUMBER(SEARCH('[96]Kode Barang'!$I$2:$I$44,I257)),'[96]Kode Barang'!$C$2:$C$44),"")</f>
        <v>1</v>
      </c>
      <c r="D257" s="431">
        <f>IFERROR(LOOKUP(2,1/ISNUMBER(SEARCH('[96]Kode Barang'!$I$2:$I$44,I257)),'[96]Kode Barang'!$D$2:$D$44),"")</f>
        <v>7</v>
      </c>
      <c r="E257" s="431">
        <f>IFERROR(LOOKUP(2,1/ISNUMBER(SEARCH('[96]Kode Barang'!$I$2:$I$44,I257)),'[96]Kode Barang'!$E$2:$E$44),"")</f>
        <v>1</v>
      </c>
      <c r="F257" s="431">
        <f>IFERROR(LOOKUP(2,1/ISNUMBER(SEARCH('[96]Kode Barang'!$I$2:$I$44,I257)),'[96]Kode Barang'!$F$2:$F$44),"")</f>
        <v>3</v>
      </c>
      <c r="G257" s="431">
        <f>IFERROR(LOOKUP(2,1/ISNUMBER(SEARCH('[96]Kode Barang'!$I$2:$I$44,I257)),'[96]Kode Barang'!$G$2:$G$44),"")</f>
        <v>2</v>
      </c>
      <c r="H257" s="431">
        <f>IFERROR(LOOKUP(2,1/ISNUMBER(SEARCH('[96]Kode Barang'!$I$2:$I$44,I257)),'[96]Kode Barang'!$H$2:$H$44),"")</f>
        <v>1</v>
      </c>
      <c r="I257" s="443" t="s">
        <v>1092</v>
      </c>
      <c r="J257" s="483"/>
      <c r="K257" s="483"/>
      <c r="L257" s="983">
        <v>30</v>
      </c>
      <c r="M257" s="433" t="s">
        <v>6</v>
      </c>
      <c r="N257" s="428">
        <v>86500</v>
      </c>
      <c r="O257" s="434">
        <f t="shared" si="31"/>
        <v>2595000</v>
      </c>
      <c r="P257" s="434">
        <v>0</v>
      </c>
      <c r="Q257" s="434">
        <f t="shared" si="32"/>
        <v>2595000</v>
      </c>
      <c r="R257" s="434">
        <f t="shared" si="29"/>
        <v>86500</v>
      </c>
      <c r="S257" s="427" t="s">
        <v>1126</v>
      </c>
      <c r="T257" s="429" t="s">
        <v>1184</v>
      </c>
      <c r="U257" s="437" t="s">
        <v>517</v>
      </c>
      <c r="V257" s="429" t="s">
        <v>987</v>
      </c>
      <c r="W257" s="645" t="s">
        <v>1128</v>
      </c>
      <c r="X257" s="448" t="s">
        <v>624</v>
      </c>
      <c r="Y257" s="427" t="s">
        <v>929</v>
      </c>
      <c r="Z257" s="429" t="s">
        <v>1185</v>
      </c>
      <c r="AA257" s="431" t="s">
        <v>535</v>
      </c>
      <c r="AC257" s="973"/>
    </row>
    <row r="258" spans="1:29" s="2" customFormat="1" ht="66" x14ac:dyDescent="0.25">
      <c r="A258" s="463"/>
      <c r="B258" s="980">
        <f>IFERROR(LOOKUP(2,1/ISNUMBER(SEARCH('[96]Kode Barang'!$I$2:$I$44,I258)),'[96]Kode Barang'!$B$2:$B$44),"")</f>
        <v>1</v>
      </c>
      <c r="C258" s="980">
        <f>IFERROR(LOOKUP(2,1/ISNUMBER(SEARCH('[96]Kode Barang'!$I$2:$I$44,I258)),'[96]Kode Barang'!$C$2:$C$44),"")</f>
        <v>1</v>
      </c>
      <c r="D258" s="431">
        <f>IFERROR(LOOKUP(2,1/ISNUMBER(SEARCH('[96]Kode Barang'!$I$2:$I$44,I258)),'[96]Kode Barang'!$D$2:$D$44),"")</f>
        <v>7</v>
      </c>
      <c r="E258" s="431">
        <f>IFERROR(LOOKUP(2,1/ISNUMBER(SEARCH('[96]Kode Barang'!$I$2:$I$44,I258)),'[96]Kode Barang'!$E$2:$E$44),"")</f>
        <v>1</v>
      </c>
      <c r="F258" s="431">
        <f>IFERROR(LOOKUP(2,1/ISNUMBER(SEARCH('[96]Kode Barang'!$I$2:$I$44,I258)),'[96]Kode Barang'!$F$2:$F$44),"")</f>
        <v>3</v>
      </c>
      <c r="G258" s="431">
        <f>IFERROR(LOOKUP(2,1/ISNUMBER(SEARCH('[96]Kode Barang'!$I$2:$I$44,I258)),'[96]Kode Barang'!$G$2:$G$44),"")</f>
        <v>2</v>
      </c>
      <c r="H258" s="431">
        <f>IFERROR(LOOKUP(2,1/ISNUMBER(SEARCH('[96]Kode Barang'!$I$2:$I$44,I258)),'[96]Kode Barang'!$H$2:$H$44),"")</f>
        <v>1</v>
      </c>
      <c r="I258" s="443" t="s">
        <v>1092</v>
      </c>
      <c r="J258" s="483"/>
      <c r="K258" s="483"/>
      <c r="L258" s="983">
        <v>2</v>
      </c>
      <c r="M258" s="433" t="s">
        <v>6</v>
      </c>
      <c r="N258" s="428">
        <v>86500</v>
      </c>
      <c r="O258" s="434">
        <f t="shared" si="31"/>
        <v>173000</v>
      </c>
      <c r="P258" s="434">
        <v>0</v>
      </c>
      <c r="Q258" s="434">
        <f t="shared" si="32"/>
        <v>173000</v>
      </c>
      <c r="R258" s="434">
        <f t="shared" si="29"/>
        <v>86500</v>
      </c>
      <c r="S258" s="427" t="s">
        <v>974</v>
      </c>
      <c r="T258" s="429" t="s">
        <v>1136</v>
      </c>
      <c r="U258" s="437" t="s">
        <v>517</v>
      </c>
      <c r="V258" s="429" t="s">
        <v>987</v>
      </c>
      <c r="W258" s="645" t="s">
        <v>1137</v>
      </c>
      <c r="X258" s="448" t="s">
        <v>624</v>
      </c>
      <c r="Y258" s="427" t="s">
        <v>929</v>
      </c>
      <c r="Z258" s="429" t="s">
        <v>1172</v>
      </c>
      <c r="AA258" s="431" t="s">
        <v>1139</v>
      </c>
      <c r="AC258" s="973"/>
    </row>
    <row r="259" spans="1:29" s="2" customFormat="1" ht="66" x14ac:dyDescent="0.25">
      <c r="A259" s="463"/>
      <c r="B259" s="980">
        <f>IFERROR(LOOKUP(2,1/ISNUMBER(SEARCH('[96]Kode Barang'!$I$2:$I$44,I259)),'[96]Kode Barang'!$B$2:$B$44),"")</f>
        <v>1</v>
      </c>
      <c r="C259" s="980">
        <f>IFERROR(LOOKUP(2,1/ISNUMBER(SEARCH('[96]Kode Barang'!$I$2:$I$44,I259)),'[96]Kode Barang'!$C$2:$C$44),"")</f>
        <v>1</v>
      </c>
      <c r="D259" s="431">
        <f>IFERROR(LOOKUP(2,1/ISNUMBER(SEARCH('[96]Kode Barang'!$I$2:$I$44,I259)),'[96]Kode Barang'!$D$2:$D$44),"")</f>
        <v>7</v>
      </c>
      <c r="E259" s="431">
        <f>IFERROR(LOOKUP(2,1/ISNUMBER(SEARCH('[96]Kode Barang'!$I$2:$I$44,I259)),'[96]Kode Barang'!$E$2:$E$44),"")</f>
        <v>1</v>
      </c>
      <c r="F259" s="431">
        <f>IFERROR(LOOKUP(2,1/ISNUMBER(SEARCH('[96]Kode Barang'!$I$2:$I$44,I259)),'[96]Kode Barang'!$F$2:$F$44),"")</f>
        <v>3</v>
      </c>
      <c r="G259" s="431">
        <f>IFERROR(LOOKUP(2,1/ISNUMBER(SEARCH('[96]Kode Barang'!$I$2:$I$44,I259)),'[96]Kode Barang'!$G$2:$G$44),"")</f>
        <v>2</v>
      </c>
      <c r="H259" s="431">
        <f>IFERROR(LOOKUP(2,1/ISNUMBER(SEARCH('[96]Kode Barang'!$I$2:$I$44,I259)),'[96]Kode Barang'!$H$2:$H$44),"")</f>
        <v>1</v>
      </c>
      <c r="I259" s="443" t="s">
        <v>1092</v>
      </c>
      <c r="J259" s="483"/>
      <c r="K259" s="483"/>
      <c r="L259" s="983">
        <v>2</v>
      </c>
      <c r="M259" s="433" t="s">
        <v>6</v>
      </c>
      <c r="N259" s="428">
        <v>86500</v>
      </c>
      <c r="O259" s="434">
        <f t="shared" si="31"/>
        <v>173000</v>
      </c>
      <c r="P259" s="434">
        <v>0</v>
      </c>
      <c r="Q259" s="434">
        <f t="shared" si="32"/>
        <v>173000</v>
      </c>
      <c r="R259" s="434">
        <f t="shared" si="29"/>
        <v>86500</v>
      </c>
      <c r="S259" s="427" t="s">
        <v>994</v>
      </c>
      <c r="T259" s="429" t="s">
        <v>1144</v>
      </c>
      <c r="U259" s="437" t="s">
        <v>517</v>
      </c>
      <c r="V259" s="429" t="s">
        <v>987</v>
      </c>
      <c r="W259" s="645" t="s">
        <v>1142</v>
      </c>
      <c r="X259" s="448" t="s">
        <v>624</v>
      </c>
      <c r="Y259" s="427" t="s">
        <v>929</v>
      </c>
      <c r="Z259" s="429" t="s">
        <v>1173</v>
      </c>
      <c r="AA259" s="431" t="s">
        <v>1139</v>
      </c>
      <c r="AC259" s="973"/>
    </row>
    <row r="260" spans="1:29" s="2" customFormat="1" ht="52.8" x14ac:dyDescent="0.25">
      <c r="A260" s="463"/>
      <c r="B260" s="980">
        <f>IFERROR(LOOKUP(2,1/ISNUMBER(SEARCH('[96]Kode Barang'!$I$2:$I$44,I260)),'[96]Kode Barang'!$B$2:$B$44),"")</f>
        <v>1</v>
      </c>
      <c r="C260" s="980">
        <f>IFERROR(LOOKUP(2,1/ISNUMBER(SEARCH('[96]Kode Barang'!$I$2:$I$44,I260)),'[96]Kode Barang'!$C$2:$C$44),"")</f>
        <v>1</v>
      </c>
      <c r="D260" s="431">
        <f>IFERROR(LOOKUP(2,1/ISNUMBER(SEARCH('[96]Kode Barang'!$I$2:$I$44,I260)),'[96]Kode Barang'!$D$2:$D$44),"")</f>
        <v>7</v>
      </c>
      <c r="E260" s="431">
        <f>IFERROR(LOOKUP(2,1/ISNUMBER(SEARCH('[96]Kode Barang'!$I$2:$I$44,I260)),'[96]Kode Barang'!$E$2:$E$44),"")</f>
        <v>1</v>
      </c>
      <c r="F260" s="431">
        <f>IFERROR(LOOKUP(2,1/ISNUMBER(SEARCH('[96]Kode Barang'!$I$2:$I$44,I260)),'[96]Kode Barang'!$F$2:$F$44),"")</f>
        <v>3</v>
      </c>
      <c r="G260" s="431">
        <f>IFERROR(LOOKUP(2,1/ISNUMBER(SEARCH('[96]Kode Barang'!$I$2:$I$44,I260)),'[96]Kode Barang'!$G$2:$G$44),"")</f>
        <v>2</v>
      </c>
      <c r="H260" s="431">
        <f>IFERROR(LOOKUP(2,1/ISNUMBER(SEARCH('[96]Kode Barang'!$I$2:$I$44,I260)),'[96]Kode Barang'!$H$2:$H$44),"")</f>
        <v>1</v>
      </c>
      <c r="I260" s="443" t="s">
        <v>1092</v>
      </c>
      <c r="J260" s="483"/>
      <c r="K260" s="483"/>
      <c r="L260" s="983">
        <v>4</v>
      </c>
      <c r="M260" s="433" t="s">
        <v>6</v>
      </c>
      <c r="N260" s="428">
        <v>86500</v>
      </c>
      <c r="O260" s="434">
        <f t="shared" si="31"/>
        <v>346000</v>
      </c>
      <c r="P260" s="434">
        <v>0</v>
      </c>
      <c r="Q260" s="434">
        <f t="shared" si="32"/>
        <v>346000</v>
      </c>
      <c r="R260" s="434">
        <f t="shared" si="29"/>
        <v>86500</v>
      </c>
      <c r="S260" s="427" t="s">
        <v>854</v>
      </c>
      <c r="T260" s="429" t="s">
        <v>1014</v>
      </c>
      <c r="U260" s="437" t="s">
        <v>517</v>
      </c>
      <c r="V260" s="429" t="s">
        <v>987</v>
      </c>
      <c r="W260" s="645" t="s">
        <v>1146</v>
      </c>
      <c r="X260" s="448" t="s">
        <v>624</v>
      </c>
      <c r="Y260" s="427" t="s">
        <v>929</v>
      </c>
      <c r="Z260" s="429" t="s">
        <v>1174</v>
      </c>
      <c r="AA260" s="431" t="s">
        <v>1139</v>
      </c>
      <c r="AC260" s="973"/>
    </row>
    <row r="261" spans="1:29" s="2" customFormat="1" ht="83.25" customHeight="1" x14ac:dyDescent="0.25">
      <c r="A261" s="463"/>
      <c r="B261" s="980">
        <f>IFERROR(LOOKUP(2,1/ISNUMBER(SEARCH('[96]Kode Barang'!$I$2:$I$44,I261)),'[96]Kode Barang'!$B$2:$B$44),"")</f>
        <v>1</v>
      </c>
      <c r="C261" s="980">
        <f>IFERROR(LOOKUP(2,1/ISNUMBER(SEARCH('[96]Kode Barang'!$I$2:$I$44,I261)),'[96]Kode Barang'!$C$2:$C$44),"")</f>
        <v>1</v>
      </c>
      <c r="D261" s="431">
        <f>IFERROR(LOOKUP(2,1/ISNUMBER(SEARCH('[96]Kode Barang'!$I$2:$I$44,I261)),'[96]Kode Barang'!$D$2:$D$44),"")</f>
        <v>7</v>
      </c>
      <c r="E261" s="431">
        <f>IFERROR(LOOKUP(2,1/ISNUMBER(SEARCH('[96]Kode Barang'!$I$2:$I$44,I261)),'[96]Kode Barang'!$E$2:$E$44),"")</f>
        <v>1</v>
      </c>
      <c r="F261" s="431">
        <f>IFERROR(LOOKUP(2,1/ISNUMBER(SEARCH('[96]Kode Barang'!$I$2:$I$44,I261)),'[96]Kode Barang'!$F$2:$F$44),"")</f>
        <v>3</v>
      </c>
      <c r="G261" s="431">
        <f>IFERROR(LOOKUP(2,1/ISNUMBER(SEARCH('[96]Kode Barang'!$I$2:$I$44,I261)),'[96]Kode Barang'!$G$2:$G$44),"")</f>
        <v>2</v>
      </c>
      <c r="H261" s="431">
        <f>IFERROR(LOOKUP(2,1/ISNUMBER(SEARCH('[96]Kode Barang'!$I$2:$I$44,I261)),'[96]Kode Barang'!$H$2:$H$44),"")</f>
        <v>2</v>
      </c>
      <c r="I261" s="443" t="s">
        <v>1008</v>
      </c>
      <c r="J261" s="483"/>
      <c r="K261" s="483"/>
      <c r="L261" s="983">
        <v>4</v>
      </c>
      <c r="M261" s="433" t="s">
        <v>6</v>
      </c>
      <c r="N261" s="428">
        <v>49400</v>
      </c>
      <c r="O261" s="434">
        <f t="shared" si="31"/>
        <v>197600</v>
      </c>
      <c r="P261" s="434">
        <v>0</v>
      </c>
      <c r="Q261" s="434">
        <f t="shared" si="32"/>
        <v>197600</v>
      </c>
      <c r="R261" s="434">
        <f t="shared" si="29"/>
        <v>49400</v>
      </c>
      <c r="S261" s="427" t="s">
        <v>854</v>
      </c>
      <c r="T261" s="429" t="s">
        <v>1014</v>
      </c>
      <c r="U261" s="437" t="s">
        <v>517</v>
      </c>
      <c r="V261" s="429" t="s">
        <v>987</v>
      </c>
      <c r="W261" s="645" t="s">
        <v>1146</v>
      </c>
      <c r="X261" s="448" t="s">
        <v>624</v>
      </c>
      <c r="Y261" s="427" t="s">
        <v>929</v>
      </c>
      <c r="Z261" s="429" t="s">
        <v>1174</v>
      </c>
      <c r="AA261" s="431" t="s">
        <v>1139</v>
      </c>
      <c r="AC261" s="973"/>
    </row>
    <row r="262" spans="1:29" s="2" customFormat="1" ht="79.2" x14ac:dyDescent="0.25">
      <c r="A262" s="463"/>
      <c r="B262" s="980">
        <f>IFERROR(LOOKUP(2,1/ISNUMBER(SEARCH('[96]Kode Barang'!$I$2:$I$44,I262)),'[96]Kode Barang'!$B$2:$B$44),"")</f>
        <v>1</v>
      </c>
      <c r="C262" s="980">
        <f>IFERROR(LOOKUP(2,1/ISNUMBER(SEARCH('[96]Kode Barang'!$I$2:$I$44,I262)),'[96]Kode Barang'!$C$2:$C$44),"")</f>
        <v>1</v>
      </c>
      <c r="D262" s="431">
        <f>IFERROR(LOOKUP(2,1/ISNUMBER(SEARCH('[96]Kode Barang'!$I$2:$I$44,I262)),'[96]Kode Barang'!$D$2:$D$44),"")</f>
        <v>7</v>
      </c>
      <c r="E262" s="431">
        <f>IFERROR(LOOKUP(2,1/ISNUMBER(SEARCH('[96]Kode Barang'!$I$2:$I$44,I262)),'[96]Kode Barang'!$E$2:$E$44),"")</f>
        <v>1</v>
      </c>
      <c r="F262" s="431">
        <f>IFERROR(LOOKUP(2,1/ISNUMBER(SEARCH('[96]Kode Barang'!$I$2:$I$44,I262)),'[96]Kode Barang'!$F$2:$F$44),"")</f>
        <v>3</v>
      </c>
      <c r="G262" s="431">
        <f>IFERROR(LOOKUP(2,1/ISNUMBER(SEARCH('[96]Kode Barang'!$I$2:$I$44,I262)),'[96]Kode Barang'!$G$2:$G$44),"")</f>
        <v>2</v>
      </c>
      <c r="H262" s="431">
        <f>IFERROR(LOOKUP(2,1/ISNUMBER(SEARCH('[96]Kode Barang'!$I$2:$I$44,I262)),'[96]Kode Barang'!$H$2:$H$44),"")</f>
        <v>1</v>
      </c>
      <c r="I262" s="443" t="s">
        <v>1092</v>
      </c>
      <c r="J262" s="483"/>
      <c r="K262" s="483"/>
      <c r="L262" s="983">
        <v>19</v>
      </c>
      <c r="M262" s="433" t="s">
        <v>6</v>
      </c>
      <c r="N262" s="428">
        <v>86500</v>
      </c>
      <c r="O262" s="434">
        <f t="shared" si="31"/>
        <v>1643500</v>
      </c>
      <c r="P262" s="434">
        <v>0</v>
      </c>
      <c r="Q262" s="434">
        <f t="shared" si="32"/>
        <v>1643500</v>
      </c>
      <c r="R262" s="434">
        <f t="shared" si="29"/>
        <v>86500</v>
      </c>
      <c r="S262" s="427" t="s">
        <v>542</v>
      </c>
      <c r="T262" s="429" t="s">
        <v>1153</v>
      </c>
      <c r="U262" s="437" t="s">
        <v>517</v>
      </c>
      <c r="V262" s="429" t="s">
        <v>987</v>
      </c>
      <c r="W262" s="645" t="s">
        <v>1154</v>
      </c>
      <c r="X262" s="448" t="s">
        <v>624</v>
      </c>
      <c r="Y262" s="427" t="s">
        <v>594</v>
      </c>
      <c r="Z262" s="429" t="s">
        <v>1175</v>
      </c>
      <c r="AA262" s="431" t="s">
        <v>541</v>
      </c>
      <c r="AC262" s="973"/>
    </row>
    <row r="263" spans="1:29" s="2" customFormat="1" ht="66.599999999999994" thickBot="1" x14ac:dyDescent="0.3">
      <c r="A263" s="463"/>
      <c r="B263" s="980">
        <f>IFERROR(LOOKUP(2,1/ISNUMBER(SEARCH('[96]Kode Barang'!$I$2:$I$44,I263)),'[96]Kode Barang'!$B$2:$B$44),"")</f>
        <v>1</v>
      </c>
      <c r="C263" s="980">
        <f>IFERROR(LOOKUP(2,1/ISNUMBER(SEARCH('[96]Kode Barang'!$I$2:$I$44,I263)),'[96]Kode Barang'!$C$2:$C$44),"")</f>
        <v>1</v>
      </c>
      <c r="D263" s="431">
        <f>IFERROR(LOOKUP(2,1/ISNUMBER(SEARCH('[96]Kode Barang'!$I$2:$I$44,I263)),'[96]Kode Barang'!$D$2:$D$44),"")</f>
        <v>7</v>
      </c>
      <c r="E263" s="431">
        <f>IFERROR(LOOKUP(2,1/ISNUMBER(SEARCH('[96]Kode Barang'!$I$2:$I$44,I263)),'[96]Kode Barang'!$E$2:$E$44),"")</f>
        <v>1</v>
      </c>
      <c r="F263" s="431">
        <f>IFERROR(LOOKUP(2,1/ISNUMBER(SEARCH('[96]Kode Barang'!$I$2:$I$44,I263)),'[96]Kode Barang'!$F$2:$F$44),"")</f>
        <v>3</v>
      </c>
      <c r="G263" s="431">
        <f>IFERROR(LOOKUP(2,1/ISNUMBER(SEARCH('[96]Kode Barang'!$I$2:$I$44,I263)),'[96]Kode Barang'!$G$2:$G$44),"")</f>
        <v>2</v>
      </c>
      <c r="H263" s="431">
        <f>IFERROR(LOOKUP(2,1/ISNUMBER(SEARCH('[96]Kode Barang'!$I$2:$I$44,I263)),'[96]Kode Barang'!$H$2:$H$44),"")</f>
        <v>1</v>
      </c>
      <c r="I263" s="443" t="s">
        <v>1092</v>
      </c>
      <c r="J263" s="483"/>
      <c r="K263" s="483"/>
      <c r="L263" s="983">
        <v>5</v>
      </c>
      <c r="M263" s="433" t="s">
        <v>6</v>
      </c>
      <c r="N263" s="428">
        <v>86500</v>
      </c>
      <c r="O263" s="434">
        <f t="shared" si="31"/>
        <v>432500</v>
      </c>
      <c r="P263" s="434">
        <v>0</v>
      </c>
      <c r="Q263" s="434">
        <f t="shared" si="32"/>
        <v>432500</v>
      </c>
      <c r="R263" s="434">
        <f t="shared" si="29"/>
        <v>86500</v>
      </c>
      <c r="S263" s="427" t="s">
        <v>542</v>
      </c>
      <c r="T263" s="429" t="s">
        <v>1162</v>
      </c>
      <c r="U263" s="437" t="s">
        <v>517</v>
      </c>
      <c r="V263" s="429" t="s">
        <v>987</v>
      </c>
      <c r="W263" s="645" t="s">
        <v>1154</v>
      </c>
      <c r="X263" s="448" t="s">
        <v>624</v>
      </c>
      <c r="Y263" s="427" t="s">
        <v>594</v>
      </c>
      <c r="Z263" s="429" t="s">
        <v>1176</v>
      </c>
      <c r="AA263" s="431" t="s">
        <v>541</v>
      </c>
      <c r="AC263" s="973"/>
    </row>
    <row r="264" spans="1:29" s="381" customFormat="1" ht="40.200000000000003" customHeight="1" thickBot="1" x14ac:dyDescent="0.3">
      <c r="A264" s="533"/>
      <c r="B264" s="453">
        <v>1</v>
      </c>
      <c r="C264" s="453">
        <v>1</v>
      </c>
      <c r="D264" s="453">
        <v>7</v>
      </c>
      <c r="E264" s="454">
        <v>1</v>
      </c>
      <c r="F264" s="557" t="s">
        <v>613</v>
      </c>
      <c r="G264" s="454">
        <v>4</v>
      </c>
      <c r="H264" s="558"/>
      <c r="I264" s="559" t="s">
        <v>614</v>
      </c>
      <c r="J264" s="537"/>
      <c r="K264" s="496"/>
      <c r="L264" s="972">
        <f>L265</f>
        <v>50</v>
      </c>
      <c r="M264" s="450"/>
      <c r="N264" s="450"/>
      <c r="O264" s="436">
        <f>SUM(O265:O266)</f>
        <v>1090000</v>
      </c>
      <c r="P264" s="436"/>
      <c r="Q264" s="585">
        <f>O264-P264</f>
        <v>1090000</v>
      </c>
      <c r="R264" s="436"/>
      <c r="S264" s="480"/>
      <c r="T264" s="471"/>
      <c r="U264" s="471"/>
      <c r="V264" s="471"/>
      <c r="W264" s="497"/>
      <c r="X264" s="498"/>
      <c r="Y264" s="471"/>
      <c r="Z264" s="471"/>
      <c r="AA264" s="475"/>
      <c r="AC264" s="407"/>
    </row>
    <row r="265" spans="1:29" s="381" customFormat="1" ht="52.8" x14ac:dyDescent="0.25">
      <c r="A265" s="432"/>
      <c r="B265" s="980">
        <f>IFERROR(LOOKUP(2,1/ISNUMBER(SEARCH('[96]Kode Barang'!$I$2:$I$44,I265)),'[96]Kode Barang'!$B$2:$B$44),"")</f>
        <v>1</v>
      </c>
      <c r="C265" s="980">
        <f>IFERROR(LOOKUP(2,1/ISNUMBER(SEARCH('[96]Kode Barang'!$I$2:$I$44,I265)),'[96]Kode Barang'!$C$2:$C$44),"")</f>
        <v>1</v>
      </c>
      <c r="D265" s="980">
        <f>IFERROR(LOOKUP(2,1/ISNUMBER(SEARCH('[96]Kode Barang'!$I$2:$I$44,I265)),'[96]Kode Barang'!$D$2:$D$44),"")</f>
        <v>7</v>
      </c>
      <c r="E265" s="980">
        <f>IFERROR(LOOKUP(2,1/ISNUMBER(SEARCH('[96]Kode Barang'!$I$2:$I$44,I265)),'[96]Kode Barang'!$E$2:$E$44),"")</f>
        <v>1</v>
      </c>
      <c r="F265" s="980">
        <f>IFERROR(LOOKUP(2,1/ISNUMBER(SEARCH('[96]Kode Barang'!$I$2:$I$44,I265)),'[96]Kode Barang'!$F$2:$F$44),"")</f>
        <v>3</v>
      </c>
      <c r="G265" s="980">
        <f>IFERROR(LOOKUP(2,1/ISNUMBER(SEARCH('[96]Kode Barang'!$I$2:$I$44,I265)),'[96]Kode Barang'!$G$2:$G$44),"")</f>
        <v>4</v>
      </c>
      <c r="H265" s="980">
        <f>IFERROR(LOOKUP(2,1/ISNUMBER(SEARCH('[96]Kode Barang'!$I$2:$I$44,I265)),'[96]Kode Barang'!$H$2:$H$44),"")</f>
        <v>1</v>
      </c>
      <c r="I265" s="439" t="s">
        <v>984</v>
      </c>
      <c r="J265" s="483"/>
      <c r="K265" s="483"/>
      <c r="L265" s="986">
        <v>50</v>
      </c>
      <c r="M265" s="424" t="s">
        <v>67</v>
      </c>
      <c r="N265" s="428">
        <v>10000</v>
      </c>
      <c r="O265" s="426">
        <f>N265*L265</f>
        <v>500000</v>
      </c>
      <c r="P265" s="426"/>
      <c r="Q265" s="426">
        <f>O265-P265</f>
        <v>500000</v>
      </c>
      <c r="R265" s="426">
        <f>Q265/L265</f>
        <v>10000</v>
      </c>
      <c r="S265" s="427" t="s">
        <v>985</v>
      </c>
      <c r="T265" s="429" t="s">
        <v>986</v>
      </c>
      <c r="U265" s="427" t="s">
        <v>626</v>
      </c>
      <c r="V265" s="429" t="s">
        <v>987</v>
      </c>
      <c r="W265" s="482" t="s">
        <v>988</v>
      </c>
      <c r="X265" s="448" t="s">
        <v>624</v>
      </c>
      <c r="Y265" s="427" t="s">
        <v>912</v>
      </c>
      <c r="Z265" s="429" t="s">
        <v>926</v>
      </c>
      <c r="AA265" s="431" t="s">
        <v>60</v>
      </c>
      <c r="AC265" s="407"/>
    </row>
    <row r="266" spans="1:29" s="381" customFormat="1" ht="40.200000000000003" customHeight="1" thickBot="1" x14ac:dyDescent="0.3">
      <c r="A266" s="432"/>
      <c r="B266" s="980">
        <f>IFERROR(LOOKUP(2,1/ISNUMBER(SEARCH('[96]Kode Barang'!$I$2:$I$44,I266)),'[96]Kode Barang'!$B$2:$B$44),"")</f>
        <v>1</v>
      </c>
      <c r="C266" s="980">
        <f>IFERROR(LOOKUP(2,1/ISNUMBER(SEARCH('[96]Kode Barang'!$I$2:$I$44,I266)),'[96]Kode Barang'!$C$2:$C$44),"")</f>
        <v>1</v>
      </c>
      <c r="D266" s="980">
        <f>IFERROR(LOOKUP(2,1/ISNUMBER(SEARCH('[96]Kode Barang'!$I$2:$I$44,I266)),'[96]Kode Barang'!$D$2:$D$44),"")</f>
        <v>7</v>
      </c>
      <c r="E266" s="980">
        <f>IFERROR(LOOKUP(2,1/ISNUMBER(SEARCH('[96]Kode Barang'!$I$2:$I$44,I266)),'[96]Kode Barang'!$E$2:$E$44),"")</f>
        <v>1</v>
      </c>
      <c r="F266" s="980">
        <f>IFERROR(LOOKUP(2,1/ISNUMBER(SEARCH('[96]Kode Barang'!$I$2:$I$44,I266)),'[96]Kode Barang'!$F$2:$F$44),"")</f>
        <v>3</v>
      </c>
      <c r="G266" s="980">
        <f>IFERROR(LOOKUP(2,1/ISNUMBER(SEARCH('[96]Kode Barang'!$I$2:$I$44,I266)),'[96]Kode Barang'!$G$2:$G$44),"")</f>
        <v>4</v>
      </c>
      <c r="H266" s="980">
        <f>IFERROR(LOOKUP(2,1/ISNUMBER(SEARCH('[96]Kode Barang'!$I$2:$I$44,I266)),'[96]Kode Barang'!$H$2:$H$44),"")</f>
        <v>1</v>
      </c>
      <c r="I266" s="439" t="s">
        <v>908</v>
      </c>
      <c r="J266" s="483"/>
      <c r="K266" s="483"/>
      <c r="L266" s="1003">
        <v>59</v>
      </c>
      <c r="M266" s="424" t="s">
        <v>67</v>
      </c>
      <c r="N266" s="428">
        <v>10000</v>
      </c>
      <c r="O266" s="426">
        <f>N266*L266</f>
        <v>590000</v>
      </c>
      <c r="P266" s="426"/>
      <c r="Q266" s="426">
        <f>O266-P266</f>
        <v>590000</v>
      </c>
      <c r="R266" s="426">
        <f>N266</f>
        <v>10000</v>
      </c>
      <c r="S266" s="427" t="s">
        <v>572</v>
      </c>
      <c r="T266" s="429" t="s">
        <v>905</v>
      </c>
      <c r="U266" s="427" t="s">
        <v>909</v>
      </c>
      <c r="V266" s="429" t="s">
        <v>910</v>
      </c>
      <c r="W266" s="482" t="s">
        <v>911</v>
      </c>
      <c r="X266" s="448" t="s">
        <v>624</v>
      </c>
      <c r="Y266" s="431" t="s">
        <v>912</v>
      </c>
      <c r="Z266" s="429" t="s">
        <v>906</v>
      </c>
      <c r="AA266" s="431" t="s">
        <v>60</v>
      </c>
      <c r="AC266" s="407"/>
    </row>
    <row r="267" spans="1:29" s="381" customFormat="1" ht="45" customHeight="1" thickBot="1" x14ac:dyDescent="0.3">
      <c r="A267" s="533"/>
      <c r="B267" s="453">
        <v>1</v>
      </c>
      <c r="C267" s="453">
        <v>1</v>
      </c>
      <c r="D267" s="453">
        <v>7</v>
      </c>
      <c r="E267" s="454">
        <v>1</v>
      </c>
      <c r="F267" s="557" t="s">
        <v>613</v>
      </c>
      <c r="G267" s="454">
        <v>6</v>
      </c>
      <c r="H267" s="558"/>
      <c r="I267" s="559" t="s">
        <v>612</v>
      </c>
      <c r="J267" s="537"/>
      <c r="K267" s="496"/>
      <c r="L267" s="625">
        <f>SUM(L268:L288)</f>
        <v>51</v>
      </c>
      <c r="M267" s="449"/>
      <c r="N267" s="449"/>
      <c r="O267" s="436">
        <f>SUM(O268:O302)</f>
        <v>15228000</v>
      </c>
      <c r="P267" s="436"/>
      <c r="Q267" s="585">
        <f>O267-P267</f>
        <v>15228000</v>
      </c>
      <c r="R267" s="436"/>
      <c r="S267" s="476"/>
      <c r="T267" s="471"/>
      <c r="U267" s="471"/>
      <c r="V267" s="471"/>
      <c r="W267" s="497"/>
      <c r="X267" s="498"/>
      <c r="Y267" s="471"/>
      <c r="Z267" s="471"/>
      <c r="AA267" s="475"/>
      <c r="AC267" s="407"/>
    </row>
    <row r="268" spans="1:29" s="974" customFormat="1" ht="52.8" x14ac:dyDescent="0.25">
      <c r="A268" s="432"/>
      <c r="B268" s="980">
        <f>IFERROR(LOOKUP(2,1/ISNUMBER(SEARCH('[96]Kode Barang'!$I$2:$I$44,I268)),'[96]Kode Barang'!$B$2:$B$44),"")</f>
        <v>1</v>
      </c>
      <c r="C268" s="980">
        <f>IFERROR(LOOKUP(2,1/ISNUMBER(SEARCH('[96]Kode Barang'!$I$2:$I$44,I268)),'[96]Kode Barang'!$C$2:$C$44),"")</f>
        <v>1</v>
      </c>
      <c r="D268" s="980">
        <f>IFERROR(LOOKUP(2,1/ISNUMBER(SEARCH('[96]Kode Barang'!$I$2:$I$44,I268)),'[96]Kode Barang'!$D$2:$D$44),"")</f>
        <v>7</v>
      </c>
      <c r="E268" s="980">
        <f>IFERROR(LOOKUP(2,1/ISNUMBER(SEARCH('[96]Kode Barang'!$I$2:$I$44,I268)),'[96]Kode Barang'!$E$2:$E$44),"")</f>
        <v>1</v>
      </c>
      <c r="F268" s="980">
        <f>IFERROR(LOOKUP(2,1/ISNUMBER(SEARCH('[96]Kode Barang'!$I$2:$I$44,I268)),'[96]Kode Barang'!$F$2:$F$44),"")</f>
        <v>3</v>
      </c>
      <c r="G268" s="980">
        <f>IFERROR(LOOKUP(2,1/ISNUMBER(SEARCH('[96]Kode Barang'!$I$2:$I$44,I268)),'[96]Kode Barang'!$G$2:$G$44),"")</f>
        <v>6</v>
      </c>
      <c r="H268" s="980" t="str">
        <f>IFERROR(LOOKUP(2,1/ISNUMBER(SEARCH('[96]Kode Barang'!$I$2:$I$44,I268)),'[96]Kode Barang'!$H$2:$H$44),"")</f>
        <v>004</v>
      </c>
      <c r="I268" s="439" t="s">
        <v>8</v>
      </c>
      <c r="J268" s="545"/>
      <c r="K268" s="483"/>
      <c r="L268" s="982">
        <v>2</v>
      </c>
      <c r="M268" s="433" t="s">
        <v>523</v>
      </c>
      <c r="N268" s="428">
        <v>111700</v>
      </c>
      <c r="O268" s="434">
        <f t="shared" ref="O268:O269" si="33">L268*N268</f>
        <v>223400</v>
      </c>
      <c r="P268" s="434">
        <v>0</v>
      </c>
      <c r="Q268" s="434">
        <f t="shared" ref="Q268:Q269" si="34">O268+P268</f>
        <v>223400</v>
      </c>
      <c r="R268" s="434">
        <f t="shared" ref="R268:R269" si="35">Q268/L268</f>
        <v>111700</v>
      </c>
      <c r="S268" s="437" t="s">
        <v>928</v>
      </c>
      <c r="T268" s="477" t="s">
        <v>730</v>
      </c>
      <c r="U268" s="437" t="s">
        <v>517</v>
      </c>
      <c r="V268" s="477" t="s">
        <v>533</v>
      </c>
      <c r="W268" s="482" t="s">
        <v>927</v>
      </c>
      <c r="X268" s="448" t="s">
        <v>624</v>
      </c>
      <c r="Y268" s="429" t="s">
        <v>929</v>
      </c>
      <c r="Z268" s="429" t="s">
        <v>930</v>
      </c>
      <c r="AA268" s="448" t="s">
        <v>923</v>
      </c>
    </row>
    <row r="269" spans="1:29" s="974" customFormat="1" ht="52.8" x14ac:dyDescent="0.25">
      <c r="A269" s="432"/>
      <c r="B269" s="980">
        <f>IFERROR(LOOKUP(2,1/ISNUMBER(SEARCH('[96]Kode Barang'!$I$2:$I$44,I269)),'[96]Kode Barang'!$B$2:$B$44),"")</f>
        <v>1</v>
      </c>
      <c r="C269" s="980">
        <f>IFERROR(LOOKUP(2,1/ISNUMBER(SEARCH('[96]Kode Barang'!$I$2:$I$44,I269)),'[96]Kode Barang'!$C$2:$C$44),"")</f>
        <v>1</v>
      </c>
      <c r="D269" s="980">
        <f>IFERROR(LOOKUP(2,1/ISNUMBER(SEARCH('[96]Kode Barang'!$I$2:$I$44,I269)),'[96]Kode Barang'!$D$2:$D$44),"")</f>
        <v>7</v>
      </c>
      <c r="E269" s="980">
        <f>IFERROR(LOOKUP(2,1/ISNUMBER(SEARCH('[96]Kode Barang'!$I$2:$I$44,I269)),'[96]Kode Barang'!$E$2:$E$44),"")</f>
        <v>1</v>
      </c>
      <c r="F269" s="980">
        <f>IFERROR(LOOKUP(2,1/ISNUMBER(SEARCH('[96]Kode Barang'!$I$2:$I$44,I269)),'[96]Kode Barang'!$F$2:$F$44),"")</f>
        <v>3</v>
      </c>
      <c r="G269" s="980">
        <f>IFERROR(LOOKUP(2,1/ISNUMBER(SEARCH('[96]Kode Barang'!$I$2:$I$44,I269)),'[96]Kode Barang'!$G$2:$G$44),"")</f>
        <v>6</v>
      </c>
      <c r="H269" s="980" t="str">
        <f>IFERROR(LOOKUP(2,1/ISNUMBER(SEARCH('[96]Kode Barang'!$I$2:$I$44,I269)),'[96]Kode Barang'!$H$2:$H$44),"")</f>
        <v>004</v>
      </c>
      <c r="I269" s="439" t="s">
        <v>8</v>
      </c>
      <c r="J269" s="545"/>
      <c r="K269" s="483"/>
      <c r="L269" s="982">
        <v>3</v>
      </c>
      <c r="M269" s="433" t="s">
        <v>523</v>
      </c>
      <c r="N269" s="428">
        <v>111700</v>
      </c>
      <c r="O269" s="434">
        <f t="shared" si="33"/>
        <v>335100</v>
      </c>
      <c r="P269" s="434">
        <v>0</v>
      </c>
      <c r="Q269" s="434">
        <f t="shared" si="34"/>
        <v>335100</v>
      </c>
      <c r="R269" s="434">
        <f t="shared" si="35"/>
        <v>111700</v>
      </c>
      <c r="S269" s="437" t="s">
        <v>968</v>
      </c>
      <c r="T269" s="477" t="s">
        <v>967</v>
      </c>
      <c r="U269" s="437" t="s">
        <v>518</v>
      </c>
      <c r="V269" s="477" t="s">
        <v>533</v>
      </c>
      <c r="W269" s="482" t="s">
        <v>952</v>
      </c>
      <c r="X269" s="448" t="s">
        <v>624</v>
      </c>
      <c r="Y269" s="429" t="s">
        <v>929</v>
      </c>
      <c r="Z269" s="429" t="s">
        <v>969</v>
      </c>
      <c r="AA269" s="448" t="s">
        <v>923</v>
      </c>
    </row>
    <row r="270" spans="1:29" s="381" customFormat="1" ht="57.75" customHeight="1" x14ac:dyDescent="0.25">
      <c r="A270" s="432"/>
      <c r="B270" s="980">
        <f>IFERROR(LOOKUP(2,1/ISNUMBER(SEARCH('[96]Kode Barang'!$I$2:$I$44,I270)),'[96]Kode Barang'!$B$2:$B$44),"")</f>
        <v>1</v>
      </c>
      <c r="C270" s="980">
        <f>IFERROR(LOOKUP(2,1/ISNUMBER(SEARCH('[96]Kode Barang'!$I$2:$I$44,I270)),'[96]Kode Barang'!$C$2:$C$44),"")</f>
        <v>1</v>
      </c>
      <c r="D270" s="980">
        <f>IFERROR(LOOKUP(2,1/ISNUMBER(SEARCH('[96]Kode Barang'!$I$2:$I$44,I270)),'[96]Kode Barang'!$D$2:$D$44),"")</f>
        <v>7</v>
      </c>
      <c r="E270" s="980">
        <f>IFERROR(LOOKUP(2,1/ISNUMBER(SEARCH('[96]Kode Barang'!$I$2:$I$44,I270)),'[96]Kode Barang'!$E$2:$E$44),"")</f>
        <v>1</v>
      </c>
      <c r="F270" s="980">
        <f>IFERROR(LOOKUP(2,1/ISNUMBER(SEARCH('[96]Kode Barang'!$I$2:$I$44,I270)),'[96]Kode Barang'!$F$2:$F$44),"")</f>
        <v>1</v>
      </c>
      <c r="G270" s="980">
        <f>IFERROR(LOOKUP(2,1/ISNUMBER(SEARCH('[96]Kode Barang'!$I$2:$I$44,I270)),'[96]Kode Barang'!$G$2:$G$44),"")</f>
        <v>1</v>
      </c>
      <c r="H270" s="980">
        <f>IFERROR(LOOKUP(2,1/ISNUMBER(SEARCH('[96]Kode Barang'!$I$2:$I$44,I270)),'[96]Kode Barang'!$H$2:$H$44),"")</f>
        <v>6</v>
      </c>
      <c r="I270" s="439" t="s">
        <v>1083</v>
      </c>
      <c r="J270" s="639"/>
      <c r="K270" s="637"/>
      <c r="L270" s="982">
        <v>1</v>
      </c>
      <c r="M270" s="433" t="s">
        <v>958</v>
      </c>
      <c r="N270" s="428">
        <v>276400</v>
      </c>
      <c r="O270" s="434">
        <f>L270*N270</f>
        <v>276400</v>
      </c>
      <c r="P270" s="434"/>
      <c r="Q270" s="434">
        <f>O270-P270</f>
        <v>276400</v>
      </c>
      <c r="R270" s="434">
        <f>Q270/L270</f>
        <v>276400</v>
      </c>
      <c r="S270" s="437" t="s">
        <v>680</v>
      </c>
      <c r="T270" s="429" t="s">
        <v>960</v>
      </c>
      <c r="U270" s="437" t="s">
        <v>518</v>
      </c>
      <c r="V270" s="477" t="s">
        <v>533</v>
      </c>
      <c r="W270" s="482" t="s">
        <v>962</v>
      </c>
      <c r="X270" s="448" t="s">
        <v>624</v>
      </c>
      <c r="Y270" s="429" t="s">
        <v>929</v>
      </c>
      <c r="Z270" s="429" t="s">
        <v>961</v>
      </c>
      <c r="AA270" s="448" t="s">
        <v>923</v>
      </c>
      <c r="AC270" s="407"/>
    </row>
    <row r="271" spans="1:29" s="381" customFormat="1" ht="57.75" customHeight="1" x14ac:dyDescent="0.25">
      <c r="A271" s="432"/>
      <c r="B271" s="980">
        <f>IFERROR(LOOKUP(2,1/ISNUMBER(SEARCH('[96]Kode Barang'!$I$2:$I$44,I271)),'[96]Kode Barang'!$B$2:$B$44),"")</f>
        <v>1</v>
      </c>
      <c r="C271" s="980">
        <f>IFERROR(LOOKUP(2,1/ISNUMBER(SEARCH('[96]Kode Barang'!$I$2:$I$44,I271)),'[96]Kode Barang'!$C$2:$C$44),"")</f>
        <v>1</v>
      </c>
      <c r="D271" s="980">
        <f>IFERROR(LOOKUP(2,1/ISNUMBER(SEARCH('[96]Kode Barang'!$I$2:$I$44,I271)),'[96]Kode Barang'!$D$2:$D$44),"")</f>
        <v>7</v>
      </c>
      <c r="E271" s="980">
        <f>IFERROR(LOOKUP(2,1/ISNUMBER(SEARCH('[96]Kode Barang'!$I$2:$I$44,I271)),'[96]Kode Barang'!$E$2:$E$44),"")</f>
        <v>1</v>
      </c>
      <c r="F271" s="980">
        <f>IFERROR(LOOKUP(2,1/ISNUMBER(SEARCH('[96]Kode Barang'!$I$2:$I$44,I271)),'[96]Kode Barang'!$F$2:$F$44),"")</f>
        <v>3</v>
      </c>
      <c r="G271" s="980">
        <f>IFERROR(LOOKUP(2,1/ISNUMBER(SEARCH('[96]Kode Barang'!$I$2:$I$44,I271)),'[96]Kode Barang'!$G$2:$G$44),"")</f>
        <v>6</v>
      </c>
      <c r="H271" s="980" t="str">
        <f>IFERROR(LOOKUP(2,1/ISNUMBER(SEARCH('[96]Kode Barang'!$I$2:$I$44,I271)),'[96]Kode Barang'!$H$2:$H$44),"")</f>
        <v>004</v>
      </c>
      <c r="I271" s="439" t="s">
        <v>8</v>
      </c>
      <c r="J271" s="639"/>
      <c r="K271" s="637"/>
      <c r="L271" s="982">
        <v>2</v>
      </c>
      <c r="M271" s="433" t="s">
        <v>959</v>
      </c>
      <c r="N271" s="428">
        <v>111700</v>
      </c>
      <c r="O271" s="434">
        <f>L271*N271</f>
        <v>223400</v>
      </c>
      <c r="P271" s="434"/>
      <c r="Q271" s="434">
        <f>O271-P271</f>
        <v>223400</v>
      </c>
      <c r="R271" s="434">
        <f>Q271/L271</f>
        <v>111700</v>
      </c>
      <c r="S271" s="437" t="s">
        <v>680</v>
      </c>
      <c r="T271" s="429" t="s">
        <v>960</v>
      </c>
      <c r="U271" s="437" t="s">
        <v>518</v>
      </c>
      <c r="V271" s="477" t="s">
        <v>533</v>
      </c>
      <c r="W271" s="482" t="s">
        <v>964</v>
      </c>
      <c r="X271" s="448" t="s">
        <v>624</v>
      </c>
      <c r="Y271" s="429" t="s">
        <v>929</v>
      </c>
      <c r="Z271" s="429" t="s">
        <v>961</v>
      </c>
      <c r="AA271" s="448" t="s">
        <v>923</v>
      </c>
      <c r="AC271" s="407"/>
    </row>
    <row r="272" spans="1:29" s="974" customFormat="1" ht="66" x14ac:dyDescent="0.25">
      <c r="A272" s="432"/>
      <c r="B272" s="980">
        <f>IFERROR(LOOKUP(2,1/ISNUMBER(SEARCH('[96]Kode Barang'!$I$2:$I$44,I272)),'[96]Kode Barang'!$B$2:$B$44),"")</f>
        <v>1</v>
      </c>
      <c r="C272" s="980">
        <f>IFERROR(LOOKUP(2,1/ISNUMBER(SEARCH('[96]Kode Barang'!$I$2:$I$44,I272)),'[96]Kode Barang'!$C$2:$C$44),"")</f>
        <v>1</v>
      </c>
      <c r="D272" s="980">
        <f>IFERROR(LOOKUP(2,1/ISNUMBER(SEARCH('[96]Kode Barang'!$I$2:$I$44,I272)),'[96]Kode Barang'!$D$2:$D$44),"")</f>
        <v>7</v>
      </c>
      <c r="E272" s="980">
        <f>IFERROR(LOOKUP(2,1/ISNUMBER(SEARCH('[96]Kode Barang'!$I$2:$I$44,I272)),'[96]Kode Barang'!$E$2:$E$44),"")</f>
        <v>1</v>
      </c>
      <c r="F272" s="980">
        <f>IFERROR(LOOKUP(2,1/ISNUMBER(SEARCH('[96]Kode Barang'!$I$2:$I$44,I272)),'[96]Kode Barang'!$F$2:$F$44),"")</f>
        <v>3</v>
      </c>
      <c r="G272" s="980">
        <f>IFERROR(LOOKUP(2,1/ISNUMBER(SEARCH('[96]Kode Barang'!$I$2:$I$44,I272)),'[96]Kode Barang'!$G$2:$G$44),"")</f>
        <v>6</v>
      </c>
      <c r="H272" s="980" t="str">
        <f>IFERROR(LOOKUP(2,1/ISNUMBER(SEARCH('[96]Kode Barang'!$I$2:$I$44,I272)),'[96]Kode Barang'!$H$2:$H$44),"")</f>
        <v>004</v>
      </c>
      <c r="I272" s="439" t="s">
        <v>8</v>
      </c>
      <c r="J272" s="545"/>
      <c r="K272" s="483"/>
      <c r="L272" s="982">
        <v>3</v>
      </c>
      <c r="M272" s="433" t="s">
        <v>523</v>
      </c>
      <c r="N272" s="428">
        <v>111700</v>
      </c>
      <c r="O272" s="434">
        <f t="shared" ref="O272:O284" si="36">L272*N272</f>
        <v>335100</v>
      </c>
      <c r="P272" s="434">
        <v>0</v>
      </c>
      <c r="Q272" s="434">
        <f t="shared" ref="Q272:Q281" si="37">O272+P272</f>
        <v>335100</v>
      </c>
      <c r="R272" s="434">
        <f t="shared" ref="R272:R281" si="38">Q272/L272</f>
        <v>111700</v>
      </c>
      <c r="S272" s="437" t="s">
        <v>970</v>
      </c>
      <c r="T272" s="477" t="s">
        <v>971</v>
      </c>
      <c r="U272" s="437" t="s">
        <v>518</v>
      </c>
      <c r="V272" s="477" t="s">
        <v>533</v>
      </c>
      <c r="W272" s="482" t="s">
        <v>956</v>
      </c>
      <c r="X272" s="448" t="s">
        <v>624</v>
      </c>
      <c r="Y272" s="429" t="s">
        <v>929</v>
      </c>
      <c r="Z272" s="429" t="s">
        <v>972</v>
      </c>
      <c r="AA272" s="448" t="s">
        <v>923</v>
      </c>
    </row>
    <row r="273" spans="1:29" s="381" customFormat="1" ht="57.75" customHeight="1" x14ac:dyDescent="0.25">
      <c r="A273" s="432"/>
      <c r="B273" s="980">
        <f>IFERROR(LOOKUP(2,1/ISNUMBER(SEARCH('[96]Kode Barang'!$I$2:$I$44,I273)),'[96]Kode Barang'!$B$2:$B$44),"")</f>
        <v>1</v>
      </c>
      <c r="C273" s="980">
        <f>IFERROR(LOOKUP(2,1/ISNUMBER(SEARCH('[96]Kode Barang'!$I$2:$I$44,I273)),'[96]Kode Barang'!$C$2:$C$44),"")</f>
        <v>1</v>
      </c>
      <c r="D273" s="980">
        <f>IFERROR(LOOKUP(2,1/ISNUMBER(SEARCH('[96]Kode Barang'!$I$2:$I$44,I273)),'[96]Kode Barang'!$D$2:$D$44),"")</f>
        <v>7</v>
      </c>
      <c r="E273" s="980">
        <f>IFERROR(LOOKUP(2,1/ISNUMBER(SEARCH('[96]Kode Barang'!$I$2:$I$44,I273)),'[96]Kode Barang'!$E$2:$E$44),"")</f>
        <v>1</v>
      </c>
      <c r="F273" s="980">
        <f>IFERROR(LOOKUP(2,1/ISNUMBER(SEARCH('[96]Kode Barang'!$I$2:$I$44,I273)),'[96]Kode Barang'!$F$2:$F$44),"")</f>
        <v>3</v>
      </c>
      <c r="G273" s="980">
        <f>IFERROR(LOOKUP(2,1/ISNUMBER(SEARCH('[96]Kode Barang'!$I$2:$I$44,I273)),'[96]Kode Barang'!$G$2:$G$44),"")</f>
        <v>6</v>
      </c>
      <c r="H273" s="980" t="str">
        <f>IFERROR(LOOKUP(2,1/ISNUMBER(SEARCH('[96]Kode Barang'!$I$2:$I$44,I273)),'[96]Kode Barang'!$H$2:$H$44),"")</f>
        <v>004</v>
      </c>
      <c r="I273" s="439" t="s">
        <v>8</v>
      </c>
      <c r="J273" s="545"/>
      <c r="K273" s="483"/>
      <c r="L273" s="982">
        <v>5</v>
      </c>
      <c r="M273" s="433" t="s">
        <v>523</v>
      </c>
      <c r="N273" s="428">
        <v>111700</v>
      </c>
      <c r="O273" s="434">
        <f t="shared" si="36"/>
        <v>558500</v>
      </c>
      <c r="P273" s="434">
        <v>0</v>
      </c>
      <c r="Q273" s="434">
        <f t="shared" si="37"/>
        <v>558500</v>
      </c>
      <c r="R273" s="434">
        <f t="shared" si="38"/>
        <v>111700</v>
      </c>
      <c r="S273" s="437" t="s">
        <v>970</v>
      </c>
      <c r="T273" s="477" t="s">
        <v>981</v>
      </c>
      <c r="U273" s="437" t="s">
        <v>518</v>
      </c>
      <c r="V273" s="477" t="s">
        <v>533</v>
      </c>
      <c r="W273" s="482" t="s">
        <v>982</v>
      </c>
      <c r="X273" s="448" t="s">
        <v>624</v>
      </c>
      <c r="Y273" s="429" t="s">
        <v>594</v>
      </c>
      <c r="Z273" s="429" t="s">
        <v>1085</v>
      </c>
      <c r="AA273" s="448" t="s">
        <v>1084</v>
      </c>
      <c r="AC273" s="407"/>
    </row>
    <row r="274" spans="1:29" s="974" customFormat="1" ht="66" x14ac:dyDescent="0.25">
      <c r="A274" s="432"/>
      <c r="B274" s="980">
        <f>IFERROR(LOOKUP(2,1/ISNUMBER(SEARCH('[96]Kode Barang'!$I$2:$I$44,I274)),'[96]Kode Barang'!$B$2:$B$44),"")</f>
        <v>1</v>
      </c>
      <c r="C274" s="980">
        <f>IFERROR(LOOKUP(2,1/ISNUMBER(SEARCH('[96]Kode Barang'!$I$2:$I$44,I274)),'[96]Kode Barang'!$C$2:$C$44),"")</f>
        <v>1</v>
      </c>
      <c r="D274" s="980">
        <f>IFERROR(LOOKUP(2,1/ISNUMBER(SEARCH('[96]Kode Barang'!$I$2:$I$44,I274)),'[96]Kode Barang'!$D$2:$D$44),"")</f>
        <v>7</v>
      </c>
      <c r="E274" s="980">
        <f>IFERROR(LOOKUP(2,1/ISNUMBER(SEARCH('[96]Kode Barang'!$I$2:$I$44,I274)),'[96]Kode Barang'!$E$2:$E$44),"")</f>
        <v>1</v>
      </c>
      <c r="F274" s="980">
        <f>IFERROR(LOOKUP(2,1/ISNUMBER(SEARCH('[96]Kode Barang'!$I$2:$I$44,I274)),'[96]Kode Barang'!$F$2:$F$44),"")</f>
        <v>3</v>
      </c>
      <c r="G274" s="980">
        <f>IFERROR(LOOKUP(2,1/ISNUMBER(SEARCH('[96]Kode Barang'!$I$2:$I$44,I274)),'[96]Kode Barang'!$G$2:$G$44),"")</f>
        <v>6</v>
      </c>
      <c r="H274" s="980" t="str">
        <f>IFERROR(LOOKUP(2,1/ISNUMBER(SEARCH('[96]Kode Barang'!$I$2:$I$44,I274)),'[96]Kode Barang'!$H$2:$H$44),"")</f>
        <v>004</v>
      </c>
      <c r="I274" s="439" t="s">
        <v>8</v>
      </c>
      <c r="J274" s="545"/>
      <c r="K274" s="483"/>
      <c r="L274" s="982">
        <v>4</v>
      </c>
      <c r="M274" s="433" t="s">
        <v>523</v>
      </c>
      <c r="N274" s="428">
        <v>111700</v>
      </c>
      <c r="O274" s="434">
        <f t="shared" si="36"/>
        <v>446800</v>
      </c>
      <c r="P274" s="434">
        <v>0</v>
      </c>
      <c r="Q274" s="434">
        <f t="shared" si="37"/>
        <v>446800</v>
      </c>
      <c r="R274" s="434">
        <f t="shared" si="38"/>
        <v>111700</v>
      </c>
      <c r="S274" s="437" t="s">
        <v>974</v>
      </c>
      <c r="T274" s="477" t="s">
        <v>973</v>
      </c>
      <c r="U274" s="437" t="s">
        <v>518</v>
      </c>
      <c r="V274" s="477" t="s">
        <v>533</v>
      </c>
      <c r="W274" s="482" t="s">
        <v>989</v>
      </c>
      <c r="X274" s="448" t="s">
        <v>624</v>
      </c>
      <c r="Y274" s="429" t="s">
        <v>929</v>
      </c>
      <c r="Z274" s="429" t="s">
        <v>991</v>
      </c>
      <c r="AA274" s="448" t="s">
        <v>983</v>
      </c>
    </row>
    <row r="275" spans="1:29" s="974" customFormat="1" ht="66" x14ac:dyDescent="0.25">
      <c r="A275" s="432"/>
      <c r="B275" s="980">
        <f>IFERROR(LOOKUP(2,1/ISNUMBER(SEARCH('[96]Kode Barang'!$I$2:$I$44,I275)),'[96]Kode Barang'!$B$2:$B$44),"")</f>
        <v>1</v>
      </c>
      <c r="C275" s="980">
        <f>IFERROR(LOOKUP(2,1/ISNUMBER(SEARCH('[96]Kode Barang'!$I$2:$I$44,I275)),'[96]Kode Barang'!$C$2:$C$44),"")</f>
        <v>1</v>
      </c>
      <c r="D275" s="980">
        <f>IFERROR(LOOKUP(2,1/ISNUMBER(SEARCH('[96]Kode Barang'!$I$2:$I$44,I275)),'[96]Kode Barang'!$D$2:$D$44),"")</f>
        <v>7</v>
      </c>
      <c r="E275" s="980">
        <f>IFERROR(LOOKUP(2,1/ISNUMBER(SEARCH('[96]Kode Barang'!$I$2:$I$44,I275)),'[96]Kode Barang'!$E$2:$E$44),"")</f>
        <v>1</v>
      </c>
      <c r="F275" s="980">
        <f>IFERROR(LOOKUP(2,1/ISNUMBER(SEARCH('[96]Kode Barang'!$I$2:$I$44,I275)),'[96]Kode Barang'!$F$2:$F$44),"")</f>
        <v>3</v>
      </c>
      <c r="G275" s="980">
        <f>IFERROR(LOOKUP(2,1/ISNUMBER(SEARCH('[96]Kode Barang'!$I$2:$I$44,I275)),'[96]Kode Barang'!$G$2:$G$44),"")</f>
        <v>6</v>
      </c>
      <c r="H275" s="980" t="str">
        <f>IFERROR(LOOKUP(2,1/ISNUMBER(SEARCH('[96]Kode Barang'!$I$2:$I$44,I275)),'[96]Kode Barang'!$H$2:$H$44),"")</f>
        <v>004</v>
      </c>
      <c r="I275" s="439" t="s">
        <v>8</v>
      </c>
      <c r="J275" s="545"/>
      <c r="K275" s="483"/>
      <c r="L275" s="982">
        <v>1</v>
      </c>
      <c r="M275" s="433" t="s">
        <v>523</v>
      </c>
      <c r="N275" s="428">
        <v>111700</v>
      </c>
      <c r="O275" s="434">
        <f t="shared" si="36"/>
        <v>111700</v>
      </c>
      <c r="P275" s="434">
        <v>0</v>
      </c>
      <c r="Q275" s="434">
        <f t="shared" si="37"/>
        <v>111700</v>
      </c>
      <c r="R275" s="434">
        <f t="shared" si="38"/>
        <v>111700</v>
      </c>
      <c r="S275" s="437" t="s">
        <v>974</v>
      </c>
      <c r="T275" s="477" t="s">
        <v>973</v>
      </c>
      <c r="U275" s="437" t="s">
        <v>518</v>
      </c>
      <c r="V275" s="477" t="s">
        <v>533</v>
      </c>
      <c r="W275" s="482" t="s">
        <v>989</v>
      </c>
      <c r="X275" s="448" t="s">
        <v>624</v>
      </c>
      <c r="Y275" s="429" t="s">
        <v>929</v>
      </c>
      <c r="Z275" s="429" t="s">
        <v>991</v>
      </c>
      <c r="AA275" s="448" t="s">
        <v>983</v>
      </c>
    </row>
    <row r="276" spans="1:29" s="974" customFormat="1" ht="66" x14ac:dyDescent="0.25">
      <c r="A276" s="432"/>
      <c r="B276" s="980">
        <f>IFERROR(LOOKUP(2,1/ISNUMBER(SEARCH('[96]Kode Barang'!$I$2:$I$44,I276)),'[96]Kode Barang'!$B$2:$B$44),"")</f>
        <v>1</v>
      </c>
      <c r="C276" s="980">
        <f>IFERROR(LOOKUP(2,1/ISNUMBER(SEARCH('[96]Kode Barang'!$I$2:$I$44,I276)),'[96]Kode Barang'!$C$2:$C$44),"")</f>
        <v>1</v>
      </c>
      <c r="D276" s="980">
        <f>IFERROR(LOOKUP(2,1/ISNUMBER(SEARCH('[96]Kode Barang'!$I$2:$I$44,I276)),'[96]Kode Barang'!$D$2:$D$44),"")</f>
        <v>7</v>
      </c>
      <c r="E276" s="980">
        <f>IFERROR(LOOKUP(2,1/ISNUMBER(SEARCH('[96]Kode Barang'!$I$2:$I$44,I276)),'[96]Kode Barang'!$E$2:$E$44),"")</f>
        <v>1</v>
      </c>
      <c r="F276" s="980">
        <f>IFERROR(LOOKUP(2,1/ISNUMBER(SEARCH('[96]Kode Barang'!$I$2:$I$44,I276)),'[96]Kode Barang'!$F$2:$F$44),"")</f>
        <v>3</v>
      </c>
      <c r="G276" s="980">
        <f>IFERROR(LOOKUP(2,1/ISNUMBER(SEARCH('[96]Kode Barang'!$I$2:$I$44,I276)),'[96]Kode Barang'!$G$2:$G$44),"")</f>
        <v>6</v>
      </c>
      <c r="H276" s="980" t="str">
        <f>IFERROR(LOOKUP(2,1/ISNUMBER(SEARCH('[96]Kode Barang'!$I$2:$I$44,I276)),'[96]Kode Barang'!$H$2:$H$44),"")</f>
        <v>004</v>
      </c>
      <c r="I276" s="439" t="s">
        <v>1000</v>
      </c>
      <c r="J276" s="545"/>
      <c r="K276" s="483"/>
      <c r="L276" s="982">
        <v>2</v>
      </c>
      <c r="M276" s="433" t="s">
        <v>7</v>
      </c>
      <c r="N276" s="428">
        <v>58800</v>
      </c>
      <c r="O276" s="434">
        <f t="shared" si="36"/>
        <v>117600</v>
      </c>
      <c r="P276" s="434">
        <v>0</v>
      </c>
      <c r="Q276" s="434">
        <f t="shared" si="37"/>
        <v>117600</v>
      </c>
      <c r="R276" s="434">
        <f t="shared" si="38"/>
        <v>58800</v>
      </c>
      <c r="S276" s="985" t="s">
        <v>994</v>
      </c>
      <c r="T276" s="477" t="s">
        <v>995</v>
      </c>
      <c r="U276" s="437" t="s">
        <v>518</v>
      </c>
      <c r="V276" s="477" t="s">
        <v>533</v>
      </c>
      <c r="W276" s="482" t="s">
        <v>998</v>
      </c>
      <c r="X276" s="448" t="s">
        <v>624</v>
      </c>
      <c r="Y276" s="429" t="s">
        <v>929</v>
      </c>
      <c r="Z276" s="429" t="s">
        <v>1001</v>
      </c>
      <c r="AA276" s="448" t="s">
        <v>983</v>
      </c>
    </row>
    <row r="277" spans="1:29" s="974" customFormat="1" ht="52.8" x14ac:dyDescent="0.25">
      <c r="A277" s="432"/>
      <c r="B277" s="980">
        <f>IFERROR(LOOKUP(2,1/ISNUMBER(SEARCH('[96]Kode Barang'!$I$2:$I$44,I277)),'[96]Kode Barang'!$B$2:$B$44),"")</f>
        <v>1</v>
      </c>
      <c r="C277" s="980">
        <f>IFERROR(LOOKUP(2,1/ISNUMBER(SEARCH('[96]Kode Barang'!$I$2:$I$44,I277)),'[96]Kode Barang'!$C$2:$C$44),"")</f>
        <v>1</v>
      </c>
      <c r="D277" s="980">
        <f>IFERROR(LOOKUP(2,1/ISNUMBER(SEARCH('[96]Kode Barang'!$I$2:$I$44,I277)),'[96]Kode Barang'!$D$2:$D$44),"")</f>
        <v>7</v>
      </c>
      <c r="E277" s="980">
        <f>IFERROR(LOOKUP(2,1/ISNUMBER(SEARCH('[96]Kode Barang'!$I$2:$I$44,I277)),'[96]Kode Barang'!$E$2:$E$44),"")</f>
        <v>1</v>
      </c>
      <c r="F277" s="980">
        <f>IFERROR(LOOKUP(2,1/ISNUMBER(SEARCH('[96]Kode Barang'!$I$2:$I$44,I277)),'[96]Kode Barang'!$F$2:$F$44),"")</f>
        <v>1</v>
      </c>
      <c r="G277" s="980">
        <f>IFERROR(LOOKUP(2,1/ISNUMBER(SEARCH('[96]Kode Barang'!$I$2:$I$44,I277)),'[96]Kode Barang'!$G$2:$G$44),"")</f>
        <v>1</v>
      </c>
      <c r="H277" s="980">
        <f>IFERROR(LOOKUP(2,1/ISNUMBER(SEARCH('[96]Kode Barang'!$I$2:$I$44,I277)),'[96]Kode Barang'!$H$2:$H$44),"")</f>
        <v>6</v>
      </c>
      <c r="I277" s="996" t="s">
        <v>1010</v>
      </c>
      <c r="J277" s="545"/>
      <c r="K277" s="483"/>
      <c r="L277" s="982">
        <v>1</v>
      </c>
      <c r="M277" s="433" t="s">
        <v>18</v>
      </c>
      <c r="N277" s="428">
        <v>276400</v>
      </c>
      <c r="O277" s="434">
        <f t="shared" si="36"/>
        <v>276400</v>
      </c>
      <c r="P277" s="434">
        <v>0</v>
      </c>
      <c r="Q277" s="434">
        <f t="shared" si="37"/>
        <v>276400</v>
      </c>
      <c r="R277" s="434">
        <f t="shared" si="38"/>
        <v>276400</v>
      </c>
      <c r="S277" s="427" t="s">
        <v>1012</v>
      </c>
      <c r="T277" s="429" t="s">
        <v>1014</v>
      </c>
      <c r="U277" s="437" t="s">
        <v>518</v>
      </c>
      <c r="V277" s="477" t="s">
        <v>533</v>
      </c>
      <c r="W277" s="482" t="s">
        <v>1006</v>
      </c>
      <c r="X277" s="448" t="s">
        <v>624</v>
      </c>
      <c r="Y277" s="429" t="s">
        <v>929</v>
      </c>
      <c r="Z277" s="429" t="s">
        <v>1013</v>
      </c>
      <c r="AA277" s="448" t="s">
        <v>983</v>
      </c>
    </row>
    <row r="278" spans="1:29" s="381" customFormat="1" ht="57.75" customHeight="1" x14ac:dyDescent="0.25">
      <c r="A278" s="432"/>
      <c r="B278" s="980">
        <f>IFERROR(LOOKUP(2,1/ISNUMBER(SEARCH('[96]Kode Barang'!$I$2:$I$44,I278)),'[96]Kode Barang'!$B$2:$B$44),"")</f>
        <v>1</v>
      </c>
      <c r="C278" s="980">
        <f>IFERROR(LOOKUP(2,1/ISNUMBER(SEARCH('[96]Kode Barang'!$I$2:$I$44,I278)),'[96]Kode Barang'!$C$2:$C$44),"")</f>
        <v>1</v>
      </c>
      <c r="D278" s="980">
        <f>IFERROR(LOOKUP(2,1/ISNUMBER(SEARCH('[96]Kode Barang'!$I$2:$I$44,I278)),'[96]Kode Barang'!$D$2:$D$44),"")</f>
        <v>7</v>
      </c>
      <c r="E278" s="980">
        <f>IFERROR(LOOKUP(2,1/ISNUMBER(SEARCH('[96]Kode Barang'!$I$2:$I$44,I278)),'[96]Kode Barang'!$E$2:$E$44),"")</f>
        <v>1</v>
      </c>
      <c r="F278" s="980">
        <f>IFERROR(LOOKUP(2,1/ISNUMBER(SEARCH('[96]Kode Barang'!$I$2:$I$44,I278)),'[96]Kode Barang'!$F$2:$F$44),"")</f>
        <v>1</v>
      </c>
      <c r="G278" s="980">
        <f>IFERROR(LOOKUP(2,1/ISNUMBER(SEARCH('[96]Kode Barang'!$I$2:$I$44,I278)),'[96]Kode Barang'!$G$2:$G$44),"")</f>
        <v>1</v>
      </c>
      <c r="H278" s="980">
        <f>IFERROR(LOOKUP(2,1/ISNUMBER(SEARCH('[96]Kode Barang'!$I$2:$I$44,I278)),'[96]Kode Barang'!$H$2:$H$44),"")</f>
        <v>6</v>
      </c>
      <c r="I278" s="996" t="s">
        <v>1011</v>
      </c>
      <c r="J278" s="639"/>
      <c r="K278" s="637"/>
      <c r="L278" s="982">
        <v>1</v>
      </c>
      <c r="M278" s="433" t="s">
        <v>18</v>
      </c>
      <c r="N278" s="428">
        <v>411600</v>
      </c>
      <c r="O278" s="434">
        <f t="shared" si="36"/>
        <v>411600</v>
      </c>
      <c r="P278" s="434"/>
      <c r="Q278" s="434">
        <f t="shared" si="37"/>
        <v>411600</v>
      </c>
      <c r="R278" s="434">
        <f t="shared" si="38"/>
        <v>411600</v>
      </c>
      <c r="S278" s="427" t="s">
        <v>1012</v>
      </c>
      <c r="T278" s="429" t="s">
        <v>1014</v>
      </c>
      <c r="U278" s="437" t="s">
        <v>518</v>
      </c>
      <c r="V278" s="477" t="s">
        <v>533</v>
      </c>
      <c r="W278" s="482" t="s">
        <v>1006</v>
      </c>
      <c r="X278" s="448" t="s">
        <v>624</v>
      </c>
      <c r="Y278" s="429" t="s">
        <v>929</v>
      </c>
      <c r="Z278" s="429" t="s">
        <v>1013</v>
      </c>
      <c r="AA278" s="448" t="s">
        <v>983</v>
      </c>
      <c r="AC278" s="407"/>
    </row>
    <row r="279" spans="1:29" s="381" customFormat="1" ht="57.75" customHeight="1" x14ac:dyDescent="0.25">
      <c r="A279" s="432"/>
      <c r="B279" s="980">
        <f>IFERROR(LOOKUP(2,1/ISNUMBER(SEARCH('[96]Kode Barang'!$I$2:$I$44,I279)),'[96]Kode Barang'!$B$2:$B$44),"")</f>
        <v>1</v>
      </c>
      <c r="C279" s="980">
        <f>IFERROR(LOOKUP(2,1/ISNUMBER(SEARCH('[96]Kode Barang'!$I$2:$I$44,I279)),'[96]Kode Barang'!$C$2:$C$44),"")</f>
        <v>1</v>
      </c>
      <c r="D279" s="980">
        <f>IFERROR(LOOKUP(2,1/ISNUMBER(SEARCH('[96]Kode Barang'!$I$2:$I$44,I279)),'[96]Kode Barang'!$D$2:$D$44),"")</f>
        <v>7</v>
      </c>
      <c r="E279" s="980">
        <f>IFERROR(LOOKUP(2,1/ISNUMBER(SEARCH('[96]Kode Barang'!$I$2:$I$44,I279)),'[96]Kode Barang'!$E$2:$E$44),"")</f>
        <v>1</v>
      </c>
      <c r="F279" s="980">
        <f>IFERROR(LOOKUP(2,1/ISNUMBER(SEARCH('[96]Kode Barang'!$I$2:$I$44,I279)),'[96]Kode Barang'!$F$2:$F$44),"")</f>
        <v>3</v>
      </c>
      <c r="G279" s="980">
        <f>IFERROR(LOOKUP(2,1/ISNUMBER(SEARCH('[96]Kode Barang'!$I$2:$I$44,I279)),'[96]Kode Barang'!$G$2:$G$44),"")</f>
        <v>6</v>
      </c>
      <c r="H279" s="980" t="str">
        <f>IFERROR(LOOKUP(2,1/ISNUMBER(SEARCH('[96]Kode Barang'!$I$2:$I$44,I279)),'[96]Kode Barang'!$H$2:$H$44),"")</f>
        <v>004</v>
      </c>
      <c r="I279" s="996" t="s">
        <v>1000</v>
      </c>
      <c r="J279" s="639"/>
      <c r="K279" s="637"/>
      <c r="L279" s="982">
        <v>3</v>
      </c>
      <c r="M279" s="433" t="s">
        <v>7</v>
      </c>
      <c r="N279" s="428">
        <v>58800</v>
      </c>
      <c r="O279" s="434">
        <f t="shared" si="36"/>
        <v>176400</v>
      </c>
      <c r="P279" s="434"/>
      <c r="Q279" s="434">
        <f t="shared" si="37"/>
        <v>176400</v>
      </c>
      <c r="R279" s="434">
        <f t="shared" si="38"/>
        <v>58800</v>
      </c>
      <c r="S279" s="427" t="s">
        <v>1012</v>
      </c>
      <c r="T279" s="429" t="s">
        <v>1014</v>
      </c>
      <c r="U279" s="437" t="s">
        <v>518</v>
      </c>
      <c r="V279" s="477" t="s">
        <v>533</v>
      </c>
      <c r="W279" s="482" t="s">
        <v>1006</v>
      </c>
      <c r="X279" s="448" t="s">
        <v>624</v>
      </c>
      <c r="Y279" s="429" t="s">
        <v>929</v>
      </c>
      <c r="Z279" s="429" t="s">
        <v>1013</v>
      </c>
      <c r="AA279" s="448" t="s">
        <v>983</v>
      </c>
      <c r="AC279" s="407"/>
    </row>
    <row r="280" spans="1:29" s="974" customFormat="1" ht="79.2" x14ac:dyDescent="0.25">
      <c r="A280" s="432"/>
      <c r="B280" s="980">
        <f>IFERROR(LOOKUP(2,1/ISNUMBER(SEARCH('[96]Kode Barang'!$I$2:$I$44,I280)),'[96]Kode Barang'!$B$2:$B$44),"")</f>
        <v>1</v>
      </c>
      <c r="C280" s="980">
        <f>IFERROR(LOOKUP(2,1/ISNUMBER(SEARCH('[96]Kode Barang'!$I$2:$I$44,I280)),'[96]Kode Barang'!$C$2:$C$44),"")</f>
        <v>1</v>
      </c>
      <c r="D280" s="980">
        <f>IFERROR(LOOKUP(2,1/ISNUMBER(SEARCH('[96]Kode Barang'!$I$2:$I$44,I280)),'[96]Kode Barang'!$D$2:$D$44),"")</f>
        <v>7</v>
      </c>
      <c r="E280" s="980">
        <f>IFERROR(LOOKUP(2,1/ISNUMBER(SEARCH('[96]Kode Barang'!$I$2:$I$44,I280)),'[96]Kode Barang'!$E$2:$E$44),"")</f>
        <v>1</v>
      </c>
      <c r="F280" s="980">
        <f>IFERROR(LOOKUP(2,1/ISNUMBER(SEARCH('[96]Kode Barang'!$I$2:$I$44,I280)),'[96]Kode Barang'!$F$2:$F$44),"")</f>
        <v>3</v>
      </c>
      <c r="G280" s="980">
        <f>IFERROR(LOOKUP(2,1/ISNUMBER(SEARCH('[96]Kode Barang'!$I$2:$I$44,I280)),'[96]Kode Barang'!$G$2:$G$44),"")</f>
        <v>6</v>
      </c>
      <c r="H280" s="980" t="str">
        <f>IFERROR(LOOKUP(2,1/ISNUMBER(SEARCH('[96]Kode Barang'!$I$2:$I$44,I280)),'[96]Kode Barang'!$H$2:$H$44),"")</f>
        <v>004</v>
      </c>
      <c r="I280" s="996" t="s">
        <v>8</v>
      </c>
      <c r="J280" s="545"/>
      <c r="K280" s="483"/>
      <c r="L280" s="982">
        <v>5</v>
      </c>
      <c r="M280" s="433" t="s">
        <v>523</v>
      </c>
      <c r="N280" s="428">
        <v>111700</v>
      </c>
      <c r="O280" s="434">
        <f t="shared" si="36"/>
        <v>558500</v>
      </c>
      <c r="P280" s="434">
        <v>0</v>
      </c>
      <c r="Q280" s="434">
        <f t="shared" si="37"/>
        <v>558500</v>
      </c>
      <c r="R280" s="434">
        <f t="shared" si="38"/>
        <v>111700</v>
      </c>
      <c r="S280" s="437" t="s">
        <v>542</v>
      </c>
      <c r="T280" s="477" t="s">
        <v>1019</v>
      </c>
      <c r="U280" s="437" t="s">
        <v>518</v>
      </c>
      <c r="V280" s="477" t="s">
        <v>533</v>
      </c>
      <c r="W280" s="482" t="s">
        <v>1020</v>
      </c>
      <c r="X280" s="448" t="s">
        <v>624</v>
      </c>
      <c r="Y280" s="429" t="s">
        <v>594</v>
      </c>
      <c r="Z280" s="429" t="s">
        <v>1018</v>
      </c>
      <c r="AA280" s="448" t="s">
        <v>541</v>
      </c>
    </row>
    <row r="281" spans="1:29" s="974" customFormat="1" ht="66" x14ac:dyDescent="0.25">
      <c r="A281" s="432"/>
      <c r="B281" s="980">
        <f>IFERROR(LOOKUP(2,1/ISNUMBER(SEARCH('[96]Kode Barang'!$I$2:$I$44,I281)),'[96]Kode Barang'!$B$2:$B$44),"")</f>
        <v>1</v>
      </c>
      <c r="C281" s="980">
        <f>IFERROR(LOOKUP(2,1/ISNUMBER(SEARCH('[96]Kode Barang'!$I$2:$I$44,I281)),'[96]Kode Barang'!$C$2:$C$44),"")</f>
        <v>1</v>
      </c>
      <c r="D281" s="980">
        <f>IFERROR(LOOKUP(2,1/ISNUMBER(SEARCH('[96]Kode Barang'!$I$2:$I$44,I281)),'[96]Kode Barang'!$D$2:$D$44),"")</f>
        <v>7</v>
      </c>
      <c r="E281" s="980">
        <f>IFERROR(LOOKUP(2,1/ISNUMBER(SEARCH('[96]Kode Barang'!$I$2:$I$44,I281)),'[96]Kode Barang'!$E$2:$E$44),"")</f>
        <v>1</v>
      </c>
      <c r="F281" s="980">
        <f>IFERROR(LOOKUP(2,1/ISNUMBER(SEARCH('[96]Kode Barang'!$I$2:$I$44,I281)),'[96]Kode Barang'!$F$2:$F$44),"")</f>
        <v>3</v>
      </c>
      <c r="G281" s="980">
        <f>IFERROR(LOOKUP(2,1/ISNUMBER(SEARCH('[96]Kode Barang'!$I$2:$I$44,I281)),'[96]Kode Barang'!$G$2:$G$44),"")</f>
        <v>6</v>
      </c>
      <c r="H281" s="980" t="str">
        <f>IFERROR(LOOKUP(2,1/ISNUMBER(SEARCH('[96]Kode Barang'!$I$2:$I$44,I281)),'[96]Kode Barang'!$H$2:$H$44),"")</f>
        <v>004</v>
      </c>
      <c r="I281" s="996" t="s">
        <v>8</v>
      </c>
      <c r="J281" s="545"/>
      <c r="K281" s="483"/>
      <c r="L281" s="982">
        <v>6</v>
      </c>
      <c r="M281" s="433" t="s">
        <v>523</v>
      </c>
      <c r="N281" s="428">
        <v>111700</v>
      </c>
      <c r="O281" s="434">
        <f t="shared" si="36"/>
        <v>670200</v>
      </c>
      <c r="P281" s="434">
        <v>0</v>
      </c>
      <c r="Q281" s="434">
        <f t="shared" si="37"/>
        <v>670200</v>
      </c>
      <c r="R281" s="434">
        <f t="shared" si="38"/>
        <v>111700</v>
      </c>
      <c r="S281" s="437" t="s">
        <v>543</v>
      </c>
      <c r="T281" s="477" t="s">
        <v>1023</v>
      </c>
      <c r="U281" s="437" t="s">
        <v>518</v>
      </c>
      <c r="V281" s="477" t="s">
        <v>533</v>
      </c>
      <c r="W281" s="482" t="s">
        <v>1020</v>
      </c>
      <c r="X281" s="448" t="s">
        <v>624</v>
      </c>
      <c r="Y281" s="429" t="s">
        <v>594</v>
      </c>
      <c r="Z281" s="429" t="s">
        <v>1026</v>
      </c>
      <c r="AA281" s="448" t="s">
        <v>541</v>
      </c>
    </row>
    <row r="282" spans="1:29" s="381" customFormat="1" ht="57.75" customHeight="1" x14ac:dyDescent="0.25">
      <c r="A282" s="432"/>
      <c r="B282" s="980">
        <f>IFERROR(LOOKUP(2,1/ISNUMBER(SEARCH('[96]Kode Barang'!$I$2:$I$44,I282)),'[96]Kode Barang'!$B$2:$B$44),"")</f>
        <v>1</v>
      </c>
      <c r="C282" s="980">
        <f>IFERROR(LOOKUP(2,1/ISNUMBER(SEARCH('[96]Kode Barang'!$I$2:$I$44,I282)),'[96]Kode Barang'!$C$2:$C$44),"")</f>
        <v>1</v>
      </c>
      <c r="D282" s="980">
        <f>IFERROR(LOOKUP(2,1/ISNUMBER(SEARCH('[96]Kode Barang'!$I$2:$I$44,I282)),'[96]Kode Barang'!$D$2:$D$44),"")</f>
        <v>7</v>
      </c>
      <c r="E282" s="980">
        <f>IFERROR(LOOKUP(2,1/ISNUMBER(SEARCH('[96]Kode Barang'!$I$2:$I$44,I282)),'[96]Kode Barang'!$E$2:$E$44),"")</f>
        <v>1</v>
      </c>
      <c r="F282" s="980">
        <f>IFERROR(LOOKUP(2,1/ISNUMBER(SEARCH('[96]Kode Barang'!$I$2:$I$44,I282)),'[96]Kode Barang'!$F$2:$F$44),"")</f>
        <v>3</v>
      </c>
      <c r="G282" s="980">
        <f>IFERROR(LOOKUP(2,1/ISNUMBER(SEARCH('[96]Kode Barang'!$I$2:$I$44,I282)),'[96]Kode Barang'!$G$2:$G$44),"")</f>
        <v>6</v>
      </c>
      <c r="H282" s="980" t="str">
        <f>IFERROR(LOOKUP(2,1/ISNUMBER(SEARCH('[96]Kode Barang'!$I$2:$I$44,I282)),'[96]Kode Barang'!$H$2:$H$44),"")</f>
        <v>004</v>
      </c>
      <c r="I282" s="439" t="s">
        <v>8</v>
      </c>
      <c r="J282" s="483"/>
      <c r="K282" s="637"/>
      <c r="L282" s="452">
        <v>3</v>
      </c>
      <c r="M282" s="433" t="s">
        <v>523</v>
      </c>
      <c r="N282" s="428">
        <v>111700</v>
      </c>
      <c r="O282" s="434">
        <f t="shared" si="36"/>
        <v>335100</v>
      </c>
      <c r="P282" s="434">
        <v>0</v>
      </c>
      <c r="Q282" s="434">
        <f t="shared" ref="Q282:Q284" si="39">N282*L282</f>
        <v>335100</v>
      </c>
      <c r="R282" s="434">
        <f t="shared" ref="R282:R284" si="40">N282</f>
        <v>111700</v>
      </c>
      <c r="S282" s="444" t="s">
        <v>766</v>
      </c>
      <c r="T282" s="429" t="s">
        <v>767</v>
      </c>
      <c r="U282" s="560" t="s">
        <v>518</v>
      </c>
      <c r="V282" s="477" t="s">
        <v>533</v>
      </c>
      <c r="W282" s="482" t="s">
        <v>1051</v>
      </c>
      <c r="X282" s="448" t="s">
        <v>624</v>
      </c>
      <c r="Y282" s="429" t="s">
        <v>563</v>
      </c>
      <c r="Z282" s="429" t="s">
        <v>1052</v>
      </c>
      <c r="AA282" s="431" t="s">
        <v>540</v>
      </c>
      <c r="AC282" s="407"/>
    </row>
    <row r="283" spans="1:29" s="381" customFormat="1" ht="57.75" customHeight="1" x14ac:dyDescent="0.25">
      <c r="A283" s="432"/>
      <c r="B283" s="980">
        <f>IFERROR(LOOKUP(2,1/ISNUMBER(SEARCH('[96]Kode Barang'!$I$2:$I$44,I283)),'[96]Kode Barang'!$B$2:$B$44),"")</f>
        <v>1</v>
      </c>
      <c r="C283" s="980">
        <f>IFERROR(LOOKUP(2,1/ISNUMBER(SEARCH('[96]Kode Barang'!$I$2:$I$44,I283)),'[96]Kode Barang'!$C$2:$C$44),"")</f>
        <v>1</v>
      </c>
      <c r="D283" s="980">
        <f>IFERROR(LOOKUP(2,1/ISNUMBER(SEARCH('[96]Kode Barang'!$I$2:$I$44,I283)),'[96]Kode Barang'!$D$2:$D$44),"")</f>
        <v>7</v>
      </c>
      <c r="E283" s="980">
        <f>IFERROR(LOOKUP(2,1/ISNUMBER(SEARCH('[96]Kode Barang'!$I$2:$I$44,I283)),'[96]Kode Barang'!$E$2:$E$44),"")</f>
        <v>1</v>
      </c>
      <c r="F283" s="980">
        <f>IFERROR(LOOKUP(2,1/ISNUMBER(SEARCH('[96]Kode Barang'!$I$2:$I$44,I283)),'[96]Kode Barang'!$F$2:$F$44),"")</f>
        <v>3</v>
      </c>
      <c r="G283" s="980">
        <f>IFERROR(LOOKUP(2,1/ISNUMBER(SEARCH('[96]Kode Barang'!$I$2:$I$44,I283)),'[96]Kode Barang'!$G$2:$G$44),"")</f>
        <v>6</v>
      </c>
      <c r="H283" s="980">
        <f>IFERROR(LOOKUP(2,1/ISNUMBER(SEARCH('[96]Kode Barang'!$I$2:$I$44,I283)),'[96]Kode Barang'!$H$2:$H$44),"")</f>
        <v>6</v>
      </c>
      <c r="I283" s="439" t="s">
        <v>1166</v>
      </c>
      <c r="J283" s="483"/>
      <c r="K283" s="637"/>
      <c r="L283" s="959">
        <v>1</v>
      </c>
      <c r="M283" s="433" t="s">
        <v>525</v>
      </c>
      <c r="N283" s="428">
        <v>117600</v>
      </c>
      <c r="O283" s="434">
        <f t="shared" si="36"/>
        <v>117600</v>
      </c>
      <c r="P283" s="434"/>
      <c r="Q283" s="434">
        <f t="shared" si="39"/>
        <v>117600</v>
      </c>
      <c r="R283" s="434">
        <f t="shared" si="40"/>
        <v>117600</v>
      </c>
      <c r="S283" s="444" t="s">
        <v>766</v>
      </c>
      <c r="T283" s="429" t="s">
        <v>767</v>
      </c>
      <c r="U283" s="560" t="s">
        <v>518</v>
      </c>
      <c r="V283" s="477" t="s">
        <v>533</v>
      </c>
      <c r="W283" s="482" t="s">
        <v>1051</v>
      </c>
      <c r="X283" s="448" t="s">
        <v>624</v>
      </c>
      <c r="Y283" s="429" t="s">
        <v>563</v>
      </c>
      <c r="Z283" s="429" t="s">
        <v>1052</v>
      </c>
      <c r="AA283" s="431" t="s">
        <v>540</v>
      </c>
      <c r="AC283" s="407"/>
    </row>
    <row r="284" spans="1:29" s="381" customFormat="1" ht="57.75" customHeight="1" x14ac:dyDescent="0.25">
      <c r="A284" s="432"/>
      <c r="B284" s="980">
        <f>IFERROR(LOOKUP(2,1/ISNUMBER(SEARCH('[96]Kode Barang'!$I$2:$I$44,I284)),'[96]Kode Barang'!$B$2:$B$44),"")</f>
        <v>1</v>
      </c>
      <c r="C284" s="980">
        <f>IFERROR(LOOKUP(2,1/ISNUMBER(SEARCH('[96]Kode Barang'!$I$2:$I$44,I284)),'[96]Kode Barang'!$C$2:$C$44),"")</f>
        <v>1</v>
      </c>
      <c r="D284" s="980">
        <f>IFERROR(LOOKUP(2,1/ISNUMBER(SEARCH('[96]Kode Barang'!$I$2:$I$44,I284)),'[96]Kode Barang'!$D$2:$D$44),"")</f>
        <v>7</v>
      </c>
      <c r="E284" s="980">
        <f>IFERROR(LOOKUP(2,1/ISNUMBER(SEARCH('[96]Kode Barang'!$I$2:$I$44,I284)),'[96]Kode Barang'!$E$2:$E$44),"")</f>
        <v>1</v>
      </c>
      <c r="F284" s="980">
        <f>IFERROR(LOOKUP(2,1/ISNUMBER(SEARCH('[96]Kode Barang'!$I$2:$I$44,I284)),'[96]Kode Barang'!$F$2:$F$44),"")</f>
        <v>3</v>
      </c>
      <c r="G284" s="980">
        <f>IFERROR(LOOKUP(2,1/ISNUMBER(SEARCH('[96]Kode Barang'!$I$2:$I$44,I284)),'[96]Kode Barang'!$G$2:$G$44),"")</f>
        <v>6</v>
      </c>
      <c r="H284" s="980">
        <f>IFERROR(LOOKUP(2,1/ISNUMBER(SEARCH('[96]Kode Barang'!$I$2:$I$44,I284)),'[96]Kode Barang'!$H$2:$H$44),"")</f>
        <v>10</v>
      </c>
      <c r="I284" s="439" t="s">
        <v>876</v>
      </c>
      <c r="J284" s="483"/>
      <c r="K284" s="637"/>
      <c r="L284" s="452">
        <v>1</v>
      </c>
      <c r="M284" s="433" t="s">
        <v>525</v>
      </c>
      <c r="N284" s="428">
        <v>294000</v>
      </c>
      <c r="O284" s="434">
        <f t="shared" si="36"/>
        <v>294000</v>
      </c>
      <c r="P284" s="434"/>
      <c r="Q284" s="434">
        <f t="shared" si="39"/>
        <v>294000</v>
      </c>
      <c r="R284" s="434">
        <f t="shared" si="40"/>
        <v>294000</v>
      </c>
      <c r="S284" s="444" t="s">
        <v>766</v>
      </c>
      <c r="T284" s="429" t="s">
        <v>767</v>
      </c>
      <c r="U284" s="560" t="s">
        <v>518</v>
      </c>
      <c r="V284" s="477" t="s">
        <v>533</v>
      </c>
      <c r="W284" s="482" t="s">
        <v>1051</v>
      </c>
      <c r="X284" s="448" t="s">
        <v>624</v>
      </c>
      <c r="Y284" s="429" t="s">
        <v>563</v>
      </c>
      <c r="Z284" s="429" t="s">
        <v>1052</v>
      </c>
      <c r="AA284" s="431" t="s">
        <v>540</v>
      </c>
      <c r="AC284" s="407"/>
    </row>
    <row r="285" spans="1:29" s="381" customFormat="1" ht="57.75" customHeight="1" x14ac:dyDescent="0.25">
      <c r="A285" s="432"/>
      <c r="B285" s="980">
        <f>IFERROR(LOOKUP(2,1/ISNUMBER(SEARCH('[96]Kode Barang'!$I$2:$I$44,I285)),'[96]Kode Barang'!$B$2:$B$44),"")</f>
        <v>1</v>
      </c>
      <c r="C285" s="980">
        <f>IFERROR(LOOKUP(2,1/ISNUMBER(SEARCH('[96]Kode Barang'!$I$2:$I$44,I285)),'[96]Kode Barang'!$C$2:$C$44),"")</f>
        <v>1</v>
      </c>
      <c r="D285" s="980">
        <f>IFERROR(LOOKUP(2,1/ISNUMBER(SEARCH('[96]Kode Barang'!$I$2:$I$44,I285)),'[96]Kode Barang'!$D$2:$D$44),"")</f>
        <v>7</v>
      </c>
      <c r="E285" s="980">
        <f>IFERROR(LOOKUP(2,1/ISNUMBER(SEARCH('[96]Kode Barang'!$I$2:$I$44,I285)),'[96]Kode Barang'!$E$2:$E$44),"")</f>
        <v>1</v>
      </c>
      <c r="F285" s="980">
        <f>IFERROR(LOOKUP(2,1/ISNUMBER(SEARCH('[96]Kode Barang'!$I$2:$I$44,I285)),'[96]Kode Barang'!$F$2:$F$44),"")</f>
        <v>3</v>
      </c>
      <c r="G285" s="980">
        <f>IFERROR(LOOKUP(2,1/ISNUMBER(SEARCH('[96]Kode Barang'!$I$2:$I$44,I285)),'[96]Kode Barang'!$G$2:$G$44),"")</f>
        <v>6</v>
      </c>
      <c r="H285" s="980">
        <f>IFERROR(LOOKUP(2,1/ISNUMBER(SEARCH('[96]Kode Barang'!$I$2:$I$44,I285)),'[96]Kode Barang'!$H$2:$H$44),"")</f>
        <v>12</v>
      </c>
      <c r="I285" s="439" t="s">
        <v>1165</v>
      </c>
      <c r="J285" s="483"/>
      <c r="K285" s="637"/>
      <c r="L285" s="959">
        <v>1</v>
      </c>
      <c r="M285" s="433" t="s">
        <v>525</v>
      </c>
      <c r="N285" s="428">
        <v>235200</v>
      </c>
      <c r="O285" s="434">
        <f>L285*N285</f>
        <v>235200</v>
      </c>
      <c r="P285" s="434"/>
      <c r="Q285" s="434">
        <f>N285*L285</f>
        <v>235200</v>
      </c>
      <c r="R285" s="434">
        <f>N285</f>
        <v>235200</v>
      </c>
      <c r="S285" s="444" t="s">
        <v>766</v>
      </c>
      <c r="T285" s="429" t="s">
        <v>771</v>
      </c>
      <c r="U285" s="560" t="s">
        <v>518</v>
      </c>
      <c r="V285" s="477" t="s">
        <v>533</v>
      </c>
      <c r="W285" s="482" t="s">
        <v>1051</v>
      </c>
      <c r="X285" s="448" t="s">
        <v>624</v>
      </c>
      <c r="Y285" s="429" t="s">
        <v>563</v>
      </c>
      <c r="Z285" s="429" t="s">
        <v>1053</v>
      </c>
      <c r="AA285" s="431" t="s">
        <v>540</v>
      </c>
      <c r="AC285" s="407"/>
    </row>
    <row r="286" spans="1:29" s="381" customFormat="1" ht="57.75" customHeight="1" x14ac:dyDescent="0.25">
      <c r="A286" s="432"/>
      <c r="B286" s="980">
        <f>IFERROR(LOOKUP(2,1/ISNUMBER(SEARCH('[96]Kode Barang'!$I$2:$I$44,I286)),'[96]Kode Barang'!$B$2:$B$44),"")</f>
        <v>1</v>
      </c>
      <c r="C286" s="980">
        <f>IFERROR(LOOKUP(2,1/ISNUMBER(SEARCH('[96]Kode Barang'!$I$2:$I$44,I286)),'[96]Kode Barang'!$C$2:$C$44),"")</f>
        <v>1</v>
      </c>
      <c r="D286" s="980">
        <f>IFERROR(LOOKUP(2,1/ISNUMBER(SEARCH('[96]Kode Barang'!$I$2:$I$44,I286)),'[96]Kode Barang'!$D$2:$D$44),"")</f>
        <v>7</v>
      </c>
      <c r="E286" s="980">
        <f>IFERROR(LOOKUP(2,1/ISNUMBER(SEARCH('[96]Kode Barang'!$I$2:$I$44,I286)),'[96]Kode Barang'!$E$2:$E$44),"")</f>
        <v>1</v>
      </c>
      <c r="F286" s="980">
        <f>IFERROR(LOOKUP(2,1/ISNUMBER(SEARCH('[96]Kode Barang'!$I$2:$I$44,I286)),'[96]Kode Barang'!$F$2:$F$44),"")</f>
        <v>3</v>
      </c>
      <c r="G286" s="980">
        <f>IFERROR(LOOKUP(2,1/ISNUMBER(SEARCH('[96]Kode Barang'!$I$2:$I$44,I286)),'[96]Kode Barang'!$G$2:$G$44),"")</f>
        <v>6</v>
      </c>
      <c r="H286" s="980">
        <f>IFERROR(LOOKUP(2,1/ISNUMBER(SEARCH('[96]Kode Barang'!$I$2:$I$44,I286)),'[96]Kode Barang'!$H$2:$H$44),"")</f>
        <v>10</v>
      </c>
      <c r="I286" s="439" t="s">
        <v>1164</v>
      </c>
      <c r="J286" s="483"/>
      <c r="K286" s="637"/>
      <c r="L286" s="959">
        <v>1</v>
      </c>
      <c r="M286" s="433" t="s">
        <v>525</v>
      </c>
      <c r="N286" s="428">
        <v>294000</v>
      </c>
      <c r="O286" s="434">
        <f>L286*N286</f>
        <v>294000</v>
      </c>
      <c r="P286" s="434"/>
      <c r="Q286" s="434">
        <f>N286*L286</f>
        <v>294000</v>
      </c>
      <c r="R286" s="434">
        <f>N286</f>
        <v>294000</v>
      </c>
      <c r="S286" s="444" t="s">
        <v>766</v>
      </c>
      <c r="T286" s="429" t="s">
        <v>771</v>
      </c>
      <c r="U286" s="560" t="s">
        <v>518</v>
      </c>
      <c r="V286" s="477" t="s">
        <v>533</v>
      </c>
      <c r="W286" s="482" t="s">
        <v>1051</v>
      </c>
      <c r="X286" s="448" t="s">
        <v>624</v>
      </c>
      <c r="Y286" s="429" t="s">
        <v>563</v>
      </c>
      <c r="Z286" s="429" t="s">
        <v>1053</v>
      </c>
      <c r="AA286" s="431" t="s">
        <v>540</v>
      </c>
      <c r="AC286" s="407"/>
    </row>
    <row r="287" spans="1:29" s="381" customFormat="1" ht="57.75" customHeight="1" x14ac:dyDescent="0.25">
      <c r="A287" s="432"/>
      <c r="B287" s="980">
        <f>IFERROR(LOOKUP(2,1/ISNUMBER(SEARCH('[96]Kode Barang'!$I$2:$I$44,I287)),'[96]Kode Barang'!$B$2:$B$44),"")</f>
        <v>1</v>
      </c>
      <c r="C287" s="980">
        <f>IFERROR(LOOKUP(2,1/ISNUMBER(SEARCH('[96]Kode Barang'!$I$2:$I$44,I287)),'[96]Kode Barang'!$C$2:$C$44),"")</f>
        <v>1</v>
      </c>
      <c r="D287" s="980">
        <f>IFERROR(LOOKUP(2,1/ISNUMBER(SEARCH('[96]Kode Barang'!$I$2:$I$44,I287)),'[96]Kode Barang'!$D$2:$D$44),"")</f>
        <v>7</v>
      </c>
      <c r="E287" s="980">
        <f>IFERROR(LOOKUP(2,1/ISNUMBER(SEARCH('[96]Kode Barang'!$I$2:$I$44,I287)),'[96]Kode Barang'!$E$2:$E$44),"")</f>
        <v>1</v>
      </c>
      <c r="F287" s="980">
        <f>IFERROR(LOOKUP(2,1/ISNUMBER(SEARCH('[96]Kode Barang'!$I$2:$I$44,I287)),'[96]Kode Barang'!$F$2:$F$44),"")</f>
        <v>3</v>
      </c>
      <c r="G287" s="980">
        <f>IFERROR(LOOKUP(2,1/ISNUMBER(SEARCH('[96]Kode Barang'!$I$2:$I$44,I287)),'[96]Kode Barang'!$G$2:$G$44),"")</f>
        <v>6</v>
      </c>
      <c r="H287" s="980" t="str">
        <f>IFERROR(LOOKUP(2,1/ISNUMBER(SEARCH('[96]Kode Barang'!$I$2:$I$44,I287)),'[96]Kode Barang'!$H$2:$H$44),"")</f>
        <v>004</v>
      </c>
      <c r="I287" s="439" t="s">
        <v>600</v>
      </c>
      <c r="J287" s="483"/>
      <c r="K287" s="637"/>
      <c r="L287" s="959">
        <v>1</v>
      </c>
      <c r="M287" s="433" t="s">
        <v>525</v>
      </c>
      <c r="N287" s="428">
        <v>111700</v>
      </c>
      <c r="O287" s="434">
        <f>L287*N287</f>
        <v>111700</v>
      </c>
      <c r="P287" s="434"/>
      <c r="Q287" s="434">
        <f>N287*L287</f>
        <v>111700</v>
      </c>
      <c r="R287" s="434">
        <f>N287</f>
        <v>111700</v>
      </c>
      <c r="S287" s="444" t="s">
        <v>766</v>
      </c>
      <c r="T287" s="429" t="s">
        <v>771</v>
      </c>
      <c r="U287" s="560" t="s">
        <v>518</v>
      </c>
      <c r="V287" s="477" t="s">
        <v>533</v>
      </c>
      <c r="W287" s="482" t="s">
        <v>1051</v>
      </c>
      <c r="X287" s="448" t="s">
        <v>624</v>
      </c>
      <c r="Y287" s="429" t="s">
        <v>563</v>
      </c>
      <c r="Z287" s="429" t="s">
        <v>1053</v>
      </c>
      <c r="AA287" s="431" t="s">
        <v>540</v>
      </c>
      <c r="AC287" s="407"/>
    </row>
    <row r="288" spans="1:29" s="381" customFormat="1" ht="57.75" customHeight="1" x14ac:dyDescent="0.25">
      <c r="A288" s="432"/>
      <c r="B288" s="980">
        <f>IFERROR(LOOKUP(2,1/ISNUMBER(SEARCH('[96]Kode Barang'!$I$2:$I$44,I288)),'[96]Kode Barang'!$B$2:$B$44),"")</f>
        <v>1</v>
      </c>
      <c r="C288" s="980">
        <f>IFERROR(LOOKUP(2,1/ISNUMBER(SEARCH('[96]Kode Barang'!$I$2:$I$44,I288)),'[96]Kode Barang'!$C$2:$C$44),"")</f>
        <v>1</v>
      </c>
      <c r="D288" s="980">
        <f>IFERROR(LOOKUP(2,1/ISNUMBER(SEARCH('[96]Kode Barang'!$I$2:$I$44,I288)),'[96]Kode Barang'!$D$2:$D$44),"")</f>
        <v>7</v>
      </c>
      <c r="E288" s="980">
        <f>IFERROR(LOOKUP(2,1/ISNUMBER(SEARCH('[96]Kode Barang'!$I$2:$I$44,I288)),'[96]Kode Barang'!$E$2:$E$44),"")</f>
        <v>1</v>
      </c>
      <c r="F288" s="980">
        <f>IFERROR(LOOKUP(2,1/ISNUMBER(SEARCH('[96]Kode Barang'!$I$2:$I$44,I288)),'[96]Kode Barang'!$F$2:$F$44),"")</f>
        <v>3</v>
      </c>
      <c r="G288" s="980">
        <f>IFERROR(LOOKUP(2,1/ISNUMBER(SEARCH('[96]Kode Barang'!$I$2:$I$44,I288)),'[96]Kode Barang'!$G$2:$G$44),"")</f>
        <v>6</v>
      </c>
      <c r="H288" s="980" t="str">
        <f>IFERROR(LOOKUP(2,1/ISNUMBER(SEARCH('[96]Kode Barang'!$I$2:$I$44,I288)),'[96]Kode Barang'!$H$2:$H$44),"")</f>
        <v>004</v>
      </c>
      <c r="I288" s="439" t="s">
        <v>763</v>
      </c>
      <c r="J288" s="483"/>
      <c r="K288" s="637"/>
      <c r="L288" s="452">
        <v>4</v>
      </c>
      <c r="M288" s="433" t="s">
        <v>19</v>
      </c>
      <c r="N288" s="428">
        <v>111700</v>
      </c>
      <c r="O288" s="434">
        <f>L288*N288</f>
        <v>446800</v>
      </c>
      <c r="P288" s="434"/>
      <c r="Q288" s="434">
        <f>N288*L288</f>
        <v>446800</v>
      </c>
      <c r="R288" s="434">
        <f>N288</f>
        <v>111700</v>
      </c>
      <c r="S288" s="427" t="s">
        <v>1062</v>
      </c>
      <c r="T288" s="429" t="s">
        <v>1057</v>
      </c>
      <c r="U288" s="560" t="s">
        <v>1063</v>
      </c>
      <c r="V288" s="477" t="s">
        <v>533</v>
      </c>
      <c r="W288" s="482" t="s">
        <v>1015</v>
      </c>
      <c r="X288" s="448" t="s">
        <v>624</v>
      </c>
      <c r="Y288" s="429" t="s">
        <v>563</v>
      </c>
      <c r="Z288" s="429" t="s">
        <v>1086</v>
      </c>
      <c r="AA288" s="431" t="s">
        <v>923</v>
      </c>
      <c r="AC288" s="407"/>
    </row>
    <row r="289" spans="1:29" s="2" customFormat="1" ht="57.75" customHeight="1" x14ac:dyDescent="0.25">
      <c r="A289" s="432"/>
      <c r="B289" s="980">
        <f>IFERROR(LOOKUP(2,1/ISNUMBER(SEARCH('[96]Kode Barang'!$I$2:$I$44,I289)),'[96]Kode Barang'!$B$2:$B$44),"")</f>
        <v>1</v>
      </c>
      <c r="C289" s="980">
        <f>IFERROR(LOOKUP(2,1/ISNUMBER(SEARCH('[96]Kode Barang'!$I$2:$I$44,I289)),'[96]Kode Barang'!$C$2:$C$44),"")</f>
        <v>1</v>
      </c>
      <c r="D289" s="980">
        <f>IFERROR(LOOKUP(2,1/ISNUMBER(SEARCH('[96]Kode Barang'!$I$2:$I$44,I289)),'[96]Kode Barang'!$D$2:$D$44),"")</f>
        <v>7</v>
      </c>
      <c r="E289" s="980">
        <f>IFERROR(LOOKUP(2,1/ISNUMBER(SEARCH('[96]Kode Barang'!$I$2:$I$44,I289)),'[96]Kode Barang'!$E$2:$E$44),"")</f>
        <v>1</v>
      </c>
      <c r="F289" s="980">
        <f>IFERROR(LOOKUP(2,1/ISNUMBER(SEARCH('[96]Kode Barang'!$I$2:$I$44,I289)),'[96]Kode Barang'!$F$2:$F$44),"")</f>
        <v>3</v>
      </c>
      <c r="G289" s="980">
        <f>IFERROR(LOOKUP(2,1/ISNUMBER(SEARCH('[96]Kode Barang'!$I$2:$I$44,I289)),'[96]Kode Barang'!$G$2:$G$44),"")</f>
        <v>6</v>
      </c>
      <c r="H289" s="980" t="str">
        <f>IFERROR(LOOKUP(2,1/ISNUMBER(SEARCH('[96]Kode Barang'!$I$2:$I$44,I289)),'[96]Kode Barang'!$H$2:$H$44),"")</f>
        <v>004</v>
      </c>
      <c r="I289" s="439" t="s">
        <v>763</v>
      </c>
      <c r="J289" s="483"/>
      <c r="K289" s="637"/>
      <c r="L289" s="959">
        <v>10</v>
      </c>
      <c r="M289" s="433" t="s">
        <v>19</v>
      </c>
      <c r="N289" s="428">
        <v>111700</v>
      </c>
      <c r="O289" s="434">
        <f>L289*N289</f>
        <v>1117000</v>
      </c>
      <c r="P289" s="434"/>
      <c r="Q289" s="434">
        <f>N289*L289</f>
        <v>1117000</v>
      </c>
      <c r="R289" s="434">
        <f>N289</f>
        <v>111700</v>
      </c>
      <c r="S289" s="444" t="s">
        <v>680</v>
      </c>
      <c r="T289" s="429" t="s">
        <v>1067</v>
      </c>
      <c r="U289" s="560" t="s">
        <v>1068</v>
      </c>
      <c r="V289" s="477" t="s">
        <v>533</v>
      </c>
      <c r="W289" s="482" t="s">
        <v>1065</v>
      </c>
      <c r="X289" s="448" t="s">
        <v>624</v>
      </c>
      <c r="Y289" s="429" t="s">
        <v>563</v>
      </c>
      <c r="Z289" s="429" t="s">
        <v>1087</v>
      </c>
      <c r="AA289" s="431" t="s">
        <v>923</v>
      </c>
      <c r="AC289" s="973"/>
    </row>
    <row r="290" spans="1:29" s="381" customFormat="1" ht="57.75" customHeight="1" x14ac:dyDescent="0.25">
      <c r="A290" s="432"/>
      <c r="B290" s="980">
        <f>IFERROR(LOOKUP(2,1/ISNUMBER(SEARCH('[96]Kode Barang'!$I$2:$I$44,I290)),'[96]Kode Barang'!$B$2:$B$44),"")</f>
        <v>1</v>
      </c>
      <c r="C290" s="980">
        <f>IFERROR(LOOKUP(2,1/ISNUMBER(SEARCH('[96]Kode Barang'!$I$2:$I$44,I290)),'[96]Kode Barang'!$C$2:$C$44),"")</f>
        <v>1</v>
      </c>
      <c r="D290" s="980">
        <f>IFERROR(LOOKUP(2,1/ISNUMBER(SEARCH('[96]Kode Barang'!$I$2:$I$44,I290)),'[96]Kode Barang'!$D$2:$D$44),"")</f>
        <v>7</v>
      </c>
      <c r="E290" s="980">
        <f>IFERROR(LOOKUP(2,1/ISNUMBER(SEARCH('[96]Kode Barang'!$I$2:$I$44,I290)),'[96]Kode Barang'!$E$2:$E$44),"")</f>
        <v>1</v>
      </c>
      <c r="F290" s="980">
        <f>IFERROR(LOOKUP(2,1/ISNUMBER(SEARCH('[96]Kode Barang'!$I$2:$I$44,I290)),'[96]Kode Barang'!$F$2:$F$44),"")</f>
        <v>3</v>
      </c>
      <c r="G290" s="980">
        <f>IFERROR(LOOKUP(2,1/ISNUMBER(SEARCH('[96]Kode Barang'!$I$2:$I$44,I290)),'[96]Kode Barang'!$G$2:$G$44),"")</f>
        <v>6</v>
      </c>
      <c r="H290" s="980" t="str">
        <f>IFERROR(LOOKUP(2,1/ISNUMBER(SEARCH('[96]Kode Barang'!$I$2:$I$44,I290)),'[96]Kode Barang'!$H$2:$H$44),"")</f>
        <v>004</v>
      </c>
      <c r="I290" s="439" t="s">
        <v>8</v>
      </c>
      <c r="J290" s="639"/>
      <c r="K290" s="637"/>
      <c r="L290" s="983">
        <v>5</v>
      </c>
      <c r="M290" s="433" t="s">
        <v>19</v>
      </c>
      <c r="N290" s="428">
        <v>111700</v>
      </c>
      <c r="O290" s="434">
        <f t="shared" ref="O290:O302" si="41">N290*L290</f>
        <v>558500</v>
      </c>
      <c r="P290" s="434">
        <v>0</v>
      </c>
      <c r="Q290" s="434">
        <f t="shared" ref="Q290:Q302" si="42">O290-P290</f>
        <v>558500</v>
      </c>
      <c r="R290" s="434">
        <f t="shared" ref="R290:R302" si="43">Q290/L290</f>
        <v>111700</v>
      </c>
      <c r="S290" s="437" t="s">
        <v>709</v>
      </c>
      <c r="T290" s="429" t="s">
        <v>1090</v>
      </c>
      <c r="U290" s="437" t="s">
        <v>517</v>
      </c>
      <c r="V290" s="429" t="s">
        <v>987</v>
      </c>
      <c r="W290" s="645" t="s">
        <v>1094</v>
      </c>
      <c r="X290" s="448" t="s">
        <v>624</v>
      </c>
      <c r="Y290" s="427" t="s">
        <v>929</v>
      </c>
      <c r="Z290" s="429" t="s">
        <v>1100</v>
      </c>
      <c r="AA290" s="431" t="s">
        <v>923</v>
      </c>
      <c r="AC290" s="407"/>
    </row>
    <row r="291" spans="1:29" s="381" customFormat="1" ht="57.75" customHeight="1" x14ac:dyDescent="0.25">
      <c r="A291" s="432"/>
      <c r="B291" s="980">
        <f>IFERROR(LOOKUP(2,1/ISNUMBER(SEARCH('[96]Kode Barang'!$I$2:$I$44,I291)),'[96]Kode Barang'!$B$2:$B$44),"")</f>
        <v>1</v>
      </c>
      <c r="C291" s="980">
        <f>IFERROR(LOOKUP(2,1/ISNUMBER(SEARCH('[96]Kode Barang'!$I$2:$I$44,I291)),'[96]Kode Barang'!$C$2:$C$44),"")</f>
        <v>1</v>
      </c>
      <c r="D291" s="980">
        <f>IFERROR(LOOKUP(2,1/ISNUMBER(SEARCH('[96]Kode Barang'!$I$2:$I$44,I291)),'[96]Kode Barang'!$D$2:$D$44),"")</f>
        <v>7</v>
      </c>
      <c r="E291" s="980">
        <f>IFERROR(LOOKUP(2,1/ISNUMBER(SEARCH('[96]Kode Barang'!$I$2:$I$44,I291)),'[96]Kode Barang'!$E$2:$E$44),"")</f>
        <v>1</v>
      </c>
      <c r="F291" s="980">
        <f>IFERROR(LOOKUP(2,1/ISNUMBER(SEARCH('[96]Kode Barang'!$I$2:$I$44,I291)),'[96]Kode Barang'!$F$2:$F$44),"")</f>
        <v>3</v>
      </c>
      <c r="G291" s="980">
        <f>IFERROR(LOOKUP(2,1/ISNUMBER(SEARCH('[96]Kode Barang'!$I$2:$I$44,I291)),'[96]Kode Barang'!$G$2:$G$44),"")</f>
        <v>6</v>
      </c>
      <c r="H291" s="980" t="str">
        <f>IFERROR(LOOKUP(2,1/ISNUMBER(SEARCH('[96]Kode Barang'!$I$2:$I$44,I291)),'[96]Kode Barang'!$H$2:$H$44),"")</f>
        <v>004</v>
      </c>
      <c r="I291" s="439" t="s">
        <v>8</v>
      </c>
      <c r="J291" s="639"/>
      <c r="K291" s="637"/>
      <c r="L291" s="983">
        <v>8</v>
      </c>
      <c r="M291" s="433" t="s">
        <v>19</v>
      </c>
      <c r="N291" s="428">
        <v>111775</v>
      </c>
      <c r="O291" s="434">
        <v>894500</v>
      </c>
      <c r="P291" s="434">
        <v>0</v>
      </c>
      <c r="Q291" s="434">
        <f t="shared" si="42"/>
        <v>894500</v>
      </c>
      <c r="R291" s="434">
        <f t="shared" si="43"/>
        <v>111812.5</v>
      </c>
      <c r="S291" s="437" t="s">
        <v>1182</v>
      </c>
      <c r="T291" s="429" t="s">
        <v>1181</v>
      </c>
      <c r="U291" s="437" t="s">
        <v>517</v>
      </c>
      <c r="V291" s="429" t="s">
        <v>987</v>
      </c>
      <c r="W291" s="645" t="s">
        <v>1096</v>
      </c>
      <c r="X291" s="448" t="s">
        <v>624</v>
      </c>
      <c r="Y291" s="427" t="s">
        <v>929</v>
      </c>
      <c r="Z291" s="429" t="s">
        <v>1180</v>
      </c>
      <c r="AA291" s="448" t="s">
        <v>535</v>
      </c>
      <c r="AC291" s="407"/>
    </row>
    <row r="292" spans="1:29" s="381" customFormat="1" ht="66" x14ac:dyDescent="0.25">
      <c r="A292" s="432"/>
      <c r="B292" s="980">
        <f>IFERROR(LOOKUP(2,1/ISNUMBER(SEARCH('[96]Kode Barang'!$I$2:$I$44,I292)),'[96]Kode Barang'!$B$2:$B$44),"")</f>
        <v>1</v>
      </c>
      <c r="C292" s="980">
        <f>IFERROR(LOOKUP(2,1/ISNUMBER(SEARCH('[96]Kode Barang'!$I$2:$I$44,I292)),'[96]Kode Barang'!$C$2:$C$44),"")</f>
        <v>1</v>
      </c>
      <c r="D292" s="980">
        <f>IFERROR(LOOKUP(2,1/ISNUMBER(SEARCH('[96]Kode Barang'!$I$2:$I$44,I292)),'[96]Kode Barang'!$D$2:$D$44),"")</f>
        <v>7</v>
      </c>
      <c r="E292" s="980">
        <f>IFERROR(LOOKUP(2,1/ISNUMBER(SEARCH('[96]Kode Barang'!$I$2:$I$44,I292)),'[96]Kode Barang'!$E$2:$E$44),"")</f>
        <v>1</v>
      </c>
      <c r="F292" s="980">
        <f>IFERROR(LOOKUP(2,1/ISNUMBER(SEARCH('[96]Kode Barang'!$I$2:$I$44,I292)),'[96]Kode Barang'!$F$2:$F$44),"")</f>
        <v>3</v>
      </c>
      <c r="G292" s="980">
        <f>IFERROR(LOOKUP(2,1/ISNUMBER(SEARCH('[96]Kode Barang'!$I$2:$I$44,I292)),'[96]Kode Barang'!$G$2:$G$44),"")</f>
        <v>6</v>
      </c>
      <c r="H292" s="980" t="str">
        <f>IFERROR(LOOKUP(2,1/ISNUMBER(SEARCH('[96]Kode Barang'!$I$2:$I$44,I292)),'[96]Kode Barang'!$H$2:$H$44),"")</f>
        <v>004</v>
      </c>
      <c r="I292" s="439" t="s">
        <v>8</v>
      </c>
      <c r="J292" s="639"/>
      <c r="K292" s="637"/>
      <c r="L292" s="983">
        <v>3</v>
      </c>
      <c r="M292" s="433" t="s">
        <v>19</v>
      </c>
      <c r="N292" s="428">
        <v>111700</v>
      </c>
      <c r="O292" s="434">
        <f t="shared" si="41"/>
        <v>335100</v>
      </c>
      <c r="P292" s="434">
        <v>0</v>
      </c>
      <c r="Q292" s="434">
        <f t="shared" si="42"/>
        <v>335100</v>
      </c>
      <c r="R292" s="434">
        <f t="shared" si="43"/>
        <v>111700</v>
      </c>
      <c r="S292" s="437" t="s">
        <v>715</v>
      </c>
      <c r="T292" s="429" t="s">
        <v>1097</v>
      </c>
      <c r="U292" s="437" t="s">
        <v>517</v>
      </c>
      <c r="V292" s="429" t="s">
        <v>987</v>
      </c>
      <c r="W292" s="645" t="s">
        <v>1096</v>
      </c>
      <c r="X292" s="448" t="s">
        <v>624</v>
      </c>
      <c r="Y292" s="427" t="s">
        <v>929</v>
      </c>
      <c r="Z292" s="429" t="s">
        <v>1098</v>
      </c>
      <c r="AA292" s="431" t="s">
        <v>923</v>
      </c>
      <c r="AC292" s="407"/>
    </row>
    <row r="293" spans="1:29" s="381" customFormat="1" ht="39.6" x14ac:dyDescent="0.25">
      <c r="A293" s="432"/>
      <c r="B293" s="980">
        <f>IFERROR(LOOKUP(2,1/ISNUMBER(SEARCH('[96]Kode Barang'!$I$2:$I$44,I293)),'[96]Kode Barang'!$B$2:$B$44),"")</f>
        <v>1</v>
      </c>
      <c r="C293" s="980">
        <f>IFERROR(LOOKUP(2,1/ISNUMBER(SEARCH('[96]Kode Barang'!$I$2:$I$44,I293)),'[96]Kode Barang'!$C$2:$C$44),"")</f>
        <v>1</v>
      </c>
      <c r="D293" s="980">
        <f>IFERROR(LOOKUP(2,1/ISNUMBER(SEARCH('[96]Kode Barang'!$I$2:$I$44,I293)),'[96]Kode Barang'!$D$2:$D$44),"")</f>
        <v>7</v>
      </c>
      <c r="E293" s="980">
        <f>IFERROR(LOOKUP(2,1/ISNUMBER(SEARCH('[96]Kode Barang'!$I$2:$I$44,I293)),'[96]Kode Barang'!$E$2:$E$44),"")</f>
        <v>1</v>
      </c>
      <c r="F293" s="980">
        <f>IFERROR(LOOKUP(2,1/ISNUMBER(SEARCH('[96]Kode Barang'!$I$2:$I$44,I293)),'[96]Kode Barang'!$F$2:$F$44),"")</f>
        <v>3</v>
      </c>
      <c r="G293" s="980">
        <f>IFERROR(LOOKUP(2,1/ISNUMBER(SEARCH('[96]Kode Barang'!$I$2:$I$44,I293)),'[96]Kode Barang'!$G$2:$G$44),"")</f>
        <v>6</v>
      </c>
      <c r="H293" s="980" t="str">
        <f>IFERROR(LOOKUP(2,1/ISNUMBER(SEARCH('[96]Kode Barang'!$I$2:$I$44,I293)),'[96]Kode Barang'!$H$2:$H$44),"")</f>
        <v>004</v>
      </c>
      <c r="I293" s="439" t="s">
        <v>8</v>
      </c>
      <c r="J293" s="639"/>
      <c r="K293" s="637"/>
      <c r="L293" s="983">
        <v>5</v>
      </c>
      <c r="M293" s="433" t="s">
        <v>19</v>
      </c>
      <c r="N293" s="428">
        <v>111700</v>
      </c>
      <c r="O293" s="434">
        <f t="shared" si="41"/>
        <v>558500</v>
      </c>
      <c r="P293" s="434">
        <v>0</v>
      </c>
      <c r="Q293" s="434">
        <f t="shared" si="42"/>
        <v>558500</v>
      </c>
      <c r="R293" s="434">
        <f t="shared" si="43"/>
        <v>111700</v>
      </c>
      <c r="S293" s="437" t="s">
        <v>591</v>
      </c>
      <c r="T293" s="429" t="s">
        <v>804</v>
      </c>
      <c r="U293" s="437" t="s">
        <v>517</v>
      </c>
      <c r="V293" s="429" t="s">
        <v>987</v>
      </c>
      <c r="W293" s="645" t="s">
        <v>1124</v>
      </c>
      <c r="X293" s="448" t="s">
        <v>624</v>
      </c>
      <c r="Y293" s="427" t="s">
        <v>929</v>
      </c>
      <c r="Z293" s="429" t="s">
        <v>1125</v>
      </c>
      <c r="AA293" s="448" t="s">
        <v>535</v>
      </c>
      <c r="AC293" s="407"/>
    </row>
    <row r="294" spans="1:29" s="381" customFormat="1" ht="52.8" x14ac:dyDescent="0.25">
      <c r="A294" s="432"/>
      <c r="B294" s="980">
        <f>IFERROR(LOOKUP(2,1/ISNUMBER(SEARCH('[96]Kode Barang'!$I$2:$I$44,I294)),'[96]Kode Barang'!$B$2:$B$44),"")</f>
        <v>1</v>
      </c>
      <c r="C294" s="980">
        <f>IFERROR(LOOKUP(2,1/ISNUMBER(SEARCH('[96]Kode Barang'!$I$2:$I$44,I294)),'[96]Kode Barang'!$C$2:$C$44),"")</f>
        <v>1</v>
      </c>
      <c r="D294" s="980">
        <f>IFERROR(LOOKUP(2,1/ISNUMBER(SEARCH('[96]Kode Barang'!$I$2:$I$44,I294)),'[96]Kode Barang'!$D$2:$D$44),"")</f>
        <v>7</v>
      </c>
      <c r="E294" s="980">
        <f>IFERROR(LOOKUP(2,1/ISNUMBER(SEARCH('[96]Kode Barang'!$I$2:$I$44,I294)),'[96]Kode Barang'!$E$2:$E$44),"")</f>
        <v>1</v>
      </c>
      <c r="F294" s="980">
        <f>IFERROR(LOOKUP(2,1/ISNUMBER(SEARCH('[96]Kode Barang'!$I$2:$I$44,I294)),'[96]Kode Barang'!$F$2:$F$44),"")</f>
        <v>3</v>
      </c>
      <c r="G294" s="980">
        <f>IFERROR(LOOKUP(2,1/ISNUMBER(SEARCH('[96]Kode Barang'!$I$2:$I$44,I294)),'[96]Kode Barang'!$G$2:$G$44),"")</f>
        <v>6</v>
      </c>
      <c r="H294" s="980" t="str">
        <f>IFERROR(LOOKUP(2,1/ISNUMBER(SEARCH('[96]Kode Barang'!$I$2:$I$44,I294)),'[96]Kode Barang'!$H$2:$H$44),"")</f>
        <v>004</v>
      </c>
      <c r="I294" s="439" t="s">
        <v>8</v>
      </c>
      <c r="J294" s="639"/>
      <c r="K294" s="637"/>
      <c r="L294" s="983">
        <v>10</v>
      </c>
      <c r="M294" s="433" t="s">
        <v>19</v>
      </c>
      <c r="N294" s="428">
        <v>111700</v>
      </c>
      <c r="O294" s="434">
        <f t="shared" si="41"/>
        <v>1117000</v>
      </c>
      <c r="P294" s="434">
        <v>0</v>
      </c>
      <c r="Q294" s="434">
        <f t="shared" si="42"/>
        <v>1117000</v>
      </c>
      <c r="R294" s="434">
        <f t="shared" si="43"/>
        <v>111700</v>
      </c>
      <c r="S294" s="437" t="s">
        <v>1126</v>
      </c>
      <c r="T294" s="429" t="s">
        <v>1127</v>
      </c>
      <c r="U294" s="437" t="s">
        <v>517</v>
      </c>
      <c r="V294" s="429" t="s">
        <v>987</v>
      </c>
      <c r="W294" s="645" t="s">
        <v>1128</v>
      </c>
      <c r="X294" s="448" t="s">
        <v>624</v>
      </c>
      <c r="Y294" s="427" t="s">
        <v>929</v>
      </c>
      <c r="Z294" s="429" t="s">
        <v>1131</v>
      </c>
      <c r="AA294" s="448" t="s">
        <v>535</v>
      </c>
      <c r="AC294" s="407"/>
    </row>
    <row r="295" spans="1:29" s="381" customFormat="1" ht="79.2" x14ac:dyDescent="0.25">
      <c r="A295" s="432"/>
      <c r="B295" s="980">
        <f>IFERROR(LOOKUP(2,1/ISNUMBER(SEARCH('[96]Kode Barang'!$I$2:$I$44,I295)),'[96]Kode Barang'!$B$2:$B$44),"")</f>
        <v>1</v>
      </c>
      <c r="C295" s="980">
        <f>IFERROR(LOOKUP(2,1/ISNUMBER(SEARCH('[96]Kode Barang'!$I$2:$I$44,I295)),'[96]Kode Barang'!$C$2:$C$44),"")</f>
        <v>1</v>
      </c>
      <c r="D295" s="980">
        <f>IFERROR(LOOKUP(2,1/ISNUMBER(SEARCH('[96]Kode Barang'!$I$2:$I$44,I295)),'[96]Kode Barang'!$D$2:$D$44),"")</f>
        <v>7</v>
      </c>
      <c r="E295" s="980">
        <f>IFERROR(LOOKUP(2,1/ISNUMBER(SEARCH('[96]Kode Barang'!$I$2:$I$44,I295)),'[96]Kode Barang'!$E$2:$E$44),"")</f>
        <v>1</v>
      </c>
      <c r="F295" s="980">
        <f>IFERROR(LOOKUP(2,1/ISNUMBER(SEARCH('[96]Kode Barang'!$I$2:$I$44,I295)),'[96]Kode Barang'!$F$2:$F$44),"")</f>
        <v>3</v>
      </c>
      <c r="G295" s="980">
        <f>IFERROR(LOOKUP(2,1/ISNUMBER(SEARCH('[96]Kode Barang'!$I$2:$I$44,I295)),'[96]Kode Barang'!$G$2:$G$44),"")</f>
        <v>6</v>
      </c>
      <c r="H295" s="980" t="str">
        <f>IFERROR(LOOKUP(2,1/ISNUMBER(SEARCH('[96]Kode Barang'!$I$2:$I$44,I295)),'[96]Kode Barang'!$H$2:$H$44),"")</f>
        <v>004</v>
      </c>
      <c r="I295" s="439" t="s">
        <v>8</v>
      </c>
      <c r="J295" s="639"/>
      <c r="K295" s="637"/>
      <c r="L295" s="983">
        <v>3</v>
      </c>
      <c r="M295" s="433" t="s">
        <v>19</v>
      </c>
      <c r="N295" s="428">
        <v>111700</v>
      </c>
      <c r="O295" s="434">
        <f t="shared" si="41"/>
        <v>335100</v>
      </c>
      <c r="P295" s="434">
        <v>0</v>
      </c>
      <c r="Q295" s="434">
        <f t="shared" si="42"/>
        <v>335100</v>
      </c>
      <c r="R295" s="434">
        <f t="shared" si="43"/>
        <v>111700</v>
      </c>
      <c r="S295" s="437" t="s">
        <v>680</v>
      </c>
      <c r="T295" s="429" t="s">
        <v>1064</v>
      </c>
      <c r="U295" s="437" t="s">
        <v>517</v>
      </c>
      <c r="V295" s="429" t="s">
        <v>987</v>
      </c>
      <c r="W295" s="645" t="s">
        <v>1110</v>
      </c>
      <c r="X295" s="448" t="s">
        <v>624</v>
      </c>
      <c r="Y295" s="427" t="s">
        <v>929</v>
      </c>
      <c r="Z295" s="429" t="s">
        <v>1134</v>
      </c>
      <c r="AA295" s="431" t="s">
        <v>923</v>
      </c>
      <c r="AC295" s="407"/>
    </row>
    <row r="296" spans="1:29" s="381" customFormat="1" ht="80.25" customHeight="1" x14ac:dyDescent="0.25">
      <c r="A296" s="432"/>
      <c r="B296" s="980">
        <f>IFERROR(LOOKUP(2,1/ISNUMBER(SEARCH('[96]Kode Barang'!$I$2:$I$44,I296)),'[96]Kode Barang'!$B$2:$B$44),"")</f>
        <v>1</v>
      </c>
      <c r="C296" s="980">
        <f>IFERROR(LOOKUP(2,1/ISNUMBER(SEARCH('[96]Kode Barang'!$I$2:$I$44,I296)),'[96]Kode Barang'!$C$2:$C$44),"")</f>
        <v>1</v>
      </c>
      <c r="D296" s="980">
        <f>IFERROR(LOOKUP(2,1/ISNUMBER(SEARCH('[96]Kode Barang'!$I$2:$I$44,I296)),'[96]Kode Barang'!$D$2:$D$44),"")</f>
        <v>7</v>
      </c>
      <c r="E296" s="980">
        <f>IFERROR(LOOKUP(2,1/ISNUMBER(SEARCH('[96]Kode Barang'!$I$2:$I$44,I296)),'[96]Kode Barang'!$E$2:$E$44),"")</f>
        <v>1</v>
      </c>
      <c r="F296" s="980">
        <f>IFERROR(LOOKUP(2,1/ISNUMBER(SEARCH('[96]Kode Barang'!$I$2:$I$44,I296)),'[96]Kode Barang'!$F$2:$F$44),"")</f>
        <v>3</v>
      </c>
      <c r="G296" s="980">
        <f>IFERROR(LOOKUP(2,1/ISNUMBER(SEARCH('[96]Kode Barang'!$I$2:$I$44,I296)),'[96]Kode Barang'!$G$2:$G$44),"")</f>
        <v>6</v>
      </c>
      <c r="H296" s="980" t="str">
        <f>IFERROR(LOOKUP(2,1/ISNUMBER(SEARCH('[96]Kode Barang'!$I$2:$I$44,I296)),'[96]Kode Barang'!$H$2:$H$44),"")</f>
        <v>004</v>
      </c>
      <c r="I296" s="439" t="s">
        <v>8</v>
      </c>
      <c r="J296" s="639"/>
      <c r="K296" s="637"/>
      <c r="L296" s="983">
        <v>1</v>
      </c>
      <c r="M296" s="433" t="s">
        <v>19</v>
      </c>
      <c r="N296" s="428">
        <v>111700</v>
      </c>
      <c r="O296" s="434">
        <f t="shared" si="41"/>
        <v>111700</v>
      </c>
      <c r="P296" s="434">
        <v>0</v>
      </c>
      <c r="Q296" s="434">
        <f t="shared" si="42"/>
        <v>111700</v>
      </c>
      <c r="R296" s="434">
        <f t="shared" si="43"/>
        <v>111700</v>
      </c>
      <c r="S296" s="444" t="s">
        <v>994</v>
      </c>
      <c r="T296" s="429" t="s">
        <v>1144</v>
      </c>
      <c r="U296" s="437" t="s">
        <v>517</v>
      </c>
      <c r="V296" s="429" t="s">
        <v>987</v>
      </c>
      <c r="W296" s="482" t="s">
        <v>1142</v>
      </c>
      <c r="X296" s="448" t="s">
        <v>624</v>
      </c>
      <c r="Y296" s="427" t="s">
        <v>929</v>
      </c>
      <c r="Z296" s="429" t="s">
        <v>1145</v>
      </c>
      <c r="AA296" s="431" t="s">
        <v>1139</v>
      </c>
      <c r="AC296" s="407"/>
    </row>
    <row r="297" spans="1:29" s="381" customFormat="1" ht="75.75" customHeight="1" x14ac:dyDescent="0.25">
      <c r="A297" s="432"/>
      <c r="B297" s="980">
        <f>IFERROR(LOOKUP(2,1/ISNUMBER(SEARCH('[96]Kode Barang'!$I$2:$I$44,I297)),'[96]Kode Barang'!$B$2:$B$44),"")</f>
        <v>1</v>
      </c>
      <c r="C297" s="980">
        <f>IFERROR(LOOKUP(2,1/ISNUMBER(SEARCH('[96]Kode Barang'!$I$2:$I$44,I297)),'[96]Kode Barang'!$C$2:$C$44),"")</f>
        <v>1</v>
      </c>
      <c r="D297" s="980">
        <f>IFERROR(LOOKUP(2,1/ISNUMBER(SEARCH('[96]Kode Barang'!$I$2:$I$44,I297)),'[96]Kode Barang'!$D$2:$D$44),"")</f>
        <v>7</v>
      </c>
      <c r="E297" s="980">
        <f>IFERROR(LOOKUP(2,1/ISNUMBER(SEARCH('[96]Kode Barang'!$I$2:$I$44,I297)),'[96]Kode Barang'!$E$2:$E$44),"")</f>
        <v>1</v>
      </c>
      <c r="F297" s="980">
        <f>IFERROR(LOOKUP(2,1/ISNUMBER(SEARCH('[96]Kode Barang'!$I$2:$I$44,I297)),'[96]Kode Barang'!$F$2:$F$44),"")</f>
        <v>3</v>
      </c>
      <c r="G297" s="980">
        <f>IFERROR(LOOKUP(2,1/ISNUMBER(SEARCH('[96]Kode Barang'!$I$2:$I$44,I297)),'[96]Kode Barang'!$G$2:$G$44),"")</f>
        <v>6</v>
      </c>
      <c r="H297" s="980" t="str">
        <f>IFERROR(LOOKUP(2,1/ISNUMBER(SEARCH('[96]Kode Barang'!$I$2:$I$44,I297)),'[96]Kode Barang'!$H$2:$H$44),"")</f>
        <v>004</v>
      </c>
      <c r="I297" s="439" t="s">
        <v>1000</v>
      </c>
      <c r="J297" s="639"/>
      <c r="K297" s="637"/>
      <c r="L297" s="983">
        <v>1</v>
      </c>
      <c r="M297" s="433" t="s">
        <v>7</v>
      </c>
      <c r="N297" s="428">
        <v>58800</v>
      </c>
      <c r="O297" s="434">
        <f t="shared" si="41"/>
        <v>58800</v>
      </c>
      <c r="P297" s="434">
        <v>0</v>
      </c>
      <c r="Q297" s="434">
        <f t="shared" si="42"/>
        <v>58800</v>
      </c>
      <c r="R297" s="434">
        <f t="shared" si="43"/>
        <v>58800</v>
      </c>
      <c r="S297" s="444" t="s">
        <v>994</v>
      </c>
      <c r="T297" s="429" t="s">
        <v>1144</v>
      </c>
      <c r="U297" s="437" t="s">
        <v>517</v>
      </c>
      <c r="V297" s="429" t="s">
        <v>987</v>
      </c>
      <c r="W297" s="482" t="s">
        <v>1142</v>
      </c>
      <c r="X297" s="448" t="s">
        <v>624</v>
      </c>
      <c r="Y297" s="427" t="s">
        <v>929</v>
      </c>
      <c r="Z297" s="429" t="s">
        <v>1145</v>
      </c>
      <c r="AA297" s="431" t="s">
        <v>1139</v>
      </c>
      <c r="AC297" s="407"/>
    </row>
    <row r="298" spans="1:29" s="381" customFormat="1" ht="57.75" customHeight="1" x14ac:dyDescent="0.25">
      <c r="A298" s="432"/>
      <c r="B298" s="980">
        <f>IFERROR(LOOKUP(2,1/ISNUMBER(SEARCH('[96]Kode Barang'!$I$2:$I$44,I298)),'[96]Kode Barang'!$B$2:$B$44),"")</f>
        <v>1</v>
      </c>
      <c r="C298" s="980">
        <f>IFERROR(LOOKUP(2,1/ISNUMBER(SEARCH('[96]Kode Barang'!$I$2:$I$44,I298)),'[96]Kode Barang'!$C$2:$C$44),"")</f>
        <v>1</v>
      </c>
      <c r="D298" s="980">
        <f>IFERROR(LOOKUP(2,1/ISNUMBER(SEARCH('[96]Kode Barang'!$I$2:$I$44,I298)),'[96]Kode Barang'!$D$2:$D$44),"")</f>
        <v>7</v>
      </c>
      <c r="E298" s="980">
        <f>IFERROR(LOOKUP(2,1/ISNUMBER(SEARCH('[96]Kode Barang'!$I$2:$I$44,I298)),'[96]Kode Barang'!$E$2:$E$44),"")</f>
        <v>1</v>
      </c>
      <c r="F298" s="980">
        <f>IFERROR(LOOKUP(2,1/ISNUMBER(SEARCH('[96]Kode Barang'!$I$2:$I$44,I298)),'[96]Kode Barang'!$F$2:$F$44),"")</f>
        <v>1</v>
      </c>
      <c r="G298" s="980">
        <f>IFERROR(LOOKUP(2,1/ISNUMBER(SEARCH('[96]Kode Barang'!$I$2:$I$44,I298)),'[96]Kode Barang'!$G$2:$G$44),"")</f>
        <v>1</v>
      </c>
      <c r="H298" s="980">
        <f>IFERROR(LOOKUP(2,1/ISNUMBER(SEARCH('[96]Kode Barang'!$I$2:$I$44,I298)),'[96]Kode Barang'!$H$2:$H$44),"")</f>
        <v>6</v>
      </c>
      <c r="I298" s="439" t="s">
        <v>1010</v>
      </c>
      <c r="J298" s="483"/>
      <c r="K298" s="637"/>
      <c r="L298" s="983">
        <v>1</v>
      </c>
      <c r="M298" s="433" t="s">
        <v>18</v>
      </c>
      <c r="N298" s="428">
        <v>276400</v>
      </c>
      <c r="O298" s="434">
        <f t="shared" si="41"/>
        <v>276400</v>
      </c>
      <c r="P298" s="434">
        <v>0</v>
      </c>
      <c r="Q298" s="434">
        <f t="shared" si="42"/>
        <v>276400</v>
      </c>
      <c r="R298" s="434">
        <f t="shared" si="43"/>
        <v>276400</v>
      </c>
      <c r="S298" s="437" t="s">
        <v>854</v>
      </c>
      <c r="T298" s="429" t="s">
        <v>1014</v>
      </c>
      <c r="U298" s="437" t="s">
        <v>517</v>
      </c>
      <c r="V298" s="429" t="s">
        <v>987</v>
      </c>
      <c r="W298" s="482" t="s">
        <v>1146</v>
      </c>
      <c r="X298" s="448" t="s">
        <v>624</v>
      </c>
      <c r="Y298" s="427" t="s">
        <v>929</v>
      </c>
      <c r="Z298" s="429" t="s">
        <v>1147</v>
      </c>
      <c r="AA298" s="431" t="s">
        <v>1139</v>
      </c>
      <c r="AC298" s="407"/>
    </row>
    <row r="299" spans="1:29" s="381" customFormat="1" ht="57.75" customHeight="1" x14ac:dyDescent="0.25">
      <c r="A299" s="432"/>
      <c r="B299" s="980">
        <f>IFERROR(LOOKUP(2,1/ISNUMBER(SEARCH('[96]Kode Barang'!$I$2:$I$44,I299)),'[96]Kode Barang'!$B$2:$B$44),"")</f>
        <v>1</v>
      </c>
      <c r="C299" s="980">
        <f>IFERROR(LOOKUP(2,1/ISNUMBER(SEARCH('[96]Kode Barang'!$I$2:$I$44,I299)),'[96]Kode Barang'!$C$2:$C$44),"")</f>
        <v>1</v>
      </c>
      <c r="D299" s="980">
        <f>IFERROR(LOOKUP(2,1/ISNUMBER(SEARCH('[96]Kode Barang'!$I$2:$I$44,I299)),'[96]Kode Barang'!$D$2:$D$44),"")</f>
        <v>7</v>
      </c>
      <c r="E299" s="980">
        <f>IFERROR(LOOKUP(2,1/ISNUMBER(SEARCH('[96]Kode Barang'!$I$2:$I$44,I299)),'[96]Kode Barang'!$E$2:$E$44),"")</f>
        <v>1</v>
      </c>
      <c r="F299" s="980">
        <f>IFERROR(LOOKUP(2,1/ISNUMBER(SEARCH('[96]Kode Barang'!$I$2:$I$44,I299)),'[96]Kode Barang'!$F$2:$F$44),"")</f>
        <v>3</v>
      </c>
      <c r="G299" s="980">
        <f>IFERROR(LOOKUP(2,1/ISNUMBER(SEARCH('[96]Kode Barang'!$I$2:$I$44,I299)),'[96]Kode Barang'!$G$2:$G$44),"")</f>
        <v>6</v>
      </c>
      <c r="H299" s="980" t="str">
        <f>IFERROR(LOOKUP(2,1/ISNUMBER(SEARCH('[96]Kode Barang'!$I$2:$I$44,I299)),'[96]Kode Barang'!$H$2:$H$44),"")</f>
        <v>004</v>
      </c>
      <c r="I299" s="439" t="s">
        <v>1000</v>
      </c>
      <c r="J299" s="483"/>
      <c r="K299" s="637"/>
      <c r="L299" s="983">
        <v>5</v>
      </c>
      <c r="M299" s="433" t="s">
        <v>7</v>
      </c>
      <c r="N299" s="428">
        <v>58800</v>
      </c>
      <c r="O299" s="434">
        <f t="shared" si="41"/>
        <v>294000</v>
      </c>
      <c r="P299" s="434">
        <v>0</v>
      </c>
      <c r="Q299" s="434">
        <f t="shared" si="42"/>
        <v>294000</v>
      </c>
      <c r="R299" s="434">
        <f t="shared" si="43"/>
        <v>58800</v>
      </c>
      <c r="S299" s="437" t="s">
        <v>854</v>
      </c>
      <c r="T299" s="429" t="s">
        <v>1014</v>
      </c>
      <c r="U299" s="437" t="s">
        <v>517</v>
      </c>
      <c r="V299" s="429" t="s">
        <v>987</v>
      </c>
      <c r="W299" s="482" t="s">
        <v>1146</v>
      </c>
      <c r="X299" s="448" t="s">
        <v>624</v>
      </c>
      <c r="Y299" s="427" t="s">
        <v>929</v>
      </c>
      <c r="Z299" s="429" t="s">
        <v>1147</v>
      </c>
      <c r="AA299" s="431" t="s">
        <v>1139</v>
      </c>
      <c r="AC299" s="407"/>
    </row>
    <row r="300" spans="1:29" s="381" customFormat="1" ht="87.75" customHeight="1" x14ac:dyDescent="0.25">
      <c r="A300" s="432"/>
      <c r="B300" s="980">
        <f>IFERROR(LOOKUP(2,1/ISNUMBER(SEARCH('[96]Kode Barang'!$I$2:$I$44,I300)),'[96]Kode Barang'!$B$2:$B$44),"")</f>
        <v>1</v>
      </c>
      <c r="C300" s="980">
        <f>IFERROR(LOOKUP(2,1/ISNUMBER(SEARCH('[96]Kode Barang'!$I$2:$I$44,I300)),'[96]Kode Barang'!$C$2:$C$44),"")</f>
        <v>1</v>
      </c>
      <c r="D300" s="980">
        <f>IFERROR(LOOKUP(2,1/ISNUMBER(SEARCH('[96]Kode Barang'!$I$2:$I$44,I300)),'[96]Kode Barang'!$D$2:$D$44),"")</f>
        <v>7</v>
      </c>
      <c r="E300" s="980">
        <f>IFERROR(LOOKUP(2,1/ISNUMBER(SEARCH('[96]Kode Barang'!$I$2:$I$44,I300)),'[96]Kode Barang'!$E$2:$E$44),"")</f>
        <v>1</v>
      </c>
      <c r="F300" s="980">
        <f>IFERROR(LOOKUP(2,1/ISNUMBER(SEARCH('[96]Kode Barang'!$I$2:$I$44,I300)),'[96]Kode Barang'!$F$2:$F$44),"")</f>
        <v>3</v>
      </c>
      <c r="G300" s="980">
        <f>IFERROR(LOOKUP(2,1/ISNUMBER(SEARCH('[96]Kode Barang'!$I$2:$I$44,I300)),'[96]Kode Barang'!$G$2:$G$44),"")</f>
        <v>6</v>
      </c>
      <c r="H300" s="980" t="str">
        <f>IFERROR(LOOKUP(2,1/ISNUMBER(SEARCH('[96]Kode Barang'!$I$2:$I$44,I300)),'[96]Kode Barang'!$H$2:$H$44),"")</f>
        <v>004</v>
      </c>
      <c r="I300" s="439" t="s">
        <v>8</v>
      </c>
      <c r="J300" s="639"/>
      <c r="K300" s="637"/>
      <c r="L300" s="983">
        <v>10</v>
      </c>
      <c r="M300" s="433" t="s">
        <v>19</v>
      </c>
      <c r="N300" s="428">
        <v>111700</v>
      </c>
      <c r="O300" s="434">
        <f t="shared" si="41"/>
        <v>1117000</v>
      </c>
      <c r="P300" s="434">
        <v>0</v>
      </c>
      <c r="Q300" s="434">
        <f t="shared" si="42"/>
        <v>1117000</v>
      </c>
      <c r="R300" s="434">
        <f t="shared" si="43"/>
        <v>111700</v>
      </c>
      <c r="S300" s="444" t="s">
        <v>542</v>
      </c>
      <c r="T300" s="429" t="s">
        <v>1153</v>
      </c>
      <c r="U300" s="437" t="s">
        <v>517</v>
      </c>
      <c r="V300" s="429" t="s">
        <v>987</v>
      </c>
      <c r="W300" s="482" t="s">
        <v>1157</v>
      </c>
      <c r="X300" s="448" t="s">
        <v>624</v>
      </c>
      <c r="Y300" s="427" t="s">
        <v>594</v>
      </c>
      <c r="Z300" s="429" t="s">
        <v>1160</v>
      </c>
      <c r="AA300" s="431" t="s">
        <v>541</v>
      </c>
      <c r="AC300" s="407"/>
    </row>
    <row r="301" spans="1:29" s="381" customFormat="1" ht="57.75" customHeight="1" x14ac:dyDescent="0.25">
      <c r="A301" s="432"/>
      <c r="B301" s="980">
        <f>IFERROR(LOOKUP(2,1/ISNUMBER(SEARCH('[96]Kode Barang'!$I$2:$I$44,I301)),'[96]Kode Barang'!$B$2:$B$44),"")</f>
        <v>1</v>
      </c>
      <c r="C301" s="980">
        <f>IFERROR(LOOKUP(2,1/ISNUMBER(SEARCH('[96]Kode Barang'!$I$2:$I$44,I301)),'[96]Kode Barang'!$C$2:$C$44),"")</f>
        <v>1</v>
      </c>
      <c r="D301" s="980">
        <f>IFERROR(LOOKUP(2,1/ISNUMBER(SEARCH('[96]Kode Barang'!$I$2:$I$44,I301)),'[96]Kode Barang'!$D$2:$D$44),"")</f>
        <v>7</v>
      </c>
      <c r="E301" s="980">
        <f>IFERROR(LOOKUP(2,1/ISNUMBER(SEARCH('[96]Kode Barang'!$I$2:$I$44,I301)),'[96]Kode Barang'!$E$2:$E$44),"")</f>
        <v>1</v>
      </c>
      <c r="F301" s="980">
        <f>IFERROR(LOOKUP(2,1/ISNUMBER(SEARCH('[96]Kode Barang'!$I$2:$I$44,I301)),'[96]Kode Barang'!$F$2:$F$44),"")</f>
        <v>3</v>
      </c>
      <c r="G301" s="980">
        <f>IFERROR(LOOKUP(2,1/ISNUMBER(SEARCH('[96]Kode Barang'!$I$2:$I$44,I301)),'[96]Kode Barang'!$G$2:$G$44),"")</f>
        <v>6</v>
      </c>
      <c r="H301" s="980" t="str">
        <f>IFERROR(LOOKUP(2,1/ISNUMBER(SEARCH('[96]Kode Barang'!$I$2:$I$44,I301)),'[96]Kode Barang'!$H$2:$H$44),"")</f>
        <v>004</v>
      </c>
      <c r="I301" s="439" t="s">
        <v>8</v>
      </c>
      <c r="J301" s="639"/>
      <c r="K301" s="637"/>
      <c r="L301" s="983">
        <v>15</v>
      </c>
      <c r="M301" s="433" t="s">
        <v>19</v>
      </c>
      <c r="N301" s="428">
        <v>111700</v>
      </c>
      <c r="O301" s="434">
        <f t="shared" si="41"/>
        <v>1675500</v>
      </c>
      <c r="P301" s="434">
        <v>0</v>
      </c>
      <c r="Q301" s="434">
        <f t="shared" si="42"/>
        <v>1675500</v>
      </c>
      <c r="R301" s="434">
        <f t="shared" si="43"/>
        <v>111700</v>
      </c>
      <c r="S301" s="444" t="s">
        <v>542</v>
      </c>
      <c r="T301" s="429" t="s">
        <v>1153</v>
      </c>
      <c r="U301" s="437" t="s">
        <v>517</v>
      </c>
      <c r="V301" s="429" t="s">
        <v>987</v>
      </c>
      <c r="W301" s="482" t="s">
        <v>1158</v>
      </c>
      <c r="X301" s="448" t="s">
        <v>624</v>
      </c>
      <c r="Y301" s="427" t="s">
        <v>594</v>
      </c>
      <c r="Z301" s="429" t="s">
        <v>1159</v>
      </c>
      <c r="AA301" s="431" t="s">
        <v>541</v>
      </c>
      <c r="AC301" s="407"/>
    </row>
    <row r="302" spans="1:29" s="381" customFormat="1" ht="57.75" customHeight="1" thickBot="1" x14ac:dyDescent="0.3">
      <c r="A302" s="432"/>
      <c r="B302" s="980">
        <f>IFERROR(LOOKUP(2,1/ISNUMBER(SEARCH('[96]Kode Barang'!$I$2:$I$44,I302)),'[96]Kode Barang'!$B$2:$B$44),"")</f>
        <v>1</v>
      </c>
      <c r="C302" s="980">
        <f>IFERROR(LOOKUP(2,1/ISNUMBER(SEARCH('[96]Kode Barang'!$I$2:$I$44,I302)),'[96]Kode Barang'!$C$2:$C$44),"")</f>
        <v>1</v>
      </c>
      <c r="D302" s="980">
        <f>IFERROR(LOOKUP(2,1/ISNUMBER(SEARCH('[96]Kode Barang'!$I$2:$I$44,I302)),'[96]Kode Barang'!$D$2:$D$44),"")</f>
        <v>7</v>
      </c>
      <c r="E302" s="980">
        <f>IFERROR(LOOKUP(2,1/ISNUMBER(SEARCH('[96]Kode Barang'!$I$2:$I$44,I302)),'[96]Kode Barang'!$E$2:$E$44),"")</f>
        <v>1</v>
      </c>
      <c r="F302" s="980">
        <f>IFERROR(LOOKUP(2,1/ISNUMBER(SEARCH('[96]Kode Barang'!$I$2:$I$44,I302)),'[96]Kode Barang'!$F$2:$F$44),"")</f>
        <v>3</v>
      </c>
      <c r="G302" s="980">
        <f>IFERROR(LOOKUP(2,1/ISNUMBER(SEARCH('[96]Kode Barang'!$I$2:$I$44,I302)),'[96]Kode Barang'!$G$2:$G$44),"")</f>
        <v>6</v>
      </c>
      <c r="H302" s="980" t="str">
        <f>IFERROR(LOOKUP(2,1/ISNUMBER(SEARCH('[96]Kode Barang'!$I$2:$I$44,I302)),'[96]Kode Barang'!$H$2:$H$44),"")</f>
        <v>004</v>
      </c>
      <c r="I302" s="439" t="s">
        <v>8</v>
      </c>
      <c r="J302" s="639"/>
      <c r="K302" s="637"/>
      <c r="L302" s="983">
        <v>2</v>
      </c>
      <c r="M302" s="433" t="s">
        <v>19</v>
      </c>
      <c r="N302" s="428">
        <v>111700</v>
      </c>
      <c r="O302" s="434">
        <f t="shared" si="41"/>
        <v>223400</v>
      </c>
      <c r="P302" s="434">
        <v>0</v>
      </c>
      <c r="Q302" s="434">
        <f t="shared" si="42"/>
        <v>223400</v>
      </c>
      <c r="R302" s="434">
        <f t="shared" si="43"/>
        <v>111700</v>
      </c>
      <c r="S302" s="444" t="s">
        <v>766</v>
      </c>
      <c r="T302" s="429" t="s">
        <v>1162</v>
      </c>
      <c r="U302" s="437" t="s">
        <v>517</v>
      </c>
      <c r="V302" s="429" t="s">
        <v>987</v>
      </c>
      <c r="W302" s="482" t="s">
        <v>1154</v>
      </c>
      <c r="X302" s="448" t="s">
        <v>624</v>
      </c>
      <c r="Y302" s="427" t="s">
        <v>594</v>
      </c>
      <c r="Z302" s="429" t="s">
        <v>1163</v>
      </c>
      <c r="AA302" s="431" t="s">
        <v>541</v>
      </c>
      <c r="AC302" s="407"/>
    </row>
    <row r="303" spans="1:29" s="381" customFormat="1" ht="40.200000000000003" customHeight="1" thickBot="1" x14ac:dyDescent="0.3">
      <c r="A303" s="498"/>
      <c r="B303" s="967">
        <v>1</v>
      </c>
      <c r="C303" s="967">
        <v>1</v>
      </c>
      <c r="D303" s="967">
        <v>7</v>
      </c>
      <c r="E303" s="968">
        <v>1</v>
      </c>
      <c r="F303" s="969" t="s">
        <v>613</v>
      </c>
      <c r="G303" s="968">
        <v>7</v>
      </c>
      <c r="H303" s="970"/>
      <c r="I303" s="971" t="s">
        <v>615</v>
      </c>
      <c r="J303" s="496"/>
      <c r="K303" s="496"/>
      <c r="L303" s="436">
        <f>SUM(L304:L316)</f>
        <v>30</v>
      </c>
      <c r="M303" s="450"/>
      <c r="N303" s="450"/>
      <c r="O303" s="436">
        <f>SUM(O304:O316)</f>
        <v>1092100</v>
      </c>
      <c r="P303" s="436"/>
      <c r="Q303" s="585">
        <f>O303-P303</f>
        <v>1092100</v>
      </c>
      <c r="R303" s="436"/>
      <c r="S303" s="480"/>
      <c r="T303" s="471"/>
      <c r="U303" s="471"/>
      <c r="V303" s="471"/>
      <c r="W303" s="497"/>
      <c r="X303" s="498"/>
      <c r="Y303" s="471"/>
      <c r="Z303" s="471"/>
      <c r="AA303" s="475"/>
      <c r="AC303" s="407"/>
    </row>
    <row r="304" spans="1:29" s="974" customFormat="1" ht="39.6" x14ac:dyDescent="0.25">
      <c r="A304" s="463"/>
      <c r="B304" s="980">
        <f>IFERROR(LOOKUP(2,1/ISNUMBER(SEARCH('[96]Kode Barang'!$I$2:$I$44,I304)),'[96]Kode Barang'!$B$2:$B$44),"")</f>
        <v>1</v>
      </c>
      <c r="C304" s="980">
        <f>IFERROR(LOOKUP(2,1/ISNUMBER(SEARCH('[96]Kode Barang'!$I$2:$I$44,I304)),'[96]Kode Barang'!$C$2:$C$44),"")</f>
        <v>1</v>
      </c>
      <c r="D304" s="980">
        <f>IFERROR(LOOKUP(2,1/ISNUMBER(SEARCH('[96]Kode Barang'!$I$2:$I$44,I304)),'[96]Kode Barang'!$D$2:$D$44),"")</f>
        <v>7</v>
      </c>
      <c r="E304" s="980">
        <f>IFERROR(LOOKUP(2,1/ISNUMBER(SEARCH('[96]Kode Barang'!$I$2:$I$44,I304)),'[96]Kode Barang'!$E$2:$E$44),"")</f>
        <v>1</v>
      </c>
      <c r="F304" s="980">
        <f>IFERROR(LOOKUP(2,1/ISNUMBER(SEARCH('[96]Kode Barang'!$I$2:$I$44,I304)),'[96]Kode Barang'!$F$2:$F$44),"")</f>
        <v>3</v>
      </c>
      <c r="G304" s="980">
        <f>IFERROR(LOOKUP(2,1/ISNUMBER(SEARCH('[96]Kode Barang'!$I$2:$I$44,I304)),'[96]Kode Barang'!$G$2:$G$44),"")</f>
        <v>7</v>
      </c>
      <c r="H304" s="980">
        <f>IFERROR(LOOKUP(2,1/ISNUMBER(SEARCH('[96]Kode Barang'!$I$2:$I$44,I304)),'[96]Kode Barang'!$H$2:$H$44),"")</f>
        <v>1</v>
      </c>
      <c r="I304" s="988" t="s">
        <v>576</v>
      </c>
      <c r="J304" s="989"/>
      <c r="K304" s="989"/>
      <c r="L304" s="990">
        <v>4</v>
      </c>
      <c r="M304" s="990" t="s">
        <v>18</v>
      </c>
      <c r="N304" s="991">
        <v>58000</v>
      </c>
      <c r="O304" s="992">
        <f t="shared" ref="O304:O318" si="44">L304*N304</f>
        <v>232000</v>
      </c>
      <c r="P304" s="571"/>
      <c r="Q304" s="571">
        <f t="shared" ref="Q304:Q318" si="45">O304+P304</f>
        <v>232000</v>
      </c>
      <c r="R304" s="571">
        <f t="shared" ref="R304:R316" si="46">Q304/L304</f>
        <v>58000</v>
      </c>
      <c r="S304" s="571" t="s">
        <v>575</v>
      </c>
      <c r="T304" s="993" t="s">
        <v>574</v>
      </c>
      <c r="U304" s="437" t="s">
        <v>520</v>
      </c>
      <c r="V304" s="477" t="s">
        <v>68</v>
      </c>
      <c r="W304" s="482" t="s">
        <v>1035</v>
      </c>
      <c r="X304" s="448" t="s">
        <v>624</v>
      </c>
      <c r="Y304" s="429" t="s">
        <v>596</v>
      </c>
      <c r="Z304" s="429" t="s">
        <v>1069</v>
      </c>
      <c r="AA304" s="448" t="s">
        <v>60</v>
      </c>
    </row>
    <row r="305" spans="1:29" s="974" customFormat="1" ht="39.6" x14ac:dyDescent="0.25">
      <c r="A305" s="463"/>
      <c r="B305" s="980">
        <f>IFERROR(LOOKUP(2,1/ISNUMBER(SEARCH('[96]Kode Barang'!$I$2:$I$44,I305)),'[96]Kode Barang'!$B$2:$B$44),"")</f>
        <v>1</v>
      </c>
      <c r="C305" s="980">
        <f>IFERROR(LOOKUP(2,1/ISNUMBER(SEARCH('[96]Kode Barang'!$I$2:$I$44,I305)),'[96]Kode Barang'!$C$2:$C$44),"")</f>
        <v>1</v>
      </c>
      <c r="D305" s="980">
        <f>IFERROR(LOOKUP(2,1/ISNUMBER(SEARCH('[96]Kode Barang'!$I$2:$I$44,I305)),'[96]Kode Barang'!$D$2:$D$44),"")</f>
        <v>7</v>
      </c>
      <c r="E305" s="980">
        <f>IFERROR(LOOKUP(2,1/ISNUMBER(SEARCH('[96]Kode Barang'!$I$2:$I$44,I305)),'[96]Kode Barang'!$E$2:$E$44),"")</f>
        <v>1</v>
      </c>
      <c r="F305" s="980">
        <f>IFERROR(LOOKUP(2,1/ISNUMBER(SEARCH('[96]Kode Barang'!$I$2:$I$44,I305)),'[96]Kode Barang'!$F$2:$F$44),"")</f>
        <v>3</v>
      </c>
      <c r="G305" s="980">
        <f>IFERROR(LOOKUP(2,1/ISNUMBER(SEARCH('[96]Kode Barang'!$I$2:$I$44,I305)),'[96]Kode Barang'!$G$2:$G$44),"")</f>
        <v>7</v>
      </c>
      <c r="H305" s="980">
        <f>IFERROR(LOOKUP(2,1/ISNUMBER(SEARCH('[96]Kode Barang'!$I$2:$I$44,I305)),'[96]Kode Barang'!$H$2:$H$44),"")</f>
        <v>15</v>
      </c>
      <c r="I305" s="988" t="s">
        <v>11</v>
      </c>
      <c r="J305" s="989"/>
      <c r="K305" s="989"/>
      <c r="L305" s="990">
        <v>2</v>
      </c>
      <c r="M305" s="990" t="s">
        <v>584</v>
      </c>
      <c r="N305" s="991">
        <v>11200</v>
      </c>
      <c r="O305" s="992">
        <f t="shared" si="44"/>
        <v>22400</v>
      </c>
      <c r="P305" s="571"/>
      <c r="Q305" s="571">
        <f t="shared" si="45"/>
        <v>22400</v>
      </c>
      <c r="R305" s="571">
        <f t="shared" si="46"/>
        <v>11200</v>
      </c>
      <c r="S305" s="571" t="s">
        <v>575</v>
      </c>
      <c r="T305" s="993" t="s">
        <v>574</v>
      </c>
      <c r="U305" s="437" t="s">
        <v>520</v>
      </c>
      <c r="V305" s="477" t="s">
        <v>68</v>
      </c>
      <c r="W305" s="482" t="s">
        <v>1035</v>
      </c>
      <c r="X305" s="448" t="s">
        <v>624</v>
      </c>
      <c r="Y305" s="429" t="s">
        <v>596</v>
      </c>
      <c r="Z305" s="429" t="s">
        <v>1069</v>
      </c>
      <c r="AA305" s="448" t="s">
        <v>60</v>
      </c>
    </row>
    <row r="306" spans="1:29" s="974" customFormat="1" ht="39.6" x14ac:dyDescent="0.25">
      <c r="A306" s="463"/>
      <c r="B306" s="980">
        <f>IFERROR(LOOKUP(2,1/ISNUMBER(SEARCH('[96]Kode Barang'!$I$2:$I$44,I306)),'[96]Kode Barang'!$B$2:$B$44),"")</f>
        <v>1</v>
      </c>
      <c r="C306" s="980">
        <f>IFERROR(LOOKUP(2,1/ISNUMBER(SEARCH('[96]Kode Barang'!$I$2:$I$44,I306)),'[96]Kode Barang'!$C$2:$C$44),"")</f>
        <v>1</v>
      </c>
      <c r="D306" s="980">
        <f>IFERROR(LOOKUP(2,1/ISNUMBER(SEARCH('[96]Kode Barang'!$I$2:$I$44,I306)),'[96]Kode Barang'!$D$2:$D$44),"")</f>
        <v>7</v>
      </c>
      <c r="E306" s="980">
        <f>IFERROR(LOOKUP(2,1/ISNUMBER(SEARCH('[96]Kode Barang'!$I$2:$I$44,I306)),'[96]Kode Barang'!$E$2:$E$44),"")</f>
        <v>1</v>
      </c>
      <c r="F306" s="980">
        <f>IFERROR(LOOKUP(2,1/ISNUMBER(SEARCH('[96]Kode Barang'!$I$2:$I$44,I306)),'[96]Kode Barang'!$F$2:$F$44),"")</f>
        <v>3</v>
      </c>
      <c r="G306" s="980">
        <f>IFERROR(LOOKUP(2,1/ISNUMBER(SEARCH('[96]Kode Barang'!$I$2:$I$44,I306)),'[96]Kode Barang'!$G$2:$G$44),"")</f>
        <v>7</v>
      </c>
      <c r="H306" s="980">
        <f>IFERROR(LOOKUP(2,1/ISNUMBER(SEARCH('[96]Kode Barang'!$I$2:$I$44,I306)),'[96]Kode Barang'!$H$2:$H$44),"")</f>
        <v>2</v>
      </c>
      <c r="I306" s="988" t="s">
        <v>1039</v>
      </c>
      <c r="J306" s="989"/>
      <c r="K306" s="989"/>
      <c r="L306" s="990">
        <v>3</v>
      </c>
      <c r="M306" s="990" t="s">
        <v>526</v>
      </c>
      <c r="N306" s="991">
        <v>20900</v>
      </c>
      <c r="O306" s="992">
        <f t="shared" si="44"/>
        <v>62700</v>
      </c>
      <c r="P306" s="571"/>
      <c r="Q306" s="571">
        <f t="shared" si="45"/>
        <v>62700</v>
      </c>
      <c r="R306" s="571">
        <f t="shared" si="46"/>
        <v>20900</v>
      </c>
      <c r="S306" s="571" t="s">
        <v>575</v>
      </c>
      <c r="T306" s="993" t="s">
        <v>574</v>
      </c>
      <c r="U306" s="437" t="s">
        <v>520</v>
      </c>
      <c r="V306" s="477" t="s">
        <v>68</v>
      </c>
      <c r="W306" s="482" t="s">
        <v>1035</v>
      </c>
      <c r="X306" s="448" t="s">
        <v>624</v>
      </c>
      <c r="Y306" s="429" t="s">
        <v>596</v>
      </c>
      <c r="Z306" s="429" t="s">
        <v>1069</v>
      </c>
      <c r="AA306" s="448" t="s">
        <v>60</v>
      </c>
    </row>
    <row r="307" spans="1:29" s="974" customFormat="1" ht="39.6" x14ac:dyDescent="0.25">
      <c r="A307" s="463"/>
      <c r="B307" s="980">
        <f>IFERROR(LOOKUP(2,1/ISNUMBER(SEARCH('[96]Kode Barang'!$I$2:$I$44,I307)),'[96]Kode Barang'!$B$2:$B$44),"")</f>
        <v>1</v>
      </c>
      <c r="C307" s="980">
        <f>IFERROR(LOOKUP(2,1/ISNUMBER(SEARCH('[96]Kode Barang'!$I$2:$I$44,I307)),'[96]Kode Barang'!$C$2:$C$44),"")</f>
        <v>1</v>
      </c>
      <c r="D307" s="980">
        <f>IFERROR(LOOKUP(2,1/ISNUMBER(SEARCH('[96]Kode Barang'!$I$2:$I$44,I307)),'[96]Kode Barang'!$D$2:$D$44),"")</f>
        <v>7</v>
      </c>
      <c r="E307" s="980">
        <f>IFERROR(LOOKUP(2,1/ISNUMBER(SEARCH('[96]Kode Barang'!$I$2:$I$44,I307)),'[96]Kode Barang'!$E$2:$E$44),"")</f>
        <v>1</v>
      </c>
      <c r="F307" s="980">
        <f>IFERROR(LOOKUP(2,1/ISNUMBER(SEARCH('[96]Kode Barang'!$I$2:$I$44,I307)),'[96]Kode Barang'!$F$2:$F$44),"")</f>
        <v>3</v>
      </c>
      <c r="G307" s="980">
        <f>IFERROR(LOOKUP(2,1/ISNUMBER(SEARCH('[96]Kode Barang'!$I$2:$I$44,I307)),'[96]Kode Barang'!$G$2:$G$44),"")</f>
        <v>7</v>
      </c>
      <c r="H307" s="980">
        <f>IFERROR(LOOKUP(2,1/ISNUMBER(SEARCH('[96]Kode Barang'!$I$2:$I$44,I307)),'[96]Kode Barang'!$H$2:$H$44),"")</f>
        <v>2</v>
      </c>
      <c r="I307" s="988" t="s">
        <v>10</v>
      </c>
      <c r="J307" s="989"/>
      <c r="K307" s="989"/>
      <c r="L307" s="990">
        <v>1</v>
      </c>
      <c r="M307" s="990" t="s">
        <v>526</v>
      </c>
      <c r="N307" s="991">
        <v>27200</v>
      </c>
      <c r="O307" s="992">
        <f t="shared" si="44"/>
        <v>27200</v>
      </c>
      <c r="P307" s="571"/>
      <c r="Q307" s="571">
        <f t="shared" si="45"/>
        <v>27200</v>
      </c>
      <c r="R307" s="571">
        <f t="shared" si="46"/>
        <v>27200</v>
      </c>
      <c r="S307" s="571" t="s">
        <v>575</v>
      </c>
      <c r="T307" s="993" t="s">
        <v>574</v>
      </c>
      <c r="U307" s="437" t="s">
        <v>520</v>
      </c>
      <c r="V307" s="477" t="s">
        <v>68</v>
      </c>
      <c r="W307" s="482" t="s">
        <v>1035</v>
      </c>
      <c r="X307" s="448" t="s">
        <v>624</v>
      </c>
      <c r="Y307" s="429" t="s">
        <v>596</v>
      </c>
      <c r="Z307" s="429" t="s">
        <v>1069</v>
      </c>
      <c r="AA307" s="448" t="s">
        <v>60</v>
      </c>
    </row>
    <row r="308" spans="1:29" s="974" customFormat="1" ht="39.6" x14ac:dyDescent="0.25">
      <c r="A308" s="463"/>
      <c r="B308" s="980">
        <f>IFERROR(LOOKUP(2,1/ISNUMBER(SEARCH('[96]Kode Barang'!$I$2:$I$44,I308)),'[96]Kode Barang'!$B$2:$B$44),"")</f>
        <v>1</v>
      </c>
      <c r="C308" s="980">
        <f>IFERROR(LOOKUP(2,1/ISNUMBER(SEARCH('[96]Kode Barang'!$I$2:$I$44,I308)),'[96]Kode Barang'!$C$2:$C$44),"")</f>
        <v>1</v>
      </c>
      <c r="D308" s="980">
        <f>IFERROR(LOOKUP(2,1/ISNUMBER(SEARCH('[96]Kode Barang'!$I$2:$I$44,I308)),'[96]Kode Barang'!$D$2:$D$44),"")</f>
        <v>7</v>
      </c>
      <c r="E308" s="980">
        <f>IFERROR(LOOKUP(2,1/ISNUMBER(SEARCH('[96]Kode Barang'!$I$2:$I$44,I308)),'[96]Kode Barang'!$E$2:$E$44),"")</f>
        <v>1</v>
      </c>
      <c r="F308" s="980">
        <f>IFERROR(LOOKUP(2,1/ISNUMBER(SEARCH('[96]Kode Barang'!$I$2:$I$44,I308)),'[96]Kode Barang'!$F$2:$F$44),"")</f>
        <v>3</v>
      </c>
      <c r="G308" s="980">
        <f>IFERROR(LOOKUP(2,1/ISNUMBER(SEARCH('[96]Kode Barang'!$I$2:$I$44,I308)),'[96]Kode Barang'!$G$2:$G$44),"")</f>
        <v>7</v>
      </c>
      <c r="H308" s="980">
        <f>IFERROR(LOOKUP(2,1/ISNUMBER(SEARCH('[96]Kode Barang'!$I$2:$I$44,I308)),'[96]Kode Barang'!$H$2:$H$44),"")</f>
        <v>3</v>
      </c>
      <c r="I308" s="988" t="s">
        <v>1040</v>
      </c>
      <c r="J308" s="989"/>
      <c r="K308" s="989"/>
      <c r="L308" s="990">
        <v>2</v>
      </c>
      <c r="M308" s="990" t="s">
        <v>18</v>
      </c>
      <c r="N308" s="991">
        <v>24600</v>
      </c>
      <c r="O308" s="992">
        <f t="shared" si="44"/>
        <v>49200</v>
      </c>
      <c r="P308" s="571"/>
      <c r="Q308" s="571">
        <f t="shared" si="45"/>
        <v>49200</v>
      </c>
      <c r="R308" s="571">
        <f t="shared" si="46"/>
        <v>24600</v>
      </c>
      <c r="S308" s="571" t="s">
        <v>575</v>
      </c>
      <c r="T308" s="993" t="s">
        <v>574</v>
      </c>
      <c r="U308" s="437" t="s">
        <v>520</v>
      </c>
      <c r="V308" s="477" t="s">
        <v>68</v>
      </c>
      <c r="W308" s="482" t="s">
        <v>1035</v>
      </c>
      <c r="X308" s="448" t="s">
        <v>624</v>
      </c>
      <c r="Y308" s="429" t="s">
        <v>596</v>
      </c>
      <c r="Z308" s="429" t="s">
        <v>1069</v>
      </c>
      <c r="AA308" s="448" t="s">
        <v>60</v>
      </c>
    </row>
    <row r="309" spans="1:29" s="974" customFormat="1" ht="39.6" x14ac:dyDescent="0.25">
      <c r="A309" s="463"/>
      <c r="B309" s="980">
        <f>IFERROR(LOOKUP(2,1/ISNUMBER(SEARCH('[96]Kode Barang'!$I$2:$I$44,I309)),'[96]Kode Barang'!$B$2:$B$44),"")</f>
        <v>1</v>
      </c>
      <c r="C309" s="980">
        <f>IFERROR(LOOKUP(2,1/ISNUMBER(SEARCH('[96]Kode Barang'!$I$2:$I$44,I309)),'[96]Kode Barang'!$C$2:$C$44),"")</f>
        <v>1</v>
      </c>
      <c r="D309" s="980">
        <f>IFERROR(LOOKUP(2,1/ISNUMBER(SEARCH('[96]Kode Barang'!$I$2:$I$44,I309)),'[96]Kode Barang'!$D$2:$D$44),"")</f>
        <v>7</v>
      </c>
      <c r="E309" s="980">
        <f>IFERROR(LOOKUP(2,1/ISNUMBER(SEARCH('[96]Kode Barang'!$I$2:$I$44,I309)),'[96]Kode Barang'!$E$2:$E$44),"")</f>
        <v>1</v>
      </c>
      <c r="F309" s="980">
        <f>IFERROR(LOOKUP(2,1/ISNUMBER(SEARCH('[96]Kode Barang'!$I$2:$I$44,I309)),'[96]Kode Barang'!$F$2:$F$44),"")</f>
        <v>3</v>
      </c>
      <c r="G309" s="980">
        <f>IFERROR(LOOKUP(2,1/ISNUMBER(SEARCH('[96]Kode Barang'!$I$2:$I$44,I309)),'[96]Kode Barang'!$G$2:$G$44),"")</f>
        <v>7</v>
      </c>
      <c r="H309" s="980">
        <f>IFERROR(LOOKUP(2,1/ISNUMBER(SEARCH('[96]Kode Barang'!$I$2:$I$44,I309)),'[96]Kode Barang'!$H$2:$H$44),"")</f>
        <v>1</v>
      </c>
      <c r="I309" s="988" t="s">
        <v>534</v>
      </c>
      <c r="J309" s="989"/>
      <c r="K309" s="989"/>
      <c r="L309" s="990">
        <v>2</v>
      </c>
      <c r="M309" s="990" t="s">
        <v>18</v>
      </c>
      <c r="N309" s="991">
        <v>48000</v>
      </c>
      <c r="O309" s="992">
        <f t="shared" si="44"/>
        <v>96000</v>
      </c>
      <c r="P309" s="571"/>
      <c r="Q309" s="571">
        <f t="shared" si="45"/>
        <v>96000</v>
      </c>
      <c r="R309" s="571">
        <f t="shared" si="46"/>
        <v>48000</v>
      </c>
      <c r="S309" s="571" t="s">
        <v>575</v>
      </c>
      <c r="T309" s="993" t="s">
        <v>574</v>
      </c>
      <c r="U309" s="437" t="s">
        <v>520</v>
      </c>
      <c r="V309" s="477" t="s">
        <v>68</v>
      </c>
      <c r="W309" s="482" t="s">
        <v>1035</v>
      </c>
      <c r="X309" s="448" t="s">
        <v>624</v>
      </c>
      <c r="Y309" s="429" t="s">
        <v>596</v>
      </c>
      <c r="Z309" s="429" t="s">
        <v>1069</v>
      </c>
      <c r="AA309" s="448" t="s">
        <v>60</v>
      </c>
    </row>
    <row r="310" spans="1:29" s="974" customFormat="1" ht="39.6" x14ac:dyDescent="0.25">
      <c r="A310" s="463"/>
      <c r="B310" s="980">
        <f>IFERROR(LOOKUP(2,1/ISNUMBER(SEARCH('[96]Kode Barang'!$I$2:$I$44,I310)),'[96]Kode Barang'!$B$2:$B$44),"")</f>
        <v>1</v>
      </c>
      <c r="C310" s="980">
        <f>IFERROR(LOOKUP(2,1/ISNUMBER(SEARCH('[96]Kode Barang'!$I$2:$I$44,I310)),'[96]Kode Barang'!$C$2:$C$44),"")</f>
        <v>1</v>
      </c>
      <c r="D310" s="980">
        <f>IFERROR(LOOKUP(2,1/ISNUMBER(SEARCH('[96]Kode Barang'!$I$2:$I$44,I310)),'[96]Kode Barang'!$D$2:$D$44),"")</f>
        <v>7</v>
      </c>
      <c r="E310" s="980">
        <f>IFERROR(LOOKUP(2,1/ISNUMBER(SEARCH('[96]Kode Barang'!$I$2:$I$44,I310)),'[96]Kode Barang'!$E$2:$E$44),"")</f>
        <v>1</v>
      </c>
      <c r="F310" s="980">
        <f>IFERROR(LOOKUP(2,1/ISNUMBER(SEARCH('[96]Kode Barang'!$I$2:$I$44,I310)),'[96]Kode Barang'!$F$2:$F$44),"")</f>
        <v>3</v>
      </c>
      <c r="G310" s="980">
        <f>IFERROR(LOOKUP(2,1/ISNUMBER(SEARCH('[96]Kode Barang'!$I$2:$I$44,I310)),'[96]Kode Barang'!$G$2:$G$44),"")</f>
        <v>7</v>
      </c>
      <c r="H310" s="980">
        <f>IFERROR(LOOKUP(2,1/ISNUMBER(SEARCH('[96]Kode Barang'!$I$2:$I$44,I310)),'[96]Kode Barang'!$H$2:$H$44),"")</f>
        <v>2</v>
      </c>
      <c r="I310" s="988" t="s">
        <v>579</v>
      </c>
      <c r="J310" s="989"/>
      <c r="K310" s="989"/>
      <c r="L310" s="990">
        <v>2</v>
      </c>
      <c r="M310" s="990" t="s">
        <v>1004</v>
      </c>
      <c r="N310" s="991">
        <v>82800</v>
      </c>
      <c r="O310" s="992">
        <f t="shared" si="44"/>
        <v>165600</v>
      </c>
      <c r="P310" s="571"/>
      <c r="Q310" s="571">
        <f t="shared" si="45"/>
        <v>165600</v>
      </c>
      <c r="R310" s="571">
        <f t="shared" si="46"/>
        <v>82800</v>
      </c>
      <c r="S310" s="571" t="s">
        <v>575</v>
      </c>
      <c r="T310" s="993" t="s">
        <v>574</v>
      </c>
      <c r="U310" s="437" t="s">
        <v>520</v>
      </c>
      <c r="V310" s="477" t="s">
        <v>68</v>
      </c>
      <c r="W310" s="482" t="s">
        <v>1035</v>
      </c>
      <c r="X310" s="448" t="s">
        <v>624</v>
      </c>
      <c r="Y310" s="429" t="s">
        <v>596</v>
      </c>
      <c r="Z310" s="429" t="s">
        <v>1069</v>
      </c>
      <c r="AA310" s="448" t="s">
        <v>60</v>
      </c>
    </row>
    <row r="311" spans="1:29" s="974" customFormat="1" ht="39.6" x14ac:dyDescent="0.25">
      <c r="A311" s="463"/>
      <c r="B311" s="980">
        <f>IFERROR(LOOKUP(2,1/ISNUMBER(SEARCH('[96]Kode Barang'!$I$2:$I$44,I311)),'[96]Kode Barang'!$B$2:$B$44),"")</f>
        <v>1</v>
      </c>
      <c r="C311" s="980">
        <f>IFERROR(LOOKUP(2,1/ISNUMBER(SEARCH('[96]Kode Barang'!$I$2:$I$44,I311)),'[96]Kode Barang'!$C$2:$C$44),"")</f>
        <v>1</v>
      </c>
      <c r="D311" s="980">
        <f>IFERROR(LOOKUP(2,1/ISNUMBER(SEARCH('[96]Kode Barang'!$I$2:$I$44,I311)),'[96]Kode Barang'!$D$2:$D$44),"")</f>
        <v>7</v>
      </c>
      <c r="E311" s="980">
        <f>IFERROR(LOOKUP(2,1/ISNUMBER(SEARCH('[96]Kode Barang'!$I$2:$I$44,I311)),'[96]Kode Barang'!$E$2:$E$44),"")</f>
        <v>1</v>
      </c>
      <c r="F311" s="980">
        <f>IFERROR(LOOKUP(2,1/ISNUMBER(SEARCH('[96]Kode Barang'!$I$2:$I$44,I311)),'[96]Kode Barang'!$F$2:$F$44),"")</f>
        <v>3</v>
      </c>
      <c r="G311" s="980">
        <f>IFERROR(LOOKUP(2,1/ISNUMBER(SEARCH('[96]Kode Barang'!$I$2:$I$44,I311)),'[96]Kode Barang'!$G$2:$G$44),"")</f>
        <v>7</v>
      </c>
      <c r="H311" s="980">
        <f>IFERROR(LOOKUP(2,1/ISNUMBER(SEARCH('[96]Kode Barang'!$I$2:$I$44,I311)),'[96]Kode Barang'!$H$2:$H$44),"")</f>
        <v>1</v>
      </c>
      <c r="I311" s="988" t="s">
        <v>1041</v>
      </c>
      <c r="J311" s="989"/>
      <c r="K311" s="989"/>
      <c r="L311" s="990">
        <v>2</v>
      </c>
      <c r="M311" s="990" t="s">
        <v>18</v>
      </c>
      <c r="N311" s="991">
        <v>50700</v>
      </c>
      <c r="O311" s="992">
        <f t="shared" si="44"/>
        <v>101400</v>
      </c>
      <c r="P311" s="571"/>
      <c r="Q311" s="571">
        <f t="shared" si="45"/>
        <v>101400</v>
      </c>
      <c r="R311" s="571">
        <f t="shared" si="46"/>
        <v>50700</v>
      </c>
      <c r="S311" s="571" t="s">
        <v>575</v>
      </c>
      <c r="T311" s="993" t="s">
        <v>574</v>
      </c>
      <c r="U311" s="437" t="s">
        <v>520</v>
      </c>
      <c r="V311" s="477" t="s">
        <v>68</v>
      </c>
      <c r="W311" s="482" t="s">
        <v>1035</v>
      </c>
      <c r="X311" s="448" t="s">
        <v>624</v>
      </c>
      <c r="Y311" s="429" t="s">
        <v>596</v>
      </c>
      <c r="Z311" s="429" t="s">
        <v>1069</v>
      </c>
      <c r="AA311" s="448" t="s">
        <v>60</v>
      </c>
    </row>
    <row r="312" spans="1:29" s="974" customFormat="1" ht="39.6" x14ac:dyDescent="0.25">
      <c r="A312" s="463"/>
      <c r="B312" s="980">
        <f>IFERROR(LOOKUP(2,1/ISNUMBER(SEARCH('[96]Kode Barang'!$I$2:$I$44,I312)),'[96]Kode Barang'!$B$2:$B$44),"")</f>
        <v>1</v>
      </c>
      <c r="C312" s="980">
        <f>IFERROR(LOOKUP(2,1/ISNUMBER(SEARCH('[96]Kode Barang'!$I$2:$I$44,I312)),'[96]Kode Barang'!$C$2:$C$44),"")</f>
        <v>1</v>
      </c>
      <c r="D312" s="980">
        <f>IFERROR(LOOKUP(2,1/ISNUMBER(SEARCH('[96]Kode Barang'!$I$2:$I$44,I312)),'[96]Kode Barang'!$D$2:$D$44),"")</f>
        <v>7</v>
      </c>
      <c r="E312" s="980">
        <f>IFERROR(LOOKUP(2,1/ISNUMBER(SEARCH('[96]Kode Barang'!$I$2:$I$44,I312)),'[96]Kode Barang'!$E$2:$E$44),"")</f>
        <v>1</v>
      </c>
      <c r="F312" s="980">
        <f>IFERROR(LOOKUP(2,1/ISNUMBER(SEARCH('[96]Kode Barang'!$I$2:$I$44,I312)),'[96]Kode Barang'!$F$2:$F$44),"")</f>
        <v>3</v>
      </c>
      <c r="G312" s="980">
        <f>IFERROR(LOOKUP(2,1/ISNUMBER(SEARCH('[96]Kode Barang'!$I$2:$I$44,I312)),'[96]Kode Barang'!$G$2:$G$44),"")</f>
        <v>7</v>
      </c>
      <c r="H312" s="980">
        <f>IFERROR(LOOKUP(2,1/ISNUMBER(SEARCH('[96]Kode Barang'!$I$2:$I$44,I312)),'[96]Kode Barang'!$H$2:$H$44),"")</f>
        <v>15</v>
      </c>
      <c r="I312" s="988" t="s">
        <v>1042</v>
      </c>
      <c r="J312" s="989"/>
      <c r="K312" s="989"/>
      <c r="L312" s="990">
        <v>2</v>
      </c>
      <c r="M312" s="990" t="s">
        <v>1046</v>
      </c>
      <c r="N312" s="991">
        <v>27300</v>
      </c>
      <c r="O312" s="992">
        <f t="shared" si="44"/>
        <v>54600</v>
      </c>
      <c r="P312" s="571"/>
      <c r="Q312" s="571">
        <f t="shared" si="45"/>
        <v>54600</v>
      </c>
      <c r="R312" s="571">
        <f t="shared" si="46"/>
        <v>27300</v>
      </c>
      <c r="S312" s="571" t="s">
        <v>575</v>
      </c>
      <c r="T312" s="993" t="s">
        <v>574</v>
      </c>
      <c r="U312" s="437" t="s">
        <v>520</v>
      </c>
      <c r="V312" s="477" t="s">
        <v>68</v>
      </c>
      <c r="W312" s="482" t="s">
        <v>1035</v>
      </c>
      <c r="X312" s="448" t="s">
        <v>624</v>
      </c>
      <c r="Y312" s="429" t="s">
        <v>596</v>
      </c>
      <c r="Z312" s="429" t="s">
        <v>1069</v>
      </c>
      <c r="AA312" s="448" t="s">
        <v>60</v>
      </c>
    </row>
    <row r="313" spans="1:29" s="974" customFormat="1" ht="39.6" x14ac:dyDescent="0.25">
      <c r="A313" s="463"/>
      <c r="B313" s="980">
        <f>IFERROR(LOOKUP(2,1/ISNUMBER(SEARCH('[96]Kode Barang'!$I$2:$I$44,I313)),'[96]Kode Barang'!$B$2:$B$44),"")</f>
        <v>1</v>
      </c>
      <c r="C313" s="980">
        <f>IFERROR(LOOKUP(2,1/ISNUMBER(SEARCH('[96]Kode Barang'!$I$2:$I$44,I313)),'[96]Kode Barang'!$C$2:$C$44),"")</f>
        <v>1</v>
      </c>
      <c r="D313" s="980">
        <f>IFERROR(LOOKUP(2,1/ISNUMBER(SEARCH('[96]Kode Barang'!$I$2:$I$44,I313)),'[96]Kode Barang'!$D$2:$D$44),"")</f>
        <v>7</v>
      </c>
      <c r="E313" s="980">
        <f>IFERROR(LOOKUP(2,1/ISNUMBER(SEARCH('[96]Kode Barang'!$I$2:$I$44,I313)),'[96]Kode Barang'!$E$2:$E$44),"")</f>
        <v>1</v>
      </c>
      <c r="F313" s="980">
        <f>IFERROR(LOOKUP(2,1/ISNUMBER(SEARCH('[96]Kode Barang'!$I$2:$I$44,I313)),'[96]Kode Barang'!$F$2:$F$44),"")</f>
        <v>3</v>
      </c>
      <c r="G313" s="980">
        <f>IFERROR(LOOKUP(2,1/ISNUMBER(SEARCH('[96]Kode Barang'!$I$2:$I$44,I313)),'[96]Kode Barang'!$G$2:$G$44),"")</f>
        <v>7</v>
      </c>
      <c r="H313" s="980">
        <f>IFERROR(LOOKUP(2,1/ISNUMBER(SEARCH('[96]Kode Barang'!$I$2:$I$44,I313)),'[96]Kode Barang'!$H$2:$H$44),"")</f>
        <v>8</v>
      </c>
      <c r="I313" s="988" t="s">
        <v>62</v>
      </c>
      <c r="J313" s="989"/>
      <c r="K313" s="989"/>
      <c r="L313" s="990">
        <v>2</v>
      </c>
      <c r="M313" s="990" t="s">
        <v>19</v>
      </c>
      <c r="N313" s="991">
        <v>40800</v>
      </c>
      <c r="O313" s="992">
        <f t="shared" si="44"/>
        <v>81600</v>
      </c>
      <c r="P313" s="571"/>
      <c r="Q313" s="571">
        <f t="shared" si="45"/>
        <v>81600</v>
      </c>
      <c r="R313" s="571">
        <f t="shared" si="46"/>
        <v>40800</v>
      </c>
      <c r="S313" s="571" t="s">
        <v>575</v>
      </c>
      <c r="T313" s="993" t="s">
        <v>574</v>
      </c>
      <c r="U313" s="437" t="s">
        <v>520</v>
      </c>
      <c r="V313" s="477" t="s">
        <v>68</v>
      </c>
      <c r="W313" s="482" t="s">
        <v>1035</v>
      </c>
      <c r="X313" s="448" t="s">
        <v>624</v>
      </c>
      <c r="Y313" s="429" t="s">
        <v>596</v>
      </c>
      <c r="Z313" s="429" t="s">
        <v>1069</v>
      </c>
      <c r="AA313" s="448" t="s">
        <v>60</v>
      </c>
    </row>
    <row r="314" spans="1:29" s="974" customFormat="1" ht="39.6" x14ac:dyDescent="0.25">
      <c r="A314" s="463"/>
      <c r="B314" s="980">
        <f>IFERROR(LOOKUP(2,1/ISNUMBER(SEARCH('[96]Kode Barang'!$I$2:$I$44,I314)),'[96]Kode Barang'!$B$2:$B$44),"")</f>
        <v>1</v>
      </c>
      <c r="C314" s="980">
        <f>IFERROR(LOOKUP(2,1/ISNUMBER(SEARCH('[96]Kode Barang'!$I$2:$I$44,I314)),'[96]Kode Barang'!$C$2:$C$44),"")</f>
        <v>1</v>
      </c>
      <c r="D314" s="980">
        <f>IFERROR(LOOKUP(2,1/ISNUMBER(SEARCH('[96]Kode Barang'!$I$2:$I$44,I314)),'[96]Kode Barang'!$D$2:$D$44),"")</f>
        <v>7</v>
      </c>
      <c r="E314" s="980">
        <f>IFERROR(LOOKUP(2,1/ISNUMBER(SEARCH('[96]Kode Barang'!$I$2:$I$44,I314)),'[96]Kode Barang'!$E$2:$E$44),"")</f>
        <v>1</v>
      </c>
      <c r="F314" s="980">
        <f>IFERROR(LOOKUP(2,1/ISNUMBER(SEARCH('[96]Kode Barang'!$I$2:$I$44,I314)),'[96]Kode Barang'!$F$2:$F$44),"")</f>
        <v>3</v>
      </c>
      <c r="G314" s="980">
        <f>IFERROR(LOOKUP(2,1/ISNUMBER(SEARCH('[96]Kode Barang'!$I$2:$I$44,I314)),'[96]Kode Barang'!$G$2:$G$44),"")</f>
        <v>7</v>
      </c>
      <c r="H314" s="980">
        <f>IFERROR(LOOKUP(2,1/ISNUMBER(SEARCH('[96]Kode Barang'!$I$2:$I$44,I314)),'[96]Kode Barang'!$H$2:$H$44),"")</f>
        <v>15</v>
      </c>
      <c r="I314" s="988" t="s">
        <v>1043</v>
      </c>
      <c r="J314" s="989"/>
      <c r="K314" s="989"/>
      <c r="L314" s="990">
        <v>2</v>
      </c>
      <c r="M314" s="990" t="s">
        <v>18</v>
      </c>
      <c r="N314" s="991">
        <v>43800</v>
      </c>
      <c r="O314" s="992">
        <f t="shared" si="44"/>
        <v>87600</v>
      </c>
      <c r="P314" s="571"/>
      <c r="Q314" s="571">
        <f t="shared" si="45"/>
        <v>87600</v>
      </c>
      <c r="R314" s="571">
        <f t="shared" si="46"/>
        <v>43800</v>
      </c>
      <c r="S314" s="571" t="s">
        <v>575</v>
      </c>
      <c r="T314" s="993" t="s">
        <v>574</v>
      </c>
      <c r="U314" s="437" t="s">
        <v>520</v>
      </c>
      <c r="V314" s="477" t="s">
        <v>68</v>
      </c>
      <c r="W314" s="482" t="s">
        <v>1035</v>
      </c>
      <c r="X314" s="448" t="s">
        <v>624</v>
      </c>
      <c r="Y314" s="429" t="s">
        <v>596</v>
      </c>
      <c r="Z314" s="429" t="s">
        <v>1069</v>
      </c>
      <c r="AA314" s="448" t="s">
        <v>60</v>
      </c>
    </row>
    <row r="315" spans="1:29" s="974" customFormat="1" ht="39.6" x14ac:dyDescent="0.25">
      <c r="A315" s="463"/>
      <c r="B315" s="980">
        <f>IFERROR(LOOKUP(2,1/ISNUMBER(SEARCH('[96]Kode Barang'!$I$2:$I$44,I315)),'[96]Kode Barang'!$B$2:$B$44),"")</f>
        <v>1</v>
      </c>
      <c r="C315" s="980">
        <f>IFERROR(LOOKUP(2,1/ISNUMBER(SEARCH('[96]Kode Barang'!$I$2:$I$44,I315)),'[96]Kode Barang'!$C$2:$C$44),"")</f>
        <v>1</v>
      </c>
      <c r="D315" s="980">
        <f>IFERROR(LOOKUP(2,1/ISNUMBER(SEARCH('[96]Kode Barang'!$I$2:$I$44,I315)),'[96]Kode Barang'!$D$2:$D$44),"")</f>
        <v>7</v>
      </c>
      <c r="E315" s="980">
        <f>IFERROR(LOOKUP(2,1/ISNUMBER(SEARCH('[96]Kode Barang'!$I$2:$I$44,I315)),'[96]Kode Barang'!$E$2:$E$44),"")</f>
        <v>1</v>
      </c>
      <c r="F315" s="980">
        <f>IFERROR(LOOKUP(2,1/ISNUMBER(SEARCH('[96]Kode Barang'!$I$2:$I$44,I315)),'[96]Kode Barang'!$F$2:$F$44),"")</f>
        <v>3</v>
      </c>
      <c r="G315" s="980">
        <f>IFERROR(LOOKUP(2,1/ISNUMBER(SEARCH('[96]Kode Barang'!$I$2:$I$44,I315)),'[96]Kode Barang'!$G$2:$G$44),"")</f>
        <v>7</v>
      </c>
      <c r="H315" s="980">
        <f>IFERROR(LOOKUP(2,1/ISNUMBER(SEARCH('[96]Kode Barang'!$I$2:$I$44,I315)),'[96]Kode Barang'!$H$2:$H$44),"")</f>
        <v>8</v>
      </c>
      <c r="I315" s="988" t="s">
        <v>1045</v>
      </c>
      <c r="J315" s="989"/>
      <c r="K315" s="989"/>
      <c r="L315" s="990">
        <v>2</v>
      </c>
      <c r="M315" s="990" t="s">
        <v>1046</v>
      </c>
      <c r="N315" s="991">
        <v>44100</v>
      </c>
      <c r="O315" s="992">
        <f t="shared" si="44"/>
        <v>88200</v>
      </c>
      <c r="P315" s="571"/>
      <c r="Q315" s="571">
        <f t="shared" si="45"/>
        <v>88200</v>
      </c>
      <c r="R315" s="571">
        <f t="shared" si="46"/>
        <v>44100</v>
      </c>
      <c r="S315" s="571" t="s">
        <v>575</v>
      </c>
      <c r="T315" s="993" t="s">
        <v>574</v>
      </c>
      <c r="U315" s="437" t="s">
        <v>520</v>
      </c>
      <c r="V315" s="477" t="s">
        <v>68</v>
      </c>
      <c r="W315" s="482" t="s">
        <v>1035</v>
      </c>
      <c r="X315" s="448" t="s">
        <v>624</v>
      </c>
      <c r="Y315" s="429" t="s">
        <v>596</v>
      </c>
      <c r="Z315" s="429" t="s">
        <v>1069</v>
      </c>
      <c r="AA315" s="448" t="s">
        <v>60</v>
      </c>
    </row>
    <row r="316" spans="1:29" s="974" customFormat="1" ht="39.6" x14ac:dyDescent="0.25">
      <c r="A316" s="463"/>
      <c r="B316" s="980">
        <f>IFERROR(LOOKUP(2,1/ISNUMBER(SEARCH('[96]Kode Barang'!$I$2:$I$44,I316)),'[96]Kode Barang'!$B$2:$B$44),"")</f>
        <v>1</v>
      </c>
      <c r="C316" s="980">
        <f>IFERROR(LOOKUP(2,1/ISNUMBER(SEARCH('[96]Kode Barang'!$I$2:$I$44,I316)),'[96]Kode Barang'!$C$2:$C$44),"")</f>
        <v>1</v>
      </c>
      <c r="D316" s="980">
        <f>IFERROR(LOOKUP(2,1/ISNUMBER(SEARCH('[96]Kode Barang'!$I$2:$I$44,I316)),'[96]Kode Barang'!$D$2:$D$44),"")</f>
        <v>7</v>
      </c>
      <c r="E316" s="980">
        <f>IFERROR(LOOKUP(2,1/ISNUMBER(SEARCH('[96]Kode Barang'!$I$2:$I$44,I316)),'[96]Kode Barang'!$E$2:$E$44),"")</f>
        <v>1</v>
      </c>
      <c r="F316" s="980">
        <f>IFERROR(LOOKUP(2,1/ISNUMBER(SEARCH('[96]Kode Barang'!$I$2:$I$44,I316)),'[96]Kode Barang'!$F$2:$F$44),"")</f>
        <v>3</v>
      </c>
      <c r="G316" s="980">
        <f>IFERROR(LOOKUP(2,1/ISNUMBER(SEARCH('[96]Kode Barang'!$I$2:$I$44,I316)),'[96]Kode Barang'!$G$2:$G$44),"")</f>
        <v>7</v>
      </c>
      <c r="H316" s="980">
        <f>IFERROR(LOOKUP(2,1/ISNUMBER(SEARCH('[96]Kode Barang'!$I$2:$I$44,I316)),'[96]Kode Barang'!$H$2:$H$44),"")</f>
        <v>4</v>
      </c>
      <c r="I316" s="988" t="s">
        <v>1044</v>
      </c>
      <c r="J316" s="989"/>
      <c r="K316" s="989"/>
      <c r="L316" s="990">
        <v>4</v>
      </c>
      <c r="M316" s="990" t="s">
        <v>18</v>
      </c>
      <c r="N316" s="991">
        <v>5900</v>
      </c>
      <c r="O316" s="992">
        <f t="shared" si="44"/>
        <v>23600</v>
      </c>
      <c r="P316" s="571"/>
      <c r="Q316" s="571">
        <f t="shared" si="45"/>
        <v>23600</v>
      </c>
      <c r="R316" s="571">
        <f t="shared" si="46"/>
        <v>5900</v>
      </c>
      <c r="S316" s="571" t="s">
        <v>575</v>
      </c>
      <c r="T316" s="993" t="s">
        <v>574</v>
      </c>
      <c r="U316" s="437" t="s">
        <v>520</v>
      </c>
      <c r="V316" s="477" t="s">
        <v>68</v>
      </c>
      <c r="W316" s="482" t="s">
        <v>1035</v>
      </c>
      <c r="X316" s="448" t="s">
        <v>624</v>
      </c>
      <c r="Y316" s="429" t="s">
        <v>596</v>
      </c>
      <c r="Z316" s="429" t="s">
        <v>1069</v>
      </c>
      <c r="AA316" s="448" t="s">
        <v>60</v>
      </c>
    </row>
    <row r="317" spans="1:29" s="381" customFormat="1" ht="26.4" x14ac:dyDescent="0.25">
      <c r="A317" s="431"/>
      <c r="B317" s="980">
        <f>IFERROR(LOOKUP(2,1/ISNUMBER(SEARCH('[96]Kode Barang'!$I$2:$I$44,I317)),'[96]Kode Barang'!$B$2:$B$44),"")</f>
        <v>1</v>
      </c>
      <c r="C317" s="980">
        <f>IFERROR(LOOKUP(2,1/ISNUMBER(SEARCH('[96]Kode Barang'!$I$2:$I$44,I317)),'[96]Kode Barang'!$C$2:$C$44),"")</f>
        <v>1</v>
      </c>
      <c r="D317" s="980">
        <f>IFERROR(LOOKUP(2,1/ISNUMBER(SEARCH('[96]Kode Barang'!$I$2:$I$44,I317)),'[96]Kode Barang'!$D$2:$D$44),"")</f>
        <v>7</v>
      </c>
      <c r="E317" s="980">
        <f>IFERROR(LOOKUP(2,1/ISNUMBER(SEARCH('[96]Kode Barang'!$I$2:$I$44,I317)),'[96]Kode Barang'!$E$2:$E$44),"")</f>
        <v>1</v>
      </c>
      <c r="F317" s="980">
        <f>IFERROR(LOOKUP(2,1/ISNUMBER(SEARCH('[96]Kode Barang'!$I$2:$I$44,I317)),'[96]Kode Barang'!$F$2:$F$44),"")</f>
        <v>3</v>
      </c>
      <c r="G317" s="980">
        <f>IFERROR(LOOKUP(2,1/ISNUMBER(SEARCH('[96]Kode Barang'!$I$2:$I$44,I317)),'[96]Kode Barang'!$G$2:$G$44),"")</f>
        <v>7</v>
      </c>
      <c r="H317" s="980">
        <f>IFERROR(LOOKUP(2,1/ISNUMBER(SEARCH('[96]Kode Barang'!$I$2:$I$44,I317)),'[96]Kode Barang'!$H$2:$H$44),"")</f>
        <v>16</v>
      </c>
      <c r="I317" s="439" t="s">
        <v>914</v>
      </c>
      <c r="J317" s="424"/>
      <c r="K317" s="424"/>
      <c r="L317" s="423">
        <v>2</v>
      </c>
      <c r="M317" s="424" t="s">
        <v>526</v>
      </c>
      <c r="N317" s="425">
        <v>117900</v>
      </c>
      <c r="O317" s="426">
        <f t="shared" si="44"/>
        <v>235800</v>
      </c>
      <c r="P317" s="426">
        <v>0</v>
      </c>
      <c r="Q317" s="426">
        <f t="shared" si="45"/>
        <v>235800</v>
      </c>
      <c r="R317" s="426">
        <f>N317</f>
        <v>117900</v>
      </c>
      <c r="S317" s="427" t="s">
        <v>915</v>
      </c>
      <c r="T317" s="429" t="s">
        <v>916</v>
      </c>
      <c r="U317" s="427" t="s">
        <v>917</v>
      </c>
      <c r="V317" s="429" t="s">
        <v>918</v>
      </c>
      <c r="W317" s="645" t="s">
        <v>911</v>
      </c>
      <c r="X317" s="468" t="s">
        <v>624</v>
      </c>
      <c r="Y317" s="429" t="s">
        <v>532</v>
      </c>
      <c r="Z317" s="584" t="s">
        <v>919</v>
      </c>
      <c r="AA317" s="431" t="s">
        <v>60</v>
      </c>
      <c r="AC317" s="407"/>
    </row>
    <row r="318" spans="1:29" s="381" customFormat="1" ht="27" thickBot="1" x14ac:dyDescent="0.3">
      <c r="A318" s="431"/>
      <c r="B318" s="980">
        <f>IFERROR(LOOKUP(2,1/ISNUMBER(SEARCH('[96]Kode Barang'!$I$2:$I$44,I318)),'[96]Kode Barang'!$B$2:$B$44),"")</f>
        <v>1</v>
      </c>
      <c r="C318" s="980">
        <f>IFERROR(LOOKUP(2,1/ISNUMBER(SEARCH('[96]Kode Barang'!$I$2:$I$44,I318)),'[96]Kode Barang'!$C$2:$C$44),"")</f>
        <v>1</v>
      </c>
      <c r="D318" s="980">
        <f>IFERROR(LOOKUP(2,1/ISNUMBER(SEARCH('[96]Kode Barang'!$I$2:$I$44,I318)),'[96]Kode Barang'!$D$2:$D$44),"")</f>
        <v>7</v>
      </c>
      <c r="E318" s="980">
        <f>IFERROR(LOOKUP(2,1/ISNUMBER(SEARCH('[96]Kode Barang'!$I$2:$I$44,I318)),'[96]Kode Barang'!$E$2:$E$44),"")</f>
        <v>1</v>
      </c>
      <c r="F318" s="980">
        <f>IFERROR(LOOKUP(2,1/ISNUMBER(SEARCH('[96]Kode Barang'!$I$2:$I$44,I318)),'[96]Kode Barang'!$F$2:$F$44),"")</f>
        <v>3</v>
      </c>
      <c r="G318" s="980">
        <f>IFERROR(LOOKUP(2,1/ISNUMBER(SEARCH('[96]Kode Barang'!$I$2:$I$44,I318)),'[96]Kode Barang'!$G$2:$G$44),"")</f>
        <v>7</v>
      </c>
      <c r="H318" s="980">
        <f>IFERROR(LOOKUP(2,1/ISNUMBER(SEARCH('[96]Kode Barang'!$I$2:$I$44,I318)),'[96]Kode Barang'!$H$2:$H$44),"")</f>
        <v>15</v>
      </c>
      <c r="I318" s="439" t="s">
        <v>913</v>
      </c>
      <c r="J318" s="424"/>
      <c r="K318" s="424"/>
      <c r="L318" s="423">
        <v>2</v>
      </c>
      <c r="M318" s="424" t="s">
        <v>526</v>
      </c>
      <c r="N318" s="425">
        <v>88300</v>
      </c>
      <c r="O318" s="426">
        <f t="shared" si="44"/>
        <v>176600</v>
      </c>
      <c r="P318" s="426">
        <v>0</v>
      </c>
      <c r="Q318" s="426">
        <f t="shared" si="45"/>
        <v>176600</v>
      </c>
      <c r="R318" s="426">
        <v>38800</v>
      </c>
      <c r="S318" s="427" t="s">
        <v>915</v>
      </c>
      <c r="T318" s="429" t="s">
        <v>916</v>
      </c>
      <c r="U318" s="427" t="s">
        <v>917</v>
      </c>
      <c r="V318" s="429" t="s">
        <v>918</v>
      </c>
      <c r="W318" s="645" t="s">
        <v>911</v>
      </c>
      <c r="X318" s="468" t="s">
        <v>624</v>
      </c>
      <c r="Y318" s="429" t="s">
        <v>532</v>
      </c>
      <c r="Z318" s="584" t="s">
        <v>919</v>
      </c>
      <c r="AA318" s="431" t="s">
        <v>60</v>
      </c>
      <c r="AC318" s="407"/>
    </row>
    <row r="319" spans="1:29" s="381" customFormat="1" ht="40.200000000000003" customHeight="1" thickBot="1" x14ac:dyDescent="0.3">
      <c r="A319" s="960"/>
      <c r="B319" s="961">
        <v>1</v>
      </c>
      <c r="C319" s="961">
        <v>1</v>
      </c>
      <c r="D319" s="961">
        <v>7</v>
      </c>
      <c r="E319" s="962">
        <v>1</v>
      </c>
      <c r="F319" s="963" t="s">
        <v>613</v>
      </c>
      <c r="G319" s="962">
        <v>8</v>
      </c>
      <c r="H319" s="964"/>
      <c r="I319" s="965" t="s">
        <v>662</v>
      </c>
      <c r="J319" s="966"/>
      <c r="K319" s="615"/>
      <c r="L319" s="616">
        <f>SUM(L320:L323)</f>
        <v>36</v>
      </c>
      <c r="M319" s="615"/>
      <c r="N319" s="617"/>
      <c r="O319" s="585">
        <f>SUM(O320:O328)</f>
        <v>3921400</v>
      </c>
      <c r="P319" s="585">
        <f>SUM(P320:P323)</f>
        <v>0</v>
      </c>
      <c r="Q319" s="585">
        <f>O319-P319</f>
        <v>3921400</v>
      </c>
      <c r="R319" s="585"/>
      <c r="S319" s="472"/>
      <c r="T319" s="472"/>
      <c r="U319" s="472"/>
      <c r="V319" s="472"/>
      <c r="W319" s="586"/>
      <c r="X319" s="587"/>
      <c r="Y319" s="472"/>
      <c r="Z319" s="472"/>
      <c r="AA319" s="587"/>
      <c r="AC319" s="407"/>
    </row>
    <row r="320" spans="1:29" s="381" customFormat="1" ht="52.8" x14ac:dyDescent="0.25">
      <c r="A320" s="431"/>
      <c r="B320" s="980">
        <f>IFERROR(LOOKUP(2,1/ISNUMBER(SEARCH('[96]Kode Barang'!$I$2:$I$44,I320)),'[96]Kode Barang'!$B$2:$B$44),"")</f>
        <v>1</v>
      </c>
      <c r="C320" s="980">
        <f>IFERROR(LOOKUP(2,1/ISNUMBER(SEARCH('[96]Kode Barang'!$I$2:$I$44,I320)),'[96]Kode Barang'!$C$2:$C$44),"")</f>
        <v>1</v>
      </c>
      <c r="D320" s="980">
        <f>IFERROR(LOOKUP(2,1/ISNUMBER(SEARCH('[96]Kode Barang'!$I$2:$I$44,I320)),'[96]Kode Barang'!$D$2:$D$44),"")</f>
        <v>7</v>
      </c>
      <c r="E320" s="980">
        <f>IFERROR(LOOKUP(2,1/ISNUMBER(SEARCH('[96]Kode Barang'!$I$2:$I$44,I320)),'[96]Kode Barang'!$E$2:$E$44),"")</f>
        <v>1</v>
      </c>
      <c r="F320" s="980">
        <f>IFERROR(LOOKUP(2,1/ISNUMBER(SEARCH('[96]Kode Barang'!$I$2:$I$44,I320)),'[96]Kode Barang'!$F$2:$F$44),"")</f>
        <v>3</v>
      </c>
      <c r="G320" s="980">
        <f>IFERROR(LOOKUP(2,1/ISNUMBER(SEARCH('[96]Kode Barang'!$I$2:$I$44,I320)),'[96]Kode Barang'!$G$2:$G$44),"")</f>
        <v>8</v>
      </c>
      <c r="H320" s="980">
        <f>IFERROR(LOOKUP(2,1/ISNUMBER(SEARCH('[96]Kode Barang'!$I$2:$I$44,I320)),'[96]Kode Barang'!$H$2:$H$44),"")</f>
        <v>1</v>
      </c>
      <c r="I320" s="439" t="s">
        <v>1072</v>
      </c>
      <c r="J320" s="424"/>
      <c r="K320" s="424"/>
      <c r="L320" s="998">
        <v>2</v>
      </c>
      <c r="M320" s="424" t="s">
        <v>1074</v>
      </c>
      <c r="N320" s="595">
        <v>525000</v>
      </c>
      <c r="O320" s="426">
        <f>N320*L320</f>
        <v>1050000</v>
      </c>
      <c r="P320" s="426"/>
      <c r="Q320" s="571">
        <f t="shared" ref="Q320:Q328" si="47">O320+P320</f>
        <v>1050000</v>
      </c>
      <c r="R320" s="571">
        <f t="shared" ref="R320:R323" si="48">Q320/L320</f>
        <v>525000</v>
      </c>
      <c r="S320" s="427" t="s">
        <v>1076</v>
      </c>
      <c r="T320" s="429" t="s">
        <v>1077</v>
      </c>
      <c r="U320" s="427" t="s">
        <v>1078</v>
      </c>
      <c r="V320" s="429" t="s">
        <v>987</v>
      </c>
      <c r="W320" s="645" t="s">
        <v>1079</v>
      </c>
      <c r="X320" s="448" t="s">
        <v>624</v>
      </c>
      <c r="Y320" s="429" t="s">
        <v>596</v>
      </c>
      <c r="Z320" s="429" t="s">
        <v>1080</v>
      </c>
      <c r="AA320" s="448" t="s">
        <v>60</v>
      </c>
      <c r="AC320" s="407"/>
    </row>
    <row r="321" spans="1:238" s="381" customFormat="1" ht="52.8" x14ac:dyDescent="0.25">
      <c r="A321" s="431"/>
      <c r="B321" s="980">
        <f>IFERROR(LOOKUP(2,1/ISNUMBER(SEARCH('[96]Kode Barang'!$I$2:$I$44,I321)),'[96]Kode Barang'!$B$2:$B$44),"")</f>
        <v>1</v>
      </c>
      <c r="C321" s="980">
        <f>IFERROR(LOOKUP(2,1/ISNUMBER(SEARCH('[96]Kode Barang'!$I$2:$I$44,I321)),'[96]Kode Barang'!$C$2:$C$44),"")</f>
        <v>1</v>
      </c>
      <c r="D321" s="980">
        <f>IFERROR(LOOKUP(2,1/ISNUMBER(SEARCH('[96]Kode Barang'!$I$2:$I$44,I321)),'[96]Kode Barang'!$D$2:$D$44),"")</f>
        <v>7</v>
      </c>
      <c r="E321" s="980">
        <f>IFERROR(LOOKUP(2,1/ISNUMBER(SEARCH('[96]Kode Barang'!$I$2:$I$44,I321)),'[96]Kode Barang'!$E$2:$E$44),"")</f>
        <v>1</v>
      </c>
      <c r="F321" s="980">
        <f>IFERROR(LOOKUP(2,1/ISNUMBER(SEARCH('[96]Kode Barang'!$I$2:$I$44,I321)),'[96]Kode Barang'!$F$2:$F$44),"")</f>
        <v>3</v>
      </c>
      <c r="G321" s="980">
        <f>IFERROR(LOOKUP(2,1/ISNUMBER(SEARCH('[96]Kode Barang'!$I$2:$I$44,I321)),'[96]Kode Barang'!$G$2:$G$44),"")</f>
        <v>8</v>
      </c>
      <c r="H321" s="980">
        <f>IFERROR(LOOKUP(2,1/ISNUMBER(SEARCH('[96]Kode Barang'!$I$2:$I$44,I321)),'[96]Kode Barang'!$H$2:$H$44),"")</f>
        <v>1</v>
      </c>
      <c r="I321" s="439" t="s">
        <v>599</v>
      </c>
      <c r="J321" s="424"/>
      <c r="K321" s="424"/>
      <c r="L321" s="998">
        <v>20</v>
      </c>
      <c r="M321" s="424" t="s">
        <v>61</v>
      </c>
      <c r="N321" s="595">
        <v>14200</v>
      </c>
      <c r="O321" s="426">
        <f t="shared" ref="O321:O323" si="49">N321*L321</f>
        <v>284000</v>
      </c>
      <c r="P321" s="426"/>
      <c r="Q321" s="571">
        <f t="shared" si="47"/>
        <v>284000</v>
      </c>
      <c r="R321" s="571">
        <f t="shared" si="48"/>
        <v>14200</v>
      </c>
      <c r="S321" s="427" t="s">
        <v>1076</v>
      </c>
      <c r="T321" s="429" t="s">
        <v>1077</v>
      </c>
      <c r="U321" s="427" t="s">
        <v>1078</v>
      </c>
      <c r="V321" s="429" t="s">
        <v>987</v>
      </c>
      <c r="W321" s="645" t="s">
        <v>1079</v>
      </c>
      <c r="X321" s="448" t="s">
        <v>624</v>
      </c>
      <c r="Y321" s="429" t="s">
        <v>596</v>
      </c>
      <c r="Z321" s="429" t="s">
        <v>1080</v>
      </c>
      <c r="AA321" s="448" t="s">
        <v>60</v>
      </c>
      <c r="AC321" s="407"/>
    </row>
    <row r="322" spans="1:238" s="381" customFormat="1" ht="52.8" x14ac:dyDescent="0.25">
      <c r="A322" s="431"/>
      <c r="B322" s="980">
        <f>IFERROR(LOOKUP(2,1/ISNUMBER(SEARCH('[96]Kode Barang'!$I$2:$I$44,I322)),'[96]Kode Barang'!$B$2:$B$44),"")</f>
        <v>1</v>
      </c>
      <c r="C322" s="980">
        <f>IFERROR(LOOKUP(2,1/ISNUMBER(SEARCH('[96]Kode Barang'!$I$2:$I$44,I322)),'[96]Kode Barang'!$C$2:$C$44),"")</f>
        <v>1</v>
      </c>
      <c r="D322" s="980">
        <f>IFERROR(LOOKUP(2,1/ISNUMBER(SEARCH('[96]Kode Barang'!$I$2:$I$44,I322)),'[96]Kode Barang'!$D$2:$D$44),"")</f>
        <v>7</v>
      </c>
      <c r="E322" s="980">
        <f>IFERROR(LOOKUP(2,1/ISNUMBER(SEARCH('[96]Kode Barang'!$I$2:$I$44,I322)),'[96]Kode Barang'!$E$2:$E$44),"")</f>
        <v>1</v>
      </c>
      <c r="F322" s="980">
        <f>IFERROR(LOOKUP(2,1/ISNUMBER(SEARCH('[96]Kode Barang'!$I$2:$I$44,I322)),'[96]Kode Barang'!$F$2:$F$44),"")</f>
        <v>3</v>
      </c>
      <c r="G322" s="980">
        <f>IFERROR(LOOKUP(2,1/ISNUMBER(SEARCH('[96]Kode Barang'!$I$2:$I$44,I322)),'[96]Kode Barang'!$G$2:$G$44),"")</f>
        <v>8</v>
      </c>
      <c r="H322" s="980">
        <f>IFERROR(LOOKUP(2,1/ISNUMBER(SEARCH('[96]Kode Barang'!$I$2:$I$44,I322)),'[96]Kode Barang'!$H$2:$H$44),"")</f>
        <v>2</v>
      </c>
      <c r="I322" s="439" t="s">
        <v>1073</v>
      </c>
      <c r="J322" s="424"/>
      <c r="K322" s="424"/>
      <c r="L322" s="998">
        <v>4</v>
      </c>
      <c r="M322" s="424" t="s">
        <v>18</v>
      </c>
      <c r="N322" s="595">
        <v>105000</v>
      </c>
      <c r="O322" s="426">
        <f t="shared" si="49"/>
        <v>420000</v>
      </c>
      <c r="P322" s="426"/>
      <c r="Q322" s="571">
        <f t="shared" si="47"/>
        <v>420000</v>
      </c>
      <c r="R322" s="571">
        <f t="shared" si="48"/>
        <v>105000</v>
      </c>
      <c r="S322" s="427" t="s">
        <v>1076</v>
      </c>
      <c r="T322" s="429" t="s">
        <v>1077</v>
      </c>
      <c r="U322" s="427" t="s">
        <v>1078</v>
      </c>
      <c r="V322" s="429" t="s">
        <v>987</v>
      </c>
      <c r="W322" s="645" t="s">
        <v>1079</v>
      </c>
      <c r="X322" s="448" t="s">
        <v>624</v>
      </c>
      <c r="Y322" s="429" t="s">
        <v>596</v>
      </c>
      <c r="Z322" s="429" t="s">
        <v>1080</v>
      </c>
      <c r="AA322" s="448" t="s">
        <v>60</v>
      </c>
      <c r="AC322" s="407"/>
    </row>
    <row r="323" spans="1:238" s="381" customFormat="1" ht="52.8" x14ac:dyDescent="0.25">
      <c r="A323" s="431"/>
      <c r="B323" s="980">
        <f>IFERROR(LOOKUP(2,1/ISNUMBER(SEARCH('[96]Kode Barang'!$I$2:$I$44,I323)),'[96]Kode Barang'!$B$2:$B$44),"")</f>
        <v>1</v>
      </c>
      <c r="C323" s="980">
        <f>IFERROR(LOOKUP(2,1/ISNUMBER(SEARCH('[96]Kode Barang'!$I$2:$I$44,I323)),'[96]Kode Barang'!$C$2:$C$44),"")</f>
        <v>1</v>
      </c>
      <c r="D323" s="980">
        <f>IFERROR(LOOKUP(2,1/ISNUMBER(SEARCH('[96]Kode Barang'!$I$2:$I$44,I323)),'[96]Kode Barang'!$D$2:$D$44),"")</f>
        <v>7</v>
      </c>
      <c r="E323" s="980">
        <f>IFERROR(LOOKUP(2,1/ISNUMBER(SEARCH('[96]Kode Barang'!$I$2:$I$44,I323)),'[96]Kode Barang'!$E$2:$E$44),"")</f>
        <v>1</v>
      </c>
      <c r="F323" s="980">
        <f>IFERROR(LOOKUP(2,1/ISNUMBER(SEARCH('[96]Kode Barang'!$I$2:$I$44,I323)),'[96]Kode Barang'!$F$2:$F$44),"")</f>
        <v>3</v>
      </c>
      <c r="G323" s="980">
        <f>IFERROR(LOOKUP(2,1/ISNUMBER(SEARCH('[96]Kode Barang'!$I$2:$I$44,I323)),'[96]Kode Barang'!$G$2:$G$44),"")</f>
        <v>8</v>
      </c>
      <c r="H323" s="980">
        <f>IFERROR(LOOKUP(2,1/ISNUMBER(SEARCH('[96]Kode Barang'!$I$2:$I$44,I323)),'[96]Kode Barang'!$H$2:$H$44),"")</f>
        <v>10</v>
      </c>
      <c r="I323" s="439" t="s">
        <v>825</v>
      </c>
      <c r="J323" s="424"/>
      <c r="K323" s="424"/>
      <c r="L323" s="999">
        <v>10</v>
      </c>
      <c r="M323" s="424" t="s">
        <v>1075</v>
      </c>
      <c r="N323" s="595">
        <v>17700</v>
      </c>
      <c r="O323" s="426">
        <f t="shared" si="49"/>
        <v>177000</v>
      </c>
      <c r="P323" s="426"/>
      <c r="Q323" s="571">
        <f t="shared" si="47"/>
        <v>177000</v>
      </c>
      <c r="R323" s="571">
        <f t="shared" si="48"/>
        <v>17700</v>
      </c>
      <c r="S323" s="427" t="s">
        <v>1076</v>
      </c>
      <c r="T323" s="429" t="s">
        <v>1077</v>
      </c>
      <c r="U323" s="427" t="s">
        <v>1078</v>
      </c>
      <c r="V323" s="429" t="s">
        <v>987</v>
      </c>
      <c r="W323" s="645" t="s">
        <v>1079</v>
      </c>
      <c r="X323" s="448" t="s">
        <v>624</v>
      </c>
      <c r="Y323" s="429" t="s">
        <v>596</v>
      </c>
      <c r="Z323" s="429" t="s">
        <v>1080</v>
      </c>
      <c r="AA323" s="448" t="s">
        <v>60</v>
      </c>
      <c r="AC323" s="407"/>
    </row>
    <row r="324" spans="1:238" s="381" customFormat="1" ht="39.6" x14ac:dyDescent="0.25">
      <c r="A324" s="431"/>
      <c r="B324" s="980">
        <f>IFERROR(LOOKUP(2,1/ISNUMBER(SEARCH('[96]Kode Barang'!$I$2:$I$44,I324)),'[96]Kode Barang'!$B$2:$B$44),"")</f>
        <v>1</v>
      </c>
      <c r="C324" s="980">
        <f>IFERROR(LOOKUP(2,1/ISNUMBER(SEARCH('[96]Kode Barang'!$I$2:$I$44,I324)),'[96]Kode Barang'!$C$2:$C$44),"")</f>
        <v>1</v>
      </c>
      <c r="D324" s="980">
        <f>IFERROR(LOOKUP(2,1/ISNUMBER(SEARCH('[96]Kode Barang'!$I$2:$I$44,I324)),'[96]Kode Barang'!$D$2:$D$44),"")</f>
        <v>7</v>
      </c>
      <c r="E324" s="980">
        <f>IFERROR(LOOKUP(2,1/ISNUMBER(SEARCH('[96]Kode Barang'!$I$2:$I$44,I324)),'[96]Kode Barang'!$E$2:$E$44),"")</f>
        <v>1</v>
      </c>
      <c r="F324" s="980">
        <f>IFERROR(LOOKUP(2,1/ISNUMBER(SEARCH('[96]Kode Barang'!$I$2:$I$44,I324)),'[96]Kode Barang'!$F$2:$F$44),"")</f>
        <v>3</v>
      </c>
      <c r="G324" s="980">
        <f>IFERROR(LOOKUP(2,1/ISNUMBER(SEARCH('[96]Kode Barang'!$I$2:$I$44,I324)),'[96]Kode Barang'!$G$2:$G$44),"")</f>
        <v>8</v>
      </c>
      <c r="H324" s="980">
        <f>IFERROR(LOOKUP(2,1/ISNUMBER(SEARCH('[96]Kode Barang'!$I$2:$I$44,I324)),'[96]Kode Barang'!$H$2:$H$44),"")</f>
        <v>2</v>
      </c>
      <c r="I324" s="439" t="s">
        <v>663</v>
      </c>
      <c r="J324" s="424"/>
      <c r="K324" s="424"/>
      <c r="L324" s="423">
        <v>8</v>
      </c>
      <c r="M324" s="424" t="s">
        <v>531</v>
      </c>
      <c r="N324" s="425">
        <v>57800</v>
      </c>
      <c r="O324" s="426">
        <f t="shared" ref="O324:O328" si="50">L324*N324</f>
        <v>462400</v>
      </c>
      <c r="P324" s="426">
        <v>0</v>
      </c>
      <c r="Q324" s="426">
        <f t="shared" si="47"/>
        <v>462400</v>
      </c>
      <c r="R324" s="426">
        <f>N324</f>
        <v>57800</v>
      </c>
      <c r="S324" s="427" t="s">
        <v>553</v>
      </c>
      <c r="T324" s="429" t="s">
        <v>552</v>
      </c>
      <c r="U324" s="427" t="s">
        <v>554</v>
      </c>
      <c r="V324" s="429" t="s">
        <v>551</v>
      </c>
      <c r="W324" s="645" t="s">
        <v>880</v>
      </c>
      <c r="X324" s="468" t="s">
        <v>624</v>
      </c>
      <c r="Y324" s="429" t="s">
        <v>532</v>
      </c>
      <c r="Z324" s="584" t="s">
        <v>881</v>
      </c>
      <c r="AA324" s="431" t="s">
        <v>60</v>
      </c>
      <c r="AC324" s="407"/>
    </row>
    <row r="325" spans="1:238" s="381" customFormat="1" ht="39.6" x14ac:dyDescent="0.25">
      <c r="A325" s="431"/>
      <c r="B325" s="980">
        <f>IFERROR(LOOKUP(2,1/ISNUMBER(SEARCH('[96]Kode Barang'!$I$2:$I$44,I325)),'[96]Kode Barang'!$B$2:$B$44),"")</f>
        <v>1</v>
      </c>
      <c r="C325" s="980">
        <f>IFERROR(LOOKUP(2,1/ISNUMBER(SEARCH('[96]Kode Barang'!$I$2:$I$44,I325)),'[96]Kode Barang'!$C$2:$C$44),"")</f>
        <v>1</v>
      </c>
      <c r="D325" s="980">
        <f>IFERROR(LOOKUP(2,1/ISNUMBER(SEARCH('[96]Kode Barang'!$I$2:$I$44,I325)),'[96]Kode Barang'!$D$2:$D$44),"")</f>
        <v>7</v>
      </c>
      <c r="E325" s="980">
        <f>IFERROR(LOOKUP(2,1/ISNUMBER(SEARCH('[96]Kode Barang'!$I$2:$I$44,I325)),'[96]Kode Barang'!$E$2:$E$44),"")</f>
        <v>1</v>
      </c>
      <c r="F325" s="980">
        <f>IFERROR(LOOKUP(2,1/ISNUMBER(SEARCH('[96]Kode Barang'!$I$2:$I$44,I325)),'[96]Kode Barang'!$F$2:$F$44),"")</f>
        <v>3</v>
      </c>
      <c r="G325" s="980">
        <f>IFERROR(LOOKUP(2,1/ISNUMBER(SEARCH('[96]Kode Barang'!$I$2:$I$44,I325)),'[96]Kode Barang'!$G$2:$G$44),"")</f>
        <v>8</v>
      </c>
      <c r="H325" s="980">
        <f>IFERROR(LOOKUP(2,1/ISNUMBER(SEARCH('[96]Kode Barang'!$I$2:$I$44,I325)),'[96]Kode Barang'!$H$2:$H$44),"")</f>
        <v>2</v>
      </c>
      <c r="I325" s="439" t="s">
        <v>664</v>
      </c>
      <c r="J325" s="424"/>
      <c r="K325" s="424"/>
      <c r="L325" s="423">
        <v>6</v>
      </c>
      <c r="M325" s="424" t="s">
        <v>524</v>
      </c>
      <c r="N325" s="425">
        <v>63000</v>
      </c>
      <c r="O325" s="426">
        <f t="shared" si="50"/>
        <v>378000</v>
      </c>
      <c r="P325" s="426">
        <v>0</v>
      </c>
      <c r="Q325" s="426">
        <f t="shared" si="47"/>
        <v>378000</v>
      </c>
      <c r="R325" s="426">
        <f t="shared" ref="R325:R328" si="51">N325</f>
        <v>63000</v>
      </c>
      <c r="S325" s="427" t="s">
        <v>553</v>
      </c>
      <c r="T325" s="429" t="s">
        <v>552</v>
      </c>
      <c r="U325" s="427" t="s">
        <v>554</v>
      </c>
      <c r="V325" s="429" t="s">
        <v>551</v>
      </c>
      <c r="W325" s="645" t="s">
        <v>880</v>
      </c>
      <c r="X325" s="468" t="s">
        <v>624</v>
      </c>
      <c r="Y325" s="429" t="s">
        <v>532</v>
      </c>
      <c r="Z325" s="584" t="s">
        <v>881</v>
      </c>
      <c r="AA325" s="431" t="s">
        <v>60</v>
      </c>
      <c r="AC325" s="407"/>
    </row>
    <row r="326" spans="1:238" s="381" customFormat="1" ht="39.6" x14ac:dyDescent="0.25">
      <c r="A326" s="431"/>
      <c r="B326" s="980">
        <f>IFERROR(LOOKUP(2,1/ISNUMBER(SEARCH('[96]Kode Barang'!$I$2:$I$44,I326)),'[96]Kode Barang'!$B$2:$B$44),"")</f>
        <v>1</v>
      </c>
      <c r="C326" s="980">
        <f>IFERROR(LOOKUP(2,1/ISNUMBER(SEARCH('[96]Kode Barang'!$I$2:$I$44,I326)),'[96]Kode Barang'!$C$2:$C$44),"")</f>
        <v>1</v>
      </c>
      <c r="D326" s="980">
        <f>IFERROR(LOOKUP(2,1/ISNUMBER(SEARCH('[96]Kode Barang'!$I$2:$I$44,I326)),'[96]Kode Barang'!$D$2:$D$44),"")</f>
        <v>7</v>
      </c>
      <c r="E326" s="980">
        <f>IFERROR(LOOKUP(2,1/ISNUMBER(SEARCH('[96]Kode Barang'!$I$2:$I$44,I326)),'[96]Kode Barang'!$E$2:$E$44),"")</f>
        <v>1</v>
      </c>
      <c r="F326" s="980">
        <f>IFERROR(LOOKUP(2,1/ISNUMBER(SEARCH('[96]Kode Barang'!$I$2:$I$44,I326)),'[96]Kode Barang'!$F$2:$F$44),"")</f>
        <v>3</v>
      </c>
      <c r="G326" s="980">
        <f>IFERROR(LOOKUP(2,1/ISNUMBER(SEARCH('[96]Kode Barang'!$I$2:$I$44,I326)),'[96]Kode Barang'!$G$2:$G$44),"")</f>
        <v>8</v>
      </c>
      <c r="H326" s="980">
        <f>IFERROR(LOOKUP(2,1/ISNUMBER(SEARCH('[96]Kode Barang'!$I$2:$I$44,I326)),'[96]Kode Barang'!$H$2:$H$44),"")</f>
        <v>2</v>
      </c>
      <c r="I326" s="439" t="s">
        <v>665</v>
      </c>
      <c r="J326" s="424"/>
      <c r="K326" s="424"/>
      <c r="L326" s="423">
        <v>6</v>
      </c>
      <c r="M326" s="424" t="s">
        <v>524</v>
      </c>
      <c r="N326" s="425">
        <v>63000</v>
      </c>
      <c r="O326" s="426">
        <f t="shared" si="50"/>
        <v>378000</v>
      </c>
      <c r="P326" s="426">
        <v>0</v>
      </c>
      <c r="Q326" s="426">
        <f t="shared" si="47"/>
        <v>378000</v>
      </c>
      <c r="R326" s="426">
        <f t="shared" si="51"/>
        <v>63000</v>
      </c>
      <c r="S326" s="427" t="s">
        <v>553</v>
      </c>
      <c r="T326" s="429" t="s">
        <v>552</v>
      </c>
      <c r="U326" s="427" t="s">
        <v>554</v>
      </c>
      <c r="V326" s="429" t="s">
        <v>551</v>
      </c>
      <c r="W326" s="645" t="s">
        <v>880</v>
      </c>
      <c r="X326" s="468" t="s">
        <v>624</v>
      </c>
      <c r="Y326" s="429" t="s">
        <v>532</v>
      </c>
      <c r="Z326" s="584" t="s">
        <v>881</v>
      </c>
      <c r="AA326" s="431" t="s">
        <v>60</v>
      </c>
      <c r="AC326" s="407"/>
    </row>
    <row r="327" spans="1:238" s="381" customFormat="1" ht="39.6" x14ac:dyDescent="0.25">
      <c r="A327" s="431"/>
      <c r="B327" s="980">
        <f>IFERROR(LOOKUP(2,1/ISNUMBER(SEARCH('[96]Kode Barang'!$I$2:$I$44,I327)),'[96]Kode Barang'!$B$2:$B$44),"")</f>
        <v>1</v>
      </c>
      <c r="C327" s="980">
        <f>IFERROR(LOOKUP(2,1/ISNUMBER(SEARCH('[96]Kode Barang'!$I$2:$I$44,I327)),'[96]Kode Barang'!$C$2:$C$44),"")</f>
        <v>1</v>
      </c>
      <c r="D327" s="980">
        <f>IFERROR(LOOKUP(2,1/ISNUMBER(SEARCH('[96]Kode Barang'!$I$2:$I$44,I327)),'[96]Kode Barang'!$D$2:$D$44),"")</f>
        <v>7</v>
      </c>
      <c r="E327" s="980">
        <f>IFERROR(LOOKUP(2,1/ISNUMBER(SEARCH('[96]Kode Barang'!$I$2:$I$44,I327)),'[96]Kode Barang'!$E$2:$E$44),"")</f>
        <v>1</v>
      </c>
      <c r="F327" s="980">
        <f>IFERROR(LOOKUP(2,1/ISNUMBER(SEARCH('[96]Kode Barang'!$I$2:$I$44,I327)),'[96]Kode Barang'!$F$2:$F$44),"")</f>
        <v>3</v>
      </c>
      <c r="G327" s="980">
        <f>IFERROR(LOOKUP(2,1/ISNUMBER(SEARCH('[96]Kode Barang'!$I$2:$I$44,I327)),'[96]Kode Barang'!$G$2:$G$44),"")</f>
        <v>8</v>
      </c>
      <c r="H327" s="980">
        <f>IFERROR(LOOKUP(2,1/ISNUMBER(SEARCH('[96]Kode Barang'!$I$2:$I$44,I327)),'[96]Kode Barang'!$H$2:$H$44),"")</f>
        <v>2</v>
      </c>
      <c r="I327" s="439" t="s">
        <v>666</v>
      </c>
      <c r="J327" s="424"/>
      <c r="K327" s="424"/>
      <c r="L327" s="423">
        <v>6</v>
      </c>
      <c r="M327" s="424" t="s">
        <v>525</v>
      </c>
      <c r="N327" s="425">
        <v>105000</v>
      </c>
      <c r="O327" s="426">
        <f t="shared" si="50"/>
        <v>630000</v>
      </c>
      <c r="P327" s="426">
        <v>0</v>
      </c>
      <c r="Q327" s="426">
        <f t="shared" si="47"/>
        <v>630000</v>
      </c>
      <c r="R327" s="426">
        <f t="shared" si="51"/>
        <v>105000</v>
      </c>
      <c r="S327" s="427" t="s">
        <v>553</v>
      </c>
      <c r="T327" s="429" t="s">
        <v>552</v>
      </c>
      <c r="U327" s="427" t="s">
        <v>554</v>
      </c>
      <c r="V327" s="429" t="s">
        <v>551</v>
      </c>
      <c r="W327" s="645" t="s">
        <v>880</v>
      </c>
      <c r="X327" s="468" t="s">
        <v>624</v>
      </c>
      <c r="Y327" s="429" t="s">
        <v>532</v>
      </c>
      <c r="Z327" s="584" t="s">
        <v>881</v>
      </c>
      <c r="AA327" s="431" t="s">
        <v>60</v>
      </c>
      <c r="AC327" s="407"/>
    </row>
    <row r="328" spans="1:238" s="381" customFormat="1" ht="39.6" x14ac:dyDescent="0.25">
      <c r="A328" s="431"/>
      <c r="B328" s="980">
        <f>IFERROR(LOOKUP(2,1/ISNUMBER(SEARCH('[96]Kode Barang'!$I$2:$I$44,I328)),'[96]Kode Barang'!$B$2:$B$44),"")</f>
        <v>1</v>
      </c>
      <c r="C328" s="980">
        <f>IFERROR(LOOKUP(2,1/ISNUMBER(SEARCH('[96]Kode Barang'!$I$2:$I$44,I328)),'[96]Kode Barang'!$C$2:$C$44),"")</f>
        <v>1</v>
      </c>
      <c r="D328" s="980">
        <f>IFERROR(LOOKUP(2,1/ISNUMBER(SEARCH('[96]Kode Barang'!$I$2:$I$44,I328)),'[96]Kode Barang'!$D$2:$D$44),"")</f>
        <v>7</v>
      </c>
      <c r="E328" s="980">
        <f>IFERROR(LOOKUP(2,1/ISNUMBER(SEARCH('[96]Kode Barang'!$I$2:$I$44,I328)),'[96]Kode Barang'!$E$2:$E$44),"")</f>
        <v>1</v>
      </c>
      <c r="F328" s="980">
        <f>IFERROR(LOOKUP(2,1/ISNUMBER(SEARCH('[96]Kode Barang'!$I$2:$I$44,I328)),'[96]Kode Barang'!$F$2:$F$44),"")</f>
        <v>3</v>
      </c>
      <c r="G328" s="980">
        <f>IFERROR(LOOKUP(2,1/ISNUMBER(SEARCH('[96]Kode Barang'!$I$2:$I$44,I328)),'[96]Kode Barang'!$G$2:$G$44),"")</f>
        <v>8</v>
      </c>
      <c r="H328" s="980">
        <f>IFERROR(LOOKUP(2,1/ISNUMBER(SEARCH('[96]Kode Barang'!$I$2:$I$44,I328)),'[96]Kode Barang'!$H$2:$H$44),"")</f>
        <v>1</v>
      </c>
      <c r="I328" s="439" t="s">
        <v>599</v>
      </c>
      <c r="J328" s="424"/>
      <c r="K328" s="424"/>
      <c r="L328" s="423">
        <v>10</v>
      </c>
      <c r="M328" s="424" t="s">
        <v>879</v>
      </c>
      <c r="N328" s="425">
        <v>14200</v>
      </c>
      <c r="O328" s="426">
        <f t="shared" si="50"/>
        <v>142000</v>
      </c>
      <c r="P328" s="426">
        <v>0</v>
      </c>
      <c r="Q328" s="426">
        <f t="shared" si="47"/>
        <v>142000</v>
      </c>
      <c r="R328" s="426">
        <f t="shared" si="51"/>
        <v>14200</v>
      </c>
      <c r="S328" s="427" t="s">
        <v>553</v>
      </c>
      <c r="T328" s="429" t="s">
        <v>552</v>
      </c>
      <c r="U328" s="427" t="s">
        <v>554</v>
      </c>
      <c r="V328" s="429" t="s">
        <v>551</v>
      </c>
      <c r="W328" s="645" t="s">
        <v>880</v>
      </c>
      <c r="X328" s="468" t="s">
        <v>624</v>
      </c>
      <c r="Y328" s="429" t="s">
        <v>532</v>
      </c>
      <c r="Z328" s="584" t="s">
        <v>881</v>
      </c>
      <c r="AA328" s="431" t="s">
        <v>60</v>
      </c>
      <c r="AC328" s="407"/>
    </row>
    <row r="329" spans="1:238" s="7" customFormat="1" ht="22.5" customHeight="1" x14ac:dyDescent="0.25">
      <c r="A329" s="596"/>
      <c r="B329" s="1232" t="s">
        <v>17</v>
      </c>
      <c r="C329" s="1233"/>
      <c r="D329" s="1233"/>
      <c r="E329" s="1233"/>
      <c r="F329" s="1233"/>
      <c r="G329" s="1233"/>
      <c r="H329" s="1233"/>
      <c r="I329" s="1233"/>
      <c r="J329" s="1233"/>
      <c r="K329" s="1233"/>
      <c r="L329" s="1233"/>
      <c r="M329" s="1233"/>
      <c r="N329" s="1234"/>
      <c r="O329" s="597">
        <f>O30+O55+O228+O267+O319</f>
        <v>95082200</v>
      </c>
      <c r="P329" s="597">
        <f>P30+P55+P228+P267+P319</f>
        <v>0</v>
      </c>
      <c r="Q329" s="597">
        <f>Q30+Q55+Q228+Q267+Q319</f>
        <v>95082200</v>
      </c>
      <c r="R329" s="597">
        <f>R30+R55+R228+R267+R319</f>
        <v>0</v>
      </c>
      <c r="S329" s="598"/>
      <c r="T329" s="598"/>
      <c r="U329" s="598"/>
      <c r="V329" s="598"/>
      <c r="W329" s="598"/>
      <c r="X329" s="598"/>
      <c r="Y329" s="598"/>
      <c r="Z329" s="598"/>
      <c r="AA329" s="598"/>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c r="DY329" s="10"/>
      <c r="DZ329" s="10"/>
      <c r="EA329" s="10"/>
      <c r="EB329" s="10"/>
      <c r="EC329" s="10"/>
      <c r="ED329" s="10"/>
      <c r="EE329" s="10"/>
      <c r="EF329" s="10"/>
      <c r="EG329" s="10"/>
      <c r="EH329" s="10"/>
      <c r="EI329" s="10"/>
      <c r="EJ329" s="10"/>
      <c r="EK329" s="10"/>
      <c r="EL329" s="10"/>
      <c r="EM329" s="10"/>
      <c r="EN329" s="10"/>
      <c r="EO329" s="10"/>
      <c r="EP329" s="10"/>
      <c r="EQ329" s="10"/>
      <c r="ER329" s="10"/>
      <c r="ES329" s="10"/>
      <c r="ET329" s="10"/>
      <c r="EU329" s="10"/>
      <c r="EV329" s="10"/>
      <c r="EW329" s="10"/>
      <c r="EX329" s="10"/>
      <c r="EY329" s="10"/>
      <c r="EZ329" s="10"/>
      <c r="FA329" s="10"/>
      <c r="FB329" s="10"/>
      <c r="FC329" s="10"/>
      <c r="FD329" s="10"/>
      <c r="FE329" s="10"/>
      <c r="FF329" s="10"/>
      <c r="FG329" s="10"/>
      <c r="FH329" s="10"/>
      <c r="FI329" s="10"/>
      <c r="FJ329" s="10"/>
      <c r="FK329" s="10"/>
      <c r="FL329" s="10"/>
      <c r="FM329" s="10"/>
      <c r="FN329" s="10"/>
      <c r="FO329" s="10"/>
      <c r="FP329" s="10"/>
      <c r="FQ329" s="10"/>
      <c r="FR329" s="10"/>
      <c r="FS329" s="10"/>
      <c r="FT329" s="10"/>
      <c r="FU329" s="10"/>
      <c r="FV329" s="10"/>
      <c r="FW329" s="10"/>
      <c r="FX329" s="10"/>
      <c r="FY329" s="10"/>
      <c r="FZ329" s="10"/>
      <c r="GA329" s="10"/>
      <c r="GB329" s="10"/>
      <c r="GC329" s="10"/>
      <c r="GD329" s="10"/>
      <c r="GE329" s="10"/>
      <c r="GF329" s="10"/>
      <c r="GG329" s="10"/>
      <c r="GH329" s="10"/>
      <c r="GI329" s="10"/>
      <c r="GJ329" s="10"/>
      <c r="GK329" s="10"/>
      <c r="GL329" s="10"/>
      <c r="GM329" s="10"/>
      <c r="GN329" s="10"/>
      <c r="GO329" s="10"/>
      <c r="GP329" s="10"/>
      <c r="GQ329" s="10"/>
      <c r="GR329" s="10"/>
      <c r="GS329" s="10"/>
      <c r="GT329" s="10"/>
      <c r="GU329" s="10"/>
      <c r="GV329" s="10"/>
      <c r="GW329" s="10"/>
      <c r="GX329" s="10"/>
      <c r="GY329" s="10"/>
      <c r="GZ329" s="10"/>
      <c r="HA329" s="10"/>
      <c r="HB329" s="10"/>
      <c r="HC329" s="10"/>
      <c r="HD329" s="10"/>
      <c r="HE329" s="10"/>
      <c r="HF329" s="10"/>
      <c r="HG329" s="10"/>
      <c r="HH329" s="10"/>
      <c r="HI329" s="10"/>
      <c r="HJ329" s="10"/>
      <c r="HK329" s="10"/>
      <c r="HL329" s="10"/>
      <c r="HM329" s="10"/>
      <c r="HN329" s="10"/>
      <c r="HO329" s="10"/>
      <c r="HP329" s="10"/>
      <c r="HQ329" s="10"/>
      <c r="HR329" s="10"/>
      <c r="HS329" s="10"/>
      <c r="HT329" s="10"/>
      <c r="HU329" s="10"/>
      <c r="HV329" s="10"/>
      <c r="HW329" s="10"/>
      <c r="HX329" s="10"/>
      <c r="HY329" s="10"/>
      <c r="HZ329" s="10"/>
      <c r="IA329" s="10"/>
      <c r="IB329" s="10"/>
      <c r="IC329" s="10"/>
      <c r="ID329" s="10"/>
    </row>
    <row r="330" spans="1:238" s="7" customFormat="1" ht="21" customHeight="1" x14ac:dyDescent="0.25">
      <c r="A330" s="1"/>
      <c r="B330" s="3"/>
      <c r="C330" s="3"/>
      <c r="D330" s="3"/>
      <c r="E330" s="3"/>
      <c r="F330" s="3"/>
      <c r="G330" s="3"/>
      <c r="H330" s="3"/>
      <c r="I330" s="1"/>
      <c r="J330" s="1"/>
      <c r="K330" s="1"/>
      <c r="L330" s="1"/>
      <c r="M330" s="1"/>
      <c r="N330" s="1"/>
      <c r="O330" s="1"/>
      <c r="P330" s="1"/>
      <c r="Q330" s="383"/>
      <c r="R330" s="1"/>
      <c r="S330" s="1"/>
      <c r="T330" s="1"/>
      <c r="U330" s="1"/>
      <c r="V330" s="1"/>
      <c r="W330" s="1"/>
      <c r="X330" s="1"/>
      <c r="Y330" s="1"/>
      <c r="Z330" s="1"/>
      <c r="AA330" s="1"/>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c r="DY330" s="10"/>
      <c r="DZ330" s="10"/>
      <c r="EA330" s="10"/>
      <c r="EB330" s="10"/>
      <c r="EC330" s="10"/>
      <c r="ED330" s="10"/>
      <c r="EE330" s="10"/>
      <c r="EF330" s="10"/>
      <c r="EG330" s="10"/>
      <c r="EH330" s="10"/>
      <c r="EI330" s="10"/>
      <c r="EJ330" s="10"/>
      <c r="EK330" s="10"/>
      <c r="EL330" s="10"/>
      <c r="EM330" s="10"/>
      <c r="EN330" s="10"/>
      <c r="EO330" s="10"/>
      <c r="EP330" s="10"/>
      <c r="EQ330" s="10"/>
      <c r="ER330" s="10"/>
      <c r="ES330" s="10"/>
      <c r="ET330" s="10"/>
      <c r="EU330" s="10"/>
      <c r="EV330" s="10"/>
      <c r="EW330" s="10"/>
      <c r="EX330" s="10"/>
      <c r="EY330" s="10"/>
      <c r="EZ330" s="10"/>
      <c r="FA330" s="10"/>
      <c r="FB330" s="10"/>
      <c r="FC330" s="10"/>
      <c r="FD330" s="10"/>
      <c r="FE330" s="10"/>
      <c r="FF330" s="10"/>
      <c r="FG330" s="10"/>
      <c r="FH330" s="10"/>
      <c r="FI330" s="10"/>
      <c r="FJ330" s="10"/>
      <c r="FK330" s="10"/>
      <c r="FL330" s="10"/>
      <c r="FM330" s="10"/>
      <c r="FN330" s="10"/>
      <c r="FO330" s="10"/>
      <c r="FP330" s="10"/>
      <c r="FQ330" s="10"/>
      <c r="FR330" s="10"/>
      <c r="FS330" s="10"/>
      <c r="FT330" s="10"/>
      <c r="FU330" s="10"/>
      <c r="FV330" s="10"/>
      <c r="FW330" s="10"/>
      <c r="FX330" s="10"/>
      <c r="FY330" s="10"/>
      <c r="FZ330" s="10"/>
      <c r="GA330" s="10"/>
      <c r="GB330" s="10"/>
      <c r="GC330" s="10"/>
      <c r="GD330" s="10"/>
      <c r="GE330" s="10"/>
      <c r="GF330" s="10"/>
      <c r="GG330" s="10"/>
      <c r="GH330" s="10"/>
      <c r="GI330" s="10"/>
      <c r="GJ330" s="10"/>
      <c r="GK330" s="10"/>
      <c r="GL330" s="10"/>
      <c r="GM330" s="10"/>
      <c r="GN330" s="10"/>
      <c r="GO330" s="10"/>
      <c r="GP330" s="10"/>
      <c r="GQ330" s="10"/>
      <c r="GR330" s="10"/>
      <c r="GS330" s="10"/>
      <c r="GT330" s="10"/>
      <c r="GU330" s="10"/>
      <c r="GV330" s="10"/>
      <c r="GW330" s="10"/>
      <c r="GX330" s="10"/>
      <c r="GY330" s="10"/>
      <c r="GZ330" s="10"/>
      <c r="HA330" s="10"/>
      <c r="HB330" s="10"/>
      <c r="HC330" s="10"/>
      <c r="HD330" s="10"/>
      <c r="HE330" s="10"/>
      <c r="HF330" s="10"/>
      <c r="HG330" s="10"/>
      <c r="HH330" s="10"/>
      <c r="HI330" s="10"/>
      <c r="HJ330" s="10"/>
      <c r="HK330" s="10"/>
      <c r="HL330" s="10"/>
      <c r="HM330" s="10"/>
      <c r="HN330" s="10"/>
      <c r="HO330" s="10"/>
      <c r="HP330" s="10"/>
      <c r="HQ330" s="10"/>
      <c r="HR330" s="10"/>
      <c r="HS330" s="10"/>
      <c r="HT330" s="10"/>
      <c r="HU330" s="10"/>
      <c r="HV330" s="10"/>
      <c r="HW330" s="10"/>
      <c r="HX330" s="10"/>
      <c r="HY330" s="10"/>
      <c r="HZ330" s="10"/>
      <c r="IA330" s="10"/>
      <c r="IB330" s="10"/>
      <c r="IC330" s="10"/>
      <c r="ID330" s="10"/>
    </row>
    <row r="331" spans="1:238" s="8" customFormat="1" ht="26.25" customHeight="1" x14ac:dyDescent="0.25">
      <c r="A331" s="7"/>
      <c r="B331" s="375"/>
      <c r="C331" s="375"/>
      <c r="D331" s="375"/>
      <c r="E331" s="375"/>
      <c r="F331" s="375"/>
      <c r="G331" s="375"/>
      <c r="H331" s="375"/>
      <c r="I331" s="384"/>
      <c r="J331" s="375"/>
      <c r="K331" s="375"/>
      <c r="L331" s="375"/>
      <c r="M331" s="375"/>
      <c r="N331" s="385"/>
      <c r="O331" s="378"/>
      <c r="P331" s="375"/>
      <c r="Q331" s="375"/>
      <c r="R331" s="375"/>
      <c r="S331" s="375"/>
      <c r="T331" s="375"/>
      <c r="U331" s="398" t="s">
        <v>873</v>
      </c>
      <c r="V331" s="375"/>
      <c r="W331" s="375"/>
      <c r="X331" s="375"/>
      <c r="Y331" s="375"/>
      <c r="Z331" s="375"/>
      <c r="AA331" s="375"/>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c r="DQ331" s="11"/>
      <c r="DR331" s="11"/>
      <c r="DS331" s="11"/>
      <c r="DT331" s="11"/>
      <c r="DU331" s="11"/>
      <c r="DV331" s="11"/>
      <c r="DW331" s="11"/>
      <c r="DX331" s="11"/>
      <c r="DY331" s="11"/>
      <c r="DZ331" s="11"/>
      <c r="EA331" s="11"/>
      <c r="EB331" s="11"/>
      <c r="EC331" s="11"/>
      <c r="ED331" s="11"/>
      <c r="EE331" s="11"/>
      <c r="EF331" s="11"/>
      <c r="EG331" s="11"/>
      <c r="EH331" s="11"/>
      <c r="EI331" s="11"/>
      <c r="EJ331" s="11"/>
      <c r="EK331" s="11"/>
      <c r="EL331" s="11"/>
      <c r="EM331" s="11"/>
      <c r="EN331" s="11"/>
      <c r="EO331" s="11"/>
      <c r="EP331" s="11"/>
      <c r="EQ331" s="11"/>
      <c r="ER331" s="11"/>
      <c r="ES331" s="11"/>
      <c r="ET331" s="11"/>
      <c r="EU331" s="11"/>
      <c r="EV331" s="11"/>
      <c r="EW331" s="11"/>
      <c r="EX331" s="11"/>
      <c r="EY331" s="11"/>
      <c r="EZ331" s="11"/>
      <c r="FA331" s="11"/>
      <c r="FB331" s="11"/>
      <c r="FC331" s="11"/>
      <c r="FD331" s="11"/>
      <c r="FE331" s="11"/>
      <c r="FF331" s="11"/>
      <c r="FG331" s="11"/>
      <c r="FH331" s="11"/>
      <c r="FI331" s="11"/>
      <c r="FJ331" s="11"/>
      <c r="FK331" s="11"/>
      <c r="FL331" s="11"/>
      <c r="FM331" s="11"/>
      <c r="FN331" s="11"/>
      <c r="FO331" s="11"/>
      <c r="FP331" s="11"/>
      <c r="FQ331" s="11"/>
      <c r="FR331" s="11"/>
      <c r="FS331" s="11"/>
      <c r="FT331" s="11"/>
      <c r="FU331" s="11"/>
      <c r="FV331" s="11"/>
      <c r="FW331" s="11"/>
      <c r="FX331" s="11"/>
      <c r="FY331" s="11"/>
      <c r="FZ331" s="11"/>
      <c r="GA331" s="11"/>
      <c r="GB331" s="11"/>
      <c r="GC331" s="11"/>
      <c r="GD331" s="11"/>
      <c r="GE331" s="11"/>
      <c r="GF331" s="11"/>
      <c r="GG331" s="11"/>
      <c r="GH331" s="11"/>
      <c r="GI331" s="11"/>
      <c r="GJ331" s="11"/>
      <c r="GK331" s="11"/>
      <c r="GL331" s="11"/>
      <c r="GM331" s="11"/>
      <c r="GN331" s="11"/>
      <c r="GO331" s="11"/>
      <c r="GP331" s="11"/>
      <c r="GQ331" s="11"/>
      <c r="GR331" s="11"/>
      <c r="GS331" s="11"/>
      <c r="GT331" s="11"/>
      <c r="GU331" s="11"/>
      <c r="GV331" s="11"/>
      <c r="GW331" s="11"/>
      <c r="GX331" s="11"/>
      <c r="GY331" s="11"/>
      <c r="GZ331" s="11"/>
      <c r="HA331" s="11"/>
      <c r="HB331" s="11"/>
      <c r="HC331" s="11"/>
      <c r="HD331" s="11"/>
      <c r="HE331" s="11"/>
      <c r="HF331" s="11"/>
      <c r="HG331" s="11"/>
      <c r="HH331" s="11"/>
      <c r="HI331" s="11"/>
      <c r="HJ331" s="11"/>
      <c r="HK331" s="11"/>
      <c r="HL331" s="11"/>
      <c r="HM331" s="11"/>
      <c r="HN331" s="11"/>
      <c r="HO331" s="11"/>
      <c r="HP331" s="11"/>
      <c r="HQ331" s="11"/>
      <c r="HR331" s="11"/>
      <c r="HS331" s="11"/>
      <c r="HT331" s="11"/>
      <c r="HU331" s="11"/>
      <c r="HV331" s="11"/>
      <c r="HW331" s="11"/>
      <c r="HX331" s="11"/>
      <c r="HY331" s="11"/>
      <c r="HZ331" s="11"/>
      <c r="IA331" s="11"/>
      <c r="IB331" s="11"/>
      <c r="IC331" s="11"/>
      <c r="ID331" s="11"/>
    </row>
    <row r="332" spans="1:238" s="8" customFormat="1" ht="24.6" x14ac:dyDescent="0.25">
      <c r="A332" s="7"/>
      <c r="B332" s="386"/>
      <c r="C332" s="386"/>
      <c r="D332" s="386"/>
      <c r="E332" s="386"/>
      <c r="F332" s="386"/>
      <c r="G332" s="386"/>
      <c r="H332" s="386"/>
      <c r="I332" s="387"/>
      <c r="J332" s="397"/>
      <c r="K332" s="384"/>
      <c r="L332" s="375"/>
      <c r="M332" s="375"/>
      <c r="N332" s="375"/>
      <c r="O332" s="375"/>
      <c r="P332" s="375"/>
      <c r="Q332" s="375"/>
      <c r="R332" s="399"/>
      <c r="S332" s="375"/>
      <c r="T332" s="375"/>
      <c r="U332" s="398" t="s">
        <v>595</v>
      </c>
      <c r="V332" s="375"/>
      <c r="W332" s="375"/>
      <c r="X332" s="375"/>
      <c r="Y332" s="375"/>
      <c r="Z332" s="375"/>
      <c r="AA332" s="375"/>
    </row>
    <row r="333" spans="1:238" ht="24.6" x14ac:dyDescent="0.25">
      <c r="A333" s="7"/>
      <c r="B333" s="386"/>
      <c r="C333" s="386"/>
      <c r="D333" s="386"/>
      <c r="E333" s="386"/>
      <c r="F333" s="386"/>
      <c r="G333" s="386"/>
      <c r="H333" s="386"/>
      <c r="I333" s="388"/>
      <c r="J333" s="387"/>
      <c r="K333" s="384"/>
      <c r="L333" s="375"/>
      <c r="M333" s="375"/>
      <c r="N333" s="375"/>
      <c r="O333" s="375"/>
      <c r="P333" s="375"/>
      <c r="Q333" s="375"/>
      <c r="R333" s="375"/>
      <c r="S333" s="375"/>
      <c r="T333" s="375"/>
      <c r="U333" s="398" t="s">
        <v>9</v>
      </c>
      <c r="V333" s="375"/>
      <c r="W333" s="375"/>
      <c r="X333" s="375"/>
      <c r="Y333" s="375"/>
      <c r="Z333" s="375"/>
      <c r="AA333" s="375"/>
    </row>
    <row r="334" spans="1:238" ht="24.6" x14ac:dyDescent="0.25">
      <c r="A334" s="7"/>
      <c r="B334" s="386"/>
      <c r="C334" s="386"/>
      <c r="D334" s="386"/>
      <c r="E334" s="386"/>
      <c r="F334" s="386"/>
      <c r="G334" s="386"/>
      <c r="H334" s="386"/>
      <c r="I334" s="388"/>
      <c r="J334" s="388"/>
      <c r="K334" s="389"/>
      <c r="L334" s="389"/>
      <c r="M334" s="376"/>
      <c r="N334" s="376"/>
      <c r="O334" s="376"/>
      <c r="P334" s="376"/>
      <c r="Q334" s="376"/>
      <c r="R334" s="376"/>
      <c r="S334" s="376"/>
      <c r="T334" s="380"/>
      <c r="U334" s="379"/>
      <c r="V334" s="380"/>
      <c r="W334" s="376"/>
      <c r="X334" s="376"/>
      <c r="Y334" s="376"/>
      <c r="Z334" s="376"/>
      <c r="AA334" s="376"/>
    </row>
    <row r="335" spans="1:238" ht="24.6" x14ac:dyDescent="0.25">
      <c r="A335" s="7"/>
      <c r="B335" s="390"/>
      <c r="C335" s="390"/>
      <c r="D335" s="390"/>
      <c r="E335" s="390"/>
      <c r="F335" s="390"/>
      <c r="G335" s="390"/>
      <c r="H335" s="390"/>
      <c r="I335" s="389"/>
      <c r="J335" s="391"/>
      <c r="K335" s="389"/>
      <c r="L335" s="392"/>
      <c r="M335" s="389"/>
      <c r="N335" s="376"/>
      <c r="O335" s="376"/>
      <c r="P335" s="376"/>
      <c r="Q335" s="376"/>
      <c r="R335" s="376"/>
      <c r="S335" s="376"/>
      <c r="T335" s="380"/>
      <c r="U335" s="379"/>
      <c r="V335" s="380"/>
      <c r="W335" s="376"/>
      <c r="X335" s="376"/>
      <c r="Y335" s="376"/>
      <c r="Z335" s="376"/>
      <c r="AA335" s="376"/>
    </row>
    <row r="336" spans="1:238" ht="24.6" x14ac:dyDescent="0.25">
      <c r="A336" s="7"/>
      <c r="B336" s="390"/>
      <c r="C336" s="390"/>
      <c r="D336" s="390"/>
      <c r="E336" s="390"/>
      <c r="F336" s="390"/>
      <c r="G336" s="390"/>
      <c r="H336" s="390"/>
      <c r="I336" s="389"/>
      <c r="J336" s="391"/>
      <c r="K336" s="389"/>
      <c r="L336" s="376"/>
      <c r="M336" s="376"/>
      <c r="N336" s="376"/>
      <c r="O336" s="376"/>
      <c r="P336" s="376"/>
      <c r="Q336" s="376"/>
      <c r="R336" s="376"/>
      <c r="S336" s="376"/>
      <c r="T336" s="380"/>
      <c r="U336" s="379"/>
      <c r="V336" s="380"/>
      <c r="W336" s="376"/>
      <c r="X336" s="376"/>
      <c r="Y336" s="376"/>
      <c r="Z336" s="376"/>
      <c r="AA336" s="376"/>
    </row>
    <row r="337" spans="1:27" ht="24.6" x14ac:dyDescent="0.25">
      <c r="A337" s="8"/>
      <c r="B337" s="393"/>
      <c r="C337" s="393"/>
      <c r="D337" s="393"/>
      <c r="E337" s="393"/>
      <c r="F337" s="393"/>
      <c r="G337" s="393"/>
      <c r="H337" s="393"/>
      <c r="I337" s="384"/>
      <c r="J337" s="394"/>
      <c r="K337" s="394"/>
      <c r="L337" s="375"/>
      <c r="M337" s="377"/>
      <c r="N337" s="395"/>
      <c r="O337" s="377"/>
      <c r="P337" s="377"/>
      <c r="Q337" s="377"/>
      <c r="R337" s="377"/>
      <c r="S337" s="377"/>
      <c r="T337" s="377"/>
      <c r="U337" s="400" t="s">
        <v>871</v>
      </c>
      <c r="V337" s="377"/>
      <c r="W337" s="377"/>
      <c r="X337" s="377"/>
      <c r="Y337" s="377"/>
      <c r="Z337" s="377"/>
      <c r="AA337" s="377"/>
    </row>
    <row r="338" spans="1:27" ht="24.6" x14ac:dyDescent="0.25">
      <c r="A338" s="8"/>
      <c r="B338" s="375"/>
      <c r="C338" s="375"/>
      <c r="D338" s="375"/>
      <c r="E338" s="375"/>
      <c r="F338" s="375"/>
      <c r="G338" s="375"/>
      <c r="H338" s="375"/>
      <c r="I338" s="384"/>
      <c r="J338" s="384"/>
      <c r="K338" s="396"/>
      <c r="L338" s="375"/>
      <c r="M338" s="375"/>
      <c r="N338" s="375"/>
      <c r="O338" s="375"/>
      <c r="P338" s="375"/>
      <c r="Q338" s="375"/>
      <c r="R338" s="375"/>
      <c r="S338" s="375"/>
      <c r="T338" s="375"/>
      <c r="U338" s="398" t="s">
        <v>872</v>
      </c>
      <c r="V338" s="375"/>
      <c r="W338" s="375"/>
      <c r="X338" s="375"/>
      <c r="Y338" s="375"/>
      <c r="Z338" s="375"/>
      <c r="AA338" s="375"/>
    </row>
  </sheetData>
  <mergeCells count="27">
    <mergeCell ref="S8:V8"/>
    <mergeCell ref="A1:AA1"/>
    <mergeCell ref="A2:AA2"/>
    <mergeCell ref="A3:AA3"/>
    <mergeCell ref="A4:AA4"/>
    <mergeCell ref="A8:A10"/>
    <mergeCell ref="B8:I8"/>
    <mergeCell ref="J8:J10"/>
    <mergeCell ref="K8:K10"/>
    <mergeCell ref="L8:L10"/>
    <mergeCell ref="M8:M10"/>
    <mergeCell ref="B329:N329"/>
    <mergeCell ref="W8:W10"/>
    <mergeCell ref="X8:Z8"/>
    <mergeCell ref="AA8:AA10"/>
    <mergeCell ref="B9:H10"/>
    <mergeCell ref="I9:I10"/>
    <mergeCell ref="S9:T9"/>
    <mergeCell ref="U9:V9"/>
    <mergeCell ref="X9:X10"/>
    <mergeCell ref="Y9:Y10"/>
    <mergeCell ref="Z9:Z10"/>
    <mergeCell ref="N8:N9"/>
    <mergeCell ref="O8:O9"/>
    <mergeCell ref="P8:P9"/>
    <mergeCell ref="Q8:Q9"/>
    <mergeCell ref="R8:R9"/>
  </mergeCells>
  <printOptions horizontalCentered="1"/>
  <pageMargins left="0" right="0" top="0.39370078740157483" bottom="0.39370078740157483" header="0" footer="0"/>
  <pageSetup paperSize="154" scale="47" fitToHeight="0" orientation="landscape" r:id="rId1"/>
  <headerFooter alignWithMargins="0"/>
  <rowBreaks count="2" manualBreakCount="2">
    <brk id="90" max="26" man="1"/>
    <brk id="318" max="2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9C211-30D4-438F-851F-C21445708434}">
  <sheetPr>
    <tabColor rgb="FFFFFF99"/>
    <pageSetUpPr fitToPage="1"/>
  </sheetPr>
  <dimension ref="A1:ID555"/>
  <sheetViews>
    <sheetView tabSelected="1" view="pageBreakPreview" zoomScale="63" zoomScaleSheetLayoutView="70" workbookViewId="0">
      <pane ySplit="10" topLeftCell="A527" activePane="bottomLeft" state="frozen"/>
      <selection pane="bottomLeft" activeCell="R8" sqref="R8:R9"/>
    </sheetView>
  </sheetViews>
  <sheetFormatPr defaultColWidth="9.109375" defaultRowHeight="13.8" x14ac:dyDescent="0.25"/>
  <cols>
    <col min="1" max="1" width="6" style="1" customWidth="1"/>
    <col min="2" max="2" width="9" style="3" customWidth="1"/>
    <col min="3" max="3" width="4.33203125" style="3" customWidth="1"/>
    <col min="4" max="4" width="3.88671875" style="3" customWidth="1"/>
    <col min="5" max="5" width="2.88671875" style="3" customWidth="1"/>
    <col min="6" max="6" width="4.109375" style="3" customWidth="1"/>
    <col min="7" max="7" width="3.5546875" style="3" customWidth="1"/>
    <col min="8" max="8" width="4.33203125" style="3" customWidth="1"/>
    <col min="9" max="9" width="25" style="1" customWidth="1"/>
    <col min="10" max="10" width="16.109375" style="1" customWidth="1"/>
    <col min="11" max="11" width="13" style="1" bestFit="1" customWidth="1"/>
    <col min="12" max="12" width="12.44140625" style="1" customWidth="1"/>
    <col min="13" max="13" width="13.44140625" style="1" customWidth="1"/>
    <col min="14" max="14" width="20.109375" style="1" customWidth="1"/>
    <col min="15" max="15" width="24.5546875" style="1" customWidth="1"/>
    <col min="16" max="16" width="12.109375" style="1" customWidth="1"/>
    <col min="17" max="17" width="22.88671875" style="1" customWidth="1"/>
    <col min="18" max="18" width="18" style="1" customWidth="1"/>
    <col min="19" max="19" width="16.44140625" style="1" customWidth="1"/>
    <col min="20" max="20" width="27.44140625" style="1" customWidth="1"/>
    <col min="21" max="21" width="17.6640625" style="1" customWidth="1"/>
    <col min="22" max="22" width="21.33203125" style="1" customWidth="1"/>
    <col min="23" max="23" width="20.33203125" style="1" bestFit="1" customWidth="1"/>
    <col min="24" max="24" width="16" style="1" customWidth="1"/>
    <col min="25" max="25" width="15" style="1" customWidth="1"/>
    <col min="26" max="26" width="19.88671875" style="1" customWidth="1"/>
    <col min="27" max="27" width="17.5546875" style="1" customWidth="1"/>
    <col min="28" max="28" width="14.44140625" style="1" bestFit="1" customWidth="1"/>
    <col min="29" max="29" width="17.109375" style="1" customWidth="1"/>
    <col min="30" max="16384" width="9.109375" style="1"/>
  </cols>
  <sheetData>
    <row r="1" spans="1:27" s="9" customFormat="1" ht="20.399999999999999" x14ac:dyDescent="0.25">
      <c r="A1" s="1245" t="s">
        <v>516</v>
      </c>
      <c r="B1" s="1245"/>
      <c r="C1" s="1245"/>
      <c r="D1" s="1245"/>
      <c r="E1" s="1245"/>
      <c r="F1" s="1245"/>
      <c r="G1" s="1245"/>
      <c r="H1" s="1245"/>
      <c r="I1" s="1245"/>
      <c r="J1" s="1245"/>
      <c r="K1" s="1245"/>
      <c r="L1" s="1245"/>
      <c r="M1" s="1245"/>
      <c r="N1" s="1245"/>
      <c r="O1" s="1245"/>
      <c r="P1" s="1245"/>
      <c r="Q1" s="1245"/>
      <c r="R1" s="1245"/>
      <c r="S1" s="1245"/>
      <c r="T1" s="1245"/>
      <c r="U1" s="1245"/>
      <c r="V1" s="1245"/>
      <c r="W1" s="1245"/>
      <c r="X1" s="1245"/>
      <c r="Y1" s="1245"/>
      <c r="Z1" s="1245"/>
      <c r="AA1" s="1245"/>
    </row>
    <row r="2" spans="1:27" s="9" customFormat="1" ht="20.399999999999999" x14ac:dyDescent="0.25">
      <c r="A2" s="1246" t="s">
        <v>489</v>
      </c>
      <c r="B2" s="1246"/>
      <c r="C2" s="1246"/>
      <c r="D2" s="1246"/>
      <c r="E2" s="1246"/>
      <c r="F2" s="1246"/>
      <c r="G2" s="1246"/>
      <c r="H2" s="1246"/>
      <c r="I2" s="1246"/>
      <c r="J2" s="1246"/>
      <c r="K2" s="1246"/>
      <c r="L2" s="1246"/>
      <c r="M2" s="1246"/>
      <c r="N2" s="1246"/>
      <c r="O2" s="1246"/>
      <c r="P2" s="1246"/>
      <c r="Q2" s="1246"/>
      <c r="R2" s="1246"/>
      <c r="S2" s="1246"/>
      <c r="T2" s="1246"/>
      <c r="U2" s="1246"/>
      <c r="V2" s="1246"/>
      <c r="W2" s="1246"/>
      <c r="X2" s="1246"/>
      <c r="Y2" s="1246"/>
      <c r="Z2" s="1246"/>
      <c r="AA2" s="1246"/>
    </row>
    <row r="3" spans="1:27" s="9" customFormat="1" ht="20.399999999999999" x14ac:dyDescent="0.25">
      <c r="A3" s="1247" t="s">
        <v>521</v>
      </c>
      <c r="B3" s="1247"/>
      <c r="C3" s="1247"/>
      <c r="D3" s="1247"/>
      <c r="E3" s="1247"/>
      <c r="F3" s="1247"/>
      <c r="G3" s="1247"/>
      <c r="H3" s="1247"/>
      <c r="I3" s="1247"/>
      <c r="J3" s="1247"/>
      <c r="K3" s="1247"/>
      <c r="L3" s="1247"/>
      <c r="M3" s="1247"/>
      <c r="N3" s="1247"/>
      <c r="O3" s="1247"/>
      <c r="P3" s="1247"/>
      <c r="Q3" s="1247"/>
      <c r="R3" s="1247"/>
      <c r="S3" s="1247"/>
      <c r="T3" s="1247"/>
      <c r="U3" s="1247"/>
      <c r="V3" s="1247"/>
      <c r="W3" s="1247"/>
      <c r="X3" s="1247"/>
      <c r="Y3" s="1247"/>
      <c r="Z3" s="1247"/>
      <c r="AA3" s="1247"/>
    </row>
    <row r="4" spans="1:27" s="372" customFormat="1" ht="24.6" x14ac:dyDescent="0.4">
      <c r="A4" s="1247" t="s">
        <v>875</v>
      </c>
      <c r="B4" s="1247"/>
      <c r="C4" s="1247"/>
      <c r="D4" s="1247"/>
      <c r="E4" s="1247"/>
      <c r="F4" s="1247"/>
      <c r="G4" s="1247"/>
      <c r="H4" s="1247"/>
      <c r="I4" s="1247"/>
      <c r="J4" s="1247"/>
      <c r="K4" s="1247"/>
      <c r="L4" s="1247"/>
      <c r="M4" s="1247"/>
      <c r="N4" s="1247"/>
      <c r="O4" s="1247"/>
      <c r="P4" s="1247"/>
      <c r="Q4" s="1247"/>
      <c r="R4" s="1247"/>
      <c r="S4" s="1247"/>
      <c r="T4" s="1247"/>
      <c r="U4" s="1247"/>
      <c r="V4" s="1247"/>
      <c r="W4" s="1247"/>
      <c r="X4" s="1247"/>
      <c r="Y4" s="1247"/>
      <c r="Z4" s="1247"/>
      <c r="AA4" s="1247"/>
    </row>
    <row r="5" spans="1:27" s="372" customFormat="1" ht="24.6" x14ac:dyDescent="0.4">
      <c r="A5" s="603" t="s">
        <v>490</v>
      </c>
      <c r="B5" s="604"/>
      <c r="C5" s="604"/>
      <c r="D5" s="604"/>
      <c r="E5" s="604"/>
      <c r="F5" s="604"/>
      <c r="G5" s="604"/>
      <c r="H5" s="604"/>
      <c r="I5" s="605" t="s">
        <v>491</v>
      </c>
      <c r="J5" s="606"/>
      <c r="K5" s="373"/>
      <c r="L5" s="373"/>
      <c r="M5" s="373"/>
      <c r="N5" s="373"/>
      <c r="O5" s="373"/>
      <c r="P5" s="373"/>
      <c r="Q5" s="373"/>
      <c r="R5" s="373"/>
      <c r="S5" s="373"/>
      <c r="T5" s="373"/>
      <c r="U5" s="373"/>
      <c r="V5" s="373"/>
      <c r="W5" s="373"/>
      <c r="X5" s="373"/>
      <c r="Y5" s="373"/>
      <c r="Z5" s="373"/>
      <c r="AA5" s="374"/>
    </row>
    <row r="6" spans="1:27" ht="24.6" x14ac:dyDescent="0.4">
      <c r="A6" s="603" t="s">
        <v>492</v>
      </c>
      <c r="B6" s="604"/>
      <c r="C6" s="604"/>
      <c r="D6" s="604"/>
      <c r="E6" s="604"/>
      <c r="F6" s="604"/>
      <c r="G6" s="604"/>
      <c r="H6" s="604"/>
      <c r="I6" s="605" t="s">
        <v>493</v>
      </c>
      <c r="J6" s="606"/>
      <c r="K6" s="373"/>
      <c r="L6" s="373"/>
      <c r="M6" s="373"/>
      <c r="N6" s="373"/>
      <c r="O6" s="373"/>
      <c r="P6" s="373"/>
      <c r="Q6" s="373"/>
      <c r="R6" s="373"/>
      <c r="S6" s="373"/>
      <c r="T6" s="373"/>
      <c r="U6" s="373"/>
      <c r="V6" s="373"/>
      <c r="W6" s="373"/>
      <c r="X6" s="373"/>
      <c r="Y6" s="373"/>
      <c r="Z6" s="373"/>
      <c r="AA6" s="374"/>
    </row>
    <row r="7" spans="1:27" s="4" customFormat="1" ht="17.399999999999999" x14ac:dyDescent="0.3">
      <c r="A7" s="1"/>
      <c r="B7" s="3"/>
      <c r="C7" s="3"/>
      <c r="D7" s="3"/>
      <c r="E7" s="3"/>
      <c r="F7" s="3"/>
      <c r="G7" s="3"/>
      <c r="H7" s="3"/>
      <c r="I7" s="1"/>
      <c r="J7" s="1"/>
      <c r="K7" s="1"/>
      <c r="L7" s="1"/>
      <c r="M7" s="1"/>
      <c r="N7" s="1"/>
      <c r="O7" s="1"/>
      <c r="P7" s="1"/>
      <c r="Q7" s="673"/>
      <c r="R7" s="1"/>
      <c r="S7" s="1"/>
      <c r="T7" s="1"/>
      <c r="U7" s="1"/>
      <c r="V7" s="1"/>
      <c r="W7" s="1"/>
      <c r="X7" s="1"/>
      <c r="Y7" s="1"/>
      <c r="Z7" s="1"/>
      <c r="AA7" s="1"/>
    </row>
    <row r="8" spans="1:27" s="5" customFormat="1" ht="46.2" customHeight="1" x14ac:dyDescent="0.3">
      <c r="A8" s="1237" t="s">
        <v>0</v>
      </c>
      <c r="B8" s="1235" t="s">
        <v>494</v>
      </c>
      <c r="C8" s="1249"/>
      <c r="D8" s="1249"/>
      <c r="E8" s="1249"/>
      <c r="F8" s="1249"/>
      <c r="G8" s="1249"/>
      <c r="H8" s="1249"/>
      <c r="I8" s="1250"/>
      <c r="J8" s="1237" t="s">
        <v>495</v>
      </c>
      <c r="K8" s="1237" t="s">
        <v>744</v>
      </c>
      <c r="L8" s="1237" t="s">
        <v>1</v>
      </c>
      <c r="M8" s="1237" t="s">
        <v>496</v>
      </c>
      <c r="N8" s="1239" t="s">
        <v>13</v>
      </c>
      <c r="O8" s="1239" t="s">
        <v>497</v>
      </c>
      <c r="P8" s="1239" t="s">
        <v>498</v>
      </c>
      <c r="Q8" s="1239" t="s">
        <v>499</v>
      </c>
      <c r="R8" s="1239" t="s">
        <v>500</v>
      </c>
      <c r="S8" s="1241" t="s">
        <v>501</v>
      </c>
      <c r="T8" s="1242"/>
      <c r="U8" s="1242"/>
      <c r="V8" s="1243"/>
      <c r="W8" s="1235" t="s">
        <v>502</v>
      </c>
      <c r="X8" s="1241" t="s">
        <v>503</v>
      </c>
      <c r="Y8" s="1242"/>
      <c r="Z8" s="1243"/>
      <c r="AA8" s="1237" t="s">
        <v>15</v>
      </c>
    </row>
    <row r="9" spans="1:27" s="5" customFormat="1" ht="33" customHeight="1" x14ac:dyDescent="0.3">
      <c r="A9" s="1248"/>
      <c r="B9" s="1274" t="s">
        <v>504</v>
      </c>
      <c r="C9" s="1275"/>
      <c r="D9" s="1275"/>
      <c r="E9" s="1275"/>
      <c r="F9" s="1275"/>
      <c r="G9" s="1275"/>
      <c r="H9" s="1276"/>
      <c r="I9" s="1237" t="s">
        <v>14</v>
      </c>
      <c r="J9" s="1248"/>
      <c r="K9" s="1248"/>
      <c r="L9" s="1248"/>
      <c r="M9" s="1248"/>
      <c r="N9" s="1240"/>
      <c r="O9" s="1240"/>
      <c r="P9" s="1240"/>
      <c r="Q9" s="1240"/>
      <c r="R9" s="1240"/>
      <c r="S9" s="1241" t="s">
        <v>23</v>
      </c>
      <c r="T9" s="1243"/>
      <c r="U9" s="1241" t="s">
        <v>505</v>
      </c>
      <c r="V9" s="1243"/>
      <c r="W9" s="1244"/>
      <c r="X9" s="1235" t="s">
        <v>506</v>
      </c>
      <c r="Y9" s="1237" t="s">
        <v>507</v>
      </c>
      <c r="Z9" s="1237" t="s">
        <v>0</v>
      </c>
      <c r="AA9" s="1248"/>
    </row>
    <row r="10" spans="1:27" s="6" customFormat="1" ht="45.6" customHeight="1" x14ac:dyDescent="0.25">
      <c r="A10" s="1238"/>
      <c r="B10" s="1236"/>
      <c r="C10" s="1277"/>
      <c r="D10" s="1277"/>
      <c r="E10" s="1277"/>
      <c r="F10" s="1277"/>
      <c r="G10" s="1277"/>
      <c r="H10" s="1278"/>
      <c r="I10" s="1238"/>
      <c r="J10" s="1238"/>
      <c r="K10" s="1238"/>
      <c r="L10" s="1238"/>
      <c r="M10" s="1238"/>
      <c r="N10" s="601" t="s">
        <v>508</v>
      </c>
      <c r="O10" s="601" t="s">
        <v>508</v>
      </c>
      <c r="P10" s="601" t="s">
        <v>508</v>
      </c>
      <c r="Q10" s="601" t="s">
        <v>508</v>
      </c>
      <c r="R10" s="601" t="s">
        <v>508</v>
      </c>
      <c r="S10" s="602" t="s">
        <v>509</v>
      </c>
      <c r="T10" s="602" t="s">
        <v>510</v>
      </c>
      <c r="U10" s="602" t="s">
        <v>511</v>
      </c>
      <c r="V10" s="602" t="s">
        <v>512</v>
      </c>
      <c r="W10" s="1236"/>
      <c r="X10" s="1236"/>
      <c r="Y10" s="1238"/>
      <c r="Z10" s="1238"/>
      <c r="AA10" s="1238"/>
    </row>
    <row r="11" spans="1:27" s="2" customFormat="1" ht="22.95" customHeight="1" x14ac:dyDescent="0.25">
      <c r="A11" s="382">
        <v>1</v>
      </c>
      <c r="B11" s="382">
        <v>2</v>
      </c>
      <c r="C11" s="382"/>
      <c r="D11" s="382"/>
      <c r="E11" s="382"/>
      <c r="F11" s="382"/>
      <c r="G11" s="382"/>
      <c r="H11" s="382"/>
      <c r="I11" s="382">
        <v>3</v>
      </c>
      <c r="J11" s="382">
        <v>4</v>
      </c>
      <c r="K11" s="382">
        <v>5</v>
      </c>
      <c r="L11" s="382">
        <v>6</v>
      </c>
      <c r="M11" s="382">
        <v>7</v>
      </c>
      <c r="N11" s="382">
        <v>8</v>
      </c>
      <c r="O11" s="382" t="s">
        <v>513</v>
      </c>
      <c r="P11" s="382">
        <v>10</v>
      </c>
      <c r="Q11" s="382" t="s">
        <v>514</v>
      </c>
      <c r="R11" s="382" t="s">
        <v>515</v>
      </c>
      <c r="S11" s="382">
        <v>13</v>
      </c>
      <c r="T11" s="382">
        <v>14</v>
      </c>
      <c r="U11" s="382">
        <v>15</v>
      </c>
      <c r="V11" s="382">
        <v>16</v>
      </c>
      <c r="W11" s="382">
        <v>17</v>
      </c>
      <c r="X11" s="382">
        <v>18</v>
      </c>
      <c r="Y11" s="382">
        <v>19</v>
      </c>
      <c r="Z11" s="382">
        <v>20</v>
      </c>
      <c r="AA11" s="382">
        <v>21</v>
      </c>
    </row>
    <row r="12" spans="1:27" s="2" customFormat="1" ht="22.95" customHeight="1" x14ac:dyDescent="0.25">
      <c r="A12" s="488"/>
      <c r="B12" s="488">
        <v>1</v>
      </c>
      <c r="C12" s="488"/>
      <c r="D12" s="488"/>
      <c r="E12" s="488"/>
      <c r="F12" s="488"/>
      <c r="G12" s="488"/>
      <c r="H12" s="488"/>
      <c r="I12" s="489" t="s">
        <v>620</v>
      </c>
      <c r="J12" s="488"/>
      <c r="K12" s="488"/>
      <c r="L12" s="488"/>
      <c r="M12" s="488"/>
      <c r="N12" s="488"/>
      <c r="O12" s="490"/>
      <c r="P12" s="490"/>
      <c r="Q12" s="490"/>
      <c r="R12" s="490"/>
      <c r="S12" s="490"/>
      <c r="T12" s="490"/>
      <c r="U12" s="490"/>
      <c r="V12" s="490"/>
      <c r="W12" s="491"/>
      <c r="X12" s="488"/>
      <c r="Y12" s="490"/>
      <c r="Z12" s="490"/>
      <c r="AA12" s="488"/>
    </row>
    <row r="13" spans="1:27" s="2" customFormat="1" x14ac:dyDescent="0.25">
      <c r="A13" s="492"/>
      <c r="B13" s="417">
        <v>1</v>
      </c>
      <c r="C13" s="417">
        <v>1</v>
      </c>
      <c r="D13" s="493"/>
      <c r="E13" s="493"/>
      <c r="F13" s="493"/>
      <c r="G13" s="493"/>
      <c r="H13" s="493"/>
      <c r="I13" s="494" t="s">
        <v>607</v>
      </c>
      <c r="J13" s="495"/>
      <c r="K13" s="496"/>
      <c r="L13" s="628">
        <f>L14</f>
        <v>2555</v>
      </c>
      <c r="M13" s="449"/>
      <c r="N13" s="449"/>
      <c r="O13" s="436">
        <f>O14</f>
        <v>182859200</v>
      </c>
      <c r="P13" s="436"/>
      <c r="Q13" s="436">
        <f>Q14</f>
        <v>182859200</v>
      </c>
      <c r="R13" s="436"/>
      <c r="S13" s="476"/>
      <c r="T13" s="471"/>
      <c r="U13" s="471"/>
      <c r="V13" s="471"/>
      <c r="W13" s="497"/>
      <c r="X13" s="498"/>
      <c r="Y13" s="471"/>
      <c r="Z13" s="471"/>
      <c r="AA13" s="475"/>
    </row>
    <row r="14" spans="1:27" s="2" customFormat="1" x14ac:dyDescent="0.25">
      <c r="A14" s="499"/>
      <c r="B14" s="408">
        <v>1</v>
      </c>
      <c r="C14" s="408">
        <v>1</v>
      </c>
      <c r="D14" s="408">
        <v>7</v>
      </c>
      <c r="E14" s="500"/>
      <c r="F14" s="500"/>
      <c r="G14" s="500"/>
      <c r="H14" s="500"/>
      <c r="I14" s="501" t="s">
        <v>608</v>
      </c>
      <c r="J14" s="502"/>
      <c r="K14" s="496"/>
      <c r="L14" s="628">
        <f>L15</f>
        <v>2555</v>
      </c>
      <c r="M14" s="449"/>
      <c r="N14" s="627"/>
      <c r="O14" s="436">
        <f>O15</f>
        <v>182859200</v>
      </c>
      <c r="P14" s="436"/>
      <c r="Q14" s="436">
        <f>Q15</f>
        <v>182859200</v>
      </c>
      <c r="R14" s="436"/>
      <c r="S14" s="476"/>
      <c r="T14" s="471"/>
      <c r="U14" s="471"/>
      <c r="V14" s="471"/>
      <c r="W14" s="497"/>
      <c r="X14" s="498"/>
      <c r="Y14" s="471"/>
      <c r="Z14" s="471"/>
      <c r="AA14" s="475"/>
    </row>
    <row r="15" spans="1:27" s="2" customFormat="1" ht="29.25" customHeight="1" x14ac:dyDescent="0.25">
      <c r="A15" s="521"/>
      <c r="B15" s="415">
        <v>1</v>
      </c>
      <c r="C15" s="415">
        <v>1</v>
      </c>
      <c r="D15" s="415">
        <v>7</v>
      </c>
      <c r="E15" s="416">
        <v>1</v>
      </c>
      <c r="F15" s="504"/>
      <c r="G15" s="504"/>
      <c r="H15" s="504"/>
      <c r="I15" s="505" t="s">
        <v>609</v>
      </c>
      <c r="J15" s="506"/>
      <c r="K15" s="507"/>
      <c r="L15" s="629">
        <f>L16+L71</f>
        <v>2555</v>
      </c>
      <c r="M15" s="447"/>
      <c r="N15" s="447"/>
      <c r="O15" s="446">
        <f>O16+O71</f>
        <v>182859200</v>
      </c>
      <c r="P15" s="446"/>
      <c r="Q15" s="446">
        <f>Q16+Q71</f>
        <v>182859200</v>
      </c>
      <c r="R15" s="446"/>
      <c r="S15" s="508"/>
      <c r="T15" s="509"/>
      <c r="U15" s="509"/>
      <c r="V15" s="509"/>
      <c r="W15" s="510"/>
      <c r="X15" s="511"/>
      <c r="Y15" s="509"/>
      <c r="Z15" s="509"/>
      <c r="AA15" s="511"/>
    </row>
    <row r="16" spans="1:27" s="2" customFormat="1" x14ac:dyDescent="0.25">
      <c r="A16" s="512"/>
      <c r="B16" s="418">
        <v>1</v>
      </c>
      <c r="C16" s="418">
        <v>1</v>
      </c>
      <c r="D16" s="418">
        <v>7</v>
      </c>
      <c r="E16" s="419">
        <v>1</v>
      </c>
      <c r="F16" s="419">
        <v>1</v>
      </c>
      <c r="G16" s="513"/>
      <c r="H16" s="513"/>
      <c r="I16" s="514" t="s">
        <v>610</v>
      </c>
      <c r="J16" s="515"/>
      <c r="K16" s="457"/>
      <c r="L16" s="457">
        <f>L17+L30</f>
        <v>1896</v>
      </c>
      <c r="M16" s="516"/>
      <c r="N16" s="516"/>
      <c r="O16" s="458">
        <f>O17+O30</f>
        <v>62365800</v>
      </c>
      <c r="P16" s="458"/>
      <c r="Q16" s="458">
        <f>Q17+Q30</f>
        <v>62365800</v>
      </c>
      <c r="R16" s="458"/>
      <c r="S16" s="517"/>
      <c r="T16" s="518"/>
      <c r="U16" s="518"/>
      <c r="V16" s="518"/>
      <c r="W16" s="519"/>
      <c r="X16" s="520"/>
      <c r="Y16" s="518"/>
      <c r="Z16" s="518"/>
      <c r="AA16" s="520"/>
    </row>
    <row r="17" spans="1:27" s="2" customFormat="1" ht="26.4" x14ac:dyDescent="0.25">
      <c r="A17" s="521"/>
      <c r="B17" s="415">
        <v>1</v>
      </c>
      <c r="C17" s="415">
        <v>1</v>
      </c>
      <c r="D17" s="415">
        <v>7</v>
      </c>
      <c r="E17" s="416">
        <v>1</v>
      </c>
      <c r="F17" s="416">
        <v>1</v>
      </c>
      <c r="G17" s="416">
        <v>1</v>
      </c>
      <c r="H17" s="504"/>
      <c r="I17" s="505" t="s">
        <v>611</v>
      </c>
      <c r="J17" s="506"/>
      <c r="K17" s="507"/>
      <c r="L17" s="447"/>
      <c r="M17" s="447"/>
      <c r="N17" s="447"/>
      <c r="O17" s="446">
        <f>SUM(O18:O29)</f>
        <v>5451600</v>
      </c>
      <c r="P17" s="446"/>
      <c r="Q17" s="446">
        <f>O17-P17</f>
        <v>5451600</v>
      </c>
      <c r="R17" s="446"/>
      <c r="S17" s="508"/>
      <c r="T17" s="509"/>
      <c r="U17" s="509"/>
      <c r="V17" s="509"/>
      <c r="W17" s="510"/>
      <c r="X17" s="511"/>
      <c r="Y17" s="509"/>
      <c r="Z17" s="509"/>
      <c r="AA17" s="511"/>
    </row>
    <row r="18" spans="1:27" s="2" customFormat="1" ht="39.6" x14ac:dyDescent="0.25">
      <c r="A18" s="980"/>
      <c r="B18" s="980">
        <f>IFERROR(LOOKUP(2,1/ISNUMBER(SEARCH('[96]Kode Barang'!$I$2:$I$44,I18)),'[96]Kode Barang'!$B$2:$B$44),"")</f>
        <v>1</v>
      </c>
      <c r="C18" s="980">
        <f>IFERROR(LOOKUP(2,1/ISNUMBER(SEARCH('[96]Kode Barang'!$I$2:$I$44,I18)),'[96]Kode Barang'!$C$2:$C$44),"")</f>
        <v>1</v>
      </c>
      <c r="D18" s="980">
        <f>IFERROR(LOOKUP(2,1/ISNUMBER(SEARCH('[96]Kode Barang'!$I$2:$I$44,I18)),'[96]Kode Barang'!$D$2:$D$44),"")</f>
        <v>7</v>
      </c>
      <c r="E18" s="980">
        <f>IFERROR(LOOKUP(2,1/ISNUMBER(SEARCH('[96]Kode Barang'!$I$2:$I$44,I18)),'[96]Kode Barang'!$E$2:$E$44),"")</f>
        <v>1</v>
      </c>
      <c r="F18" s="980">
        <f>IFERROR(LOOKUP(2,1/ISNUMBER(SEARCH('[96]Kode Barang'!$I$2:$I$44,I18)),'[96]Kode Barang'!$F$2:$F$44),"")</f>
        <v>1</v>
      </c>
      <c r="G18" s="980">
        <f>IFERROR(LOOKUP(2,1/ISNUMBER(SEARCH('[96]Kode Barang'!$I$2:$I$44,I18)),'[96]Kode Barang'!$G$2:$G$44),"")</f>
        <v>1</v>
      </c>
      <c r="H18" s="980">
        <f>IFERROR(LOOKUP(2,1/ISNUMBER(SEARCH('[96]Kode Barang'!$I$2:$I$44,I18)),'[96]Kode Barang'!$H$2:$H$44),"")</f>
        <v>6</v>
      </c>
      <c r="I18" s="466" t="s">
        <v>939</v>
      </c>
      <c r="J18" s="979"/>
      <c r="K18" s="448"/>
      <c r="L18" s="443">
        <v>3</v>
      </c>
      <c r="M18" s="443" t="s">
        <v>941</v>
      </c>
      <c r="N18" s="426">
        <v>551300</v>
      </c>
      <c r="O18" s="426">
        <f t="shared" ref="O18:O29" si="0">L18*N18</f>
        <v>1653900</v>
      </c>
      <c r="P18" s="426"/>
      <c r="Q18" s="426">
        <f t="shared" ref="Q18:Q29" si="1">O18+P18</f>
        <v>1653900</v>
      </c>
      <c r="R18" s="426">
        <f t="shared" ref="R18:R29" si="2">Q18/L18</f>
        <v>551300</v>
      </c>
      <c r="S18" s="444" t="s">
        <v>942</v>
      </c>
      <c r="T18" s="429" t="s">
        <v>944</v>
      </c>
      <c r="U18" s="427" t="s">
        <v>943</v>
      </c>
      <c r="V18" s="429" t="s">
        <v>945</v>
      </c>
      <c r="W18" s="482" t="s">
        <v>946</v>
      </c>
      <c r="X18" s="431" t="s">
        <v>546</v>
      </c>
      <c r="Y18" s="429" t="s">
        <v>817</v>
      </c>
      <c r="Z18" s="981" t="s">
        <v>1081</v>
      </c>
      <c r="AA18" s="431" t="s">
        <v>60</v>
      </c>
    </row>
    <row r="19" spans="1:27" s="2" customFormat="1" ht="39.6" x14ac:dyDescent="0.25">
      <c r="A19" s="978"/>
      <c r="B19" s="980">
        <f>IFERROR(LOOKUP(2,1/ISNUMBER(SEARCH('[96]Kode Barang'!$I$2:$I$44,I19)),'[96]Kode Barang'!$B$2:$B$44),"")</f>
        <v>1</v>
      </c>
      <c r="C19" s="980">
        <f>IFERROR(LOOKUP(2,1/ISNUMBER(SEARCH('[96]Kode Barang'!$I$2:$I$44,I19)),'[96]Kode Barang'!$C$2:$C$44),"")</f>
        <v>1</v>
      </c>
      <c r="D19" s="980">
        <f>IFERROR(LOOKUP(2,1/ISNUMBER(SEARCH('[96]Kode Barang'!$I$2:$I$44,I19)),'[96]Kode Barang'!$D$2:$D$44),"")</f>
        <v>7</v>
      </c>
      <c r="E19" s="980">
        <f>IFERROR(LOOKUP(2,1/ISNUMBER(SEARCH('[96]Kode Barang'!$I$2:$I$44,I19)),'[96]Kode Barang'!$E$2:$E$44),"")</f>
        <v>1</v>
      </c>
      <c r="F19" s="980">
        <f>IFERROR(LOOKUP(2,1/ISNUMBER(SEARCH('[96]Kode Barang'!$I$2:$I$44,I19)),'[96]Kode Barang'!$F$2:$F$44),"")</f>
        <v>1</v>
      </c>
      <c r="G19" s="980">
        <f>IFERROR(LOOKUP(2,1/ISNUMBER(SEARCH('[96]Kode Barang'!$I$2:$I$44,I19)),'[96]Kode Barang'!$G$2:$G$44),"")</f>
        <v>1</v>
      </c>
      <c r="H19" s="980">
        <f>IFERROR(LOOKUP(2,1/ISNUMBER(SEARCH('[96]Kode Barang'!$I$2:$I$44,I19)),'[96]Kode Barang'!$H$2:$H$44),"")</f>
        <v>6</v>
      </c>
      <c r="I19" s="466" t="s">
        <v>948</v>
      </c>
      <c r="J19" s="979"/>
      <c r="K19" s="448"/>
      <c r="L19" s="443">
        <v>9</v>
      </c>
      <c r="M19" s="443" t="s">
        <v>941</v>
      </c>
      <c r="N19" s="640">
        <v>76700</v>
      </c>
      <c r="O19" s="426">
        <f t="shared" si="0"/>
        <v>690300</v>
      </c>
      <c r="P19" s="426"/>
      <c r="Q19" s="426">
        <f t="shared" si="1"/>
        <v>690300</v>
      </c>
      <c r="R19" s="426">
        <f t="shared" si="2"/>
        <v>76700</v>
      </c>
      <c r="S19" s="444" t="s">
        <v>942</v>
      </c>
      <c r="T19" s="429" t="s">
        <v>944</v>
      </c>
      <c r="U19" s="427" t="s">
        <v>943</v>
      </c>
      <c r="V19" s="429" t="s">
        <v>945</v>
      </c>
      <c r="W19" s="482" t="s">
        <v>946</v>
      </c>
      <c r="X19" s="431" t="s">
        <v>546</v>
      </c>
      <c r="Y19" s="429" t="s">
        <v>817</v>
      </c>
      <c r="Z19" s="981" t="s">
        <v>951</v>
      </c>
      <c r="AA19" s="431" t="s">
        <v>60</v>
      </c>
    </row>
    <row r="20" spans="1:27" s="2" customFormat="1" ht="39.6" x14ac:dyDescent="0.25">
      <c r="A20" s="978"/>
      <c r="B20" s="980">
        <f>IFERROR(LOOKUP(2,1/ISNUMBER(SEARCH('[96]Kode Barang'!$I$2:$I$44,I20)),'[96]Kode Barang'!$B$2:$B$44),"")</f>
        <v>1</v>
      </c>
      <c r="C20" s="980">
        <f>IFERROR(LOOKUP(2,1/ISNUMBER(SEARCH('[96]Kode Barang'!$I$2:$I$44,I20)),'[96]Kode Barang'!$C$2:$C$44),"")</f>
        <v>1</v>
      </c>
      <c r="D20" s="980">
        <f>IFERROR(LOOKUP(2,1/ISNUMBER(SEARCH('[96]Kode Barang'!$I$2:$I$44,I20)),'[96]Kode Barang'!$D$2:$D$44),"")</f>
        <v>7</v>
      </c>
      <c r="E20" s="980">
        <f>IFERROR(LOOKUP(2,1/ISNUMBER(SEARCH('[96]Kode Barang'!$I$2:$I$44,I20)),'[96]Kode Barang'!$E$2:$E$44),"")</f>
        <v>1</v>
      </c>
      <c r="F20" s="980">
        <f>IFERROR(LOOKUP(2,1/ISNUMBER(SEARCH('[96]Kode Barang'!$I$2:$I$44,I20)),'[96]Kode Barang'!$F$2:$F$44),"")</f>
        <v>1</v>
      </c>
      <c r="G20" s="980">
        <f>IFERROR(LOOKUP(2,1/ISNUMBER(SEARCH('[96]Kode Barang'!$I$2:$I$44,I20)),'[96]Kode Barang'!$G$2:$G$44),"")</f>
        <v>1</v>
      </c>
      <c r="H20" s="980">
        <f>IFERROR(LOOKUP(2,1/ISNUMBER(SEARCH('[96]Kode Barang'!$I$2:$I$44,I20)),'[96]Kode Barang'!$H$2:$H$44),"")</f>
        <v>6</v>
      </c>
      <c r="I20" s="466" t="s">
        <v>939</v>
      </c>
      <c r="J20" s="979"/>
      <c r="K20" s="448"/>
      <c r="L20" s="443">
        <v>1</v>
      </c>
      <c r="M20" s="443" t="s">
        <v>941</v>
      </c>
      <c r="N20" s="640">
        <v>551300</v>
      </c>
      <c r="O20" s="426">
        <f t="shared" si="0"/>
        <v>551300</v>
      </c>
      <c r="P20" s="426"/>
      <c r="Q20" s="426">
        <f t="shared" si="1"/>
        <v>551300</v>
      </c>
      <c r="R20" s="426">
        <f t="shared" si="2"/>
        <v>551300</v>
      </c>
      <c r="S20" s="444" t="s">
        <v>942</v>
      </c>
      <c r="T20" s="429" t="s">
        <v>944</v>
      </c>
      <c r="U20" s="427" t="s">
        <v>943</v>
      </c>
      <c r="V20" s="429" t="s">
        <v>945</v>
      </c>
      <c r="W20" s="482" t="s">
        <v>946</v>
      </c>
      <c r="X20" s="431" t="s">
        <v>546</v>
      </c>
      <c r="Y20" s="429" t="s">
        <v>817</v>
      </c>
      <c r="Z20" s="981" t="s">
        <v>951</v>
      </c>
      <c r="AA20" s="431" t="s">
        <v>60</v>
      </c>
    </row>
    <row r="21" spans="1:27" s="2" customFormat="1" ht="39.6" x14ac:dyDescent="0.25">
      <c r="A21" s="980"/>
      <c r="B21" s="980">
        <f>IFERROR(LOOKUP(2,1/ISNUMBER(SEARCH('[96]Kode Barang'!$I$2:$I$44,I21)),'[96]Kode Barang'!$B$2:$B$44),"")</f>
        <v>1</v>
      </c>
      <c r="C21" s="980">
        <f>IFERROR(LOOKUP(2,1/ISNUMBER(SEARCH('[96]Kode Barang'!$I$2:$I$44,I21)),'[96]Kode Barang'!$C$2:$C$44),"")</f>
        <v>1</v>
      </c>
      <c r="D21" s="980">
        <f>IFERROR(LOOKUP(2,1/ISNUMBER(SEARCH('[96]Kode Barang'!$I$2:$I$44,I21)),'[96]Kode Barang'!$D$2:$D$44),"")</f>
        <v>7</v>
      </c>
      <c r="E21" s="980">
        <f>IFERROR(LOOKUP(2,1/ISNUMBER(SEARCH('[96]Kode Barang'!$I$2:$I$44,I21)),'[96]Kode Barang'!$E$2:$E$44),"")</f>
        <v>1</v>
      </c>
      <c r="F21" s="980">
        <f>IFERROR(LOOKUP(2,1/ISNUMBER(SEARCH('[96]Kode Barang'!$I$2:$I$44,I21)),'[96]Kode Barang'!$F$2:$F$44),"")</f>
        <v>1</v>
      </c>
      <c r="G21" s="980">
        <f>IFERROR(LOOKUP(2,1/ISNUMBER(SEARCH('[96]Kode Barang'!$I$2:$I$44,I21)),'[96]Kode Barang'!$G$2:$G$44),"")</f>
        <v>1</v>
      </c>
      <c r="H21" s="980">
        <f>IFERROR(LOOKUP(2,1/ISNUMBER(SEARCH('[96]Kode Barang'!$I$2:$I$44,I21)),'[96]Kode Barang'!$H$2:$H$44),"")</f>
        <v>22</v>
      </c>
      <c r="I21" s="466" t="s">
        <v>937</v>
      </c>
      <c r="J21" s="979"/>
      <c r="K21" s="448"/>
      <c r="L21" s="443">
        <v>5</v>
      </c>
      <c r="M21" s="443" t="s">
        <v>18</v>
      </c>
      <c r="N21" s="640">
        <v>28900</v>
      </c>
      <c r="O21" s="426">
        <f t="shared" si="0"/>
        <v>144500</v>
      </c>
      <c r="P21" s="426"/>
      <c r="Q21" s="426">
        <f t="shared" si="1"/>
        <v>144500</v>
      </c>
      <c r="R21" s="426">
        <f t="shared" si="2"/>
        <v>28900</v>
      </c>
      <c r="S21" s="444" t="s">
        <v>942</v>
      </c>
      <c r="T21" s="429" t="s">
        <v>944</v>
      </c>
      <c r="U21" s="427" t="s">
        <v>943</v>
      </c>
      <c r="V21" s="429" t="s">
        <v>945</v>
      </c>
      <c r="W21" s="482" t="s">
        <v>946</v>
      </c>
      <c r="X21" s="431" t="s">
        <v>546</v>
      </c>
      <c r="Y21" s="429" t="s">
        <v>817</v>
      </c>
      <c r="Z21" s="981" t="s">
        <v>951</v>
      </c>
      <c r="AA21" s="431" t="s">
        <v>60</v>
      </c>
    </row>
    <row r="22" spans="1:27" s="2" customFormat="1" ht="39.6" x14ac:dyDescent="0.25">
      <c r="A22" s="978"/>
      <c r="B22" s="980">
        <f>IFERROR(LOOKUP(2,1/ISNUMBER(SEARCH('[96]Kode Barang'!$I$2:$I$44,I22)),'[96]Kode Barang'!$B$2:$B$44),"")</f>
        <v>1</v>
      </c>
      <c r="C22" s="980">
        <f>IFERROR(LOOKUP(2,1/ISNUMBER(SEARCH('[96]Kode Barang'!$I$2:$I$44,I22)),'[96]Kode Barang'!$C$2:$C$44),"")</f>
        <v>1</v>
      </c>
      <c r="D22" s="980">
        <f>IFERROR(LOOKUP(2,1/ISNUMBER(SEARCH('[96]Kode Barang'!$I$2:$I$44,I22)),'[96]Kode Barang'!$D$2:$D$44),"")</f>
        <v>7</v>
      </c>
      <c r="E22" s="980">
        <f>IFERROR(LOOKUP(2,1/ISNUMBER(SEARCH('[96]Kode Barang'!$I$2:$I$44,I22)),'[96]Kode Barang'!$E$2:$E$44),"")</f>
        <v>1</v>
      </c>
      <c r="F22" s="980">
        <f>IFERROR(LOOKUP(2,1/ISNUMBER(SEARCH('[96]Kode Barang'!$I$2:$I$44,I22)),'[96]Kode Barang'!$F$2:$F$44),"")</f>
        <v>1</v>
      </c>
      <c r="G22" s="980">
        <f>IFERROR(LOOKUP(2,1/ISNUMBER(SEARCH('[96]Kode Barang'!$I$2:$I$44,I22)),'[96]Kode Barang'!$G$2:$G$44),"")</f>
        <v>1</v>
      </c>
      <c r="H22" s="980">
        <f>IFERROR(LOOKUP(2,1/ISNUMBER(SEARCH('[96]Kode Barang'!$I$2:$I$44,I22)),'[96]Kode Barang'!$H$2:$H$44),"")</f>
        <v>22</v>
      </c>
      <c r="I22" s="466" t="s">
        <v>940</v>
      </c>
      <c r="J22" s="979"/>
      <c r="K22" s="448"/>
      <c r="L22" s="443">
        <v>5</v>
      </c>
      <c r="M22" s="443" t="s">
        <v>18</v>
      </c>
      <c r="N22" s="640">
        <v>10500</v>
      </c>
      <c r="O22" s="426">
        <f t="shared" si="0"/>
        <v>52500</v>
      </c>
      <c r="P22" s="426"/>
      <c r="Q22" s="426">
        <f t="shared" si="1"/>
        <v>52500</v>
      </c>
      <c r="R22" s="426">
        <f t="shared" si="2"/>
        <v>10500</v>
      </c>
      <c r="S22" s="444" t="s">
        <v>942</v>
      </c>
      <c r="T22" s="429" t="s">
        <v>944</v>
      </c>
      <c r="U22" s="427" t="s">
        <v>943</v>
      </c>
      <c r="V22" s="429" t="s">
        <v>945</v>
      </c>
      <c r="W22" s="482" t="s">
        <v>946</v>
      </c>
      <c r="X22" s="431" t="s">
        <v>546</v>
      </c>
      <c r="Y22" s="429" t="s">
        <v>817</v>
      </c>
      <c r="Z22" s="981" t="s">
        <v>951</v>
      </c>
      <c r="AA22" s="431" t="s">
        <v>60</v>
      </c>
    </row>
    <row r="23" spans="1:27" s="2" customFormat="1" ht="39.6" x14ac:dyDescent="0.25">
      <c r="A23" s="978"/>
      <c r="B23" s="980">
        <f>IFERROR(LOOKUP(2,1/ISNUMBER(SEARCH('[96]Kode Barang'!$I$2:$I$44,I23)),'[96]Kode Barang'!$B$2:$B$44),"")</f>
        <v>1</v>
      </c>
      <c r="C23" s="980">
        <f>IFERROR(LOOKUP(2,1/ISNUMBER(SEARCH('[96]Kode Barang'!$I$2:$I$44,I23)),'[96]Kode Barang'!$C$2:$C$44),"")</f>
        <v>1</v>
      </c>
      <c r="D23" s="980">
        <f>IFERROR(LOOKUP(2,1/ISNUMBER(SEARCH('[96]Kode Barang'!$I$2:$I$44,I23)),'[96]Kode Barang'!$D$2:$D$44),"")</f>
        <v>7</v>
      </c>
      <c r="E23" s="980">
        <f>IFERROR(LOOKUP(2,1/ISNUMBER(SEARCH('[96]Kode Barang'!$I$2:$I$44,I23)),'[96]Kode Barang'!$E$2:$E$44),"")</f>
        <v>1</v>
      </c>
      <c r="F23" s="980">
        <f>IFERROR(LOOKUP(2,1/ISNUMBER(SEARCH('[96]Kode Barang'!$I$2:$I$44,I23)),'[96]Kode Barang'!$F$2:$F$44),"")</f>
        <v>1</v>
      </c>
      <c r="G23" s="980">
        <f>IFERROR(LOOKUP(2,1/ISNUMBER(SEARCH('[96]Kode Barang'!$I$2:$I$44,I23)),'[96]Kode Barang'!$G$2:$G$44),"")</f>
        <v>1</v>
      </c>
      <c r="H23" s="980">
        <f>IFERROR(LOOKUP(2,1/ISNUMBER(SEARCH('[96]Kode Barang'!$I$2:$I$44,I23)),'[96]Kode Barang'!$H$2:$H$44),"")</f>
        <v>22</v>
      </c>
      <c r="I23" s="466" t="s">
        <v>949</v>
      </c>
      <c r="J23" s="979"/>
      <c r="K23" s="448"/>
      <c r="L23" s="443">
        <v>10</v>
      </c>
      <c r="M23" s="443" t="s">
        <v>18</v>
      </c>
      <c r="N23" s="640">
        <v>7900</v>
      </c>
      <c r="O23" s="426">
        <f t="shared" si="0"/>
        <v>79000</v>
      </c>
      <c r="P23" s="426"/>
      <c r="Q23" s="426">
        <f t="shared" si="1"/>
        <v>79000</v>
      </c>
      <c r="R23" s="426">
        <f t="shared" si="2"/>
        <v>7900</v>
      </c>
      <c r="S23" s="444" t="s">
        <v>942</v>
      </c>
      <c r="T23" s="429" t="s">
        <v>944</v>
      </c>
      <c r="U23" s="427" t="s">
        <v>943</v>
      </c>
      <c r="V23" s="429" t="s">
        <v>945</v>
      </c>
      <c r="W23" s="482" t="s">
        <v>946</v>
      </c>
      <c r="X23" s="431" t="s">
        <v>546</v>
      </c>
      <c r="Y23" s="429" t="s">
        <v>817</v>
      </c>
      <c r="Z23" s="981" t="s">
        <v>951</v>
      </c>
      <c r="AA23" s="431" t="s">
        <v>60</v>
      </c>
    </row>
    <row r="24" spans="1:27" s="2" customFormat="1" ht="39.6" x14ac:dyDescent="0.25">
      <c r="A24" s="978"/>
      <c r="B24" s="980">
        <f>IFERROR(LOOKUP(2,1/ISNUMBER(SEARCH('[96]Kode Barang'!$I$2:$I$44,I24)),'[96]Kode Barang'!$B$2:$B$44),"")</f>
        <v>1</v>
      </c>
      <c r="C24" s="980">
        <f>IFERROR(LOOKUP(2,1/ISNUMBER(SEARCH('[96]Kode Barang'!$I$2:$I$44,I24)),'[96]Kode Barang'!$C$2:$C$44),"")</f>
        <v>1</v>
      </c>
      <c r="D24" s="980">
        <f>IFERROR(LOOKUP(2,1/ISNUMBER(SEARCH('[96]Kode Barang'!$I$2:$I$44,I24)),'[96]Kode Barang'!$D$2:$D$44),"")</f>
        <v>7</v>
      </c>
      <c r="E24" s="980">
        <f>IFERROR(LOOKUP(2,1/ISNUMBER(SEARCH('[96]Kode Barang'!$I$2:$I$44,I24)),'[96]Kode Barang'!$E$2:$E$44),"")</f>
        <v>1</v>
      </c>
      <c r="F24" s="980">
        <f>IFERROR(LOOKUP(2,1/ISNUMBER(SEARCH('[96]Kode Barang'!$I$2:$I$44,I24)),'[96]Kode Barang'!$F$2:$F$44),"")</f>
        <v>1</v>
      </c>
      <c r="G24" s="980">
        <f>IFERROR(LOOKUP(2,1/ISNUMBER(SEARCH('[96]Kode Barang'!$I$2:$I$44,I24)),'[96]Kode Barang'!$G$2:$G$44),"")</f>
        <v>1</v>
      </c>
      <c r="H24" s="980">
        <f>IFERROR(LOOKUP(2,1/ISNUMBER(SEARCH('[96]Kode Barang'!$I$2:$I$44,I24)),'[96]Kode Barang'!$H$2:$H$44),"")</f>
        <v>22</v>
      </c>
      <c r="I24" s="466" t="s">
        <v>950</v>
      </c>
      <c r="J24" s="979"/>
      <c r="K24" s="448"/>
      <c r="L24" s="443">
        <v>12</v>
      </c>
      <c r="M24" s="443" t="s">
        <v>18</v>
      </c>
      <c r="N24" s="640">
        <v>26300</v>
      </c>
      <c r="O24" s="426">
        <f t="shared" si="0"/>
        <v>315600</v>
      </c>
      <c r="P24" s="426"/>
      <c r="Q24" s="426">
        <f t="shared" si="1"/>
        <v>315600</v>
      </c>
      <c r="R24" s="426">
        <f t="shared" si="2"/>
        <v>26300</v>
      </c>
      <c r="S24" s="444" t="s">
        <v>942</v>
      </c>
      <c r="T24" s="429" t="s">
        <v>944</v>
      </c>
      <c r="U24" s="427" t="s">
        <v>943</v>
      </c>
      <c r="V24" s="429" t="s">
        <v>945</v>
      </c>
      <c r="W24" s="482" t="s">
        <v>946</v>
      </c>
      <c r="X24" s="431" t="s">
        <v>546</v>
      </c>
      <c r="Y24" s="429" t="s">
        <v>817</v>
      </c>
      <c r="Z24" s="981" t="s">
        <v>951</v>
      </c>
      <c r="AA24" s="431" t="s">
        <v>60</v>
      </c>
    </row>
    <row r="25" spans="1:27" s="2" customFormat="1" ht="39.6" x14ac:dyDescent="0.25">
      <c r="A25" s="978"/>
      <c r="B25" s="980">
        <f>IFERROR(LOOKUP(2,1/ISNUMBER(SEARCH('[96]Kode Barang'!$I$2:$I$44,I25)),'[96]Kode Barang'!$B$2:$B$44),"")</f>
        <v>1</v>
      </c>
      <c r="C25" s="980">
        <f>IFERROR(LOOKUP(2,1/ISNUMBER(SEARCH('[96]Kode Barang'!$I$2:$I$44,I25)),'[96]Kode Barang'!$C$2:$C$44),"")</f>
        <v>1</v>
      </c>
      <c r="D25" s="980">
        <f>IFERROR(LOOKUP(2,1/ISNUMBER(SEARCH('[96]Kode Barang'!$I$2:$I$44,I25)),'[96]Kode Barang'!$D$2:$D$44),"")</f>
        <v>7</v>
      </c>
      <c r="E25" s="980">
        <f>IFERROR(LOOKUP(2,1/ISNUMBER(SEARCH('[96]Kode Barang'!$I$2:$I$44,I25)),'[96]Kode Barang'!$E$2:$E$44),"")</f>
        <v>1</v>
      </c>
      <c r="F25" s="980">
        <f>IFERROR(LOOKUP(2,1/ISNUMBER(SEARCH('[96]Kode Barang'!$I$2:$I$44,I25)),'[96]Kode Barang'!$F$2:$F$44),"")</f>
        <v>1</v>
      </c>
      <c r="G25" s="980">
        <f>IFERROR(LOOKUP(2,1/ISNUMBER(SEARCH('[96]Kode Barang'!$I$2:$I$44,I25)),'[96]Kode Barang'!$G$2:$G$44),"")</f>
        <v>1</v>
      </c>
      <c r="H25" s="980">
        <f>IFERROR(LOOKUP(2,1/ISNUMBER(SEARCH('[96]Kode Barang'!$I$2:$I$44,I25)),'[96]Kode Barang'!$H$2:$H$44),"")</f>
        <v>6</v>
      </c>
      <c r="I25" s="466" t="s">
        <v>938</v>
      </c>
      <c r="J25" s="979"/>
      <c r="K25" s="448"/>
      <c r="L25" s="443">
        <v>6</v>
      </c>
      <c r="M25" s="443" t="s">
        <v>941</v>
      </c>
      <c r="N25" s="640">
        <v>76700</v>
      </c>
      <c r="O25" s="426">
        <f t="shared" si="0"/>
        <v>460200</v>
      </c>
      <c r="P25" s="426"/>
      <c r="Q25" s="426">
        <f t="shared" si="1"/>
        <v>460200</v>
      </c>
      <c r="R25" s="426">
        <f t="shared" si="2"/>
        <v>76700</v>
      </c>
      <c r="S25" s="444" t="s">
        <v>942</v>
      </c>
      <c r="T25" s="429" t="s">
        <v>944</v>
      </c>
      <c r="U25" s="427" t="s">
        <v>943</v>
      </c>
      <c r="V25" s="429" t="s">
        <v>945</v>
      </c>
      <c r="W25" s="482" t="s">
        <v>946</v>
      </c>
      <c r="X25" s="431" t="s">
        <v>546</v>
      </c>
      <c r="Y25" s="429" t="s">
        <v>817</v>
      </c>
      <c r="Z25" s="981" t="s">
        <v>947</v>
      </c>
      <c r="AA25" s="431" t="s">
        <v>60</v>
      </c>
    </row>
    <row r="26" spans="1:27" s="2" customFormat="1" ht="39.6" x14ac:dyDescent="0.25">
      <c r="A26" s="978"/>
      <c r="B26" s="980">
        <f>IFERROR(LOOKUP(2,1/ISNUMBER(SEARCH('[96]Kode Barang'!$I$2:$I$44,I26)),'[96]Kode Barang'!$B$2:$B$44),"")</f>
        <v>1</v>
      </c>
      <c r="C26" s="980">
        <f>IFERROR(LOOKUP(2,1/ISNUMBER(SEARCH('[96]Kode Barang'!$I$2:$I$44,I26)),'[96]Kode Barang'!$C$2:$C$44),"")</f>
        <v>1</v>
      </c>
      <c r="D26" s="980">
        <f>IFERROR(LOOKUP(2,1/ISNUMBER(SEARCH('[96]Kode Barang'!$I$2:$I$44,I26)),'[96]Kode Barang'!$D$2:$D$44),"")</f>
        <v>7</v>
      </c>
      <c r="E26" s="980">
        <f>IFERROR(LOOKUP(2,1/ISNUMBER(SEARCH('[96]Kode Barang'!$I$2:$I$44,I26)),'[96]Kode Barang'!$E$2:$E$44),"")</f>
        <v>1</v>
      </c>
      <c r="F26" s="980">
        <f>IFERROR(LOOKUP(2,1/ISNUMBER(SEARCH('[96]Kode Barang'!$I$2:$I$44,I26)),'[96]Kode Barang'!$F$2:$F$44),"")</f>
        <v>1</v>
      </c>
      <c r="G26" s="980">
        <f>IFERROR(LOOKUP(2,1/ISNUMBER(SEARCH('[96]Kode Barang'!$I$2:$I$44,I26)),'[96]Kode Barang'!$G$2:$G$44),"")</f>
        <v>1</v>
      </c>
      <c r="H26" s="980">
        <f>IFERROR(LOOKUP(2,1/ISNUMBER(SEARCH('[96]Kode Barang'!$I$2:$I$44,I26)),'[96]Kode Barang'!$H$2:$H$44),"")</f>
        <v>6</v>
      </c>
      <c r="I26" s="466" t="s">
        <v>938</v>
      </c>
      <c r="J26" s="979"/>
      <c r="K26" s="448"/>
      <c r="L26" s="443">
        <v>1</v>
      </c>
      <c r="M26" s="443" t="s">
        <v>941</v>
      </c>
      <c r="N26" s="640">
        <v>551300</v>
      </c>
      <c r="O26" s="426">
        <f t="shared" si="0"/>
        <v>551300</v>
      </c>
      <c r="P26" s="426"/>
      <c r="Q26" s="426">
        <f t="shared" si="1"/>
        <v>551300</v>
      </c>
      <c r="R26" s="426">
        <f t="shared" si="2"/>
        <v>551300</v>
      </c>
      <c r="S26" s="444" t="s">
        <v>942</v>
      </c>
      <c r="T26" s="429" t="s">
        <v>944</v>
      </c>
      <c r="U26" s="427" t="s">
        <v>943</v>
      </c>
      <c r="V26" s="429" t="s">
        <v>945</v>
      </c>
      <c r="W26" s="482" t="s">
        <v>946</v>
      </c>
      <c r="X26" s="431" t="s">
        <v>546</v>
      </c>
      <c r="Y26" s="429" t="s">
        <v>817</v>
      </c>
      <c r="Z26" s="981" t="s">
        <v>947</v>
      </c>
      <c r="AA26" s="431" t="s">
        <v>60</v>
      </c>
    </row>
    <row r="27" spans="1:27" s="2" customFormat="1" ht="39.6" x14ac:dyDescent="0.25">
      <c r="A27" s="980"/>
      <c r="B27" s="980">
        <f>IFERROR(LOOKUP(2,1/ISNUMBER(SEARCH('[96]Kode Barang'!$I$2:$I$44,I27)),'[96]Kode Barang'!$B$2:$B$44),"")</f>
        <v>1</v>
      </c>
      <c r="C27" s="980">
        <f>IFERROR(LOOKUP(2,1/ISNUMBER(SEARCH('[96]Kode Barang'!$I$2:$I$44,I27)),'[96]Kode Barang'!$C$2:$C$44),"")</f>
        <v>1</v>
      </c>
      <c r="D27" s="980">
        <f>IFERROR(LOOKUP(2,1/ISNUMBER(SEARCH('[96]Kode Barang'!$I$2:$I$44,I27)),'[96]Kode Barang'!$D$2:$D$44),"")</f>
        <v>7</v>
      </c>
      <c r="E27" s="980">
        <f>IFERROR(LOOKUP(2,1/ISNUMBER(SEARCH('[96]Kode Barang'!$I$2:$I$44,I27)),'[96]Kode Barang'!$E$2:$E$44),"")</f>
        <v>1</v>
      </c>
      <c r="F27" s="980">
        <f>IFERROR(LOOKUP(2,1/ISNUMBER(SEARCH('[96]Kode Barang'!$I$2:$I$44,I27)),'[96]Kode Barang'!$F$2:$F$44),"")</f>
        <v>1</v>
      </c>
      <c r="G27" s="980">
        <f>IFERROR(LOOKUP(2,1/ISNUMBER(SEARCH('[96]Kode Barang'!$I$2:$I$44,I27)),'[96]Kode Barang'!$G$2:$G$44),"")</f>
        <v>1</v>
      </c>
      <c r="H27" s="980">
        <f>IFERROR(LOOKUP(2,1/ISNUMBER(SEARCH('[96]Kode Barang'!$I$2:$I$44,I27)),'[96]Kode Barang'!$H$2:$H$44),"")</f>
        <v>21</v>
      </c>
      <c r="I27" s="466" t="s">
        <v>936</v>
      </c>
      <c r="J27" s="979"/>
      <c r="K27" s="448"/>
      <c r="L27" s="443">
        <v>12</v>
      </c>
      <c r="M27" s="443" t="s">
        <v>941</v>
      </c>
      <c r="N27" s="640">
        <v>63000</v>
      </c>
      <c r="O27" s="426">
        <f t="shared" si="0"/>
        <v>756000</v>
      </c>
      <c r="P27" s="426"/>
      <c r="Q27" s="426">
        <f t="shared" si="1"/>
        <v>756000</v>
      </c>
      <c r="R27" s="426">
        <f t="shared" si="2"/>
        <v>63000</v>
      </c>
      <c r="S27" s="444" t="s">
        <v>942</v>
      </c>
      <c r="T27" s="429" t="s">
        <v>944</v>
      </c>
      <c r="U27" s="427" t="s">
        <v>943</v>
      </c>
      <c r="V27" s="429" t="s">
        <v>945</v>
      </c>
      <c r="W27" s="482" t="s">
        <v>946</v>
      </c>
      <c r="X27" s="431" t="s">
        <v>546</v>
      </c>
      <c r="Y27" s="429" t="s">
        <v>817</v>
      </c>
      <c r="Z27" s="981" t="s">
        <v>947</v>
      </c>
      <c r="AA27" s="431" t="s">
        <v>60</v>
      </c>
    </row>
    <row r="28" spans="1:27" s="2" customFormat="1" ht="39.6" x14ac:dyDescent="0.25">
      <c r="A28" s="978"/>
      <c r="B28" s="980">
        <f>IFERROR(LOOKUP(2,1/ISNUMBER(SEARCH('[96]Kode Barang'!$I$2:$I$44,I28)),'[96]Kode Barang'!$B$2:$B$44),"")</f>
        <v>1</v>
      </c>
      <c r="C28" s="980">
        <f>IFERROR(LOOKUP(2,1/ISNUMBER(SEARCH('[96]Kode Barang'!$I$2:$I$44,I28)),'[96]Kode Barang'!$C$2:$C$44),"")</f>
        <v>1</v>
      </c>
      <c r="D28" s="980">
        <f>IFERROR(LOOKUP(2,1/ISNUMBER(SEARCH('[96]Kode Barang'!$I$2:$I$44,I28)),'[96]Kode Barang'!$D$2:$D$44),"")</f>
        <v>7</v>
      </c>
      <c r="E28" s="980">
        <f>IFERROR(LOOKUP(2,1/ISNUMBER(SEARCH('[96]Kode Barang'!$I$2:$I$44,I28)),'[96]Kode Barang'!$E$2:$E$44),"")</f>
        <v>1</v>
      </c>
      <c r="F28" s="980">
        <f>IFERROR(LOOKUP(2,1/ISNUMBER(SEARCH('[96]Kode Barang'!$I$2:$I$44,I28)),'[96]Kode Barang'!$F$2:$F$44),"")</f>
        <v>1</v>
      </c>
      <c r="G28" s="980">
        <f>IFERROR(LOOKUP(2,1/ISNUMBER(SEARCH('[96]Kode Barang'!$I$2:$I$44,I28)),'[96]Kode Barang'!$G$2:$G$44),"")</f>
        <v>1</v>
      </c>
      <c r="H28" s="980">
        <f>IFERROR(LOOKUP(2,1/ISNUMBER(SEARCH('[96]Kode Barang'!$I$2:$I$44,I28)),'[96]Kode Barang'!$H$2:$H$44),"")</f>
        <v>22</v>
      </c>
      <c r="I28" s="466" t="s">
        <v>937</v>
      </c>
      <c r="J28" s="979"/>
      <c r="K28" s="448"/>
      <c r="L28" s="443">
        <v>5</v>
      </c>
      <c r="M28" s="443" t="s">
        <v>18</v>
      </c>
      <c r="N28" s="640">
        <v>28900</v>
      </c>
      <c r="O28" s="426">
        <f t="shared" si="0"/>
        <v>144500</v>
      </c>
      <c r="P28" s="426"/>
      <c r="Q28" s="426">
        <f t="shared" si="1"/>
        <v>144500</v>
      </c>
      <c r="R28" s="426">
        <f t="shared" si="2"/>
        <v>28900</v>
      </c>
      <c r="S28" s="444" t="s">
        <v>942</v>
      </c>
      <c r="T28" s="429" t="s">
        <v>944</v>
      </c>
      <c r="U28" s="427" t="s">
        <v>943</v>
      </c>
      <c r="V28" s="429" t="s">
        <v>945</v>
      </c>
      <c r="W28" s="482" t="s">
        <v>946</v>
      </c>
      <c r="X28" s="431" t="s">
        <v>546</v>
      </c>
      <c r="Y28" s="429" t="s">
        <v>817</v>
      </c>
      <c r="Z28" s="981" t="s">
        <v>947</v>
      </c>
      <c r="AA28" s="431" t="s">
        <v>60</v>
      </c>
    </row>
    <row r="29" spans="1:27" s="2" customFormat="1" ht="39.6" x14ac:dyDescent="0.25">
      <c r="A29" s="978"/>
      <c r="B29" s="980">
        <f>IFERROR(LOOKUP(2,1/ISNUMBER(SEARCH('[96]Kode Barang'!$I$2:$I$44,I29)),'[96]Kode Barang'!$B$2:$B$44),"")</f>
        <v>1</v>
      </c>
      <c r="C29" s="980">
        <f>IFERROR(LOOKUP(2,1/ISNUMBER(SEARCH('[96]Kode Barang'!$I$2:$I$44,I29)),'[96]Kode Barang'!$C$2:$C$44),"")</f>
        <v>1</v>
      </c>
      <c r="D29" s="980">
        <f>IFERROR(LOOKUP(2,1/ISNUMBER(SEARCH('[96]Kode Barang'!$I$2:$I$44,I29)),'[96]Kode Barang'!$D$2:$D$44),"")</f>
        <v>7</v>
      </c>
      <c r="E29" s="980">
        <f>IFERROR(LOOKUP(2,1/ISNUMBER(SEARCH('[96]Kode Barang'!$I$2:$I$44,I29)),'[96]Kode Barang'!$E$2:$E$44),"")</f>
        <v>1</v>
      </c>
      <c r="F29" s="980">
        <f>IFERROR(LOOKUP(2,1/ISNUMBER(SEARCH('[96]Kode Barang'!$I$2:$I$44,I29)),'[96]Kode Barang'!$F$2:$F$44),"")</f>
        <v>1</v>
      </c>
      <c r="G29" s="980">
        <f>IFERROR(LOOKUP(2,1/ISNUMBER(SEARCH('[96]Kode Barang'!$I$2:$I$44,I29)),'[96]Kode Barang'!$G$2:$G$44),"")</f>
        <v>1</v>
      </c>
      <c r="H29" s="980">
        <f>IFERROR(LOOKUP(2,1/ISNUMBER(SEARCH('[96]Kode Barang'!$I$2:$I$44,I29)),'[96]Kode Barang'!$H$2:$H$44),"")</f>
        <v>22</v>
      </c>
      <c r="I29" s="466" t="s">
        <v>940</v>
      </c>
      <c r="J29" s="979"/>
      <c r="K29" s="448"/>
      <c r="L29" s="443">
        <v>5</v>
      </c>
      <c r="M29" s="443" t="s">
        <v>18</v>
      </c>
      <c r="N29" s="640">
        <v>10500</v>
      </c>
      <c r="O29" s="426">
        <f t="shared" si="0"/>
        <v>52500</v>
      </c>
      <c r="P29" s="426"/>
      <c r="Q29" s="426">
        <f t="shared" si="1"/>
        <v>52500</v>
      </c>
      <c r="R29" s="426">
        <f t="shared" si="2"/>
        <v>10500</v>
      </c>
      <c r="S29" s="444" t="s">
        <v>942</v>
      </c>
      <c r="T29" s="429" t="s">
        <v>944</v>
      </c>
      <c r="U29" s="427" t="s">
        <v>943</v>
      </c>
      <c r="V29" s="429" t="s">
        <v>945</v>
      </c>
      <c r="W29" s="482" t="s">
        <v>946</v>
      </c>
      <c r="X29" s="431" t="s">
        <v>546</v>
      </c>
      <c r="Y29" s="429" t="s">
        <v>817</v>
      </c>
      <c r="Z29" s="981" t="s">
        <v>947</v>
      </c>
      <c r="AA29" s="431" t="s">
        <v>60</v>
      </c>
    </row>
    <row r="30" spans="1:27" s="2" customFormat="1" ht="26.4" x14ac:dyDescent="0.25">
      <c r="A30" s="521"/>
      <c r="B30" s="1004">
        <v>1</v>
      </c>
      <c r="C30" s="1004">
        <v>1</v>
      </c>
      <c r="D30" s="1004">
        <v>7</v>
      </c>
      <c r="E30" s="1005">
        <v>1</v>
      </c>
      <c r="F30" s="1005">
        <v>1</v>
      </c>
      <c r="G30" s="1005">
        <v>4</v>
      </c>
      <c r="H30" s="1006"/>
      <c r="I30" s="1007" t="s">
        <v>606</v>
      </c>
      <c r="J30" s="506"/>
      <c r="K30" s="507"/>
      <c r="L30" s="447">
        <f>SUM(L48:L62)</f>
        <v>1896</v>
      </c>
      <c r="M30" s="447"/>
      <c r="N30" s="447"/>
      <c r="O30" s="446">
        <f>SUM(O31:O70)</f>
        <v>56914200</v>
      </c>
      <c r="P30" s="446"/>
      <c r="Q30" s="446">
        <f>O30-P30</f>
        <v>56914200</v>
      </c>
      <c r="R30" s="446"/>
      <c r="S30" s="508"/>
      <c r="T30" s="509"/>
      <c r="U30" s="509"/>
      <c r="V30" s="509"/>
      <c r="W30" s="510"/>
      <c r="X30" s="511"/>
      <c r="Y30" s="509"/>
      <c r="Z30" s="509"/>
      <c r="AA30" s="511"/>
    </row>
    <row r="31" spans="1:27" s="2" customFormat="1" ht="69" x14ac:dyDescent="0.25">
      <c r="A31" s="1035"/>
      <c r="B31" s="1036">
        <v>1</v>
      </c>
      <c r="C31" s="1036">
        <v>1</v>
      </c>
      <c r="D31" s="1036">
        <v>7</v>
      </c>
      <c r="E31" s="1037">
        <v>1</v>
      </c>
      <c r="F31" s="1037">
        <v>1</v>
      </c>
      <c r="G31" s="1037">
        <v>4</v>
      </c>
      <c r="H31" s="1038">
        <v>1</v>
      </c>
      <c r="I31" s="1039" t="s">
        <v>63</v>
      </c>
      <c r="J31" s="1040"/>
      <c r="K31" s="1041"/>
      <c r="L31" s="1042">
        <v>90</v>
      </c>
      <c r="M31" s="1042" t="s">
        <v>544</v>
      </c>
      <c r="N31" s="1043">
        <v>12100</v>
      </c>
      <c r="O31" s="1044">
        <f t="shared" ref="O31:O40" si="3">L31*N31</f>
        <v>1089000</v>
      </c>
      <c r="P31" s="1044">
        <v>0</v>
      </c>
      <c r="Q31" s="1044">
        <f t="shared" ref="Q31:Q40" si="4">O31+P31</f>
        <v>1089000</v>
      </c>
      <c r="R31" s="1044">
        <f t="shared" ref="R31:R40" si="5">Q31/L31</f>
        <v>12100</v>
      </c>
      <c r="S31" s="1045" t="s">
        <v>550</v>
      </c>
      <c r="T31" s="1046" t="s">
        <v>547</v>
      </c>
      <c r="U31" s="1046" t="s">
        <v>548</v>
      </c>
      <c r="V31" s="1046" t="s">
        <v>549</v>
      </c>
      <c r="W31" s="1047" t="s">
        <v>646</v>
      </c>
      <c r="X31" s="1048" t="s">
        <v>546</v>
      </c>
      <c r="Y31" s="1046" t="s">
        <v>647</v>
      </c>
      <c r="Z31" s="1049" t="s">
        <v>648</v>
      </c>
      <c r="AA31" s="1050" t="s">
        <v>60</v>
      </c>
    </row>
    <row r="32" spans="1:27" s="2" customFormat="1" ht="69" x14ac:dyDescent="0.25">
      <c r="A32" s="1035"/>
      <c r="B32" s="1051">
        <v>1</v>
      </c>
      <c r="C32" s="1051">
        <v>1</v>
      </c>
      <c r="D32" s="1051">
        <v>7</v>
      </c>
      <c r="E32" s="1037">
        <v>1</v>
      </c>
      <c r="F32" s="1037">
        <v>1</v>
      </c>
      <c r="G32" s="1037">
        <v>4</v>
      </c>
      <c r="H32" s="1038">
        <v>1</v>
      </c>
      <c r="I32" s="1039" t="s">
        <v>63</v>
      </c>
      <c r="J32" s="1040"/>
      <c r="K32" s="1041"/>
      <c r="L32" s="1042">
        <v>105</v>
      </c>
      <c r="M32" s="1042" t="s">
        <v>544</v>
      </c>
      <c r="N32" s="1043">
        <v>12100</v>
      </c>
      <c r="O32" s="1044">
        <f t="shared" si="3"/>
        <v>1270500</v>
      </c>
      <c r="P32" s="1044">
        <v>0</v>
      </c>
      <c r="Q32" s="1044">
        <f t="shared" si="4"/>
        <v>1270500</v>
      </c>
      <c r="R32" s="1044">
        <f t="shared" si="5"/>
        <v>12100</v>
      </c>
      <c r="S32" s="1045" t="s">
        <v>550</v>
      </c>
      <c r="T32" s="1046" t="s">
        <v>547</v>
      </c>
      <c r="U32" s="1046" t="s">
        <v>548</v>
      </c>
      <c r="V32" s="1046" t="s">
        <v>549</v>
      </c>
      <c r="W32" s="1047" t="s">
        <v>623</v>
      </c>
      <c r="X32" s="1048" t="s">
        <v>546</v>
      </c>
      <c r="Y32" s="1046" t="s">
        <v>647</v>
      </c>
      <c r="Z32" s="1049" t="s">
        <v>656</v>
      </c>
      <c r="AA32" s="1050" t="s">
        <v>60</v>
      </c>
    </row>
    <row r="33" spans="1:27" s="2" customFormat="1" ht="69" x14ac:dyDescent="0.25">
      <c r="A33" s="1035"/>
      <c r="B33" s="1051">
        <v>1</v>
      </c>
      <c r="C33" s="1051">
        <v>1</v>
      </c>
      <c r="D33" s="1051">
        <v>7</v>
      </c>
      <c r="E33" s="1037">
        <v>1</v>
      </c>
      <c r="F33" s="1037">
        <v>1</v>
      </c>
      <c r="G33" s="1037">
        <v>4</v>
      </c>
      <c r="H33" s="1038">
        <v>1</v>
      </c>
      <c r="I33" s="1039" t="s">
        <v>64</v>
      </c>
      <c r="J33" s="1040"/>
      <c r="K33" s="1041"/>
      <c r="L33" s="1042">
        <v>300</v>
      </c>
      <c r="M33" s="1042" t="s">
        <v>544</v>
      </c>
      <c r="N33" s="1043">
        <v>16900</v>
      </c>
      <c r="O33" s="1044">
        <f t="shared" si="3"/>
        <v>5070000</v>
      </c>
      <c r="P33" s="1044">
        <v>0</v>
      </c>
      <c r="Q33" s="1044">
        <f t="shared" si="4"/>
        <v>5070000</v>
      </c>
      <c r="R33" s="1044">
        <f t="shared" si="5"/>
        <v>16900</v>
      </c>
      <c r="S33" s="1045" t="s">
        <v>550</v>
      </c>
      <c r="T33" s="1046" t="s">
        <v>547</v>
      </c>
      <c r="U33" s="1046" t="s">
        <v>548</v>
      </c>
      <c r="V33" s="1046" t="s">
        <v>549</v>
      </c>
      <c r="W33" s="1047" t="s">
        <v>623</v>
      </c>
      <c r="X33" s="1048" t="s">
        <v>546</v>
      </c>
      <c r="Y33" s="1046" t="s">
        <v>647</v>
      </c>
      <c r="Z33" s="1049" t="s">
        <v>656</v>
      </c>
      <c r="AA33" s="1050" t="s">
        <v>60</v>
      </c>
    </row>
    <row r="34" spans="1:27" s="2" customFormat="1" ht="69" x14ac:dyDescent="0.25">
      <c r="A34" s="1035"/>
      <c r="B34" s="1051">
        <v>1</v>
      </c>
      <c r="C34" s="1051">
        <v>1</v>
      </c>
      <c r="D34" s="1051">
        <v>7</v>
      </c>
      <c r="E34" s="1037">
        <v>1</v>
      </c>
      <c r="F34" s="1037">
        <v>1</v>
      </c>
      <c r="G34" s="1037">
        <v>4</v>
      </c>
      <c r="H34" s="1038">
        <v>1</v>
      </c>
      <c r="I34" s="1039" t="s">
        <v>63</v>
      </c>
      <c r="J34" s="1040"/>
      <c r="K34" s="1041"/>
      <c r="L34" s="1042">
        <v>21</v>
      </c>
      <c r="M34" s="1042" t="s">
        <v>544</v>
      </c>
      <c r="N34" s="1043">
        <v>12100</v>
      </c>
      <c r="O34" s="1044">
        <f t="shared" si="3"/>
        <v>254100</v>
      </c>
      <c r="P34" s="1044">
        <v>0</v>
      </c>
      <c r="Q34" s="1044">
        <f t="shared" si="4"/>
        <v>254100</v>
      </c>
      <c r="R34" s="1044">
        <f t="shared" si="5"/>
        <v>12100</v>
      </c>
      <c r="S34" s="1045" t="s">
        <v>550</v>
      </c>
      <c r="T34" s="1046" t="s">
        <v>547</v>
      </c>
      <c r="U34" s="1046" t="s">
        <v>548</v>
      </c>
      <c r="V34" s="1046" t="s">
        <v>549</v>
      </c>
      <c r="W34" s="1047" t="s">
        <v>657</v>
      </c>
      <c r="X34" s="1048" t="s">
        <v>546</v>
      </c>
      <c r="Y34" s="1046" t="s">
        <v>647</v>
      </c>
      <c r="Z34" s="1049" t="s">
        <v>658</v>
      </c>
      <c r="AA34" s="1050" t="s">
        <v>60</v>
      </c>
    </row>
    <row r="35" spans="1:27" s="2" customFormat="1" ht="69" x14ac:dyDescent="0.25">
      <c r="A35" s="1035"/>
      <c r="B35" s="1051">
        <v>1</v>
      </c>
      <c r="C35" s="1051">
        <v>1</v>
      </c>
      <c r="D35" s="1051">
        <v>7</v>
      </c>
      <c r="E35" s="1037">
        <v>1</v>
      </c>
      <c r="F35" s="1037">
        <v>1</v>
      </c>
      <c r="G35" s="1037">
        <v>4</v>
      </c>
      <c r="H35" s="1038">
        <v>1</v>
      </c>
      <c r="I35" s="1039" t="s">
        <v>64</v>
      </c>
      <c r="J35" s="1040"/>
      <c r="K35" s="1041"/>
      <c r="L35" s="1042">
        <v>25</v>
      </c>
      <c r="M35" s="1042" t="s">
        <v>544</v>
      </c>
      <c r="N35" s="1043">
        <v>16900</v>
      </c>
      <c r="O35" s="1044">
        <f t="shared" si="3"/>
        <v>422500</v>
      </c>
      <c r="P35" s="1044">
        <v>0</v>
      </c>
      <c r="Q35" s="1044">
        <f t="shared" si="4"/>
        <v>422500</v>
      </c>
      <c r="R35" s="1044">
        <f t="shared" si="5"/>
        <v>16900</v>
      </c>
      <c r="S35" s="1045" t="s">
        <v>550</v>
      </c>
      <c r="T35" s="1046" t="s">
        <v>547</v>
      </c>
      <c r="U35" s="1046" t="s">
        <v>548</v>
      </c>
      <c r="V35" s="1046" t="s">
        <v>549</v>
      </c>
      <c r="W35" s="1047" t="s">
        <v>657</v>
      </c>
      <c r="X35" s="1048" t="s">
        <v>546</v>
      </c>
      <c r="Y35" s="1046" t="s">
        <v>647</v>
      </c>
      <c r="Z35" s="1049" t="s">
        <v>658</v>
      </c>
      <c r="AA35" s="1050" t="s">
        <v>60</v>
      </c>
    </row>
    <row r="36" spans="1:27" s="2" customFormat="1" ht="69" x14ac:dyDescent="0.25">
      <c r="A36" s="1035"/>
      <c r="B36" s="1036">
        <v>1</v>
      </c>
      <c r="C36" s="1036">
        <v>1</v>
      </c>
      <c r="D36" s="1036">
        <v>7</v>
      </c>
      <c r="E36" s="1037">
        <v>1</v>
      </c>
      <c r="F36" s="1037">
        <v>1</v>
      </c>
      <c r="G36" s="1037">
        <v>4</v>
      </c>
      <c r="H36" s="1038">
        <v>1</v>
      </c>
      <c r="I36" s="1039" t="s">
        <v>63</v>
      </c>
      <c r="J36" s="1040"/>
      <c r="K36" s="1041"/>
      <c r="L36" s="1042">
        <v>65</v>
      </c>
      <c r="M36" s="1042" t="s">
        <v>544</v>
      </c>
      <c r="N36" s="1043">
        <v>12100</v>
      </c>
      <c r="O36" s="1044">
        <f t="shared" si="3"/>
        <v>786500</v>
      </c>
      <c r="P36" s="1044">
        <v>0</v>
      </c>
      <c r="Q36" s="1044">
        <f t="shared" si="4"/>
        <v>786500</v>
      </c>
      <c r="R36" s="1044">
        <f t="shared" si="5"/>
        <v>12100</v>
      </c>
      <c r="S36" s="1045" t="s">
        <v>550</v>
      </c>
      <c r="T36" s="1046" t="s">
        <v>547</v>
      </c>
      <c r="U36" s="1046" t="s">
        <v>548</v>
      </c>
      <c r="V36" s="1046" t="s">
        <v>549</v>
      </c>
      <c r="W36" s="1052" t="s">
        <v>754</v>
      </c>
      <c r="X36" s="1048" t="s">
        <v>546</v>
      </c>
      <c r="Y36" s="1046" t="s">
        <v>755</v>
      </c>
      <c r="Z36" s="1049" t="s">
        <v>756</v>
      </c>
      <c r="AA36" s="1050" t="s">
        <v>60</v>
      </c>
    </row>
    <row r="37" spans="1:27" s="2" customFormat="1" ht="69" x14ac:dyDescent="0.25">
      <c r="A37" s="1035"/>
      <c r="B37" s="1036">
        <v>1</v>
      </c>
      <c r="C37" s="1036">
        <v>1</v>
      </c>
      <c r="D37" s="1036">
        <v>7</v>
      </c>
      <c r="E37" s="1037">
        <v>1</v>
      </c>
      <c r="F37" s="1037">
        <v>1</v>
      </c>
      <c r="G37" s="1037">
        <v>4</v>
      </c>
      <c r="H37" s="1038">
        <v>1</v>
      </c>
      <c r="I37" s="1039" t="s">
        <v>64</v>
      </c>
      <c r="J37" s="1040"/>
      <c r="K37" s="1041"/>
      <c r="L37" s="1042">
        <v>60</v>
      </c>
      <c r="M37" s="1042" t="s">
        <v>544</v>
      </c>
      <c r="N37" s="1043">
        <v>16900</v>
      </c>
      <c r="O37" s="1044">
        <f t="shared" si="3"/>
        <v>1014000</v>
      </c>
      <c r="P37" s="1044">
        <v>0</v>
      </c>
      <c r="Q37" s="1044">
        <f t="shared" si="4"/>
        <v>1014000</v>
      </c>
      <c r="R37" s="1044">
        <f t="shared" si="5"/>
        <v>16900</v>
      </c>
      <c r="S37" s="1045" t="s">
        <v>550</v>
      </c>
      <c r="T37" s="1046" t="s">
        <v>547</v>
      </c>
      <c r="U37" s="1046" t="s">
        <v>548</v>
      </c>
      <c r="V37" s="1046" t="s">
        <v>549</v>
      </c>
      <c r="W37" s="1052" t="s">
        <v>754</v>
      </c>
      <c r="X37" s="1048" t="s">
        <v>546</v>
      </c>
      <c r="Y37" s="1046" t="s">
        <v>755</v>
      </c>
      <c r="Z37" s="1049" t="s">
        <v>756</v>
      </c>
      <c r="AA37" s="1050" t="s">
        <v>60</v>
      </c>
    </row>
    <row r="38" spans="1:27" s="2" customFormat="1" ht="69" x14ac:dyDescent="0.25">
      <c r="A38" s="1035"/>
      <c r="B38" s="1036">
        <v>1</v>
      </c>
      <c r="C38" s="1036">
        <v>1</v>
      </c>
      <c r="D38" s="1036">
        <v>7</v>
      </c>
      <c r="E38" s="1037">
        <v>1</v>
      </c>
      <c r="F38" s="1037">
        <v>1</v>
      </c>
      <c r="G38" s="1037">
        <v>4</v>
      </c>
      <c r="H38" s="1038">
        <v>1</v>
      </c>
      <c r="I38" s="1039" t="s">
        <v>63</v>
      </c>
      <c r="J38" s="1040"/>
      <c r="K38" s="1041"/>
      <c r="L38" s="1042">
        <v>100</v>
      </c>
      <c r="M38" s="1042" t="s">
        <v>544</v>
      </c>
      <c r="N38" s="1043">
        <v>12100</v>
      </c>
      <c r="O38" s="1044">
        <f t="shared" si="3"/>
        <v>1210000</v>
      </c>
      <c r="P38" s="1044">
        <v>0</v>
      </c>
      <c r="Q38" s="1044">
        <f t="shared" si="4"/>
        <v>1210000</v>
      </c>
      <c r="R38" s="1044">
        <f t="shared" si="5"/>
        <v>12100</v>
      </c>
      <c r="S38" s="1045" t="s">
        <v>550</v>
      </c>
      <c r="T38" s="1046" t="s">
        <v>547</v>
      </c>
      <c r="U38" s="1046" t="s">
        <v>548</v>
      </c>
      <c r="V38" s="1046" t="s">
        <v>549</v>
      </c>
      <c r="W38" s="1052" t="s">
        <v>754</v>
      </c>
      <c r="X38" s="1048" t="s">
        <v>546</v>
      </c>
      <c r="Y38" s="1046" t="s">
        <v>647</v>
      </c>
      <c r="Z38" s="1049" t="s">
        <v>757</v>
      </c>
      <c r="AA38" s="1050" t="s">
        <v>60</v>
      </c>
    </row>
    <row r="39" spans="1:27" s="2" customFormat="1" ht="69" x14ac:dyDescent="0.25">
      <c r="A39" s="1035"/>
      <c r="B39" s="1036">
        <v>1</v>
      </c>
      <c r="C39" s="1036">
        <v>1</v>
      </c>
      <c r="D39" s="1036">
        <v>7</v>
      </c>
      <c r="E39" s="1037">
        <v>1</v>
      </c>
      <c r="F39" s="1037">
        <v>1</v>
      </c>
      <c r="G39" s="1037">
        <v>4</v>
      </c>
      <c r="H39" s="1038">
        <v>1</v>
      </c>
      <c r="I39" s="1039" t="s">
        <v>64</v>
      </c>
      <c r="J39" s="1040"/>
      <c r="K39" s="1041"/>
      <c r="L39" s="1042">
        <v>187</v>
      </c>
      <c r="M39" s="1042" t="s">
        <v>544</v>
      </c>
      <c r="N39" s="1043">
        <v>16900</v>
      </c>
      <c r="O39" s="1044">
        <f t="shared" si="3"/>
        <v>3160300</v>
      </c>
      <c r="P39" s="1044">
        <v>0</v>
      </c>
      <c r="Q39" s="1044">
        <f t="shared" si="4"/>
        <v>3160300</v>
      </c>
      <c r="R39" s="1044">
        <f t="shared" si="5"/>
        <v>16900</v>
      </c>
      <c r="S39" s="1045" t="s">
        <v>550</v>
      </c>
      <c r="T39" s="1046" t="s">
        <v>547</v>
      </c>
      <c r="U39" s="1046" t="s">
        <v>548</v>
      </c>
      <c r="V39" s="1046" t="s">
        <v>549</v>
      </c>
      <c r="W39" s="1052" t="s">
        <v>754</v>
      </c>
      <c r="X39" s="1048" t="s">
        <v>546</v>
      </c>
      <c r="Y39" s="1046" t="s">
        <v>647</v>
      </c>
      <c r="Z39" s="1049" t="s">
        <v>757</v>
      </c>
      <c r="AA39" s="1050" t="s">
        <v>60</v>
      </c>
    </row>
    <row r="40" spans="1:27" s="2" customFormat="1" ht="69" x14ac:dyDescent="0.25">
      <c r="A40" s="1035"/>
      <c r="B40" s="1036">
        <v>1</v>
      </c>
      <c r="C40" s="1036">
        <v>1</v>
      </c>
      <c r="D40" s="1036">
        <v>7</v>
      </c>
      <c r="E40" s="1037">
        <v>1</v>
      </c>
      <c r="F40" s="1037">
        <v>1</v>
      </c>
      <c r="G40" s="1037">
        <v>4</v>
      </c>
      <c r="H40" s="1038">
        <v>1</v>
      </c>
      <c r="I40" s="1039" t="s">
        <v>63</v>
      </c>
      <c r="J40" s="1040"/>
      <c r="K40" s="1041"/>
      <c r="L40" s="1042">
        <v>166</v>
      </c>
      <c r="M40" s="1042" t="s">
        <v>544</v>
      </c>
      <c r="N40" s="1043">
        <v>12100</v>
      </c>
      <c r="O40" s="1044">
        <f t="shared" si="3"/>
        <v>2008600</v>
      </c>
      <c r="P40" s="1044">
        <v>0</v>
      </c>
      <c r="Q40" s="1044">
        <f t="shared" si="4"/>
        <v>2008600</v>
      </c>
      <c r="R40" s="1044">
        <f t="shared" si="5"/>
        <v>12100</v>
      </c>
      <c r="S40" s="1045" t="s">
        <v>550</v>
      </c>
      <c r="T40" s="1046" t="s">
        <v>547</v>
      </c>
      <c r="U40" s="1046" t="s">
        <v>548</v>
      </c>
      <c r="V40" s="1046" t="s">
        <v>549</v>
      </c>
      <c r="W40" s="1052" t="s">
        <v>754</v>
      </c>
      <c r="X40" s="1048" t="s">
        <v>546</v>
      </c>
      <c r="Y40" s="1046" t="s">
        <v>755</v>
      </c>
      <c r="Z40" s="1049" t="s">
        <v>758</v>
      </c>
      <c r="AA40" s="1050" t="s">
        <v>60</v>
      </c>
    </row>
    <row r="41" spans="1:27" s="2" customFormat="1" ht="69" x14ac:dyDescent="0.25">
      <c r="A41" s="1035"/>
      <c r="B41" s="1036">
        <v>1</v>
      </c>
      <c r="C41" s="1036">
        <v>1</v>
      </c>
      <c r="D41" s="1036">
        <v>7</v>
      </c>
      <c r="E41" s="1037">
        <v>1</v>
      </c>
      <c r="F41" s="1037">
        <v>1</v>
      </c>
      <c r="G41" s="1037">
        <v>4</v>
      </c>
      <c r="H41" s="1038">
        <v>1</v>
      </c>
      <c r="I41" s="1039" t="s">
        <v>63</v>
      </c>
      <c r="J41" s="1040"/>
      <c r="K41" s="1041"/>
      <c r="L41" s="1042">
        <v>199</v>
      </c>
      <c r="M41" s="1042" t="s">
        <v>544</v>
      </c>
      <c r="N41" s="1043">
        <v>12500</v>
      </c>
      <c r="O41" s="1044">
        <f t="shared" ref="O41:O47" si="6">N41*L41</f>
        <v>2487500</v>
      </c>
      <c r="P41" s="1044">
        <v>0</v>
      </c>
      <c r="Q41" s="1044">
        <f t="shared" ref="Q41:Q47" si="7">N41*L41</f>
        <v>2487500</v>
      </c>
      <c r="R41" s="1044">
        <f t="shared" ref="R41:R46" si="8">N41</f>
        <v>12500</v>
      </c>
      <c r="S41" s="1045" t="s">
        <v>786</v>
      </c>
      <c r="T41" s="1046" t="s">
        <v>547</v>
      </c>
      <c r="U41" s="1046" t="s">
        <v>548</v>
      </c>
      <c r="V41" s="1046" t="s">
        <v>549</v>
      </c>
      <c r="W41" s="1052" t="s">
        <v>793</v>
      </c>
      <c r="X41" s="1048" t="s">
        <v>546</v>
      </c>
      <c r="Y41" s="1046" t="s">
        <v>647</v>
      </c>
      <c r="Z41" s="1049" t="s">
        <v>789</v>
      </c>
      <c r="AA41" s="1050" t="s">
        <v>60</v>
      </c>
    </row>
    <row r="42" spans="1:27" s="2" customFormat="1" ht="69" x14ac:dyDescent="0.25">
      <c r="A42" s="1035"/>
      <c r="B42" s="1036">
        <v>1</v>
      </c>
      <c r="C42" s="1036">
        <v>1</v>
      </c>
      <c r="D42" s="1036">
        <v>7</v>
      </c>
      <c r="E42" s="1037">
        <v>1</v>
      </c>
      <c r="F42" s="1037">
        <v>1</v>
      </c>
      <c r="G42" s="1037">
        <v>4</v>
      </c>
      <c r="H42" s="1038">
        <v>1</v>
      </c>
      <c r="I42" s="1053" t="s">
        <v>64</v>
      </c>
      <c r="J42" s="1040"/>
      <c r="K42" s="1041"/>
      <c r="L42" s="1042">
        <v>100</v>
      </c>
      <c r="M42" s="1042" t="s">
        <v>544</v>
      </c>
      <c r="N42" s="1043">
        <v>6800</v>
      </c>
      <c r="O42" s="1044">
        <f t="shared" si="6"/>
        <v>680000</v>
      </c>
      <c r="P42" s="1044">
        <v>0</v>
      </c>
      <c r="Q42" s="1044">
        <f t="shared" si="7"/>
        <v>680000</v>
      </c>
      <c r="R42" s="1044">
        <f t="shared" si="8"/>
        <v>6800</v>
      </c>
      <c r="S42" s="1045" t="s">
        <v>786</v>
      </c>
      <c r="T42" s="1046" t="s">
        <v>547</v>
      </c>
      <c r="U42" s="1046" t="s">
        <v>548</v>
      </c>
      <c r="V42" s="1046" t="s">
        <v>549</v>
      </c>
      <c r="W42" s="1052" t="s">
        <v>793</v>
      </c>
      <c r="X42" s="1048" t="s">
        <v>546</v>
      </c>
      <c r="Y42" s="1046" t="s">
        <v>647</v>
      </c>
      <c r="Z42" s="1049" t="s">
        <v>789</v>
      </c>
      <c r="AA42" s="1050" t="s">
        <v>60</v>
      </c>
    </row>
    <row r="43" spans="1:27" s="2" customFormat="1" ht="69" x14ac:dyDescent="0.25">
      <c r="A43" s="1035"/>
      <c r="B43" s="1036">
        <v>1</v>
      </c>
      <c r="C43" s="1036">
        <v>1</v>
      </c>
      <c r="D43" s="1036">
        <v>7</v>
      </c>
      <c r="E43" s="1037">
        <v>1</v>
      </c>
      <c r="F43" s="1037">
        <v>1</v>
      </c>
      <c r="G43" s="1037">
        <v>4</v>
      </c>
      <c r="H43" s="1038">
        <v>1</v>
      </c>
      <c r="I43" s="1053" t="s">
        <v>64</v>
      </c>
      <c r="J43" s="1040"/>
      <c r="K43" s="1041"/>
      <c r="L43" s="1042">
        <v>220</v>
      </c>
      <c r="M43" s="1042" t="s">
        <v>544</v>
      </c>
      <c r="N43" s="1043">
        <v>6800</v>
      </c>
      <c r="O43" s="1044">
        <f t="shared" si="6"/>
        <v>1496000</v>
      </c>
      <c r="P43" s="1044">
        <v>0</v>
      </c>
      <c r="Q43" s="1044">
        <f t="shared" si="7"/>
        <v>1496000</v>
      </c>
      <c r="R43" s="1044">
        <f t="shared" si="8"/>
        <v>6800</v>
      </c>
      <c r="S43" s="1045" t="s">
        <v>786</v>
      </c>
      <c r="T43" s="1046" t="s">
        <v>547</v>
      </c>
      <c r="U43" s="1046" t="s">
        <v>548</v>
      </c>
      <c r="V43" s="1046" t="s">
        <v>549</v>
      </c>
      <c r="W43" s="1052" t="s">
        <v>793</v>
      </c>
      <c r="X43" s="1048" t="s">
        <v>546</v>
      </c>
      <c r="Y43" s="1046" t="s">
        <v>755</v>
      </c>
      <c r="Z43" s="1049" t="s">
        <v>788</v>
      </c>
      <c r="AA43" s="1050" t="s">
        <v>60</v>
      </c>
    </row>
    <row r="44" spans="1:27" s="2" customFormat="1" ht="69" x14ac:dyDescent="0.25">
      <c r="A44" s="1035"/>
      <c r="B44" s="1036">
        <v>1</v>
      </c>
      <c r="C44" s="1036">
        <v>1</v>
      </c>
      <c r="D44" s="1036">
        <v>7</v>
      </c>
      <c r="E44" s="1037">
        <v>1</v>
      </c>
      <c r="F44" s="1037">
        <v>1</v>
      </c>
      <c r="G44" s="1037">
        <v>4</v>
      </c>
      <c r="H44" s="1038">
        <v>1</v>
      </c>
      <c r="I44" s="1039" t="s">
        <v>63</v>
      </c>
      <c r="J44" s="1040"/>
      <c r="K44" s="1041"/>
      <c r="L44" s="1042">
        <v>51</v>
      </c>
      <c r="M44" s="1042" t="s">
        <v>544</v>
      </c>
      <c r="N44" s="1043">
        <v>12500</v>
      </c>
      <c r="O44" s="1044">
        <f t="shared" si="6"/>
        <v>637500</v>
      </c>
      <c r="P44" s="1044">
        <v>0</v>
      </c>
      <c r="Q44" s="1044">
        <f t="shared" si="7"/>
        <v>637500</v>
      </c>
      <c r="R44" s="1044">
        <f t="shared" si="8"/>
        <v>12500</v>
      </c>
      <c r="S44" s="1045" t="s">
        <v>786</v>
      </c>
      <c r="T44" s="1046" t="s">
        <v>547</v>
      </c>
      <c r="U44" s="1046" t="s">
        <v>548</v>
      </c>
      <c r="V44" s="1046" t="s">
        <v>549</v>
      </c>
      <c r="W44" s="1052" t="s">
        <v>793</v>
      </c>
      <c r="X44" s="1048" t="s">
        <v>546</v>
      </c>
      <c r="Y44" s="1046" t="s">
        <v>755</v>
      </c>
      <c r="Z44" s="1049" t="s">
        <v>787</v>
      </c>
      <c r="AA44" s="1050" t="s">
        <v>60</v>
      </c>
    </row>
    <row r="45" spans="1:27" s="2" customFormat="1" ht="69" x14ac:dyDescent="0.25">
      <c r="A45" s="1035"/>
      <c r="B45" s="1036">
        <v>1</v>
      </c>
      <c r="C45" s="1036">
        <v>1</v>
      </c>
      <c r="D45" s="1036">
        <v>7</v>
      </c>
      <c r="E45" s="1037">
        <v>1</v>
      </c>
      <c r="F45" s="1037">
        <v>1</v>
      </c>
      <c r="G45" s="1037">
        <v>4</v>
      </c>
      <c r="H45" s="1038">
        <v>1</v>
      </c>
      <c r="I45" s="1053" t="s">
        <v>64</v>
      </c>
      <c r="J45" s="1040"/>
      <c r="K45" s="1041"/>
      <c r="L45" s="1042">
        <v>75</v>
      </c>
      <c r="M45" s="1042" t="s">
        <v>544</v>
      </c>
      <c r="N45" s="1043">
        <v>6800</v>
      </c>
      <c r="O45" s="1044">
        <f t="shared" si="6"/>
        <v>510000</v>
      </c>
      <c r="P45" s="1044">
        <v>0</v>
      </c>
      <c r="Q45" s="1044">
        <f t="shared" si="7"/>
        <v>510000</v>
      </c>
      <c r="R45" s="1044">
        <f t="shared" si="8"/>
        <v>6800</v>
      </c>
      <c r="S45" s="1045" t="s">
        <v>786</v>
      </c>
      <c r="T45" s="1046" t="s">
        <v>547</v>
      </c>
      <c r="U45" s="1046" t="s">
        <v>548</v>
      </c>
      <c r="V45" s="1046" t="s">
        <v>549</v>
      </c>
      <c r="W45" s="1052" t="s">
        <v>793</v>
      </c>
      <c r="X45" s="1048" t="s">
        <v>546</v>
      </c>
      <c r="Y45" s="1046" t="s">
        <v>755</v>
      </c>
      <c r="Z45" s="1049" t="s">
        <v>787</v>
      </c>
      <c r="AA45" s="1050" t="s">
        <v>60</v>
      </c>
    </row>
    <row r="46" spans="1:27" s="2" customFormat="1" ht="69" x14ac:dyDescent="0.25">
      <c r="A46" s="1035"/>
      <c r="B46" s="1036">
        <v>1</v>
      </c>
      <c r="C46" s="1036">
        <v>1</v>
      </c>
      <c r="D46" s="1036">
        <v>7</v>
      </c>
      <c r="E46" s="1037">
        <v>1</v>
      </c>
      <c r="F46" s="1037">
        <v>1</v>
      </c>
      <c r="G46" s="1037">
        <v>4</v>
      </c>
      <c r="H46" s="1038">
        <v>1</v>
      </c>
      <c r="I46" s="1053" t="s">
        <v>64</v>
      </c>
      <c r="J46" s="1040"/>
      <c r="K46" s="1041"/>
      <c r="L46" s="1042">
        <v>150</v>
      </c>
      <c r="M46" s="1042" t="s">
        <v>544</v>
      </c>
      <c r="N46" s="1043">
        <v>10000</v>
      </c>
      <c r="O46" s="1044">
        <f t="shared" si="6"/>
        <v>1500000</v>
      </c>
      <c r="P46" s="1044"/>
      <c r="Q46" s="1044">
        <f t="shared" si="7"/>
        <v>1500000</v>
      </c>
      <c r="R46" s="1044">
        <f t="shared" si="8"/>
        <v>10000</v>
      </c>
      <c r="S46" s="1045" t="s">
        <v>786</v>
      </c>
      <c r="T46" s="1046" t="s">
        <v>547</v>
      </c>
      <c r="U46" s="1046" t="s">
        <v>548</v>
      </c>
      <c r="V46" s="1046" t="s">
        <v>549</v>
      </c>
      <c r="W46" s="1052" t="s">
        <v>808</v>
      </c>
      <c r="X46" s="1048" t="s">
        <v>546</v>
      </c>
      <c r="Y46" s="1046" t="s">
        <v>647</v>
      </c>
      <c r="Z46" s="1049" t="s">
        <v>751</v>
      </c>
      <c r="AA46" s="1050" t="s">
        <v>60</v>
      </c>
    </row>
    <row r="47" spans="1:27" s="2" customFormat="1" ht="69" x14ac:dyDescent="0.25">
      <c r="A47" s="1035"/>
      <c r="B47" s="1036">
        <v>1</v>
      </c>
      <c r="C47" s="1036">
        <v>1</v>
      </c>
      <c r="D47" s="1036">
        <v>7</v>
      </c>
      <c r="E47" s="1037">
        <v>1</v>
      </c>
      <c r="F47" s="1037">
        <v>1</v>
      </c>
      <c r="G47" s="1037">
        <v>4</v>
      </c>
      <c r="H47" s="1038">
        <v>1</v>
      </c>
      <c r="I47" s="1053" t="s">
        <v>64</v>
      </c>
      <c r="J47" s="1040"/>
      <c r="K47" s="1041"/>
      <c r="L47" s="1042">
        <v>83</v>
      </c>
      <c r="M47" s="1042" t="s">
        <v>544</v>
      </c>
      <c r="N47" s="1043">
        <v>6800</v>
      </c>
      <c r="O47" s="1044">
        <f t="shared" si="6"/>
        <v>564400</v>
      </c>
      <c r="P47" s="1044"/>
      <c r="Q47" s="1044">
        <f t="shared" si="7"/>
        <v>564400</v>
      </c>
      <c r="R47" s="1044">
        <f t="shared" ref="R47:R62" si="9">N47</f>
        <v>6800</v>
      </c>
      <c r="S47" s="1045" t="s">
        <v>786</v>
      </c>
      <c r="T47" s="1046" t="s">
        <v>547</v>
      </c>
      <c r="U47" s="1046" t="s">
        <v>548</v>
      </c>
      <c r="V47" s="1046" t="s">
        <v>549</v>
      </c>
      <c r="W47" s="1052" t="s">
        <v>808</v>
      </c>
      <c r="X47" s="1048" t="s">
        <v>546</v>
      </c>
      <c r="Y47" s="1046" t="s">
        <v>647</v>
      </c>
      <c r="Z47" s="1049" t="s">
        <v>743</v>
      </c>
      <c r="AA47" s="1050" t="s">
        <v>60</v>
      </c>
    </row>
    <row r="48" spans="1:27" s="2" customFormat="1" ht="58.5" customHeight="1" x14ac:dyDescent="0.25">
      <c r="A48" s="958"/>
      <c r="B48" s="431">
        <f>IFERROR(LOOKUP(2,1/ISNUMBER(SEARCH('[96]Kode Barang'!$I$2:$I$44,I48)),'[96]Kode Barang'!$B$2:$B$44),"")</f>
        <v>1</v>
      </c>
      <c r="C48" s="431">
        <f>IFERROR(LOOKUP(2,1/ISNUMBER(SEARCH('[96]Kode Barang'!$I$2:$I$44,I48)),'[96]Kode Barang'!$C$2:$C$44),"")</f>
        <v>1</v>
      </c>
      <c r="D48" s="431">
        <f>IFERROR(LOOKUP(2,1/ISNUMBER(SEARCH('[96]Kode Barang'!$I$2:$I$44,I48)),'[96]Kode Barang'!$D$2:$D$44),"")</f>
        <v>7</v>
      </c>
      <c r="E48" s="431">
        <f>IFERROR(LOOKUP(2,1/ISNUMBER(SEARCH('[96]Kode Barang'!$I$2:$I$44,I48)),'[96]Kode Barang'!$E$2:$E$44),"")</f>
        <v>1</v>
      </c>
      <c r="F48" s="431">
        <f>IFERROR(LOOKUP(2,1/ISNUMBER(SEARCH('[96]Kode Barang'!$I$2:$I$44,I48)),'[96]Kode Barang'!$F$2:$F$44),"")</f>
        <v>1</v>
      </c>
      <c r="G48" s="431">
        <f>IFERROR(LOOKUP(2,1/ISNUMBER(SEARCH('[96]Kode Barang'!$I$2:$I$44,I48)),'[96]Kode Barang'!$G$2:$G$44),"")</f>
        <v>4</v>
      </c>
      <c r="H48" s="431">
        <f>IFERROR(LOOKUP(2,1/ISNUMBER(SEARCH('[96]Kode Barang'!$I$2:$I$44,I48)),'[96]Kode Barang'!$H$2:$H$44),"")</f>
        <v>1</v>
      </c>
      <c r="I48" s="1009" t="s">
        <v>63</v>
      </c>
      <c r="J48" s="524"/>
      <c r="K48" s="481"/>
      <c r="L48" s="443">
        <v>48</v>
      </c>
      <c r="M48" s="443" t="s">
        <v>544</v>
      </c>
      <c r="N48" s="445">
        <v>12100</v>
      </c>
      <c r="O48" s="426">
        <f t="shared" ref="O48:O62" si="10">N48*L48</f>
        <v>580800</v>
      </c>
      <c r="P48" s="426">
        <v>0</v>
      </c>
      <c r="Q48" s="426">
        <f t="shared" ref="Q48:Q62" si="11">O48+P48</f>
        <v>580800</v>
      </c>
      <c r="R48" s="426">
        <f t="shared" si="9"/>
        <v>12100</v>
      </c>
      <c r="S48" s="444" t="s">
        <v>786</v>
      </c>
      <c r="T48" s="429" t="s">
        <v>547</v>
      </c>
      <c r="U48" s="429" t="s">
        <v>548</v>
      </c>
      <c r="V48" s="429" t="s">
        <v>549</v>
      </c>
      <c r="W48" s="482" t="s">
        <v>924</v>
      </c>
      <c r="X48" s="431" t="s">
        <v>546</v>
      </c>
      <c r="Y48" s="427" t="s">
        <v>647</v>
      </c>
      <c r="Z48" s="427" t="s">
        <v>925</v>
      </c>
      <c r="AA48" s="431" t="s">
        <v>60</v>
      </c>
    </row>
    <row r="49" spans="1:27" s="2" customFormat="1" ht="66" x14ac:dyDescent="0.25">
      <c r="A49" s="503"/>
      <c r="B49" s="431">
        <f>IFERROR(LOOKUP(2,1/ISNUMBER(SEARCH('[96]Kode Barang'!$I$2:$I$44,I49)),'[96]Kode Barang'!$B$2:$B$44),"")</f>
        <v>1</v>
      </c>
      <c r="C49" s="431">
        <f>IFERROR(LOOKUP(2,1/ISNUMBER(SEARCH('[96]Kode Barang'!$I$2:$I$44,I49)),'[96]Kode Barang'!$C$2:$C$44),"")</f>
        <v>1</v>
      </c>
      <c r="D49" s="431">
        <f>IFERROR(LOOKUP(2,1/ISNUMBER(SEARCH('[96]Kode Barang'!$I$2:$I$44,I49)),'[96]Kode Barang'!$D$2:$D$44),"")</f>
        <v>7</v>
      </c>
      <c r="E49" s="431">
        <f>IFERROR(LOOKUP(2,1/ISNUMBER(SEARCH('[96]Kode Barang'!$I$2:$I$44,I49)),'[96]Kode Barang'!$E$2:$E$44),"")</f>
        <v>1</v>
      </c>
      <c r="F49" s="431">
        <f>IFERROR(LOOKUP(2,1/ISNUMBER(SEARCH('[96]Kode Barang'!$I$2:$I$44,I49)),'[96]Kode Barang'!$F$2:$F$44),"")</f>
        <v>1</v>
      </c>
      <c r="G49" s="431">
        <f>IFERROR(LOOKUP(2,1/ISNUMBER(SEARCH('[96]Kode Barang'!$I$2:$I$44,I49)),'[96]Kode Barang'!$G$2:$G$44),"")</f>
        <v>4</v>
      </c>
      <c r="H49" s="431">
        <f>IFERROR(LOOKUP(2,1/ISNUMBER(SEARCH('[96]Kode Barang'!$I$2:$I$44,I49)),'[96]Kode Barang'!$H$2:$H$44),"")</f>
        <v>1</v>
      </c>
      <c r="I49" s="1008" t="s">
        <v>64</v>
      </c>
      <c r="J49" s="524"/>
      <c r="K49" s="481"/>
      <c r="L49" s="443">
        <v>70</v>
      </c>
      <c r="M49" s="443" t="s">
        <v>544</v>
      </c>
      <c r="N49" s="445">
        <v>6800</v>
      </c>
      <c r="O49" s="426">
        <f t="shared" si="10"/>
        <v>476000</v>
      </c>
      <c r="P49" s="426"/>
      <c r="Q49" s="426">
        <f t="shared" si="11"/>
        <v>476000</v>
      </c>
      <c r="R49" s="426">
        <f t="shared" si="9"/>
        <v>6800</v>
      </c>
      <c r="S49" s="444" t="s">
        <v>786</v>
      </c>
      <c r="T49" s="429" t="s">
        <v>547</v>
      </c>
      <c r="U49" s="429" t="s">
        <v>548</v>
      </c>
      <c r="V49" s="429" t="s">
        <v>549</v>
      </c>
      <c r="W49" s="482" t="s">
        <v>924</v>
      </c>
      <c r="X49" s="431" t="s">
        <v>546</v>
      </c>
      <c r="Y49" s="427" t="s">
        <v>647</v>
      </c>
      <c r="Z49" s="427" t="s">
        <v>925</v>
      </c>
      <c r="AA49" s="431" t="s">
        <v>60</v>
      </c>
    </row>
    <row r="50" spans="1:27" s="2" customFormat="1" ht="58.5" customHeight="1" x14ac:dyDescent="0.25">
      <c r="A50" s="958"/>
      <c r="B50" s="431">
        <f>IFERROR(LOOKUP(2,1/ISNUMBER(SEARCH('[96]Kode Barang'!$I$2:$I$44,I50)),'[96]Kode Barang'!$B$2:$B$44),"")</f>
        <v>1</v>
      </c>
      <c r="C50" s="431">
        <f>IFERROR(LOOKUP(2,1/ISNUMBER(SEARCH('[96]Kode Barang'!$I$2:$I$44,I50)),'[96]Kode Barang'!$C$2:$C$44),"")</f>
        <v>1</v>
      </c>
      <c r="D50" s="431">
        <f>IFERROR(LOOKUP(2,1/ISNUMBER(SEARCH('[96]Kode Barang'!$I$2:$I$44,I50)),'[96]Kode Barang'!$D$2:$D$44),"")</f>
        <v>7</v>
      </c>
      <c r="E50" s="431">
        <f>IFERROR(LOOKUP(2,1/ISNUMBER(SEARCH('[96]Kode Barang'!$I$2:$I$44,I50)),'[96]Kode Barang'!$E$2:$E$44),"")</f>
        <v>1</v>
      </c>
      <c r="F50" s="431">
        <f>IFERROR(LOOKUP(2,1/ISNUMBER(SEARCH('[96]Kode Barang'!$I$2:$I$44,I50)),'[96]Kode Barang'!$F$2:$F$44),"")</f>
        <v>1</v>
      </c>
      <c r="G50" s="431">
        <f>IFERROR(LOOKUP(2,1/ISNUMBER(SEARCH('[96]Kode Barang'!$I$2:$I$44,I50)),'[96]Kode Barang'!$G$2:$G$44),"")</f>
        <v>4</v>
      </c>
      <c r="H50" s="431">
        <f>IFERROR(LOOKUP(2,1/ISNUMBER(SEARCH('[96]Kode Barang'!$I$2:$I$44,I50)),'[96]Kode Barang'!$H$2:$H$44),"")</f>
        <v>1</v>
      </c>
      <c r="I50" s="527" t="s">
        <v>63</v>
      </c>
      <c r="J50" s="524"/>
      <c r="K50" s="481"/>
      <c r="L50" s="443">
        <v>120</v>
      </c>
      <c r="M50" s="443" t="s">
        <v>544</v>
      </c>
      <c r="N50" s="445">
        <v>12100</v>
      </c>
      <c r="O50" s="426">
        <f t="shared" si="10"/>
        <v>1452000</v>
      </c>
      <c r="P50" s="426">
        <v>0</v>
      </c>
      <c r="Q50" s="426">
        <f t="shared" si="11"/>
        <v>1452000</v>
      </c>
      <c r="R50" s="426">
        <f t="shared" si="9"/>
        <v>12100</v>
      </c>
      <c r="S50" s="444" t="s">
        <v>786</v>
      </c>
      <c r="T50" s="429" t="s">
        <v>547</v>
      </c>
      <c r="U50" s="429" t="s">
        <v>548</v>
      </c>
      <c r="V50" s="429" t="s">
        <v>549</v>
      </c>
      <c r="W50" s="482" t="s">
        <v>924</v>
      </c>
      <c r="X50" s="431" t="s">
        <v>546</v>
      </c>
      <c r="Y50" s="427" t="s">
        <v>647</v>
      </c>
      <c r="Z50" s="427" t="s">
        <v>926</v>
      </c>
      <c r="AA50" s="431" t="s">
        <v>60</v>
      </c>
    </row>
    <row r="51" spans="1:27" s="2" customFormat="1" ht="66" x14ac:dyDescent="0.25">
      <c r="A51" s="503"/>
      <c r="B51" s="431">
        <f>IFERROR(LOOKUP(2,1/ISNUMBER(SEARCH('[96]Kode Barang'!$I$2:$I$44,I51)),'[96]Kode Barang'!$B$2:$B$44),"")</f>
        <v>1</v>
      </c>
      <c r="C51" s="431">
        <f>IFERROR(LOOKUP(2,1/ISNUMBER(SEARCH('[96]Kode Barang'!$I$2:$I$44,I51)),'[96]Kode Barang'!$C$2:$C$44),"")</f>
        <v>1</v>
      </c>
      <c r="D51" s="431">
        <f>IFERROR(LOOKUP(2,1/ISNUMBER(SEARCH('[96]Kode Barang'!$I$2:$I$44,I51)),'[96]Kode Barang'!$D$2:$D$44),"")</f>
        <v>7</v>
      </c>
      <c r="E51" s="431">
        <f>IFERROR(LOOKUP(2,1/ISNUMBER(SEARCH('[96]Kode Barang'!$I$2:$I$44,I51)),'[96]Kode Barang'!$E$2:$E$44),"")</f>
        <v>1</v>
      </c>
      <c r="F51" s="431">
        <f>IFERROR(LOOKUP(2,1/ISNUMBER(SEARCH('[96]Kode Barang'!$I$2:$I$44,I51)),'[96]Kode Barang'!$F$2:$F$44),"")</f>
        <v>1</v>
      </c>
      <c r="G51" s="431">
        <f>IFERROR(LOOKUP(2,1/ISNUMBER(SEARCH('[96]Kode Barang'!$I$2:$I$44,I51)),'[96]Kode Barang'!$G$2:$G$44),"")</f>
        <v>4</v>
      </c>
      <c r="H51" s="431">
        <f>IFERROR(LOOKUP(2,1/ISNUMBER(SEARCH('[96]Kode Barang'!$I$2:$I$44,I51)),'[96]Kode Barang'!$H$2:$H$44),"")</f>
        <v>1</v>
      </c>
      <c r="I51" s="641" t="s">
        <v>64</v>
      </c>
      <c r="J51" s="524"/>
      <c r="K51" s="481"/>
      <c r="L51" s="443">
        <v>100</v>
      </c>
      <c r="M51" s="443" t="s">
        <v>544</v>
      </c>
      <c r="N51" s="445">
        <v>16900</v>
      </c>
      <c r="O51" s="426">
        <f t="shared" si="10"/>
        <v>1690000</v>
      </c>
      <c r="P51" s="426"/>
      <c r="Q51" s="426">
        <f t="shared" si="11"/>
        <v>1690000</v>
      </c>
      <c r="R51" s="426">
        <f t="shared" si="9"/>
        <v>16900</v>
      </c>
      <c r="S51" s="444" t="s">
        <v>786</v>
      </c>
      <c r="T51" s="429" t="s">
        <v>547</v>
      </c>
      <c r="U51" s="429" t="s">
        <v>548</v>
      </c>
      <c r="V51" s="429" t="s">
        <v>549</v>
      </c>
      <c r="W51" s="482" t="s">
        <v>924</v>
      </c>
      <c r="X51" s="431" t="s">
        <v>546</v>
      </c>
      <c r="Y51" s="427" t="s">
        <v>647</v>
      </c>
      <c r="Z51" s="427" t="s">
        <v>926</v>
      </c>
      <c r="AA51" s="431" t="s">
        <v>60</v>
      </c>
    </row>
    <row r="52" spans="1:27" s="2" customFormat="1" ht="58.5" customHeight="1" x14ac:dyDescent="0.25">
      <c r="A52" s="958"/>
      <c r="B52" s="431">
        <f>IFERROR(LOOKUP(2,1/ISNUMBER(SEARCH('[96]Kode Barang'!$I$2:$I$44,I52)),'[96]Kode Barang'!$B$2:$B$44),"")</f>
        <v>1</v>
      </c>
      <c r="C52" s="431">
        <f>IFERROR(LOOKUP(2,1/ISNUMBER(SEARCH('[96]Kode Barang'!$I$2:$I$44,I52)),'[96]Kode Barang'!$C$2:$C$44),"")</f>
        <v>1</v>
      </c>
      <c r="D52" s="431">
        <f>IFERROR(LOOKUP(2,1/ISNUMBER(SEARCH('[96]Kode Barang'!$I$2:$I$44,I52)),'[96]Kode Barang'!$D$2:$D$44),"")</f>
        <v>7</v>
      </c>
      <c r="E52" s="431">
        <f>IFERROR(LOOKUP(2,1/ISNUMBER(SEARCH('[96]Kode Barang'!$I$2:$I$44,I52)),'[96]Kode Barang'!$E$2:$E$44),"")</f>
        <v>1</v>
      </c>
      <c r="F52" s="431">
        <f>IFERROR(LOOKUP(2,1/ISNUMBER(SEARCH('[96]Kode Barang'!$I$2:$I$44,I52)),'[96]Kode Barang'!$F$2:$F$44),"")</f>
        <v>1</v>
      </c>
      <c r="G52" s="431">
        <f>IFERROR(LOOKUP(2,1/ISNUMBER(SEARCH('[96]Kode Barang'!$I$2:$I$44,I52)),'[96]Kode Barang'!$G$2:$G$44),"")</f>
        <v>4</v>
      </c>
      <c r="H52" s="431">
        <f>IFERROR(LOOKUP(2,1/ISNUMBER(SEARCH('[96]Kode Barang'!$I$2:$I$44,I52)),'[96]Kode Barang'!$H$2:$H$44),"")</f>
        <v>1</v>
      </c>
      <c r="I52" s="527" t="s">
        <v>63</v>
      </c>
      <c r="J52" s="524"/>
      <c r="K52" s="481"/>
      <c r="L52" s="443">
        <v>101</v>
      </c>
      <c r="M52" s="443" t="s">
        <v>544</v>
      </c>
      <c r="N52" s="445">
        <v>13700</v>
      </c>
      <c r="O52" s="426">
        <f t="shared" si="10"/>
        <v>1383700</v>
      </c>
      <c r="P52" s="426">
        <v>0</v>
      </c>
      <c r="Q52" s="426">
        <f t="shared" si="11"/>
        <v>1383700</v>
      </c>
      <c r="R52" s="426">
        <f t="shared" si="9"/>
        <v>13700</v>
      </c>
      <c r="S52" s="444" t="s">
        <v>786</v>
      </c>
      <c r="T52" s="429" t="s">
        <v>547</v>
      </c>
      <c r="U52" s="429" t="s">
        <v>548</v>
      </c>
      <c r="V52" s="429" t="s">
        <v>549</v>
      </c>
      <c r="W52" s="482" t="s">
        <v>988</v>
      </c>
      <c r="X52" s="431" t="s">
        <v>546</v>
      </c>
      <c r="Y52" s="427" t="s">
        <v>647</v>
      </c>
      <c r="Z52" s="427" t="s">
        <v>656</v>
      </c>
      <c r="AA52" s="431" t="s">
        <v>60</v>
      </c>
    </row>
    <row r="53" spans="1:27" s="2" customFormat="1" ht="66" x14ac:dyDescent="0.25">
      <c r="A53" s="503"/>
      <c r="B53" s="431">
        <f>IFERROR(LOOKUP(2,1/ISNUMBER(SEARCH('[96]Kode Barang'!$I$2:$I$44,I53)),'[96]Kode Barang'!$B$2:$B$44),"")</f>
        <v>1</v>
      </c>
      <c r="C53" s="431">
        <f>IFERROR(LOOKUP(2,1/ISNUMBER(SEARCH('[96]Kode Barang'!$I$2:$I$44,I53)),'[96]Kode Barang'!$C$2:$C$44),"")</f>
        <v>1</v>
      </c>
      <c r="D53" s="431">
        <f>IFERROR(LOOKUP(2,1/ISNUMBER(SEARCH('[96]Kode Barang'!$I$2:$I$44,I53)),'[96]Kode Barang'!$D$2:$D$44),"")</f>
        <v>7</v>
      </c>
      <c r="E53" s="431">
        <f>IFERROR(LOOKUP(2,1/ISNUMBER(SEARCH('[96]Kode Barang'!$I$2:$I$44,I53)),'[96]Kode Barang'!$E$2:$E$44),"")</f>
        <v>1</v>
      </c>
      <c r="F53" s="431">
        <f>IFERROR(LOOKUP(2,1/ISNUMBER(SEARCH('[96]Kode Barang'!$I$2:$I$44,I53)),'[96]Kode Barang'!$F$2:$F$44),"")</f>
        <v>1</v>
      </c>
      <c r="G53" s="431">
        <f>IFERROR(LOOKUP(2,1/ISNUMBER(SEARCH('[96]Kode Barang'!$I$2:$I$44,I53)),'[96]Kode Barang'!$G$2:$G$44),"")</f>
        <v>4</v>
      </c>
      <c r="H53" s="431">
        <f>IFERROR(LOOKUP(2,1/ISNUMBER(SEARCH('[96]Kode Barang'!$I$2:$I$44,I53)),'[96]Kode Barang'!$H$2:$H$44),"")</f>
        <v>1</v>
      </c>
      <c r="I53" s="641" t="s">
        <v>64</v>
      </c>
      <c r="J53" s="524"/>
      <c r="K53" s="481"/>
      <c r="L53" s="443">
        <v>227</v>
      </c>
      <c r="M53" s="443" t="s">
        <v>544</v>
      </c>
      <c r="N53" s="445">
        <v>6800</v>
      </c>
      <c r="O53" s="426">
        <f t="shared" si="10"/>
        <v>1543600</v>
      </c>
      <c r="P53" s="426"/>
      <c r="Q53" s="426">
        <f t="shared" si="11"/>
        <v>1543600</v>
      </c>
      <c r="R53" s="426">
        <f t="shared" si="9"/>
        <v>6800</v>
      </c>
      <c r="S53" s="444" t="s">
        <v>786</v>
      </c>
      <c r="T53" s="429" t="s">
        <v>547</v>
      </c>
      <c r="U53" s="429" t="s">
        <v>548</v>
      </c>
      <c r="V53" s="429" t="s">
        <v>549</v>
      </c>
      <c r="W53" s="482" t="s">
        <v>988</v>
      </c>
      <c r="X53" s="431" t="s">
        <v>546</v>
      </c>
      <c r="Y53" s="427" t="s">
        <v>647</v>
      </c>
      <c r="Z53" s="427" t="s">
        <v>656</v>
      </c>
      <c r="AA53" s="431" t="s">
        <v>60</v>
      </c>
    </row>
    <row r="54" spans="1:27" s="2" customFormat="1" ht="58.5" customHeight="1" x14ac:dyDescent="0.25">
      <c r="A54" s="958"/>
      <c r="B54" s="431">
        <f>IFERROR(LOOKUP(2,1/ISNUMBER(SEARCH('[96]Kode Barang'!$I$2:$I$44,I54)),'[96]Kode Barang'!$B$2:$B$44),"")</f>
        <v>1</v>
      </c>
      <c r="C54" s="431">
        <f>IFERROR(LOOKUP(2,1/ISNUMBER(SEARCH('[96]Kode Barang'!$I$2:$I$44,I54)),'[96]Kode Barang'!$C$2:$C$44),"")</f>
        <v>1</v>
      </c>
      <c r="D54" s="431">
        <f>IFERROR(LOOKUP(2,1/ISNUMBER(SEARCH('[96]Kode Barang'!$I$2:$I$44,I54)),'[96]Kode Barang'!$D$2:$D$44),"")</f>
        <v>7</v>
      </c>
      <c r="E54" s="431">
        <f>IFERROR(LOOKUP(2,1/ISNUMBER(SEARCH('[96]Kode Barang'!$I$2:$I$44,I54)),'[96]Kode Barang'!$E$2:$E$44),"")</f>
        <v>1</v>
      </c>
      <c r="F54" s="431">
        <f>IFERROR(LOOKUP(2,1/ISNUMBER(SEARCH('[96]Kode Barang'!$I$2:$I$44,I54)),'[96]Kode Barang'!$F$2:$F$44),"")</f>
        <v>1</v>
      </c>
      <c r="G54" s="431">
        <f>IFERROR(LOOKUP(2,1/ISNUMBER(SEARCH('[96]Kode Barang'!$I$2:$I$44,I54)),'[96]Kode Barang'!$G$2:$G$44),"")</f>
        <v>4</v>
      </c>
      <c r="H54" s="431">
        <f>IFERROR(LOOKUP(2,1/ISNUMBER(SEARCH('[96]Kode Barang'!$I$2:$I$44,I54)),'[96]Kode Barang'!$H$2:$H$44),"")</f>
        <v>1</v>
      </c>
      <c r="I54" s="527" t="s">
        <v>63</v>
      </c>
      <c r="J54" s="524"/>
      <c r="K54" s="481"/>
      <c r="L54" s="443">
        <v>100</v>
      </c>
      <c r="M54" s="443" t="s">
        <v>544</v>
      </c>
      <c r="N54" s="445">
        <v>13700</v>
      </c>
      <c r="O54" s="426">
        <f t="shared" si="10"/>
        <v>1370000</v>
      </c>
      <c r="P54" s="426">
        <v>0</v>
      </c>
      <c r="Q54" s="426">
        <f t="shared" si="11"/>
        <v>1370000</v>
      </c>
      <c r="R54" s="426">
        <f t="shared" si="9"/>
        <v>13700</v>
      </c>
      <c r="S54" s="444" t="s">
        <v>786</v>
      </c>
      <c r="T54" s="429" t="s">
        <v>547</v>
      </c>
      <c r="U54" s="429" t="s">
        <v>548</v>
      </c>
      <c r="V54" s="429" t="s">
        <v>549</v>
      </c>
      <c r="W54" s="482" t="s">
        <v>1027</v>
      </c>
      <c r="X54" s="431" t="s">
        <v>546</v>
      </c>
      <c r="Y54" s="427" t="s">
        <v>647</v>
      </c>
      <c r="Z54" s="427" t="s">
        <v>1029</v>
      </c>
      <c r="AA54" s="431" t="s">
        <v>60</v>
      </c>
    </row>
    <row r="55" spans="1:27" s="2" customFormat="1" ht="66" x14ac:dyDescent="0.25">
      <c r="A55" s="503"/>
      <c r="B55" s="431">
        <f>IFERROR(LOOKUP(2,1/ISNUMBER(SEARCH('[96]Kode Barang'!$I$2:$I$44,I55)),'[96]Kode Barang'!$B$2:$B$44),"")</f>
        <v>1</v>
      </c>
      <c r="C55" s="431">
        <f>IFERROR(LOOKUP(2,1/ISNUMBER(SEARCH('[96]Kode Barang'!$I$2:$I$44,I55)),'[96]Kode Barang'!$C$2:$C$44),"")</f>
        <v>1</v>
      </c>
      <c r="D55" s="431">
        <f>IFERROR(LOOKUP(2,1/ISNUMBER(SEARCH('[96]Kode Barang'!$I$2:$I$44,I55)),'[96]Kode Barang'!$D$2:$D$44),"")</f>
        <v>7</v>
      </c>
      <c r="E55" s="431">
        <f>IFERROR(LOOKUP(2,1/ISNUMBER(SEARCH('[96]Kode Barang'!$I$2:$I$44,I55)),'[96]Kode Barang'!$E$2:$E$44),"")</f>
        <v>1</v>
      </c>
      <c r="F55" s="431">
        <f>IFERROR(LOOKUP(2,1/ISNUMBER(SEARCH('[96]Kode Barang'!$I$2:$I$44,I55)),'[96]Kode Barang'!$F$2:$F$44),"")</f>
        <v>1</v>
      </c>
      <c r="G55" s="431">
        <f>IFERROR(LOOKUP(2,1/ISNUMBER(SEARCH('[96]Kode Barang'!$I$2:$I$44,I55)),'[96]Kode Barang'!$G$2:$G$44),"")</f>
        <v>4</v>
      </c>
      <c r="H55" s="431">
        <f>IFERROR(LOOKUP(2,1/ISNUMBER(SEARCH('[96]Kode Barang'!$I$2:$I$44,I55)),'[96]Kode Barang'!$H$2:$H$44),"")</f>
        <v>1</v>
      </c>
      <c r="I55" s="641" t="s">
        <v>64</v>
      </c>
      <c r="J55" s="524"/>
      <c r="K55" s="481"/>
      <c r="L55" s="443">
        <v>200</v>
      </c>
      <c r="M55" s="443" t="s">
        <v>544</v>
      </c>
      <c r="N55" s="445">
        <v>6800</v>
      </c>
      <c r="O55" s="426">
        <f t="shared" si="10"/>
        <v>1360000</v>
      </c>
      <c r="P55" s="426"/>
      <c r="Q55" s="426">
        <f t="shared" si="11"/>
        <v>1360000</v>
      </c>
      <c r="R55" s="426">
        <f t="shared" si="9"/>
        <v>6800</v>
      </c>
      <c r="S55" s="444" t="s">
        <v>786</v>
      </c>
      <c r="T55" s="429" t="s">
        <v>547</v>
      </c>
      <c r="U55" s="429" t="s">
        <v>548</v>
      </c>
      <c r="V55" s="429" t="s">
        <v>549</v>
      </c>
      <c r="W55" s="482" t="s">
        <v>1027</v>
      </c>
      <c r="X55" s="431" t="s">
        <v>546</v>
      </c>
      <c r="Y55" s="427" t="s">
        <v>647</v>
      </c>
      <c r="Z55" s="427" t="s">
        <v>1029</v>
      </c>
      <c r="AA55" s="431" t="s">
        <v>60</v>
      </c>
    </row>
    <row r="56" spans="1:27" s="2" customFormat="1" ht="58.5" customHeight="1" x14ac:dyDescent="0.25">
      <c r="A56" s="958"/>
      <c r="B56" s="431">
        <f>IFERROR(LOOKUP(2,1/ISNUMBER(SEARCH('[96]Kode Barang'!$I$2:$I$44,I56)),'[96]Kode Barang'!$B$2:$B$44),"")</f>
        <v>1</v>
      </c>
      <c r="C56" s="431">
        <f>IFERROR(LOOKUP(2,1/ISNUMBER(SEARCH('[96]Kode Barang'!$I$2:$I$44,I56)),'[96]Kode Barang'!$C$2:$C$44),"")</f>
        <v>1</v>
      </c>
      <c r="D56" s="431">
        <f>IFERROR(LOOKUP(2,1/ISNUMBER(SEARCH('[96]Kode Barang'!$I$2:$I$44,I56)),'[96]Kode Barang'!$D$2:$D$44),"")</f>
        <v>7</v>
      </c>
      <c r="E56" s="431">
        <f>IFERROR(LOOKUP(2,1/ISNUMBER(SEARCH('[96]Kode Barang'!$I$2:$I$44,I56)),'[96]Kode Barang'!$E$2:$E$44),"")</f>
        <v>1</v>
      </c>
      <c r="F56" s="431">
        <f>IFERROR(LOOKUP(2,1/ISNUMBER(SEARCH('[96]Kode Barang'!$I$2:$I$44,I56)),'[96]Kode Barang'!$F$2:$F$44),"")</f>
        <v>1</v>
      </c>
      <c r="G56" s="431">
        <f>IFERROR(LOOKUP(2,1/ISNUMBER(SEARCH('[96]Kode Barang'!$I$2:$I$44,I56)),'[96]Kode Barang'!$G$2:$G$44),"")</f>
        <v>4</v>
      </c>
      <c r="H56" s="431">
        <f>IFERROR(LOOKUP(2,1/ISNUMBER(SEARCH('[96]Kode Barang'!$I$2:$I$44,I56)),'[96]Kode Barang'!$H$2:$H$44),"")</f>
        <v>1</v>
      </c>
      <c r="I56" s="527" t="s">
        <v>63</v>
      </c>
      <c r="J56" s="524"/>
      <c r="K56" s="481"/>
      <c r="L56" s="443">
        <v>100</v>
      </c>
      <c r="M56" s="443" t="s">
        <v>544</v>
      </c>
      <c r="N56" s="445">
        <v>12100</v>
      </c>
      <c r="O56" s="426">
        <f t="shared" si="10"/>
        <v>1210000</v>
      </c>
      <c r="P56" s="426">
        <v>0</v>
      </c>
      <c r="Q56" s="426">
        <f t="shared" si="11"/>
        <v>1210000</v>
      </c>
      <c r="R56" s="426">
        <f t="shared" si="9"/>
        <v>12100</v>
      </c>
      <c r="S56" s="444" t="s">
        <v>786</v>
      </c>
      <c r="T56" s="429" t="s">
        <v>547</v>
      </c>
      <c r="U56" s="429" t="s">
        <v>548</v>
      </c>
      <c r="V56" s="429" t="s">
        <v>549</v>
      </c>
      <c r="W56" s="482" t="s">
        <v>1027</v>
      </c>
      <c r="X56" s="431" t="s">
        <v>546</v>
      </c>
      <c r="Y56" s="427" t="s">
        <v>647</v>
      </c>
      <c r="Z56" s="427" t="s">
        <v>1028</v>
      </c>
      <c r="AA56" s="431" t="s">
        <v>60</v>
      </c>
    </row>
    <row r="57" spans="1:27" s="2" customFormat="1" ht="66" x14ac:dyDescent="0.25">
      <c r="A57" s="503"/>
      <c r="B57" s="431">
        <f>IFERROR(LOOKUP(2,1/ISNUMBER(SEARCH('[96]Kode Barang'!$I$2:$I$44,I57)),'[96]Kode Barang'!$B$2:$B$44),"")</f>
        <v>1</v>
      </c>
      <c r="C57" s="431">
        <f>IFERROR(LOOKUP(2,1/ISNUMBER(SEARCH('[96]Kode Barang'!$I$2:$I$44,I57)),'[96]Kode Barang'!$C$2:$C$44),"")</f>
        <v>1</v>
      </c>
      <c r="D57" s="431">
        <f>IFERROR(LOOKUP(2,1/ISNUMBER(SEARCH('[96]Kode Barang'!$I$2:$I$44,I57)),'[96]Kode Barang'!$D$2:$D$44),"")</f>
        <v>7</v>
      </c>
      <c r="E57" s="431">
        <f>IFERROR(LOOKUP(2,1/ISNUMBER(SEARCH('[96]Kode Barang'!$I$2:$I$44,I57)),'[96]Kode Barang'!$E$2:$E$44),"")</f>
        <v>1</v>
      </c>
      <c r="F57" s="431">
        <f>IFERROR(LOOKUP(2,1/ISNUMBER(SEARCH('[96]Kode Barang'!$I$2:$I$44,I57)),'[96]Kode Barang'!$F$2:$F$44),"")</f>
        <v>1</v>
      </c>
      <c r="G57" s="431">
        <f>IFERROR(LOOKUP(2,1/ISNUMBER(SEARCH('[96]Kode Barang'!$I$2:$I$44,I57)),'[96]Kode Barang'!$G$2:$G$44),"")</f>
        <v>4</v>
      </c>
      <c r="H57" s="431">
        <f>IFERROR(LOOKUP(2,1/ISNUMBER(SEARCH('[96]Kode Barang'!$I$2:$I$44,I57)),'[96]Kode Barang'!$H$2:$H$44),"")</f>
        <v>1</v>
      </c>
      <c r="I57" s="641" t="s">
        <v>64</v>
      </c>
      <c r="J57" s="524"/>
      <c r="K57" s="481"/>
      <c r="L57" s="443">
        <v>156</v>
      </c>
      <c r="M57" s="443" t="s">
        <v>544</v>
      </c>
      <c r="N57" s="445">
        <v>6800</v>
      </c>
      <c r="O57" s="426">
        <f t="shared" si="10"/>
        <v>1060800</v>
      </c>
      <c r="P57" s="426"/>
      <c r="Q57" s="426">
        <f t="shared" si="11"/>
        <v>1060800</v>
      </c>
      <c r="R57" s="426">
        <f t="shared" si="9"/>
        <v>6800</v>
      </c>
      <c r="S57" s="444" t="s">
        <v>786</v>
      </c>
      <c r="T57" s="429" t="s">
        <v>547</v>
      </c>
      <c r="U57" s="429" t="s">
        <v>548</v>
      </c>
      <c r="V57" s="429" t="s">
        <v>549</v>
      </c>
      <c r="W57" s="482" t="s">
        <v>1027</v>
      </c>
      <c r="X57" s="431" t="s">
        <v>546</v>
      </c>
      <c r="Y57" s="427" t="s">
        <v>647</v>
      </c>
      <c r="Z57" s="427" t="s">
        <v>1028</v>
      </c>
      <c r="AA57" s="431" t="s">
        <v>60</v>
      </c>
    </row>
    <row r="58" spans="1:27" s="2" customFormat="1" ht="58.5" customHeight="1" x14ac:dyDescent="0.25">
      <c r="A58" s="958"/>
      <c r="B58" s="431">
        <f>IFERROR(LOOKUP(2,1/ISNUMBER(SEARCH('[96]Kode Barang'!$I$2:$I$44,I58)),'[96]Kode Barang'!$B$2:$B$44),"")</f>
        <v>1</v>
      </c>
      <c r="C58" s="431">
        <f>IFERROR(LOOKUP(2,1/ISNUMBER(SEARCH('[96]Kode Barang'!$I$2:$I$44,I58)),'[96]Kode Barang'!$C$2:$C$44),"")</f>
        <v>1</v>
      </c>
      <c r="D58" s="431">
        <f>IFERROR(LOOKUP(2,1/ISNUMBER(SEARCH('[96]Kode Barang'!$I$2:$I$44,I58)),'[96]Kode Barang'!$D$2:$D$44),"")</f>
        <v>7</v>
      </c>
      <c r="E58" s="431">
        <f>IFERROR(LOOKUP(2,1/ISNUMBER(SEARCH('[96]Kode Barang'!$I$2:$I$44,I58)),'[96]Kode Barang'!$E$2:$E$44),"")</f>
        <v>1</v>
      </c>
      <c r="F58" s="431">
        <f>IFERROR(LOOKUP(2,1/ISNUMBER(SEARCH('[96]Kode Barang'!$I$2:$I$44,I58)),'[96]Kode Barang'!$F$2:$F$44),"")</f>
        <v>1</v>
      </c>
      <c r="G58" s="431">
        <f>IFERROR(LOOKUP(2,1/ISNUMBER(SEARCH('[96]Kode Barang'!$I$2:$I$44,I58)),'[96]Kode Barang'!$G$2:$G$44),"")</f>
        <v>4</v>
      </c>
      <c r="H58" s="431">
        <f>IFERROR(LOOKUP(2,1/ISNUMBER(SEARCH('[96]Kode Barang'!$I$2:$I$44,I58)),'[96]Kode Barang'!$H$2:$H$44),"")</f>
        <v>1</v>
      </c>
      <c r="I58" s="527" t="s">
        <v>63</v>
      </c>
      <c r="J58" s="524"/>
      <c r="K58" s="481"/>
      <c r="L58" s="443">
        <v>291</v>
      </c>
      <c r="M58" s="443" t="s">
        <v>544</v>
      </c>
      <c r="N58" s="445">
        <v>12200</v>
      </c>
      <c r="O58" s="426">
        <f t="shared" si="10"/>
        <v>3550200</v>
      </c>
      <c r="P58" s="426">
        <v>0</v>
      </c>
      <c r="Q58" s="426">
        <f t="shared" si="11"/>
        <v>3550200</v>
      </c>
      <c r="R58" s="426">
        <f t="shared" si="9"/>
        <v>12200</v>
      </c>
      <c r="S58" s="444" t="s">
        <v>676</v>
      </c>
      <c r="T58" s="429" t="s">
        <v>1032</v>
      </c>
      <c r="U58" s="429" t="s">
        <v>548</v>
      </c>
      <c r="V58" s="429" t="s">
        <v>549</v>
      </c>
      <c r="W58" s="482" t="s">
        <v>1030</v>
      </c>
      <c r="X58" s="431" t="s">
        <v>546</v>
      </c>
      <c r="Y58" s="427" t="s">
        <v>647</v>
      </c>
      <c r="Z58" s="427" t="s">
        <v>1031</v>
      </c>
      <c r="AA58" s="431" t="s">
        <v>923</v>
      </c>
    </row>
    <row r="59" spans="1:27" s="2" customFormat="1" ht="58.5" customHeight="1" x14ac:dyDescent="0.25">
      <c r="A59" s="958"/>
      <c r="B59" s="431">
        <f>IFERROR(LOOKUP(2,1/ISNUMBER(SEARCH('[96]Kode Barang'!$I$2:$I$44,I59)),'[96]Kode Barang'!$B$2:$B$44),"")</f>
        <v>1</v>
      </c>
      <c r="C59" s="431">
        <f>IFERROR(LOOKUP(2,1/ISNUMBER(SEARCH('[96]Kode Barang'!$I$2:$I$44,I59)),'[96]Kode Barang'!$C$2:$C$44),"")</f>
        <v>1</v>
      </c>
      <c r="D59" s="431">
        <f>IFERROR(LOOKUP(2,1/ISNUMBER(SEARCH('[96]Kode Barang'!$I$2:$I$44,I59)),'[96]Kode Barang'!$D$2:$D$44),"")</f>
        <v>7</v>
      </c>
      <c r="E59" s="431">
        <f>IFERROR(LOOKUP(2,1/ISNUMBER(SEARCH('[96]Kode Barang'!$I$2:$I$44,I59)),'[96]Kode Barang'!$E$2:$E$44),"")</f>
        <v>1</v>
      </c>
      <c r="F59" s="431">
        <f>IFERROR(LOOKUP(2,1/ISNUMBER(SEARCH('[96]Kode Barang'!$I$2:$I$44,I59)),'[96]Kode Barang'!$F$2:$F$44),"")</f>
        <v>1</v>
      </c>
      <c r="G59" s="431">
        <f>IFERROR(LOOKUP(2,1/ISNUMBER(SEARCH('[96]Kode Barang'!$I$2:$I$44,I59)),'[96]Kode Barang'!$G$2:$G$44),"")</f>
        <v>4</v>
      </c>
      <c r="H59" s="431">
        <f>IFERROR(LOOKUP(2,1/ISNUMBER(SEARCH('[96]Kode Barang'!$I$2:$I$44,I59)),'[96]Kode Barang'!$H$2:$H$44),"")</f>
        <v>1</v>
      </c>
      <c r="I59" s="527" t="s">
        <v>63</v>
      </c>
      <c r="J59" s="524"/>
      <c r="K59" s="481"/>
      <c r="L59" s="443">
        <v>137</v>
      </c>
      <c r="M59" s="443" t="s">
        <v>544</v>
      </c>
      <c r="N59" s="445">
        <v>12200</v>
      </c>
      <c r="O59" s="426">
        <f t="shared" si="10"/>
        <v>1671400</v>
      </c>
      <c r="P59" s="426">
        <v>0</v>
      </c>
      <c r="Q59" s="426">
        <f t="shared" si="11"/>
        <v>1671400</v>
      </c>
      <c r="R59" s="426">
        <f t="shared" si="9"/>
        <v>12200</v>
      </c>
      <c r="S59" s="444" t="s">
        <v>786</v>
      </c>
      <c r="T59" s="429" t="s">
        <v>547</v>
      </c>
      <c r="U59" s="429" t="s">
        <v>548</v>
      </c>
      <c r="V59" s="429" t="s">
        <v>549</v>
      </c>
      <c r="W59" s="482" t="s">
        <v>878</v>
      </c>
      <c r="X59" s="431" t="s">
        <v>546</v>
      </c>
      <c r="Y59" s="427" t="s">
        <v>647</v>
      </c>
      <c r="Z59" s="427" t="s">
        <v>658</v>
      </c>
      <c r="AA59" s="431" t="s">
        <v>60</v>
      </c>
    </row>
    <row r="60" spans="1:27" s="2" customFormat="1" ht="66" x14ac:dyDescent="0.25">
      <c r="A60" s="503"/>
      <c r="B60" s="431">
        <f>IFERROR(LOOKUP(2,1/ISNUMBER(SEARCH('[96]Kode Barang'!$I$2:$I$44,I60)),'[96]Kode Barang'!$B$2:$B$44),"")</f>
        <v>1</v>
      </c>
      <c r="C60" s="431">
        <f>IFERROR(LOOKUP(2,1/ISNUMBER(SEARCH('[96]Kode Barang'!$I$2:$I$44,I60)),'[96]Kode Barang'!$C$2:$C$44),"")</f>
        <v>1</v>
      </c>
      <c r="D60" s="431">
        <f>IFERROR(LOOKUP(2,1/ISNUMBER(SEARCH('[96]Kode Barang'!$I$2:$I$44,I60)),'[96]Kode Barang'!$D$2:$D$44),"")</f>
        <v>7</v>
      </c>
      <c r="E60" s="431">
        <f>IFERROR(LOOKUP(2,1/ISNUMBER(SEARCH('[96]Kode Barang'!$I$2:$I$44,I60)),'[96]Kode Barang'!$E$2:$E$44),"")</f>
        <v>1</v>
      </c>
      <c r="F60" s="431">
        <f>IFERROR(LOOKUP(2,1/ISNUMBER(SEARCH('[96]Kode Barang'!$I$2:$I$44,I60)),'[96]Kode Barang'!$F$2:$F$44),"")</f>
        <v>1</v>
      </c>
      <c r="G60" s="431">
        <f>IFERROR(LOOKUP(2,1/ISNUMBER(SEARCH('[96]Kode Barang'!$I$2:$I$44,I60)),'[96]Kode Barang'!$G$2:$G$44),"")</f>
        <v>4</v>
      </c>
      <c r="H60" s="431">
        <f>IFERROR(LOOKUP(2,1/ISNUMBER(SEARCH('[96]Kode Barang'!$I$2:$I$44,I60)),'[96]Kode Barang'!$H$2:$H$44),"")</f>
        <v>1</v>
      </c>
      <c r="I60" s="641" t="s">
        <v>64</v>
      </c>
      <c r="J60" s="524"/>
      <c r="K60" s="481"/>
      <c r="L60" s="443">
        <v>46</v>
      </c>
      <c r="M60" s="443" t="s">
        <v>544</v>
      </c>
      <c r="N60" s="445">
        <v>6800</v>
      </c>
      <c r="O60" s="426">
        <f t="shared" si="10"/>
        <v>312800</v>
      </c>
      <c r="P60" s="426"/>
      <c r="Q60" s="426">
        <f t="shared" si="11"/>
        <v>312800</v>
      </c>
      <c r="R60" s="426">
        <f t="shared" si="9"/>
        <v>6800</v>
      </c>
      <c r="S60" s="444" t="s">
        <v>786</v>
      </c>
      <c r="T60" s="429" t="s">
        <v>547</v>
      </c>
      <c r="U60" s="429" t="s">
        <v>548</v>
      </c>
      <c r="V60" s="429" t="s">
        <v>549</v>
      </c>
      <c r="W60" s="482" t="s">
        <v>877</v>
      </c>
      <c r="X60" s="431" t="s">
        <v>546</v>
      </c>
      <c r="Y60" s="427" t="s">
        <v>647</v>
      </c>
      <c r="Z60" s="427" t="s">
        <v>656</v>
      </c>
      <c r="AA60" s="431" t="s">
        <v>60</v>
      </c>
    </row>
    <row r="61" spans="1:27" s="2" customFormat="1" ht="58.5" customHeight="1" x14ac:dyDescent="0.25">
      <c r="A61" s="958"/>
      <c r="B61" s="431">
        <f>IFERROR(LOOKUP(2,1/ISNUMBER(SEARCH('[96]Kode Barang'!$I$2:$I$44,I61)),'[96]Kode Barang'!$B$2:$B$44),"")</f>
        <v>1</v>
      </c>
      <c r="C61" s="431">
        <f>IFERROR(LOOKUP(2,1/ISNUMBER(SEARCH('[96]Kode Barang'!$I$2:$I$44,I61)),'[96]Kode Barang'!$C$2:$C$44),"")</f>
        <v>1</v>
      </c>
      <c r="D61" s="431">
        <f>IFERROR(LOOKUP(2,1/ISNUMBER(SEARCH('[96]Kode Barang'!$I$2:$I$44,I61)),'[96]Kode Barang'!$D$2:$D$44),"")</f>
        <v>7</v>
      </c>
      <c r="E61" s="431">
        <f>IFERROR(LOOKUP(2,1/ISNUMBER(SEARCH('[96]Kode Barang'!$I$2:$I$44,I61)),'[96]Kode Barang'!$E$2:$E$44),"")</f>
        <v>1</v>
      </c>
      <c r="F61" s="431">
        <f>IFERROR(LOOKUP(2,1/ISNUMBER(SEARCH('[96]Kode Barang'!$I$2:$I$44,I61)),'[96]Kode Barang'!$F$2:$F$44),"")</f>
        <v>1</v>
      </c>
      <c r="G61" s="431">
        <f>IFERROR(LOOKUP(2,1/ISNUMBER(SEARCH('[96]Kode Barang'!$I$2:$I$44,I61)),'[96]Kode Barang'!$G$2:$G$44),"")</f>
        <v>4</v>
      </c>
      <c r="H61" s="431">
        <f>IFERROR(LOOKUP(2,1/ISNUMBER(SEARCH('[96]Kode Barang'!$I$2:$I$44,I61)),'[96]Kode Barang'!$H$2:$H$44),"")</f>
        <v>1</v>
      </c>
      <c r="I61" s="527" t="s">
        <v>63</v>
      </c>
      <c r="J61" s="524"/>
      <c r="K61" s="481"/>
      <c r="L61" s="443">
        <v>100</v>
      </c>
      <c r="M61" s="443" t="s">
        <v>544</v>
      </c>
      <c r="N61" s="445">
        <v>13700</v>
      </c>
      <c r="O61" s="426">
        <f t="shared" si="10"/>
        <v>1370000</v>
      </c>
      <c r="P61" s="426">
        <v>0</v>
      </c>
      <c r="Q61" s="426">
        <f t="shared" si="11"/>
        <v>1370000</v>
      </c>
      <c r="R61" s="426">
        <f t="shared" si="9"/>
        <v>13700</v>
      </c>
      <c r="S61" s="444" t="s">
        <v>786</v>
      </c>
      <c r="T61" s="429" t="s">
        <v>547</v>
      </c>
      <c r="U61" s="429" t="s">
        <v>548</v>
      </c>
      <c r="V61" s="429" t="s">
        <v>549</v>
      </c>
      <c r="W61" s="482" t="s">
        <v>921</v>
      </c>
      <c r="X61" s="431" t="s">
        <v>546</v>
      </c>
      <c r="Y61" s="427" t="s">
        <v>647</v>
      </c>
      <c r="Z61" s="427" t="s">
        <v>920</v>
      </c>
      <c r="AA61" s="431" t="s">
        <v>60</v>
      </c>
    </row>
    <row r="62" spans="1:27" s="2" customFormat="1" ht="66" x14ac:dyDescent="0.25">
      <c r="A62" s="503"/>
      <c r="B62" s="431">
        <f>IFERROR(LOOKUP(2,1/ISNUMBER(SEARCH('[96]Kode Barang'!$I$2:$I$44,I62)),'[96]Kode Barang'!$B$2:$B$44),"")</f>
        <v>1</v>
      </c>
      <c r="C62" s="431">
        <f>IFERROR(LOOKUP(2,1/ISNUMBER(SEARCH('[96]Kode Barang'!$I$2:$I$44,I62)),'[96]Kode Barang'!$C$2:$C$44),"")</f>
        <v>1</v>
      </c>
      <c r="D62" s="431">
        <f>IFERROR(LOOKUP(2,1/ISNUMBER(SEARCH('[96]Kode Barang'!$I$2:$I$44,I62)),'[96]Kode Barang'!$D$2:$D$44),"")</f>
        <v>7</v>
      </c>
      <c r="E62" s="431">
        <f>IFERROR(LOOKUP(2,1/ISNUMBER(SEARCH('[96]Kode Barang'!$I$2:$I$44,I62)),'[96]Kode Barang'!$E$2:$E$44),"")</f>
        <v>1</v>
      </c>
      <c r="F62" s="431">
        <f>IFERROR(LOOKUP(2,1/ISNUMBER(SEARCH('[96]Kode Barang'!$I$2:$I$44,I62)),'[96]Kode Barang'!$F$2:$F$44),"")</f>
        <v>1</v>
      </c>
      <c r="G62" s="431">
        <f>IFERROR(LOOKUP(2,1/ISNUMBER(SEARCH('[96]Kode Barang'!$I$2:$I$44,I62)),'[96]Kode Barang'!$G$2:$G$44),"")</f>
        <v>4</v>
      </c>
      <c r="H62" s="431">
        <f>IFERROR(LOOKUP(2,1/ISNUMBER(SEARCH('[96]Kode Barang'!$I$2:$I$44,I62)),'[96]Kode Barang'!$H$2:$H$44),"")</f>
        <v>1</v>
      </c>
      <c r="I62" s="641" t="s">
        <v>64</v>
      </c>
      <c r="J62" s="524"/>
      <c r="K62" s="481"/>
      <c r="L62" s="443">
        <v>100</v>
      </c>
      <c r="M62" s="443" t="s">
        <v>544</v>
      </c>
      <c r="N62" s="445">
        <v>6800</v>
      </c>
      <c r="O62" s="426">
        <f t="shared" si="10"/>
        <v>680000</v>
      </c>
      <c r="P62" s="426"/>
      <c r="Q62" s="426">
        <f t="shared" si="11"/>
        <v>680000</v>
      </c>
      <c r="R62" s="426">
        <f t="shared" si="9"/>
        <v>6800</v>
      </c>
      <c r="S62" s="444" t="s">
        <v>786</v>
      </c>
      <c r="T62" s="429" t="s">
        <v>547</v>
      </c>
      <c r="U62" s="429" t="s">
        <v>548</v>
      </c>
      <c r="V62" s="429" t="s">
        <v>549</v>
      </c>
      <c r="W62" s="482" t="s">
        <v>921</v>
      </c>
      <c r="X62" s="431" t="s">
        <v>546</v>
      </c>
      <c r="Y62" s="427" t="s">
        <v>647</v>
      </c>
      <c r="Z62" s="427" t="s">
        <v>920</v>
      </c>
      <c r="AA62" s="431" t="s">
        <v>60</v>
      </c>
    </row>
    <row r="63" spans="1:27" s="2" customFormat="1" ht="66" x14ac:dyDescent="0.25">
      <c r="A63" s="503"/>
      <c r="B63" s="431">
        <f>IFERROR(LOOKUP(2,1/ISNUMBER(SEARCH('[96]Kode Barang'!$I$2:$I$44,I63)),'[96]Kode Barang'!$B$2:$B$44),"")</f>
        <v>1</v>
      </c>
      <c r="C63" s="431">
        <f>IFERROR(LOOKUP(2,1/ISNUMBER(SEARCH('[96]Kode Barang'!$I$2:$I$44,I63)),'[96]Kode Barang'!$C$2:$C$44),"")</f>
        <v>1</v>
      </c>
      <c r="D63" s="431">
        <f>IFERROR(LOOKUP(2,1/ISNUMBER(SEARCH('[96]Kode Barang'!$I$2:$I$44,I63)),'[96]Kode Barang'!$D$2:$D$44),"")</f>
        <v>7</v>
      </c>
      <c r="E63" s="431">
        <f>IFERROR(LOOKUP(2,1/ISNUMBER(SEARCH('[96]Kode Barang'!$I$2:$I$44,I63)),'[96]Kode Barang'!$E$2:$E$44),"")</f>
        <v>1</v>
      </c>
      <c r="F63" s="431">
        <f>IFERROR(LOOKUP(2,1/ISNUMBER(SEARCH('[96]Kode Barang'!$I$2:$I$44,I63)),'[96]Kode Barang'!$F$2:$F$44),"")</f>
        <v>1</v>
      </c>
      <c r="G63" s="431">
        <f>IFERROR(LOOKUP(2,1/ISNUMBER(SEARCH('[96]Kode Barang'!$I$2:$I$44,I63)),'[96]Kode Barang'!$G$2:$G$44),"")</f>
        <v>4</v>
      </c>
      <c r="H63" s="431">
        <f>IFERROR(LOOKUP(2,1/ISNUMBER(SEARCH('[96]Kode Barang'!$I$2:$I$44,I63)),'[96]Kode Barang'!$H$2:$H$44),"")</f>
        <v>1</v>
      </c>
      <c r="I63" s="1009" t="s">
        <v>63</v>
      </c>
      <c r="J63" s="481"/>
      <c r="K63" s="481"/>
      <c r="L63" s="443">
        <v>110</v>
      </c>
      <c r="M63" s="443" t="s">
        <v>544</v>
      </c>
      <c r="N63" s="445">
        <v>12200</v>
      </c>
      <c r="O63" s="426">
        <f t="shared" ref="O63:O70" si="12">N63*L63</f>
        <v>1342000</v>
      </c>
      <c r="P63" s="426">
        <v>0</v>
      </c>
      <c r="Q63" s="426">
        <f t="shared" ref="Q63:Q70" si="13">O63-P63</f>
        <v>1342000</v>
      </c>
      <c r="R63" s="426">
        <f t="shared" ref="R63:R70" si="14">N63</f>
        <v>12200</v>
      </c>
      <c r="S63" s="444" t="s">
        <v>786</v>
      </c>
      <c r="T63" s="429" t="s">
        <v>547</v>
      </c>
      <c r="U63" s="429" t="s">
        <v>548</v>
      </c>
      <c r="V63" s="429" t="s">
        <v>549</v>
      </c>
      <c r="W63" s="482" t="s">
        <v>898</v>
      </c>
      <c r="X63" s="431" t="s">
        <v>546</v>
      </c>
      <c r="Y63" s="427" t="s">
        <v>647</v>
      </c>
      <c r="Z63" s="427" t="s">
        <v>899</v>
      </c>
      <c r="AA63" s="431" t="s">
        <v>60</v>
      </c>
    </row>
    <row r="64" spans="1:27" s="2" customFormat="1" ht="66" x14ac:dyDescent="0.25">
      <c r="A64" s="503"/>
      <c r="B64" s="431">
        <f>IFERROR(LOOKUP(2,1/ISNUMBER(SEARCH('[96]Kode Barang'!$I$2:$I$44,I64)),'[96]Kode Barang'!$B$2:$B$44),"")</f>
        <v>1</v>
      </c>
      <c r="C64" s="431">
        <f>IFERROR(LOOKUP(2,1/ISNUMBER(SEARCH('[96]Kode Barang'!$I$2:$I$44,I64)),'[96]Kode Barang'!$C$2:$C$44),"")</f>
        <v>1</v>
      </c>
      <c r="D64" s="431">
        <f>IFERROR(LOOKUP(2,1/ISNUMBER(SEARCH('[96]Kode Barang'!$I$2:$I$44,I64)),'[96]Kode Barang'!$D$2:$D$44),"")</f>
        <v>7</v>
      </c>
      <c r="E64" s="431">
        <f>IFERROR(LOOKUP(2,1/ISNUMBER(SEARCH('[96]Kode Barang'!$I$2:$I$44,I64)),'[96]Kode Barang'!$E$2:$E$44),"")</f>
        <v>1</v>
      </c>
      <c r="F64" s="431">
        <f>IFERROR(LOOKUP(2,1/ISNUMBER(SEARCH('[96]Kode Barang'!$I$2:$I$44,I64)),'[96]Kode Barang'!$F$2:$F$44),"")</f>
        <v>1</v>
      </c>
      <c r="G64" s="431">
        <f>IFERROR(LOOKUP(2,1/ISNUMBER(SEARCH('[96]Kode Barang'!$I$2:$I$44,I64)),'[96]Kode Barang'!$G$2:$G$44),"")</f>
        <v>4</v>
      </c>
      <c r="H64" s="431">
        <f>IFERROR(LOOKUP(2,1/ISNUMBER(SEARCH('[96]Kode Barang'!$I$2:$I$44,I64)),'[96]Kode Barang'!$H$2:$H$44),"")</f>
        <v>1</v>
      </c>
      <c r="I64" s="1009" t="s">
        <v>64</v>
      </c>
      <c r="J64" s="481"/>
      <c r="K64" s="481"/>
      <c r="L64" s="443">
        <v>200</v>
      </c>
      <c r="M64" s="443" t="s">
        <v>544</v>
      </c>
      <c r="N64" s="445">
        <v>6800</v>
      </c>
      <c r="O64" s="426">
        <f t="shared" si="12"/>
        <v>1360000</v>
      </c>
      <c r="P64" s="426">
        <v>0</v>
      </c>
      <c r="Q64" s="426">
        <f t="shared" si="13"/>
        <v>1360000</v>
      </c>
      <c r="R64" s="426">
        <f t="shared" si="14"/>
        <v>6800</v>
      </c>
      <c r="S64" s="444" t="s">
        <v>786</v>
      </c>
      <c r="T64" s="429" t="s">
        <v>547</v>
      </c>
      <c r="U64" s="429" t="s">
        <v>548</v>
      </c>
      <c r="V64" s="429" t="s">
        <v>549</v>
      </c>
      <c r="W64" s="482" t="s">
        <v>898</v>
      </c>
      <c r="X64" s="431" t="s">
        <v>546</v>
      </c>
      <c r="Y64" s="427" t="s">
        <v>647</v>
      </c>
      <c r="Z64" s="427" t="s">
        <v>899</v>
      </c>
      <c r="AA64" s="431" t="s">
        <v>60</v>
      </c>
    </row>
    <row r="65" spans="1:29" s="2" customFormat="1" ht="66" x14ac:dyDescent="0.25">
      <c r="A65" s="503"/>
      <c r="B65" s="431">
        <f>IFERROR(LOOKUP(2,1/ISNUMBER(SEARCH('[96]Kode Barang'!$I$2:$I$44,I65)),'[96]Kode Barang'!$B$2:$B$44),"")</f>
        <v>1</v>
      </c>
      <c r="C65" s="431">
        <f>IFERROR(LOOKUP(2,1/ISNUMBER(SEARCH('[96]Kode Barang'!$I$2:$I$44,I65)),'[96]Kode Barang'!$C$2:$C$44),"")</f>
        <v>1</v>
      </c>
      <c r="D65" s="431">
        <f>IFERROR(LOOKUP(2,1/ISNUMBER(SEARCH('[96]Kode Barang'!$I$2:$I$44,I65)),'[96]Kode Barang'!$D$2:$D$44),"")</f>
        <v>7</v>
      </c>
      <c r="E65" s="431">
        <f>IFERROR(LOOKUP(2,1/ISNUMBER(SEARCH('[96]Kode Barang'!$I$2:$I$44,I65)),'[96]Kode Barang'!$E$2:$E$44),"")</f>
        <v>1</v>
      </c>
      <c r="F65" s="431">
        <f>IFERROR(LOOKUP(2,1/ISNUMBER(SEARCH('[96]Kode Barang'!$I$2:$I$44,I65)),'[96]Kode Barang'!$F$2:$F$44),"")</f>
        <v>1</v>
      </c>
      <c r="G65" s="431">
        <f>IFERROR(LOOKUP(2,1/ISNUMBER(SEARCH('[96]Kode Barang'!$I$2:$I$44,I65)),'[96]Kode Barang'!$G$2:$G$44),"")</f>
        <v>4</v>
      </c>
      <c r="H65" s="431">
        <f>IFERROR(LOOKUP(2,1/ISNUMBER(SEARCH('[96]Kode Barang'!$I$2:$I$44,I65)),'[96]Kode Barang'!$H$2:$H$44),"")</f>
        <v>1</v>
      </c>
      <c r="I65" s="1009" t="s">
        <v>64</v>
      </c>
      <c r="J65" s="481"/>
      <c r="K65" s="481"/>
      <c r="L65" s="443">
        <v>139</v>
      </c>
      <c r="M65" s="443" t="s">
        <v>544</v>
      </c>
      <c r="N65" s="445">
        <v>6800</v>
      </c>
      <c r="O65" s="426">
        <f t="shared" si="12"/>
        <v>945200</v>
      </c>
      <c r="P65" s="426">
        <v>0</v>
      </c>
      <c r="Q65" s="426">
        <f t="shared" si="13"/>
        <v>945200</v>
      </c>
      <c r="R65" s="426">
        <f t="shared" si="14"/>
        <v>6800</v>
      </c>
      <c r="S65" s="444" t="s">
        <v>786</v>
      </c>
      <c r="T65" s="429" t="s">
        <v>547</v>
      </c>
      <c r="U65" s="429" t="s">
        <v>548</v>
      </c>
      <c r="V65" s="429" t="s">
        <v>549</v>
      </c>
      <c r="W65" s="482" t="s">
        <v>898</v>
      </c>
      <c r="X65" s="431" t="s">
        <v>546</v>
      </c>
      <c r="Y65" s="429" t="s">
        <v>900</v>
      </c>
      <c r="Z65" s="427" t="s">
        <v>901</v>
      </c>
      <c r="AA65" s="431" t="s">
        <v>60</v>
      </c>
    </row>
    <row r="66" spans="1:29" s="2" customFormat="1" ht="66" x14ac:dyDescent="0.25">
      <c r="A66" s="503"/>
      <c r="B66" s="431">
        <f>IFERROR(LOOKUP(2,1/ISNUMBER(SEARCH('[96]Kode Barang'!$I$2:$I$44,I66)),'[96]Kode Barang'!$B$2:$B$44),"")</f>
        <v>1</v>
      </c>
      <c r="C66" s="431">
        <f>IFERROR(LOOKUP(2,1/ISNUMBER(SEARCH('[96]Kode Barang'!$I$2:$I$44,I66)),'[96]Kode Barang'!$C$2:$C$44),"")</f>
        <v>1</v>
      </c>
      <c r="D66" s="431">
        <f>IFERROR(LOOKUP(2,1/ISNUMBER(SEARCH('[96]Kode Barang'!$I$2:$I$44,I66)),'[96]Kode Barang'!$D$2:$D$44),"")</f>
        <v>7</v>
      </c>
      <c r="E66" s="431">
        <f>IFERROR(LOOKUP(2,1/ISNUMBER(SEARCH('[96]Kode Barang'!$I$2:$I$44,I66)),'[96]Kode Barang'!$E$2:$E$44),"")</f>
        <v>1</v>
      </c>
      <c r="F66" s="431">
        <f>IFERROR(LOOKUP(2,1/ISNUMBER(SEARCH('[96]Kode Barang'!$I$2:$I$44,I66)),'[96]Kode Barang'!$F$2:$F$44),"")</f>
        <v>1</v>
      </c>
      <c r="G66" s="431">
        <f>IFERROR(LOOKUP(2,1/ISNUMBER(SEARCH('[96]Kode Barang'!$I$2:$I$44,I66)),'[96]Kode Barang'!$G$2:$G$44),"")</f>
        <v>4</v>
      </c>
      <c r="H66" s="431">
        <f>IFERROR(LOOKUP(2,1/ISNUMBER(SEARCH('[96]Kode Barang'!$I$2:$I$44,I66)),'[96]Kode Barang'!$H$2:$H$44),"")</f>
        <v>1</v>
      </c>
      <c r="I66" s="1009" t="s">
        <v>63</v>
      </c>
      <c r="J66" s="481"/>
      <c r="K66" s="481"/>
      <c r="L66" s="443">
        <v>184</v>
      </c>
      <c r="M66" s="443" t="s">
        <v>544</v>
      </c>
      <c r="N66" s="445">
        <v>12200</v>
      </c>
      <c r="O66" s="426">
        <f t="shared" si="12"/>
        <v>2244800</v>
      </c>
      <c r="P66" s="426">
        <v>0</v>
      </c>
      <c r="Q66" s="426">
        <f t="shared" si="13"/>
        <v>2244800</v>
      </c>
      <c r="R66" s="426">
        <f t="shared" si="14"/>
        <v>12200</v>
      </c>
      <c r="S66" s="444" t="s">
        <v>786</v>
      </c>
      <c r="T66" s="429" t="s">
        <v>547</v>
      </c>
      <c r="U66" s="429" t="s">
        <v>548</v>
      </c>
      <c r="V66" s="429" t="s">
        <v>549</v>
      </c>
      <c r="W66" s="482" t="s">
        <v>1088</v>
      </c>
      <c r="X66" s="431" t="s">
        <v>546</v>
      </c>
      <c r="Y66" s="427" t="s">
        <v>647</v>
      </c>
      <c r="Z66" s="427" t="s">
        <v>751</v>
      </c>
      <c r="AA66" s="431" t="s">
        <v>60</v>
      </c>
    </row>
    <row r="67" spans="1:29" s="2" customFormat="1" ht="66" x14ac:dyDescent="0.25">
      <c r="A67" s="503"/>
      <c r="B67" s="431">
        <f>IFERROR(LOOKUP(2,1/ISNUMBER(SEARCH('[96]Kode Barang'!$I$2:$I$44,I67)),'[96]Kode Barang'!$B$2:$B$44),"")</f>
        <v>1</v>
      </c>
      <c r="C67" s="431">
        <f>IFERROR(LOOKUP(2,1/ISNUMBER(SEARCH('[96]Kode Barang'!$I$2:$I$44,I67)),'[96]Kode Barang'!$C$2:$C$44),"")</f>
        <v>1</v>
      </c>
      <c r="D67" s="431">
        <f>IFERROR(LOOKUP(2,1/ISNUMBER(SEARCH('[96]Kode Barang'!$I$2:$I$44,I67)),'[96]Kode Barang'!$D$2:$D$44),"")</f>
        <v>7</v>
      </c>
      <c r="E67" s="431">
        <f>IFERROR(LOOKUP(2,1/ISNUMBER(SEARCH('[96]Kode Barang'!$I$2:$I$44,I67)),'[96]Kode Barang'!$E$2:$E$44),"")</f>
        <v>1</v>
      </c>
      <c r="F67" s="431">
        <f>IFERROR(LOOKUP(2,1/ISNUMBER(SEARCH('[96]Kode Barang'!$I$2:$I$44,I67)),'[96]Kode Barang'!$F$2:$F$44),"")</f>
        <v>1</v>
      </c>
      <c r="G67" s="431">
        <f>IFERROR(LOOKUP(2,1/ISNUMBER(SEARCH('[96]Kode Barang'!$I$2:$I$44,I67)),'[96]Kode Barang'!$G$2:$G$44),"")</f>
        <v>4</v>
      </c>
      <c r="H67" s="431">
        <f>IFERROR(LOOKUP(2,1/ISNUMBER(SEARCH('[96]Kode Barang'!$I$2:$I$44,I67)),'[96]Kode Barang'!$H$2:$H$44),"")</f>
        <v>1</v>
      </c>
      <c r="I67" s="1009" t="s">
        <v>63</v>
      </c>
      <c r="J67" s="481"/>
      <c r="K67" s="481"/>
      <c r="L67" s="443">
        <v>150</v>
      </c>
      <c r="M67" s="443" t="s">
        <v>544</v>
      </c>
      <c r="N67" s="445">
        <v>13700</v>
      </c>
      <c r="O67" s="426">
        <f t="shared" si="12"/>
        <v>2055000</v>
      </c>
      <c r="P67" s="426">
        <v>0</v>
      </c>
      <c r="Q67" s="426">
        <f t="shared" si="13"/>
        <v>2055000</v>
      </c>
      <c r="R67" s="426">
        <f t="shared" si="14"/>
        <v>13700</v>
      </c>
      <c r="S67" s="444" t="s">
        <v>786</v>
      </c>
      <c r="T67" s="429" t="s">
        <v>547</v>
      </c>
      <c r="U67" s="429" t="s">
        <v>548</v>
      </c>
      <c r="V67" s="429" t="s">
        <v>549</v>
      </c>
      <c r="W67" s="482" t="s">
        <v>1150</v>
      </c>
      <c r="X67" s="431" t="s">
        <v>546</v>
      </c>
      <c r="Y67" s="427" t="s">
        <v>647</v>
      </c>
      <c r="Z67" s="427" t="s">
        <v>1152</v>
      </c>
      <c r="AA67" s="431" t="s">
        <v>60</v>
      </c>
    </row>
    <row r="68" spans="1:29" s="2" customFormat="1" ht="66" x14ac:dyDescent="0.25">
      <c r="A68" s="503"/>
      <c r="B68" s="431">
        <f>IFERROR(LOOKUP(2,1/ISNUMBER(SEARCH('[96]Kode Barang'!$I$2:$I$44,I68)),'[96]Kode Barang'!$B$2:$B$44),"")</f>
        <v>1</v>
      </c>
      <c r="C68" s="431">
        <f>IFERROR(LOOKUP(2,1/ISNUMBER(SEARCH('[96]Kode Barang'!$I$2:$I$44,I68)),'[96]Kode Barang'!$C$2:$C$44),"")</f>
        <v>1</v>
      </c>
      <c r="D68" s="431">
        <f>IFERROR(LOOKUP(2,1/ISNUMBER(SEARCH('[96]Kode Barang'!$I$2:$I$44,I68)),'[96]Kode Barang'!$D$2:$D$44),"")</f>
        <v>7</v>
      </c>
      <c r="E68" s="431">
        <f>IFERROR(LOOKUP(2,1/ISNUMBER(SEARCH('[96]Kode Barang'!$I$2:$I$44,I68)),'[96]Kode Barang'!$E$2:$E$44),"")</f>
        <v>1</v>
      </c>
      <c r="F68" s="431">
        <f>IFERROR(LOOKUP(2,1/ISNUMBER(SEARCH('[96]Kode Barang'!$I$2:$I$44,I68)),'[96]Kode Barang'!$F$2:$F$44),"")</f>
        <v>1</v>
      </c>
      <c r="G68" s="431">
        <f>IFERROR(LOOKUP(2,1/ISNUMBER(SEARCH('[96]Kode Barang'!$I$2:$I$44,I68)),'[96]Kode Barang'!$G$2:$G$44),"")</f>
        <v>4</v>
      </c>
      <c r="H68" s="431">
        <f>IFERROR(LOOKUP(2,1/ISNUMBER(SEARCH('[96]Kode Barang'!$I$2:$I$44,I68)),'[96]Kode Barang'!$H$2:$H$44),"")</f>
        <v>1</v>
      </c>
      <c r="I68" s="1009" t="s">
        <v>64</v>
      </c>
      <c r="J68" s="481"/>
      <c r="K68" s="481"/>
      <c r="L68" s="443">
        <v>134</v>
      </c>
      <c r="M68" s="443" t="s">
        <v>544</v>
      </c>
      <c r="N68" s="445">
        <v>6800</v>
      </c>
      <c r="O68" s="426">
        <f t="shared" si="12"/>
        <v>911200</v>
      </c>
      <c r="P68" s="426">
        <v>0</v>
      </c>
      <c r="Q68" s="426">
        <f t="shared" si="13"/>
        <v>911200</v>
      </c>
      <c r="R68" s="426">
        <f t="shared" si="14"/>
        <v>6800</v>
      </c>
      <c r="S68" s="444" t="s">
        <v>786</v>
      </c>
      <c r="T68" s="429" t="s">
        <v>547</v>
      </c>
      <c r="U68" s="429" t="s">
        <v>548</v>
      </c>
      <c r="V68" s="429" t="s">
        <v>549</v>
      </c>
      <c r="W68" s="482" t="s">
        <v>1151</v>
      </c>
      <c r="X68" s="431" t="s">
        <v>546</v>
      </c>
      <c r="Y68" s="429" t="s">
        <v>900</v>
      </c>
      <c r="Z68" s="427" t="s">
        <v>1152</v>
      </c>
      <c r="AA68" s="431" t="s">
        <v>60</v>
      </c>
    </row>
    <row r="69" spans="1:29" s="2" customFormat="1" ht="66" x14ac:dyDescent="0.25">
      <c r="A69" s="503"/>
      <c r="B69" s="431">
        <f>IFERROR(LOOKUP(2,1/ISNUMBER(SEARCH('[96]Kode Barang'!$I$2:$I$44,I69)),'[96]Kode Barang'!$B$2:$B$44),"")</f>
        <v>1</v>
      </c>
      <c r="C69" s="431">
        <f>IFERROR(LOOKUP(2,1/ISNUMBER(SEARCH('[96]Kode Barang'!$I$2:$I$44,I69)),'[96]Kode Barang'!$C$2:$C$44),"")</f>
        <v>1</v>
      </c>
      <c r="D69" s="431">
        <f>IFERROR(LOOKUP(2,1/ISNUMBER(SEARCH('[96]Kode Barang'!$I$2:$I$44,I69)),'[96]Kode Barang'!$D$2:$D$44),"")</f>
        <v>7</v>
      </c>
      <c r="E69" s="431">
        <f>IFERROR(LOOKUP(2,1/ISNUMBER(SEARCH('[96]Kode Barang'!$I$2:$I$44,I69)),'[96]Kode Barang'!$E$2:$E$44),"")</f>
        <v>1</v>
      </c>
      <c r="F69" s="431">
        <f>IFERROR(LOOKUP(2,1/ISNUMBER(SEARCH('[96]Kode Barang'!$I$2:$I$44,I69)),'[96]Kode Barang'!$F$2:$F$44),"")</f>
        <v>1</v>
      </c>
      <c r="G69" s="431">
        <f>IFERROR(LOOKUP(2,1/ISNUMBER(SEARCH('[96]Kode Barang'!$I$2:$I$44,I69)),'[96]Kode Barang'!$G$2:$G$44),"")</f>
        <v>4</v>
      </c>
      <c r="H69" s="431">
        <f>IFERROR(LOOKUP(2,1/ISNUMBER(SEARCH('[96]Kode Barang'!$I$2:$I$44,I69)),'[96]Kode Barang'!$H$2:$H$44),"")</f>
        <v>1</v>
      </c>
      <c r="I69" s="1009" t="s">
        <v>63</v>
      </c>
      <c r="J69" s="481"/>
      <c r="K69" s="481"/>
      <c r="L69" s="443">
        <v>230</v>
      </c>
      <c r="M69" s="443" t="s">
        <v>544</v>
      </c>
      <c r="N69" s="445">
        <v>12100</v>
      </c>
      <c r="O69" s="426">
        <f t="shared" si="12"/>
        <v>2783000</v>
      </c>
      <c r="P69" s="426">
        <v>0</v>
      </c>
      <c r="Q69" s="426">
        <f t="shared" si="13"/>
        <v>2783000</v>
      </c>
      <c r="R69" s="426">
        <f t="shared" si="14"/>
        <v>12100</v>
      </c>
      <c r="S69" s="444" t="s">
        <v>786</v>
      </c>
      <c r="T69" s="429" t="s">
        <v>547</v>
      </c>
      <c r="U69" s="429" t="s">
        <v>548</v>
      </c>
      <c r="V69" s="429" t="s">
        <v>549</v>
      </c>
      <c r="W69" s="482" t="s">
        <v>1187</v>
      </c>
      <c r="X69" s="431" t="s">
        <v>546</v>
      </c>
      <c r="Y69" s="427" t="s">
        <v>647</v>
      </c>
      <c r="Z69" s="427" t="s">
        <v>1186</v>
      </c>
      <c r="AA69" s="431" t="s">
        <v>60</v>
      </c>
    </row>
    <row r="70" spans="1:29" s="2" customFormat="1" ht="66" x14ac:dyDescent="0.25">
      <c r="A70" s="503"/>
      <c r="B70" s="431">
        <f>IFERROR(LOOKUP(2,1/ISNUMBER(SEARCH('[96]Kode Barang'!$I$2:$I$44,I70)),'[96]Kode Barang'!$B$2:$B$44),"")</f>
        <v>1</v>
      </c>
      <c r="C70" s="431">
        <f>IFERROR(LOOKUP(2,1/ISNUMBER(SEARCH('[96]Kode Barang'!$I$2:$I$44,I70)),'[96]Kode Barang'!$C$2:$C$44),"")</f>
        <v>1</v>
      </c>
      <c r="D70" s="431">
        <f>IFERROR(LOOKUP(2,1/ISNUMBER(SEARCH('[96]Kode Barang'!$I$2:$I$44,I70)),'[96]Kode Barang'!$D$2:$D$44),"")</f>
        <v>7</v>
      </c>
      <c r="E70" s="431">
        <f>IFERROR(LOOKUP(2,1/ISNUMBER(SEARCH('[96]Kode Barang'!$I$2:$I$44,I70)),'[96]Kode Barang'!$E$2:$E$44),"")</f>
        <v>1</v>
      </c>
      <c r="F70" s="431">
        <f>IFERROR(LOOKUP(2,1/ISNUMBER(SEARCH('[96]Kode Barang'!$I$2:$I$44,I70)),'[96]Kode Barang'!$F$2:$F$44),"")</f>
        <v>1</v>
      </c>
      <c r="G70" s="431">
        <f>IFERROR(LOOKUP(2,1/ISNUMBER(SEARCH('[96]Kode Barang'!$I$2:$I$44,I70)),'[96]Kode Barang'!$G$2:$G$44),"")</f>
        <v>4</v>
      </c>
      <c r="H70" s="431">
        <f>IFERROR(LOOKUP(2,1/ISNUMBER(SEARCH('[96]Kode Barang'!$I$2:$I$44,I70)),'[96]Kode Barang'!$H$2:$H$44),"")</f>
        <v>1</v>
      </c>
      <c r="I70" s="1009" t="s">
        <v>64</v>
      </c>
      <c r="J70" s="481"/>
      <c r="K70" s="481"/>
      <c r="L70" s="443">
        <v>206</v>
      </c>
      <c r="M70" s="443" t="s">
        <v>544</v>
      </c>
      <c r="N70" s="445">
        <v>6800</v>
      </c>
      <c r="O70" s="426">
        <f t="shared" si="12"/>
        <v>1400800</v>
      </c>
      <c r="P70" s="426">
        <v>0</v>
      </c>
      <c r="Q70" s="426">
        <f t="shared" si="13"/>
        <v>1400800</v>
      </c>
      <c r="R70" s="426">
        <f t="shared" si="14"/>
        <v>6800</v>
      </c>
      <c r="S70" s="444" t="s">
        <v>786</v>
      </c>
      <c r="T70" s="429" t="s">
        <v>547</v>
      </c>
      <c r="U70" s="429" t="s">
        <v>548</v>
      </c>
      <c r="V70" s="429" t="s">
        <v>549</v>
      </c>
      <c r="W70" s="482" t="s">
        <v>1187</v>
      </c>
      <c r="X70" s="431" t="s">
        <v>546</v>
      </c>
      <c r="Y70" s="429" t="s">
        <v>900</v>
      </c>
      <c r="Z70" s="427" t="s">
        <v>1186</v>
      </c>
      <c r="AA70" s="431" t="s">
        <v>60</v>
      </c>
    </row>
    <row r="71" spans="1:29" s="2" customFormat="1" ht="27" thickBot="1" x14ac:dyDescent="0.3">
      <c r="A71" s="528"/>
      <c r="B71" s="618">
        <v>1</v>
      </c>
      <c r="C71" s="618">
        <v>1</v>
      </c>
      <c r="D71" s="618">
        <v>7</v>
      </c>
      <c r="E71" s="619">
        <v>1</v>
      </c>
      <c r="F71" s="620" t="s">
        <v>613</v>
      </c>
      <c r="G71" s="621"/>
      <c r="H71" s="621"/>
      <c r="I71" s="622" t="s">
        <v>617</v>
      </c>
      <c r="J71" s="529"/>
      <c r="K71" s="529"/>
      <c r="L71" s="649">
        <f>L72+L363+L430+L434+L497+L526</f>
        <v>659</v>
      </c>
      <c r="M71" s="623"/>
      <c r="N71" s="623"/>
      <c r="O71" s="459">
        <f>O72+O363+O430+O434+O497+O526</f>
        <v>120493400</v>
      </c>
      <c r="P71" s="459"/>
      <c r="Q71" s="459">
        <f>O71+P71</f>
        <v>120493400</v>
      </c>
      <c r="R71" s="459"/>
      <c r="S71" s="624"/>
      <c r="T71" s="530"/>
      <c r="U71" s="530"/>
      <c r="V71" s="530"/>
      <c r="W71" s="531"/>
      <c r="X71" s="520"/>
      <c r="Y71" s="530"/>
      <c r="Z71" s="530"/>
      <c r="AA71" s="532"/>
    </row>
    <row r="72" spans="1:29" s="2" customFormat="1" ht="14.4" thickBot="1" x14ac:dyDescent="0.3">
      <c r="A72" s="533"/>
      <c r="B72" s="409">
        <v>1</v>
      </c>
      <c r="C72" s="409">
        <v>1</v>
      </c>
      <c r="D72" s="409">
        <v>7</v>
      </c>
      <c r="E72" s="410">
        <v>1</v>
      </c>
      <c r="F72" s="534" t="s">
        <v>613</v>
      </c>
      <c r="G72" s="410">
        <v>1</v>
      </c>
      <c r="H72" s="535"/>
      <c r="I72" s="536" t="s">
        <v>618</v>
      </c>
      <c r="J72" s="537"/>
      <c r="K72" s="537"/>
      <c r="L72" s="450">
        <f>SUM(L191:L239)</f>
        <v>393</v>
      </c>
      <c r="M72" s="449"/>
      <c r="N72" s="449"/>
      <c r="O72" s="436">
        <f>SUM(O73:O362)</f>
        <v>39348400</v>
      </c>
      <c r="P72" s="436"/>
      <c r="Q72" s="585">
        <f>O72-P72</f>
        <v>39348400</v>
      </c>
      <c r="R72" s="436"/>
      <c r="S72" s="476"/>
      <c r="T72" s="471"/>
      <c r="U72" s="471"/>
      <c r="V72" s="471"/>
      <c r="W72" s="497"/>
      <c r="X72" s="498"/>
      <c r="Y72" s="471"/>
      <c r="Z72" s="471"/>
      <c r="AA72" s="475"/>
    </row>
    <row r="73" spans="1:29" s="2" customFormat="1" ht="69" x14ac:dyDescent="0.25">
      <c r="A73" s="1054"/>
      <c r="B73" s="1051">
        <v>7</v>
      </c>
      <c r="C73" s="1051">
        <v>7</v>
      </c>
      <c r="D73" s="1051">
        <v>7</v>
      </c>
      <c r="E73" s="1051">
        <v>7</v>
      </c>
      <c r="F73" s="1051">
        <v>7</v>
      </c>
      <c r="G73" s="1051">
        <v>7</v>
      </c>
      <c r="H73" s="1051">
        <v>7</v>
      </c>
      <c r="I73" s="1055" t="s">
        <v>3</v>
      </c>
      <c r="J73" s="1056"/>
      <c r="K73" s="1057"/>
      <c r="L73" s="1058">
        <v>32</v>
      </c>
      <c r="M73" s="1042" t="s">
        <v>18</v>
      </c>
      <c r="N73" s="1045">
        <v>6000</v>
      </c>
      <c r="O73" s="1044">
        <v>192000</v>
      </c>
      <c r="P73" s="1044"/>
      <c r="Q73" s="1044">
        <f t="shared" ref="Q73:Q136" si="15">O73+P73</f>
        <v>192000</v>
      </c>
      <c r="R73" s="1044">
        <f>Q73/L73</f>
        <v>6000</v>
      </c>
      <c r="S73" s="1045" t="s">
        <v>566</v>
      </c>
      <c r="T73" s="1046" t="s">
        <v>567</v>
      </c>
      <c r="U73" s="1049" t="s">
        <v>519</v>
      </c>
      <c r="V73" s="1046" t="s">
        <v>562</v>
      </c>
      <c r="W73" s="1047" t="s">
        <v>652</v>
      </c>
      <c r="X73" s="1050" t="s">
        <v>624</v>
      </c>
      <c r="Y73" s="1046" t="s">
        <v>644</v>
      </c>
      <c r="Z73" s="1046" t="s">
        <v>653</v>
      </c>
      <c r="AA73" s="1050" t="s">
        <v>541</v>
      </c>
    </row>
    <row r="74" spans="1:29" s="2" customFormat="1" ht="69" x14ac:dyDescent="0.25">
      <c r="A74" s="1054"/>
      <c r="B74" s="1051">
        <v>7</v>
      </c>
      <c r="C74" s="1051">
        <v>7</v>
      </c>
      <c r="D74" s="1051">
        <v>7</v>
      </c>
      <c r="E74" s="1051">
        <v>7</v>
      </c>
      <c r="F74" s="1051">
        <v>7</v>
      </c>
      <c r="G74" s="1051">
        <v>7</v>
      </c>
      <c r="H74" s="1051">
        <v>7</v>
      </c>
      <c r="I74" s="1055" t="s">
        <v>649</v>
      </c>
      <c r="J74" s="1056"/>
      <c r="K74" s="1057"/>
      <c r="L74" s="1058">
        <v>12</v>
      </c>
      <c r="M74" s="1042" t="s">
        <v>18</v>
      </c>
      <c r="N74" s="1045">
        <v>3600</v>
      </c>
      <c r="O74" s="1044">
        <v>43200</v>
      </c>
      <c r="P74" s="1044"/>
      <c r="Q74" s="1044">
        <f t="shared" si="15"/>
        <v>43200</v>
      </c>
      <c r="R74" s="1044">
        <f t="shared" ref="R74:R93" si="16">Q74/L74</f>
        <v>3600</v>
      </c>
      <c r="S74" s="1045" t="s">
        <v>566</v>
      </c>
      <c r="T74" s="1046" t="s">
        <v>567</v>
      </c>
      <c r="U74" s="1049" t="s">
        <v>519</v>
      </c>
      <c r="V74" s="1046" t="s">
        <v>562</v>
      </c>
      <c r="W74" s="1047" t="s">
        <v>652</v>
      </c>
      <c r="X74" s="1050" t="s">
        <v>624</v>
      </c>
      <c r="Y74" s="1046" t="s">
        <v>644</v>
      </c>
      <c r="Z74" s="1046" t="s">
        <v>653</v>
      </c>
      <c r="AA74" s="1050" t="s">
        <v>541</v>
      </c>
    </row>
    <row r="75" spans="1:29" s="2" customFormat="1" ht="69" x14ac:dyDescent="0.25">
      <c r="A75" s="1054"/>
      <c r="B75" s="1051">
        <v>7</v>
      </c>
      <c r="C75" s="1051">
        <v>7</v>
      </c>
      <c r="D75" s="1051">
        <v>7</v>
      </c>
      <c r="E75" s="1051">
        <v>7</v>
      </c>
      <c r="F75" s="1051">
        <v>7</v>
      </c>
      <c r="G75" s="1051">
        <v>7</v>
      </c>
      <c r="H75" s="1051">
        <v>7</v>
      </c>
      <c r="I75" s="1055" t="s">
        <v>650</v>
      </c>
      <c r="J75" s="1056"/>
      <c r="K75" s="1057"/>
      <c r="L75" s="1058">
        <v>24</v>
      </c>
      <c r="M75" s="1042" t="s">
        <v>18</v>
      </c>
      <c r="N75" s="1045">
        <v>10400</v>
      </c>
      <c r="O75" s="1044">
        <v>249600</v>
      </c>
      <c r="P75" s="1044"/>
      <c r="Q75" s="1044">
        <f t="shared" si="15"/>
        <v>249600</v>
      </c>
      <c r="R75" s="1044">
        <f t="shared" si="16"/>
        <v>10400</v>
      </c>
      <c r="S75" s="1045" t="s">
        <v>566</v>
      </c>
      <c r="T75" s="1046" t="s">
        <v>567</v>
      </c>
      <c r="U75" s="1049" t="s">
        <v>519</v>
      </c>
      <c r="V75" s="1046" t="s">
        <v>562</v>
      </c>
      <c r="W75" s="1047" t="s">
        <v>652</v>
      </c>
      <c r="X75" s="1050" t="s">
        <v>624</v>
      </c>
      <c r="Y75" s="1046" t="s">
        <v>644</v>
      </c>
      <c r="Z75" s="1046" t="s">
        <v>653</v>
      </c>
      <c r="AA75" s="1050" t="s">
        <v>541</v>
      </c>
    </row>
    <row r="76" spans="1:29" s="2" customFormat="1" ht="69" x14ac:dyDescent="0.25">
      <c r="A76" s="1054"/>
      <c r="B76" s="1051">
        <v>7</v>
      </c>
      <c r="C76" s="1051">
        <v>7</v>
      </c>
      <c r="D76" s="1051">
        <v>7</v>
      </c>
      <c r="E76" s="1051">
        <v>7</v>
      </c>
      <c r="F76" s="1051">
        <v>7</v>
      </c>
      <c r="G76" s="1051">
        <v>7</v>
      </c>
      <c r="H76" s="1051">
        <v>7</v>
      </c>
      <c r="I76" s="1055" t="s">
        <v>651</v>
      </c>
      <c r="J76" s="1056"/>
      <c r="K76" s="1057"/>
      <c r="L76" s="1058">
        <v>18</v>
      </c>
      <c r="M76" s="1042" t="s">
        <v>525</v>
      </c>
      <c r="N76" s="1045">
        <v>17700</v>
      </c>
      <c r="O76" s="1044">
        <v>318600</v>
      </c>
      <c r="P76" s="1044"/>
      <c r="Q76" s="1044">
        <f t="shared" si="15"/>
        <v>318600</v>
      </c>
      <c r="R76" s="1044">
        <f t="shared" si="16"/>
        <v>17700</v>
      </c>
      <c r="S76" s="1045" t="s">
        <v>566</v>
      </c>
      <c r="T76" s="1046" t="s">
        <v>567</v>
      </c>
      <c r="U76" s="1049" t="s">
        <v>519</v>
      </c>
      <c r="V76" s="1046" t="s">
        <v>562</v>
      </c>
      <c r="W76" s="1047" t="s">
        <v>652</v>
      </c>
      <c r="X76" s="1050" t="s">
        <v>624</v>
      </c>
      <c r="Y76" s="1046" t="s">
        <v>644</v>
      </c>
      <c r="Z76" s="1046" t="s">
        <v>653</v>
      </c>
      <c r="AA76" s="1050" t="s">
        <v>541</v>
      </c>
    </row>
    <row r="77" spans="1:29" s="2" customFormat="1" ht="41.4" x14ac:dyDescent="0.25">
      <c r="A77" s="1059"/>
      <c r="B77" s="1051">
        <v>1</v>
      </c>
      <c r="C77" s="1036">
        <v>1</v>
      </c>
      <c r="D77" s="1036">
        <v>7</v>
      </c>
      <c r="E77" s="1037">
        <v>1</v>
      </c>
      <c r="F77" s="1037">
        <v>3</v>
      </c>
      <c r="G77" s="1037">
        <v>1</v>
      </c>
      <c r="H77" s="1037">
        <v>13</v>
      </c>
      <c r="I77" s="1060" t="s">
        <v>603</v>
      </c>
      <c r="J77" s="1061"/>
      <c r="K77" s="1061"/>
      <c r="L77" s="1058">
        <v>5</v>
      </c>
      <c r="M77" s="1050" t="s">
        <v>531</v>
      </c>
      <c r="N77" s="1062">
        <v>23600</v>
      </c>
      <c r="O77" s="1044">
        <f>L77*N77</f>
        <v>118000</v>
      </c>
      <c r="P77" s="1044">
        <v>0</v>
      </c>
      <c r="Q77" s="1044">
        <f t="shared" si="15"/>
        <v>118000</v>
      </c>
      <c r="R77" s="1044">
        <f t="shared" si="16"/>
        <v>23600</v>
      </c>
      <c r="S77" s="1063" t="s">
        <v>559</v>
      </c>
      <c r="T77" s="1064" t="s">
        <v>560</v>
      </c>
      <c r="U77" s="1063" t="s">
        <v>561</v>
      </c>
      <c r="V77" s="1065" t="s">
        <v>562</v>
      </c>
      <c r="W77" s="1047" t="s">
        <v>640</v>
      </c>
      <c r="X77" s="1050" t="s">
        <v>624</v>
      </c>
      <c r="Y77" s="1046" t="s">
        <v>563</v>
      </c>
      <c r="Z77" s="1046" t="s">
        <v>659</v>
      </c>
      <c r="AA77" s="1050" t="s">
        <v>535</v>
      </c>
      <c r="AC77" s="973"/>
    </row>
    <row r="78" spans="1:29" s="2" customFormat="1" ht="41.4" x14ac:dyDescent="0.25">
      <c r="A78" s="1059"/>
      <c r="B78" s="1051">
        <v>1</v>
      </c>
      <c r="C78" s="1036">
        <v>1</v>
      </c>
      <c r="D78" s="1036">
        <v>7</v>
      </c>
      <c r="E78" s="1037">
        <v>1</v>
      </c>
      <c r="F78" s="1037">
        <v>3</v>
      </c>
      <c r="G78" s="1037">
        <v>1</v>
      </c>
      <c r="H78" s="1038">
        <v>6</v>
      </c>
      <c r="I78" s="1066" t="s">
        <v>3</v>
      </c>
      <c r="J78" s="1067"/>
      <c r="K78" s="1067"/>
      <c r="L78" s="1058">
        <v>30</v>
      </c>
      <c r="M78" s="1050" t="s">
        <v>525</v>
      </c>
      <c r="N78" s="1062">
        <v>6000</v>
      </c>
      <c r="O78" s="1044">
        <f>L78*N78</f>
        <v>180000</v>
      </c>
      <c r="P78" s="1044">
        <v>0</v>
      </c>
      <c r="Q78" s="1044">
        <f t="shared" si="15"/>
        <v>180000</v>
      </c>
      <c r="R78" s="1044">
        <f t="shared" si="16"/>
        <v>6000</v>
      </c>
      <c r="S78" s="1063" t="s">
        <v>559</v>
      </c>
      <c r="T78" s="1064" t="s">
        <v>560</v>
      </c>
      <c r="U78" s="1063" t="s">
        <v>561</v>
      </c>
      <c r="V78" s="1065" t="s">
        <v>562</v>
      </c>
      <c r="W78" s="1047" t="s">
        <v>640</v>
      </c>
      <c r="X78" s="1050" t="s">
        <v>624</v>
      </c>
      <c r="Y78" s="1046" t="s">
        <v>563</v>
      </c>
      <c r="Z78" s="1046" t="s">
        <v>659</v>
      </c>
      <c r="AA78" s="1050" t="s">
        <v>535</v>
      </c>
      <c r="AC78" s="973"/>
    </row>
    <row r="79" spans="1:29" s="2" customFormat="1" ht="55.2" x14ac:dyDescent="0.25">
      <c r="A79" s="1059"/>
      <c r="B79" s="1038">
        <v>1</v>
      </c>
      <c r="C79" s="1038">
        <v>1</v>
      </c>
      <c r="D79" s="1038">
        <v>7</v>
      </c>
      <c r="E79" s="1037">
        <v>1</v>
      </c>
      <c r="F79" s="1037">
        <v>3</v>
      </c>
      <c r="G79" s="1037">
        <v>1</v>
      </c>
      <c r="H79" s="1037">
        <v>13</v>
      </c>
      <c r="I79" s="1060" t="s">
        <v>603</v>
      </c>
      <c r="J79" s="1068"/>
      <c r="K79" s="1068"/>
      <c r="L79" s="1069">
        <v>1</v>
      </c>
      <c r="M79" s="1070" t="s">
        <v>531</v>
      </c>
      <c r="N79" s="1071">
        <v>23600</v>
      </c>
      <c r="O79" s="1072">
        <f t="shared" ref="O79:O142" si="17">L79*N79</f>
        <v>23600</v>
      </c>
      <c r="P79" s="1072"/>
      <c r="Q79" s="1072">
        <f t="shared" si="15"/>
        <v>23600</v>
      </c>
      <c r="R79" s="1072">
        <f t="shared" si="16"/>
        <v>23600</v>
      </c>
      <c r="S79" s="1063" t="s">
        <v>676</v>
      </c>
      <c r="T79" s="1064" t="s">
        <v>675</v>
      </c>
      <c r="U79" s="1063" t="s">
        <v>519</v>
      </c>
      <c r="V79" s="1065" t="s">
        <v>562</v>
      </c>
      <c r="W79" s="1047" t="s">
        <v>677</v>
      </c>
      <c r="X79" s="1050" t="s">
        <v>624</v>
      </c>
      <c r="Y79" s="1046" t="s">
        <v>563</v>
      </c>
      <c r="Z79" s="1046" t="s">
        <v>679</v>
      </c>
      <c r="AA79" s="1050" t="s">
        <v>539</v>
      </c>
      <c r="AC79" s="973"/>
    </row>
    <row r="80" spans="1:29" s="2" customFormat="1" ht="55.2" x14ac:dyDescent="0.25">
      <c r="A80" s="1059"/>
      <c r="B80" s="1038">
        <v>1</v>
      </c>
      <c r="C80" s="1038">
        <v>1</v>
      </c>
      <c r="D80" s="1038">
        <v>7</v>
      </c>
      <c r="E80" s="1037">
        <v>1</v>
      </c>
      <c r="F80" s="1037">
        <v>3</v>
      </c>
      <c r="G80" s="1037">
        <v>1</v>
      </c>
      <c r="H80" s="1038">
        <v>6</v>
      </c>
      <c r="I80" s="1066" t="s">
        <v>3</v>
      </c>
      <c r="J80" s="1068"/>
      <c r="K80" s="1068"/>
      <c r="L80" s="1069">
        <v>13</v>
      </c>
      <c r="M80" s="1070" t="s">
        <v>18</v>
      </c>
      <c r="N80" s="1071">
        <v>6000</v>
      </c>
      <c r="O80" s="1072">
        <f>L80*N80</f>
        <v>78000</v>
      </c>
      <c r="P80" s="1072"/>
      <c r="Q80" s="1072">
        <f t="shared" si="15"/>
        <v>78000</v>
      </c>
      <c r="R80" s="1072">
        <f t="shared" si="16"/>
        <v>6000</v>
      </c>
      <c r="S80" s="1063" t="s">
        <v>676</v>
      </c>
      <c r="T80" s="1064" t="s">
        <v>675</v>
      </c>
      <c r="U80" s="1063" t="s">
        <v>519</v>
      </c>
      <c r="V80" s="1065" t="s">
        <v>562</v>
      </c>
      <c r="W80" s="1047" t="s">
        <v>677</v>
      </c>
      <c r="X80" s="1050" t="s">
        <v>624</v>
      </c>
      <c r="Y80" s="1046" t="s">
        <v>563</v>
      </c>
      <c r="Z80" s="1046" t="s">
        <v>679</v>
      </c>
      <c r="AA80" s="1050" t="s">
        <v>539</v>
      </c>
      <c r="AC80" s="973"/>
    </row>
    <row r="81" spans="1:29" s="2" customFormat="1" ht="55.2" x14ac:dyDescent="0.25">
      <c r="A81" s="1059"/>
      <c r="B81" s="1038">
        <v>1</v>
      </c>
      <c r="C81" s="1038">
        <v>1</v>
      </c>
      <c r="D81" s="1038">
        <v>7</v>
      </c>
      <c r="E81" s="1038">
        <v>1</v>
      </c>
      <c r="F81" s="1038">
        <v>3</v>
      </c>
      <c r="G81" s="1038">
        <v>1</v>
      </c>
      <c r="H81" s="1038">
        <v>6</v>
      </c>
      <c r="I81" s="1073" t="s">
        <v>570</v>
      </c>
      <c r="J81" s="1068"/>
      <c r="K81" s="1068"/>
      <c r="L81" s="1069">
        <v>16</v>
      </c>
      <c r="M81" s="1070" t="s">
        <v>18</v>
      </c>
      <c r="N81" s="1071">
        <v>3600</v>
      </c>
      <c r="O81" s="1072">
        <f>L81*N81</f>
        <v>57600</v>
      </c>
      <c r="P81" s="1072"/>
      <c r="Q81" s="1072">
        <f t="shared" si="15"/>
        <v>57600</v>
      </c>
      <c r="R81" s="1072">
        <f t="shared" si="16"/>
        <v>3600</v>
      </c>
      <c r="S81" s="1063" t="s">
        <v>676</v>
      </c>
      <c r="T81" s="1064" t="s">
        <v>675</v>
      </c>
      <c r="U81" s="1063" t="s">
        <v>519</v>
      </c>
      <c r="V81" s="1065" t="s">
        <v>562</v>
      </c>
      <c r="W81" s="1047" t="s">
        <v>677</v>
      </c>
      <c r="X81" s="1050" t="s">
        <v>624</v>
      </c>
      <c r="Y81" s="1046" t="s">
        <v>563</v>
      </c>
      <c r="Z81" s="1046" t="s">
        <v>679</v>
      </c>
      <c r="AA81" s="1050" t="s">
        <v>539</v>
      </c>
      <c r="AC81" s="973"/>
    </row>
    <row r="82" spans="1:29" s="2" customFormat="1" ht="55.2" x14ac:dyDescent="0.25">
      <c r="A82" s="1059"/>
      <c r="B82" s="1038">
        <v>1</v>
      </c>
      <c r="C82" s="1038">
        <v>1</v>
      </c>
      <c r="D82" s="1038">
        <v>7</v>
      </c>
      <c r="E82" s="1038">
        <v>1</v>
      </c>
      <c r="F82" s="1038">
        <v>3</v>
      </c>
      <c r="G82" s="1038">
        <v>1</v>
      </c>
      <c r="H82" s="1038">
        <v>6</v>
      </c>
      <c r="I82" s="1073" t="s">
        <v>2</v>
      </c>
      <c r="J82" s="1068"/>
      <c r="K82" s="1068"/>
      <c r="L82" s="1069">
        <v>1</v>
      </c>
      <c r="M82" s="1070" t="s">
        <v>525</v>
      </c>
      <c r="N82" s="1071">
        <v>35200</v>
      </c>
      <c r="O82" s="1072">
        <f>L82*N82</f>
        <v>35200</v>
      </c>
      <c r="P82" s="1072"/>
      <c r="Q82" s="1072">
        <f t="shared" si="15"/>
        <v>35200</v>
      </c>
      <c r="R82" s="1072">
        <f t="shared" si="16"/>
        <v>35200</v>
      </c>
      <c r="S82" s="1063" t="s">
        <v>676</v>
      </c>
      <c r="T82" s="1064" t="s">
        <v>675</v>
      </c>
      <c r="U82" s="1063" t="s">
        <v>519</v>
      </c>
      <c r="V82" s="1065" t="s">
        <v>562</v>
      </c>
      <c r="W82" s="1047" t="s">
        <v>677</v>
      </c>
      <c r="X82" s="1050" t="s">
        <v>624</v>
      </c>
      <c r="Y82" s="1046" t="s">
        <v>563</v>
      </c>
      <c r="Z82" s="1046" t="s">
        <v>679</v>
      </c>
      <c r="AA82" s="1050" t="s">
        <v>539</v>
      </c>
      <c r="AC82" s="973"/>
    </row>
    <row r="83" spans="1:29" s="2" customFormat="1" ht="55.2" x14ac:dyDescent="0.25">
      <c r="A83" s="1054"/>
      <c r="B83" s="1051">
        <v>1</v>
      </c>
      <c r="C83" s="1051">
        <v>1</v>
      </c>
      <c r="D83" s="1051">
        <v>7</v>
      </c>
      <c r="E83" s="1051">
        <v>1</v>
      </c>
      <c r="F83" s="1051">
        <v>3</v>
      </c>
      <c r="G83" s="1051">
        <v>1</v>
      </c>
      <c r="H83" s="1051">
        <v>6</v>
      </c>
      <c r="I83" s="1074" t="s">
        <v>651</v>
      </c>
      <c r="J83" s="1075"/>
      <c r="K83" s="1061"/>
      <c r="L83" s="1076">
        <v>2</v>
      </c>
      <c r="M83" s="1070" t="s">
        <v>18</v>
      </c>
      <c r="N83" s="1077">
        <v>17700</v>
      </c>
      <c r="O83" s="1044">
        <f>L83*N83</f>
        <v>35400</v>
      </c>
      <c r="P83" s="1044"/>
      <c r="Q83" s="1044">
        <f t="shared" si="15"/>
        <v>35400</v>
      </c>
      <c r="R83" s="1044">
        <f t="shared" si="16"/>
        <v>17700</v>
      </c>
      <c r="S83" s="1045" t="s">
        <v>676</v>
      </c>
      <c r="T83" s="1046" t="s">
        <v>675</v>
      </c>
      <c r="U83" s="1045" t="s">
        <v>519</v>
      </c>
      <c r="V83" s="1078" t="s">
        <v>562</v>
      </c>
      <c r="W83" s="1047" t="s">
        <v>677</v>
      </c>
      <c r="X83" s="1050" t="s">
        <v>624</v>
      </c>
      <c r="Y83" s="1046" t="s">
        <v>563</v>
      </c>
      <c r="Z83" s="1046" t="s">
        <v>679</v>
      </c>
      <c r="AA83" s="1050" t="s">
        <v>539</v>
      </c>
      <c r="AC83" s="973"/>
    </row>
    <row r="84" spans="1:29" s="2" customFormat="1" ht="69" x14ac:dyDescent="0.25">
      <c r="A84" s="1054"/>
      <c r="B84" s="1051">
        <v>1</v>
      </c>
      <c r="C84" s="1051">
        <v>1</v>
      </c>
      <c r="D84" s="1051">
        <v>7</v>
      </c>
      <c r="E84" s="1051">
        <v>1</v>
      </c>
      <c r="F84" s="1051">
        <v>3</v>
      </c>
      <c r="G84" s="1051">
        <v>1</v>
      </c>
      <c r="H84" s="1051">
        <v>13</v>
      </c>
      <c r="I84" s="1079" t="s">
        <v>603</v>
      </c>
      <c r="J84" s="1080"/>
      <c r="K84" s="1061"/>
      <c r="L84" s="1076">
        <v>1</v>
      </c>
      <c r="M84" s="1070" t="s">
        <v>531</v>
      </c>
      <c r="N84" s="1077">
        <v>23600</v>
      </c>
      <c r="O84" s="1044">
        <v>23600</v>
      </c>
      <c r="P84" s="1044"/>
      <c r="Q84" s="1044">
        <f t="shared" si="15"/>
        <v>23600</v>
      </c>
      <c r="R84" s="1044">
        <f t="shared" si="16"/>
        <v>23600</v>
      </c>
      <c r="S84" s="1045" t="s">
        <v>537</v>
      </c>
      <c r="T84" s="1046" t="s">
        <v>590</v>
      </c>
      <c r="U84" s="1045" t="s">
        <v>519</v>
      </c>
      <c r="V84" s="1078" t="s">
        <v>562</v>
      </c>
      <c r="W84" s="1047" t="s">
        <v>640</v>
      </c>
      <c r="X84" s="1050" t="s">
        <v>624</v>
      </c>
      <c r="Y84" s="1046" t="s">
        <v>563</v>
      </c>
      <c r="Z84" s="1046" t="s">
        <v>674</v>
      </c>
      <c r="AA84" s="1050" t="s">
        <v>539</v>
      </c>
      <c r="AC84" s="973"/>
    </row>
    <row r="85" spans="1:29" s="2" customFormat="1" ht="69" x14ac:dyDescent="0.25">
      <c r="A85" s="1054"/>
      <c r="B85" s="1051">
        <v>1</v>
      </c>
      <c r="C85" s="1051">
        <v>1</v>
      </c>
      <c r="D85" s="1051">
        <v>7</v>
      </c>
      <c r="E85" s="1051">
        <v>1</v>
      </c>
      <c r="F85" s="1051">
        <v>3</v>
      </c>
      <c r="G85" s="1051">
        <v>1</v>
      </c>
      <c r="H85" s="1051">
        <v>6</v>
      </c>
      <c r="I85" s="1079" t="s">
        <v>3</v>
      </c>
      <c r="J85" s="1080"/>
      <c r="K85" s="1061"/>
      <c r="L85" s="1076">
        <v>16</v>
      </c>
      <c r="M85" s="1070" t="s">
        <v>525</v>
      </c>
      <c r="N85" s="1077">
        <v>6000</v>
      </c>
      <c r="O85" s="1044">
        <v>96000</v>
      </c>
      <c r="P85" s="1044"/>
      <c r="Q85" s="1044">
        <f t="shared" si="15"/>
        <v>96000</v>
      </c>
      <c r="R85" s="1044">
        <f t="shared" si="16"/>
        <v>6000</v>
      </c>
      <c r="S85" s="1045" t="s">
        <v>537</v>
      </c>
      <c r="T85" s="1046" t="s">
        <v>590</v>
      </c>
      <c r="U85" s="1045" t="s">
        <v>519</v>
      </c>
      <c r="V85" s="1078" t="s">
        <v>562</v>
      </c>
      <c r="W85" s="1047" t="s">
        <v>640</v>
      </c>
      <c r="X85" s="1050" t="s">
        <v>624</v>
      </c>
      <c r="Y85" s="1046" t="s">
        <v>563</v>
      </c>
      <c r="Z85" s="1046" t="s">
        <v>674</v>
      </c>
      <c r="AA85" s="1050" t="s">
        <v>539</v>
      </c>
      <c r="AC85" s="973"/>
    </row>
    <row r="86" spans="1:29" s="2" customFormat="1" ht="69" x14ac:dyDescent="0.25">
      <c r="A86" s="1054"/>
      <c r="B86" s="1051">
        <v>1</v>
      </c>
      <c r="C86" s="1051">
        <v>1</v>
      </c>
      <c r="D86" s="1051">
        <v>7</v>
      </c>
      <c r="E86" s="1051">
        <v>1</v>
      </c>
      <c r="F86" s="1051">
        <v>3</v>
      </c>
      <c r="G86" s="1051">
        <v>1</v>
      </c>
      <c r="H86" s="1051">
        <v>6</v>
      </c>
      <c r="I86" s="1079" t="s">
        <v>649</v>
      </c>
      <c r="J86" s="1080"/>
      <c r="K86" s="1061"/>
      <c r="L86" s="1076">
        <v>11</v>
      </c>
      <c r="M86" s="1070" t="s">
        <v>525</v>
      </c>
      <c r="N86" s="1077">
        <v>3600</v>
      </c>
      <c r="O86" s="1044">
        <v>39600</v>
      </c>
      <c r="P86" s="1044"/>
      <c r="Q86" s="1044">
        <f t="shared" si="15"/>
        <v>39600</v>
      </c>
      <c r="R86" s="1044">
        <f t="shared" si="16"/>
        <v>3600</v>
      </c>
      <c r="S86" s="1045" t="s">
        <v>537</v>
      </c>
      <c r="T86" s="1046" t="s">
        <v>590</v>
      </c>
      <c r="U86" s="1045" t="s">
        <v>519</v>
      </c>
      <c r="V86" s="1078" t="s">
        <v>562</v>
      </c>
      <c r="W86" s="1047" t="s">
        <v>640</v>
      </c>
      <c r="X86" s="1050" t="s">
        <v>624</v>
      </c>
      <c r="Y86" s="1046" t="s">
        <v>563</v>
      </c>
      <c r="Z86" s="1046" t="s">
        <v>674</v>
      </c>
      <c r="AA86" s="1050" t="s">
        <v>539</v>
      </c>
      <c r="AC86" s="973"/>
    </row>
    <row r="87" spans="1:29" s="2" customFormat="1" ht="69" x14ac:dyDescent="0.25">
      <c r="A87" s="1054"/>
      <c r="B87" s="1051">
        <v>1</v>
      </c>
      <c r="C87" s="1051">
        <v>1</v>
      </c>
      <c r="D87" s="1051">
        <v>7</v>
      </c>
      <c r="E87" s="1051">
        <v>1</v>
      </c>
      <c r="F87" s="1051">
        <v>3</v>
      </c>
      <c r="G87" s="1051">
        <v>1</v>
      </c>
      <c r="H87" s="1051">
        <v>6</v>
      </c>
      <c r="I87" s="1079" t="s">
        <v>2</v>
      </c>
      <c r="J87" s="1080"/>
      <c r="K87" s="1061"/>
      <c r="L87" s="1076">
        <v>1</v>
      </c>
      <c r="M87" s="1070" t="s">
        <v>525</v>
      </c>
      <c r="N87" s="1077">
        <v>35200</v>
      </c>
      <c r="O87" s="1044">
        <v>35200</v>
      </c>
      <c r="P87" s="1044"/>
      <c r="Q87" s="1044">
        <f t="shared" si="15"/>
        <v>35200</v>
      </c>
      <c r="R87" s="1044">
        <f t="shared" si="16"/>
        <v>35200</v>
      </c>
      <c r="S87" s="1045" t="s">
        <v>537</v>
      </c>
      <c r="T87" s="1046" t="s">
        <v>590</v>
      </c>
      <c r="U87" s="1045" t="s">
        <v>519</v>
      </c>
      <c r="V87" s="1078" t="s">
        <v>562</v>
      </c>
      <c r="W87" s="1047" t="s">
        <v>640</v>
      </c>
      <c r="X87" s="1050" t="s">
        <v>624</v>
      </c>
      <c r="Y87" s="1046" t="s">
        <v>563</v>
      </c>
      <c r="Z87" s="1046" t="s">
        <v>674</v>
      </c>
      <c r="AA87" s="1050" t="s">
        <v>539</v>
      </c>
      <c r="AC87" s="973"/>
    </row>
    <row r="88" spans="1:29" s="2" customFormat="1" ht="69" x14ac:dyDescent="0.25">
      <c r="A88" s="1054"/>
      <c r="B88" s="1051">
        <v>1</v>
      </c>
      <c r="C88" s="1051">
        <v>1</v>
      </c>
      <c r="D88" s="1051">
        <v>7</v>
      </c>
      <c r="E88" s="1051">
        <v>1</v>
      </c>
      <c r="F88" s="1051">
        <v>3</v>
      </c>
      <c r="G88" s="1051">
        <v>1</v>
      </c>
      <c r="H88" s="1051">
        <v>6</v>
      </c>
      <c r="I88" s="1079" t="s">
        <v>651</v>
      </c>
      <c r="J88" s="1080"/>
      <c r="K88" s="1061"/>
      <c r="L88" s="1076">
        <v>2</v>
      </c>
      <c r="M88" s="1070" t="s">
        <v>525</v>
      </c>
      <c r="N88" s="1077">
        <v>17700</v>
      </c>
      <c r="O88" s="1044">
        <v>35400</v>
      </c>
      <c r="P88" s="1044"/>
      <c r="Q88" s="1044">
        <f t="shared" si="15"/>
        <v>35400</v>
      </c>
      <c r="R88" s="1044">
        <f t="shared" si="16"/>
        <v>17700</v>
      </c>
      <c r="S88" s="1045" t="s">
        <v>537</v>
      </c>
      <c r="T88" s="1046" t="s">
        <v>590</v>
      </c>
      <c r="U88" s="1045" t="s">
        <v>519</v>
      </c>
      <c r="V88" s="1078" t="s">
        <v>562</v>
      </c>
      <c r="W88" s="1047" t="s">
        <v>640</v>
      </c>
      <c r="X88" s="1050" t="s">
        <v>624</v>
      </c>
      <c r="Y88" s="1046" t="s">
        <v>563</v>
      </c>
      <c r="Z88" s="1046" t="s">
        <v>674</v>
      </c>
      <c r="AA88" s="1050" t="s">
        <v>539</v>
      </c>
      <c r="AC88" s="973"/>
    </row>
    <row r="89" spans="1:29" s="2" customFormat="1" ht="69" x14ac:dyDescent="0.25">
      <c r="A89" s="1054"/>
      <c r="B89" s="1051">
        <v>1</v>
      </c>
      <c r="C89" s="1051">
        <v>1</v>
      </c>
      <c r="D89" s="1051">
        <v>7</v>
      </c>
      <c r="E89" s="1051">
        <v>1</v>
      </c>
      <c r="F89" s="1051">
        <v>3</v>
      </c>
      <c r="G89" s="1051">
        <v>1</v>
      </c>
      <c r="H89" s="1051">
        <v>13</v>
      </c>
      <c r="I89" s="1079" t="s">
        <v>603</v>
      </c>
      <c r="J89" s="1080"/>
      <c r="K89" s="1061"/>
      <c r="L89" s="1076">
        <v>2</v>
      </c>
      <c r="M89" s="1070" t="s">
        <v>531</v>
      </c>
      <c r="N89" s="1077">
        <v>23600</v>
      </c>
      <c r="O89" s="1044">
        <f t="shared" ref="O89:O99" si="18">L89*N89</f>
        <v>47200</v>
      </c>
      <c r="P89" s="1044"/>
      <c r="Q89" s="1044">
        <f t="shared" si="15"/>
        <v>47200</v>
      </c>
      <c r="R89" s="1044">
        <f t="shared" si="16"/>
        <v>23600</v>
      </c>
      <c r="S89" s="1045" t="s">
        <v>680</v>
      </c>
      <c r="T89" s="1046" t="s">
        <v>682</v>
      </c>
      <c r="U89" s="1045" t="s">
        <v>519</v>
      </c>
      <c r="V89" s="1078" t="s">
        <v>562</v>
      </c>
      <c r="W89" s="1047" t="s">
        <v>677</v>
      </c>
      <c r="X89" s="1050" t="s">
        <v>624</v>
      </c>
      <c r="Y89" s="1046" t="s">
        <v>563</v>
      </c>
      <c r="Z89" s="1046" t="s">
        <v>681</v>
      </c>
      <c r="AA89" s="1050" t="s">
        <v>539</v>
      </c>
      <c r="AC89" s="973"/>
    </row>
    <row r="90" spans="1:29" s="2" customFormat="1" ht="69" x14ac:dyDescent="0.25">
      <c r="A90" s="1054"/>
      <c r="B90" s="1051">
        <v>1</v>
      </c>
      <c r="C90" s="1051">
        <v>1</v>
      </c>
      <c r="D90" s="1051">
        <v>7</v>
      </c>
      <c r="E90" s="1051">
        <v>1</v>
      </c>
      <c r="F90" s="1051">
        <v>3</v>
      </c>
      <c r="G90" s="1051">
        <v>1</v>
      </c>
      <c r="H90" s="1051">
        <v>6</v>
      </c>
      <c r="I90" s="1079" t="s">
        <v>3</v>
      </c>
      <c r="J90" s="1080"/>
      <c r="K90" s="1061"/>
      <c r="L90" s="1076">
        <v>10</v>
      </c>
      <c r="M90" s="1070" t="s">
        <v>525</v>
      </c>
      <c r="N90" s="1077">
        <v>6000</v>
      </c>
      <c r="O90" s="1044">
        <f t="shared" si="18"/>
        <v>60000</v>
      </c>
      <c r="P90" s="1044"/>
      <c r="Q90" s="1044">
        <f t="shared" si="15"/>
        <v>60000</v>
      </c>
      <c r="R90" s="1044">
        <f t="shared" si="16"/>
        <v>6000</v>
      </c>
      <c r="S90" s="1045" t="s">
        <v>680</v>
      </c>
      <c r="T90" s="1046" t="s">
        <v>683</v>
      </c>
      <c r="U90" s="1045" t="s">
        <v>519</v>
      </c>
      <c r="V90" s="1078" t="s">
        <v>562</v>
      </c>
      <c r="W90" s="1047" t="s">
        <v>677</v>
      </c>
      <c r="X90" s="1050" t="s">
        <v>624</v>
      </c>
      <c r="Y90" s="1046" t="s">
        <v>563</v>
      </c>
      <c r="Z90" s="1046" t="s">
        <v>681</v>
      </c>
      <c r="AA90" s="1050" t="s">
        <v>539</v>
      </c>
      <c r="AC90" s="973"/>
    </row>
    <row r="91" spans="1:29" s="2" customFormat="1" ht="69" x14ac:dyDescent="0.25">
      <c r="A91" s="1054"/>
      <c r="B91" s="1051">
        <v>1</v>
      </c>
      <c r="C91" s="1051">
        <v>1</v>
      </c>
      <c r="D91" s="1051">
        <v>7</v>
      </c>
      <c r="E91" s="1051">
        <v>1</v>
      </c>
      <c r="F91" s="1051">
        <v>3</v>
      </c>
      <c r="G91" s="1051">
        <v>1</v>
      </c>
      <c r="H91" s="1051">
        <v>6</v>
      </c>
      <c r="I91" s="1079" t="s">
        <v>570</v>
      </c>
      <c r="J91" s="1080"/>
      <c r="K91" s="1061"/>
      <c r="L91" s="1076">
        <v>22</v>
      </c>
      <c r="M91" s="1070" t="s">
        <v>18</v>
      </c>
      <c r="N91" s="1077">
        <v>3600</v>
      </c>
      <c r="O91" s="1044">
        <f t="shared" si="18"/>
        <v>79200</v>
      </c>
      <c r="P91" s="1044"/>
      <c r="Q91" s="1044">
        <f t="shared" si="15"/>
        <v>79200</v>
      </c>
      <c r="R91" s="1044">
        <f t="shared" si="16"/>
        <v>3600</v>
      </c>
      <c r="S91" s="1045" t="s">
        <v>680</v>
      </c>
      <c r="T91" s="1046" t="s">
        <v>682</v>
      </c>
      <c r="U91" s="1045" t="s">
        <v>519</v>
      </c>
      <c r="V91" s="1078" t="s">
        <v>562</v>
      </c>
      <c r="W91" s="1047" t="s">
        <v>677</v>
      </c>
      <c r="X91" s="1050" t="s">
        <v>624</v>
      </c>
      <c r="Y91" s="1046" t="s">
        <v>563</v>
      </c>
      <c r="Z91" s="1046" t="s">
        <v>681</v>
      </c>
      <c r="AA91" s="1050" t="s">
        <v>539</v>
      </c>
      <c r="AC91" s="973"/>
    </row>
    <row r="92" spans="1:29" s="2" customFormat="1" ht="69" x14ac:dyDescent="0.25">
      <c r="A92" s="1054"/>
      <c r="B92" s="1051">
        <v>1</v>
      </c>
      <c r="C92" s="1051">
        <v>1</v>
      </c>
      <c r="D92" s="1051">
        <v>7</v>
      </c>
      <c r="E92" s="1051">
        <v>1</v>
      </c>
      <c r="F92" s="1051">
        <v>3</v>
      </c>
      <c r="G92" s="1051">
        <v>1</v>
      </c>
      <c r="H92" s="1051">
        <v>6</v>
      </c>
      <c r="I92" s="1079" t="s">
        <v>2</v>
      </c>
      <c r="J92" s="1080"/>
      <c r="K92" s="1061"/>
      <c r="L92" s="1076">
        <v>1</v>
      </c>
      <c r="M92" s="1070" t="s">
        <v>18</v>
      </c>
      <c r="N92" s="1077">
        <v>35200</v>
      </c>
      <c r="O92" s="1044">
        <f t="shared" si="18"/>
        <v>35200</v>
      </c>
      <c r="P92" s="1044"/>
      <c r="Q92" s="1044">
        <f t="shared" si="15"/>
        <v>35200</v>
      </c>
      <c r="R92" s="1044">
        <f t="shared" si="16"/>
        <v>35200</v>
      </c>
      <c r="S92" s="1045" t="s">
        <v>680</v>
      </c>
      <c r="T92" s="1046" t="s">
        <v>682</v>
      </c>
      <c r="U92" s="1045" t="s">
        <v>519</v>
      </c>
      <c r="V92" s="1078" t="s">
        <v>562</v>
      </c>
      <c r="W92" s="1047" t="s">
        <v>677</v>
      </c>
      <c r="X92" s="1050" t="s">
        <v>624</v>
      </c>
      <c r="Y92" s="1046" t="s">
        <v>563</v>
      </c>
      <c r="Z92" s="1046" t="s">
        <v>681</v>
      </c>
      <c r="AA92" s="1050" t="s">
        <v>539</v>
      </c>
      <c r="AC92" s="973"/>
    </row>
    <row r="93" spans="1:29" s="2" customFormat="1" ht="69" x14ac:dyDescent="0.25">
      <c r="A93" s="1054"/>
      <c r="B93" s="1051">
        <v>1</v>
      </c>
      <c r="C93" s="1051">
        <v>1</v>
      </c>
      <c r="D93" s="1051">
        <v>7</v>
      </c>
      <c r="E93" s="1051">
        <v>1</v>
      </c>
      <c r="F93" s="1051">
        <v>3</v>
      </c>
      <c r="G93" s="1051">
        <v>1</v>
      </c>
      <c r="H93" s="1051">
        <v>6</v>
      </c>
      <c r="I93" s="1079" t="s">
        <v>651</v>
      </c>
      <c r="J93" s="1080"/>
      <c r="K93" s="1061"/>
      <c r="L93" s="1076">
        <v>1</v>
      </c>
      <c r="M93" s="1070" t="s">
        <v>18</v>
      </c>
      <c r="N93" s="1077">
        <v>17700</v>
      </c>
      <c r="O93" s="1044">
        <f t="shared" si="18"/>
        <v>17700</v>
      </c>
      <c r="P93" s="1044"/>
      <c r="Q93" s="1044">
        <f t="shared" si="15"/>
        <v>17700</v>
      </c>
      <c r="R93" s="1044">
        <f t="shared" si="16"/>
        <v>17700</v>
      </c>
      <c r="S93" s="1045" t="s">
        <v>680</v>
      </c>
      <c r="T93" s="1046" t="s">
        <v>682</v>
      </c>
      <c r="U93" s="1045" t="s">
        <v>519</v>
      </c>
      <c r="V93" s="1078" t="s">
        <v>562</v>
      </c>
      <c r="W93" s="1047" t="s">
        <v>677</v>
      </c>
      <c r="X93" s="1050" t="s">
        <v>624</v>
      </c>
      <c r="Y93" s="1046" t="s">
        <v>563</v>
      </c>
      <c r="Z93" s="1046" t="s">
        <v>681</v>
      </c>
      <c r="AA93" s="1050" t="s">
        <v>539</v>
      </c>
      <c r="AC93" s="973"/>
    </row>
    <row r="94" spans="1:29" s="2" customFormat="1" ht="69" x14ac:dyDescent="0.25">
      <c r="A94" s="1054"/>
      <c r="B94" s="1051">
        <v>1</v>
      </c>
      <c r="C94" s="1051">
        <v>1</v>
      </c>
      <c r="D94" s="1051">
        <v>7</v>
      </c>
      <c r="E94" s="1051">
        <v>1</v>
      </c>
      <c r="F94" s="1051">
        <v>3</v>
      </c>
      <c r="G94" s="1051">
        <v>1</v>
      </c>
      <c r="H94" s="1051">
        <v>13</v>
      </c>
      <c r="I94" s="1079" t="s">
        <v>603</v>
      </c>
      <c r="J94" s="1080"/>
      <c r="K94" s="1061"/>
      <c r="L94" s="1076">
        <v>4</v>
      </c>
      <c r="M94" s="1070" t="s">
        <v>531</v>
      </c>
      <c r="N94" s="1077">
        <v>23600</v>
      </c>
      <c r="O94" s="1044">
        <f t="shared" si="18"/>
        <v>94400</v>
      </c>
      <c r="P94" s="1044"/>
      <c r="Q94" s="1044">
        <f t="shared" si="15"/>
        <v>94400</v>
      </c>
      <c r="R94" s="1044">
        <f>Q94/L94</f>
        <v>23600</v>
      </c>
      <c r="S94" s="1045" t="s">
        <v>680</v>
      </c>
      <c r="T94" s="1046" t="s">
        <v>682</v>
      </c>
      <c r="U94" s="1045" t="s">
        <v>519</v>
      </c>
      <c r="V94" s="1078" t="s">
        <v>562</v>
      </c>
      <c r="W94" s="1047" t="s">
        <v>684</v>
      </c>
      <c r="X94" s="1050" t="s">
        <v>624</v>
      </c>
      <c r="Y94" s="1046" t="s">
        <v>563</v>
      </c>
      <c r="Z94" s="1046" t="s">
        <v>685</v>
      </c>
      <c r="AA94" s="1050" t="s">
        <v>539</v>
      </c>
      <c r="AC94" s="973"/>
    </row>
    <row r="95" spans="1:29" s="2" customFormat="1" ht="69" x14ac:dyDescent="0.25">
      <c r="A95" s="1054"/>
      <c r="B95" s="1051">
        <v>1</v>
      </c>
      <c r="C95" s="1051">
        <v>1</v>
      </c>
      <c r="D95" s="1051">
        <v>7</v>
      </c>
      <c r="E95" s="1051">
        <v>1</v>
      </c>
      <c r="F95" s="1051">
        <v>3</v>
      </c>
      <c r="G95" s="1051">
        <v>1</v>
      </c>
      <c r="H95" s="1051">
        <v>6</v>
      </c>
      <c r="I95" s="1079" t="s">
        <v>3</v>
      </c>
      <c r="J95" s="1080"/>
      <c r="K95" s="1061"/>
      <c r="L95" s="1076">
        <v>13</v>
      </c>
      <c r="M95" s="1070" t="s">
        <v>525</v>
      </c>
      <c r="N95" s="1077">
        <v>6000</v>
      </c>
      <c r="O95" s="1044">
        <f t="shared" si="18"/>
        <v>78000</v>
      </c>
      <c r="P95" s="1044"/>
      <c r="Q95" s="1044">
        <f t="shared" si="15"/>
        <v>78000</v>
      </c>
      <c r="R95" s="1044">
        <f t="shared" ref="R95:R146" si="19">Q95/L95</f>
        <v>6000</v>
      </c>
      <c r="S95" s="1045" t="s">
        <v>680</v>
      </c>
      <c r="T95" s="1046" t="s">
        <v>682</v>
      </c>
      <c r="U95" s="1045" t="s">
        <v>519</v>
      </c>
      <c r="V95" s="1078" t="s">
        <v>562</v>
      </c>
      <c r="W95" s="1047" t="s">
        <v>684</v>
      </c>
      <c r="X95" s="1050" t="s">
        <v>624</v>
      </c>
      <c r="Y95" s="1046" t="s">
        <v>563</v>
      </c>
      <c r="Z95" s="1046" t="s">
        <v>685</v>
      </c>
      <c r="AA95" s="1050" t="s">
        <v>539</v>
      </c>
      <c r="AC95" s="973"/>
    </row>
    <row r="96" spans="1:29" s="2" customFormat="1" ht="69" x14ac:dyDescent="0.25">
      <c r="A96" s="1054"/>
      <c r="B96" s="1051">
        <v>1</v>
      </c>
      <c r="C96" s="1051">
        <v>1</v>
      </c>
      <c r="D96" s="1051">
        <v>7</v>
      </c>
      <c r="E96" s="1051">
        <v>1</v>
      </c>
      <c r="F96" s="1051">
        <v>3</v>
      </c>
      <c r="G96" s="1051">
        <v>1</v>
      </c>
      <c r="H96" s="1051">
        <v>6</v>
      </c>
      <c r="I96" s="1079" t="s">
        <v>570</v>
      </c>
      <c r="J96" s="1080"/>
      <c r="K96" s="1061"/>
      <c r="L96" s="1076">
        <v>17</v>
      </c>
      <c r="M96" s="1070" t="s">
        <v>18</v>
      </c>
      <c r="N96" s="1077">
        <v>3600</v>
      </c>
      <c r="O96" s="1044">
        <f t="shared" si="18"/>
        <v>61200</v>
      </c>
      <c r="P96" s="1044"/>
      <c r="Q96" s="1044">
        <f t="shared" si="15"/>
        <v>61200</v>
      </c>
      <c r="R96" s="1044">
        <f t="shared" si="19"/>
        <v>3600</v>
      </c>
      <c r="S96" s="1045" t="s">
        <v>680</v>
      </c>
      <c r="T96" s="1046" t="s">
        <v>682</v>
      </c>
      <c r="U96" s="1045" t="s">
        <v>519</v>
      </c>
      <c r="V96" s="1078" t="s">
        <v>562</v>
      </c>
      <c r="W96" s="1047" t="s">
        <v>684</v>
      </c>
      <c r="X96" s="1050" t="s">
        <v>624</v>
      </c>
      <c r="Y96" s="1046" t="s">
        <v>563</v>
      </c>
      <c r="Z96" s="1046" t="s">
        <v>685</v>
      </c>
      <c r="AA96" s="1050" t="s">
        <v>539</v>
      </c>
      <c r="AC96" s="973"/>
    </row>
    <row r="97" spans="1:29" s="2" customFormat="1" ht="69" x14ac:dyDescent="0.25">
      <c r="A97" s="1054"/>
      <c r="B97" s="1051">
        <v>1</v>
      </c>
      <c r="C97" s="1051">
        <v>1</v>
      </c>
      <c r="D97" s="1051">
        <v>7</v>
      </c>
      <c r="E97" s="1051">
        <v>1</v>
      </c>
      <c r="F97" s="1051">
        <v>3</v>
      </c>
      <c r="G97" s="1051">
        <v>1</v>
      </c>
      <c r="H97" s="1051">
        <v>6</v>
      </c>
      <c r="I97" s="1079" t="s">
        <v>2</v>
      </c>
      <c r="J97" s="1080"/>
      <c r="K97" s="1061"/>
      <c r="L97" s="1076">
        <v>2</v>
      </c>
      <c r="M97" s="1070" t="s">
        <v>18</v>
      </c>
      <c r="N97" s="1077">
        <v>35200</v>
      </c>
      <c r="O97" s="1044">
        <f t="shared" si="18"/>
        <v>70400</v>
      </c>
      <c r="P97" s="1044"/>
      <c r="Q97" s="1044">
        <f t="shared" si="15"/>
        <v>70400</v>
      </c>
      <c r="R97" s="1044">
        <f t="shared" si="19"/>
        <v>35200</v>
      </c>
      <c r="S97" s="1045" t="s">
        <v>680</v>
      </c>
      <c r="T97" s="1046" t="s">
        <v>682</v>
      </c>
      <c r="U97" s="1045" t="s">
        <v>519</v>
      </c>
      <c r="V97" s="1078" t="s">
        <v>562</v>
      </c>
      <c r="W97" s="1047" t="s">
        <v>684</v>
      </c>
      <c r="X97" s="1050" t="s">
        <v>624</v>
      </c>
      <c r="Y97" s="1046" t="s">
        <v>563</v>
      </c>
      <c r="Z97" s="1046" t="s">
        <v>685</v>
      </c>
      <c r="AA97" s="1050" t="s">
        <v>539</v>
      </c>
      <c r="AC97" s="973"/>
    </row>
    <row r="98" spans="1:29" s="2" customFormat="1" ht="69" x14ac:dyDescent="0.25">
      <c r="A98" s="1054"/>
      <c r="B98" s="1051">
        <v>1</v>
      </c>
      <c r="C98" s="1051">
        <v>1</v>
      </c>
      <c r="D98" s="1051">
        <v>7</v>
      </c>
      <c r="E98" s="1051">
        <v>1</v>
      </c>
      <c r="F98" s="1051">
        <v>3</v>
      </c>
      <c r="G98" s="1051">
        <v>1</v>
      </c>
      <c r="H98" s="1051">
        <v>6</v>
      </c>
      <c r="I98" s="1079" t="s">
        <v>651</v>
      </c>
      <c r="J98" s="1061"/>
      <c r="K98" s="1061"/>
      <c r="L98" s="1076">
        <v>2</v>
      </c>
      <c r="M98" s="1070" t="s">
        <v>18</v>
      </c>
      <c r="N98" s="1077">
        <v>17700</v>
      </c>
      <c r="O98" s="1044">
        <f t="shared" si="18"/>
        <v>35400</v>
      </c>
      <c r="P98" s="1044"/>
      <c r="Q98" s="1044">
        <f t="shared" si="15"/>
        <v>35400</v>
      </c>
      <c r="R98" s="1044">
        <f t="shared" si="19"/>
        <v>17700</v>
      </c>
      <c r="S98" s="1045" t="s">
        <v>680</v>
      </c>
      <c r="T98" s="1046" t="s">
        <v>682</v>
      </c>
      <c r="U98" s="1045" t="s">
        <v>519</v>
      </c>
      <c r="V98" s="1078" t="s">
        <v>562</v>
      </c>
      <c r="W98" s="1047" t="s">
        <v>684</v>
      </c>
      <c r="X98" s="1050" t="s">
        <v>624</v>
      </c>
      <c r="Y98" s="1046" t="s">
        <v>563</v>
      </c>
      <c r="Z98" s="1046" t="s">
        <v>685</v>
      </c>
      <c r="AA98" s="1050" t="s">
        <v>539</v>
      </c>
      <c r="AC98" s="973"/>
    </row>
    <row r="99" spans="1:29" s="2" customFormat="1" ht="55.2" x14ac:dyDescent="0.25">
      <c r="A99" s="1054"/>
      <c r="B99" s="1051">
        <v>1</v>
      </c>
      <c r="C99" s="1051">
        <v>1</v>
      </c>
      <c r="D99" s="1051">
        <v>7</v>
      </c>
      <c r="E99" s="1051">
        <v>1</v>
      </c>
      <c r="F99" s="1051">
        <v>3</v>
      </c>
      <c r="G99" s="1051">
        <v>1</v>
      </c>
      <c r="H99" s="1051">
        <v>6</v>
      </c>
      <c r="I99" s="1081" t="s">
        <v>2</v>
      </c>
      <c r="J99" s="1075"/>
      <c r="K99" s="1061"/>
      <c r="L99" s="1076">
        <v>18</v>
      </c>
      <c r="M99" s="1070" t="s">
        <v>531</v>
      </c>
      <c r="N99" s="1077">
        <v>23600</v>
      </c>
      <c r="O99" s="1044">
        <f t="shared" si="18"/>
        <v>424800</v>
      </c>
      <c r="P99" s="1044"/>
      <c r="Q99" s="1044">
        <f t="shared" si="15"/>
        <v>424800</v>
      </c>
      <c r="R99" s="1044">
        <f t="shared" si="19"/>
        <v>23600</v>
      </c>
      <c r="S99" s="1045" t="s">
        <v>572</v>
      </c>
      <c r="T99" s="1046" t="s">
        <v>568</v>
      </c>
      <c r="U99" s="1045" t="s">
        <v>556</v>
      </c>
      <c r="V99" s="1078" t="s">
        <v>555</v>
      </c>
      <c r="W99" s="1047" t="s">
        <v>660</v>
      </c>
      <c r="X99" s="1050" t="s">
        <v>624</v>
      </c>
      <c r="Y99" s="1046" t="s">
        <v>532</v>
      </c>
      <c r="Z99" s="1046" t="s">
        <v>661</v>
      </c>
      <c r="AA99" s="1050" t="s">
        <v>60</v>
      </c>
      <c r="AC99" s="973"/>
    </row>
    <row r="100" spans="1:29" s="2" customFormat="1" ht="55.2" x14ac:dyDescent="0.25">
      <c r="A100" s="1054"/>
      <c r="B100" s="1051">
        <v>1</v>
      </c>
      <c r="C100" s="1051">
        <v>1</v>
      </c>
      <c r="D100" s="1051">
        <v>7</v>
      </c>
      <c r="E100" s="1051">
        <v>1</v>
      </c>
      <c r="F100" s="1051">
        <v>3</v>
      </c>
      <c r="G100" s="1051">
        <v>1</v>
      </c>
      <c r="H100" s="1051">
        <v>3</v>
      </c>
      <c r="I100" s="1082" t="s">
        <v>529</v>
      </c>
      <c r="J100" s="1075"/>
      <c r="K100" s="1061"/>
      <c r="L100" s="1076">
        <v>10</v>
      </c>
      <c r="M100" s="1070" t="s">
        <v>524</v>
      </c>
      <c r="N100" s="1077">
        <v>47100</v>
      </c>
      <c r="O100" s="1044">
        <f t="shared" si="17"/>
        <v>471000</v>
      </c>
      <c r="P100" s="1044"/>
      <c r="Q100" s="1044">
        <f t="shared" si="15"/>
        <v>471000</v>
      </c>
      <c r="R100" s="1044">
        <f t="shared" si="19"/>
        <v>47100</v>
      </c>
      <c r="S100" s="1045" t="s">
        <v>572</v>
      </c>
      <c r="T100" s="1046" t="s">
        <v>568</v>
      </c>
      <c r="U100" s="1045" t="s">
        <v>556</v>
      </c>
      <c r="V100" s="1078" t="s">
        <v>555</v>
      </c>
      <c r="W100" s="1047" t="s">
        <v>660</v>
      </c>
      <c r="X100" s="1050" t="s">
        <v>624</v>
      </c>
      <c r="Y100" s="1046" t="s">
        <v>532</v>
      </c>
      <c r="Z100" s="1046" t="s">
        <v>661</v>
      </c>
      <c r="AA100" s="1050" t="s">
        <v>60</v>
      </c>
      <c r="AC100" s="973"/>
    </row>
    <row r="101" spans="1:29" s="2" customFormat="1" ht="55.2" x14ac:dyDescent="0.25">
      <c r="A101" s="1054"/>
      <c r="B101" s="1051">
        <v>1</v>
      </c>
      <c r="C101" s="1051">
        <v>1</v>
      </c>
      <c r="D101" s="1051">
        <v>7</v>
      </c>
      <c r="E101" s="1051">
        <v>1</v>
      </c>
      <c r="F101" s="1051">
        <v>3</v>
      </c>
      <c r="G101" s="1051">
        <v>1</v>
      </c>
      <c r="H101" s="1051">
        <v>3</v>
      </c>
      <c r="I101" s="1082" t="s">
        <v>530</v>
      </c>
      <c r="J101" s="1075"/>
      <c r="K101" s="1061"/>
      <c r="L101" s="1076">
        <v>10</v>
      </c>
      <c r="M101" s="1070" t="s">
        <v>524</v>
      </c>
      <c r="N101" s="1077">
        <v>64800</v>
      </c>
      <c r="O101" s="1044">
        <f t="shared" si="17"/>
        <v>648000</v>
      </c>
      <c r="P101" s="1044"/>
      <c r="Q101" s="1044">
        <f t="shared" si="15"/>
        <v>648000</v>
      </c>
      <c r="R101" s="1044">
        <f t="shared" si="19"/>
        <v>64800</v>
      </c>
      <c r="S101" s="1045" t="s">
        <v>572</v>
      </c>
      <c r="T101" s="1046" t="s">
        <v>568</v>
      </c>
      <c r="U101" s="1045" t="s">
        <v>556</v>
      </c>
      <c r="V101" s="1078" t="s">
        <v>555</v>
      </c>
      <c r="W101" s="1047" t="s">
        <v>660</v>
      </c>
      <c r="X101" s="1050" t="s">
        <v>624</v>
      </c>
      <c r="Y101" s="1046" t="s">
        <v>532</v>
      </c>
      <c r="Z101" s="1046" t="s">
        <v>661</v>
      </c>
      <c r="AA101" s="1050" t="s">
        <v>60</v>
      </c>
      <c r="AC101" s="973"/>
    </row>
    <row r="102" spans="1:29" s="2" customFormat="1" ht="55.2" x14ac:dyDescent="0.25">
      <c r="A102" s="1054"/>
      <c r="B102" s="1051">
        <v>1</v>
      </c>
      <c r="C102" s="1051">
        <v>1</v>
      </c>
      <c r="D102" s="1051">
        <v>7</v>
      </c>
      <c r="E102" s="1051">
        <v>1</v>
      </c>
      <c r="F102" s="1051">
        <v>3</v>
      </c>
      <c r="G102" s="1051">
        <v>1</v>
      </c>
      <c r="H102" s="1051">
        <v>6</v>
      </c>
      <c r="I102" s="1082" t="s">
        <v>570</v>
      </c>
      <c r="J102" s="1075"/>
      <c r="K102" s="1061"/>
      <c r="L102" s="1076">
        <v>11</v>
      </c>
      <c r="M102" s="1070" t="s">
        <v>525</v>
      </c>
      <c r="N102" s="1077">
        <v>3600</v>
      </c>
      <c r="O102" s="1044">
        <f t="shared" si="17"/>
        <v>39600</v>
      </c>
      <c r="P102" s="1044"/>
      <c r="Q102" s="1044">
        <f t="shared" si="15"/>
        <v>39600</v>
      </c>
      <c r="R102" s="1044">
        <f t="shared" si="19"/>
        <v>3600</v>
      </c>
      <c r="S102" s="1045" t="s">
        <v>572</v>
      </c>
      <c r="T102" s="1046" t="s">
        <v>568</v>
      </c>
      <c r="U102" s="1045" t="s">
        <v>556</v>
      </c>
      <c r="V102" s="1078" t="s">
        <v>555</v>
      </c>
      <c r="W102" s="1047" t="s">
        <v>660</v>
      </c>
      <c r="X102" s="1050" t="s">
        <v>624</v>
      </c>
      <c r="Y102" s="1046" t="s">
        <v>532</v>
      </c>
      <c r="Z102" s="1046" t="s">
        <v>661</v>
      </c>
      <c r="AA102" s="1050" t="s">
        <v>60</v>
      </c>
      <c r="AC102" s="973"/>
    </row>
    <row r="103" spans="1:29" s="2" customFormat="1" ht="55.2" x14ac:dyDescent="0.25">
      <c r="A103" s="1054"/>
      <c r="B103" s="1051">
        <v>1</v>
      </c>
      <c r="C103" s="1051">
        <v>1</v>
      </c>
      <c r="D103" s="1051">
        <v>7</v>
      </c>
      <c r="E103" s="1051">
        <v>1</v>
      </c>
      <c r="F103" s="1051">
        <v>3</v>
      </c>
      <c r="G103" s="1051">
        <v>1</v>
      </c>
      <c r="H103" s="1051">
        <v>6</v>
      </c>
      <c r="I103" s="1082" t="s">
        <v>571</v>
      </c>
      <c r="J103" s="1075"/>
      <c r="K103" s="1061"/>
      <c r="L103" s="1076">
        <v>12</v>
      </c>
      <c r="M103" s="1070" t="s">
        <v>525</v>
      </c>
      <c r="N103" s="1077">
        <v>6000</v>
      </c>
      <c r="O103" s="1044">
        <f t="shared" si="17"/>
        <v>72000</v>
      </c>
      <c r="P103" s="1044"/>
      <c r="Q103" s="1044">
        <f t="shared" si="15"/>
        <v>72000</v>
      </c>
      <c r="R103" s="1044">
        <f t="shared" si="19"/>
        <v>6000</v>
      </c>
      <c r="S103" s="1045" t="s">
        <v>572</v>
      </c>
      <c r="T103" s="1046" t="s">
        <v>568</v>
      </c>
      <c r="U103" s="1045" t="s">
        <v>556</v>
      </c>
      <c r="V103" s="1078" t="s">
        <v>555</v>
      </c>
      <c r="W103" s="1047" t="s">
        <v>660</v>
      </c>
      <c r="X103" s="1050" t="s">
        <v>624</v>
      </c>
      <c r="Y103" s="1046" t="s">
        <v>532</v>
      </c>
      <c r="Z103" s="1046" t="s">
        <v>661</v>
      </c>
      <c r="AA103" s="1050" t="s">
        <v>60</v>
      </c>
      <c r="AC103" s="973"/>
    </row>
    <row r="104" spans="1:29" s="2" customFormat="1" ht="41.4" x14ac:dyDescent="0.25">
      <c r="A104" s="1054"/>
      <c r="B104" s="1051">
        <v>1</v>
      </c>
      <c r="C104" s="1051">
        <v>1</v>
      </c>
      <c r="D104" s="1051">
        <v>7</v>
      </c>
      <c r="E104" s="1051">
        <v>1</v>
      </c>
      <c r="F104" s="1051">
        <v>3</v>
      </c>
      <c r="G104" s="1051">
        <v>1</v>
      </c>
      <c r="H104" s="1051">
        <v>1</v>
      </c>
      <c r="I104" s="1082" t="s">
        <v>545</v>
      </c>
      <c r="J104" s="1075"/>
      <c r="K104" s="1061"/>
      <c r="L104" s="1076">
        <v>2</v>
      </c>
      <c r="M104" s="1070" t="s">
        <v>18</v>
      </c>
      <c r="N104" s="1077">
        <v>44200</v>
      </c>
      <c r="O104" s="1044">
        <f t="shared" si="17"/>
        <v>88400</v>
      </c>
      <c r="P104" s="1044"/>
      <c r="Q104" s="1044">
        <f t="shared" si="15"/>
        <v>88400</v>
      </c>
      <c r="R104" s="1044">
        <f t="shared" si="19"/>
        <v>44200</v>
      </c>
      <c r="S104" s="1045" t="s">
        <v>557</v>
      </c>
      <c r="T104" s="1046" t="s">
        <v>66</v>
      </c>
      <c r="U104" s="1045" t="s">
        <v>556</v>
      </c>
      <c r="V104" s="1078" t="s">
        <v>555</v>
      </c>
      <c r="W104" s="1047" t="s">
        <v>641</v>
      </c>
      <c r="X104" s="1050" t="s">
        <v>624</v>
      </c>
      <c r="Y104" s="1046" t="s">
        <v>532</v>
      </c>
      <c r="Z104" s="1046" t="s">
        <v>673</v>
      </c>
      <c r="AA104" s="1050" t="s">
        <v>60</v>
      </c>
      <c r="AC104" s="973"/>
    </row>
    <row r="105" spans="1:29" s="2" customFormat="1" ht="41.4" x14ac:dyDescent="0.25">
      <c r="A105" s="1054"/>
      <c r="B105" s="1051">
        <v>1</v>
      </c>
      <c r="C105" s="1051">
        <v>1</v>
      </c>
      <c r="D105" s="1051">
        <v>7</v>
      </c>
      <c r="E105" s="1051">
        <v>1</v>
      </c>
      <c r="F105" s="1051">
        <v>3</v>
      </c>
      <c r="G105" s="1051">
        <v>1</v>
      </c>
      <c r="H105" s="1051">
        <v>1</v>
      </c>
      <c r="I105" s="1082" t="s">
        <v>4</v>
      </c>
      <c r="J105" s="1075"/>
      <c r="K105" s="1061"/>
      <c r="L105" s="1076">
        <v>1</v>
      </c>
      <c r="M105" s="1070" t="s">
        <v>18</v>
      </c>
      <c r="N105" s="1077">
        <v>41300</v>
      </c>
      <c r="O105" s="1044">
        <f t="shared" si="17"/>
        <v>41300</v>
      </c>
      <c r="P105" s="1044"/>
      <c r="Q105" s="1044">
        <f t="shared" si="15"/>
        <v>41300</v>
      </c>
      <c r="R105" s="1044">
        <f t="shared" si="19"/>
        <v>41300</v>
      </c>
      <c r="S105" s="1045" t="s">
        <v>557</v>
      </c>
      <c r="T105" s="1046" t="s">
        <v>66</v>
      </c>
      <c r="U105" s="1045" t="s">
        <v>556</v>
      </c>
      <c r="V105" s="1078" t="s">
        <v>555</v>
      </c>
      <c r="W105" s="1047" t="s">
        <v>641</v>
      </c>
      <c r="X105" s="1050" t="s">
        <v>624</v>
      </c>
      <c r="Y105" s="1046" t="s">
        <v>532</v>
      </c>
      <c r="Z105" s="1046" t="s">
        <v>673</v>
      </c>
      <c r="AA105" s="1050" t="s">
        <v>60</v>
      </c>
      <c r="AC105" s="973"/>
    </row>
    <row r="106" spans="1:29" s="2" customFormat="1" ht="41.4" x14ac:dyDescent="0.25">
      <c r="A106" s="1054"/>
      <c r="B106" s="1051">
        <v>1</v>
      </c>
      <c r="C106" s="1051">
        <v>1</v>
      </c>
      <c r="D106" s="1051">
        <v>7</v>
      </c>
      <c r="E106" s="1051">
        <v>1</v>
      </c>
      <c r="F106" s="1051">
        <v>3</v>
      </c>
      <c r="G106" s="1051">
        <v>1</v>
      </c>
      <c r="H106" s="1051">
        <v>1</v>
      </c>
      <c r="I106" s="1082" t="s">
        <v>670</v>
      </c>
      <c r="J106" s="1075"/>
      <c r="K106" s="1061"/>
      <c r="L106" s="1076">
        <v>3</v>
      </c>
      <c r="M106" s="1070" t="s">
        <v>18</v>
      </c>
      <c r="N106" s="1077">
        <v>21800</v>
      </c>
      <c r="O106" s="1044">
        <f t="shared" si="17"/>
        <v>65400</v>
      </c>
      <c r="P106" s="1044"/>
      <c r="Q106" s="1044">
        <f t="shared" si="15"/>
        <v>65400</v>
      </c>
      <c r="R106" s="1044">
        <f t="shared" si="19"/>
        <v>21800</v>
      </c>
      <c r="S106" s="1045" t="s">
        <v>557</v>
      </c>
      <c r="T106" s="1046" t="s">
        <v>66</v>
      </c>
      <c r="U106" s="1045" t="s">
        <v>556</v>
      </c>
      <c r="V106" s="1078" t="s">
        <v>555</v>
      </c>
      <c r="W106" s="1047" t="s">
        <v>641</v>
      </c>
      <c r="X106" s="1050" t="s">
        <v>624</v>
      </c>
      <c r="Y106" s="1046" t="s">
        <v>532</v>
      </c>
      <c r="Z106" s="1046" t="s">
        <v>673</v>
      </c>
      <c r="AA106" s="1050" t="s">
        <v>60</v>
      </c>
      <c r="AC106" s="973"/>
    </row>
    <row r="107" spans="1:29" s="2" customFormat="1" ht="41.4" x14ac:dyDescent="0.25">
      <c r="A107" s="1054"/>
      <c r="B107" s="1051">
        <v>1</v>
      </c>
      <c r="C107" s="1051">
        <v>1</v>
      </c>
      <c r="D107" s="1051">
        <v>7</v>
      </c>
      <c r="E107" s="1051">
        <v>1</v>
      </c>
      <c r="F107" s="1051">
        <v>3</v>
      </c>
      <c r="G107" s="1051">
        <v>1</v>
      </c>
      <c r="H107" s="1051">
        <v>8</v>
      </c>
      <c r="I107" s="1082" t="s">
        <v>602</v>
      </c>
      <c r="J107" s="1075"/>
      <c r="K107" s="1061"/>
      <c r="L107" s="1076">
        <v>5</v>
      </c>
      <c r="M107" s="1070" t="s">
        <v>18</v>
      </c>
      <c r="N107" s="1077">
        <v>21200</v>
      </c>
      <c r="O107" s="1044">
        <f t="shared" si="17"/>
        <v>106000</v>
      </c>
      <c r="P107" s="1044"/>
      <c r="Q107" s="1044">
        <f t="shared" si="15"/>
        <v>106000</v>
      </c>
      <c r="R107" s="1044">
        <f t="shared" si="19"/>
        <v>21200</v>
      </c>
      <c r="S107" s="1045" t="s">
        <v>557</v>
      </c>
      <c r="T107" s="1046" t="s">
        <v>66</v>
      </c>
      <c r="U107" s="1045" t="s">
        <v>556</v>
      </c>
      <c r="V107" s="1078" t="s">
        <v>555</v>
      </c>
      <c r="W107" s="1047" t="s">
        <v>641</v>
      </c>
      <c r="X107" s="1050" t="s">
        <v>624</v>
      </c>
      <c r="Y107" s="1046" t="s">
        <v>532</v>
      </c>
      <c r="Z107" s="1046" t="s">
        <v>673</v>
      </c>
      <c r="AA107" s="1050" t="s">
        <v>60</v>
      </c>
      <c r="AC107" s="973"/>
    </row>
    <row r="108" spans="1:29" s="2" customFormat="1" ht="41.4" x14ac:dyDescent="0.25">
      <c r="A108" s="1054"/>
      <c r="B108" s="1051">
        <v>1</v>
      </c>
      <c r="C108" s="1051">
        <v>1</v>
      </c>
      <c r="D108" s="1051">
        <v>7</v>
      </c>
      <c r="E108" s="1051">
        <v>1</v>
      </c>
      <c r="F108" s="1051">
        <v>3</v>
      </c>
      <c r="G108" s="1051">
        <v>1</v>
      </c>
      <c r="H108" s="1051">
        <v>10</v>
      </c>
      <c r="I108" s="1082" t="s">
        <v>528</v>
      </c>
      <c r="J108" s="1075"/>
      <c r="K108" s="1061"/>
      <c r="L108" s="1076">
        <v>5</v>
      </c>
      <c r="M108" s="1070" t="s">
        <v>18</v>
      </c>
      <c r="N108" s="1077">
        <v>23600</v>
      </c>
      <c r="O108" s="1044">
        <f t="shared" si="17"/>
        <v>118000</v>
      </c>
      <c r="P108" s="1044"/>
      <c r="Q108" s="1044">
        <f t="shared" si="15"/>
        <v>118000</v>
      </c>
      <c r="R108" s="1044">
        <f t="shared" si="19"/>
        <v>23600</v>
      </c>
      <c r="S108" s="1045" t="s">
        <v>557</v>
      </c>
      <c r="T108" s="1046" t="s">
        <v>66</v>
      </c>
      <c r="U108" s="1045" t="s">
        <v>556</v>
      </c>
      <c r="V108" s="1078" t="s">
        <v>555</v>
      </c>
      <c r="W108" s="1047" t="s">
        <v>641</v>
      </c>
      <c r="X108" s="1050" t="s">
        <v>624</v>
      </c>
      <c r="Y108" s="1046" t="s">
        <v>532</v>
      </c>
      <c r="Z108" s="1046" t="s">
        <v>673</v>
      </c>
      <c r="AA108" s="1050" t="s">
        <v>60</v>
      </c>
      <c r="AC108" s="973"/>
    </row>
    <row r="109" spans="1:29" s="2" customFormat="1" ht="41.4" x14ac:dyDescent="0.25">
      <c r="A109" s="1054"/>
      <c r="B109" s="1051">
        <v>1</v>
      </c>
      <c r="C109" s="1051">
        <v>1</v>
      </c>
      <c r="D109" s="1051">
        <v>7</v>
      </c>
      <c r="E109" s="1051">
        <v>1</v>
      </c>
      <c r="F109" s="1051">
        <v>3</v>
      </c>
      <c r="G109" s="1051">
        <v>1</v>
      </c>
      <c r="H109" s="1051">
        <v>10</v>
      </c>
      <c r="I109" s="1082" t="s">
        <v>671</v>
      </c>
      <c r="J109" s="1075"/>
      <c r="K109" s="1061"/>
      <c r="L109" s="1076">
        <v>2</v>
      </c>
      <c r="M109" s="1070" t="s">
        <v>18</v>
      </c>
      <c r="N109" s="1077">
        <v>28900</v>
      </c>
      <c r="O109" s="1044">
        <f t="shared" si="17"/>
        <v>57800</v>
      </c>
      <c r="P109" s="1044"/>
      <c r="Q109" s="1044">
        <f t="shared" si="15"/>
        <v>57800</v>
      </c>
      <c r="R109" s="1044">
        <f t="shared" si="19"/>
        <v>28900</v>
      </c>
      <c r="S109" s="1045" t="s">
        <v>557</v>
      </c>
      <c r="T109" s="1046" t="s">
        <v>66</v>
      </c>
      <c r="U109" s="1045" t="s">
        <v>556</v>
      </c>
      <c r="V109" s="1078" t="s">
        <v>555</v>
      </c>
      <c r="W109" s="1047" t="s">
        <v>641</v>
      </c>
      <c r="X109" s="1050" t="s">
        <v>624</v>
      </c>
      <c r="Y109" s="1046" t="s">
        <v>532</v>
      </c>
      <c r="Z109" s="1046" t="s">
        <v>673</v>
      </c>
      <c r="AA109" s="1050" t="s">
        <v>60</v>
      </c>
      <c r="AC109" s="973"/>
    </row>
    <row r="110" spans="1:29" s="2" customFormat="1" ht="41.4" x14ac:dyDescent="0.25">
      <c r="A110" s="1054"/>
      <c r="B110" s="1038">
        <v>1</v>
      </c>
      <c r="C110" s="1038">
        <v>1</v>
      </c>
      <c r="D110" s="1038">
        <v>7</v>
      </c>
      <c r="E110" s="1038">
        <v>1</v>
      </c>
      <c r="F110" s="1038">
        <v>3</v>
      </c>
      <c r="G110" s="1038">
        <v>1</v>
      </c>
      <c r="H110" s="1038">
        <v>6</v>
      </c>
      <c r="I110" s="1082" t="s">
        <v>3</v>
      </c>
      <c r="J110" s="1075"/>
      <c r="K110" s="1061"/>
      <c r="L110" s="1076">
        <v>30</v>
      </c>
      <c r="M110" s="1070" t="s">
        <v>18</v>
      </c>
      <c r="N110" s="1077">
        <v>6000</v>
      </c>
      <c r="O110" s="1044">
        <f t="shared" si="17"/>
        <v>180000</v>
      </c>
      <c r="P110" s="1044"/>
      <c r="Q110" s="1044">
        <f t="shared" si="15"/>
        <v>180000</v>
      </c>
      <c r="R110" s="1044">
        <f t="shared" si="19"/>
        <v>6000</v>
      </c>
      <c r="S110" s="1045" t="s">
        <v>557</v>
      </c>
      <c r="T110" s="1046" t="s">
        <v>66</v>
      </c>
      <c r="U110" s="1045" t="s">
        <v>556</v>
      </c>
      <c r="V110" s="1078" t="s">
        <v>555</v>
      </c>
      <c r="W110" s="1047" t="s">
        <v>641</v>
      </c>
      <c r="X110" s="1050" t="s">
        <v>624</v>
      </c>
      <c r="Y110" s="1046" t="s">
        <v>532</v>
      </c>
      <c r="Z110" s="1046" t="s">
        <v>673</v>
      </c>
      <c r="AA110" s="1050" t="s">
        <v>60</v>
      </c>
      <c r="AC110" s="973"/>
    </row>
    <row r="111" spans="1:29" s="2" customFormat="1" ht="41.4" x14ac:dyDescent="0.25">
      <c r="A111" s="1054"/>
      <c r="B111" s="1038">
        <v>1</v>
      </c>
      <c r="C111" s="1038">
        <v>1</v>
      </c>
      <c r="D111" s="1038">
        <v>7</v>
      </c>
      <c r="E111" s="1038">
        <v>1</v>
      </c>
      <c r="F111" s="1038">
        <v>3</v>
      </c>
      <c r="G111" s="1038">
        <v>1</v>
      </c>
      <c r="H111" s="1038">
        <v>6</v>
      </c>
      <c r="I111" s="1082" t="s">
        <v>649</v>
      </c>
      <c r="J111" s="1075"/>
      <c r="K111" s="1061"/>
      <c r="L111" s="1076">
        <v>25</v>
      </c>
      <c r="M111" s="1070" t="s">
        <v>18</v>
      </c>
      <c r="N111" s="1077">
        <v>3600</v>
      </c>
      <c r="O111" s="1044">
        <f t="shared" si="17"/>
        <v>90000</v>
      </c>
      <c r="P111" s="1044"/>
      <c r="Q111" s="1044">
        <f t="shared" si="15"/>
        <v>90000</v>
      </c>
      <c r="R111" s="1044">
        <f t="shared" si="19"/>
        <v>3600</v>
      </c>
      <c r="S111" s="1045" t="s">
        <v>557</v>
      </c>
      <c r="T111" s="1046" t="s">
        <v>66</v>
      </c>
      <c r="U111" s="1045" t="s">
        <v>556</v>
      </c>
      <c r="V111" s="1078" t="s">
        <v>555</v>
      </c>
      <c r="W111" s="1047" t="s">
        <v>641</v>
      </c>
      <c r="X111" s="1050" t="s">
        <v>624</v>
      </c>
      <c r="Y111" s="1046" t="s">
        <v>532</v>
      </c>
      <c r="Z111" s="1046" t="s">
        <v>673</v>
      </c>
      <c r="AA111" s="1050" t="s">
        <v>60</v>
      </c>
      <c r="AC111" s="973"/>
    </row>
    <row r="112" spans="1:29" s="2" customFormat="1" ht="41.4" x14ac:dyDescent="0.25">
      <c r="A112" s="1054"/>
      <c r="B112" s="1038">
        <v>1</v>
      </c>
      <c r="C112" s="1038">
        <v>1</v>
      </c>
      <c r="D112" s="1038">
        <v>7</v>
      </c>
      <c r="E112" s="1038">
        <v>1</v>
      </c>
      <c r="F112" s="1038">
        <v>3</v>
      </c>
      <c r="G112" s="1038">
        <v>1</v>
      </c>
      <c r="H112" s="1038">
        <v>6</v>
      </c>
      <c r="I112" s="1082" t="s">
        <v>650</v>
      </c>
      <c r="J112" s="1075"/>
      <c r="K112" s="1061"/>
      <c r="L112" s="1076">
        <v>25</v>
      </c>
      <c r="M112" s="1070" t="s">
        <v>18</v>
      </c>
      <c r="N112" s="1077">
        <v>10400</v>
      </c>
      <c r="O112" s="1044">
        <f t="shared" si="17"/>
        <v>260000</v>
      </c>
      <c r="P112" s="1044"/>
      <c r="Q112" s="1044">
        <f t="shared" si="15"/>
        <v>260000</v>
      </c>
      <c r="R112" s="1044">
        <f t="shared" si="19"/>
        <v>10400</v>
      </c>
      <c r="S112" s="1045" t="s">
        <v>557</v>
      </c>
      <c r="T112" s="1046" t="s">
        <v>66</v>
      </c>
      <c r="U112" s="1045" t="s">
        <v>556</v>
      </c>
      <c r="V112" s="1078" t="s">
        <v>555</v>
      </c>
      <c r="W112" s="1047" t="s">
        <v>641</v>
      </c>
      <c r="X112" s="1050" t="s">
        <v>624</v>
      </c>
      <c r="Y112" s="1046" t="s">
        <v>532</v>
      </c>
      <c r="Z112" s="1046" t="s">
        <v>673</v>
      </c>
      <c r="AA112" s="1050" t="s">
        <v>60</v>
      </c>
      <c r="AC112" s="973"/>
    </row>
    <row r="113" spans="1:29" s="2" customFormat="1" ht="41.4" x14ac:dyDescent="0.25">
      <c r="A113" s="1054"/>
      <c r="B113" s="1038">
        <v>1</v>
      </c>
      <c r="C113" s="1038">
        <v>1</v>
      </c>
      <c r="D113" s="1038">
        <v>7</v>
      </c>
      <c r="E113" s="1038">
        <v>1</v>
      </c>
      <c r="F113" s="1038">
        <v>3</v>
      </c>
      <c r="G113" s="1038">
        <v>1</v>
      </c>
      <c r="H113" s="1038">
        <v>6</v>
      </c>
      <c r="I113" s="1082" t="s">
        <v>651</v>
      </c>
      <c r="J113" s="1075"/>
      <c r="K113" s="1061"/>
      <c r="L113" s="1076">
        <v>23</v>
      </c>
      <c r="M113" s="1070" t="s">
        <v>18</v>
      </c>
      <c r="N113" s="1077">
        <v>17700</v>
      </c>
      <c r="O113" s="1044">
        <f t="shared" si="17"/>
        <v>407100</v>
      </c>
      <c r="P113" s="1044"/>
      <c r="Q113" s="1044">
        <f t="shared" si="15"/>
        <v>407100</v>
      </c>
      <c r="R113" s="1044">
        <f t="shared" si="19"/>
        <v>17700</v>
      </c>
      <c r="S113" s="1045" t="s">
        <v>557</v>
      </c>
      <c r="T113" s="1046" t="s">
        <v>66</v>
      </c>
      <c r="U113" s="1045" t="s">
        <v>556</v>
      </c>
      <c r="V113" s="1078" t="s">
        <v>555</v>
      </c>
      <c r="W113" s="1047" t="s">
        <v>641</v>
      </c>
      <c r="X113" s="1050" t="s">
        <v>624</v>
      </c>
      <c r="Y113" s="1046" t="s">
        <v>532</v>
      </c>
      <c r="Z113" s="1046" t="s">
        <v>673</v>
      </c>
      <c r="AA113" s="1050" t="s">
        <v>60</v>
      </c>
      <c r="AC113" s="973"/>
    </row>
    <row r="114" spans="1:29" s="2" customFormat="1" ht="41.4" x14ac:dyDescent="0.25">
      <c r="A114" s="1054"/>
      <c r="B114" s="1051">
        <v>1</v>
      </c>
      <c r="C114" s="1051">
        <v>1</v>
      </c>
      <c r="D114" s="1051">
        <v>7</v>
      </c>
      <c r="E114" s="1051">
        <v>1</v>
      </c>
      <c r="F114" s="1051">
        <v>3</v>
      </c>
      <c r="G114" s="1051">
        <v>1</v>
      </c>
      <c r="H114" s="1051">
        <v>8</v>
      </c>
      <c r="I114" s="1082" t="s">
        <v>672</v>
      </c>
      <c r="J114" s="1075"/>
      <c r="K114" s="1061"/>
      <c r="L114" s="1076">
        <v>5</v>
      </c>
      <c r="M114" s="1070" t="s">
        <v>18</v>
      </c>
      <c r="N114" s="1077">
        <v>29500</v>
      </c>
      <c r="O114" s="1044">
        <f t="shared" si="17"/>
        <v>147500</v>
      </c>
      <c r="P114" s="1044"/>
      <c r="Q114" s="1044">
        <f t="shared" si="15"/>
        <v>147500</v>
      </c>
      <c r="R114" s="1044">
        <f t="shared" si="19"/>
        <v>29500</v>
      </c>
      <c r="S114" s="1045" t="s">
        <v>557</v>
      </c>
      <c r="T114" s="1046" t="s">
        <v>66</v>
      </c>
      <c r="U114" s="1045" t="s">
        <v>556</v>
      </c>
      <c r="V114" s="1078" t="s">
        <v>555</v>
      </c>
      <c r="W114" s="1047" t="s">
        <v>641</v>
      </c>
      <c r="X114" s="1050" t="s">
        <v>624</v>
      </c>
      <c r="Y114" s="1046" t="s">
        <v>532</v>
      </c>
      <c r="Z114" s="1046" t="s">
        <v>673</v>
      </c>
      <c r="AA114" s="1050" t="s">
        <v>60</v>
      </c>
      <c r="AC114" s="973"/>
    </row>
    <row r="115" spans="1:29" s="2" customFormat="1" ht="55.2" x14ac:dyDescent="0.25">
      <c r="A115" s="1054"/>
      <c r="B115" s="1051">
        <v>1</v>
      </c>
      <c r="C115" s="1051">
        <v>1</v>
      </c>
      <c r="D115" s="1051">
        <v>7</v>
      </c>
      <c r="E115" s="1037">
        <v>1</v>
      </c>
      <c r="F115" s="1037">
        <v>3</v>
      </c>
      <c r="G115" s="1037">
        <v>1</v>
      </c>
      <c r="H115" s="1037">
        <v>1</v>
      </c>
      <c r="I115" s="1060" t="s">
        <v>686</v>
      </c>
      <c r="J115" s="1061"/>
      <c r="K115" s="1061"/>
      <c r="L115" s="1076">
        <v>10</v>
      </c>
      <c r="M115" s="1070" t="s">
        <v>18</v>
      </c>
      <c r="N115" s="1077">
        <v>4800</v>
      </c>
      <c r="O115" s="1044">
        <f t="shared" si="17"/>
        <v>48000</v>
      </c>
      <c r="P115" s="1044"/>
      <c r="Q115" s="1044">
        <f t="shared" si="15"/>
        <v>48000</v>
      </c>
      <c r="R115" s="1044">
        <f t="shared" si="19"/>
        <v>4800</v>
      </c>
      <c r="S115" s="1063" t="s">
        <v>688</v>
      </c>
      <c r="T115" s="1064" t="s">
        <v>689</v>
      </c>
      <c r="U115" s="1045" t="s">
        <v>556</v>
      </c>
      <c r="V115" s="1078" t="s">
        <v>555</v>
      </c>
      <c r="W115" s="1047" t="s">
        <v>690</v>
      </c>
      <c r="X115" s="1050" t="s">
        <v>624</v>
      </c>
      <c r="Y115" s="1046" t="s">
        <v>563</v>
      </c>
      <c r="Z115" s="1046" t="s">
        <v>691</v>
      </c>
      <c r="AA115" s="1050" t="s">
        <v>540</v>
      </c>
      <c r="AC115" s="973"/>
    </row>
    <row r="116" spans="1:29" s="2" customFormat="1" ht="55.2" x14ac:dyDescent="0.25">
      <c r="A116" s="1054"/>
      <c r="B116" s="1051">
        <v>1</v>
      </c>
      <c r="C116" s="1051">
        <v>1</v>
      </c>
      <c r="D116" s="1051">
        <v>7</v>
      </c>
      <c r="E116" s="1037">
        <v>1</v>
      </c>
      <c r="F116" s="1037">
        <v>3</v>
      </c>
      <c r="G116" s="1037">
        <v>1</v>
      </c>
      <c r="H116" s="1038">
        <v>13</v>
      </c>
      <c r="I116" s="1066" t="s">
        <v>569</v>
      </c>
      <c r="J116" s="1067"/>
      <c r="K116" s="1061"/>
      <c r="L116" s="1076">
        <v>3</v>
      </c>
      <c r="M116" s="1070" t="s">
        <v>531</v>
      </c>
      <c r="N116" s="1077">
        <v>41300</v>
      </c>
      <c r="O116" s="1044">
        <f t="shared" si="17"/>
        <v>123900</v>
      </c>
      <c r="P116" s="1044"/>
      <c r="Q116" s="1044">
        <f t="shared" si="15"/>
        <v>123900</v>
      </c>
      <c r="R116" s="1044">
        <f t="shared" si="19"/>
        <v>41300</v>
      </c>
      <c r="S116" s="1063" t="s">
        <v>688</v>
      </c>
      <c r="T116" s="1064" t="s">
        <v>689</v>
      </c>
      <c r="U116" s="1045" t="s">
        <v>556</v>
      </c>
      <c r="V116" s="1078" t="s">
        <v>555</v>
      </c>
      <c r="W116" s="1047" t="s">
        <v>690</v>
      </c>
      <c r="X116" s="1050" t="s">
        <v>624</v>
      </c>
      <c r="Y116" s="1046" t="s">
        <v>563</v>
      </c>
      <c r="Z116" s="1046" t="s">
        <v>691</v>
      </c>
      <c r="AA116" s="1050" t="s">
        <v>540</v>
      </c>
      <c r="AC116" s="973"/>
    </row>
    <row r="117" spans="1:29" s="2" customFormat="1" ht="55.2" x14ac:dyDescent="0.25">
      <c r="A117" s="1054"/>
      <c r="B117" s="1038">
        <v>1</v>
      </c>
      <c r="C117" s="1038">
        <v>1</v>
      </c>
      <c r="D117" s="1038">
        <v>7</v>
      </c>
      <c r="E117" s="1038">
        <v>1</v>
      </c>
      <c r="F117" s="1038">
        <v>3</v>
      </c>
      <c r="G117" s="1038">
        <v>1</v>
      </c>
      <c r="H117" s="1038">
        <v>6</v>
      </c>
      <c r="I117" s="1082" t="s">
        <v>3</v>
      </c>
      <c r="J117" s="1075"/>
      <c r="K117" s="1061"/>
      <c r="L117" s="1076">
        <v>14</v>
      </c>
      <c r="M117" s="1070" t="s">
        <v>18</v>
      </c>
      <c r="N117" s="1077">
        <v>6000</v>
      </c>
      <c r="O117" s="1044">
        <f t="shared" si="17"/>
        <v>84000</v>
      </c>
      <c r="P117" s="1044"/>
      <c r="Q117" s="1044">
        <f t="shared" si="15"/>
        <v>84000</v>
      </c>
      <c r="R117" s="1044">
        <f t="shared" si="19"/>
        <v>6000</v>
      </c>
      <c r="S117" s="1063" t="s">
        <v>688</v>
      </c>
      <c r="T117" s="1064" t="s">
        <v>689</v>
      </c>
      <c r="U117" s="1045" t="s">
        <v>556</v>
      </c>
      <c r="V117" s="1078" t="s">
        <v>555</v>
      </c>
      <c r="W117" s="1047" t="s">
        <v>690</v>
      </c>
      <c r="X117" s="1050" t="s">
        <v>624</v>
      </c>
      <c r="Y117" s="1046" t="s">
        <v>563</v>
      </c>
      <c r="Z117" s="1046" t="s">
        <v>691</v>
      </c>
      <c r="AA117" s="1050" t="s">
        <v>540</v>
      </c>
      <c r="AC117" s="973"/>
    </row>
    <row r="118" spans="1:29" s="2" customFormat="1" ht="55.2" x14ac:dyDescent="0.25">
      <c r="A118" s="1054"/>
      <c r="B118" s="1038">
        <v>1</v>
      </c>
      <c r="C118" s="1038">
        <v>1</v>
      </c>
      <c r="D118" s="1038">
        <v>7</v>
      </c>
      <c r="E118" s="1038">
        <v>1</v>
      </c>
      <c r="F118" s="1038">
        <v>3</v>
      </c>
      <c r="G118" s="1038">
        <v>1</v>
      </c>
      <c r="H118" s="1038">
        <v>1</v>
      </c>
      <c r="I118" s="1082" t="s">
        <v>687</v>
      </c>
      <c r="J118" s="1075"/>
      <c r="K118" s="1061"/>
      <c r="L118" s="1076">
        <v>15</v>
      </c>
      <c r="M118" s="1070" t="s">
        <v>527</v>
      </c>
      <c r="N118" s="1077">
        <v>6000</v>
      </c>
      <c r="O118" s="1044">
        <f t="shared" si="17"/>
        <v>90000</v>
      </c>
      <c r="P118" s="1044"/>
      <c r="Q118" s="1044">
        <f t="shared" si="15"/>
        <v>90000</v>
      </c>
      <c r="R118" s="1044">
        <f t="shared" si="19"/>
        <v>6000</v>
      </c>
      <c r="S118" s="1063" t="s">
        <v>688</v>
      </c>
      <c r="T118" s="1064" t="s">
        <v>689</v>
      </c>
      <c r="U118" s="1045" t="s">
        <v>556</v>
      </c>
      <c r="V118" s="1078" t="s">
        <v>555</v>
      </c>
      <c r="W118" s="1047" t="s">
        <v>690</v>
      </c>
      <c r="X118" s="1050" t="s">
        <v>624</v>
      </c>
      <c r="Y118" s="1046" t="s">
        <v>563</v>
      </c>
      <c r="Z118" s="1046" t="s">
        <v>691</v>
      </c>
      <c r="AA118" s="1050" t="s">
        <v>540</v>
      </c>
      <c r="AC118" s="973"/>
    </row>
    <row r="119" spans="1:29" s="2" customFormat="1" ht="55.2" x14ac:dyDescent="0.25">
      <c r="A119" s="1054"/>
      <c r="B119" s="1038">
        <v>1</v>
      </c>
      <c r="C119" s="1038">
        <v>1</v>
      </c>
      <c r="D119" s="1038">
        <v>7</v>
      </c>
      <c r="E119" s="1038">
        <v>1</v>
      </c>
      <c r="F119" s="1038">
        <v>3</v>
      </c>
      <c r="G119" s="1038">
        <v>1</v>
      </c>
      <c r="H119" s="1038">
        <v>6</v>
      </c>
      <c r="I119" s="1082" t="s">
        <v>651</v>
      </c>
      <c r="J119" s="1075"/>
      <c r="K119" s="1061"/>
      <c r="L119" s="1076">
        <v>10</v>
      </c>
      <c r="M119" s="1070" t="s">
        <v>18</v>
      </c>
      <c r="N119" s="1077">
        <v>17700</v>
      </c>
      <c r="O119" s="1044">
        <f t="shared" si="17"/>
        <v>177000</v>
      </c>
      <c r="P119" s="1044"/>
      <c r="Q119" s="1044">
        <f t="shared" si="15"/>
        <v>177000</v>
      </c>
      <c r="R119" s="1044">
        <f t="shared" si="19"/>
        <v>17700</v>
      </c>
      <c r="S119" s="1063" t="s">
        <v>688</v>
      </c>
      <c r="T119" s="1064" t="s">
        <v>689</v>
      </c>
      <c r="U119" s="1045" t="s">
        <v>556</v>
      </c>
      <c r="V119" s="1078" t="s">
        <v>555</v>
      </c>
      <c r="W119" s="1047" t="s">
        <v>690</v>
      </c>
      <c r="X119" s="1050" t="s">
        <v>624</v>
      </c>
      <c r="Y119" s="1046" t="s">
        <v>563</v>
      </c>
      <c r="Z119" s="1046" t="s">
        <v>691</v>
      </c>
      <c r="AA119" s="1050" t="s">
        <v>540</v>
      </c>
      <c r="AC119" s="973"/>
    </row>
    <row r="120" spans="1:29" s="2" customFormat="1" ht="69" x14ac:dyDescent="0.25">
      <c r="A120" s="1054"/>
      <c r="B120" s="1038">
        <v>1</v>
      </c>
      <c r="C120" s="1038">
        <v>1</v>
      </c>
      <c r="D120" s="1038">
        <v>7</v>
      </c>
      <c r="E120" s="1038">
        <v>1</v>
      </c>
      <c r="F120" s="1038">
        <v>3</v>
      </c>
      <c r="G120" s="1038">
        <v>1</v>
      </c>
      <c r="H120" s="1038">
        <v>6</v>
      </c>
      <c r="I120" s="1082" t="s">
        <v>3</v>
      </c>
      <c r="J120" s="1075"/>
      <c r="K120" s="1061"/>
      <c r="L120" s="1076">
        <f>24+18+12</f>
        <v>54</v>
      </c>
      <c r="M120" s="1070" t="s">
        <v>18</v>
      </c>
      <c r="N120" s="1077">
        <v>6000</v>
      </c>
      <c r="O120" s="1044">
        <f t="shared" si="17"/>
        <v>324000</v>
      </c>
      <c r="P120" s="1044"/>
      <c r="Q120" s="1044">
        <f t="shared" si="15"/>
        <v>324000</v>
      </c>
      <c r="R120" s="1044">
        <f t="shared" si="19"/>
        <v>6000</v>
      </c>
      <c r="S120" s="1063" t="s">
        <v>692</v>
      </c>
      <c r="T120" s="1046" t="s">
        <v>693</v>
      </c>
      <c r="U120" s="1045" t="s">
        <v>556</v>
      </c>
      <c r="V120" s="1078" t="s">
        <v>555</v>
      </c>
      <c r="W120" s="1047" t="s">
        <v>643</v>
      </c>
      <c r="X120" s="1050" t="s">
        <v>624</v>
      </c>
      <c r="Y120" s="1046" t="s">
        <v>644</v>
      </c>
      <c r="Z120" s="1046" t="s">
        <v>694</v>
      </c>
      <c r="AA120" s="1050" t="s">
        <v>541</v>
      </c>
      <c r="AC120" s="973"/>
    </row>
    <row r="121" spans="1:29" s="2" customFormat="1" ht="69" x14ac:dyDescent="0.25">
      <c r="A121" s="1054"/>
      <c r="B121" s="1038">
        <v>1</v>
      </c>
      <c r="C121" s="1038">
        <v>1</v>
      </c>
      <c r="D121" s="1038">
        <v>7</v>
      </c>
      <c r="E121" s="1038">
        <v>1</v>
      </c>
      <c r="F121" s="1038">
        <v>3</v>
      </c>
      <c r="G121" s="1038">
        <v>1</v>
      </c>
      <c r="H121" s="1038">
        <v>6</v>
      </c>
      <c r="I121" s="1082" t="s">
        <v>649</v>
      </c>
      <c r="J121" s="1075"/>
      <c r="K121" s="1061"/>
      <c r="L121" s="1076">
        <f>24+24</f>
        <v>48</v>
      </c>
      <c r="M121" s="1070" t="s">
        <v>18</v>
      </c>
      <c r="N121" s="1077">
        <v>3600</v>
      </c>
      <c r="O121" s="1044">
        <f t="shared" si="17"/>
        <v>172800</v>
      </c>
      <c r="P121" s="1044"/>
      <c r="Q121" s="1044">
        <f t="shared" si="15"/>
        <v>172800</v>
      </c>
      <c r="R121" s="1044">
        <f t="shared" si="19"/>
        <v>3600</v>
      </c>
      <c r="S121" s="1063" t="s">
        <v>692</v>
      </c>
      <c r="T121" s="1046" t="s">
        <v>693</v>
      </c>
      <c r="U121" s="1045" t="s">
        <v>556</v>
      </c>
      <c r="V121" s="1078" t="s">
        <v>555</v>
      </c>
      <c r="W121" s="1047" t="s">
        <v>643</v>
      </c>
      <c r="X121" s="1050" t="s">
        <v>624</v>
      </c>
      <c r="Y121" s="1046" t="s">
        <v>644</v>
      </c>
      <c r="Z121" s="1046" t="s">
        <v>694</v>
      </c>
      <c r="AA121" s="1050" t="s">
        <v>541</v>
      </c>
      <c r="AC121" s="973"/>
    </row>
    <row r="122" spans="1:29" s="2" customFormat="1" ht="69" x14ac:dyDescent="0.25">
      <c r="A122" s="1054"/>
      <c r="B122" s="1038">
        <v>1</v>
      </c>
      <c r="C122" s="1038">
        <v>1</v>
      </c>
      <c r="D122" s="1038">
        <v>7</v>
      </c>
      <c r="E122" s="1038">
        <v>1</v>
      </c>
      <c r="F122" s="1038">
        <v>3</v>
      </c>
      <c r="G122" s="1038">
        <v>1</v>
      </c>
      <c r="H122" s="1038">
        <v>6</v>
      </c>
      <c r="I122" s="1082" t="s">
        <v>650</v>
      </c>
      <c r="J122" s="1075"/>
      <c r="K122" s="1061"/>
      <c r="L122" s="1076">
        <f>20+14+16</f>
        <v>50</v>
      </c>
      <c r="M122" s="1070" t="s">
        <v>18</v>
      </c>
      <c r="N122" s="1077">
        <v>10400</v>
      </c>
      <c r="O122" s="1044">
        <f t="shared" si="17"/>
        <v>520000</v>
      </c>
      <c r="P122" s="1044"/>
      <c r="Q122" s="1044">
        <f t="shared" si="15"/>
        <v>520000</v>
      </c>
      <c r="R122" s="1044">
        <f t="shared" si="19"/>
        <v>10400</v>
      </c>
      <c r="S122" s="1063" t="s">
        <v>692</v>
      </c>
      <c r="T122" s="1046" t="s">
        <v>693</v>
      </c>
      <c r="U122" s="1045" t="s">
        <v>556</v>
      </c>
      <c r="V122" s="1078" t="s">
        <v>555</v>
      </c>
      <c r="W122" s="1047" t="s">
        <v>643</v>
      </c>
      <c r="X122" s="1050" t="s">
        <v>624</v>
      </c>
      <c r="Y122" s="1046" t="s">
        <v>644</v>
      </c>
      <c r="Z122" s="1046" t="s">
        <v>694</v>
      </c>
      <c r="AA122" s="1050" t="s">
        <v>541</v>
      </c>
      <c r="AC122" s="973"/>
    </row>
    <row r="123" spans="1:29" s="2" customFormat="1" ht="69" x14ac:dyDescent="0.25">
      <c r="A123" s="1054"/>
      <c r="B123" s="1051">
        <v>1</v>
      </c>
      <c r="C123" s="1051">
        <v>1</v>
      </c>
      <c r="D123" s="1051">
        <v>7</v>
      </c>
      <c r="E123" s="1037">
        <v>1</v>
      </c>
      <c r="F123" s="1037">
        <v>3</v>
      </c>
      <c r="G123" s="1037">
        <v>1</v>
      </c>
      <c r="H123" s="1038">
        <v>13</v>
      </c>
      <c r="I123" s="1066" t="s">
        <v>569</v>
      </c>
      <c r="J123" s="1075"/>
      <c r="K123" s="1061"/>
      <c r="L123" s="1076">
        <v>6</v>
      </c>
      <c r="M123" s="1070" t="s">
        <v>531</v>
      </c>
      <c r="N123" s="1077">
        <v>23600</v>
      </c>
      <c r="O123" s="1044">
        <f t="shared" si="17"/>
        <v>141600</v>
      </c>
      <c r="P123" s="1044"/>
      <c r="Q123" s="1044">
        <f t="shared" si="15"/>
        <v>141600</v>
      </c>
      <c r="R123" s="1044">
        <f t="shared" si="19"/>
        <v>23600</v>
      </c>
      <c r="S123" s="1063" t="s">
        <v>692</v>
      </c>
      <c r="T123" s="1046" t="s">
        <v>693</v>
      </c>
      <c r="U123" s="1045" t="s">
        <v>556</v>
      </c>
      <c r="V123" s="1078" t="s">
        <v>555</v>
      </c>
      <c r="W123" s="1047" t="s">
        <v>643</v>
      </c>
      <c r="X123" s="1050" t="s">
        <v>624</v>
      </c>
      <c r="Y123" s="1046" t="s">
        <v>644</v>
      </c>
      <c r="Z123" s="1046" t="s">
        <v>694</v>
      </c>
      <c r="AA123" s="1050" t="s">
        <v>541</v>
      </c>
      <c r="AC123" s="973"/>
    </row>
    <row r="124" spans="1:29" s="2" customFormat="1" ht="69" x14ac:dyDescent="0.25">
      <c r="A124" s="1054"/>
      <c r="B124" s="1038">
        <v>1</v>
      </c>
      <c r="C124" s="1038">
        <v>1</v>
      </c>
      <c r="D124" s="1038">
        <v>7</v>
      </c>
      <c r="E124" s="1038">
        <v>1</v>
      </c>
      <c r="F124" s="1038">
        <v>3</v>
      </c>
      <c r="G124" s="1038">
        <v>1</v>
      </c>
      <c r="H124" s="1038">
        <v>6</v>
      </c>
      <c r="I124" s="1082" t="s">
        <v>651</v>
      </c>
      <c r="J124" s="1075"/>
      <c r="K124" s="1061"/>
      <c r="L124" s="1076">
        <f>6</f>
        <v>6</v>
      </c>
      <c r="M124" s="1070" t="s">
        <v>18</v>
      </c>
      <c r="N124" s="1077">
        <v>17700</v>
      </c>
      <c r="O124" s="1044">
        <f t="shared" si="17"/>
        <v>106200</v>
      </c>
      <c r="P124" s="1044"/>
      <c r="Q124" s="1044">
        <f t="shared" si="15"/>
        <v>106200</v>
      </c>
      <c r="R124" s="1044">
        <f t="shared" si="19"/>
        <v>17700</v>
      </c>
      <c r="S124" s="1063" t="s">
        <v>692</v>
      </c>
      <c r="T124" s="1046" t="s">
        <v>693</v>
      </c>
      <c r="U124" s="1045" t="s">
        <v>556</v>
      </c>
      <c r="V124" s="1078" t="s">
        <v>555</v>
      </c>
      <c r="W124" s="1047" t="s">
        <v>643</v>
      </c>
      <c r="X124" s="1050" t="s">
        <v>624</v>
      </c>
      <c r="Y124" s="1046" t="s">
        <v>644</v>
      </c>
      <c r="Z124" s="1046" t="s">
        <v>694</v>
      </c>
      <c r="AA124" s="1050" t="s">
        <v>541</v>
      </c>
      <c r="AC124" s="973"/>
    </row>
    <row r="125" spans="1:29" s="2" customFormat="1" ht="69" x14ac:dyDescent="0.25">
      <c r="A125" s="1054"/>
      <c r="B125" s="1038">
        <v>1</v>
      </c>
      <c r="C125" s="1038">
        <v>1</v>
      </c>
      <c r="D125" s="1038">
        <v>7</v>
      </c>
      <c r="E125" s="1038">
        <v>1</v>
      </c>
      <c r="F125" s="1038">
        <v>3</v>
      </c>
      <c r="G125" s="1038">
        <v>1</v>
      </c>
      <c r="H125" s="1038">
        <v>8</v>
      </c>
      <c r="I125" s="1063" t="s">
        <v>74</v>
      </c>
      <c r="J125" s="1075"/>
      <c r="K125" s="1061"/>
      <c r="L125" s="1076">
        <v>2</v>
      </c>
      <c r="M125" s="1070" t="s">
        <v>18</v>
      </c>
      <c r="N125" s="1077">
        <v>21200</v>
      </c>
      <c r="O125" s="1044">
        <f t="shared" si="17"/>
        <v>42400</v>
      </c>
      <c r="P125" s="1044"/>
      <c r="Q125" s="1044">
        <f t="shared" si="15"/>
        <v>42400</v>
      </c>
      <c r="R125" s="1044">
        <f t="shared" si="19"/>
        <v>21200</v>
      </c>
      <c r="S125" s="1063" t="s">
        <v>692</v>
      </c>
      <c r="T125" s="1046" t="s">
        <v>693</v>
      </c>
      <c r="U125" s="1045" t="s">
        <v>556</v>
      </c>
      <c r="V125" s="1078" t="s">
        <v>555</v>
      </c>
      <c r="W125" s="1047" t="s">
        <v>643</v>
      </c>
      <c r="X125" s="1050" t="s">
        <v>624</v>
      </c>
      <c r="Y125" s="1046" t="s">
        <v>644</v>
      </c>
      <c r="Z125" s="1046" t="s">
        <v>694</v>
      </c>
      <c r="AA125" s="1050" t="s">
        <v>541</v>
      </c>
      <c r="AC125" s="973"/>
    </row>
    <row r="126" spans="1:29" s="2" customFormat="1" ht="69" x14ac:dyDescent="0.25">
      <c r="A126" s="1054"/>
      <c r="B126" s="1051">
        <v>1</v>
      </c>
      <c r="C126" s="1051">
        <v>1</v>
      </c>
      <c r="D126" s="1051">
        <v>7</v>
      </c>
      <c r="E126" s="1051">
        <v>1</v>
      </c>
      <c r="F126" s="1051">
        <v>3</v>
      </c>
      <c r="G126" s="1051">
        <v>1</v>
      </c>
      <c r="H126" s="1051">
        <v>10</v>
      </c>
      <c r="I126" s="1082" t="s">
        <v>528</v>
      </c>
      <c r="J126" s="1075"/>
      <c r="K126" s="1061"/>
      <c r="L126" s="1076">
        <v>2</v>
      </c>
      <c r="M126" s="1070" t="s">
        <v>18</v>
      </c>
      <c r="N126" s="1077">
        <v>23600</v>
      </c>
      <c r="O126" s="1044">
        <f t="shared" si="17"/>
        <v>47200</v>
      </c>
      <c r="P126" s="1044"/>
      <c r="Q126" s="1044">
        <f t="shared" si="15"/>
        <v>47200</v>
      </c>
      <c r="R126" s="1044">
        <f t="shared" si="19"/>
        <v>23600</v>
      </c>
      <c r="S126" s="1063" t="s">
        <v>692</v>
      </c>
      <c r="T126" s="1046" t="s">
        <v>693</v>
      </c>
      <c r="U126" s="1045" t="s">
        <v>556</v>
      </c>
      <c r="V126" s="1078" t="s">
        <v>555</v>
      </c>
      <c r="W126" s="1047" t="s">
        <v>643</v>
      </c>
      <c r="X126" s="1050" t="s">
        <v>624</v>
      </c>
      <c r="Y126" s="1046" t="s">
        <v>644</v>
      </c>
      <c r="Z126" s="1046" t="s">
        <v>694</v>
      </c>
      <c r="AA126" s="1050" t="s">
        <v>541</v>
      </c>
      <c r="AC126" s="973"/>
    </row>
    <row r="127" spans="1:29" s="2" customFormat="1" ht="69" x14ac:dyDescent="0.25">
      <c r="A127" s="1054"/>
      <c r="B127" s="1051">
        <v>1</v>
      </c>
      <c r="C127" s="1051">
        <v>1</v>
      </c>
      <c r="D127" s="1051">
        <v>7</v>
      </c>
      <c r="E127" s="1051">
        <v>1</v>
      </c>
      <c r="F127" s="1051">
        <v>3</v>
      </c>
      <c r="G127" s="1051">
        <v>1</v>
      </c>
      <c r="H127" s="1051">
        <v>10</v>
      </c>
      <c r="I127" s="1082" t="s">
        <v>695</v>
      </c>
      <c r="J127" s="1075"/>
      <c r="K127" s="1061"/>
      <c r="L127" s="1076">
        <v>1</v>
      </c>
      <c r="M127" s="1070" t="s">
        <v>531</v>
      </c>
      <c r="N127" s="1077">
        <v>28900</v>
      </c>
      <c r="O127" s="1044">
        <f t="shared" si="17"/>
        <v>28900</v>
      </c>
      <c r="P127" s="1044"/>
      <c r="Q127" s="1044">
        <f t="shared" si="15"/>
        <v>28900</v>
      </c>
      <c r="R127" s="1044">
        <f t="shared" si="19"/>
        <v>28900</v>
      </c>
      <c r="S127" s="1063" t="s">
        <v>696</v>
      </c>
      <c r="T127" s="1046" t="s">
        <v>697</v>
      </c>
      <c r="U127" s="1045" t="s">
        <v>556</v>
      </c>
      <c r="V127" s="1078" t="s">
        <v>555</v>
      </c>
      <c r="W127" s="1047" t="s">
        <v>698</v>
      </c>
      <c r="X127" s="1050" t="s">
        <v>624</v>
      </c>
      <c r="Y127" s="1046" t="s">
        <v>563</v>
      </c>
      <c r="Z127" s="1046" t="s">
        <v>699</v>
      </c>
      <c r="AA127" s="1050" t="s">
        <v>540</v>
      </c>
      <c r="AC127" s="973"/>
    </row>
    <row r="128" spans="1:29" s="2" customFormat="1" ht="69" x14ac:dyDescent="0.25">
      <c r="A128" s="1054"/>
      <c r="B128" s="1038">
        <v>1</v>
      </c>
      <c r="C128" s="1038">
        <v>1</v>
      </c>
      <c r="D128" s="1038">
        <v>7</v>
      </c>
      <c r="E128" s="1038">
        <v>1</v>
      </c>
      <c r="F128" s="1038">
        <v>3</v>
      </c>
      <c r="G128" s="1038">
        <v>1</v>
      </c>
      <c r="H128" s="1038">
        <v>6</v>
      </c>
      <c r="I128" s="1082" t="s">
        <v>3</v>
      </c>
      <c r="J128" s="1075"/>
      <c r="K128" s="1061"/>
      <c r="L128" s="1076">
        <v>30</v>
      </c>
      <c r="M128" s="1070" t="s">
        <v>18</v>
      </c>
      <c r="N128" s="1077">
        <v>6000</v>
      </c>
      <c r="O128" s="1044">
        <f t="shared" si="17"/>
        <v>180000</v>
      </c>
      <c r="P128" s="1044"/>
      <c r="Q128" s="1044">
        <f t="shared" si="15"/>
        <v>180000</v>
      </c>
      <c r="R128" s="1044">
        <f t="shared" si="19"/>
        <v>6000</v>
      </c>
      <c r="S128" s="1063" t="s">
        <v>696</v>
      </c>
      <c r="T128" s="1046" t="s">
        <v>697</v>
      </c>
      <c r="U128" s="1045" t="s">
        <v>556</v>
      </c>
      <c r="V128" s="1078" t="s">
        <v>555</v>
      </c>
      <c r="W128" s="1047" t="s">
        <v>698</v>
      </c>
      <c r="X128" s="1050" t="s">
        <v>624</v>
      </c>
      <c r="Y128" s="1046" t="s">
        <v>563</v>
      </c>
      <c r="Z128" s="1046" t="s">
        <v>699</v>
      </c>
      <c r="AA128" s="1050" t="s">
        <v>540</v>
      </c>
      <c r="AC128" s="973"/>
    </row>
    <row r="129" spans="1:29" s="2" customFormat="1" ht="69" x14ac:dyDescent="0.25">
      <c r="A129" s="1054"/>
      <c r="B129" s="1038">
        <v>1</v>
      </c>
      <c r="C129" s="1038">
        <v>1</v>
      </c>
      <c r="D129" s="1038">
        <v>7</v>
      </c>
      <c r="E129" s="1038">
        <v>1</v>
      </c>
      <c r="F129" s="1038">
        <v>3</v>
      </c>
      <c r="G129" s="1038">
        <v>1</v>
      </c>
      <c r="H129" s="1038">
        <v>1</v>
      </c>
      <c r="I129" s="1082" t="s">
        <v>687</v>
      </c>
      <c r="J129" s="1075"/>
      <c r="K129" s="1061"/>
      <c r="L129" s="1076">
        <v>18</v>
      </c>
      <c r="M129" s="1070" t="s">
        <v>527</v>
      </c>
      <c r="N129" s="1077">
        <v>6000</v>
      </c>
      <c r="O129" s="1044">
        <f t="shared" si="17"/>
        <v>108000</v>
      </c>
      <c r="P129" s="1044"/>
      <c r="Q129" s="1044">
        <f t="shared" si="15"/>
        <v>108000</v>
      </c>
      <c r="R129" s="1044">
        <f t="shared" si="19"/>
        <v>6000</v>
      </c>
      <c r="S129" s="1063" t="s">
        <v>696</v>
      </c>
      <c r="T129" s="1046" t="s">
        <v>697</v>
      </c>
      <c r="U129" s="1045" t="s">
        <v>556</v>
      </c>
      <c r="V129" s="1078" t="s">
        <v>555</v>
      </c>
      <c r="W129" s="1047" t="s">
        <v>698</v>
      </c>
      <c r="X129" s="1050" t="s">
        <v>624</v>
      </c>
      <c r="Y129" s="1046" t="s">
        <v>563</v>
      </c>
      <c r="Z129" s="1046" t="s">
        <v>699</v>
      </c>
      <c r="AA129" s="1050" t="s">
        <v>540</v>
      </c>
      <c r="AC129" s="973"/>
    </row>
    <row r="130" spans="1:29" s="2" customFormat="1" ht="69" x14ac:dyDescent="0.25">
      <c r="A130" s="1054"/>
      <c r="B130" s="1038">
        <v>1</v>
      </c>
      <c r="C130" s="1038">
        <v>1</v>
      </c>
      <c r="D130" s="1038">
        <v>7</v>
      </c>
      <c r="E130" s="1038">
        <v>1</v>
      </c>
      <c r="F130" s="1038">
        <v>3</v>
      </c>
      <c r="G130" s="1038">
        <v>1</v>
      </c>
      <c r="H130" s="1038">
        <v>6</v>
      </c>
      <c r="I130" s="1082" t="s">
        <v>651</v>
      </c>
      <c r="J130" s="1075"/>
      <c r="K130" s="1061"/>
      <c r="L130" s="1076">
        <v>10</v>
      </c>
      <c r="M130" s="1070" t="s">
        <v>18</v>
      </c>
      <c r="N130" s="1077">
        <v>17700</v>
      </c>
      <c r="O130" s="1044">
        <f t="shared" si="17"/>
        <v>177000</v>
      </c>
      <c r="P130" s="1044"/>
      <c r="Q130" s="1044">
        <f t="shared" si="15"/>
        <v>177000</v>
      </c>
      <c r="R130" s="1044">
        <f t="shared" si="19"/>
        <v>17700</v>
      </c>
      <c r="S130" s="1063" t="s">
        <v>696</v>
      </c>
      <c r="T130" s="1046" t="s">
        <v>697</v>
      </c>
      <c r="U130" s="1045" t="s">
        <v>556</v>
      </c>
      <c r="V130" s="1078" t="s">
        <v>555</v>
      </c>
      <c r="W130" s="1047" t="s">
        <v>698</v>
      </c>
      <c r="X130" s="1050" t="s">
        <v>624</v>
      </c>
      <c r="Y130" s="1046" t="s">
        <v>563</v>
      </c>
      <c r="Z130" s="1046" t="s">
        <v>699</v>
      </c>
      <c r="AA130" s="1050" t="s">
        <v>540</v>
      </c>
      <c r="AC130" s="973"/>
    </row>
    <row r="131" spans="1:29" s="2" customFormat="1" ht="69" x14ac:dyDescent="0.25">
      <c r="A131" s="1054"/>
      <c r="B131" s="1038">
        <v>1</v>
      </c>
      <c r="C131" s="1038">
        <v>1</v>
      </c>
      <c r="D131" s="1038">
        <v>7</v>
      </c>
      <c r="E131" s="1038">
        <v>1</v>
      </c>
      <c r="F131" s="1038">
        <v>3</v>
      </c>
      <c r="G131" s="1038">
        <v>1</v>
      </c>
      <c r="H131" s="1038">
        <v>6</v>
      </c>
      <c r="I131" s="1082" t="s">
        <v>649</v>
      </c>
      <c r="J131" s="1075"/>
      <c r="K131" s="1061"/>
      <c r="L131" s="1076">
        <v>30</v>
      </c>
      <c r="M131" s="1070" t="s">
        <v>18</v>
      </c>
      <c r="N131" s="1077">
        <v>3600</v>
      </c>
      <c r="O131" s="1044">
        <f t="shared" si="17"/>
        <v>108000</v>
      </c>
      <c r="P131" s="1044"/>
      <c r="Q131" s="1044">
        <f t="shared" si="15"/>
        <v>108000</v>
      </c>
      <c r="R131" s="1044">
        <f t="shared" si="19"/>
        <v>3600</v>
      </c>
      <c r="S131" s="1063" t="s">
        <v>696</v>
      </c>
      <c r="T131" s="1046" t="s">
        <v>697</v>
      </c>
      <c r="U131" s="1045" t="s">
        <v>556</v>
      </c>
      <c r="V131" s="1078" t="s">
        <v>555</v>
      </c>
      <c r="W131" s="1047" t="s">
        <v>698</v>
      </c>
      <c r="X131" s="1050" t="s">
        <v>624</v>
      </c>
      <c r="Y131" s="1046" t="s">
        <v>563</v>
      </c>
      <c r="Z131" s="1046" t="s">
        <v>699</v>
      </c>
      <c r="AA131" s="1050" t="s">
        <v>540</v>
      </c>
      <c r="AC131" s="973"/>
    </row>
    <row r="132" spans="1:29" s="2" customFormat="1" ht="55.2" x14ac:dyDescent="0.25">
      <c r="A132" s="1054"/>
      <c r="B132" s="1051"/>
      <c r="C132" s="1051"/>
      <c r="D132" s="1051"/>
      <c r="E132" s="1051"/>
      <c r="F132" s="1051"/>
      <c r="G132" s="1051"/>
      <c r="H132" s="1051"/>
      <c r="I132" s="1082" t="s">
        <v>700</v>
      </c>
      <c r="J132" s="1075"/>
      <c r="K132" s="1061"/>
      <c r="L132" s="1076">
        <v>1</v>
      </c>
      <c r="M132" s="1070" t="s">
        <v>523</v>
      </c>
      <c r="N132" s="1077">
        <v>17700</v>
      </c>
      <c r="O132" s="1044">
        <f t="shared" si="17"/>
        <v>17700</v>
      </c>
      <c r="P132" s="1044"/>
      <c r="Q132" s="1044">
        <f t="shared" si="15"/>
        <v>17700</v>
      </c>
      <c r="R132" s="1044">
        <f t="shared" si="19"/>
        <v>17700</v>
      </c>
      <c r="S132" s="1063" t="s">
        <v>703</v>
      </c>
      <c r="T132" s="1046" t="s">
        <v>704</v>
      </c>
      <c r="U132" s="1045" t="s">
        <v>556</v>
      </c>
      <c r="V132" s="1078" t="s">
        <v>555</v>
      </c>
      <c r="W132" s="1047" t="s">
        <v>698</v>
      </c>
      <c r="X132" s="1050" t="s">
        <v>624</v>
      </c>
      <c r="Y132" s="1046" t="s">
        <v>563</v>
      </c>
      <c r="Z132" s="1046" t="s">
        <v>705</v>
      </c>
      <c r="AA132" s="1050" t="s">
        <v>540</v>
      </c>
      <c r="AC132" s="973"/>
    </row>
    <row r="133" spans="1:29" s="2" customFormat="1" ht="55.2" x14ac:dyDescent="0.25">
      <c r="A133" s="1054"/>
      <c r="B133" s="1051"/>
      <c r="C133" s="1051"/>
      <c r="D133" s="1051"/>
      <c r="E133" s="1051"/>
      <c r="F133" s="1051"/>
      <c r="G133" s="1051"/>
      <c r="H133" s="1051"/>
      <c r="I133" s="1082" t="s">
        <v>701</v>
      </c>
      <c r="J133" s="1075"/>
      <c r="K133" s="1061"/>
      <c r="L133" s="1076">
        <v>1</v>
      </c>
      <c r="M133" s="1070" t="s">
        <v>18</v>
      </c>
      <c r="N133" s="1077">
        <v>176400</v>
      </c>
      <c r="O133" s="1044">
        <f t="shared" si="17"/>
        <v>176400</v>
      </c>
      <c r="P133" s="1044"/>
      <c r="Q133" s="1044">
        <f t="shared" si="15"/>
        <v>176400</v>
      </c>
      <c r="R133" s="1044">
        <f t="shared" si="19"/>
        <v>176400</v>
      </c>
      <c r="S133" s="1063" t="s">
        <v>703</v>
      </c>
      <c r="T133" s="1046" t="s">
        <v>704</v>
      </c>
      <c r="U133" s="1045" t="s">
        <v>556</v>
      </c>
      <c r="V133" s="1078" t="s">
        <v>555</v>
      </c>
      <c r="W133" s="1047" t="s">
        <v>698</v>
      </c>
      <c r="X133" s="1050" t="s">
        <v>624</v>
      </c>
      <c r="Y133" s="1046" t="s">
        <v>563</v>
      </c>
      <c r="Z133" s="1046" t="s">
        <v>705</v>
      </c>
      <c r="AA133" s="1050" t="s">
        <v>540</v>
      </c>
      <c r="AC133" s="973"/>
    </row>
    <row r="134" spans="1:29" s="2" customFormat="1" ht="55.2" x14ac:dyDescent="0.25">
      <c r="A134" s="1054"/>
      <c r="B134" s="1038">
        <v>1</v>
      </c>
      <c r="C134" s="1038">
        <v>1</v>
      </c>
      <c r="D134" s="1038">
        <v>7</v>
      </c>
      <c r="E134" s="1038">
        <v>1</v>
      </c>
      <c r="F134" s="1038">
        <v>3</v>
      </c>
      <c r="G134" s="1038">
        <v>1</v>
      </c>
      <c r="H134" s="1038">
        <v>1</v>
      </c>
      <c r="I134" s="1082" t="s">
        <v>687</v>
      </c>
      <c r="J134" s="1075"/>
      <c r="K134" s="1061"/>
      <c r="L134" s="1076">
        <v>22</v>
      </c>
      <c r="M134" s="1070" t="s">
        <v>527</v>
      </c>
      <c r="N134" s="1077">
        <v>6000</v>
      </c>
      <c r="O134" s="1044">
        <f t="shared" si="17"/>
        <v>132000</v>
      </c>
      <c r="P134" s="1044"/>
      <c r="Q134" s="1044">
        <f t="shared" si="15"/>
        <v>132000</v>
      </c>
      <c r="R134" s="1044">
        <f t="shared" si="19"/>
        <v>6000</v>
      </c>
      <c r="S134" s="1063" t="s">
        <v>703</v>
      </c>
      <c r="T134" s="1046" t="s">
        <v>704</v>
      </c>
      <c r="U134" s="1045" t="s">
        <v>556</v>
      </c>
      <c r="V134" s="1078" t="s">
        <v>555</v>
      </c>
      <c r="W134" s="1047" t="s">
        <v>698</v>
      </c>
      <c r="X134" s="1050" t="s">
        <v>624</v>
      </c>
      <c r="Y134" s="1046" t="s">
        <v>563</v>
      </c>
      <c r="Z134" s="1046" t="s">
        <v>705</v>
      </c>
      <c r="AA134" s="1050" t="s">
        <v>540</v>
      </c>
      <c r="AC134" s="973"/>
    </row>
    <row r="135" spans="1:29" s="2" customFormat="1" ht="55.2" x14ac:dyDescent="0.25">
      <c r="A135" s="1054"/>
      <c r="B135" s="1038">
        <v>1</v>
      </c>
      <c r="C135" s="1038">
        <v>1</v>
      </c>
      <c r="D135" s="1038">
        <v>7</v>
      </c>
      <c r="E135" s="1038">
        <v>1</v>
      </c>
      <c r="F135" s="1038">
        <v>3</v>
      </c>
      <c r="G135" s="1038">
        <v>1</v>
      </c>
      <c r="H135" s="1038">
        <v>6</v>
      </c>
      <c r="I135" s="1082" t="s">
        <v>2</v>
      </c>
      <c r="J135" s="1075"/>
      <c r="K135" s="1061"/>
      <c r="L135" s="1076">
        <v>1</v>
      </c>
      <c r="M135" s="1070" t="s">
        <v>18</v>
      </c>
      <c r="N135" s="1077">
        <v>35300</v>
      </c>
      <c r="O135" s="1044">
        <f t="shared" si="17"/>
        <v>35300</v>
      </c>
      <c r="P135" s="1044"/>
      <c r="Q135" s="1044">
        <f t="shared" si="15"/>
        <v>35300</v>
      </c>
      <c r="R135" s="1044">
        <f t="shared" si="19"/>
        <v>35300</v>
      </c>
      <c r="S135" s="1063" t="s">
        <v>703</v>
      </c>
      <c r="T135" s="1046" t="s">
        <v>704</v>
      </c>
      <c r="U135" s="1045" t="s">
        <v>556</v>
      </c>
      <c r="V135" s="1078" t="s">
        <v>555</v>
      </c>
      <c r="W135" s="1047" t="s">
        <v>698</v>
      </c>
      <c r="X135" s="1050" t="s">
        <v>624</v>
      </c>
      <c r="Y135" s="1046" t="s">
        <v>563</v>
      </c>
      <c r="Z135" s="1046" t="s">
        <v>705</v>
      </c>
      <c r="AA135" s="1050" t="s">
        <v>540</v>
      </c>
      <c r="AC135" s="973"/>
    </row>
    <row r="136" spans="1:29" s="2" customFormat="1" ht="55.2" x14ac:dyDescent="0.25">
      <c r="A136" s="1054"/>
      <c r="B136" s="1038">
        <v>1</v>
      </c>
      <c r="C136" s="1038">
        <v>1</v>
      </c>
      <c r="D136" s="1038">
        <v>7</v>
      </c>
      <c r="E136" s="1038">
        <v>1</v>
      </c>
      <c r="F136" s="1038">
        <v>3</v>
      </c>
      <c r="G136" s="1038">
        <v>1</v>
      </c>
      <c r="H136" s="1038">
        <v>6</v>
      </c>
      <c r="I136" s="1082" t="s">
        <v>649</v>
      </c>
      <c r="J136" s="1075"/>
      <c r="K136" s="1061"/>
      <c r="L136" s="1076">
        <v>30</v>
      </c>
      <c r="M136" s="1070" t="s">
        <v>18</v>
      </c>
      <c r="N136" s="1077">
        <v>3600</v>
      </c>
      <c r="O136" s="1044">
        <f t="shared" si="17"/>
        <v>108000</v>
      </c>
      <c r="P136" s="1044"/>
      <c r="Q136" s="1044">
        <f t="shared" si="15"/>
        <v>108000</v>
      </c>
      <c r="R136" s="1044">
        <f t="shared" si="19"/>
        <v>3600</v>
      </c>
      <c r="S136" s="1063" t="s">
        <v>703</v>
      </c>
      <c r="T136" s="1046" t="s">
        <v>704</v>
      </c>
      <c r="U136" s="1045" t="s">
        <v>556</v>
      </c>
      <c r="V136" s="1078" t="s">
        <v>555</v>
      </c>
      <c r="W136" s="1047" t="s">
        <v>698</v>
      </c>
      <c r="X136" s="1050" t="s">
        <v>624</v>
      </c>
      <c r="Y136" s="1046" t="s">
        <v>563</v>
      </c>
      <c r="Z136" s="1046" t="s">
        <v>705</v>
      </c>
      <c r="AA136" s="1050" t="s">
        <v>540</v>
      </c>
      <c r="AC136" s="973"/>
    </row>
    <row r="137" spans="1:29" s="2" customFormat="1" ht="55.2" x14ac:dyDescent="0.25">
      <c r="A137" s="1054"/>
      <c r="B137" s="1051"/>
      <c r="C137" s="1051"/>
      <c r="D137" s="1051"/>
      <c r="E137" s="1051"/>
      <c r="F137" s="1051"/>
      <c r="G137" s="1051"/>
      <c r="H137" s="1051"/>
      <c r="I137" s="1082" t="s">
        <v>702</v>
      </c>
      <c r="J137" s="1075"/>
      <c r="K137" s="1061"/>
      <c r="L137" s="1076">
        <v>2</v>
      </c>
      <c r="M137" s="1070" t="s">
        <v>524</v>
      </c>
      <c r="N137" s="1077">
        <v>47100</v>
      </c>
      <c r="O137" s="1044">
        <f t="shared" si="17"/>
        <v>94200</v>
      </c>
      <c r="P137" s="1044"/>
      <c r="Q137" s="1044">
        <f t="shared" ref="Q137:Q190" si="20">O137+P137</f>
        <v>94200</v>
      </c>
      <c r="R137" s="1044">
        <f t="shared" si="19"/>
        <v>47100</v>
      </c>
      <c r="S137" s="1063" t="s">
        <v>703</v>
      </c>
      <c r="T137" s="1046" t="s">
        <v>704</v>
      </c>
      <c r="U137" s="1045" t="s">
        <v>556</v>
      </c>
      <c r="V137" s="1078" t="s">
        <v>555</v>
      </c>
      <c r="W137" s="1047" t="s">
        <v>698</v>
      </c>
      <c r="X137" s="1050" t="s">
        <v>624</v>
      </c>
      <c r="Y137" s="1046" t="s">
        <v>563</v>
      </c>
      <c r="Z137" s="1046" t="s">
        <v>705</v>
      </c>
      <c r="AA137" s="1050" t="s">
        <v>540</v>
      </c>
      <c r="AC137" s="973"/>
    </row>
    <row r="138" spans="1:29" s="2" customFormat="1" ht="55.2" x14ac:dyDescent="0.25">
      <c r="A138" s="1054"/>
      <c r="B138" s="1051">
        <v>1</v>
      </c>
      <c r="C138" s="1051">
        <v>1</v>
      </c>
      <c r="D138" s="1051">
        <v>7</v>
      </c>
      <c r="E138" s="1037">
        <v>1</v>
      </c>
      <c r="F138" s="1037">
        <v>3</v>
      </c>
      <c r="G138" s="1037">
        <v>1</v>
      </c>
      <c r="H138" s="1038">
        <v>13</v>
      </c>
      <c r="I138" s="1066" t="s">
        <v>569</v>
      </c>
      <c r="J138" s="1075"/>
      <c r="K138" s="1061"/>
      <c r="L138" s="1076">
        <v>6</v>
      </c>
      <c r="M138" s="1070" t="s">
        <v>531</v>
      </c>
      <c r="N138" s="1077">
        <v>23600</v>
      </c>
      <c r="O138" s="1044">
        <f t="shared" si="17"/>
        <v>141600</v>
      </c>
      <c r="P138" s="1044"/>
      <c r="Q138" s="1044">
        <f t="shared" si="20"/>
        <v>141600</v>
      </c>
      <c r="R138" s="1044">
        <f t="shared" si="19"/>
        <v>23600</v>
      </c>
      <c r="S138" s="1063" t="s">
        <v>703</v>
      </c>
      <c r="T138" s="1046" t="s">
        <v>704</v>
      </c>
      <c r="U138" s="1045" t="s">
        <v>556</v>
      </c>
      <c r="V138" s="1078" t="s">
        <v>555</v>
      </c>
      <c r="W138" s="1047" t="s">
        <v>698</v>
      </c>
      <c r="X138" s="1050" t="s">
        <v>624</v>
      </c>
      <c r="Y138" s="1046" t="s">
        <v>563</v>
      </c>
      <c r="Z138" s="1046" t="s">
        <v>705</v>
      </c>
      <c r="AA138" s="1050" t="s">
        <v>540</v>
      </c>
      <c r="AC138" s="973"/>
    </row>
    <row r="139" spans="1:29" s="2" customFormat="1" ht="55.2" x14ac:dyDescent="0.25">
      <c r="A139" s="1054"/>
      <c r="B139" s="1051">
        <v>1</v>
      </c>
      <c r="C139" s="1051">
        <v>1</v>
      </c>
      <c r="D139" s="1051">
        <v>7</v>
      </c>
      <c r="E139" s="1051">
        <v>1</v>
      </c>
      <c r="F139" s="1051">
        <v>3</v>
      </c>
      <c r="G139" s="1051">
        <v>1</v>
      </c>
      <c r="H139" s="1051">
        <v>10</v>
      </c>
      <c r="I139" s="1082" t="s">
        <v>528</v>
      </c>
      <c r="J139" s="1080"/>
      <c r="K139" s="1061"/>
      <c r="L139" s="1076">
        <v>10</v>
      </c>
      <c r="M139" s="1070" t="s">
        <v>531</v>
      </c>
      <c r="N139" s="1077">
        <v>23600</v>
      </c>
      <c r="O139" s="1044">
        <f t="shared" si="17"/>
        <v>236000</v>
      </c>
      <c r="P139" s="1044"/>
      <c r="Q139" s="1044">
        <f t="shared" si="20"/>
        <v>236000</v>
      </c>
      <c r="R139" s="1044">
        <f t="shared" si="19"/>
        <v>23600</v>
      </c>
      <c r="S139" s="1063" t="s">
        <v>586</v>
      </c>
      <c r="T139" s="1046" t="s">
        <v>748</v>
      </c>
      <c r="U139" s="1045" t="s">
        <v>556</v>
      </c>
      <c r="V139" s="1078" t="s">
        <v>555</v>
      </c>
      <c r="W139" s="1052" t="s">
        <v>745</v>
      </c>
      <c r="X139" s="1050" t="s">
        <v>624</v>
      </c>
      <c r="Y139" s="1046" t="s">
        <v>563</v>
      </c>
      <c r="Z139" s="1046" t="s">
        <v>749</v>
      </c>
      <c r="AA139" s="1050" t="s">
        <v>535</v>
      </c>
      <c r="AC139" s="973"/>
    </row>
    <row r="140" spans="1:29" s="2" customFormat="1" ht="55.2" x14ac:dyDescent="0.25">
      <c r="A140" s="1054"/>
      <c r="B140" s="1051">
        <v>1</v>
      </c>
      <c r="C140" s="1051">
        <v>1</v>
      </c>
      <c r="D140" s="1051">
        <v>7</v>
      </c>
      <c r="E140" s="1051">
        <v>1</v>
      </c>
      <c r="F140" s="1051">
        <v>3</v>
      </c>
      <c r="G140" s="1051">
        <v>1</v>
      </c>
      <c r="H140" s="1051">
        <v>10</v>
      </c>
      <c r="I140" s="1083" t="s">
        <v>746</v>
      </c>
      <c r="J140" s="1080"/>
      <c r="K140" s="1061"/>
      <c r="L140" s="1076">
        <v>7</v>
      </c>
      <c r="M140" s="1070" t="s">
        <v>18</v>
      </c>
      <c r="N140" s="1077">
        <v>22600</v>
      </c>
      <c r="O140" s="1044">
        <f t="shared" si="17"/>
        <v>158200</v>
      </c>
      <c r="P140" s="1044"/>
      <c r="Q140" s="1044">
        <f t="shared" si="20"/>
        <v>158200</v>
      </c>
      <c r="R140" s="1044">
        <f t="shared" si="19"/>
        <v>22600</v>
      </c>
      <c r="S140" s="1063" t="s">
        <v>586</v>
      </c>
      <c r="T140" s="1046" t="s">
        <v>748</v>
      </c>
      <c r="U140" s="1045" t="s">
        <v>556</v>
      </c>
      <c r="V140" s="1078" t="s">
        <v>555</v>
      </c>
      <c r="W140" s="1052" t="s">
        <v>745</v>
      </c>
      <c r="X140" s="1050" t="s">
        <v>624</v>
      </c>
      <c r="Y140" s="1046" t="s">
        <v>563</v>
      </c>
      <c r="Z140" s="1046" t="s">
        <v>749</v>
      </c>
      <c r="AA140" s="1050" t="s">
        <v>535</v>
      </c>
      <c r="AC140" s="973"/>
    </row>
    <row r="141" spans="1:29" s="2" customFormat="1" ht="55.2" x14ac:dyDescent="0.25">
      <c r="A141" s="1054"/>
      <c r="B141" s="1084">
        <v>1</v>
      </c>
      <c r="C141" s="1084">
        <v>1</v>
      </c>
      <c r="D141" s="1084">
        <v>7</v>
      </c>
      <c r="E141" s="1085">
        <v>1</v>
      </c>
      <c r="F141" s="1085">
        <v>3</v>
      </c>
      <c r="G141" s="1085">
        <v>1</v>
      </c>
      <c r="H141" s="1086">
        <v>3</v>
      </c>
      <c r="I141" s="1083" t="s">
        <v>747</v>
      </c>
      <c r="J141" s="1080"/>
      <c r="K141" s="1061"/>
      <c r="L141" s="1076">
        <v>10</v>
      </c>
      <c r="M141" s="1070" t="s">
        <v>524</v>
      </c>
      <c r="N141" s="1077">
        <v>29500</v>
      </c>
      <c r="O141" s="1044">
        <f t="shared" si="17"/>
        <v>295000</v>
      </c>
      <c r="P141" s="1044"/>
      <c r="Q141" s="1044">
        <f t="shared" si="20"/>
        <v>295000</v>
      </c>
      <c r="R141" s="1044">
        <f t="shared" si="19"/>
        <v>29500</v>
      </c>
      <c r="S141" s="1063" t="s">
        <v>586</v>
      </c>
      <c r="T141" s="1046" t="s">
        <v>748</v>
      </c>
      <c r="U141" s="1045" t="s">
        <v>556</v>
      </c>
      <c r="V141" s="1078" t="s">
        <v>555</v>
      </c>
      <c r="W141" s="1052" t="s">
        <v>745</v>
      </c>
      <c r="X141" s="1050" t="s">
        <v>624</v>
      </c>
      <c r="Y141" s="1046" t="s">
        <v>563</v>
      </c>
      <c r="Z141" s="1046" t="s">
        <v>749</v>
      </c>
      <c r="AA141" s="1050" t="s">
        <v>535</v>
      </c>
      <c r="AC141" s="973"/>
    </row>
    <row r="142" spans="1:29" s="2" customFormat="1" ht="55.2" x14ac:dyDescent="0.25">
      <c r="A142" s="1054"/>
      <c r="B142" s="1038">
        <v>1</v>
      </c>
      <c r="C142" s="1038">
        <v>1</v>
      </c>
      <c r="D142" s="1038">
        <v>7</v>
      </c>
      <c r="E142" s="1038">
        <v>1</v>
      </c>
      <c r="F142" s="1038">
        <v>3</v>
      </c>
      <c r="G142" s="1038">
        <v>1</v>
      </c>
      <c r="H142" s="1038">
        <v>6</v>
      </c>
      <c r="I142" s="1082" t="s">
        <v>3</v>
      </c>
      <c r="J142" s="1080"/>
      <c r="K142" s="1061"/>
      <c r="L142" s="1076">
        <v>50</v>
      </c>
      <c r="M142" s="1070" t="s">
        <v>18</v>
      </c>
      <c r="N142" s="1077">
        <v>6000</v>
      </c>
      <c r="O142" s="1044">
        <f t="shared" si="17"/>
        <v>300000</v>
      </c>
      <c r="P142" s="1044"/>
      <c r="Q142" s="1044">
        <f t="shared" si="20"/>
        <v>300000</v>
      </c>
      <c r="R142" s="1044">
        <f t="shared" si="19"/>
        <v>6000</v>
      </c>
      <c r="S142" s="1063" t="s">
        <v>586</v>
      </c>
      <c r="T142" s="1046" t="s">
        <v>748</v>
      </c>
      <c r="U142" s="1045" t="s">
        <v>556</v>
      </c>
      <c r="V142" s="1078" t="s">
        <v>555</v>
      </c>
      <c r="W142" s="1052" t="s">
        <v>745</v>
      </c>
      <c r="X142" s="1050" t="s">
        <v>624</v>
      </c>
      <c r="Y142" s="1046" t="s">
        <v>563</v>
      </c>
      <c r="Z142" s="1046" t="s">
        <v>749</v>
      </c>
      <c r="AA142" s="1050" t="s">
        <v>535</v>
      </c>
      <c r="AC142" s="973"/>
    </row>
    <row r="143" spans="1:29" s="2" customFormat="1" ht="41.4" x14ac:dyDescent="0.25">
      <c r="A143" s="1054"/>
      <c r="B143" s="1051">
        <v>1</v>
      </c>
      <c r="C143" s="1051">
        <v>1</v>
      </c>
      <c r="D143" s="1051">
        <v>7</v>
      </c>
      <c r="E143" s="1037">
        <v>1</v>
      </c>
      <c r="F143" s="1037">
        <v>3</v>
      </c>
      <c r="G143" s="1037">
        <v>1</v>
      </c>
      <c r="H143" s="1038">
        <v>13</v>
      </c>
      <c r="I143" s="1087" t="s">
        <v>569</v>
      </c>
      <c r="J143" s="1075"/>
      <c r="K143" s="1061"/>
      <c r="L143" s="1076">
        <v>5</v>
      </c>
      <c r="M143" s="1070" t="s">
        <v>531</v>
      </c>
      <c r="N143" s="1077">
        <v>23600</v>
      </c>
      <c r="O143" s="1044">
        <f t="shared" ref="O143:O190" si="21">L143*N143</f>
        <v>118000</v>
      </c>
      <c r="P143" s="1044">
        <v>0</v>
      </c>
      <c r="Q143" s="1044">
        <f t="shared" si="20"/>
        <v>118000</v>
      </c>
      <c r="R143" s="1044">
        <f t="shared" si="19"/>
        <v>23600</v>
      </c>
      <c r="S143" s="1063" t="s">
        <v>588</v>
      </c>
      <c r="T143" s="1046" t="s">
        <v>795</v>
      </c>
      <c r="U143" s="1045" t="s">
        <v>558</v>
      </c>
      <c r="V143" s="1078" t="s">
        <v>555</v>
      </c>
      <c r="W143" s="1052" t="s">
        <v>762</v>
      </c>
      <c r="X143" s="1050" t="s">
        <v>624</v>
      </c>
      <c r="Y143" s="1046" t="s">
        <v>563</v>
      </c>
      <c r="Z143" s="1046" t="s">
        <v>776</v>
      </c>
      <c r="AA143" s="1050" t="s">
        <v>535</v>
      </c>
      <c r="AC143" s="973"/>
    </row>
    <row r="144" spans="1:29" s="2" customFormat="1" ht="41.4" x14ac:dyDescent="0.25">
      <c r="A144" s="1054"/>
      <c r="B144" s="1051">
        <v>1</v>
      </c>
      <c r="C144" s="1051">
        <v>1</v>
      </c>
      <c r="D144" s="1051">
        <v>7</v>
      </c>
      <c r="E144" s="1051">
        <v>1</v>
      </c>
      <c r="F144" s="1051">
        <v>3</v>
      </c>
      <c r="G144" s="1051">
        <v>1</v>
      </c>
      <c r="H144" s="1051">
        <v>10</v>
      </c>
      <c r="I144" s="1087" t="s">
        <v>746</v>
      </c>
      <c r="J144" s="1075"/>
      <c r="K144" s="1061"/>
      <c r="L144" s="1076">
        <v>5</v>
      </c>
      <c r="M144" s="1070" t="s">
        <v>525</v>
      </c>
      <c r="N144" s="1077">
        <v>22600</v>
      </c>
      <c r="O144" s="1044">
        <f t="shared" si="21"/>
        <v>113000</v>
      </c>
      <c r="P144" s="1044">
        <v>0</v>
      </c>
      <c r="Q144" s="1044">
        <f t="shared" si="20"/>
        <v>113000</v>
      </c>
      <c r="R144" s="1044">
        <f t="shared" si="19"/>
        <v>22600</v>
      </c>
      <c r="S144" s="1045"/>
      <c r="T144" s="1046" t="s">
        <v>795</v>
      </c>
      <c r="U144" s="1045" t="s">
        <v>558</v>
      </c>
      <c r="V144" s="1078" t="s">
        <v>555</v>
      </c>
      <c r="W144" s="1052" t="s">
        <v>762</v>
      </c>
      <c r="X144" s="1050" t="s">
        <v>624</v>
      </c>
      <c r="Y144" s="1046" t="s">
        <v>563</v>
      </c>
      <c r="Z144" s="1046" t="s">
        <v>776</v>
      </c>
      <c r="AA144" s="1050" t="s">
        <v>535</v>
      </c>
      <c r="AC144" s="973"/>
    </row>
    <row r="145" spans="1:29" s="2" customFormat="1" ht="41.4" x14ac:dyDescent="0.25">
      <c r="A145" s="1054"/>
      <c r="B145" s="1084">
        <v>1</v>
      </c>
      <c r="C145" s="1084">
        <v>1</v>
      </c>
      <c r="D145" s="1084">
        <v>7</v>
      </c>
      <c r="E145" s="1085">
        <v>1</v>
      </c>
      <c r="F145" s="1085">
        <v>3</v>
      </c>
      <c r="G145" s="1085">
        <v>1</v>
      </c>
      <c r="H145" s="1086">
        <v>3</v>
      </c>
      <c r="I145" s="1087" t="s">
        <v>775</v>
      </c>
      <c r="J145" s="1075"/>
      <c r="K145" s="1061"/>
      <c r="L145" s="1076">
        <v>5</v>
      </c>
      <c r="M145" s="1070" t="s">
        <v>524</v>
      </c>
      <c r="N145" s="1077">
        <v>29500</v>
      </c>
      <c r="O145" s="1044">
        <f t="shared" si="21"/>
        <v>147500</v>
      </c>
      <c r="P145" s="1044">
        <v>0</v>
      </c>
      <c r="Q145" s="1044">
        <f t="shared" si="20"/>
        <v>147500</v>
      </c>
      <c r="R145" s="1044">
        <f t="shared" si="19"/>
        <v>29500</v>
      </c>
      <c r="S145" s="1045"/>
      <c r="T145" s="1046" t="s">
        <v>795</v>
      </c>
      <c r="U145" s="1045" t="s">
        <v>558</v>
      </c>
      <c r="V145" s="1078" t="s">
        <v>555</v>
      </c>
      <c r="W145" s="1052" t="s">
        <v>762</v>
      </c>
      <c r="X145" s="1050" t="s">
        <v>624</v>
      </c>
      <c r="Y145" s="1046" t="s">
        <v>563</v>
      </c>
      <c r="Z145" s="1046" t="s">
        <v>776</v>
      </c>
      <c r="AA145" s="1050" t="s">
        <v>535</v>
      </c>
      <c r="AC145" s="973"/>
    </row>
    <row r="146" spans="1:29" s="2" customFormat="1" ht="41.4" x14ac:dyDescent="0.25">
      <c r="A146" s="1054"/>
      <c r="B146" s="1038">
        <v>1</v>
      </c>
      <c r="C146" s="1038">
        <v>1</v>
      </c>
      <c r="D146" s="1038">
        <v>7</v>
      </c>
      <c r="E146" s="1038">
        <v>1</v>
      </c>
      <c r="F146" s="1038">
        <v>3</v>
      </c>
      <c r="G146" s="1038">
        <v>1</v>
      </c>
      <c r="H146" s="1038">
        <v>6</v>
      </c>
      <c r="I146" s="1087" t="s">
        <v>3</v>
      </c>
      <c r="J146" s="1075"/>
      <c r="K146" s="1061"/>
      <c r="L146" s="1076">
        <v>20</v>
      </c>
      <c r="M146" s="1070" t="s">
        <v>525</v>
      </c>
      <c r="N146" s="1077">
        <v>6000</v>
      </c>
      <c r="O146" s="1044">
        <f t="shared" si="21"/>
        <v>120000</v>
      </c>
      <c r="P146" s="1044">
        <v>0</v>
      </c>
      <c r="Q146" s="1044">
        <f t="shared" si="20"/>
        <v>120000</v>
      </c>
      <c r="R146" s="1044">
        <f t="shared" si="19"/>
        <v>6000</v>
      </c>
      <c r="S146" s="1045"/>
      <c r="T146" s="1046" t="s">
        <v>795</v>
      </c>
      <c r="U146" s="1045" t="s">
        <v>558</v>
      </c>
      <c r="V146" s="1078" t="s">
        <v>555</v>
      </c>
      <c r="W146" s="1052" t="s">
        <v>762</v>
      </c>
      <c r="X146" s="1050" t="s">
        <v>624</v>
      </c>
      <c r="Y146" s="1046" t="s">
        <v>563</v>
      </c>
      <c r="Z146" s="1046" t="s">
        <v>776</v>
      </c>
      <c r="AA146" s="1050" t="s">
        <v>535</v>
      </c>
      <c r="AC146" s="973"/>
    </row>
    <row r="147" spans="1:29" s="2" customFormat="1" ht="55.2" x14ac:dyDescent="0.25">
      <c r="A147" s="1054"/>
      <c r="B147" s="1051">
        <v>1</v>
      </c>
      <c r="C147" s="1051">
        <v>1</v>
      </c>
      <c r="D147" s="1051">
        <v>7</v>
      </c>
      <c r="E147" s="1051">
        <v>1</v>
      </c>
      <c r="F147" s="1051">
        <v>3</v>
      </c>
      <c r="G147" s="1051">
        <v>1</v>
      </c>
      <c r="H147" s="1051">
        <v>13</v>
      </c>
      <c r="I147" s="1087" t="s">
        <v>592</v>
      </c>
      <c r="J147" s="1080"/>
      <c r="K147" s="1061"/>
      <c r="L147" s="1076">
        <v>2</v>
      </c>
      <c r="M147" s="1070" t="s">
        <v>531</v>
      </c>
      <c r="N147" s="1077">
        <v>41300</v>
      </c>
      <c r="O147" s="1044">
        <f t="shared" si="21"/>
        <v>82600</v>
      </c>
      <c r="P147" s="1044">
        <v>0</v>
      </c>
      <c r="Q147" s="1044">
        <f t="shared" si="20"/>
        <v>82600</v>
      </c>
      <c r="R147" s="1044">
        <f>Q147/L147</f>
        <v>41300</v>
      </c>
      <c r="S147" s="1045" t="s">
        <v>543</v>
      </c>
      <c r="T147" s="1046" t="s">
        <v>794</v>
      </c>
      <c r="U147" s="1045" t="s">
        <v>556</v>
      </c>
      <c r="V147" s="1078" t="s">
        <v>555</v>
      </c>
      <c r="W147" s="1052" t="s">
        <v>762</v>
      </c>
      <c r="X147" s="1050" t="s">
        <v>624</v>
      </c>
      <c r="Y147" s="1046" t="s">
        <v>563</v>
      </c>
      <c r="Z147" s="1046" t="s">
        <v>769</v>
      </c>
      <c r="AA147" s="1050" t="s">
        <v>541</v>
      </c>
      <c r="AC147" s="973"/>
    </row>
    <row r="148" spans="1:29" s="2" customFormat="1" ht="55.2" x14ac:dyDescent="0.25">
      <c r="A148" s="1054"/>
      <c r="B148" s="1051">
        <v>1</v>
      </c>
      <c r="C148" s="1051">
        <v>1</v>
      </c>
      <c r="D148" s="1051">
        <v>7</v>
      </c>
      <c r="E148" s="1037">
        <v>1</v>
      </c>
      <c r="F148" s="1037">
        <v>3</v>
      </c>
      <c r="G148" s="1037">
        <v>1</v>
      </c>
      <c r="H148" s="1038">
        <v>13</v>
      </c>
      <c r="I148" s="1087" t="s">
        <v>569</v>
      </c>
      <c r="J148" s="1080"/>
      <c r="K148" s="1061"/>
      <c r="L148" s="1076">
        <v>4</v>
      </c>
      <c r="M148" s="1070" t="s">
        <v>531</v>
      </c>
      <c r="N148" s="1077">
        <v>23600</v>
      </c>
      <c r="O148" s="1044">
        <f t="shared" si="21"/>
        <v>94400</v>
      </c>
      <c r="P148" s="1044">
        <v>0</v>
      </c>
      <c r="Q148" s="1044">
        <f t="shared" si="20"/>
        <v>94400</v>
      </c>
      <c r="R148" s="1044">
        <f>Q148/L148</f>
        <v>23600</v>
      </c>
      <c r="S148" s="1045" t="s">
        <v>543</v>
      </c>
      <c r="T148" s="1046" t="s">
        <v>794</v>
      </c>
      <c r="U148" s="1045" t="s">
        <v>556</v>
      </c>
      <c r="V148" s="1078" t="s">
        <v>555</v>
      </c>
      <c r="W148" s="1052" t="s">
        <v>762</v>
      </c>
      <c r="X148" s="1050" t="s">
        <v>624</v>
      </c>
      <c r="Y148" s="1046" t="s">
        <v>563</v>
      </c>
      <c r="Z148" s="1046" t="s">
        <v>769</v>
      </c>
      <c r="AA148" s="1050" t="s">
        <v>541</v>
      </c>
      <c r="AC148" s="973"/>
    </row>
    <row r="149" spans="1:29" s="2" customFormat="1" ht="55.2" x14ac:dyDescent="0.25">
      <c r="A149" s="1054"/>
      <c r="B149" s="1038">
        <v>1</v>
      </c>
      <c r="C149" s="1038">
        <v>1</v>
      </c>
      <c r="D149" s="1038">
        <v>7</v>
      </c>
      <c r="E149" s="1038">
        <v>1</v>
      </c>
      <c r="F149" s="1038">
        <v>3</v>
      </c>
      <c r="G149" s="1038">
        <v>1</v>
      </c>
      <c r="H149" s="1038">
        <v>6</v>
      </c>
      <c r="I149" s="1087" t="s">
        <v>3</v>
      </c>
      <c r="J149" s="1080"/>
      <c r="K149" s="1061"/>
      <c r="L149" s="1076">
        <v>12</v>
      </c>
      <c r="M149" s="1070" t="s">
        <v>525</v>
      </c>
      <c r="N149" s="1077">
        <v>6000</v>
      </c>
      <c r="O149" s="1044">
        <f t="shared" si="21"/>
        <v>72000</v>
      </c>
      <c r="P149" s="1044">
        <v>0</v>
      </c>
      <c r="Q149" s="1044">
        <f t="shared" si="20"/>
        <v>72000</v>
      </c>
      <c r="R149" s="1044">
        <f>Q149/L149</f>
        <v>6000</v>
      </c>
      <c r="S149" s="1045" t="s">
        <v>543</v>
      </c>
      <c r="T149" s="1046" t="s">
        <v>794</v>
      </c>
      <c r="U149" s="1045" t="s">
        <v>556</v>
      </c>
      <c r="V149" s="1078" t="s">
        <v>555</v>
      </c>
      <c r="W149" s="1052" t="s">
        <v>762</v>
      </c>
      <c r="X149" s="1050" t="s">
        <v>624</v>
      </c>
      <c r="Y149" s="1046" t="s">
        <v>563</v>
      </c>
      <c r="Z149" s="1046" t="s">
        <v>769</v>
      </c>
      <c r="AA149" s="1050" t="s">
        <v>541</v>
      </c>
      <c r="AC149" s="973"/>
    </row>
    <row r="150" spans="1:29" s="2" customFormat="1" ht="55.2" x14ac:dyDescent="0.25">
      <c r="A150" s="1054"/>
      <c r="B150" s="1038">
        <v>1</v>
      </c>
      <c r="C150" s="1038">
        <v>1</v>
      </c>
      <c r="D150" s="1038">
        <v>7</v>
      </c>
      <c r="E150" s="1038">
        <v>1</v>
      </c>
      <c r="F150" s="1038">
        <v>3</v>
      </c>
      <c r="G150" s="1038">
        <v>1</v>
      </c>
      <c r="H150" s="1038">
        <v>6</v>
      </c>
      <c r="I150" s="1087" t="s">
        <v>649</v>
      </c>
      <c r="J150" s="1080"/>
      <c r="K150" s="1061"/>
      <c r="L150" s="1076">
        <v>11</v>
      </c>
      <c r="M150" s="1070" t="s">
        <v>525</v>
      </c>
      <c r="N150" s="1077">
        <v>3600</v>
      </c>
      <c r="O150" s="1044">
        <f t="shared" si="21"/>
        <v>39600</v>
      </c>
      <c r="P150" s="1044">
        <v>0</v>
      </c>
      <c r="Q150" s="1044">
        <f t="shared" si="20"/>
        <v>39600</v>
      </c>
      <c r="R150" s="1044">
        <f>Q150/L150</f>
        <v>3600</v>
      </c>
      <c r="S150" s="1045" t="s">
        <v>543</v>
      </c>
      <c r="T150" s="1046" t="s">
        <v>794</v>
      </c>
      <c r="U150" s="1045" t="s">
        <v>556</v>
      </c>
      <c r="V150" s="1078" t="s">
        <v>555</v>
      </c>
      <c r="W150" s="1052" t="s">
        <v>762</v>
      </c>
      <c r="X150" s="1050" t="s">
        <v>624</v>
      </c>
      <c r="Y150" s="1046" t="s">
        <v>563</v>
      </c>
      <c r="Z150" s="1046" t="s">
        <v>769</v>
      </c>
      <c r="AA150" s="1050" t="s">
        <v>541</v>
      </c>
      <c r="AC150" s="973"/>
    </row>
    <row r="151" spans="1:29" s="2" customFormat="1" ht="55.2" x14ac:dyDescent="0.25">
      <c r="A151" s="1054"/>
      <c r="B151" s="1038">
        <v>1</v>
      </c>
      <c r="C151" s="1038">
        <v>1</v>
      </c>
      <c r="D151" s="1038">
        <v>7</v>
      </c>
      <c r="E151" s="1038">
        <v>1</v>
      </c>
      <c r="F151" s="1038">
        <v>3</v>
      </c>
      <c r="G151" s="1038">
        <v>1</v>
      </c>
      <c r="H151" s="1038">
        <v>6</v>
      </c>
      <c r="I151" s="1087" t="s">
        <v>765</v>
      </c>
      <c r="J151" s="1080"/>
      <c r="K151" s="1061"/>
      <c r="L151" s="1076">
        <v>10</v>
      </c>
      <c r="M151" s="1070" t="s">
        <v>525</v>
      </c>
      <c r="N151" s="1077">
        <v>10400</v>
      </c>
      <c r="O151" s="1044">
        <f t="shared" si="21"/>
        <v>104000</v>
      </c>
      <c r="P151" s="1044">
        <v>0</v>
      </c>
      <c r="Q151" s="1044">
        <f t="shared" si="20"/>
        <v>104000</v>
      </c>
      <c r="R151" s="1044">
        <f>Q151/L151</f>
        <v>10400</v>
      </c>
      <c r="S151" s="1045" t="s">
        <v>543</v>
      </c>
      <c r="T151" s="1046" t="s">
        <v>794</v>
      </c>
      <c r="U151" s="1045" t="s">
        <v>556</v>
      </c>
      <c r="V151" s="1078" t="s">
        <v>555</v>
      </c>
      <c r="W151" s="1052" t="s">
        <v>762</v>
      </c>
      <c r="X151" s="1050" t="s">
        <v>624</v>
      </c>
      <c r="Y151" s="1046" t="s">
        <v>563</v>
      </c>
      <c r="Z151" s="1046" t="s">
        <v>769</v>
      </c>
      <c r="AA151" s="1050" t="s">
        <v>541</v>
      </c>
      <c r="AC151" s="973"/>
    </row>
    <row r="152" spans="1:29" s="2" customFormat="1" ht="55.2" x14ac:dyDescent="0.25">
      <c r="A152" s="1054"/>
      <c r="B152" s="1036">
        <v>1</v>
      </c>
      <c r="C152" s="1036">
        <v>1</v>
      </c>
      <c r="D152" s="1036">
        <v>7</v>
      </c>
      <c r="E152" s="1037">
        <v>1</v>
      </c>
      <c r="F152" s="1037">
        <v>3</v>
      </c>
      <c r="G152" s="1037">
        <v>1</v>
      </c>
      <c r="H152" s="1038">
        <v>3</v>
      </c>
      <c r="I152" s="1088" t="s">
        <v>747</v>
      </c>
      <c r="J152" s="1075"/>
      <c r="K152" s="1061"/>
      <c r="L152" s="1076">
        <v>3</v>
      </c>
      <c r="M152" s="1070" t="s">
        <v>524</v>
      </c>
      <c r="N152" s="1077">
        <v>29500</v>
      </c>
      <c r="O152" s="1044">
        <f t="shared" si="21"/>
        <v>88500</v>
      </c>
      <c r="P152" s="1044">
        <v>0</v>
      </c>
      <c r="Q152" s="1044">
        <f t="shared" si="20"/>
        <v>88500</v>
      </c>
      <c r="R152" s="1044">
        <f t="shared" ref="R152:R190" si="22">Q152/L152</f>
        <v>29500</v>
      </c>
      <c r="S152" s="1063" t="s">
        <v>591</v>
      </c>
      <c r="T152" s="1046" t="s">
        <v>779</v>
      </c>
      <c r="U152" s="1045" t="s">
        <v>556</v>
      </c>
      <c r="V152" s="1078" t="s">
        <v>555</v>
      </c>
      <c r="W152" s="1052" t="s">
        <v>778</v>
      </c>
      <c r="X152" s="1050" t="s">
        <v>624</v>
      </c>
      <c r="Y152" s="1046" t="s">
        <v>563</v>
      </c>
      <c r="Z152" s="1046" t="s">
        <v>798</v>
      </c>
      <c r="AA152" s="1050" t="s">
        <v>535</v>
      </c>
      <c r="AC152" s="973"/>
    </row>
    <row r="153" spans="1:29" s="2" customFormat="1" ht="55.2" x14ac:dyDescent="0.25">
      <c r="A153" s="1054"/>
      <c r="B153" s="1038">
        <v>1</v>
      </c>
      <c r="C153" s="1038">
        <v>1</v>
      </c>
      <c r="D153" s="1038">
        <v>7</v>
      </c>
      <c r="E153" s="1038">
        <v>1</v>
      </c>
      <c r="F153" s="1038">
        <v>3</v>
      </c>
      <c r="G153" s="1038">
        <v>1</v>
      </c>
      <c r="H153" s="1038">
        <v>6</v>
      </c>
      <c r="I153" s="1087" t="s">
        <v>3</v>
      </c>
      <c r="J153" s="1075"/>
      <c r="K153" s="1061"/>
      <c r="L153" s="1076">
        <v>25</v>
      </c>
      <c r="M153" s="1070" t="s">
        <v>525</v>
      </c>
      <c r="N153" s="1077">
        <v>6000</v>
      </c>
      <c r="O153" s="1044">
        <f t="shared" si="21"/>
        <v>150000</v>
      </c>
      <c r="P153" s="1044">
        <v>0</v>
      </c>
      <c r="Q153" s="1044">
        <f t="shared" si="20"/>
        <v>150000</v>
      </c>
      <c r="R153" s="1044">
        <f t="shared" si="22"/>
        <v>6000</v>
      </c>
      <c r="S153" s="1063" t="s">
        <v>591</v>
      </c>
      <c r="T153" s="1046" t="s">
        <v>779</v>
      </c>
      <c r="U153" s="1045" t="s">
        <v>556</v>
      </c>
      <c r="V153" s="1078" t="s">
        <v>555</v>
      </c>
      <c r="W153" s="1052" t="s">
        <v>778</v>
      </c>
      <c r="X153" s="1050" t="s">
        <v>624</v>
      </c>
      <c r="Y153" s="1046" t="s">
        <v>563</v>
      </c>
      <c r="Z153" s="1046" t="s">
        <v>798</v>
      </c>
      <c r="AA153" s="1050" t="s">
        <v>535</v>
      </c>
      <c r="AC153" s="973"/>
    </row>
    <row r="154" spans="1:29" s="2" customFormat="1" ht="55.2" x14ac:dyDescent="0.25">
      <c r="A154" s="1054"/>
      <c r="B154" s="1038">
        <v>1</v>
      </c>
      <c r="C154" s="1038">
        <v>1</v>
      </c>
      <c r="D154" s="1038">
        <v>7</v>
      </c>
      <c r="E154" s="1038">
        <v>1</v>
      </c>
      <c r="F154" s="1038">
        <v>3</v>
      </c>
      <c r="G154" s="1038">
        <v>1</v>
      </c>
      <c r="H154" s="1038">
        <v>8</v>
      </c>
      <c r="I154" s="1089" t="s">
        <v>74</v>
      </c>
      <c r="J154" s="1075"/>
      <c r="K154" s="1061"/>
      <c r="L154" s="1076">
        <v>1</v>
      </c>
      <c r="M154" s="1070" t="s">
        <v>525</v>
      </c>
      <c r="N154" s="1077">
        <v>21200</v>
      </c>
      <c r="O154" s="1044">
        <f t="shared" si="21"/>
        <v>21200</v>
      </c>
      <c r="P154" s="1044">
        <v>0</v>
      </c>
      <c r="Q154" s="1044">
        <f t="shared" si="20"/>
        <v>21200</v>
      </c>
      <c r="R154" s="1044">
        <f t="shared" si="22"/>
        <v>21200</v>
      </c>
      <c r="S154" s="1063" t="s">
        <v>586</v>
      </c>
      <c r="T154" s="1046" t="s">
        <v>799</v>
      </c>
      <c r="U154" s="1045" t="s">
        <v>556</v>
      </c>
      <c r="V154" s="1078" t="s">
        <v>555</v>
      </c>
      <c r="W154" s="1052" t="s">
        <v>778</v>
      </c>
      <c r="X154" s="1050" t="s">
        <v>624</v>
      </c>
      <c r="Y154" s="1046" t="s">
        <v>563</v>
      </c>
      <c r="Z154" s="1046" t="s">
        <v>800</v>
      </c>
      <c r="AA154" s="1050" t="s">
        <v>540</v>
      </c>
      <c r="AC154" s="973"/>
    </row>
    <row r="155" spans="1:29" s="2" customFormat="1" ht="55.2" x14ac:dyDescent="0.25">
      <c r="A155" s="1054"/>
      <c r="B155" s="1051">
        <v>1</v>
      </c>
      <c r="C155" s="1051">
        <v>1</v>
      </c>
      <c r="D155" s="1051">
        <v>7</v>
      </c>
      <c r="E155" s="1037">
        <v>1</v>
      </c>
      <c r="F155" s="1037">
        <v>3</v>
      </c>
      <c r="G155" s="1037">
        <v>1</v>
      </c>
      <c r="H155" s="1038">
        <v>13</v>
      </c>
      <c r="I155" s="1087" t="s">
        <v>569</v>
      </c>
      <c r="J155" s="1075"/>
      <c r="K155" s="1061"/>
      <c r="L155" s="1076">
        <v>2</v>
      </c>
      <c r="M155" s="1070" t="s">
        <v>531</v>
      </c>
      <c r="N155" s="1077">
        <v>23600</v>
      </c>
      <c r="O155" s="1044">
        <f t="shared" si="21"/>
        <v>47200</v>
      </c>
      <c r="P155" s="1044">
        <v>0</v>
      </c>
      <c r="Q155" s="1044">
        <f t="shared" si="20"/>
        <v>47200</v>
      </c>
      <c r="R155" s="1044">
        <f t="shared" si="22"/>
        <v>23600</v>
      </c>
      <c r="S155" s="1063" t="s">
        <v>586</v>
      </c>
      <c r="T155" s="1046" t="s">
        <v>799</v>
      </c>
      <c r="U155" s="1045" t="s">
        <v>556</v>
      </c>
      <c r="V155" s="1078" t="s">
        <v>555</v>
      </c>
      <c r="W155" s="1052" t="s">
        <v>778</v>
      </c>
      <c r="X155" s="1050" t="s">
        <v>624</v>
      </c>
      <c r="Y155" s="1046" t="s">
        <v>563</v>
      </c>
      <c r="Z155" s="1046" t="s">
        <v>800</v>
      </c>
      <c r="AA155" s="1050" t="s">
        <v>540</v>
      </c>
      <c r="AC155" s="973"/>
    </row>
    <row r="156" spans="1:29" s="2" customFormat="1" ht="55.2" x14ac:dyDescent="0.25">
      <c r="A156" s="1054"/>
      <c r="B156" s="1051">
        <v>1</v>
      </c>
      <c r="C156" s="1051">
        <v>1</v>
      </c>
      <c r="D156" s="1051">
        <v>7</v>
      </c>
      <c r="E156" s="1051">
        <v>1</v>
      </c>
      <c r="F156" s="1051">
        <v>3</v>
      </c>
      <c r="G156" s="1051">
        <v>1</v>
      </c>
      <c r="H156" s="1051">
        <v>13</v>
      </c>
      <c r="I156" s="1087" t="s">
        <v>592</v>
      </c>
      <c r="J156" s="1075"/>
      <c r="K156" s="1061"/>
      <c r="L156" s="1076">
        <v>4</v>
      </c>
      <c r="M156" s="1070" t="s">
        <v>531</v>
      </c>
      <c r="N156" s="1077">
        <v>41300</v>
      </c>
      <c r="O156" s="1044">
        <f t="shared" si="21"/>
        <v>165200</v>
      </c>
      <c r="P156" s="1044">
        <v>0</v>
      </c>
      <c r="Q156" s="1044">
        <f t="shared" si="20"/>
        <v>165200</v>
      </c>
      <c r="R156" s="1044">
        <f t="shared" si="22"/>
        <v>41300</v>
      </c>
      <c r="S156" s="1063" t="s">
        <v>586</v>
      </c>
      <c r="T156" s="1046" t="s">
        <v>799</v>
      </c>
      <c r="U156" s="1045" t="s">
        <v>556</v>
      </c>
      <c r="V156" s="1078" t="s">
        <v>555</v>
      </c>
      <c r="W156" s="1052" t="s">
        <v>778</v>
      </c>
      <c r="X156" s="1050" t="s">
        <v>624</v>
      </c>
      <c r="Y156" s="1046" t="s">
        <v>563</v>
      </c>
      <c r="Z156" s="1046" t="s">
        <v>800</v>
      </c>
      <c r="AA156" s="1050" t="s">
        <v>540</v>
      </c>
      <c r="AC156" s="973"/>
    </row>
    <row r="157" spans="1:29" s="2" customFormat="1" ht="55.2" x14ac:dyDescent="0.25">
      <c r="A157" s="1054"/>
      <c r="B157" s="1036">
        <v>1</v>
      </c>
      <c r="C157" s="1036">
        <v>1</v>
      </c>
      <c r="D157" s="1036">
        <v>7</v>
      </c>
      <c r="E157" s="1037">
        <v>1</v>
      </c>
      <c r="F157" s="1037">
        <v>3</v>
      </c>
      <c r="G157" s="1037">
        <v>1</v>
      </c>
      <c r="H157" s="1037">
        <v>12</v>
      </c>
      <c r="I157" s="1087" t="s">
        <v>587</v>
      </c>
      <c r="J157" s="1075"/>
      <c r="K157" s="1061"/>
      <c r="L157" s="1076">
        <v>1</v>
      </c>
      <c r="M157" s="1070" t="s">
        <v>525</v>
      </c>
      <c r="N157" s="1077">
        <v>82900</v>
      </c>
      <c r="O157" s="1044">
        <f t="shared" si="21"/>
        <v>82900</v>
      </c>
      <c r="P157" s="1044">
        <v>0</v>
      </c>
      <c r="Q157" s="1044">
        <f t="shared" si="20"/>
        <v>82900</v>
      </c>
      <c r="R157" s="1044">
        <f t="shared" si="22"/>
        <v>82900</v>
      </c>
      <c r="S157" s="1063" t="s">
        <v>586</v>
      </c>
      <c r="T157" s="1046" t="s">
        <v>799</v>
      </c>
      <c r="U157" s="1045" t="s">
        <v>556</v>
      </c>
      <c r="V157" s="1078" t="s">
        <v>555</v>
      </c>
      <c r="W157" s="1052" t="s">
        <v>778</v>
      </c>
      <c r="X157" s="1050" t="s">
        <v>624</v>
      </c>
      <c r="Y157" s="1046" t="s">
        <v>563</v>
      </c>
      <c r="Z157" s="1046" t="s">
        <v>800</v>
      </c>
      <c r="AA157" s="1050" t="s">
        <v>540</v>
      </c>
      <c r="AC157" s="973"/>
    </row>
    <row r="158" spans="1:29" s="2" customFormat="1" ht="55.2" x14ac:dyDescent="0.25">
      <c r="A158" s="1054"/>
      <c r="B158" s="1036">
        <v>1</v>
      </c>
      <c r="C158" s="1036">
        <v>1</v>
      </c>
      <c r="D158" s="1036">
        <v>7</v>
      </c>
      <c r="E158" s="1037">
        <v>1</v>
      </c>
      <c r="F158" s="1037">
        <v>3</v>
      </c>
      <c r="G158" s="1037">
        <v>1</v>
      </c>
      <c r="H158" s="1037">
        <v>12</v>
      </c>
      <c r="I158" s="1087" t="s">
        <v>782</v>
      </c>
      <c r="J158" s="1075"/>
      <c r="K158" s="1061"/>
      <c r="L158" s="1076">
        <v>1</v>
      </c>
      <c r="M158" s="1070" t="s">
        <v>525</v>
      </c>
      <c r="N158" s="1077">
        <v>29500</v>
      </c>
      <c r="O158" s="1044">
        <f t="shared" si="21"/>
        <v>29500</v>
      </c>
      <c r="P158" s="1044">
        <v>0</v>
      </c>
      <c r="Q158" s="1044">
        <f t="shared" si="20"/>
        <v>29500</v>
      </c>
      <c r="R158" s="1044">
        <f t="shared" si="22"/>
        <v>29500</v>
      </c>
      <c r="S158" s="1063" t="s">
        <v>586</v>
      </c>
      <c r="T158" s="1046" t="s">
        <v>799</v>
      </c>
      <c r="U158" s="1045" t="s">
        <v>556</v>
      </c>
      <c r="V158" s="1078" t="s">
        <v>555</v>
      </c>
      <c r="W158" s="1052" t="s">
        <v>778</v>
      </c>
      <c r="X158" s="1050" t="s">
        <v>624</v>
      </c>
      <c r="Y158" s="1046" t="s">
        <v>563</v>
      </c>
      <c r="Z158" s="1046" t="s">
        <v>800</v>
      </c>
      <c r="AA158" s="1050" t="s">
        <v>540</v>
      </c>
      <c r="AC158" s="973"/>
    </row>
    <row r="159" spans="1:29" s="2" customFormat="1" ht="55.2" x14ac:dyDescent="0.25">
      <c r="A159" s="1054"/>
      <c r="B159" s="1038">
        <v>1</v>
      </c>
      <c r="C159" s="1038">
        <v>1</v>
      </c>
      <c r="D159" s="1038">
        <v>7</v>
      </c>
      <c r="E159" s="1038">
        <v>1</v>
      </c>
      <c r="F159" s="1038">
        <v>3</v>
      </c>
      <c r="G159" s="1038">
        <v>1</v>
      </c>
      <c r="H159" s="1038">
        <v>6</v>
      </c>
      <c r="I159" s="1087" t="s">
        <v>783</v>
      </c>
      <c r="J159" s="1075"/>
      <c r="K159" s="1061"/>
      <c r="L159" s="1076">
        <v>10</v>
      </c>
      <c r="M159" s="1070" t="s">
        <v>525</v>
      </c>
      <c r="N159" s="1077">
        <v>17700</v>
      </c>
      <c r="O159" s="1044">
        <f t="shared" si="21"/>
        <v>177000</v>
      </c>
      <c r="P159" s="1044">
        <v>0</v>
      </c>
      <c r="Q159" s="1044">
        <f t="shared" si="20"/>
        <v>177000</v>
      </c>
      <c r="R159" s="1044">
        <f t="shared" si="22"/>
        <v>17700</v>
      </c>
      <c r="S159" s="1063" t="s">
        <v>586</v>
      </c>
      <c r="T159" s="1046" t="s">
        <v>799</v>
      </c>
      <c r="U159" s="1045" t="s">
        <v>556</v>
      </c>
      <c r="V159" s="1078" t="s">
        <v>555</v>
      </c>
      <c r="W159" s="1052" t="s">
        <v>778</v>
      </c>
      <c r="X159" s="1050" t="s">
        <v>624</v>
      </c>
      <c r="Y159" s="1046" t="s">
        <v>563</v>
      </c>
      <c r="Z159" s="1046" t="s">
        <v>800</v>
      </c>
      <c r="AA159" s="1050" t="s">
        <v>540</v>
      </c>
      <c r="AC159" s="973"/>
    </row>
    <row r="160" spans="1:29" s="2" customFormat="1" ht="55.2" x14ac:dyDescent="0.25">
      <c r="A160" s="1054"/>
      <c r="B160" s="1038">
        <v>1</v>
      </c>
      <c r="C160" s="1038">
        <v>1</v>
      </c>
      <c r="D160" s="1038">
        <v>7</v>
      </c>
      <c r="E160" s="1038">
        <v>1</v>
      </c>
      <c r="F160" s="1038">
        <v>3</v>
      </c>
      <c r="G160" s="1038">
        <v>1</v>
      </c>
      <c r="H160" s="1038">
        <v>6</v>
      </c>
      <c r="I160" s="1090" t="s">
        <v>3</v>
      </c>
      <c r="J160" s="1075"/>
      <c r="K160" s="1061"/>
      <c r="L160" s="1076">
        <v>30</v>
      </c>
      <c r="M160" s="1070" t="s">
        <v>525</v>
      </c>
      <c r="N160" s="1077">
        <v>6000</v>
      </c>
      <c r="O160" s="1044">
        <f t="shared" si="21"/>
        <v>180000</v>
      </c>
      <c r="P160" s="1044">
        <v>0</v>
      </c>
      <c r="Q160" s="1044">
        <f t="shared" si="20"/>
        <v>180000</v>
      </c>
      <c r="R160" s="1044">
        <f t="shared" si="22"/>
        <v>6000</v>
      </c>
      <c r="S160" s="1063" t="s">
        <v>586</v>
      </c>
      <c r="T160" s="1046" t="s">
        <v>799</v>
      </c>
      <c r="U160" s="1045" t="s">
        <v>556</v>
      </c>
      <c r="V160" s="1078" t="s">
        <v>555</v>
      </c>
      <c r="W160" s="1052" t="s">
        <v>778</v>
      </c>
      <c r="X160" s="1050" t="s">
        <v>624</v>
      </c>
      <c r="Y160" s="1046" t="s">
        <v>563</v>
      </c>
      <c r="Z160" s="1046" t="s">
        <v>800</v>
      </c>
      <c r="AA160" s="1050" t="s">
        <v>540</v>
      </c>
      <c r="AC160" s="973"/>
    </row>
    <row r="161" spans="1:29" s="2" customFormat="1" ht="55.2" x14ac:dyDescent="0.25">
      <c r="A161" s="1054"/>
      <c r="B161" s="1051">
        <v>1</v>
      </c>
      <c r="C161" s="1051">
        <v>1</v>
      </c>
      <c r="D161" s="1051">
        <v>7</v>
      </c>
      <c r="E161" s="1051">
        <v>1</v>
      </c>
      <c r="F161" s="1051">
        <v>3</v>
      </c>
      <c r="G161" s="1051">
        <v>1</v>
      </c>
      <c r="H161" s="1051">
        <v>10</v>
      </c>
      <c r="I161" s="1090" t="s">
        <v>784</v>
      </c>
      <c r="J161" s="1075"/>
      <c r="K161" s="1061"/>
      <c r="L161" s="1076">
        <v>1</v>
      </c>
      <c r="M161" s="1070" t="s">
        <v>525</v>
      </c>
      <c r="N161" s="1077">
        <v>28900</v>
      </c>
      <c r="O161" s="1044">
        <f t="shared" si="21"/>
        <v>28900</v>
      </c>
      <c r="P161" s="1044">
        <v>0</v>
      </c>
      <c r="Q161" s="1044">
        <f t="shared" si="20"/>
        <v>28900</v>
      </c>
      <c r="R161" s="1044">
        <f t="shared" si="22"/>
        <v>28900</v>
      </c>
      <c r="S161" s="1063" t="s">
        <v>586</v>
      </c>
      <c r="T161" s="1046" t="s">
        <v>799</v>
      </c>
      <c r="U161" s="1045" t="s">
        <v>556</v>
      </c>
      <c r="V161" s="1078" t="s">
        <v>555</v>
      </c>
      <c r="W161" s="1052" t="s">
        <v>778</v>
      </c>
      <c r="X161" s="1050" t="s">
        <v>624</v>
      </c>
      <c r="Y161" s="1046" t="s">
        <v>563</v>
      </c>
      <c r="Z161" s="1046" t="s">
        <v>800</v>
      </c>
      <c r="AA161" s="1050" t="s">
        <v>540</v>
      </c>
      <c r="AC161" s="973"/>
    </row>
    <row r="162" spans="1:29" s="2" customFormat="1" ht="41.4" x14ac:dyDescent="0.25">
      <c r="A162" s="1054"/>
      <c r="B162" s="1051">
        <v>1</v>
      </c>
      <c r="C162" s="1051">
        <v>1</v>
      </c>
      <c r="D162" s="1051">
        <v>7</v>
      </c>
      <c r="E162" s="1051">
        <v>1</v>
      </c>
      <c r="F162" s="1051">
        <v>3</v>
      </c>
      <c r="G162" s="1051">
        <v>1</v>
      </c>
      <c r="H162" s="1051">
        <v>13</v>
      </c>
      <c r="I162" s="1087" t="s">
        <v>592</v>
      </c>
      <c r="J162" s="1075"/>
      <c r="K162" s="1061"/>
      <c r="L162" s="1076">
        <v>5</v>
      </c>
      <c r="M162" s="1070" t="s">
        <v>531</v>
      </c>
      <c r="N162" s="1077">
        <v>41300</v>
      </c>
      <c r="O162" s="1044">
        <f t="shared" si="21"/>
        <v>206500</v>
      </c>
      <c r="P162" s="1044">
        <v>0</v>
      </c>
      <c r="Q162" s="1044">
        <f t="shared" si="20"/>
        <v>206500</v>
      </c>
      <c r="R162" s="1044">
        <f t="shared" si="22"/>
        <v>41300</v>
      </c>
      <c r="S162" s="1045"/>
      <c r="T162" s="1046" t="s">
        <v>801</v>
      </c>
      <c r="U162" s="1045" t="s">
        <v>556</v>
      </c>
      <c r="V162" s="1078" t="s">
        <v>555</v>
      </c>
      <c r="W162" s="1052" t="s">
        <v>802</v>
      </c>
      <c r="X162" s="1050" t="s">
        <v>624</v>
      </c>
      <c r="Y162" s="1046" t="s">
        <v>563</v>
      </c>
      <c r="Z162" s="1046" t="s">
        <v>803</v>
      </c>
      <c r="AA162" s="1050" t="s">
        <v>535</v>
      </c>
      <c r="AC162" s="973"/>
    </row>
    <row r="163" spans="1:29" s="2" customFormat="1" ht="41.4" x14ac:dyDescent="0.25">
      <c r="A163" s="1054"/>
      <c r="B163" s="1051">
        <v>1</v>
      </c>
      <c r="C163" s="1051">
        <v>1</v>
      </c>
      <c r="D163" s="1051">
        <v>7</v>
      </c>
      <c r="E163" s="1051">
        <v>1</v>
      </c>
      <c r="F163" s="1051">
        <v>3</v>
      </c>
      <c r="G163" s="1051">
        <v>1</v>
      </c>
      <c r="H163" s="1051">
        <v>10</v>
      </c>
      <c r="I163" s="1082" t="s">
        <v>528</v>
      </c>
      <c r="J163" s="1080"/>
      <c r="K163" s="1061"/>
      <c r="L163" s="1076">
        <v>2</v>
      </c>
      <c r="M163" s="1070" t="s">
        <v>525</v>
      </c>
      <c r="N163" s="1077">
        <v>28900</v>
      </c>
      <c r="O163" s="1044">
        <f t="shared" si="21"/>
        <v>57800</v>
      </c>
      <c r="P163" s="1044">
        <v>0</v>
      </c>
      <c r="Q163" s="1044">
        <f t="shared" si="20"/>
        <v>57800</v>
      </c>
      <c r="R163" s="1044">
        <f t="shared" si="22"/>
        <v>28900</v>
      </c>
      <c r="S163" s="1045"/>
      <c r="T163" s="1046" t="s">
        <v>801</v>
      </c>
      <c r="U163" s="1045" t="s">
        <v>556</v>
      </c>
      <c r="V163" s="1078" t="s">
        <v>555</v>
      </c>
      <c r="W163" s="1052" t="s">
        <v>802</v>
      </c>
      <c r="X163" s="1050" t="s">
        <v>624</v>
      </c>
      <c r="Y163" s="1046" t="s">
        <v>563</v>
      </c>
      <c r="Z163" s="1046" t="s">
        <v>803</v>
      </c>
      <c r="AA163" s="1050" t="s">
        <v>535</v>
      </c>
      <c r="AC163" s="973"/>
    </row>
    <row r="164" spans="1:29" s="2" customFormat="1" ht="41.4" x14ac:dyDescent="0.25">
      <c r="A164" s="1054"/>
      <c r="B164" s="1036">
        <v>1</v>
      </c>
      <c r="C164" s="1036">
        <v>1</v>
      </c>
      <c r="D164" s="1036">
        <v>7</v>
      </c>
      <c r="E164" s="1037">
        <v>1</v>
      </c>
      <c r="F164" s="1037">
        <v>3</v>
      </c>
      <c r="G164" s="1037">
        <v>1</v>
      </c>
      <c r="H164" s="1038">
        <v>3</v>
      </c>
      <c r="I164" s="1090" t="s">
        <v>747</v>
      </c>
      <c r="J164" s="1075"/>
      <c r="K164" s="1061"/>
      <c r="L164" s="1076">
        <v>10</v>
      </c>
      <c r="M164" s="1070" t="s">
        <v>524</v>
      </c>
      <c r="N164" s="1077">
        <v>29500</v>
      </c>
      <c r="O164" s="1044">
        <f t="shared" si="21"/>
        <v>295000</v>
      </c>
      <c r="P164" s="1044">
        <v>0</v>
      </c>
      <c r="Q164" s="1044">
        <f t="shared" si="20"/>
        <v>295000</v>
      </c>
      <c r="R164" s="1044">
        <f t="shared" si="22"/>
        <v>29500</v>
      </c>
      <c r="S164" s="1045"/>
      <c r="T164" s="1046" t="s">
        <v>801</v>
      </c>
      <c r="U164" s="1045" t="s">
        <v>556</v>
      </c>
      <c r="V164" s="1078" t="s">
        <v>555</v>
      </c>
      <c r="W164" s="1052" t="s">
        <v>802</v>
      </c>
      <c r="X164" s="1050" t="s">
        <v>624</v>
      </c>
      <c r="Y164" s="1046" t="s">
        <v>563</v>
      </c>
      <c r="Z164" s="1046" t="s">
        <v>803</v>
      </c>
      <c r="AA164" s="1050" t="s">
        <v>535</v>
      </c>
      <c r="AC164" s="973"/>
    </row>
    <row r="165" spans="1:29" s="2" customFormat="1" ht="41.4" x14ac:dyDescent="0.25">
      <c r="A165" s="1054"/>
      <c r="B165" s="1038">
        <v>1</v>
      </c>
      <c r="C165" s="1038">
        <v>1</v>
      </c>
      <c r="D165" s="1038">
        <v>7</v>
      </c>
      <c r="E165" s="1038">
        <v>1</v>
      </c>
      <c r="F165" s="1038">
        <v>3</v>
      </c>
      <c r="G165" s="1038">
        <v>1</v>
      </c>
      <c r="H165" s="1038">
        <v>6</v>
      </c>
      <c r="I165" s="1090" t="s">
        <v>3</v>
      </c>
      <c r="J165" s="1075"/>
      <c r="K165" s="1061"/>
      <c r="L165" s="1076">
        <v>25</v>
      </c>
      <c r="M165" s="1070" t="s">
        <v>525</v>
      </c>
      <c r="N165" s="1077">
        <v>6000</v>
      </c>
      <c r="O165" s="1044">
        <f t="shared" si="21"/>
        <v>150000</v>
      </c>
      <c r="P165" s="1044">
        <v>0</v>
      </c>
      <c r="Q165" s="1044">
        <f t="shared" si="20"/>
        <v>150000</v>
      </c>
      <c r="R165" s="1044">
        <f t="shared" si="22"/>
        <v>6000</v>
      </c>
      <c r="S165" s="1045"/>
      <c r="T165" s="1046" t="s">
        <v>801</v>
      </c>
      <c r="U165" s="1045" t="s">
        <v>556</v>
      </c>
      <c r="V165" s="1078" t="s">
        <v>555</v>
      </c>
      <c r="W165" s="1052" t="s">
        <v>802</v>
      </c>
      <c r="X165" s="1050" t="s">
        <v>624</v>
      </c>
      <c r="Y165" s="1046" t="s">
        <v>563</v>
      </c>
      <c r="Z165" s="1046" t="s">
        <v>803</v>
      </c>
      <c r="AA165" s="1050" t="s">
        <v>535</v>
      </c>
      <c r="AC165" s="973"/>
    </row>
    <row r="166" spans="1:29" s="2" customFormat="1" ht="41.4" x14ac:dyDescent="0.25">
      <c r="A166" s="1054"/>
      <c r="B166" s="1038">
        <v>1</v>
      </c>
      <c r="C166" s="1038">
        <v>1</v>
      </c>
      <c r="D166" s="1038">
        <v>7</v>
      </c>
      <c r="E166" s="1038">
        <v>1</v>
      </c>
      <c r="F166" s="1038">
        <v>3</v>
      </c>
      <c r="G166" s="1038">
        <v>1</v>
      </c>
      <c r="H166" s="1038">
        <v>6</v>
      </c>
      <c r="I166" s="1091" t="s">
        <v>809</v>
      </c>
      <c r="J166" s="1061"/>
      <c r="K166" s="1061"/>
      <c r="L166" s="1076">
        <v>60</v>
      </c>
      <c r="M166" s="1070" t="s">
        <v>18</v>
      </c>
      <c r="N166" s="1077">
        <v>9100</v>
      </c>
      <c r="O166" s="1044">
        <f t="shared" si="21"/>
        <v>546000</v>
      </c>
      <c r="P166" s="1044"/>
      <c r="Q166" s="1044">
        <f t="shared" si="20"/>
        <v>546000</v>
      </c>
      <c r="R166" s="1044">
        <f t="shared" si="22"/>
        <v>9100</v>
      </c>
      <c r="S166" s="1049" t="s">
        <v>628</v>
      </c>
      <c r="T166" s="1092" t="s">
        <v>629</v>
      </c>
      <c r="U166" s="1045" t="s">
        <v>556</v>
      </c>
      <c r="V166" s="1078" t="s">
        <v>555</v>
      </c>
      <c r="W166" s="1052" t="s">
        <v>816</v>
      </c>
      <c r="X166" s="1050" t="s">
        <v>624</v>
      </c>
      <c r="Y166" s="1046" t="s">
        <v>817</v>
      </c>
      <c r="Z166" s="1046" t="s">
        <v>818</v>
      </c>
      <c r="AA166" s="1050" t="s">
        <v>60</v>
      </c>
      <c r="AC166" s="973"/>
    </row>
    <row r="167" spans="1:29" s="2" customFormat="1" ht="41.4" x14ac:dyDescent="0.25">
      <c r="A167" s="1054"/>
      <c r="B167" s="1038">
        <v>1</v>
      </c>
      <c r="C167" s="1038">
        <v>1</v>
      </c>
      <c r="D167" s="1038">
        <v>7</v>
      </c>
      <c r="E167" s="1038">
        <v>1</v>
      </c>
      <c r="F167" s="1038">
        <v>3</v>
      </c>
      <c r="G167" s="1038">
        <v>1</v>
      </c>
      <c r="H167" s="1038">
        <v>6</v>
      </c>
      <c r="I167" s="1091" t="s">
        <v>810</v>
      </c>
      <c r="J167" s="1061"/>
      <c r="K167" s="1061"/>
      <c r="L167" s="1076">
        <v>50</v>
      </c>
      <c r="M167" s="1070" t="s">
        <v>18</v>
      </c>
      <c r="N167" s="1077">
        <v>9500</v>
      </c>
      <c r="O167" s="1044">
        <f t="shared" si="21"/>
        <v>475000</v>
      </c>
      <c r="P167" s="1044"/>
      <c r="Q167" s="1044">
        <f t="shared" si="20"/>
        <v>475000</v>
      </c>
      <c r="R167" s="1044">
        <f t="shared" si="22"/>
        <v>9500</v>
      </c>
      <c r="S167" s="1049" t="s">
        <v>628</v>
      </c>
      <c r="T167" s="1092" t="s">
        <v>629</v>
      </c>
      <c r="U167" s="1045" t="s">
        <v>556</v>
      </c>
      <c r="V167" s="1078" t="s">
        <v>555</v>
      </c>
      <c r="W167" s="1052" t="s">
        <v>816</v>
      </c>
      <c r="X167" s="1050" t="s">
        <v>624</v>
      </c>
      <c r="Y167" s="1046" t="s">
        <v>817</v>
      </c>
      <c r="Z167" s="1046" t="s">
        <v>818</v>
      </c>
      <c r="AA167" s="1050" t="s">
        <v>60</v>
      </c>
      <c r="AC167" s="973"/>
    </row>
    <row r="168" spans="1:29" s="2" customFormat="1" ht="41.4" x14ac:dyDescent="0.25">
      <c r="A168" s="1054"/>
      <c r="B168" s="1036">
        <v>1</v>
      </c>
      <c r="C168" s="1036">
        <v>1</v>
      </c>
      <c r="D168" s="1036">
        <v>7</v>
      </c>
      <c r="E168" s="1037">
        <v>1</v>
      </c>
      <c r="F168" s="1037">
        <v>3</v>
      </c>
      <c r="G168" s="1037">
        <v>1</v>
      </c>
      <c r="H168" s="1038">
        <v>6</v>
      </c>
      <c r="I168" s="1090" t="s">
        <v>811</v>
      </c>
      <c r="J168" s="1075"/>
      <c r="K168" s="1061"/>
      <c r="L168" s="1076">
        <v>1</v>
      </c>
      <c r="M168" s="1070" t="s">
        <v>18</v>
      </c>
      <c r="N168" s="1077">
        <v>28000</v>
      </c>
      <c r="O168" s="1044">
        <f t="shared" si="21"/>
        <v>28000</v>
      </c>
      <c r="P168" s="1044"/>
      <c r="Q168" s="1044">
        <f t="shared" si="20"/>
        <v>28000</v>
      </c>
      <c r="R168" s="1044">
        <f t="shared" si="22"/>
        <v>28000</v>
      </c>
      <c r="S168" s="1049" t="s">
        <v>628</v>
      </c>
      <c r="T168" s="1092" t="s">
        <v>629</v>
      </c>
      <c r="U168" s="1045" t="s">
        <v>556</v>
      </c>
      <c r="V168" s="1078" t="s">
        <v>555</v>
      </c>
      <c r="W168" s="1052" t="s">
        <v>816</v>
      </c>
      <c r="X168" s="1050" t="s">
        <v>624</v>
      </c>
      <c r="Y168" s="1046" t="s">
        <v>817</v>
      </c>
      <c r="Z168" s="1046" t="s">
        <v>818</v>
      </c>
      <c r="AA168" s="1050" t="s">
        <v>60</v>
      </c>
      <c r="AC168" s="973"/>
    </row>
    <row r="169" spans="1:29" s="2" customFormat="1" ht="41.4" x14ac:dyDescent="0.25">
      <c r="A169" s="1054"/>
      <c r="B169" s="1036">
        <v>1</v>
      </c>
      <c r="C169" s="1036">
        <v>1</v>
      </c>
      <c r="D169" s="1036">
        <v>7</v>
      </c>
      <c r="E169" s="1037">
        <v>1</v>
      </c>
      <c r="F169" s="1037">
        <v>3</v>
      </c>
      <c r="G169" s="1037">
        <v>1</v>
      </c>
      <c r="H169" s="1038">
        <v>6</v>
      </c>
      <c r="I169" s="1090" t="s">
        <v>812</v>
      </c>
      <c r="J169" s="1075"/>
      <c r="K169" s="1061"/>
      <c r="L169" s="1076">
        <v>2</v>
      </c>
      <c r="M169" s="1070" t="s">
        <v>18</v>
      </c>
      <c r="N169" s="1077">
        <v>34100</v>
      </c>
      <c r="O169" s="1044">
        <f t="shared" si="21"/>
        <v>68200</v>
      </c>
      <c r="P169" s="1044"/>
      <c r="Q169" s="1044">
        <f t="shared" si="20"/>
        <v>68200</v>
      </c>
      <c r="R169" s="1044">
        <f t="shared" si="22"/>
        <v>34100</v>
      </c>
      <c r="S169" s="1049" t="s">
        <v>628</v>
      </c>
      <c r="T169" s="1092" t="s">
        <v>629</v>
      </c>
      <c r="U169" s="1045" t="s">
        <v>556</v>
      </c>
      <c r="V169" s="1078" t="s">
        <v>555</v>
      </c>
      <c r="W169" s="1052" t="s">
        <v>816</v>
      </c>
      <c r="X169" s="1050" t="s">
        <v>624</v>
      </c>
      <c r="Y169" s="1046" t="s">
        <v>817</v>
      </c>
      <c r="Z169" s="1046" t="s">
        <v>818</v>
      </c>
      <c r="AA169" s="1050" t="s">
        <v>60</v>
      </c>
      <c r="AC169" s="973"/>
    </row>
    <row r="170" spans="1:29" s="2" customFormat="1" ht="41.4" x14ac:dyDescent="0.25">
      <c r="A170" s="1054"/>
      <c r="B170" s="1036">
        <v>1</v>
      </c>
      <c r="C170" s="1036">
        <v>1</v>
      </c>
      <c r="D170" s="1036">
        <v>7</v>
      </c>
      <c r="E170" s="1037">
        <v>1</v>
      </c>
      <c r="F170" s="1037">
        <v>3</v>
      </c>
      <c r="G170" s="1037">
        <v>1</v>
      </c>
      <c r="H170" s="1038">
        <v>1</v>
      </c>
      <c r="I170" s="1090" t="s">
        <v>4</v>
      </c>
      <c r="J170" s="1075"/>
      <c r="K170" s="1061"/>
      <c r="L170" s="1076">
        <v>2</v>
      </c>
      <c r="M170" s="1070" t="s">
        <v>18</v>
      </c>
      <c r="N170" s="1077">
        <v>34400</v>
      </c>
      <c r="O170" s="1044">
        <f t="shared" si="21"/>
        <v>68800</v>
      </c>
      <c r="P170" s="1044"/>
      <c r="Q170" s="1044">
        <f t="shared" si="20"/>
        <v>68800</v>
      </c>
      <c r="R170" s="1044">
        <f t="shared" si="22"/>
        <v>34400</v>
      </c>
      <c r="S170" s="1049" t="s">
        <v>870</v>
      </c>
      <c r="T170" s="1092" t="s">
        <v>629</v>
      </c>
      <c r="U170" s="1045" t="s">
        <v>556</v>
      </c>
      <c r="V170" s="1078" t="s">
        <v>555</v>
      </c>
      <c r="W170" s="1052" t="s">
        <v>816</v>
      </c>
      <c r="X170" s="1050" t="s">
        <v>624</v>
      </c>
      <c r="Y170" s="1046" t="s">
        <v>817</v>
      </c>
      <c r="Z170" s="1046" t="s">
        <v>818</v>
      </c>
      <c r="AA170" s="1050" t="s">
        <v>60</v>
      </c>
      <c r="AC170" s="973"/>
    </row>
    <row r="171" spans="1:29" s="2" customFormat="1" ht="41.4" x14ac:dyDescent="0.25">
      <c r="A171" s="1054"/>
      <c r="B171" s="1051">
        <v>1</v>
      </c>
      <c r="C171" s="1051">
        <v>1</v>
      </c>
      <c r="D171" s="1051">
        <v>7</v>
      </c>
      <c r="E171" s="1051">
        <v>1</v>
      </c>
      <c r="F171" s="1051">
        <v>3</v>
      </c>
      <c r="G171" s="1051">
        <v>1</v>
      </c>
      <c r="H171" s="1051">
        <v>8</v>
      </c>
      <c r="I171" s="1090" t="s">
        <v>813</v>
      </c>
      <c r="J171" s="1075"/>
      <c r="K171" s="1061"/>
      <c r="L171" s="1076">
        <v>3</v>
      </c>
      <c r="M171" s="1070" t="s">
        <v>18</v>
      </c>
      <c r="N171" s="1077">
        <v>23200</v>
      </c>
      <c r="O171" s="1044">
        <f t="shared" si="21"/>
        <v>69600</v>
      </c>
      <c r="P171" s="1044"/>
      <c r="Q171" s="1044">
        <f t="shared" si="20"/>
        <v>69600</v>
      </c>
      <c r="R171" s="1044">
        <f t="shared" si="22"/>
        <v>23200</v>
      </c>
      <c r="S171" s="1049" t="s">
        <v>628</v>
      </c>
      <c r="T171" s="1092" t="s">
        <v>629</v>
      </c>
      <c r="U171" s="1045" t="s">
        <v>556</v>
      </c>
      <c r="V171" s="1078" t="s">
        <v>555</v>
      </c>
      <c r="W171" s="1052" t="s">
        <v>816</v>
      </c>
      <c r="X171" s="1050" t="s">
        <v>624</v>
      </c>
      <c r="Y171" s="1046" t="s">
        <v>817</v>
      </c>
      <c r="Z171" s="1046" t="s">
        <v>818</v>
      </c>
      <c r="AA171" s="1050" t="s">
        <v>60</v>
      </c>
      <c r="AC171" s="973"/>
    </row>
    <row r="172" spans="1:29" s="2" customFormat="1" ht="41.4" x14ac:dyDescent="0.25">
      <c r="A172" s="1054"/>
      <c r="B172" s="1051">
        <v>1</v>
      </c>
      <c r="C172" s="1051">
        <v>1</v>
      </c>
      <c r="D172" s="1051">
        <v>7</v>
      </c>
      <c r="E172" s="1051">
        <v>1</v>
      </c>
      <c r="F172" s="1051">
        <v>3</v>
      </c>
      <c r="G172" s="1051">
        <v>1</v>
      </c>
      <c r="H172" s="1051">
        <v>8</v>
      </c>
      <c r="I172" s="1090" t="s">
        <v>74</v>
      </c>
      <c r="J172" s="1075"/>
      <c r="K172" s="1061"/>
      <c r="L172" s="1076">
        <v>3</v>
      </c>
      <c r="M172" s="1070" t="s">
        <v>18</v>
      </c>
      <c r="N172" s="1077">
        <v>18900</v>
      </c>
      <c r="O172" s="1044">
        <f t="shared" si="21"/>
        <v>56700</v>
      </c>
      <c r="P172" s="1044"/>
      <c r="Q172" s="1044">
        <f t="shared" si="20"/>
        <v>56700</v>
      </c>
      <c r="R172" s="1044">
        <f t="shared" si="22"/>
        <v>18900</v>
      </c>
      <c r="S172" s="1049" t="s">
        <v>628</v>
      </c>
      <c r="T172" s="1092" t="s">
        <v>629</v>
      </c>
      <c r="U172" s="1045" t="s">
        <v>556</v>
      </c>
      <c r="V172" s="1078" t="s">
        <v>555</v>
      </c>
      <c r="W172" s="1052" t="s">
        <v>816</v>
      </c>
      <c r="X172" s="1050" t="s">
        <v>624</v>
      </c>
      <c r="Y172" s="1046" t="s">
        <v>817</v>
      </c>
      <c r="Z172" s="1046" t="s">
        <v>818</v>
      </c>
      <c r="AA172" s="1050" t="s">
        <v>60</v>
      </c>
      <c r="AC172" s="973"/>
    </row>
    <row r="173" spans="1:29" s="2" customFormat="1" ht="41.4" x14ac:dyDescent="0.25">
      <c r="A173" s="1054"/>
      <c r="B173" s="1051">
        <v>1</v>
      </c>
      <c r="C173" s="1051">
        <v>1</v>
      </c>
      <c r="D173" s="1051">
        <v>7</v>
      </c>
      <c r="E173" s="1051">
        <v>1</v>
      </c>
      <c r="F173" s="1051">
        <v>3</v>
      </c>
      <c r="G173" s="1051">
        <v>1</v>
      </c>
      <c r="H173" s="1051">
        <v>13</v>
      </c>
      <c r="I173" s="1090" t="s">
        <v>814</v>
      </c>
      <c r="J173" s="1075"/>
      <c r="K173" s="1061"/>
      <c r="L173" s="1076">
        <v>7</v>
      </c>
      <c r="M173" s="1070" t="s">
        <v>7</v>
      </c>
      <c r="N173" s="1077">
        <v>28700</v>
      </c>
      <c r="O173" s="1044">
        <f t="shared" si="21"/>
        <v>200900</v>
      </c>
      <c r="P173" s="1044"/>
      <c r="Q173" s="1044">
        <f t="shared" si="20"/>
        <v>200900</v>
      </c>
      <c r="R173" s="1044">
        <f t="shared" si="22"/>
        <v>28700</v>
      </c>
      <c r="S173" s="1049" t="s">
        <v>628</v>
      </c>
      <c r="T173" s="1092" t="s">
        <v>629</v>
      </c>
      <c r="U173" s="1045" t="s">
        <v>556</v>
      </c>
      <c r="V173" s="1078" t="s">
        <v>555</v>
      </c>
      <c r="W173" s="1052" t="s">
        <v>816</v>
      </c>
      <c r="X173" s="1050" t="s">
        <v>624</v>
      </c>
      <c r="Y173" s="1046" t="s">
        <v>817</v>
      </c>
      <c r="Z173" s="1046" t="s">
        <v>818</v>
      </c>
      <c r="AA173" s="1050" t="s">
        <v>60</v>
      </c>
      <c r="AC173" s="973"/>
    </row>
    <row r="174" spans="1:29" s="2" customFormat="1" ht="41.4" x14ac:dyDescent="0.25">
      <c r="A174" s="1054"/>
      <c r="B174" s="1051">
        <v>1</v>
      </c>
      <c r="C174" s="1051">
        <v>1</v>
      </c>
      <c r="D174" s="1051">
        <v>7</v>
      </c>
      <c r="E174" s="1051">
        <v>1</v>
      </c>
      <c r="F174" s="1051">
        <v>3</v>
      </c>
      <c r="G174" s="1051">
        <v>1</v>
      </c>
      <c r="H174" s="1051">
        <v>13</v>
      </c>
      <c r="I174" s="1090" t="s">
        <v>569</v>
      </c>
      <c r="J174" s="1075"/>
      <c r="K174" s="1061"/>
      <c r="L174" s="1076">
        <v>7</v>
      </c>
      <c r="M174" s="1070" t="s">
        <v>7</v>
      </c>
      <c r="N174" s="1077">
        <v>13400</v>
      </c>
      <c r="O174" s="1044">
        <f t="shared" si="21"/>
        <v>93800</v>
      </c>
      <c r="P174" s="1044"/>
      <c r="Q174" s="1044">
        <f t="shared" si="20"/>
        <v>93800</v>
      </c>
      <c r="R174" s="1044">
        <f t="shared" si="22"/>
        <v>13400</v>
      </c>
      <c r="S174" s="1049" t="s">
        <v>628</v>
      </c>
      <c r="T174" s="1092" t="s">
        <v>629</v>
      </c>
      <c r="U174" s="1045" t="s">
        <v>556</v>
      </c>
      <c r="V174" s="1078" t="s">
        <v>555</v>
      </c>
      <c r="W174" s="1052" t="s">
        <v>816</v>
      </c>
      <c r="X174" s="1050" t="s">
        <v>624</v>
      </c>
      <c r="Y174" s="1046" t="s">
        <v>817</v>
      </c>
      <c r="Z174" s="1046" t="s">
        <v>818</v>
      </c>
      <c r="AA174" s="1050" t="s">
        <v>60</v>
      </c>
      <c r="AC174" s="973"/>
    </row>
    <row r="175" spans="1:29" s="2" customFormat="1" ht="41.4" x14ac:dyDescent="0.25">
      <c r="A175" s="1054"/>
      <c r="B175" s="1051">
        <v>1</v>
      </c>
      <c r="C175" s="1051">
        <v>1</v>
      </c>
      <c r="D175" s="1051">
        <v>7</v>
      </c>
      <c r="E175" s="1051">
        <v>1</v>
      </c>
      <c r="F175" s="1051">
        <v>3</v>
      </c>
      <c r="G175" s="1051">
        <v>1</v>
      </c>
      <c r="H175" s="1051">
        <v>10</v>
      </c>
      <c r="I175" s="1090" t="s">
        <v>815</v>
      </c>
      <c r="J175" s="1075"/>
      <c r="K175" s="1061"/>
      <c r="L175" s="1076">
        <v>5</v>
      </c>
      <c r="M175" s="1070" t="s">
        <v>18</v>
      </c>
      <c r="N175" s="1077">
        <v>21700</v>
      </c>
      <c r="O175" s="1044">
        <f t="shared" si="21"/>
        <v>108500</v>
      </c>
      <c r="P175" s="1044"/>
      <c r="Q175" s="1044">
        <f t="shared" si="20"/>
        <v>108500</v>
      </c>
      <c r="R175" s="1044">
        <f t="shared" si="22"/>
        <v>21700</v>
      </c>
      <c r="S175" s="1049" t="s">
        <v>628</v>
      </c>
      <c r="T175" s="1092" t="s">
        <v>629</v>
      </c>
      <c r="U175" s="1045" t="s">
        <v>556</v>
      </c>
      <c r="V175" s="1078" t="s">
        <v>555</v>
      </c>
      <c r="W175" s="1052" t="s">
        <v>816</v>
      </c>
      <c r="X175" s="1050" t="s">
        <v>624</v>
      </c>
      <c r="Y175" s="1046" t="s">
        <v>817</v>
      </c>
      <c r="Z175" s="1046" t="s">
        <v>818</v>
      </c>
      <c r="AA175" s="1050" t="s">
        <v>60</v>
      </c>
      <c r="AC175" s="973"/>
    </row>
    <row r="176" spans="1:29" s="2" customFormat="1" ht="82.8" x14ac:dyDescent="0.25">
      <c r="A176" s="1054"/>
      <c r="B176" s="1036">
        <v>1</v>
      </c>
      <c r="C176" s="1036">
        <v>1</v>
      </c>
      <c r="D176" s="1036">
        <v>7</v>
      </c>
      <c r="E176" s="1037">
        <v>1</v>
      </c>
      <c r="F176" s="1037">
        <v>3</v>
      </c>
      <c r="G176" s="1037">
        <v>1</v>
      </c>
      <c r="H176" s="1038">
        <v>6</v>
      </c>
      <c r="I176" s="1090" t="s">
        <v>811</v>
      </c>
      <c r="J176" s="1075"/>
      <c r="K176" s="1061"/>
      <c r="L176" s="1076">
        <v>2</v>
      </c>
      <c r="M176" s="1070" t="s">
        <v>525</v>
      </c>
      <c r="N176" s="1077">
        <v>29500</v>
      </c>
      <c r="O176" s="1044">
        <f t="shared" si="21"/>
        <v>59000</v>
      </c>
      <c r="P176" s="1044"/>
      <c r="Q176" s="1044">
        <f t="shared" si="20"/>
        <v>59000</v>
      </c>
      <c r="R176" s="1044">
        <f t="shared" si="22"/>
        <v>29500</v>
      </c>
      <c r="S176" s="1049" t="s">
        <v>840</v>
      </c>
      <c r="T176" s="1046" t="s">
        <v>841</v>
      </c>
      <c r="U176" s="1045" t="s">
        <v>556</v>
      </c>
      <c r="V176" s="1078" t="s">
        <v>555</v>
      </c>
      <c r="W176" s="1052" t="s">
        <v>842</v>
      </c>
      <c r="X176" s="1050" t="s">
        <v>624</v>
      </c>
      <c r="Y176" s="1046" t="s">
        <v>843</v>
      </c>
      <c r="Z176" s="1046" t="s">
        <v>844</v>
      </c>
      <c r="AA176" s="1050" t="s">
        <v>538</v>
      </c>
      <c r="AC176" s="973"/>
    </row>
    <row r="177" spans="1:29" s="2" customFormat="1" ht="82.8" x14ac:dyDescent="0.25">
      <c r="A177" s="1054"/>
      <c r="B177" s="1051">
        <v>1</v>
      </c>
      <c r="C177" s="1051">
        <v>1</v>
      </c>
      <c r="D177" s="1051">
        <v>7</v>
      </c>
      <c r="E177" s="1051">
        <v>1</v>
      </c>
      <c r="F177" s="1051">
        <v>3</v>
      </c>
      <c r="G177" s="1051">
        <v>1</v>
      </c>
      <c r="H177" s="1051">
        <v>10</v>
      </c>
      <c r="I177" s="1090" t="s">
        <v>784</v>
      </c>
      <c r="J177" s="1075"/>
      <c r="K177" s="1061"/>
      <c r="L177" s="1076">
        <v>2</v>
      </c>
      <c r="M177" s="1070" t="s">
        <v>525</v>
      </c>
      <c r="N177" s="1077">
        <v>28900</v>
      </c>
      <c r="O177" s="1044">
        <f t="shared" si="21"/>
        <v>57800</v>
      </c>
      <c r="P177" s="1044"/>
      <c r="Q177" s="1044">
        <f t="shared" si="20"/>
        <v>57800</v>
      </c>
      <c r="R177" s="1044">
        <f t="shared" si="22"/>
        <v>28900</v>
      </c>
      <c r="S177" s="1049" t="s">
        <v>840</v>
      </c>
      <c r="T177" s="1046" t="s">
        <v>841</v>
      </c>
      <c r="U177" s="1045" t="s">
        <v>556</v>
      </c>
      <c r="V177" s="1078" t="s">
        <v>555</v>
      </c>
      <c r="W177" s="1052" t="s">
        <v>842</v>
      </c>
      <c r="X177" s="1050" t="s">
        <v>624</v>
      </c>
      <c r="Y177" s="1046" t="s">
        <v>843</v>
      </c>
      <c r="Z177" s="1046" t="s">
        <v>844</v>
      </c>
      <c r="AA177" s="1050" t="s">
        <v>538</v>
      </c>
      <c r="AC177" s="973"/>
    </row>
    <row r="178" spans="1:29" s="2" customFormat="1" ht="82.8" x14ac:dyDescent="0.25">
      <c r="A178" s="1054"/>
      <c r="B178" s="1036">
        <v>1</v>
      </c>
      <c r="C178" s="1036">
        <v>1</v>
      </c>
      <c r="D178" s="1036">
        <v>7</v>
      </c>
      <c r="E178" s="1037">
        <v>1</v>
      </c>
      <c r="F178" s="1037">
        <v>3</v>
      </c>
      <c r="G178" s="1037">
        <v>1</v>
      </c>
      <c r="H178" s="1038">
        <v>3</v>
      </c>
      <c r="I178" s="1090" t="s">
        <v>702</v>
      </c>
      <c r="J178" s="1075"/>
      <c r="K178" s="1061"/>
      <c r="L178" s="1076">
        <v>2</v>
      </c>
      <c r="M178" s="1070" t="s">
        <v>524</v>
      </c>
      <c r="N178" s="1077">
        <v>47100</v>
      </c>
      <c r="O178" s="1044">
        <f t="shared" si="21"/>
        <v>94200</v>
      </c>
      <c r="P178" s="1044"/>
      <c r="Q178" s="1044">
        <f t="shared" si="20"/>
        <v>94200</v>
      </c>
      <c r="R178" s="1044">
        <f t="shared" si="22"/>
        <v>47100</v>
      </c>
      <c r="S178" s="1049" t="s">
        <v>840</v>
      </c>
      <c r="T178" s="1046" t="s">
        <v>841</v>
      </c>
      <c r="U178" s="1045" t="s">
        <v>556</v>
      </c>
      <c r="V178" s="1078" t="s">
        <v>555</v>
      </c>
      <c r="W178" s="1052" t="s">
        <v>842</v>
      </c>
      <c r="X178" s="1050" t="s">
        <v>624</v>
      </c>
      <c r="Y178" s="1046" t="s">
        <v>843</v>
      </c>
      <c r="Z178" s="1046" t="s">
        <v>844</v>
      </c>
      <c r="AA178" s="1050" t="s">
        <v>538</v>
      </c>
      <c r="AC178" s="973"/>
    </row>
    <row r="179" spans="1:29" s="2" customFormat="1" ht="82.8" x14ac:dyDescent="0.25">
      <c r="A179" s="1054"/>
      <c r="B179" s="1038">
        <v>1</v>
      </c>
      <c r="C179" s="1038">
        <v>1</v>
      </c>
      <c r="D179" s="1038">
        <v>7</v>
      </c>
      <c r="E179" s="1038">
        <v>1</v>
      </c>
      <c r="F179" s="1038">
        <v>3</v>
      </c>
      <c r="G179" s="1038">
        <v>1</v>
      </c>
      <c r="H179" s="1038">
        <v>6</v>
      </c>
      <c r="I179" s="1093" t="s">
        <v>837</v>
      </c>
      <c r="J179" s="1075"/>
      <c r="K179" s="1061"/>
      <c r="L179" s="1076">
        <v>6</v>
      </c>
      <c r="M179" s="1070" t="s">
        <v>525</v>
      </c>
      <c r="N179" s="1077">
        <v>17700</v>
      </c>
      <c r="O179" s="1044">
        <f t="shared" si="21"/>
        <v>106200</v>
      </c>
      <c r="P179" s="1044"/>
      <c r="Q179" s="1044">
        <f t="shared" si="20"/>
        <v>106200</v>
      </c>
      <c r="R179" s="1044">
        <f t="shared" si="22"/>
        <v>17700</v>
      </c>
      <c r="S179" s="1049" t="s">
        <v>840</v>
      </c>
      <c r="T179" s="1046" t="s">
        <v>841</v>
      </c>
      <c r="U179" s="1045" t="s">
        <v>556</v>
      </c>
      <c r="V179" s="1078" t="s">
        <v>555</v>
      </c>
      <c r="W179" s="1052" t="s">
        <v>842</v>
      </c>
      <c r="X179" s="1050" t="s">
        <v>624</v>
      </c>
      <c r="Y179" s="1046" t="s">
        <v>843</v>
      </c>
      <c r="Z179" s="1046" t="s">
        <v>844</v>
      </c>
      <c r="AA179" s="1050" t="s">
        <v>538</v>
      </c>
      <c r="AC179" s="973"/>
    </row>
    <row r="180" spans="1:29" s="2" customFormat="1" ht="82.8" x14ac:dyDescent="0.25">
      <c r="A180" s="1054"/>
      <c r="B180" s="1038">
        <v>1</v>
      </c>
      <c r="C180" s="1038">
        <v>1</v>
      </c>
      <c r="D180" s="1038">
        <v>7</v>
      </c>
      <c r="E180" s="1038">
        <v>1</v>
      </c>
      <c r="F180" s="1038">
        <v>3</v>
      </c>
      <c r="G180" s="1038">
        <v>1</v>
      </c>
      <c r="H180" s="1094">
        <v>6</v>
      </c>
      <c r="I180" s="1067" t="s">
        <v>809</v>
      </c>
      <c r="J180" s="1061"/>
      <c r="K180" s="1061"/>
      <c r="L180" s="1076">
        <v>7</v>
      </c>
      <c r="M180" s="1070" t="s">
        <v>525</v>
      </c>
      <c r="N180" s="1077">
        <v>10400</v>
      </c>
      <c r="O180" s="1044">
        <f t="shared" si="21"/>
        <v>72800</v>
      </c>
      <c r="P180" s="1044"/>
      <c r="Q180" s="1044">
        <f t="shared" si="20"/>
        <v>72800</v>
      </c>
      <c r="R180" s="1044">
        <f t="shared" si="22"/>
        <v>10400</v>
      </c>
      <c r="S180" s="1049" t="s">
        <v>840</v>
      </c>
      <c r="T180" s="1046" t="s">
        <v>841</v>
      </c>
      <c r="U180" s="1045" t="s">
        <v>556</v>
      </c>
      <c r="V180" s="1078" t="s">
        <v>555</v>
      </c>
      <c r="W180" s="1052" t="s">
        <v>842</v>
      </c>
      <c r="X180" s="1050" t="s">
        <v>624</v>
      </c>
      <c r="Y180" s="1046" t="s">
        <v>843</v>
      </c>
      <c r="Z180" s="1046" t="s">
        <v>844</v>
      </c>
      <c r="AA180" s="1050" t="s">
        <v>538</v>
      </c>
      <c r="AC180" s="973"/>
    </row>
    <row r="181" spans="1:29" s="2" customFormat="1" ht="82.8" x14ac:dyDescent="0.25">
      <c r="A181" s="1054"/>
      <c r="B181" s="1038">
        <v>1</v>
      </c>
      <c r="C181" s="1038">
        <v>1</v>
      </c>
      <c r="D181" s="1038">
        <v>7</v>
      </c>
      <c r="E181" s="1038">
        <v>1</v>
      </c>
      <c r="F181" s="1038">
        <v>3</v>
      </c>
      <c r="G181" s="1038">
        <v>1</v>
      </c>
      <c r="H181" s="1094">
        <v>6</v>
      </c>
      <c r="I181" s="1067" t="s">
        <v>838</v>
      </c>
      <c r="J181" s="1061"/>
      <c r="K181" s="1061"/>
      <c r="L181" s="1076">
        <v>9</v>
      </c>
      <c r="M181" s="1070" t="s">
        <v>525</v>
      </c>
      <c r="N181" s="1077">
        <v>17700</v>
      </c>
      <c r="O181" s="1044">
        <f t="shared" si="21"/>
        <v>159300</v>
      </c>
      <c r="P181" s="1044"/>
      <c r="Q181" s="1044">
        <f t="shared" si="20"/>
        <v>159300</v>
      </c>
      <c r="R181" s="1044">
        <f t="shared" si="22"/>
        <v>17700</v>
      </c>
      <c r="S181" s="1049" t="s">
        <v>840</v>
      </c>
      <c r="T181" s="1046" t="s">
        <v>841</v>
      </c>
      <c r="U181" s="1045" t="s">
        <v>556</v>
      </c>
      <c r="V181" s="1078" t="s">
        <v>555</v>
      </c>
      <c r="W181" s="1052" t="s">
        <v>842</v>
      </c>
      <c r="X181" s="1050" t="s">
        <v>624</v>
      </c>
      <c r="Y181" s="1046" t="s">
        <v>843</v>
      </c>
      <c r="Z181" s="1046" t="s">
        <v>844</v>
      </c>
      <c r="AA181" s="1050" t="s">
        <v>538</v>
      </c>
      <c r="AC181" s="973"/>
    </row>
    <row r="182" spans="1:29" s="2" customFormat="1" ht="82.8" x14ac:dyDescent="0.25">
      <c r="A182" s="1054"/>
      <c r="B182" s="1051"/>
      <c r="C182" s="1051"/>
      <c r="D182" s="1051"/>
      <c r="E182" s="1095"/>
      <c r="F182" s="1095"/>
      <c r="G182" s="1095"/>
      <c r="H182" s="1051"/>
      <c r="I182" s="1096" t="s">
        <v>839</v>
      </c>
      <c r="J182" s="1097"/>
      <c r="K182" s="1061"/>
      <c r="L182" s="1076">
        <v>1</v>
      </c>
      <c r="M182" s="1070" t="s">
        <v>525</v>
      </c>
      <c r="N182" s="1077">
        <v>17700</v>
      </c>
      <c r="O182" s="1044">
        <f t="shared" si="21"/>
        <v>17700</v>
      </c>
      <c r="P182" s="1044"/>
      <c r="Q182" s="1044">
        <f t="shared" si="20"/>
        <v>17700</v>
      </c>
      <c r="R182" s="1044">
        <f t="shared" si="22"/>
        <v>17700</v>
      </c>
      <c r="S182" s="1049" t="s">
        <v>840</v>
      </c>
      <c r="T182" s="1046" t="s">
        <v>841</v>
      </c>
      <c r="U182" s="1045" t="s">
        <v>556</v>
      </c>
      <c r="V182" s="1078" t="s">
        <v>555</v>
      </c>
      <c r="W182" s="1052" t="s">
        <v>842</v>
      </c>
      <c r="X182" s="1050" t="s">
        <v>624</v>
      </c>
      <c r="Y182" s="1046" t="s">
        <v>843</v>
      </c>
      <c r="Z182" s="1046" t="s">
        <v>844</v>
      </c>
      <c r="AA182" s="1050" t="s">
        <v>538</v>
      </c>
      <c r="AC182" s="973"/>
    </row>
    <row r="183" spans="1:29" s="2" customFormat="1" ht="41.4" x14ac:dyDescent="0.25">
      <c r="A183" s="1054"/>
      <c r="B183" s="1051">
        <v>1</v>
      </c>
      <c r="C183" s="1051">
        <v>1</v>
      </c>
      <c r="D183" s="1051">
        <v>7</v>
      </c>
      <c r="E183" s="1051">
        <v>1</v>
      </c>
      <c r="F183" s="1051">
        <v>3</v>
      </c>
      <c r="G183" s="1051">
        <v>1</v>
      </c>
      <c r="H183" s="1051">
        <v>8</v>
      </c>
      <c r="I183" s="1090" t="s">
        <v>74</v>
      </c>
      <c r="J183" s="1075"/>
      <c r="K183" s="1061"/>
      <c r="L183" s="1076">
        <v>2</v>
      </c>
      <c r="M183" s="1070" t="s">
        <v>525</v>
      </c>
      <c r="N183" s="1077">
        <v>21200</v>
      </c>
      <c r="O183" s="1044">
        <f t="shared" si="21"/>
        <v>42400</v>
      </c>
      <c r="P183" s="1044"/>
      <c r="Q183" s="1044">
        <f t="shared" si="20"/>
        <v>42400</v>
      </c>
      <c r="R183" s="1044">
        <f t="shared" si="22"/>
        <v>21200</v>
      </c>
      <c r="S183" s="1049" t="s">
        <v>846</v>
      </c>
      <c r="T183" s="1046" t="s">
        <v>847</v>
      </c>
      <c r="U183" s="1045" t="s">
        <v>556</v>
      </c>
      <c r="V183" s="1078" t="s">
        <v>555</v>
      </c>
      <c r="W183" s="1052" t="s">
        <v>842</v>
      </c>
      <c r="X183" s="1050" t="s">
        <v>624</v>
      </c>
      <c r="Y183" s="1046" t="s">
        <v>843</v>
      </c>
      <c r="Z183" s="1046" t="s">
        <v>848</v>
      </c>
      <c r="AA183" s="1050" t="s">
        <v>538</v>
      </c>
      <c r="AC183" s="973"/>
    </row>
    <row r="184" spans="1:29" s="2" customFormat="1" ht="41.4" x14ac:dyDescent="0.25">
      <c r="A184" s="1054"/>
      <c r="B184" s="1051">
        <v>1</v>
      </c>
      <c r="C184" s="1051">
        <v>1</v>
      </c>
      <c r="D184" s="1051">
        <v>7</v>
      </c>
      <c r="E184" s="1051">
        <v>1</v>
      </c>
      <c r="F184" s="1051">
        <v>3</v>
      </c>
      <c r="G184" s="1051">
        <v>1</v>
      </c>
      <c r="H184" s="1051">
        <v>13</v>
      </c>
      <c r="I184" s="1090" t="s">
        <v>814</v>
      </c>
      <c r="J184" s="1075"/>
      <c r="K184" s="1061"/>
      <c r="L184" s="1076">
        <v>1</v>
      </c>
      <c r="M184" s="1070" t="s">
        <v>531</v>
      </c>
      <c r="N184" s="1077">
        <v>41300</v>
      </c>
      <c r="O184" s="1044">
        <f t="shared" si="21"/>
        <v>41300</v>
      </c>
      <c r="P184" s="1044"/>
      <c r="Q184" s="1044">
        <f t="shared" si="20"/>
        <v>41300</v>
      </c>
      <c r="R184" s="1044">
        <f t="shared" si="22"/>
        <v>41300</v>
      </c>
      <c r="S184" s="1049" t="s">
        <v>846</v>
      </c>
      <c r="T184" s="1046" t="s">
        <v>847</v>
      </c>
      <c r="U184" s="1045" t="s">
        <v>556</v>
      </c>
      <c r="V184" s="1078" t="s">
        <v>555</v>
      </c>
      <c r="W184" s="1052" t="s">
        <v>842</v>
      </c>
      <c r="X184" s="1050" t="s">
        <v>624</v>
      </c>
      <c r="Y184" s="1046" t="s">
        <v>843</v>
      </c>
      <c r="Z184" s="1046" t="s">
        <v>848</v>
      </c>
      <c r="AA184" s="1050" t="s">
        <v>538</v>
      </c>
      <c r="AC184" s="973"/>
    </row>
    <row r="185" spans="1:29" s="2" customFormat="1" ht="41.4" x14ac:dyDescent="0.25">
      <c r="A185" s="1054"/>
      <c r="B185" s="1051">
        <v>1</v>
      </c>
      <c r="C185" s="1051">
        <v>1</v>
      </c>
      <c r="D185" s="1051">
        <v>7</v>
      </c>
      <c r="E185" s="1051">
        <v>1</v>
      </c>
      <c r="F185" s="1051">
        <v>3</v>
      </c>
      <c r="G185" s="1051">
        <v>1</v>
      </c>
      <c r="H185" s="1051">
        <v>13</v>
      </c>
      <c r="I185" s="1090" t="s">
        <v>569</v>
      </c>
      <c r="J185" s="1075"/>
      <c r="K185" s="1061"/>
      <c r="L185" s="1076">
        <v>1</v>
      </c>
      <c r="M185" s="1070" t="s">
        <v>531</v>
      </c>
      <c r="N185" s="1077">
        <v>23600</v>
      </c>
      <c r="O185" s="1044">
        <f t="shared" si="21"/>
        <v>23600</v>
      </c>
      <c r="P185" s="1044"/>
      <c r="Q185" s="1044">
        <f t="shared" si="20"/>
        <v>23600</v>
      </c>
      <c r="R185" s="1044">
        <f t="shared" si="22"/>
        <v>23600</v>
      </c>
      <c r="S185" s="1049" t="s">
        <v>846</v>
      </c>
      <c r="T185" s="1046" t="s">
        <v>847</v>
      </c>
      <c r="U185" s="1045" t="s">
        <v>556</v>
      </c>
      <c r="V185" s="1078" t="s">
        <v>555</v>
      </c>
      <c r="W185" s="1052" t="s">
        <v>842</v>
      </c>
      <c r="X185" s="1050" t="s">
        <v>624</v>
      </c>
      <c r="Y185" s="1046" t="s">
        <v>843</v>
      </c>
      <c r="Z185" s="1046" t="s">
        <v>848</v>
      </c>
      <c r="AA185" s="1050" t="s">
        <v>538</v>
      </c>
      <c r="AC185" s="973"/>
    </row>
    <row r="186" spans="1:29" s="2" customFormat="1" ht="41.4" x14ac:dyDescent="0.25">
      <c r="A186" s="1054"/>
      <c r="B186" s="1051">
        <v>1</v>
      </c>
      <c r="C186" s="1051">
        <v>1</v>
      </c>
      <c r="D186" s="1051">
        <v>7</v>
      </c>
      <c r="E186" s="1051">
        <v>1</v>
      </c>
      <c r="F186" s="1051">
        <v>3</v>
      </c>
      <c r="G186" s="1051">
        <v>1</v>
      </c>
      <c r="H186" s="1051">
        <v>10</v>
      </c>
      <c r="I186" s="1090" t="s">
        <v>784</v>
      </c>
      <c r="J186" s="1075"/>
      <c r="K186" s="1061"/>
      <c r="L186" s="1076">
        <v>1</v>
      </c>
      <c r="M186" s="1070" t="s">
        <v>525</v>
      </c>
      <c r="N186" s="1077">
        <v>28900</v>
      </c>
      <c r="O186" s="1044">
        <f t="shared" si="21"/>
        <v>28900</v>
      </c>
      <c r="P186" s="1044"/>
      <c r="Q186" s="1044">
        <f t="shared" si="20"/>
        <v>28900</v>
      </c>
      <c r="R186" s="1044">
        <f t="shared" si="22"/>
        <v>28900</v>
      </c>
      <c r="S186" s="1049" t="s">
        <v>846</v>
      </c>
      <c r="T186" s="1046" t="s">
        <v>847</v>
      </c>
      <c r="U186" s="1045" t="s">
        <v>556</v>
      </c>
      <c r="V186" s="1078" t="s">
        <v>555</v>
      </c>
      <c r="W186" s="1052" t="s">
        <v>842</v>
      </c>
      <c r="X186" s="1050" t="s">
        <v>624</v>
      </c>
      <c r="Y186" s="1046" t="s">
        <v>843</v>
      </c>
      <c r="Z186" s="1046" t="s">
        <v>848</v>
      </c>
      <c r="AA186" s="1050" t="s">
        <v>538</v>
      </c>
      <c r="AC186" s="973"/>
    </row>
    <row r="187" spans="1:29" s="2" customFormat="1" ht="41.4" x14ac:dyDescent="0.25">
      <c r="A187" s="1054"/>
      <c r="B187" s="1051">
        <v>1</v>
      </c>
      <c r="C187" s="1051">
        <v>1</v>
      </c>
      <c r="D187" s="1051">
        <v>7</v>
      </c>
      <c r="E187" s="1051">
        <v>1</v>
      </c>
      <c r="F187" s="1051">
        <v>3</v>
      </c>
      <c r="G187" s="1051">
        <v>1</v>
      </c>
      <c r="H187" s="1051">
        <v>10</v>
      </c>
      <c r="I187" s="1087" t="s">
        <v>746</v>
      </c>
      <c r="J187" s="1075"/>
      <c r="K187" s="1061"/>
      <c r="L187" s="1076">
        <v>1</v>
      </c>
      <c r="M187" s="1070" t="s">
        <v>525</v>
      </c>
      <c r="N187" s="1077">
        <v>22600</v>
      </c>
      <c r="O187" s="1044">
        <f t="shared" si="21"/>
        <v>22600</v>
      </c>
      <c r="P187" s="1044"/>
      <c r="Q187" s="1044">
        <f t="shared" si="20"/>
        <v>22600</v>
      </c>
      <c r="R187" s="1044">
        <f t="shared" si="22"/>
        <v>22600</v>
      </c>
      <c r="S187" s="1049" t="s">
        <v>846</v>
      </c>
      <c r="T187" s="1046" t="s">
        <v>847</v>
      </c>
      <c r="U187" s="1045" t="s">
        <v>556</v>
      </c>
      <c r="V187" s="1078" t="s">
        <v>555</v>
      </c>
      <c r="W187" s="1052" t="s">
        <v>842</v>
      </c>
      <c r="X187" s="1050" t="s">
        <v>624</v>
      </c>
      <c r="Y187" s="1046" t="s">
        <v>843</v>
      </c>
      <c r="Z187" s="1046" t="s">
        <v>848</v>
      </c>
      <c r="AA187" s="1050" t="s">
        <v>538</v>
      </c>
      <c r="AC187" s="973"/>
    </row>
    <row r="188" spans="1:29" s="2" customFormat="1" ht="41.4" x14ac:dyDescent="0.25">
      <c r="A188" s="1054"/>
      <c r="B188" s="1038">
        <v>1</v>
      </c>
      <c r="C188" s="1038">
        <v>1</v>
      </c>
      <c r="D188" s="1038">
        <v>7</v>
      </c>
      <c r="E188" s="1038">
        <v>1</v>
      </c>
      <c r="F188" s="1038">
        <v>3</v>
      </c>
      <c r="G188" s="1038">
        <v>1</v>
      </c>
      <c r="H188" s="1038">
        <v>6</v>
      </c>
      <c r="I188" s="1090" t="s">
        <v>3</v>
      </c>
      <c r="J188" s="1075"/>
      <c r="K188" s="1061"/>
      <c r="L188" s="1076">
        <v>31</v>
      </c>
      <c r="M188" s="1070" t="s">
        <v>525</v>
      </c>
      <c r="N188" s="1077">
        <v>6000</v>
      </c>
      <c r="O188" s="1044">
        <f t="shared" si="21"/>
        <v>186000</v>
      </c>
      <c r="P188" s="1044"/>
      <c r="Q188" s="1044">
        <f t="shared" si="20"/>
        <v>186000</v>
      </c>
      <c r="R188" s="1044">
        <f t="shared" si="22"/>
        <v>6000</v>
      </c>
      <c r="S188" s="1049" t="s">
        <v>846</v>
      </c>
      <c r="T188" s="1046" t="s">
        <v>847</v>
      </c>
      <c r="U188" s="1045" t="s">
        <v>556</v>
      </c>
      <c r="V188" s="1078" t="s">
        <v>555</v>
      </c>
      <c r="W188" s="1052" t="s">
        <v>842</v>
      </c>
      <c r="X188" s="1050" t="s">
        <v>624</v>
      </c>
      <c r="Y188" s="1046" t="s">
        <v>843</v>
      </c>
      <c r="Z188" s="1046" t="s">
        <v>848</v>
      </c>
      <c r="AA188" s="1050" t="s">
        <v>538</v>
      </c>
      <c r="AC188" s="973"/>
    </row>
    <row r="189" spans="1:29" s="2" customFormat="1" ht="41.4" x14ac:dyDescent="0.25">
      <c r="A189" s="1054"/>
      <c r="B189" s="1038">
        <v>1</v>
      </c>
      <c r="C189" s="1038">
        <v>1</v>
      </c>
      <c r="D189" s="1038">
        <v>7</v>
      </c>
      <c r="E189" s="1038">
        <v>1</v>
      </c>
      <c r="F189" s="1038">
        <v>3</v>
      </c>
      <c r="G189" s="1038">
        <v>1</v>
      </c>
      <c r="H189" s="1038">
        <v>6</v>
      </c>
      <c r="I189" s="1087" t="s">
        <v>649</v>
      </c>
      <c r="J189" s="1075"/>
      <c r="K189" s="1061"/>
      <c r="L189" s="1076">
        <v>26</v>
      </c>
      <c r="M189" s="1070" t="s">
        <v>525</v>
      </c>
      <c r="N189" s="1077">
        <v>3600</v>
      </c>
      <c r="O189" s="1044">
        <f t="shared" si="21"/>
        <v>93600</v>
      </c>
      <c r="P189" s="1044"/>
      <c r="Q189" s="1044">
        <f t="shared" si="20"/>
        <v>93600</v>
      </c>
      <c r="R189" s="1044">
        <f t="shared" si="22"/>
        <v>3600</v>
      </c>
      <c r="S189" s="1049" t="s">
        <v>846</v>
      </c>
      <c r="T189" s="1046" t="s">
        <v>847</v>
      </c>
      <c r="U189" s="1045" t="s">
        <v>556</v>
      </c>
      <c r="V189" s="1078" t="s">
        <v>555</v>
      </c>
      <c r="W189" s="1052" t="s">
        <v>842</v>
      </c>
      <c r="X189" s="1050" t="s">
        <v>624</v>
      </c>
      <c r="Y189" s="1046" t="s">
        <v>843</v>
      </c>
      <c r="Z189" s="1046" t="s">
        <v>848</v>
      </c>
      <c r="AA189" s="1050" t="s">
        <v>538</v>
      </c>
      <c r="AC189" s="973"/>
    </row>
    <row r="190" spans="1:29" s="2" customFormat="1" ht="41.4" x14ac:dyDescent="0.25">
      <c r="A190" s="1054"/>
      <c r="B190" s="1051"/>
      <c r="C190" s="1051"/>
      <c r="D190" s="1051"/>
      <c r="E190" s="1095"/>
      <c r="F190" s="1095"/>
      <c r="G190" s="1095"/>
      <c r="H190" s="1051"/>
      <c r="I190" s="1090" t="s">
        <v>845</v>
      </c>
      <c r="J190" s="1075"/>
      <c r="K190" s="1061"/>
      <c r="L190" s="1076">
        <v>2</v>
      </c>
      <c r="M190" s="1070" t="s">
        <v>525</v>
      </c>
      <c r="N190" s="1077">
        <v>29500</v>
      </c>
      <c r="O190" s="1044">
        <f t="shared" si="21"/>
        <v>59000</v>
      </c>
      <c r="P190" s="1044"/>
      <c r="Q190" s="1044">
        <f t="shared" si="20"/>
        <v>59000</v>
      </c>
      <c r="R190" s="1044">
        <f t="shared" si="22"/>
        <v>29500</v>
      </c>
      <c r="S190" s="1049" t="s">
        <v>846</v>
      </c>
      <c r="T190" s="1046" t="s">
        <v>847</v>
      </c>
      <c r="U190" s="1045" t="s">
        <v>556</v>
      </c>
      <c r="V190" s="1078" t="s">
        <v>555</v>
      </c>
      <c r="W190" s="1052" t="s">
        <v>842</v>
      </c>
      <c r="X190" s="1050" t="s">
        <v>624</v>
      </c>
      <c r="Y190" s="1046" t="s">
        <v>843</v>
      </c>
      <c r="Z190" s="1046" t="s">
        <v>848</v>
      </c>
      <c r="AA190" s="1050" t="s">
        <v>538</v>
      </c>
      <c r="AC190" s="973"/>
    </row>
    <row r="191" spans="1:29" s="975" customFormat="1" ht="52.8" x14ac:dyDescent="0.25">
      <c r="A191" s="463"/>
      <c r="B191" s="431">
        <f>IFERROR(LOOKUP(2,1/ISNUMBER(SEARCH('[96]Kode Barang'!$I$2:$I$44,I191)),'[96]Kode Barang'!$B$2:$B$44),"")</f>
        <v>1</v>
      </c>
      <c r="C191" s="431">
        <f>IFERROR(LOOKUP(2,1/ISNUMBER(SEARCH('[96]Kode Barang'!$I$2:$I$44,I191)),'[96]Kode Barang'!$C$2:$C$44),"")</f>
        <v>1</v>
      </c>
      <c r="D191" s="431">
        <f>IFERROR(LOOKUP(2,1/ISNUMBER(SEARCH('[96]Kode Barang'!$I$2:$I$44,I191)),'[96]Kode Barang'!$D$2:$D$44),"")</f>
        <v>7</v>
      </c>
      <c r="E191" s="431">
        <f>IFERROR(LOOKUP(2,1/ISNUMBER(SEARCH('[96]Kode Barang'!$I$2:$I$44,I191)),'[96]Kode Barang'!$E$2:$E$44),"")</f>
        <v>1</v>
      </c>
      <c r="F191" s="431">
        <f>IFERROR(LOOKUP(2,1/ISNUMBER(SEARCH('[96]Kode Barang'!$I$2:$I$44,I191)),'[96]Kode Barang'!$F$2:$F$44),"")</f>
        <v>3</v>
      </c>
      <c r="G191" s="431">
        <f>IFERROR(LOOKUP(2,1/ISNUMBER(SEARCH('[96]Kode Barang'!$I$2:$I$44,I191)),'[96]Kode Barang'!$G$2:$G$44),"")</f>
        <v>1</v>
      </c>
      <c r="H191" s="431">
        <f>IFERROR(LOOKUP(2,1/ISNUMBER(SEARCH('[96]Kode Barang'!$I$2:$I$44,I191)),'[96]Kode Barang'!$H$2:$H$44),"")</f>
        <v>11</v>
      </c>
      <c r="I191" s="630" t="s">
        <v>902</v>
      </c>
      <c r="J191" s="467"/>
      <c r="K191" s="468"/>
      <c r="L191" s="983">
        <v>1</v>
      </c>
      <c r="M191" s="448" t="s">
        <v>933</v>
      </c>
      <c r="N191" s="547">
        <v>23600</v>
      </c>
      <c r="O191" s="426">
        <f t="shared" ref="O191:O222" si="23">L191*N191</f>
        <v>23600</v>
      </c>
      <c r="P191" s="426"/>
      <c r="Q191" s="426">
        <f t="shared" ref="Q191:Q222" si="24">O191+P191</f>
        <v>23600</v>
      </c>
      <c r="R191" s="426">
        <f t="shared" ref="R191:R222" si="25">Q191/L191</f>
        <v>23600</v>
      </c>
      <c r="S191" s="437" t="s">
        <v>928</v>
      </c>
      <c r="T191" s="429" t="s">
        <v>675</v>
      </c>
      <c r="U191" s="427" t="s">
        <v>519</v>
      </c>
      <c r="V191" s="429" t="s">
        <v>562</v>
      </c>
      <c r="W191" s="482" t="s">
        <v>927</v>
      </c>
      <c r="X191" s="448" t="s">
        <v>624</v>
      </c>
      <c r="Y191" s="429" t="s">
        <v>929</v>
      </c>
      <c r="Z191" s="429" t="s">
        <v>934</v>
      </c>
      <c r="AA191" s="448" t="s">
        <v>923</v>
      </c>
    </row>
    <row r="192" spans="1:29" s="2" customFormat="1" ht="52.8" x14ac:dyDescent="0.25">
      <c r="A192" s="463"/>
      <c r="B192" s="431">
        <f>IFERROR(LOOKUP(2,1/ISNUMBER(SEARCH('[96]Kode Barang'!$I$2:$I$44,I192)),'[96]Kode Barang'!$B$2:$B$44),"")</f>
        <v>1</v>
      </c>
      <c r="C192" s="431">
        <f>IFERROR(LOOKUP(2,1/ISNUMBER(SEARCH('[96]Kode Barang'!$I$2:$I$44,I192)),'[96]Kode Barang'!$C$2:$C$44),"")</f>
        <v>1</v>
      </c>
      <c r="D192" s="431">
        <f>IFERROR(LOOKUP(2,1/ISNUMBER(SEARCH('[96]Kode Barang'!$I$2:$I$44,I192)),'[96]Kode Barang'!$D$2:$D$44),"")</f>
        <v>7</v>
      </c>
      <c r="E192" s="431">
        <f>IFERROR(LOOKUP(2,1/ISNUMBER(SEARCH('[96]Kode Barang'!$I$2:$I$44,I192)),'[96]Kode Barang'!$E$2:$E$44),"")</f>
        <v>1</v>
      </c>
      <c r="F192" s="431">
        <f>IFERROR(LOOKUP(2,1/ISNUMBER(SEARCH('[96]Kode Barang'!$I$2:$I$44,I192)),'[96]Kode Barang'!$F$2:$F$44),"")</f>
        <v>3</v>
      </c>
      <c r="G192" s="431">
        <f>IFERROR(LOOKUP(2,1/ISNUMBER(SEARCH('[96]Kode Barang'!$I$2:$I$44,I192)),'[96]Kode Barang'!$G$2:$G$44),"")</f>
        <v>1</v>
      </c>
      <c r="H192" s="431">
        <f>IFERROR(LOOKUP(2,1/ISNUMBER(SEARCH('[96]Kode Barang'!$I$2:$I$44,I192)),'[96]Kode Barang'!$H$2:$H$44),"")</f>
        <v>6</v>
      </c>
      <c r="I192" s="643" t="s">
        <v>3</v>
      </c>
      <c r="J192" s="545"/>
      <c r="K192" s="483"/>
      <c r="L192" s="546">
        <v>13</v>
      </c>
      <c r="M192" s="540" t="s">
        <v>18</v>
      </c>
      <c r="N192" s="547">
        <v>6000</v>
      </c>
      <c r="O192" s="426">
        <f t="shared" si="23"/>
        <v>78000</v>
      </c>
      <c r="P192" s="426"/>
      <c r="Q192" s="426">
        <f t="shared" si="24"/>
        <v>78000</v>
      </c>
      <c r="R192" s="426">
        <f t="shared" si="25"/>
        <v>6000</v>
      </c>
      <c r="S192" s="437" t="s">
        <v>928</v>
      </c>
      <c r="T192" s="429" t="s">
        <v>675</v>
      </c>
      <c r="U192" s="427" t="s">
        <v>519</v>
      </c>
      <c r="V192" s="429" t="s">
        <v>562</v>
      </c>
      <c r="W192" s="482" t="s">
        <v>927</v>
      </c>
      <c r="X192" s="448" t="s">
        <v>624</v>
      </c>
      <c r="Y192" s="429" t="s">
        <v>929</v>
      </c>
      <c r="Z192" s="429" t="s">
        <v>934</v>
      </c>
      <c r="AA192" s="448" t="s">
        <v>923</v>
      </c>
      <c r="AC192" s="973"/>
    </row>
    <row r="193" spans="1:29" s="2" customFormat="1" ht="52.8" x14ac:dyDescent="0.25">
      <c r="A193" s="463"/>
      <c r="B193" s="431">
        <f>IFERROR(LOOKUP(2,1/ISNUMBER(SEARCH('[96]Kode Barang'!$I$2:$I$44,I193)),'[96]Kode Barang'!$B$2:$B$44),"")</f>
        <v>1</v>
      </c>
      <c r="C193" s="431">
        <f>IFERROR(LOOKUP(2,1/ISNUMBER(SEARCH('[96]Kode Barang'!$I$2:$I$44,I193)),'[96]Kode Barang'!$C$2:$C$44),"")</f>
        <v>1</v>
      </c>
      <c r="D193" s="431">
        <f>IFERROR(LOOKUP(2,1/ISNUMBER(SEARCH('[96]Kode Barang'!$I$2:$I$44,I193)),'[96]Kode Barang'!$D$2:$D$44),"")</f>
        <v>7</v>
      </c>
      <c r="E193" s="431">
        <f>IFERROR(LOOKUP(2,1/ISNUMBER(SEARCH('[96]Kode Barang'!$I$2:$I$44,I193)),'[96]Kode Barang'!$E$2:$E$44),"")</f>
        <v>1</v>
      </c>
      <c r="F193" s="431">
        <f>IFERROR(LOOKUP(2,1/ISNUMBER(SEARCH('[96]Kode Barang'!$I$2:$I$44,I193)),'[96]Kode Barang'!$F$2:$F$44),"")</f>
        <v>3</v>
      </c>
      <c r="G193" s="431">
        <f>IFERROR(LOOKUP(2,1/ISNUMBER(SEARCH('[96]Kode Barang'!$I$2:$I$44,I193)),'[96]Kode Barang'!$G$2:$G$44),"")</f>
        <v>1</v>
      </c>
      <c r="H193" s="431">
        <f>IFERROR(LOOKUP(2,1/ISNUMBER(SEARCH('[96]Kode Barang'!$I$2:$I$44,I193)),'[96]Kode Barang'!$H$2:$H$44),"")</f>
        <v>6</v>
      </c>
      <c r="I193" s="643" t="s">
        <v>884</v>
      </c>
      <c r="J193" s="545"/>
      <c r="K193" s="483"/>
      <c r="L193" s="546">
        <v>16</v>
      </c>
      <c r="M193" s="540" t="s">
        <v>18</v>
      </c>
      <c r="N193" s="547">
        <v>3600</v>
      </c>
      <c r="O193" s="426">
        <f t="shared" si="23"/>
        <v>57600</v>
      </c>
      <c r="P193" s="426"/>
      <c r="Q193" s="426">
        <f t="shared" si="24"/>
        <v>57600</v>
      </c>
      <c r="R193" s="426">
        <f t="shared" si="25"/>
        <v>3600</v>
      </c>
      <c r="S193" s="437" t="s">
        <v>928</v>
      </c>
      <c r="T193" s="429" t="s">
        <v>675</v>
      </c>
      <c r="U193" s="427" t="s">
        <v>519</v>
      </c>
      <c r="V193" s="429" t="s">
        <v>562</v>
      </c>
      <c r="W193" s="482" t="s">
        <v>927</v>
      </c>
      <c r="X193" s="448" t="s">
        <v>624</v>
      </c>
      <c r="Y193" s="429" t="s">
        <v>929</v>
      </c>
      <c r="Z193" s="429" t="s">
        <v>934</v>
      </c>
      <c r="AA193" s="448" t="s">
        <v>923</v>
      </c>
      <c r="AC193" s="973"/>
    </row>
    <row r="194" spans="1:29" s="2" customFormat="1" ht="52.8" x14ac:dyDescent="0.25">
      <c r="A194" s="463"/>
      <c r="B194" s="431">
        <f>IFERROR(LOOKUP(2,1/ISNUMBER(SEARCH('[96]Kode Barang'!$I$2:$I$44,I194)),'[96]Kode Barang'!$B$2:$B$44),"")</f>
        <v>1</v>
      </c>
      <c r="C194" s="431">
        <f>IFERROR(LOOKUP(2,1/ISNUMBER(SEARCH('[96]Kode Barang'!$I$2:$I$44,I194)),'[96]Kode Barang'!$C$2:$C$44),"")</f>
        <v>1</v>
      </c>
      <c r="D194" s="431">
        <f>IFERROR(LOOKUP(2,1/ISNUMBER(SEARCH('[96]Kode Barang'!$I$2:$I$44,I194)),'[96]Kode Barang'!$D$2:$D$44),"")</f>
        <v>7</v>
      </c>
      <c r="E194" s="431">
        <f>IFERROR(LOOKUP(2,1/ISNUMBER(SEARCH('[96]Kode Barang'!$I$2:$I$44,I194)),'[96]Kode Barang'!$E$2:$E$44),"")</f>
        <v>1</v>
      </c>
      <c r="F194" s="431">
        <f>IFERROR(LOOKUP(2,1/ISNUMBER(SEARCH('[96]Kode Barang'!$I$2:$I$44,I194)),'[96]Kode Barang'!$F$2:$F$44),"")</f>
        <v>3</v>
      </c>
      <c r="G194" s="431">
        <f>IFERROR(LOOKUP(2,1/ISNUMBER(SEARCH('[96]Kode Barang'!$I$2:$I$44,I194)),'[96]Kode Barang'!$G$2:$G$44),"")</f>
        <v>1</v>
      </c>
      <c r="H194" s="431">
        <f>IFERROR(LOOKUP(2,1/ISNUMBER(SEARCH('[96]Kode Barang'!$I$2:$I$44,I194)),'[96]Kode Barang'!$H$2:$H$44),"")</f>
        <v>6</v>
      </c>
      <c r="I194" s="643" t="s">
        <v>931</v>
      </c>
      <c r="J194" s="545"/>
      <c r="K194" s="483"/>
      <c r="L194" s="546">
        <v>1</v>
      </c>
      <c r="M194" s="540" t="s">
        <v>18</v>
      </c>
      <c r="N194" s="547">
        <v>35200</v>
      </c>
      <c r="O194" s="426">
        <f t="shared" si="23"/>
        <v>35200</v>
      </c>
      <c r="P194" s="426"/>
      <c r="Q194" s="426">
        <f t="shared" si="24"/>
        <v>35200</v>
      </c>
      <c r="R194" s="426">
        <f t="shared" si="25"/>
        <v>35200</v>
      </c>
      <c r="S194" s="437" t="s">
        <v>928</v>
      </c>
      <c r="T194" s="429" t="s">
        <v>675</v>
      </c>
      <c r="U194" s="427" t="s">
        <v>519</v>
      </c>
      <c r="V194" s="429" t="s">
        <v>562</v>
      </c>
      <c r="W194" s="482" t="s">
        <v>927</v>
      </c>
      <c r="X194" s="448" t="s">
        <v>624</v>
      </c>
      <c r="Y194" s="429" t="s">
        <v>929</v>
      </c>
      <c r="Z194" s="429" t="s">
        <v>934</v>
      </c>
      <c r="AA194" s="448" t="s">
        <v>923</v>
      </c>
      <c r="AC194" s="973"/>
    </row>
    <row r="195" spans="1:29" s="2" customFormat="1" ht="52.8" x14ac:dyDescent="0.25">
      <c r="A195" s="463"/>
      <c r="B195" s="431">
        <f>IFERROR(LOOKUP(2,1/ISNUMBER(SEARCH('[96]Kode Barang'!$I$2:$I$44,I195)),'[96]Kode Barang'!$B$2:$B$44),"")</f>
        <v>1</v>
      </c>
      <c r="C195" s="431">
        <f>IFERROR(LOOKUP(2,1/ISNUMBER(SEARCH('[96]Kode Barang'!$I$2:$I$44,I195)),'[96]Kode Barang'!$C$2:$C$44),"")</f>
        <v>1</v>
      </c>
      <c r="D195" s="431">
        <f>IFERROR(LOOKUP(2,1/ISNUMBER(SEARCH('[96]Kode Barang'!$I$2:$I$44,I195)),'[96]Kode Barang'!$D$2:$D$44),"")</f>
        <v>7</v>
      </c>
      <c r="E195" s="431">
        <f>IFERROR(LOOKUP(2,1/ISNUMBER(SEARCH('[96]Kode Barang'!$I$2:$I$44,I195)),'[96]Kode Barang'!$E$2:$E$44),"")</f>
        <v>1</v>
      </c>
      <c r="F195" s="431">
        <f>IFERROR(LOOKUP(2,1/ISNUMBER(SEARCH('[96]Kode Barang'!$I$2:$I$44,I195)),'[96]Kode Barang'!$F$2:$F$44),"")</f>
        <v>3</v>
      </c>
      <c r="G195" s="431">
        <f>IFERROR(LOOKUP(2,1/ISNUMBER(SEARCH('[96]Kode Barang'!$I$2:$I$44,I195)),'[96]Kode Barang'!$G$2:$G$44),"")</f>
        <v>1</v>
      </c>
      <c r="H195" s="431">
        <f>IFERROR(LOOKUP(2,1/ISNUMBER(SEARCH('[96]Kode Barang'!$I$2:$I$44,I195)),'[96]Kode Barang'!$H$2:$H$44),"")</f>
        <v>6</v>
      </c>
      <c r="I195" s="643" t="s">
        <v>932</v>
      </c>
      <c r="J195" s="632"/>
      <c r="K195" s="483"/>
      <c r="L195" s="546">
        <v>2</v>
      </c>
      <c r="M195" s="540" t="s">
        <v>18</v>
      </c>
      <c r="N195" s="547">
        <v>17700</v>
      </c>
      <c r="O195" s="426">
        <f t="shared" si="23"/>
        <v>35400</v>
      </c>
      <c r="P195" s="426"/>
      <c r="Q195" s="426">
        <f t="shared" si="24"/>
        <v>35400</v>
      </c>
      <c r="R195" s="426">
        <f t="shared" si="25"/>
        <v>17700</v>
      </c>
      <c r="S195" s="437" t="s">
        <v>928</v>
      </c>
      <c r="T195" s="429" t="s">
        <v>675</v>
      </c>
      <c r="U195" s="427" t="s">
        <v>519</v>
      </c>
      <c r="V195" s="429" t="s">
        <v>562</v>
      </c>
      <c r="W195" s="482" t="s">
        <v>927</v>
      </c>
      <c r="X195" s="448" t="s">
        <v>624</v>
      </c>
      <c r="Y195" s="429" t="s">
        <v>929</v>
      </c>
      <c r="Z195" s="429" t="s">
        <v>934</v>
      </c>
      <c r="AA195" s="448" t="s">
        <v>923</v>
      </c>
      <c r="AC195" s="973"/>
    </row>
    <row r="196" spans="1:29" s="975" customFormat="1" ht="52.8" x14ac:dyDescent="0.25">
      <c r="A196" s="463"/>
      <c r="B196" s="431">
        <f>IFERROR(LOOKUP(2,1/ISNUMBER(SEARCH('[96]Kode Barang'!$I$2:$I$44,I196)),'[96]Kode Barang'!$B$2:$B$44),"")</f>
        <v>1</v>
      </c>
      <c r="C196" s="431">
        <f>IFERROR(LOOKUP(2,1/ISNUMBER(SEARCH('[96]Kode Barang'!$I$2:$I$44,I196)),'[96]Kode Barang'!$C$2:$C$44),"")</f>
        <v>1</v>
      </c>
      <c r="D196" s="431">
        <f>IFERROR(LOOKUP(2,1/ISNUMBER(SEARCH('[96]Kode Barang'!$I$2:$I$44,I196)),'[96]Kode Barang'!$D$2:$D$44),"")</f>
        <v>7</v>
      </c>
      <c r="E196" s="431">
        <f>IFERROR(LOOKUP(2,1/ISNUMBER(SEARCH('[96]Kode Barang'!$I$2:$I$44,I196)),'[96]Kode Barang'!$E$2:$E$44),"")</f>
        <v>1</v>
      </c>
      <c r="F196" s="431">
        <f>IFERROR(LOOKUP(2,1/ISNUMBER(SEARCH('[96]Kode Barang'!$I$2:$I$44,I196)),'[96]Kode Barang'!$F$2:$F$44),"")</f>
        <v>3</v>
      </c>
      <c r="G196" s="431">
        <f>IFERROR(LOOKUP(2,1/ISNUMBER(SEARCH('[96]Kode Barang'!$I$2:$I$44,I196)),'[96]Kode Barang'!$G$2:$G$44),"")</f>
        <v>1</v>
      </c>
      <c r="H196" s="431">
        <f>IFERROR(LOOKUP(2,1/ISNUMBER(SEARCH('[96]Kode Barang'!$I$2:$I$44,I196)),'[96]Kode Barang'!$H$2:$H$44),"")</f>
        <v>11</v>
      </c>
      <c r="I196" s="630" t="s">
        <v>902</v>
      </c>
      <c r="J196" s="467"/>
      <c r="K196" s="468"/>
      <c r="L196" s="983">
        <v>3</v>
      </c>
      <c r="M196" s="448" t="s">
        <v>933</v>
      </c>
      <c r="N196" s="547">
        <v>23600</v>
      </c>
      <c r="O196" s="426">
        <f t="shared" si="23"/>
        <v>70800</v>
      </c>
      <c r="P196" s="426"/>
      <c r="Q196" s="426">
        <f t="shared" si="24"/>
        <v>70800</v>
      </c>
      <c r="R196" s="426">
        <f t="shared" si="25"/>
        <v>23600</v>
      </c>
      <c r="S196" s="437" t="s">
        <v>928</v>
      </c>
      <c r="T196" s="429" t="s">
        <v>675</v>
      </c>
      <c r="U196" s="427" t="s">
        <v>519</v>
      </c>
      <c r="V196" s="429" t="s">
        <v>562</v>
      </c>
      <c r="W196" s="482" t="s">
        <v>952</v>
      </c>
      <c r="X196" s="448" t="s">
        <v>624</v>
      </c>
      <c r="Y196" s="429" t="s">
        <v>929</v>
      </c>
      <c r="Z196" s="429" t="s">
        <v>953</v>
      </c>
      <c r="AA196" s="448" t="s">
        <v>923</v>
      </c>
    </row>
    <row r="197" spans="1:29" s="2" customFormat="1" ht="52.8" x14ac:dyDescent="0.25">
      <c r="A197" s="463"/>
      <c r="B197" s="431">
        <f>IFERROR(LOOKUP(2,1/ISNUMBER(SEARCH('[96]Kode Barang'!$I$2:$I$44,I197)),'[96]Kode Barang'!$B$2:$B$44),"")</f>
        <v>1</v>
      </c>
      <c r="C197" s="431">
        <f>IFERROR(LOOKUP(2,1/ISNUMBER(SEARCH('[96]Kode Barang'!$I$2:$I$44,I197)),'[96]Kode Barang'!$C$2:$C$44),"")</f>
        <v>1</v>
      </c>
      <c r="D197" s="431">
        <f>IFERROR(LOOKUP(2,1/ISNUMBER(SEARCH('[96]Kode Barang'!$I$2:$I$44,I197)),'[96]Kode Barang'!$D$2:$D$44),"")</f>
        <v>7</v>
      </c>
      <c r="E197" s="431">
        <f>IFERROR(LOOKUP(2,1/ISNUMBER(SEARCH('[96]Kode Barang'!$I$2:$I$44,I197)),'[96]Kode Barang'!$E$2:$E$44),"")</f>
        <v>1</v>
      </c>
      <c r="F197" s="431">
        <f>IFERROR(LOOKUP(2,1/ISNUMBER(SEARCH('[96]Kode Barang'!$I$2:$I$44,I197)),'[96]Kode Barang'!$F$2:$F$44),"")</f>
        <v>3</v>
      </c>
      <c r="G197" s="431">
        <f>IFERROR(LOOKUP(2,1/ISNUMBER(SEARCH('[96]Kode Barang'!$I$2:$I$44,I197)),'[96]Kode Barang'!$G$2:$G$44),"")</f>
        <v>1</v>
      </c>
      <c r="H197" s="431">
        <f>IFERROR(LOOKUP(2,1/ISNUMBER(SEARCH('[96]Kode Barang'!$I$2:$I$44,I197)),'[96]Kode Barang'!$H$2:$H$44),"")</f>
        <v>6</v>
      </c>
      <c r="I197" s="643" t="s">
        <v>3</v>
      </c>
      <c r="J197" s="545"/>
      <c r="K197" s="483"/>
      <c r="L197" s="546">
        <v>19</v>
      </c>
      <c r="M197" s="540" t="s">
        <v>18</v>
      </c>
      <c r="N197" s="547">
        <v>6000</v>
      </c>
      <c r="O197" s="426">
        <f t="shared" si="23"/>
        <v>114000</v>
      </c>
      <c r="P197" s="426"/>
      <c r="Q197" s="426">
        <f t="shared" si="24"/>
        <v>114000</v>
      </c>
      <c r="R197" s="426">
        <f t="shared" si="25"/>
        <v>6000</v>
      </c>
      <c r="S197" s="437" t="s">
        <v>928</v>
      </c>
      <c r="T197" s="429" t="s">
        <v>675</v>
      </c>
      <c r="U197" s="427" t="s">
        <v>519</v>
      </c>
      <c r="V197" s="429" t="s">
        <v>562</v>
      </c>
      <c r="W197" s="482" t="s">
        <v>952</v>
      </c>
      <c r="X197" s="448" t="s">
        <v>624</v>
      </c>
      <c r="Y197" s="429" t="s">
        <v>929</v>
      </c>
      <c r="Z197" s="429" t="s">
        <v>953</v>
      </c>
      <c r="AA197" s="448" t="s">
        <v>923</v>
      </c>
      <c r="AC197" s="973"/>
    </row>
    <row r="198" spans="1:29" s="2" customFormat="1" ht="52.8" x14ac:dyDescent="0.25">
      <c r="A198" s="463"/>
      <c r="B198" s="431">
        <f>IFERROR(LOOKUP(2,1/ISNUMBER(SEARCH('[96]Kode Barang'!$I$2:$I$44,I198)),'[96]Kode Barang'!$B$2:$B$44),"")</f>
        <v>1</v>
      </c>
      <c r="C198" s="431">
        <f>IFERROR(LOOKUP(2,1/ISNUMBER(SEARCH('[96]Kode Barang'!$I$2:$I$44,I198)),'[96]Kode Barang'!$C$2:$C$44),"")</f>
        <v>1</v>
      </c>
      <c r="D198" s="431">
        <f>IFERROR(LOOKUP(2,1/ISNUMBER(SEARCH('[96]Kode Barang'!$I$2:$I$44,I198)),'[96]Kode Barang'!$D$2:$D$44),"")</f>
        <v>7</v>
      </c>
      <c r="E198" s="431">
        <f>IFERROR(LOOKUP(2,1/ISNUMBER(SEARCH('[96]Kode Barang'!$I$2:$I$44,I198)),'[96]Kode Barang'!$E$2:$E$44),"")</f>
        <v>1</v>
      </c>
      <c r="F198" s="431">
        <f>IFERROR(LOOKUP(2,1/ISNUMBER(SEARCH('[96]Kode Barang'!$I$2:$I$44,I198)),'[96]Kode Barang'!$F$2:$F$44),"")</f>
        <v>3</v>
      </c>
      <c r="G198" s="431">
        <f>IFERROR(LOOKUP(2,1/ISNUMBER(SEARCH('[96]Kode Barang'!$I$2:$I$44,I198)),'[96]Kode Barang'!$G$2:$G$44),"")</f>
        <v>1</v>
      </c>
      <c r="H198" s="431">
        <f>IFERROR(LOOKUP(2,1/ISNUMBER(SEARCH('[96]Kode Barang'!$I$2:$I$44,I198)),'[96]Kode Barang'!$H$2:$H$44),"")</f>
        <v>6</v>
      </c>
      <c r="I198" s="643" t="s">
        <v>884</v>
      </c>
      <c r="J198" s="545"/>
      <c r="K198" s="483"/>
      <c r="L198" s="546">
        <v>13</v>
      </c>
      <c r="M198" s="540" t="s">
        <v>18</v>
      </c>
      <c r="N198" s="547">
        <v>3600</v>
      </c>
      <c r="O198" s="426">
        <f t="shared" si="23"/>
        <v>46800</v>
      </c>
      <c r="P198" s="426"/>
      <c r="Q198" s="426">
        <f t="shared" si="24"/>
        <v>46800</v>
      </c>
      <c r="R198" s="426">
        <f t="shared" si="25"/>
        <v>3600</v>
      </c>
      <c r="S198" s="437" t="s">
        <v>928</v>
      </c>
      <c r="T198" s="429" t="s">
        <v>675</v>
      </c>
      <c r="U198" s="427" t="s">
        <v>519</v>
      </c>
      <c r="V198" s="429" t="s">
        <v>562</v>
      </c>
      <c r="W198" s="482" t="s">
        <v>952</v>
      </c>
      <c r="X198" s="448" t="s">
        <v>624</v>
      </c>
      <c r="Y198" s="429" t="s">
        <v>929</v>
      </c>
      <c r="Z198" s="429" t="s">
        <v>953</v>
      </c>
      <c r="AA198" s="448" t="s">
        <v>923</v>
      </c>
      <c r="AC198" s="973"/>
    </row>
    <row r="199" spans="1:29" s="2" customFormat="1" ht="52.8" x14ac:dyDescent="0.25">
      <c r="A199" s="463"/>
      <c r="B199" s="431">
        <f>IFERROR(LOOKUP(2,1/ISNUMBER(SEARCH('[96]Kode Barang'!$I$2:$I$44,I199)),'[96]Kode Barang'!$B$2:$B$44),"")</f>
        <v>1</v>
      </c>
      <c r="C199" s="431">
        <f>IFERROR(LOOKUP(2,1/ISNUMBER(SEARCH('[96]Kode Barang'!$I$2:$I$44,I199)),'[96]Kode Barang'!$C$2:$C$44),"")</f>
        <v>1</v>
      </c>
      <c r="D199" s="431">
        <f>IFERROR(LOOKUP(2,1/ISNUMBER(SEARCH('[96]Kode Barang'!$I$2:$I$44,I199)),'[96]Kode Barang'!$D$2:$D$44),"")</f>
        <v>7</v>
      </c>
      <c r="E199" s="431">
        <f>IFERROR(LOOKUP(2,1/ISNUMBER(SEARCH('[96]Kode Barang'!$I$2:$I$44,I199)),'[96]Kode Barang'!$E$2:$E$44),"")</f>
        <v>1</v>
      </c>
      <c r="F199" s="431">
        <f>IFERROR(LOOKUP(2,1/ISNUMBER(SEARCH('[96]Kode Barang'!$I$2:$I$44,I199)),'[96]Kode Barang'!$F$2:$F$44),"")</f>
        <v>3</v>
      </c>
      <c r="G199" s="431">
        <f>IFERROR(LOOKUP(2,1/ISNUMBER(SEARCH('[96]Kode Barang'!$I$2:$I$44,I199)),'[96]Kode Barang'!$G$2:$G$44),"")</f>
        <v>1</v>
      </c>
      <c r="H199" s="431">
        <f>IFERROR(LOOKUP(2,1/ISNUMBER(SEARCH('[96]Kode Barang'!$I$2:$I$44,I199)),'[96]Kode Barang'!$H$2:$H$44),"")</f>
        <v>6</v>
      </c>
      <c r="I199" s="643" t="s">
        <v>931</v>
      </c>
      <c r="J199" s="545"/>
      <c r="K199" s="483"/>
      <c r="L199" s="546">
        <v>4</v>
      </c>
      <c r="M199" s="540" t="s">
        <v>18</v>
      </c>
      <c r="N199" s="547">
        <v>35200</v>
      </c>
      <c r="O199" s="426">
        <f t="shared" si="23"/>
        <v>140800</v>
      </c>
      <c r="P199" s="426"/>
      <c r="Q199" s="426">
        <f t="shared" si="24"/>
        <v>140800</v>
      </c>
      <c r="R199" s="426">
        <f t="shared" si="25"/>
        <v>35200</v>
      </c>
      <c r="S199" s="437" t="s">
        <v>928</v>
      </c>
      <c r="T199" s="429" t="s">
        <v>675</v>
      </c>
      <c r="U199" s="427" t="s">
        <v>519</v>
      </c>
      <c r="V199" s="429" t="s">
        <v>562</v>
      </c>
      <c r="W199" s="482" t="s">
        <v>952</v>
      </c>
      <c r="X199" s="448" t="s">
        <v>624</v>
      </c>
      <c r="Y199" s="429" t="s">
        <v>929</v>
      </c>
      <c r="Z199" s="429" t="s">
        <v>953</v>
      </c>
      <c r="AA199" s="448" t="s">
        <v>923</v>
      </c>
      <c r="AC199" s="973"/>
    </row>
    <row r="200" spans="1:29" s="2" customFormat="1" ht="52.8" x14ac:dyDescent="0.25">
      <c r="A200" s="463"/>
      <c r="B200" s="431">
        <f>IFERROR(LOOKUP(2,1/ISNUMBER(SEARCH('[96]Kode Barang'!$I$2:$I$44,I200)),'[96]Kode Barang'!$B$2:$B$44),"")</f>
        <v>1</v>
      </c>
      <c r="C200" s="431">
        <f>IFERROR(LOOKUP(2,1/ISNUMBER(SEARCH('[96]Kode Barang'!$I$2:$I$44,I200)),'[96]Kode Barang'!$C$2:$C$44),"")</f>
        <v>1</v>
      </c>
      <c r="D200" s="431">
        <f>IFERROR(LOOKUP(2,1/ISNUMBER(SEARCH('[96]Kode Barang'!$I$2:$I$44,I200)),'[96]Kode Barang'!$D$2:$D$44),"")</f>
        <v>7</v>
      </c>
      <c r="E200" s="431">
        <f>IFERROR(LOOKUP(2,1/ISNUMBER(SEARCH('[96]Kode Barang'!$I$2:$I$44,I200)),'[96]Kode Barang'!$E$2:$E$44),"")</f>
        <v>1</v>
      </c>
      <c r="F200" s="431">
        <f>IFERROR(LOOKUP(2,1/ISNUMBER(SEARCH('[96]Kode Barang'!$I$2:$I$44,I200)),'[96]Kode Barang'!$F$2:$F$44),"")</f>
        <v>3</v>
      </c>
      <c r="G200" s="431">
        <f>IFERROR(LOOKUP(2,1/ISNUMBER(SEARCH('[96]Kode Barang'!$I$2:$I$44,I200)),'[96]Kode Barang'!$G$2:$G$44),"")</f>
        <v>1</v>
      </c>
      <c r="H200" s="431">
        <f>IFERROR(LOOKUP(2,1/ISNUMBER(SEARCH('[96]Kode Barang'!$I$2:$I$44,I200)),'[96]Kode Barang'!$H$2:$H$44),"")</f>
        <v>6</v>
      </c>
      <c r="I200" s="643" t="s">
        <v>932</v>
      </c>
      <c r="J200" s="632"/>
      <c r="K200" s="483"/>
      <c r="L200" s="546">
        <v>2</v>
      </c>
      <c r="M200" s="540" t="s">
        <v>18</v>
      </c>
      <c r="N200" s="547">
        <v>17700</v>
      </c>
      <c r="O200" s="426">
        <f t="shared" si="23"/>
        <v>35400</v>
      </c>
      <c r="P200" s="426"/>
      <c r="Q200" s="426">
        <f t="shared" si="24"/>
        <v>35400</v>
      </c>
      <c r="R200" s="426">
        <f t="shared" si="25"/>
        <v>17700</v>
      </c>
      <c r="S200" s="437" t="s">
        <v>928</v>
      </c>
      <c r="T200" s="429" t="s">
        <v>675</v>
      </c>
      <c r="U200" s="427" t="s">
        <v>519</v>
      </c>
      <c r="V200" s="429" t="s">
        <v>562</v>
      </c>
      <c r="W200" s="482" t="s">
        <v>952</v>
      </c>
      <c r="X200" s="448" t="s">
        <v>624</v>
      </c>
      <c r="Y200" s="429" t="s">
        <v>929</v>
      </c>
      <c r="Z200" s="429" t="s">
        <v>953</v>
      </c>
      <c r="AA200" s="448" t="s">
        <v>923</v>
      </c>
      <c r="AC200" s="973"/>
    </row>
    <row r="201" spans="1:29" s="2" customFormat="1" ht="52.8" x14ac:dyDescent="0.25">
      <c r="A201" s="463"/>
      <c r="B201" s="431">
        <f>IFERROR(LOOKUP(2,1/ISNUMBER(SEARCH('[96]Kode Barang'!$I$2:$I$44,I201)),'[96]Kode Barang'!$B$2:$B$44),"")</f>
        <v>1</v>
      </c>
      <c r="C201" s="431">
        <f>IFERROR(LOOKUP(2,1/ISNUMBER(SEARCH('[96]Kode Barang'!$I$2:$I$44,I201)),'[96]Kode Barang'!$C$2:$C$44),"")</f>
        <v>1</v>
      </c>
      <c r="D201" s="431">
        <f>IFERROR(LOOKUP(2,1/ISNUMBER(SEARCH('[96]Kode Barang'!$I$2:$I$44,I201)),'[96]Kode Barang'!$D$2:$D$44),"")</f>
        <v>7</v>
      </c>
      <c r="E201" s="431">
        <f>IFERROR(LOOKUP(2,1/ISNUMBER(SEARCH('[96]Kode Barang'!$I$2:$I$44,I201)),'[96]Kode Barang'!$E$2:$E$44),"")</f>
        <v>1</v>
      </c>
      <c r="F201" s="431">
        <f>IFERROR(LOOKUP(2,1/ISNUMBER(SEARCH('[96]Kode Barang'!$I$2:$I$44,I201)),'[96]Kode Barang'!$F$2:$F$44),"")</f>
        <v>3</v>
      </c>
      <c r="G201" s="431">
        <f>IFERROR(LOOKUP(2,1/ISNUMBER(SEARCH('[96]Kode Barang'!$I$2:$I$44,I201)),'[96]Kode Barang'!$G$2:$G$44),"")</f>
        <v>1</v>
      </c>
      <c r="H201" s="431">
        <f>IFERROR(LOOKUP(2,1/ISNUMBER(SEARCH('[96]Kode Barang'!$I$2:$I$44,I201)),'[96]Kode Barang'!$H$2:$H$44),"")</f>
        <v>11</v>
      </c>
      <c r="I201" s="630" t="s">
        <v>902</v>
      </c>
      <c r="J201" s="467"/>
      <c r="K201" s="468"/>
      <c r="L201" s="983">
        <v>2</v>
      </c>
      <c r="M201" s="448" t="s">
        <v>933</v>
      </c>
      <c r="N201" s="547">
        <v>23600</v>
      </c>
      <c r="O201" s="426">
        <f t="shared" si="23"/>
        <v>47200</v>
      </c>
      <c r="P201" s="426"/>
      <c r="Q201" s="426">
        <f t="shared" si="24"/>
        <v>47200</v>
      </c>
      <c r="R201" s="426">
        <f t="shared" si="25"/>
        <v>23600</v>
      </c>
      <c r="S201" s="437" t="s">
        <v>928</v>
      </c>
      <c r="T201" s="429" t="s">
        <v>675</v>
      </c>
      <c r="U201" s="427" t="s">
        <v>519</v>
      </c>
      <c r="V201" s="429" t="s">
        <v>562</v>
      </c>
      <c r="W201" s="482" t="s">
        <v>956</v>
      </c>
      <c r="X201" s="448" t="s">
        <v>624</v>
      </c>
      <c r="Y201" s="429" t="s">
        <v>929</v>
      </c>
      <c r="Z201" s="429" t="s">
        <v>957</v>
      </c>
      <c r="AA201" s="448" t="s">
        <v>923</v>
      </c>
      <c r="AC201" s="973"/>
    </row>
    <row r="202" spans="1:29" s="2" customFormat="1" ht="52.8" x14ac:dyDescent="0.25">
      <c r="A202" s="463"/>
      <c r="B202" s="431">
        <f>IFERROR(LOOKUP(2,1/ISNUMBER(SEARCH('[96]Kode Barang'!$I$2:$I$44,I202)),'[96]Kode Barang'!$B$2:$B$44),"")</f>
        <v>1</v>
      </c>
      <c r="C202" s="431">
        <f>IFERROR(LOOKUP(2,1/ISNUMBER(SEARCH('[96]Kode Barang'!$I$2:$I$44,I202)),'[96]Kode Barang'!$C$2:$C$44),"")</f>
        <v>1</v>
      </c>
      <c r="D202" s="431">
        <f>IFERROR(LOOKUP(2,1/ISNUMBER(SEARCH('[96]Kode Barang'!$I$2:$I$44,I202)),'[96]Kode Barang'!$D$2:$D$44),"")</f>
        <v>7</v>
      </c>
      <c r="E202" s="431">
        <f>IFERROR(LOOKUP(2,1/ISNUMBER(SEARCH('[96]Kode Barang'!$I$2:$I$44,I202)),'[96]Kode Barang'!$E$2:$E$44),"")</f>
        <v>1</v>
      </c>
      <c r="F202" s="431">
        <f>IFERROR(LOOKUP(2,1/ISNUMBER(SEARCH('[96]Kode Barang'!$I$2:$I$44,I202)),'[96]Kode Barang'!$F$2:$F$44),"")</f>
        <v>3</v>
      </c>
      <c r="G202" s="431">
        <f>IFERROR(LOOKUP(2,1/ISNUMBER(SEARCH('[96]Kode Barang'!$I$2:$I$44,I202)),'[96]Kode Barang'!$G$2:$G$44),"")</f>
        <v>1</v>
      </c>
      <c r="H202" s="431">
        <f>IFERROR(LOOKUP(2,1/ISNUMBER(SEARCH('[96]Kode Barang'!$I$2:$I$44,I202)),'[96]Kode Barang'!$H$2:$H$44),"")</f>
        <v>6</v>
      </c>
      <c r="I202" s="643" t="s">
        <v>3</v>
      </c>
      <c r="J202" s="545"/>
      <c r="K202" s="483"/>
      <c r="L202" s="546">
        <v>10</v>
      </c>
      <c r="M202" s="540" t="s">
        <v>18</v>
      </c>
      <c r="N202" s="547">
        <v>6000</v>
      </c>
      <c r="O202" s="426">
        <f t="shared" si="23"/>
        <v>60000</v>
      </c>
      <c r="P202" s="426"/>
      <c r="Q202" s="426">
        <f t="shared" si="24"/>
        <v>60000</v>
      </c>
      <c r="R202" s="426">
        <f t="shared" si="25"/>
        <v>6000</v>
      </c>
      <c r="S202" s="437" t="s">
        <v>928</v>
      </c>
      <c r="T202" s="429" t="s">
        <v>675</v>
      </c>
      <c r="U202" s="427" t="s">
        <v>519</v>
      </c>
      <c r="V202" s="429" t="s">
        <v>562</v>
      </c>
      <c r="W202" s="482" t="s">
        <v>956</v>
      </c>
      <c r="X202" s="448" t="s">
        <v>624</v>
      </c>
      <c r="Y202" s="429" t="s">
        <v>929</v>
      </c>
      <c r="Z202" s="429" t="s">
        <v>957</v>
      </c>
      <c r="AA202" s="448" t="s">
        <v>923</v>
      </c>
      <c r="AC202" s="973"/>
    </row>
    <row r="203" spans="1:29" s="2" customFormat="1" ht="52.8" x14ac:dyDescent="0.25">
      <c r="A203" s="463"/>
      <c r="B203" s="431">
        <f>IFERROR(LOOKUP(2,1/ISNUMBER(SEARCH('[96]Kode Barang'!$I$2:$I$44,I203)),'[96]Kode Barang'!$B$2:$B$44),"")</f>
        <v>1</v>
      </c>
      <c r="C203" s="431">
        <f>IFERROR(LOOKUP(2,1/ISNUMBER(SEARCH('[96]Kode Barang'!$I$2:$I$44,I203)),'[96]Kode Barang'!$C$2:$C$44),"")</f>
        <v>1</v>
      </c>
      <c r="D203" s="431">
        <f>IFERROR(LOOKUP(2,1/ISNUMBER(SEARCH('[96]Kode Barang'!$I$2:$I$44,I203)),'[96]Kode Barang'!$D$2:$D$44),"")</f>
        <v>7</v>
      </c>
      <c r="E203" s="431">
        <f>IFERROR(LOOKUP(2,1/ISNUMBER(SEARCH('[96]Kode Barang'!$I$2:$I$44,I203)),'[96]Kode Barang'!$E$2:$E$44),"")</f>
        <v>1</v>
      </c>
      <c r="F203" s="431">
        <f>IFERROR(LOOKUP(2,1/ISNUMBER(SEARCH('[96]Kode Barang'!$I$2:$I$44,I203)),'[96]Kode Barang'!$F$2:$F$44),"")</f>
        <v>3</v>
      </c>
      <c r="G203" s="431">
        <f>IFERROR(LOOKUP(2,1/ISNUMBER(SEARCH('[96]Kode Barang'!$I$2:$I$44,I203)),'[96]Kode Barang'!$G$2:$G$44),"")</f>
        <v>1</v>
      </c>
      <c r="H203" s="431">
        <f>IFERROR(LOOKUP(2,1/ISNUMBER(SEARCH('[96]Kode Barang'!$I$2:$I$44,I203)),'[96]Kode Barang'!$H$2:$H$44),"")</f>
        <v>6</v>
      </c>
      <c r="I203" s="643" t="s">
        <v>884</v>
      </c>
      <c r="J203" s="545"/>
      <c r="K203" s="483"/>
      <c r="L203" s="546">
        <v>20</v>
      </c>
      <c r="M203" s="540" t="s">
        <v>18</v>
      </c>
      <c r="N203" s="547">
        <v>3600</v>
      </c>
      <c r="O203" s="426">
        <f t="shared" si="23"/>
        <v>72000</v>
      </c>
      <c r="P203" s="426"/>
      <c r="Q203" s="426">
        <f t="shared" si="24"/>
        <v>72000</v>
      </c>
      <c r="R203" s="426">
        <f t="shared" si="25"/>
        <v>3600</v>
      </c>
      <c r="S203" s="437" t="s">
        <v>928</v>
      </c>
      <c r="T203" s="429" t="s">
        <v>675</v>
      </c>
      <c r="U203" s="427" t="s">
        <v>519</v>
      </c>
      <c r="V203" s="429" t="s">
        <v>562</v>
      </c>
      <c r="W203" s="482" t="s">
        <v>956</v>
      </c>
      <c r="X203" s="448" t="s">
        <v>624</v>
      </c>
      <c r="Y203" s="429" t="s">
        <v>929</v>
      </c>
      <c r="Z203" s="429" t="s">
        <v>957</v>
      </c>
      <c r="AA203" s="448" t="s">
        <v>923</v>
      </c>
      <c r="AC203" s="973"/>
    </row>
    <row r="204" spans="1:29" s="2" customFormat="1" ht="52.8" x14ac:dyDescent="0.25">
      <c r="A204" s="463"/>
      <c r="B204" s="431">
        <f>IFERROR(LOOKUP(2,1/ISNUMBER(SEARCH('[96]Kode Barang'!$I$2:$I$44,I204)),'[96]Kode Barang'!$B$2:$B$44),"")</f>
        <v>1</v>
      </c>
      <c r="C204" s="431">
        <f>IFERROR(LOOKUP(2,1/ISNUMBER(SEARCH('[96]Kode Barang'!$I$2:$I$44,I204)),'[96]Kode Barang'!$C$2:$C$44),"")</f>
        <v>1</v>
      </c>
      <c r="D204" s="431">
        <f>IFERROR(LOOKUP(2,1/ISNUMBER(SEARCH('[96]Kode Barang'!$I$2:$I$44,I204)),'[96]Kode Barang'!$D$2:$D$44),"")</f>
        <v>7</v>
      </c>
      <c r="E204" s="431">
        <f>IFERROR(LOOKUP(2,1/ISNUMBER(SEARCH('[96]Kode Barang'!$I$2:$I$44,I204)),'[96]Kode Barang'!$E$2:$E$44),"")</f>
        <v>1</v>
      </c>
      <c r="F204" s="431">
        <f>IFERROR(LOOKUP(2,1/ISNUMBER(SEARCH('[96]Kode Barang'!$I$2:$I$44,I204)),'[96]Kode Barang'!$F$2:$F$44),"")</f>
        <v>3</v>
      </c>
      <c r="G204" s="431">
        <f>IFERROR(LOOKUP(2,1/ISNUMBER(SEARCH('[96]Kode Barang'!$I$2:$I$44,I204)),'[96]Kode Barang'!$G$2:$G$44),"")</f>
        <v>1</v>
      </c>
      <c r="H204" s="431">
        <f>IFERROR(LOOKUP(2,1/ISNUMBER(SEARCH('[96]Kode Barang'!$I$2:$I$44,I204)),'[96]Kode Barang'!$H$2:$H$44),"")</f>
        <v>6</v>
      </c>
      <c r="I204" s="643" t="s">
        <v>931</v>
      </c>
      <c r="J204" s="545"/>
      <c r="K204" s="483"/>
      <c r="L204" s="546">
        <v>4</v>
      </c>
      <c r="M204" s="540" t="s">
        <v>18</v>
      </c>
      <c r="N204" s="547">
        <v>35200</v>
      </c>
      <c r="O204" s="426">
        <f t="shared" si="23"/>
        <v>140800</v>
      </c>
      <c r="P204" s="426"/>
      <c r="Q204" s="426">
        <f t="shared" si="24"/>
        <v>140800</v>
      </c>
      <c r="R204" s="426">
        <f t="shared" si="25"/>
        <v>35200</v>
      </c>
      <c r="S204" s="437" t="s">
        <v>928</v>
      </c>
      <c r="T204" s="429" t="s">
        <v>675</v>
      </c>
      <c r="U204" s="427" t="s">
        <v>519</v>
      </c>
      <c r="V204" s="429" t="s">
        <v>562</v>
      </c>
      <c r="W204" s="482" t="s">
        <v>956</v>
      </c>
      <c r="X204" s="448" t="s">
        <v>624</v>
      </c>
      <c r="Y204" s="429" t="s">
        <v>929</v>
      </c>
      <c r="Z204" s="429" t="s">
        <v>957</v>
      </c>
      <c r="AA204" s="448" t="s">
        <v>923</v>
      </c>
      <c r="AC204" s="973"/>
    </row>
    <row r="205" spans="1:29" s="2" customFormat="1" ht="52.8" x14ac:dyDescent="0.25">
      <c r="A205" s="463"/>
      <c r="B205" s="431">
        <f>IFERROR(LOOKUP(2,1/ISNUMBER(SEARCH('[96]Kode Barang'!$I$2:$I$44,I205)),'[96]Kode Barang'!$B$2:$B$44),"")</f>
        <v>1</v>
      </c>
      <c r="C205" s="431">
        <f>IFERROR(LOOKUP(2,1/ISNUMBER(SEARCH('[96]Kode Barang'!$I$2:$I$44,I205)),'[96]Kode Barang'!$C$2:$C$44),"")</f>
        <v>1</v>
      </c>
      <c r="D205" s="431">
        <f>IFERROR(LOOKUP(2,1/ISNUMBER(SEARCH('[96]Kode Barang'!$I$2:$I$44,I205)),'[96]Kode Barang'!$D$2:$D$44),"")</f>
        <v>7</v>
      </c>
      <c r="E205" s="431">
        <f>IFERROR(LOOKUP(2,1/ISNUMBER(SEARCH('[96]Kode Barang'!$I$2:$I$44,I205)),'[96]Kode Barang'!$E$2:$E$44),"")</f>
        <v>1</v>
      </c>
      <c r="F205" s="431">
        <f>IFERROR(LOOKUP(2,1/ISNUMBER(SEARCH('[96]Kode Barang'!$I$2:$I$44,I205)),'[96]Kode Barang'!$F$2:$F$44),"")</f>
        <v>3</v>
      </c>
      <c r="G205" s="431">
        <f>IFERROR(LOOKUP(2,1/ISNUMBER(SEARCH('[96]Kode Barang'!$I$2:$I$44,I205)),'[96]Kode Barang'!$G$2:$G$44),"")</f>
        <v>1</v>
      </c>
      <c r="H205" s="431">
        <f>IFERROR(LOOKUP(2,1/ISNUMBER(SEARCH('[96]Kode Barang'!$I$2:$I$44,I205)),'[96]Kode Barang'!$H$2:$H$44),"")</f>
        <v>6</v>
      </c>
      <c r="I205" s="643" t="s">
        <v>932</v>
      </c>
      <c r="J205" s="632"/>
      <c r="K205" s="483"/>
      <c r="L205" s="546">
        <v>1</v>
      </c>
      <c r="M205" s="540" t="s">
        <v>18</v>
      </c>
      <c r="N205" s="547">
        <v>17700</v>
      </c>
      <c r="O205" s="426">
        <f t="shared" si="23"/>
        <v>17700</v>
      </c>
      <c r="P205" s="426"/>
      <c r="Q205" s="426">
        <f t="shared" si="24"/>
        <v>17700</v>
      </c>
      <c r="R205" s="426">
        <f t="shared" si="25"/>
        <v>17700</v>
      </c>
      <c r="S205" s="437" t="s">
        <v>928</v>
      </c>
      <c r="T205" s="429" t="s">
        <v>675</v>
      </c>
      <c r="U205" s="427" t="s">
        <v>519</v>
      </c>
      <c r="V205" s="429" t="s">
        <v>562</v>
      </c>
      <c r="W205" s="482" t="s">
        <v>956</v>
      </c>
      <c r="X205" s="448" t="s">
        <v>624</v>
      </c>
      <c r="Y205" s="429" t="s">
        <v>929</v>
      </c>
      <c r="Z205" s="429" t="s">
        <v>957</v>
      </c>
      <c r="AA205" s="448" t="s">
        <v>923</v>
      </c>
      <c r="AC205" s="973"/>
    </row>
    <row r="206" spans="1:29" s="975" customFormat="1" ht="52.8" x14ac:dyDescent="0.25">
      <c r="A206" s="463"/>
      <c r="B206" s="431">
        <f>IFERROR(LOOKUP(2,1/ISNUMBER(SEARCH('[96]Kode Barang'!$I$2:$I$44,I206)),'[96]Kode Barang'!$B$2:$B$44),"")</f>
        <v>1</v>
      </c>
      <c r="C206" s="431">
        <f>IFERROR(LOOKUP(2,1/ISNUMBER(SEARCH('[96]Kode Barang'!$I$2:$I$44,I206)),'[96]Kode Barang'!$C$2:$C$44),"")</f>
        <v>1</v>
      </c>
      <c r="D206" s="431">
        <f>IFERROR(LOOKUP(2,1/ISNUMBER(SEARCH('[96]Kode Barang'!$I$2:$I$44,I206)),'[96]Kode Barang'!$D$2:$D$44),"")</f>
        <v>7</v>
      </c>
      <c r="E206" s="431">
        <f>IFERROR(LOOKUP(2,1/ISNUMBER(SEARCH('[96]Kode Barang'!$I$2:$I$44,I206)),'[96]Kode Barang'!$E$2:$E$44),"")</f>
        <v>1</v>
      </c>
      <c r="F206" s="431">
        <f>IFERROR(LOOKUP(2,1/ISNUMBER(SEARCH('[96]Kode Barang'!$I$2:$I$44,I206)),'[96]Kode Barang'!$F$2:$F$44),"")</f>
        <v>3</v>
      </c>
      <c r="G206" s="431">
        <f>IFERROR(LOOKUP(2,1/ISNUMBER(SEARCH('[96]Kode Barang'!$I$2:$I$44,I206)),'[96]Kode Barang'!$G$2:$G$44),"")</f>
        <v>1</v>
      </c>
      <c r="H206" s="431">
        <f>IFERROR(LOOKUP(2,1/ISNUMBER(SEARCH('[96]Kode Barang'!$I$2:$I$44,I206)),'[96]Kode Barang'!$H$2:$H$44),"")</f>
        <v>11</v>
      </c>
      <c r="I206" s="630" t="s">
        <v>902</v>
      </c>
      <c r="J206" s="467"/>
      <c r="K206" s="468"/>
      <c r="L206" s="983">
        <v>3</v>
      </c>
      <c r="M206" s="448" t="s">
        <v>933</v>
      </c>
      <c r="N206" s="547">
        <v>23600</v>
      </c>
      <c r="O206" s="426">
        <f t="shared" si="23"/>
        <v>70800</v>
      </c>
      <c r="P206" s="426"/>
      <c r="Q206" s="426">
        <f t="shared" si="24"/>
        <v>70800</v>
      </c>
      <c r="R206" s="426">
        <f t="shared" si="25"/>
        <v>23600</v>
      </c>
      <c r="S206" s="437" t="s">
        <v>928</v>
      </c>
      <c r="T206" s="429" t="s">
        <v>675</v>
      </c>
      <c r="U206" s="427" t="s">
        <v>519</v>
      </c>
      <c r="V206" s="429" t="s">
        <v>562</v>
      </c>
      <c r="W206" s="482" t="s">
        <v>964</v>
      </c>
      <c r="X206" s="448" t="s">
        <v>624</v>
      </c>
      <c r="Y206" s="429" t="s">
        <v>929</v>
      </c>
      <c r="Z206" s="429" t="s">
        <v>966</v>
      </c>
      <c r="AA206" s="448" t="s">
        <v>923</v>
      </c>
    </row>
    <row r="207" spans="1:29" s="2" customFormat="1" ht="52.8" x14ac:dyDescent="0.25">
      <c r="A207" s="463"/>
      <c r="B207" s="431">
        <f>IFERROR(LOOKUP(2,1/ISNUMBER(SEARCH('[96]Kode Barang'!$I$2:$I$44,I207)),'[96]Kode Barang'!$B$2:$B$44),"")</f>
        <v>1</v>
      </c>
      <c r="C207" s="431">
        <f>IFERROR(LOOKUP(2,1/ISNUMBER(SEARCH('[96]Kode Barang'!$I$2:$I$44,I207)),'[96]Kode Barang'!$C$2:$C$44),"")</f>
        <v>1</v>
      </c>
      <c r="D207" s="431">
        <f>IFERROR(LOOKUP(2,1/ISNUMBER(SEARCH('[96]Kode Barang'!$I$2:$I$44,I207)),'[96]Kode Barang'!$D$2:$D$44),"")</f>
        <v>7</v>
      </c>
      <c r="E207" s="431">
        <f>IFERROR(LOOKUP(2,1/ISNUMBER(SEARCH('[96]Kode Barang'!$I$2:$I$44,I207)),'[96]Kode Barang'!$E$2:$E$44),"")</f>
        <v>1</v>
      </c>
      <c r="F207" s="431">
        <f>IFERROR(LOOKUP(2,1/ISNUMBER(SEARCH('[96]Kode Barang'!$I$2:$I$44,I207)),'[96]Kode Barang'!$F$2:$F$44),"")</f>
        <v>3</v>
      </c>
      <c r="G207" s="431">
        <f>IFERROR(LOOKUP(2,1/ISNUMBER(SEARCH('[96]Kode Barang'!$I$2:$I$44,I207)),'[96]Kode Barang'!$G$2:$G$44),"")</f>
        <v>1</v>
      </c>
      <c r="H207" s="431">
        <f>IFERROR(LOOKUP(2,1/ISNUMBER(SEARCH('[96]Kode Barang'!$I$2:$I$44,I207)),'[96]Kode Barang'!$H$2:$H$44),"")</f>
        <v>6</v>
      </c>
      <c r="I207" s="643" t="s">
        <v>3</v>
      </c>
      <c r="J207" s="545"/>
      <c r="K207" s="483"/>
      <c r="L207" s="546">
        <v>12</v>
      </c>
      <c r="M207" s="540" t="s">
        <v>18</v>
      </c>
      <c r="N207" s="547">
        <v>6000</v>
      </c>
      <c r="O207" s="426">
        <f t="shared" si="23"/>
        <v>72000</v>
      </c>
      <c r="P207" s="426"/>
      <c r="Q207" s="426">
        <f t="shared" si="24"/>
        <v>72000</v>
      </c>
      <c r="R207" s="426">
        <f t="shared" si="25"/>
        <v>6000</v>
      </c>
      <c r="S207" s="437" t="s">
        <v>928</v>
      </c>
      <c r="T207" s="429" t="s">
        <v>675</v>
      </c>
      <c r="U207" s="427" t="s">
        <v>519</v>
      </c>
      <c r="V207" s="429" t="s">
        <v>562</v>
      </c>
      <c r="W207" s="482" t="s">
        <v>964</v>
      </c>
      <c r="X207" s="448" t="s">
        <v>624</v>
      </c>
      <c r="Y207" s="429" t="s">
        <v>929</v>
      </c>
      <c r="Z207" s="429" t="s">
        <v>966</v>
      </c>
      <c r="AA207" s="448" t="s">
        <v>923</v>
      </c>
      <c r="AC207" s="973"/>
    </row>
    <row r="208" spans="1:29" s="2" customFormat="1" ht="52.8" x14ac:dyDescent="0.25">
      <c r="A208" s="463"/>
      <c r="B208" s="431">
        <f>IFERROR(LOOKUP(2,1/ISNUMBER(SEARCH('[96]Kode Barang'!$I$2:$I$44,I208)),'[96]Kode Barang'!$B$2:$B$44),"")</f>
        <v>1</v>
      </c>
      <c r="C208" s="431">
        <f>IFERROR(LOOKUP(2,1/ISNUMBER(SEARCH('[96]Kode Barang'!$I$2:$I$44,I208)),'[96]Kode Barang'!$C$2:$C$44),"")</f>
        <v>1</v>
      </c>
      <c r="D208" s="431">
        <f>IFERROR(LOOKUP(2,1/ISNUMBER(SEARCH('[96]Kode Barang'!$I$2:$I$44,I208)),'[96]Kode Barang'!$D$2:$D$44),"")</f>
        <v>7</v>
      </c>
      <c r="E208" s="431">
        <f>IFERROR(LOOKUP(2,1/ISNUMBER(SEARCH('[96]Kode Barang'!$I$2:$I$44,I208)),'[96]Kode Barang'!$E$2:$E$44),"")</f>
        <v>1</v>
      </c>
      <c r="F208" s="431">
        <f>IFERROR(LOOKUP(2,1/ISNUMBER(SEARCH('[96]Kode Barang'!$I$2:$I$44,I208)),'[96]Kode Barang'!$F$2:$F$44),"")</f>
        <v>3</v>
      </c>
      <c r="G208" s="431">
        <f>IFERROR(LOOKUP(2,1/ISNUMBER(SEARCH('[96]Kode Barang'!$I$2:$I$44,I208)),'[96]Kode Barang'!$G$2:$G$44),"")</f>
        <v>1</v>
      </c>
      <c r="H208" s="431">
        <f>IFERROR(LOOKUP(2,1/ISNUMBER(SEARCH('[96]Kode Barang'!$I$2:$I$44,I208)),'[96]Kode Barang'!$H$2:$H$44),"")</f>
        <v>6</v>
      </c>
      <c r="I208" s="643" t="s">
        <v>884</v>
      </c>
      <c r="J208" s="545"/>
      <c r="K208" s="483"/>
      <c r="L208" s="546">
        <v>23</v>
      </c>
      <c r="M208" s="540" t="s">
        <v>18</v>
      </c>
      <c r="N208" s="547">
        <v>3600</v>
      </c>
      <c r="O208" s="426">
        <f t="shared" si="23"/>
        <v>82800</v>
      </c>
      <c r="P208" s="426"/>
      <c r="Q208" s="426">
        <f t="shared" si="24"/>
        <v>82800</v>
      </c>
      <c r="R208" s="426">
        <f t="shared" si="25"/>
        <v>3600</v>
      </c>
      <c r="S208" s="437" t="s">
        <v>928</v>
      </c>
      <c r="T208" s="429" t="s">
        <v>675</v>
      </c>
      <c r="U208" s="427" t="s">
        <v>519</v>
      </c>
      <c r="V208" s="429" t="s">
        <v>562</v>
      </c>
      <c r="W208" s="482" t="s">
        <v>964</v>
      </c>
      <c r="X208" s="448" t="s">
        <v>624</v>
      </c>
      <c r="Y208" s="429" t="s">
        <v>929</v>
      </c>
      <c r="Z208" s="429" t="s">
        <v>966</v>
      </c>
      <c r="AA208" s="448" t="s">
        <v>923</v>
      </c>
      <c r="AC208" s="973"/>
    </row>
    <row r="209" spans="1:29" s="2" customFormat="1" ht="52.8" x14ac:dyDescent="0.25">
      <c r="A209" s="463"/>
      <c r="B209" s="431">
        <f>IFERROR(LOOKUP(2,1/ISNUMBER(SEARCH('[96]Kode Barang'!$I$2:$I$44,I209)),'[96]Kode Barang'!$B$2:$B$44),"")</f>
        <v>1</v>
      </c>
      <c r="C209" s="431">
        <f>IFERROR(LOOKUP(2,1/ISNUMBER(SEARCH('[96]Kode Barang'!$I$2:$I$44,I209)),'[96]Kode Barang'!$C$2:$C$44),"")</f>
        <v>1</v>
      </c>
      <c r="D209" s="431">
        <f>IFERROR(LOOKUP(2,1/ISNUMBER(SEARCH('[96]Kode Barang'!$I$2:$I$44,I209)),'[96]Kode Barang'!$D$2:$D$44),"")</f>
        <v>7</v>
      </c>
      <c r="E209" s="431">
        <f>IFERROR(LOOKUP(2,1/ISNUMBER(SEARCH('[96]Kode Barang'!$I$2:$I$44,I209)),'[96]Kode Barang'!$E$2:$E$44),"")</f>
        <v>1</v>
      </c>
      <c r="F209" s="431">
        <f>IFERROR(LOOKUP(2,1/ISNUMBER(SEARCH('[96]Kode Barang'!$I$2:$I$44,I209)),'[96]Kode Barang'!$F$2:$F$44),"")</f>
        <v>3</v>
      </c>
      <c r="G209" s="431">
        <f>IFERROR(LOOKUP(2,1/ISNUMBER(SEARCH('[96]Kode Barang'!$I$2:$I$44,I209)),'[96]Kode Barang'!$G$2:$G$44),"")</f>
        <v>1</v>
      </c>
      <c r="H209" s="431">
        <f>IFERROR(LOOKUP(2,1/ISNUMBER(SEARCH('[96]Kode Barang'!$I$2:$I$44,I209)),'[96]Kode Barang'!$H$2:$H$44),"")</f>
        <v>6</v>
      </c>
      <c r="I209" s="643" t="s">
        <v>931</v>
      </c>
      <c r="J209" s="545"/>
      <c r="K209" s="483"/>
      <c r="L209" s="546">
        <v>3</v>
      </c>
      <c r="M209" s="540" t="s">
        <v>18</v>
      </c>
      <c r="N209" s="547">
        <v>35200</v>
      </c>
      <c r="O209" s="426">
        <f t="shared" si="23"/>
        <v>105600</v>
      </c>
      <c r="P209" s="426"/>
      <c r="Q209" s="426">
        <f t="shared" si="24"/>
        <v>105600</v>
      </c>
      <c r="R209" s="426">
        <f t="shared" si="25"/>
        <v>35200</v>
      </c>
      <c r="S209" s="437" t="s">
        <v>928</v>
      </c>
      <c r="T209" s="429" t="s">
        <v>675</v>
      </c>
      <c r="U209" s="427" t="s">
        <v>519</v>
      </c>
      <c r="V209" s="429" t="s">
        <v>562</v>
      </c>
      <c r="W209" s="482" t="s">
        <v>964</v>
      </c>
      <c r="X209" s="448" t="s">
        <v>624</v>
      </c>
      <c r="Y209" s="429" t="s">
        <v>929</v>
      </c>
      <c r="Z209" s="429" t="s">
        <v>966</v>
      </c>
      <c r="AA209" s="448" t="s">
        <v>923</v>
      </c>
      <c r="AC209" s="973"/>
    </row>
    <row r="210" spans="1:29" s="2" customFormat="1" ht="52.8" x14ac:dyDescent="0.25">
      <c r="A210" s="463"/>
      <c r="B210" s="431">
        <f>IFERROR(LOOKUP(2,1/ISNUMBER(SEARCH('[96]Kode Barang'!$I$2:$I$44,I210)),'[96]Kode Barang'!$B$2:$B$44),"")</f>
        <v>1</v>
      </c>
      <c r="C210" s="431">
        <f>IFERROR(LOOKUP(2,1/ISNUMBER(SEARCH('[96]Kode Barang'!$I$2:$I$44,I210)),'[96]Kode Barang'!$C$2:$C$44),"")</f>
        <v>1</v>
      </c>
      <c r="D210" s="431">
        <f>IFERROR(LOOKUP(2,1/ISNUMBER(SEARCH('[96]Kode Barang'!$I$2:$I$44,I210)),'[96]Kode Barang'!$D$2:$D$44),"")</f>
        <v>7</v>
      </c>
      <c r="E210" s="431">
        <f>IFERROR(LOOKUP(2,1/ISNUMBER(SEARCH('[96]Kode Barang'!$I$2:$I$44,I210)),'[96]Kode Barang'!$E$2:$E$44),"")</f>
        <v>1</v>
      </c>
      <c r="F210" s="431">
        <f>IFERROR(LOOKUP(2,1/ISNUMBER(SEARCH('[96]Kode Barang'!$I$2:$I$44,I210)),'[96]Kode Barang'!$F$2:$F$44),"")</f>
        <v>3</v>
      </c>
      <c r="G210" s="431">
        <f>IFERROR(LOOKUP(2,1/ISNUMBER(SEARCH('[96]Kode Barang'!$I$2:$I$44,I210)),'[96]Kode Barang'!$G$2:$G$44),"")</f>
        <v>1</v>
      </c>
      <c r="H210" s="431">
        <f>IFERROR(LOOKUP(2,1/ISNUMBER(SEARCH('[96]Kode Barang'!$I$2:$I$44,I210)),'[96]Kode Barang'!$H$2:$H$44),"")</f>
        <v>6</v>
      </c>
      <c r="I210" s="643" t="s">
        <v>932</v>
      </c>
      <c r="J210" s="632"/>
      <c r="K210" s="483"/>
      <c r="L210" s="546">
        <v>3</v>
      </c>
      <c r="M210" s="540" t="s">
        <v>18</v>
      </c>
      <c r="N210" s="547">
        <v>17700</v>
      </c>
      <c r="O210" s="426">
        <f t="shared" si="23"/>
        <v>53100</v>
      </c>
      <c r="P210" s="426"/>
      <c r="Q210" s="426">
        <f t="shared" si="24"/>
        <v>53100</v>
      </c>
      <c r="R210" s="426">
        <f t="shared" si="25"/>
        <v>17700</v>
      </c>
      <c r="S210" s="437" t="s">
        <v>928</v>
      </c>
      <c r="T210" s="429" t="s">
        <v>675</v>
      </c>
      <c r="U210" s="427" t="s">
        <v>519</v>
      </c>
      <c r="V210" s="429" t="s">
        <v>562</v>
      </c>
      <c r="W210" s="482" t="s">
        <v>964</v>
      </c>
      <c r="X210" s="448" t="s">
        <v>624</v>
      </c>
      <c r="Y210" s="429" t="s">
        <v>929</v>
      </c>
      <c r="Z210" s="429" t="s">
        <v>966</v>
      </c>
      <c r="AA210" s="448" t="s">
        <v>923</v>
      </c>
      <c r="AC210" s="973"/>
    </row>
    <row r="211" spans="1:29" s="2" customFormat="1" ht="66" x14ac:dyDescent="0.25">
      <c r="A211" s="463"/>
      <c r="B211" s="431">
        <f>IFERROR(LOOKUP(2,1/ISNUMBER(SEARCH('[96]Kode Barang'!$I$2:$I$44,I211)),'[96]Kode Barang'!$B$2:$B$44),"")</f>
        <v>1</v>
      </c>
      <c r="C211" s="431">
        <f>IFERROR(LOOKUP(2,1/ISNUMBER(SEARCH('[96]Kode Barang'!$I$2:$I$44,I211)),'[96]Kode Barang'!$C$2:$C$44),"")</f>
        <v>1</v>
      </c>
      <c r="D211" s="431">
        <f>IFERROR(LOOKUP(2,1/ISNUMBER(SEARCH('[96]Kode Barang'!$I$2:$I$44,I211)),'[96]Kode Barang'!$D$2:$D$44),"")</f>
        <v>7</v>
      </c>
      <c r="E211" s="431">
        <f>IFERROR(LOOKUP(2,1/ISNUMBER(SEARCH('[96]Kode Barang'!$I$2:$I$44,I211)),'[96]Kode Barang'!$E$2:$E$44),"")</f>
        <v>1</v>
      </c>
      <c r="F211" s="431">
        <f>IFERROR(LOOKUP(2,1/ISNUMBER(SEARCH('[96]Kode Barang'!$I$2:$I$44,I211)),'[96]Kode Barang'!$F$2:$F$44),"")</f>
        <v>3</v>
      </c>
      <c r="G211" s="431">
        <f>IFERROR(LOOKUP(2,1/ISNUMBER(SEARCH('[96]Kode Barang'!$I$2:$I$44,I211)),'[96]Kode Barang'!$G$2:$G$44),"")</f>
        <v>1</v>
      </c>
      <c r="H211" s="431">
        <f>IFERROR(LOOKUP(2,1/ISNUMBER(SEARCH('[96]Kode Barang'!$I$2:$I$44,I211)),'[96]Kode Barang'!$H$2:$H$44),"")</f>
        <v>11</v>
      </c>
      <c r="I211" s="550" t="s">
        <v>592</v>
      </c>
      <c r="J211" s="632"/>
      <c r="K211" s="483"/>
      <c r="L211" s="546">
        <v>2</v>
      </c>
      <c r="M211" s="540" t="s">
        <v>933</v>
      </c>
      <c r="N211" s="547">
        <v>41300</v>
      </c>
      <c r="O211" s="426">
        <f t="shared" si="23"/>
        <v>82600</v>
      </c>
      <c r="P211" s="426"/>
      <c r="Q211" s="426">
        <f t="shared" si="24"/>
        <v>82600</v>
      </c>
      <c r="R211" s="426">
        <f t="shared" si="25"/>
        <v>41300</v>
      </c>
      <c r="S211" s="444" t="s">
        <v>974</v>
      </c>
      <c r="T211" s="470" t="s">
        <v>973</v>
      </c>
      <c r="U211" s="444" t="s">
        <v>977</v>
      </c>
      <c r="V211" s="429" t="s">
        <v>562</v>
      </c>
      <c r="W211" s="482" t="s">
        <v>978</v>
      </c>
      <c r="X211" s="448" t="s">
        <v>624</v>
      </c>
      <c r="Y211" s="429" t="s">
        <v>929</v>
      </c>
      <c r="Z211" s="429" t="s">
        <v>979</v>
      </c>
      <c r="AA211" s="431" t="s">
        <v>980</v>
      </c>
      <c r="AC211" s="973"/>
    </row>
    <row r="212" spans="1:29" s="2" customFormat="1" ht="66" x14ac:dyDescent="0.25">
      <c r="A212" s="463"/>
      <c r="B212" s="431">
        <f>IFERROR(LOOKUP(2,1/ISNUMBER(SEARCH('[96]Kode Barang'!$I$2:$I$44,I212)),'[96]Kode Barang'!$B$2:$B$44),"")</f>
        <v>1</v>
      </c>
      <c r="C212" s="431">
        <f>IFERROR(LOOKUP(2,1/ISNUMBER(SEARCH('[96]Kode Barang'!$I$2:$I$44,I212)),'[96]Kode Barang'!$C$2:$C$44),"")</f>
        <v>1</v>
      </c>
      <c r="D212" s="431">
        <f>IFERROR(LOOKUP(2,1/ISNUMBER(SEARCH('[96]Kode Barang'!$I$2:$I$44,I212)),'[96]Kode Barang'!$D$2:$D$44),"")</f>
        <v>7</v>
      </c>
      <c r="E212" s="431">
        <f>IFERROR(LOOKUP(2,1/ISNUMBER(SEARCH('[96]Kode Barang'!$I$2:$I$44,I212)),'[96]Kode Barang'!$E$2:$E$44),"")</f>
        <v>1</v>
      </c>
      <c r="F212" s="431">
        <f>IFERROR(LOOKUP(2,1/ISNUMBER(SEARCH('[96]Kode Barang'!$I$2:$I$44,I212)),'[96]Kode Barang'!$F$2:$F$44),"")</f>
        <v>3</v>
      </c>
      <c r="G212" s="431">
        <f>IFERROR(LOOKUP(2,1/ISNUMBER(SEARCH('[96]Kode Barang'!$I$2:$I$44,I212)),'[96]Kode Barang'!$G$2:$G$44),"")</f>
        <v>1</v>
      </c>
      <c r="H212" s="431">
        <f>IFERROR(LOOKUP(2,1/ISNUMBER(SEARCH('[96]Kode Barang'!$I$2:$I$44,I212)),'[96]Kode Barang'!$H$2:$H$44),"")</f>
        <v>11</v>
      </c>
      <c r="I212" s="630" t="s">
        <v>902</v>
      </c>
      <c r="J212" s="545"/>
      <c r="K212" s="483"/>
      <c r="L212" s="546">
        <v>1</v>
      </c>
      <c r="M212" s="540" t="s">
        <v>933</v>
      </c>
      <c r="N212" s="547">
        <v>23600</v>
      </c>
      <c r="O212" s="426">
        <f t="shared" si="23"/>
        <v>23600</v>
      </c>
      <c r="P212" s="426"/>
      <c r="Q212" s="426">
        <f t="shared" si="24"/>
        <v>23600</v>
      </c>
      <c r="R212" s="426">
        <f t="shared" si="25"/>
        <v>23600</v>
      </c>
      <c r="S212" s="444" t="s">
        <v>974</v>
      </c>
      <c r="T212" s="470" t="s">
        <v>973</v>
      </c>
      <c r="U212" s="444" t="s">
        <v>977</v>
      </c>
      <c r="V212" s="429" t="s">
        <v>562</v>
      </c>
      <c r="W212" s="482" t="s">
        <v>978</v>
      </c>
      <c r="X212" s="448" t="s">
        <v>624</v>
      </c>
      <c r="Y212" s="429" t="s">
        <v>929</v>
      </c>
      <c r="Z212" s="429" t="s">
        <v>979</v>
      </c>
      <c r="AA212" s="431" t="s">
        <v>980</v>
      </c>
      <c r="AC212" s="973"/>
    </row>
    <row r="213" spans="1:29" s="2" customFormat="1" ht="66" x14ac:dyDescent="0.25">
      <c r="A213" s="463"/>
      <c r="B213" s="431">
        <f>IFERROR(LOOKUP(2,1/ISNUMBER(SEARCH('[96]Kode Barang'!$I$2:$I$44,I213)),'[96]Kode Barang'!$B$2:$B$44),"")</f>
        <v>1</v>
      </c>
      <c r="C213" s="431">
        <f>IFERROR(LOOKUP(2,1/ISNUMBER(SEARCH('[96]Kode Barang'!$I$2:$I$44,I213)),'[96]Kode Barang'!$C$2:$C$44),"")</f>
        <v>1</v>
      </c>
      <c r="D213" s="431">
        <f>IFERROR(LOOKUP(2,1/ISNUMBER(SEARCH('[96]Kode Barang'!$I$2:$I$44,I213)),'[96]Kode Barang'!$D$2:$D$44),"")</f>
        <v>7</v>
      </c>
      <c r="E213" s="431">
        <f>IFERROR(LOOKUP(2,1/ISNUMBER(SEARCH('[96]Kode Barang'!$I$2:$I$44,I213)),'[96]Kode Barang'!$E$2:$E$44),"")</f>
        <v>1</v>
      </c>
      <c r="F213" s="431">
        <f>IFERROR(LOOKUP(2,1/ISNUMBER(SEARCH('[96]Kode Barang'!$I$2:$I$44,I213)),'[96]Kode Barang'!$F$2:$F$44),"")</f>
        <v>3</v>
      </c>
      <c r="G213" s="431">
        <f>IFERROR(LOOKUP(2,1/ISNUMBER(SEARCH('[96]Kode Barang'!$I$2:$I$44,I213)),'[96]Kode Barang'!$G$2:$G$44),"")</f>
        <v>1</v>
      </c>
      <c r="H213" s="431">
        <f>IFERROR(LOOKUP(2,1/ISNUMBER(SEARCH('[96]Kode Barang'!$I$2:$I$44,I213)),'[96]Kode Barang'!$H$2:$H$44),"")</f>
        <v>6</v>
      </c>
      <c r="I213" s="643" t="s">
        <v>3</v>
      </c>
      <c r="J213" s="545"/>
      <c r="K213" s="483"/>
      <c r="L213" s="546">
        <v>6</v>
      </c>
      <c r="M213" s="540" t="s">
        <v>18</v>
      </c>
      <c r="N213" s="547">
        <v>6000</v>
      </c>
      <c r="O213" s="426">
        <f t="shared" si="23"/>
        <v>36000</v>
      </c>
      <c r="P213" s="426"/>
      <c r="Q213" s="426">
        <f t="shared" si="24"/>
        <v>36000</v>
      </c>
      <c r="R213" s="426">
        <f t="shared" si="25"/>
        <v>6000</v>
      </c>
      <c r="S213" s="444" t="s">
        <v>974</v>
      </c>
      <c r="T213" s="470" t="s">
        <v>973</v>
      </c>
      <c r="U213" s="444" t="s">
        <v>977</v>
      </c>
      <c r="V213" s="429" t="s">
        <v>562</v>
      </c>
      <c r="W213" s="482" t="s">
        <v>978</v>
      </c>
      <c r="X213" s="448" t="s">
        <v>624</v>
      </c>
      <c r="Y213" s="429" t="s">
        <v>929</v>
      </c>
      <c r="Z213" s="429" t="s">
        <v>979</v>
      </c>
      <c r="AA213" s="431" t="s">
        <v>980</v>
      </c>
      <c r="AC213" s="973"/>
    </row>
    <row r="214" spans="1:29" s="2" customFormat="1" ht="66" x14ac:dyDescent="0.25">
      <c r="A214" s="463"/>
      <c r="B214" s="431">
        <f>IFERROR(LOOKUP(2,1/ISNUMBER(SEARCH('[96]Kode Barang'!$I$2:$I$44,I214)),'[96]Kode Barang'!$B$2:$B$44),"")</f>
        <v>1</v>
      </c>
      <c r="C214" s="431">
        <f>IFERROR(LOOKUP(2,1/ISNUMBER(SEARCH('[96]Kode Barang'!$I$2:$I$44,I214)),'[96]Kode Barang'!$C$2:$C$44),"")</f>
        <v>1</v>
      </c>
      <c r="D214" s="431">
        <f>IFERROR(LOOKUP(2,1/ISNUMBER(SEARCH('[96]Kode Barang'!$I$2:$I$44,I214)),'[96]Kode Barang'!$D$2:$D$44),"")</f>
        <v>7</v>
      </c>
      <c r="E214" s="431">
        <f>IFERROR(LOOKUP(2,1/ISNUMBER(SEARCH('[96]Kode Barang'!$I$2:$I$44,I214)),'[96]Kode Barang'!$E$2:$E$44),"")</f>
        <v>1</v>
      </c>
      <c r="F214" s="431">
        <f>IFERROR(LOOKUP(2,1/ISNUMBER(SEARCH('[96]Kode Barang'!$I$2:$I$44,I214)),'[96]Kode Barang'!$F$2:$F$44),"")</f>
        <v>3</v>
      </c>
      <c r="G214" s="431">
        <f>IFERROR(LOOKUP(2,1/ISNUMBER(SEARCH('[96]Kode Barang'!$I$2:$I$44,I214)),'[96]Kode Barang'!$G$2:$G$44),"")</f>
        <v>1</v>
      </c>
      <c r="H214" s="431">
        <f>IFERROR(LOOKUP(2,1/ISNUMBER(SEARCH('[96]Kode Barang'!$I$2:$I$44,I214)),'[96]Kode Barang'!$H$2:$H$44),"")</f>
        <v>6</v>
      </c>
      <c r="I214" s="643" t="s">
        <v>884</v>
      </c>
      <c r="J214" s="483"/>
      <c r="K214" s="483"/>
      <c r="L214" s="546">
        <v>6</v>
      </c>
      <c r="M214" s="540" t="s">
        <v>18</v>
      </c>
      <c r="N214" s="547">
        <v>3600</v>
      </c>
      <c r="O214" s="426">
        <f t="shared" si="23"/>
        <v>21600</v>
      </c>
      <c r="P214" s="426"/>
      <c r="Q214" s="426">
        <f t="shared" si="24"/>
        <v>21600</v>
      </c>
      <c r="R214" s="426">
        <f t="shared" si="25"/>
        <v>3600</v>
      </c>
      <c r="S214" s="444" t="s">
        <v>974</v>
      </c>
      <c r="T214" s="470" t="s">
        <v>973</v>
      </c>
      <c r="U214" s="444" t="s">
        <v>977</v>
      </c>
      <c r="V214" s="429" t="s">
        <v>562</v>
      </c>
      <c r="W214" s="482" t="s">
        <v>978</v>
      </c>
      <c r="X214" s="448" t="s">
        <v>624</v>
      </c>
      <c r="Y214" s="429" t="s">
        <v>929</v>
      </c>
      <c r="Z214" s="429" t="s">
        <v>979</v>
      </c>
      <c r="AA214" s="431" t="s">
        <v>980</v>
      </c>
      <c r="AC214" s="973"/>
    </row>
    <row r="215" spans="1:29" s="2" customFormat="1" ht="39.6" x14ac:dyDescent="0.25">
      <c r="A215" s="463"/>
      <c r="B215" s="431">
        <f>IFERROR(LOOKUP(2,1/ISNUMBER(SEARCH('[96]Kode Barang'!$I$2:$I$44,I215)),'[96]Kode Barang'!$B$2:$B$44),"")</f>
        <v>1</v>
      </c>
      <c r="C215" s="431">
        <f>IFERROR(LOOKUP(2,1/ISNUMBER(SEARCH('[96]Kode Barang'!$I$2:$I$44,I215)),'[96]Kode Barang'!$C$2:$C$44),"")</f>
        <v>1</v>
      </c>
      <c r="D215" s="431">
        <f>IFERROR(LOOKUP(2,1/ISNUMBER(SEARCH('[96]Kode Barang'!$I$2:$I$44,I215)),'[96]Kode Barang'!$D$2:$D$44),"")</f>
        <v>7</v>
      </c>
      <c r="E215" s="431">
        <f>IFERROR(LOOKUP(2,1/ISNUMBER(SEARCH('[96]Kode Barang'!$I$2:$I$44,I215)),'[96]Kode Barang'!$E$2:$E$44),"")</f>
        <v>1</v>
      </c>
      <c r="F215" s="431">
        <f>IFERROR(LOOKUP(2,1/ISNUMBER(SEARCH('[96]Kode Barang'!$I$2:$I$44,I215)),'[96]Kode Barang'!$F$2:$F$44),"")</f>
        <v>3</v>
      </c>
      <c r="G215" s="431">
        <f>IFERROR(LOOKUP(2,1/ISNUMBER(SEARCH('[96]Kode Barang'!$I$2:$I$44,I215)),'[96]Kode Barang'!$G$2:$G$44),"")</f>
        <v>1</v>
      </c>
      <c r="H215" s="431">
        <f>IFERROR(LOOKUP(2,1/ISNUMBER(SEARCH('[96]Kode Barang'!$I$2:$I$44,I215)),'[96]Kode Barang'!$H$2:$H$44),"")</f>
        <v>6</v>
      </c>
      <c r="I215" s="997" t="s">
        <v>3</v>
      </c>
      <c r="J215" s="545"/>
      <c r="K215" s="483"/>
      <c r="L215" s="546">
        <v>50</v>
      </c>
      <c r="M215" s="540" t="s">
        <v>18</v>
      </c>
      <c r="N215" s="547">
        <v>6000</v>
      </c>
      <c r="O215" s="426">
        <f t="shared" si="23"/>
        <v>300000</v>
      </c>
      <c r="P215" s="426"/>
      <c r="Q215" s="426">
        <f t="shared" si="24"/>
        <v>300000</v>
      </c>
      <c r="R215" s="426">
        <f t="shared" si="25"/>
        <v>6000</v>
      </c>
      <c r="S215" s="427" t="s">
        <v>573</v>
      </c>
      <c r="T215" s="429" t="s">
        <v>1071</v>
      </c>
      <c r="U215" s="444" t="s">
        <v>519</v>
      </c>
      <c r="V215" s="429" t="s">
        <v>562</v>
      </c>
      <c r="W215" s="482" t="s">
        <v>998</v>
      </c>
      <c r="X215" s="448" t="s">
        <v>624</v>
      </c>
      <c r="Y215" s="429" t="s">
        <v>929</v>
      </c>
      <c r="Z215" s="429" t="s">
        <v>1070</v>
      </c>
      <c r="AA215" s="431" t="s">
        <v>60</v>
      </c>
      <c r="AC215" s="973"/>
    </row>
    <row r="216" spans="1:29" s="2" customFormat="1" ht="66" x14ac:dyDescent="0.25">
      <c r="A216" s="463"/>
      <c r="B216" s="431">
        <f>IFERROR(LOOKUP(2,1/ISNUMBER(SEARCH('[96]Kode Barang'!$I$2:$I$44,I216)),'[96]Kode Barang'!$B$2:$B$44),"")</f>
        <v>1</v>
      </c>
      <c r="C216" s="431">
        <f>IFERROR(LOOKUP(2,1/ISNUMBER(SEARCH('[96]Kode Barang'!$I$2:$I$44,I216)),'[96]Kode Barang'!$C$2:$C$44),"")</f>
        <v>1</v>
      </c>
      <c r="D216" s="431">
        <f>IFERROR(LOOKUP(2,1/ISNUMBER(SEARCH('[96]Kode Barang'!$I$2:$I$44,I216)),'[96]Kode Barang'!$D$2:$D$44),"")</f>
        <v>7</v>
      </c>
      <c r="E216" s="431">
        <f>IFERROR(LOOKUP(2,1/ISNUMBER(SEARCH('[96]Kode Barang'!$I$2:$I$44,I216)),'[96]Kode Barang'!$E$2:$E$44),"")</f>
        <v>1</v>
      </c>
      <c r="F216" s="431">
        <f>IFERROR(LOOKUP(2,1/ISNUMBER(SEARCH('[96]Kode Barang'!$I$2:$I$44,I216)),'[96]Kode Barang'!$F$2:$F$44),"")</f>
        <v>3</v>
      </c>
      <c r="G216" s="431">
        <f>IFERROR(LOOKUP(2,1/ISNUMBER(SEARCH('[96]Kode Barang'!$I$2:$I$44,I216)),'[96]Kode Barang'!$G$2:$G$44),"")</f>
        <v>1</v>
      </c>
      <c r="H216" s="431">
        <f>IFERROR(LOOKUP(2,1/ISNUMBER(SEARCH('[96]Kode Barang'!$I$2:$I$44,I216)),'[96]Kode Barang'!$H$2:$H$44),"")</f>
        <v>11</v>
      </c>
      <c r="I216" s="646" t="s">
        <v>922</v>
      </c>
      <c r="J216" s="483"/>
      <c r="K216" s="483"/>
      <c r="L216" s="546">
        <v>1</v>
      </c>
      <c r="M216" s="540" t="s">
        <v>933</v>
      </c>
      <c r="N216" s="547">
        <v>41300</v>
      </c>
      <c r="O216" s="426">
        <f t="shared" si="23"/>
        <v>41300</v>
      </c>
      <c r="P216" s="426"/>
      <c r="Q216" s="426">
        <f t="shared" si="24"/>
        <v>41300</v>
      </c>
      <c r="R216" s="426">
        <f t="shared" si="25"/>
        <v>41300</v>
      </c>
      <c r="S216" s="987" t="s">
        <v>974</v>
      </c>
      <c r="T216" s="470" t="s">
        <v>973</v>
      </c>
      <c r="U216" s="444" t="s">
        <v>519</v>
      </c>
      <c r="V216" s="429" t="s">
        <v>562</v>
      </c>
      <c r="W216" s="482" t="s">
        <v>989</v>
      </c>
      <c r="X216" s="448" t="s">
        <v>624</v>
      </c>
      <c r="Y216" s="429" t="s">
        <v>929</v>
      </c>
      <c r="Z216" s="429" t="s">
        <v>990</v>
      </c>
      <c r="AA216" s="431" t="s">
        <v>980</v>
      </c>
      <c r="AC216" s="973"/>
    </row>
    <row r="217" spans="1:29" s="2" customFormat="1" ht="66" x14ac:dyDescent="0.25">
      <c r="A217" s="463"/>
      <c r="B217" s="431">
        <f>IFERROR(LOOKUP(2,1/ISNUMBER(SEARCH('[96]Kode Barang'!$I$2:$I$44,I217)),'[96]Kode Barang'!$B$2:$B$44),"")</f>
        <v>1</v>
      </c>
      <c r="C217" s="431">
        <f>IFERROR(LOOKUP(2,1/ISNUMBER(SEARCH('[96]Kode Barang'!$I$2:$I$44,I217)),'[96]Kode Barang'!$C$2:$C$44),"")</f>
        <v>1</v>
      </c>
      <c r="D217" s="431">
        <f>IFERROR(LOOKUP(2,1/ISNUMBER(SEARCH('[96]Kode Barang'!$I$2:$I$44,I217)),'[96]Kode Barang'!$D$2:$D$44),"")</f>
        <v>7</v>
      </c>
      <c r="E217" s="431">
        <f>IFERROR(LOOKUP(2,1/ISNUMBER(SEARCH('[96]Kode Barang'!$I$2:$I$44,I217)),'[96]Kode Barang'!$E$2:$E$44),"")</f>
        <v>1</v>
      </c>
      <c r="F217" s="431">
        <f>IFERROR(LOOKUP(2,1/ISNUMBER(SEARCH('[96]Kode Barang'!$I$2:$I$44,I217)),'[96]Kode Barang'!$F$2:$F$44),"")</f>
        <v>3</v>
      </c>
      <c r="G217" s="431">
        <f>IFERROR(LOOKUP(2,1/ISNUMBER(SEARCH('[96]Kode Barang'!$I$2:$I$44,I217)),'[96]Kode Barang'!$G$2:$G$44),"")</f>
        <v>1</v>
      </c>
      <c r="H217" s="431">
        <f>IFERROR(LOOKUP(2,1/ISNUMBER(SEARCH('[96]Kode Barang'!$I$2:$I$44,I217)),'[96]Kode Barang'!$H$2:$H$44),"")</f>
        <v>11</v>
      </c>
      <c r="I217" s="630" t="s">
        <v>902</v>
      </c>
      <c r="J217" s="545"/>
      <c r="K217" s="483"/>
      <c r="L217" s="546">
        <v>2</v>
      </c>
      <c r="M217" s="540" t="s">
        <v>933</v>
      </c>
      <c r="N217" s="547">
        <v>23600</v>
      </c>
      <c r="O217" s="426">
        <f t="shared" si="23"/>
        <v>47200</v>
      </c>
      <c r="P217" s="426"/>
      <c r="Q217" s="426">
        <f t="shared" si="24"/>
        <v>47200</v>
      </c>
      <c r="R217" s="426">
        <f t="shared" si="25"/>
        <v>23600</v>
      </c>
      <c r="S217" s="987" t="s">
        <v>974</v>
      </c>
      <c r="T217" s="470" t="s">
        <v>973</v>
      </c>
      <c r="U217" s="444" t="s">
        <v>519</v>
      </c>
      <c r="V217" s="429" t="s">
        <v>562</v>
      </c>
      <c r="W217" s="482" t="s">
        <v>989</v>
      </c>
      <c r="X217" s="448" t="s">
        <v>624</v>
      </c>
      <c r="Y217" s="429" t="s">
        <v>929</v>
      </c>
      <c r="Z217" s="429" t="s">
        <v>990</v>
      </c>
      <c r="AA217" s="431" t="s">
        <v>980</v>
      </c>
      <c r="AC217" s="973"/>
    </row>
    <row r="218" spans="1:29" s="2" customFormat="1" ht="66" x14ac:dyDescent="0.25">
      <c r="A218" s="463"/>
      <c r="B218" s="431">
        <f>IFERROR(LOOKUP(2,1/ISNUMBER(SEARCH('[96]Kode Barang'!$I$2:$I$44,I218)),'[96]Kode Barang'!$B$2:$B$44),"")</f>
        <v>1</v>
      </c>
      <c r="C218" s="431">
        <f>IFERROR(LOOKUP(2,1/ISNUMBER(SEARCH('[96]Kode Barang'!$I$2:$I$44,I218)),'[96]Kode Barang'!$C$2:$C$44),"")</f>
        <v>1</v>
      </c>
      <c r="D218" s="431">
        <f>IFERROR(LOOKUP(2,1/ISNUMBER(SEARCH('[96]Kode Barang'!$I$2:$I$44,I218)),'[96]Kode Barang'!$D$2:$D$44),"")</f>
        <v>7</v>
      </c>
      <c r="E218" s="431">
        <f>IFERROR(LOOKUP(2,1/ISNUMBER(SEARCH('[96]Kode Barang'!$I$2:$I$44,I218)),'[96]Kode Barang'!$E$2:$E$44),"")</f>
        <v>1</v>
      </c>
      <c r="F218" s="431">
        <f>IFERROR(LOOKUP(2,1/ISNUMBER(SEARCH('[96]Kode Barang'!$I$2:$I$44,I218)),'[96]Kode Barang'!$F$2:$F$44),"")</f>
        <v>3</v>
      </c>
      <c r="G218" s="431">
        <f>IFERROR(LOOKUP(2,1/ISNUMBER(SEARCH('[96]Kode Barang'!$I$2:$I$44,I218)),'[96]Kode Barang'!$G$2:$G$44),"")</f>
        <v>1</v>
      </c>
      <c r="H218" s="431">
        <f>IFERROR(LOOKUP(2,1/ISNUMBER(SEARCH('[96]Kode Barang'!$I$2:$I$44,I218)),'[96]Kode Barang'!$H$2:$H$44),"")</f>
        <v>6</v>
      </c>
      <c r="I218" s="630" t="s">
        <v>3</v>
      </c>
      <c r="J218" s="545"/>
      <c r="K218" s="483"/>
      <c r="L218" s="546">
        <v>4</v>
      </c>
      <c r="M218" s="540" t="s">
        <v>18</v>
      </c>
      <c r="N218" s="547">
        <v>6000</v>
      </c>
      <c r="O218" s="426">
        <f t="shared" si="23"/>
        <v>24000</v>
      </c>
      <c r="P218" s="426"/>
      <c r="Q218" s="426">
        <f t="shared" si="24"/>
        <v>24000</v>
      </c>
      <c r="R218" s="426">
        <f t="shared" si="25"/>
        <v>6000</v>
      </c>
      <c r="S218" s="987" t="s">
        <v>974</v>
      </c>
      <c r="T218" s="470" t="s">
        <v>973</v>
      </c>
      <c r="U218" s="444" t="s">
        <v>519</v>
      </c>
      <c r="V218" s="429" t="s">
        <v>562</v>
      </c>
      <c r="W218" s="482" t="s">
        <v>989</v>
      </c>
      <c r="X218" s="448" t="s">
        <v>624</v>
      </c>
      <c r="Y218" s="429" t="s">
        <v>929</v>
      </c>
      <c r="Z218" s="429" t="s">
        <v>990</v>
      </c>
      <c r="AA218" s="431" t="s">
        <v>980</v>
      </c>
      <c r="AC218" s="973"/>
    </row>
    <row r="219" spans="1:29" s="2" customFormat="1" ht="66" x14ac:dyDescent="0.25">
      <c r="A219" s="463"/>
      <c r="B219" s="431">
        <f>IFERROR(LOOKUP(2,1/ISNUMBER(SEARCH('[96]Kode Barang'!$I$2:$I$44,I219)),'[96]Kode Barang'!$B$2:$B$44),"")</f>
        <v>1</v>
      </c>
      <c r="C219" s="431">
        <f>IFERROR(LOOKUP(2,1/ISNUMBER(SEARCH('[96]Kode Barang'!$I$2:$I$44,I219)),'[96]Kode Barang'!$C$2:$C$44),"")</f>
        <v>1</v>
      </c>
      <c r="D219" s="431">
        <f>IFERROR(LOOKUP(2,1/ISNUMBER(SEARCH('[96]Kode Barang'!$I$2:$I$44,I219)),'[96]Kode Barang'!$D$2:$D$44),"")</f>
        <v>7</v>
      </c>
      <c r="E219" s="431">
        <f>IFERROR(LOOKUP(2,1/ISNUMBER(SEARCH('[96]Kode Barang'!$I$2:$I$44,I219)),'[96]Kode Barang'!$E$2:$E$44),"")</f>
        <v>1</v>
      </c>
      <c r="F219" s="431">
        <f>IFERROR(LOOKUP(2,1/ISNUMBER(SEARCH('[96]Kode Barang'!$I$2:$I$44,I219)),'[96]Kode Barang'!$F$2:$F$44),"")</f>
        <v>3</v>
      </c>
      <c r="G219" s="431">
        <f>IFERROR(LOOKUP(2,1/ISNUMBER(SEARCH('[96]Kode Barang'!$I$2:$I$44,I219)),'[96]Kode Barang'!$G$2:$G$44),"")</f>
        <v>1</v>
      </c>
      <c r="H219" s="431">
        <f>IFERROR(LOOKUP(2,1/ISNUMBER(SEARCH('[96]Kode Barang'!$I$2:$I$44,I219)),'[96]Kode Barang'!$H$2:$H$44),"")</f>
        <v>6</v>
      </c>
      <c r="I219" s="630" t="s">
        <v>884</v>
      </c>
      <c r="J219" s="545"/>
      <c r="K219" s="483"/>
      <c r="L219" s="546">
        <v>14</v>
      </c>
      <c r="M219" s="540" t="s">
        <v>18</v>
      </c>
      <c r="N219" s="547">
        <v>3600</v>
      </c>
      <c r="O219" s="426">
        <f t="shared" si="23"/>
        <v>50400</v>
      </c>
      <c r="P219" s="426"/>
      <c r="Q219" s="426">
        <f t="shared" si="24"/>
        <v>50400</v>
      </c>
      <c r="R219" s="426">
        <f t="shared" si="25"/>
        <v>3600</v>
      </c>
      <c r="S219" s="987" t="s">
        <v>974</v>
      </c>
      <c r="T219" s="470" t="s">
        <v>973</v>
      </c>
      <c r="U219" s="444" t="s">
        <v>519</v>
      </c>
      <c r="V219" s="429" t="s">
        <v>562</v>
      </c>
      <c r="W219" s="482" t="s">
        <v>989</v>
      </c>
      <c r="X219" s="448" t="s">
        <v>624</v>
      </c>
      <c r="Y219" s="429" t="s">
        <v>929</v>
      </c>
      <c r="Z219" s="429" t="s">
        <v>990</v>
      </c>
      <c r="AA219" s="431" t="s">
        <v>980</v>
      </c>
      <c r="AC219" s="973"/>
    </row>
    <row r="220" spans="1:29" s="2" customFormat="1" ht="66" x14ac:dyDescent="0.25">
      <c r="A220" s="463"/>
      <c r="B220" s="431">
        <f>IFERROR(LOOKUP(2,1/ISNUMBER(SEARCH('[96]Kode Barang'!$I$2:$I$44,I220)),'[96]Kode Barang'!$B$2:$B$44),"")</f>
        <v>1</v>
      </c>
      <c r="C220" s="431">
        <f>IFERROR(LOOKUP(2,1/ISNUMBER(SEARCH('[96]Kode Barang'!$I$2:$I$44,I220)),'[96]Kode Barang'!$C$2:$C$44),"")</f>
        <v>1</v>
      </c>
      <c r="D220" s="431">
        <f>IFERROR(LOOKUP(2,1/ISNUMBER(SEARCH('[96]Kode Barang'!$I$2:$I$44,I220)),'[96]Kode Barang'!$D$2:$D$44),"")</f>
        <v>7</v>
      </c>
      <c r="E220" s="431">
        <f>IFERROR(LOOKUP(2,1/ISNUMBER(SEARCH('[96]Kode Barang'!$I$2:$I$44,I220)),'[96]Kode Barang'!$E$2:$E$44),"")</f>
        <v>1</v>
      </c>
      <c r="F220" s="431">
        <f>IFERROR(LOOKUP(2,1/ISNUMBER(SEARCH('[96]Kode Barang'!$I$2:$I$44,I220)),'[96]Kode Barang'!$F$2:$F$44),"")</f>
        <v>3</v>
      </c>
      <c r="G220" s="431">
        <f>IFERROR(LOOKUP(2,1/ISNUMBER(SEARCH('[96]Kode Barang'!$I$2:$I$44,I220)),'[96]Kode Barang'!$G$2:$G$44),"")</f>
        <v>1</v>
      </c>
      <c r="H220" s="431">
        <f>IFERROR(LOOKUP(2,1/ISNUMBER(SEARCH('[96]Kode Barang'!$I$2:$I$44,I220)),'[96]Kode Barang'!$H$2:$H$44),"")</f>
        <v>6</v>
      </c>
      <c r="I220" s="630" t="s">
        <v>811</v>
      </c>
      <c r="J220" s="545"/>
      <c r="K220" s="483"/>
      <c r="L220" s="546">
        <v>2</v>
      </c>
      <c r="M220" s="540" t="s">
        <v>18</v>
      </c>
      <c r="N220" s="547">
        <v>29500</v>
      </c>
      <c r="O220" s="426">
        <f t="shared" si="23"/>
        <v>59000</v>
      </c>
      <c r="P220" s="426"/>
      <c r="Q220" s="426">
        <f t="shared" si="24"/>
        <v>59000</v>
      </c>
      <c r="R220" s="426">
        <f t="shared" si="25"/>
        <v>29500</v>
      </c>
      <c r="S220" s="427" t="s">
        <v>994</v>
      </c>
      <c r="T220" s="470" t="s">
        <v>995</v>
      </c>
      <c r="U220" s="444" t="s">
        <v>519</v>
      </c>
      <c r="V220" s="429" t="s">
        <v>562</v>
      </c>
      <c r="W220" s="482" t="s">
        <v>996</v>
      </c>
      <c r="X220" s="448" t="s">
        <v>624</v>
      </c>
      <c r="Y220" s="429" t="s">
        <v>929</v>
      </c>
      <c r="Z220" s="429" t="s">
        <v>997</v>
      </c>
      <c r="AA220" s="431" t="s">
        <v>980</v>
      </c>
      <c r="AC220" s="973"/>
    </row>
    <row r="221" spans="1:29" s="2" customFormat="1" ht="66" x14ac:dyDescent="0.25">
      <c r="A221" s="463"/>
      <c r="B221" s="431">
        <f>IFERROR(LOOKUP(2,1/ISNUMBER(SEARCH('[96]Kode Barang'!$I$2:$I$44,I221)),'[96]Kode Barang'!$B$2:$B$44),"")</f>
        <v>1</v>
      </c>
      <c r="C221" s="431">
        <f>IFERROR(LOOKUP(2,1/ISNUMBER(SEARCH('[96]Kode Barang'!$I$2:$I$44,I221)),'[96]Kode Barang'!$C$2:$C$44),"")</f>
        <v>1</v>
      </c>
      <c r="D221" s="431">
        <f>IFERROR(LOOKUP(2,1/ISNUMBER(SEARCH('[96]Kode Barang'!$I$2:$I$44,I221)),'[96]Kode Barang'!$D$2:$D$44),"")</f>
        <v>7</v>
      </c>
      <c r="E221" s="431">
        <f>IFERROR(LOOKUP(2,1/ISNUMBER(SEARCH('[96]Kode Barang'!$I$2:$I$44,I221)),'[96]Kode Barang'!$E$2:$E$44),"")</f>
        <v>1</v>
      </c>
      <c r="F221" s="431">
        <f>IFERROR(LOOKUP(2,1/ISNUMBER(SEARCH('[96]Kode Barang'!$I$2:$I$44,I221)),'[96]Kode Barang'!$F$2:$F$44),"")</f>
        <v>3</v>
      </c>
      <c r="G221" s="431">
        <f>IFERROR(LOOKUP(2,1/ISNUMBER(SEARCH('[96]Kode Barang'!$I$2:$I$44,I221)),'[96]Kode Barang'!$G$2:$G$44),"")</f>
        <v>1</v>
      </c>
      <c r="H221" s="431">
        <f>IFERROR(LOOKUP(2,1/ISNUMBER(SEARCH('[96]Kode Barang'!$I$2:$I$44,I221)),'[96]Kode Barang'!$H$2:$H$44),"")</f>
        <v>10</v>
      </c>
      <c r="I221" s="630" t="s">
        <v>784</v>
      </c>
      <c r="J221" s="545"/>
      <c r="K221" s="483"/>
      <c r="L221" s="546">
        <v>2</v>
      </c>
      <c r="M221" s="540" t="s">
        <v>18</v>
      </c>
      <c r="N221" s="547">
        <v>28900</v>
      </c>
      <c r="O221" s="426">
        <f t="shared" si="23"/>
        <v>57800</v>
      </c>
      <c r="P221" s="426"/>
      <c r="Q221" s="426">
        <f t="shared" si="24"/>
        <v>57800</v>
      </c>
      <c r="R221" s="426">
        <f t="shared" si="25"/>
        <v>28900</v>
      </c>
      <c r="S221" s="427" t="s">
        <v>994</v>
      </c>
      <c r="T221" s="470" t="s">
        <v>995</v>
      </c>
      <c r="U221" s="444" t="s">
        <v>519</v>
      </c>
      <c r="V221" s="429" t="s">
        <v>562</v>
      </c>
      <c r="W221" s="482" t="s">
        <v>996</v>
      </c>
      <c r="X221" s="448" t="s">
        <v>624</v>
      </c>
      <c r="Y221" s="429" t="s">
        <v>929</v>
      </c>
      <c r="Z221" s="429" t="s">
        <v>997</v>
      </c>
      <c r="AA221" s="431" t="s">
        <v>980</v>
      </c>
      <c r="AC221" s="973"/>
    </row>
    <row r="222" spans="1:29" s="2" customFormat="1" ht="66" x14ac:dyDescent="0.25">
      <c r="A222" s="463"/>
      <c r="B222" s="431">
        <f>IFERROR(LOOKUP(2,1/ISNUMBER(SEARCH('[96]Kode Barang'!$I$2:$I$44,I222)),'[96]Kode Barang'!$B$2:$B$44),"")</f>
        <v>1</v>
      </c>
      <c r="C222" s="431">
        <f>IFERROR(LOOKUP(2,1/ISNUMBER(SEARCH('[96]Kode Barang'!$I$2:$I$44,I222)),'[96]Kode Barang'!$C$2:$C$44),"")</f>
        <v>1</v>
      </c>
      <c r="D222" s="431">
        <f>IFERROR(LOOKUP(2,1/ISNUMBER(SEARCH('[96]Kode Barang'!$I$2:$I$44,I222)),'[96]Kode Barang'!$D$2:$D$44),"")</f>
        <v>7</v>
      </c>
      <c r="E222" s="431">
        <f>IFERROR(LOOKUP(2,1/ISNUMBER(SEARCH('[96]Kode Barang'!$I$2:$I$44,I222)),'[96]Kode Barang'!$E$2:$E$44),"")</f>
        <v>1</v>
      </c>
      <c r="F222" s="431">
        <f>IFERROR(LOOKUP(2,1/ISNUMBER(SEARCH('[96]Kode Barang'!$I$2:$I$44,I222)),'[96]Kode Barang'!$F$2:$F$44),"")</f>
        <v>3</v>
      </c>
      <c r="G222" s="431">
        <f>IFERROR(LOOKUP(2,1/ISNUMBER(SEARCH('[96]Kode Barang'!$I$2:$I$44,I222)),'[96]Kode Barang'!$G$2:$G$44),"")</f>
        <v>1</v>
      </c>
      <c r="H222" s="431">
        <f>IFERROR(LOOKUP(2,1/ISNUMBER(SEARCH('[96]Kode Barang'!$I$2:$I$44,I222)),'[96]Kode Barang'!$H$2:$H$44),"")</f>
        <v>3</v>
      </c>
      <c r="I222" s="630" t="s">
        <v>702</v>
      </c>
      <c r="J222" s="545"/>
      <c r="K222" s="483"/>
      <c r="L222" s="546">
        <v>2</v>
      </c>
      <c r="M222" s="540" t="s">
        <v>7</v>
      </c>
      <c r="N222" s="547">
        <v>47100</v>
      </c>
      <c r="O222" s="426">
        <f t="shared" si="23"/>
        <v>94200</v>
      </c>
      <c r="P222" s="426"/>
      <c r="Q222" s="426">
        <f t="shared" si="24"/>
        <v>94200</v>
      </c>
      <c r="R222" s="426">
        <f t="shared" si="25"/>
        <v>47100</v>
      </c>
      <c r="S222" s="427" t="s">
        <v>994</v>
      </c>
      <c r="T222" s="470" t="s">
        <v>995</v>
      </c>
      <c r="U222" s="444" t="s">
        <v>519</v>
      </c>
      <c r="V222" s="429" t="s">
        <v>562</v>
      </c>
      <c r="W222" s="482" t="s">
        <v>996</v>
      </c>
      <c r="X222" s="448" t="s">
        <v>624</v>
      </c>
      <c r="Y222" s="429" t="s">
        <v>929</v>
      </c>
      <c r="Z222" s="429" t="s">
        <v>997</v>
      </c>
      <c r="AA222" s="431" t="s">
        <v>980</v>
      </c>
      <c r="AC222" s="973"/>
    </row>
    <row r="223" spans="1:29" s="2" customFormat="1" ht="66" x14ac:dyDescent="0.25">
      <c r="A223" s="463"/>
      <c r="B223" s="431">
        <f>IFERROR(LOOKUP(2,1/ISNUMBER(SEARCH('[96]Kode Barang'!$I$2:$I$44,I223)),'[96]Kode Barang'!$B$2:$B$44),"")</f>
        <v>1</v>
      </c>
      <c r="C223" s="431">
        <f>IFERROR(LOOKUP(2,1/ISNUMBER(SEARCH('[96]Kode Barang'!$I$2:$I$44,I223)),'[96]Kode Barang'!$C$2:$C$44),"")</f>
        <v>1</v>
      </c>
      <c r="D223" s="431">
        <f>IFERROR(LOOKUP(2,1/ISNUMBER(SEARCH('[96]Kode Barang'!$I$2:$I$44,I223)),'[96]Kode Barang'!$D$2:$D$44),"")</f>
        <v>7</v>
      </c>
      <c r="E223" s="431">
        <f>IFERROR(LOOKUP(2,1/ISNUMBER(SEARCH('[96]Kode Barang'!$I$2:$I$44,I223)),'[96]Kode Barang'!$E$2:$E$44),"")</f>
        <v>1</v>
      </c>
      <c r="F223" s="431">
        <f>IFERROR(LOOKUP(2,1/ISNUMBER(SEARCH('[96]Kode Barang'!$I$2:$I$44,I223)),'[96]Kode Barang'!$F$2:$F$44),"")</f>
        <v>3</v>
      </c>
      <c r="G223" s="431">
        <f>IFERROR(LOOKUP(2,1/ISNUMBER(SEARCH('[96]Kode Barang'!$I$2:$I$44,I223)),'[96]Kode Barang'!$G$2:$G$44),"")</f>
        <v>1</v>
      </c>
      <c r="H223" s="431">
        <f>IFERROR(LOOKUP(2,1/ISNUMBER(SEARCH('[96]Kode Barang'!$I$2:$I$44,I223)),'[96]Kode Barang'!$H$2:$H$44),"")</f>
        <v>6</v>
      </c>
      <c r="I223" s="630" t="s">
        <v>992</v>
      </c>
      <c r="J223" s="545"/>
      <c r="K223" s="483"/>
      <c r="L223" s="546">
        <v>6</v>
      </c>
      <c r="M223" s="540" t="s">
        <v>18</v>
      </c>
      <c r="N223" s="547">
        <v>17700</v>
      </c>
      <c r="O223" s="426">
        <f t="shared" ref="O223:O254" si="26">L223*N223</f>
        <v>106200</v>
      </c>
      <c r="P223" s="426"/>
      <c r="Q223" s="426">
        <f t="shared" ref="Q223:Q254" si="27">O223+P223</f>
        <v>106200</v>
      </c>
      <c r="R223" s="426">
        <f t="shared" ref="R223:R254" si="28">Q223/L223</f>
        <v>17700</v>
      </c>
      <c r="S223" s="427" t="s">
        <v>994</v>
      </c>
      <c r="T223" s="470" t="s">
        <v>995</v>
      </c>
      <c r="U223" s="444" t="s">
        <v>519</v>
      </c>
      <c r="V223" s="429" t="s">
        <v>562</v>
      </c>
      <c r="W223" s="482" t="s">
        <v>996</v>
      </c>
      <c r="X223" s="448" t="s">
        <v>624</v>
      </c>
      <c r="Y223" s="429" t="s">
        <v>929</v>
      </c>
      <c r="Z223" s="429" t="s">
        <v>997</v>
      </c>
      <c r="AA223" s="431" t="s">
        <v>980</v>
      </c>
      <c r="AC223" s="973"/>
    </row>
    <row r="224" spans="1:29" s="2" customFormat="1" ht="66" x14ac:dyDescent="0.25">
      <c r="A224" s="463"/>
      <c r="B224" s="431">
        <f>IFERROR(LOOKUP(2,1/ISNUMBER(SEARCH('[96]Kode Barang'!$I$2:$I$44,I224)),'[96]Kode Barang'!$B$2:$B$44),"")</f>
        <v>1</v>
      </c>
      <c r="C224" s="431">
        <f>IFERROR(LOOKUP(2,1/ISNUMBER(SEARCH('[96]Kode Barang'!$I$2:$I$44,I224)),'[96]Kode Barang'!$C$2:$C$44),"")</f>
        <v>1</v>
      </c>
      <c r="D224" s="431">
        <f>IFERROR(LOOKUP(2,1/ISNUMBER(SEARCH('[96]Kode Barang'!$I$2:$I$44,I224)),'[96]Kode Barang'!$D$2:$D$44),"")</f>
        <v>7</v>
      </c>
      <c r="E224" s="431">
        <f>IFERROR(LOOKUP(2,1/ISNUMBER(SEARCH('[96]Kode Barang'!$I$2:$I$44,I224)),'[96]Kode Barang'!$E$2:$E$44),"")</f>
        <v>1</v>
      </c>
      <c r="F224" s="431">
        <f>IFERROR(LOOKUP(2,1/ISNUMBER(SEARCH('[96]Kode Barang'!$I$2:$I$44,I224)),'[96]Kode Barang'!$F$2:$F$44),"")</f>
        <v>3</v>
      </c>
      <c r="G224" s="431">
        <f>IFERROR(LOOKUP(2,1/ISNUMBER(SEARCH('[96]Kode Barang'!$I$2:$I$44,I224)),'[96]Kode Barang'!$G$2:$G$44),"")</f>
        <v>1</v>
      </c>
      <c r="H224" s="431">
        <f>IFERROR(LOOKUP(2,1/ISNUMBER(SEARCH('[96]Kode Barang'!$I$2:$I$44,I224)),'[96]Kode Barang'!$H$2:$H$44),"")</f>
        <v>6</v>
      </c>
      <c r="I224" s="630" t="s">
        <v>886</v>
      </c>
      <c r="J224" s="545"/>
      <c r="K224" s="483"/>
      <c r="L224" s="546">
        <v>7</v>
      </c>
      <c r="M224" s="540" t="s">
        <v>18</v>
      </c>
      <c r="N224" s="547">
        <v>10400</v>
      </c>
      <c r="O224" s="426">
        <f t="shared" si="26"/>
        <v>72800</v>
      </c>
      <c r="P224" s="426"/>
      <c r="Q224" s="426">
        <f t="shared" si="27"/>
        <v>72800</v>
      </c>
      <c r="R224" s="426">
        <f t="shared" si="28"/>
        <v>10400</v>
      </c>
      <c r="S224" s="427" t="s">
        <v>994</v>
      </c>
      <c r="T224" s="470" t="s">
        <v>995</v>
      </c>
      <c r="U224" s="444" t="s">
        <v>519</v>
      </c>
      <c r="V224" s="429" t="s">
        <v>562</v>
      </c>
      <c r="W224" s="482" t="s">
        <v>996</v>
      </c>
      <c r="X224" s="448" t="s">
        <v>624</v>
      </c>
      <c r="Y224" s="429" t="s">
        <v>929</v>
      </c>
      <c r="Z224" s="429" t="s">
        <v>997</v>
      </c>
      <c r="AA224" s="431" t="s">
        <v>980</v>
      </c>
      <c r="AC224" s="973"/>
    </row>
    <row r="225" spans="1:29" s="2" customFormat="1" ht="66" x14ac:dyDescent="0.25">
      <c r="A225" s="463"/>
      <c r="B225" s="431">
        <f>IFERROR(LOOKUP(2,1/ISNUMBER(SEARCH('[96]Kode Barang'!$I$2:$I$44,I225)),'[96]Kode Barang'!$B$2:$B$44),"")</f>
        <v>1</v>
      </c>
      <c r="C225" s="431">
        <f>IFERROR(LOOKUP(2,1/ISNUMBER(SEARCH('[96]Kode Barang'!$I$2:$I$44,I225)),'[96]Kode Barang'!$C$2:$C$44),"")</f>
        <v>1</v>
      </c>
      <c r="D225" s="431">
        <f>IFERROR(LOOKUP(2,1/ISNUMBER(SEARCH('[96]Kode Barang'!$I$2:$I$44,I225)),'[96]Kode Barang'!$D$2:$D$44),"")</f>
        <v>7</v>
      </c>
      <c r="E225" s="431">
        <f>IFERROR(LOOKUP(2,1/ISNUMBER(SEARCH('[96]Kode Barang'!$I$2:$I$44,I225)),'[96]Kode Barang'!$E$2:$E$44),"")</f>
        <v>1</v>
      </c>
      <c r="F225" s="431">
        <f>IFERROR(LOOKUP(2,1/ISNUMBER(SEARCH('[96]Kode Barang'!$I$2:$I$44,I225)),'[96]Kode Barang'!$F$2:$F$44),"")</f>
        <v>3</v>
      </c>
      <c r="G225" s="431">
        <f>IFERROR(LOOKUP(2,1/ISNUMBER(SEARCH('[96]Kode Barang'!$I$2:$I$44,I225)),'[96]Kode Barang'!$G$2:$G$44),"")</f>
        <v>1</v>
      </c>
      <c r="H225" s="431">
        <f>IFERROR(LOOKUP(2,1/ISNUMBER(SEARCH('[96]Kode Barang'!$I$2:$I$44,I225)),'[96]Kode Barang'!$H$2:$H$44),"")</f>
        <v>6</v>
      </c>
      <c r="I225" s="630" t="s">
        <v>932</v>
      </c>
      <c r="J225" s="545"/>
      <c r="K225" s="483"/>
      <c r="L225" s="546">
        <v>9</v>
      </c>
      <c r="M225" s="540" t="s">
        <v>18</v>
      </c>
      <c r="N225" s="547">
        <v>17700</v>
      </c>
      <c r="O225" s="426">
        <f t="shared" si="26"/>
        <v>159300</v>
      </c>
      <c r="P225" s="426"/>
      <c r="Q225" s="426">
        <f t="shared" si="27"/>
        <v>159300</v>
      </c>
      <c r="R225" s="426">
        <f t="shared" si="28"/>
        <v>17700</v>
      </c>
      <c r="S225" s="427" t="s">
        <v>994</v>
      </c>
      <c r="T225" s="470" t="s">
        <v>995</v>
      </c>
      <c r="U225" s="444" t="s">
        <v>519</v>
      </c>
      <c r="V225" s="429" t="s">
        <v>562</v>
      </c>
      <c r="W225" s="482" t="s">
        <v>996</v>
      </c>
      <c r="X225" s="448" t="s">
        <v>624</v>
      </c>
      <c r="Y225" s="429" t="s">
        <v>929</v>
      </c>
      <c r="Z225" s="429" t="s">
        <v>997</v>
      </c>
      <c r="AA225" s="431" t="s">
        <v>980</v>
      </c>
      <c r="AC225" s="973"/>
    </row>
    <row r="226" spans="1:29" s="2" customFormat="1" ht="66" x14ac:dyDescent="0.25">
      <c r="A226" s="463"/>
      <c r="B226" s="431">
        <f>IFERROR(LOOKUP(2,1/ISNUMBER(SEARCH('[96]Kode Barang'!$I$2:$I$44,I226)),'[96]Kode Barang'!$B$2:$B$44),"")</f>
        <v>1</v>
      </c>
      <c r="C226" s="431">
        <f>IFERROR(LOOKUP(2,1/ISNUMBER(SEARCH('[96]Kode Barang'!$I$2:$I$44,I226)),'[96]Kode Barang'!$C$2:$C$44),"")</f>
        <v>1</v>
      </c>
      <c r="D226" s="431">
        <f>IFERROR(LOOKUP(2,1/ISNUMBER(SEARCH('[96]Kode Barang'!$I$2:$I$44,I226)),'[96]Kode Barang'!$D$2:$D$44),"")</f>
        <v>7</v>
      </c>
      <c r="E226" s="431">
        <f>IFERROR(LOOKUP(2,1/ISNUMBER(SEARCH('[96]Kode Barang'!$I$2:$I$44,I226)),'[96]Kode Barang'!$E$2:$E$44),"")</f>
        <v>1</v>
      </c>
      <c r="F226" s="431">
        <f>IFERROR(LOOKUP(2,1/ISNUMBER(SEARCH('[96]Kode Barang'!$I$2:$I$44,I226)),'[96]Kode Barang'!$F$2:$F$44),"")</f>
        <v>3</v>
      </c>
      <c r="G226" s="431">
        <f>IFERROR(LOOKUP(2,1/ISNUMBER(SEARCH('[96]Kode Barang'!$I$2:$I$44,I226)),'[96]Kode Barang'!$G$2:$G$44),"")</f>
        <v>7</v>
      </c>
      <c r="H226" s="431">
        <f>IFERROR(LOOKUP(2,1/ISNUMBER(SEARCH('[96]Kode Barang'!$I$2:$I$44,I226)),'[96]Kode Barang'!$H$2:$H$44),"")</f>
        <v>2</v>
      </c>
      <c r="I226" s="630" t="s">
        <v>993</v>
      </c>
      <c r="J226" s="545"/>
      <c r="K226" s="483"/>
      <c r="L226" s="546">
        <v>1</v>
      </c>
      <c r="M226" s="540" t="s">
        <v>18</v>
      </c>
      <c r="N226" s="547">
        <v>17700</v>
      </c>
      <c r="O226" s="426">
        <f t="shared" si="26"/>
        <v>17700</v>
      </c>
      <c r="P226" s="426"/>
      <c r="Q226" s="426">
        <f t="shared" si="27"/>
        <v>17700</v>
      </c>
      <c r="R226" s="426">
        <f t="shared" si="28"/>
        <v>17700</v>
      </c>
      <c r="S226" s="427" t="s">
        <v>994</v>
      </c>
      <c r="T226" s="470" t="s">
        <v>995</v>
      </c>
      <c r="U226" s="444" t="s">
        <v>519</v>
      </c>
      <c r="V226" s="429" t="s">
        <v>562</v>
      </c>
      <c r="W226" s="482" t="s">
        <v>996</v>
      </c>
      <c r="X226" s="448" t="s">
        <v>624</v>
      </c>
      <c r="Y226" s="429" t="s">
        <v>929</v>
      </c>
      <c r="Z226" s="429" t="s">
        <v>997</v>
      </c>
      <c r="AA226" s="431" t="s">
        <v>980</v>
      </c>
      <c r="AC226" s="973"/>
    </row>
    <row r="227" spans="1:29" s="2" customFormat="1" ht="52.8" x14ac:dyDescent="0.25">
      <c r="A227" s="463"/>
      <c r="B227" s="431">
        <f>IFERROR(LOOKUP(2,1/ISNUMBER(SEARCH('[96]Kode Barang'!$I$2:$I$44,I227)),'[96]Kode Barang'!$B$2:$B$44),"")</f>
        <v>1</v>
      </c>
      <c r="C227" s="431">
        <f>IFERROR(LOOKUP(2,1/ISNUMBER(SEARCH('[96]Kode Barang'!$I$2:$I$44,I227)),'[96]Kode Barang'!$C$2:$C$44),"")</f>
        <v>1</v>
      </c>
      <c r="D227" s="431">
        <f>IFERROR(LOOKUP(2,1/ISNUMBER(SEARCH('[96]Kode Barang'!$I$2:$I$44,I227)),'[96]Kode Barang'!$D$2:$D$44),"")</f>
        <v>7</v>
      </c>
      <c r="E227" s="431">
        <f>IFERROR(LOOKUP(2,1/ISNUMBER(SEARCH('[96]Kode Barang'!$I$2:$I$44,I227)),'[96]Kode Barang'!$E$2:$E$44),"")</f>
        <v>1</v>
      </c>
      <c r="F227" s="431">
        <f>IFERROR(LOOKUP(2,1/ISNUMBER(SEARCH('[96]Kode Barang'!$I$2:$I$44,I227)),'[96]Kode Barang'!$F$2:$F$44),"")</f>
        <v>3</v>
      </c>
      <c r="G227" s="431">
        <f>IFERROR(LOOKUP(2,1/ISNUMBER(SEARCH('[96]Kode Barang'!$I$2:$I$44,I227)),'[96]Kode Barang'!$G$2:$G$44),"")</f>
        <v>1</v>
      </c>
      <c r="H227" s="431">
        <f>IFERROR(LOOKUP(2,1/ISNUMBER(SEARCH('[96]Kode Barang'!$I$2:$I$44,I227)),'[96]Kode Barang'!$H$2:$H$44),"")</f>
        <v>8</v>
      </c>
      <c r="I227" s="630" t="s">
        <v>74</v>
      </c>
      <c r="J227" s="545"/>
      <c r="K227" s="483"/>
      <c r="L227" s="546">
        <v>2</v>
      </c>
      <c r="M227" s="540" t="s">
        <v>18</v>
      </c>
      <c r="N227" s="547">
        <v>21200</v>
      </c>
      <c r="O227" s="426">
        <f t="shared" si="26"/>
        <v>42400</v>
      </c>
      <c r="P227" s="426"/>
      <c r="Q227" s="426">
        <f t="shared" si="27"/>
        <v>42400</v>
      </c>
      <c r="R227" s="426">
        <f t="shared" si="28"/>
        <v>21200</v>
      </c>
      <c r="S227" s="987" t="s">
        <v>854</v>
      </c>
      <c r="T227" s="429" t="s">
        <v>1005</v>
      </c>
      <c r="U227" s="444" t="s">
        <v>519</v>
      </c>
      <c r="V227" s="429" t="s">
        <v>562</v>
      </c>
      <c r="W227" s="482" t="s">
        <v>1006</v>
      </c>
      <c r="X227" s="448" t="s">
        <v>624</v>
      </c>
      <c r="Y227" s="429" t="s">
        <v>929</v>
      </c>
      <c r="Z227" s="429" t="s">
        <v>1007</v>
      </c>
      <c r="AA227" s="431" t="s">
        <v>980</v>
      </c>
      <c r="AC227" s="973"/>
    </row>
    <row r="228" spans="1:29" s="2" customFormat="1" ht="52.8" x14ac:dyDescent="0.25">
      <c r="A228" s="463"/>
      <c r="B228" s="431">
        <f>IFERROR(LOOKUP(2,1/ISNUMBER(SEARCH('[96]Kode Barang'!$I$2:$I$44,I228)),'[96]Kode Barang'!$B$2:$B$44),"")</f>
        <v>1</v>
      </c>
      <c r="C228" s="431">
        <f>IFERROR(LOOKUP(2,1/ISNUMBER(SEARCH('[96]Kode Barang'!$I$2:$I$44,I228)),'[96]Kode Barang'!$C$2:$C$44),"")</f>
        <v>1</v>
      </c>
      <c r="D228" s="431">
        <f>IFERROR(LOOKUP(2,1/ISNUMBER(SEARCH('[96]Kode Barang'!$I$2:$I$44,I228)),'[96]Kode Barang'!$D$2:$D$44),"")</f>
        <v>7</v>
      </c>
      <c r="E228" s="431">
        <f>IFERROR(LOOKUP(2,1/ISNUMBER(SEARCH('[96]Kode Barang'!$I$2:$I$44,I228)),'[96]Kode Barang'!$E$2:$E$44),"")</f>
        <v>1</v>
      </c>
      <c r="F228" s="431">
        <f>IFERROR(LOOKUP(2,1/ISNUMBER(SEARCH('[96]Kode Barang'!$I$2:$I$44,I228)),'[96]Kode Barang'!$F$2:$F$44),"")</f>
        <v>3</v>
      </c>
      <c r="G228" s="431">
        <f>IFERROR(LOOKUP(2,1/ISNUMBER(SEARCH('[96]Kode Barang'!$I$2:$I$44,I228)),'[96]Kode Barang'!$G$2:$G$44),"")</f>
        <v>1</v>
      </c>
      <c r="H228" s="431">
        <f>IFERROR(LOOKUP(2,1/ISNUMBER(SEARCH('[96]Kode Barang'!$I$2:$I$44,I228)),'[96]Kode Barang'!$H$2:$H$44),"")</f>
        <v>11</v>
      </c>
      <c r="I228" s="667" t="s">
        <v>592</v>
      </c>
      <c r="J228" s="545"/>
      <c r="K228" s="483"/>
      <c r="L228" s="546">
        <v>1</v>
      </c>
      <c r="M228" s="540" t="s">
        <v>933</v>
      </c>
      <c r="N228" s="547">
        <v>41300</v>
      </c>
      <c r="O228" s="426">
        <f t="shared" si="26"/>
        <v>41300</v>
      </c>
      <c r="P228" s="426"/>
      <c r="Q228" s="426">
        <f t="shared" si="27"/>
        <v>41300</v>
      </c>
      <c r="R228" s="426">
        <f t="shared" si="28"/>
        <v>41300</v>
      </c>
      <c r="S228" s="987" t="s">
        <v>854</v>
      </c>
      <c r="T228" s="429" t="s">
        <v>1005</v>
      </c>
      <c r="U228" s="444" t="s">
        <v>519</v>
      </c>
      <c r="V228" s="429" t="s">
        <v>562</v>
      </c>
      <c r="W228" s="482" t="s">
        <v>1006</v>
      </c>
      <c r="X228" s="448" t="s">
        <v>624</v>
      </c>
      <c r="Y228" s="429" t="s">
        <v>929</v>
      </c>
      <c r="Z228" s="429" t="s">
        <v>1007</v>
      </c>
      <c r="AA228" s="431" t="s">
        <v>980</v>
      </c>
      <c r="AC228" s="973"/>
    </row>
    <row r="229" spans="1:29" s="2" customFormat="1" ht="52.8" x14ac:dyDescent="0.25">
      <c r="A229" s="463"/>
      <c r="B229" s="431">
        <f>IFERROR(LOOKUP(2,1/ISNUMBER(SEARCH('[96]Kode Barang'!$I$2:$I$44,I229)),'[96]Kode Barang'!$B$2:$B$44),"")</f>
        <v>1</v>
      </c>
      <c r="C229" s="431">
        <f>IFERROR(LOOKUP(2,1/ISNUMBER(SEARCH('[96]Kode Barang'!$I$2:$I$44,I229)),'[96]Kode Barang'!$C$2:$C$44),"")</f>
        <v>1</v>
      </c>
      <c r="D229" s="431">
        <f>IFERROR(LOOKUP(2,1/ISNUMBER(SEARCH('[96]Kode Barang'!$I$2:$I$44,I229)),'[96]Kode Barang'!$D$2:$D$44),"")</f>
        <v>7</v>
      </c>
      <c r="E229" s="431">
        <f>IFERROR(LOOKUP(2,1/ISNUMBER(SEARCH('[96]Kode Barang'!$I$2:$I$44,I229)),'[96]Kode Barang'!$E$2:$E$44),"")</f>
        <v>1</v>
      </c>
      <c r="F229" s="431">
        <f>IFERROR(LOOKUP(2,1/ISNUMBER(SEARCH('[96]Kode Barang'!$I$2:$I$44,I229)),'[96]Kode Barang'!$F$2:$F$44),"")</f>
        <v>3</v>
      </c>
      <c r="G229" s="431">
        <f>IFERROR(LOOKUP(2,1/ISNUMBER(SEARCH('[96]Kode Barang'!$I$2:$I$44,I229)),'[96]Kode Barang'!$G$2:$G$44),"")</f>
        <v>1</v>
      </c>
      <c r="H229" s="431">
        <f>IFERROR(LOOKUP(2,1/ISNUMBER(SEARCH('[96]Kode Barang'!$I$2:$I$44,I229)),'[96]Kode Barang'!$H$2:$H$44),"")</f>
        <v>11</v>
      </c>
      <c r="I229" s="424" t="s">
        <v>902</v>
      </c>
      <c r="J229" s="483"/>
      <c r="K229" s="483"/>
      <c r="L229" s="546">
        <v>1</v>
      </c>
      <c r="M229" s="540" t="s">
        <v>933</v>
      </c>
      <c r="N229" s="547">
        <v>23600</v>
      </c>
      <c r="O229" s="426">
        <f t="shared" si="26"/>
        <v>23600</v>
      </c>
      <c r="P229" s="426"/>
      <c r="Q229" s="426">
        <f t="shared" si="27"/>
        <v>23600</v>
      </c>
      <c r="R229" s="426">
        <f t="shared" si="28"/>
        <v>23600</v>
      </c>
      <c r="S229" s="987" t="s">
        <v>854</v>
      </c>
      <c r="T229" s="429" t="s">
        <v>1005</v>
      </c>
      <c r="U229" s="444" t="s">
        <v>519</v>
      </c>
      <c r="V229" s="429" t="s">
        <v>562</v>
      </c>
      <c r="W229" s="482" t="s">
        <v>1006</v>
      </c>
      <c r="X229" s="448" t="s">
        <v>624</v>
      </c>
      <c r="Y229" s="429" t="s">
        <v>929</v>
      </c>
      <c r="Z229" s="429" t="s">
        <v>1007</v>
      </c>
      <c r="AA229" s="431" t="s">
        <v>980</v>
      </c>
      <c r="AC229" s="973"/>
    </row>
    <row r="230" spans="1:29" s="2" customFormat="1" ht="52.8" x14ac:dyDescent="0.25">
      <c r="A230" s="463"/>
      <c r="B230" s="431">
        <f>IFERROR(LOOKUP(2,1/ISNUMBER(SEARCH('[96]Kode Barang'!$I$2:$I$44,I230)),'[96]Kode Barang'!$B$2:$B$44),"")</f>
        <v>1</v>
      </c>
      <c r="C230" s="431">
        <f>IFERROR(LOOKUP(2,1/ISNUMBER(SEARCH('[96]Kode Barang'!$I$2:$I$44,I230)),'[96]Kode Barang'!$C$2:$C$44),"")</f>
        <v>1</v>
      </c>
      <c r="D230" s="431">
        <f>IFERROR(LOOKUP(2,1/ISNUMBER(SEARCH('[96]Kode Barang'!$I$2:$I$44,I230)),'[96]Kode Barang'!$D$2:$D$44),"")</f>
        <v>7</v>
      </c>
      <c r="E230" s="431">
        <f>IFERROR(LOOKUP(2,1/ISNUMBER(SEARCH('[96]Kode Barang'!$I$2:$I$44,I230)),'[96]Kode Barang'!$E$2:$E$44),"")</f>
        <v>1</v>
      </c>
      <c r="F230" s="431">
        <f>IFERROR(LOOKUP(2,1/ISNUMBER(SEARCH('[96]Kode Barang'!$I$2:$I$44,I230)),'[96]Kode Barang'!$F$2:$F$44),"")</f>
        <v>3</v>
      </c>
      <c r="G230" s="431">
        <f>IFERROR(LOOKUP(2,1/ISNUMBER(SEARCH('[96]Kode Barang'!$I$2:$I$44,I230)),'[96]Kode Barang'!$G$2:$G$44),"")</f>
        <v>1</v>
      </c>
      <c r="H230" s="431">
        <f>IFERROR(LOOKUP(2,1/ISNUMBER(SEARCH('[96]Kode Barang'!$I$2:$I$44,I230)),'[96]Kode Barang'!$H$2:$H$44),"")</f>
        <v>10</v>
      </c>
      <c r="I230" s="424" t="s">
        <v>784</v>
      </c>
      <c r="J230" s="483"/>
      <c r="K230" s="483"/>
      <c r="L230" s="546">
        <v>1</v>
      </c>
      <c r="M230" s="540" t="s">
        <v>18</v>
      </c>
      <c r="N230" s="547">
        <v>28900</v>
      </c>
      <c r="O230" s="426">
        <f t="shared" si="26"/>
        <v>28900</v>
      </c>
      <c r="P230" s="426"/>
      <c r="Q230" s="426">
        <f t="shared" si="27"/>
        <v>28900</v>
      </c>
      <c r="R230" s="426">
        <f t="shared" si="28"/>
        <v>28900</v>
      </c>
      <c r="S230" s="987" t="s">
        <v>854</v>
      </c>
      <c r="T230" s="429" t="s">
        <v>1005</v>
      </c>
      <c r="U230" s="444" t="s">
        <v>519</v>
      </c>
      <c r="V230" s="429" t="s">
        <v>562</v>
      </c>
      <c r="W230" s="482" t="s">
        <v>1006</v>
      </c>
      <c r="X230" s="448" t="s">
        <v>624</v>
      </c>
      <c r="Y230" s="429" t="s">
        <v>929</v>
      </c>
      <c r="Z230" s="429" t="s">
        <v>1007</v>
      </c>
      <c r="AA230" s="431" t="s">
        <v>980</v>
      </c>
      <c r="AC230" s="973"/>
    </row>
    <row r="231" spans="1:29" s="2" customFormat="1" ht="52.8" x14ac:dyDescent="0.25">
      <c r="A231" s="463"/>
      <c r="B231" s="431">
        <f>IFERROR(LOOKUP(2,1/ISNUMBER(SEARCH('[96]Kode Barang'!$I$2:$I$44,I231)),'[96]Kode Barang'!$B$2:$B$44),"")</f>
        <v>1</v>
      </c>
      <c r="C231" s="431">
        <f>IFERROR(LOOKUP(2,1/ISNUMBER(SEARCH('[96]Kode Barang'!$I$2:$I$44,I231)),'[96]Kode Barang'!$C$2:$C$44),"")</f>
        <v>1</v>
      </c>
      <c r="D231" s="431">
        <f>IFERROR(LOOKUP(2,1/ISNUMBER(SEARCH('[96]Kode Barang'!$I$2:$I$44,I231)),'[96]Kode Barang'!$D$2:$D$44),"")</f>
        <v>7</v>
      </c>
      <c r="E231" s="431">
        <f>IFERROR(LOOKUP(2,1/ISNUMBER(SEARCH('[96]Kode Barang'!$I$2:$I$44,I231)),'[96]Kode Barang'!$E$2:$E$44),"")</f>
        <v>1</v>
      </c>
      <c r="F231" s="431">
        <f>IFERROR(LOOKUP(2,1/ISNUMBER(SEARCH('[96]Kode Barang'!$I$2:$I$44,I231)),'[96]Kode Barang'!$F$2:$F$44),"")</f>
        <v>3</v>
      </c>
      <c r="G231" s="431">
        <f>IFERROR(LOOKUP(2,1/ISNUMBER(SEARCH('[96]Kode Barang'!$I$2:$I$44,I231)),'[96]Kode Barang'!$G$2:$G$44),"")</f>
        <v>1</v>
      </c>
      <c r="H231" s="431">
        <f>IFERROR(LOOKUP(2,1/ISNUMBER(SEARCH('[96]Kode Barang'!$I$2:$I$44,I231)),'[96]Kode Barang'!$H$2:$H$44),"")</f>
        <v>10</v>
      </c>
      <c r="I231" s="642" t="s">
        <v>746</v>
      </c>
      <c r="J231" s="668"/>
      <c r="K231" s="483"/>
      <c r="L231" s="546">
        <v>1</v>
      </c>
      <c r="M231" s="540" t="s">
        <v>18</v>
      </c>
      <c r="N231" s="547">
        <v>22600</v>
      </c>
      <c r="O231" s="426">
        <f t="shared" si="26"/>
        <v>22600</v>
      </c>
      <c r="P231" s="426"/>
      <c r="Q231" s="426">
        <f t="shared" si="27"/>
        <v>22600</v>
      </c>
      <c r="R231" s="426">
        <f t="shared" si="28"/>
        <v>22600</v>
      </c>
      <c r="S231" s="987" t="s">
        <v>854</v>
      </c>
      <c r="T231" s="429" t="s">
        <v>1005</v>
      </c>
      <c r="U231" s="444" t="s">
        <v>519</v>
      </c>
      <c r="V231" s="429" t="s">
        <v>562</v>
      </c>
      <c r="W231" s="482" t="s">
        <v>1006</v>
      </c>
      <c r="X231" s="448" t="s">
        <v>624</v>
      </c>
      <c r="Y231" s="429" t="s">
        <v>929</v>
      </c>
      <c r="Z231" s="429" t="s">
        <v>1007</v>
      </c>
      <c r="AA231" s="431" t="s">
        <v>980</v>
      </c>
      <c r="AC231" s="973"/>
    </row>
    <row r="232" spans="1:29" s="2" customFormat="1" ht="52.8" x14ac:dyDescent="0.25">
      <c r="A232" s="463"/>
      <c r="B232" s="431">
        <f>IFERROR(LOOKUP(2,1/ISNUMBER(SEARCH('[96]Kode Barang'!$I$2:$I$44,I232)),'[96]Kode Barang'!$B$2:$B$44),"")</f>
        <v>1</v>
      </c>
      <c r="C232" s="431">
        <f>IFERROR(LOOKUP(2,1/ISNUMBER(SEARCH('[96]Kode Barang'!$I$2:$I$44,I232)),'[96]Kode Barang'!$C$2:$C$44),"")</f>
        <v>1</v>
      </c>
      <c r="D232" s="431">
        <f>IFERROR(LOOKUP(2,1/ISNUMBER(SEARCH('[96]Kode Barang'!$I$2:$I$44,I232)),'[96]Kode Barang'!$D$2:$D$44),"")</f>
        <v>7</v>
      </c>
      <c r="E232" s="431">
        <f>IFERROR(LOOKUP(2,1/ISNUMBER(SEARCH('[96]Kode Barang'!$I$2:$I$44,I232)),'[96]Kode Barang'!$E$2:$E$44),"")</f>
        <v>1</v>
      </c>
      <c r="F232" s="431">
        <f>IFERROR(LOOKUP(2,1/ISNUMBER(SEARCH('[96]Kode Barang'!$I$2:$I$44,I232)),'[96]Kode Barang'!$F$2:$F$44),"")</f>
        <v>3</v>
      </c>
      <c r="G232" s="431">
        <f>IFERROR(LOOKUP(2,1/ISNUMBER(SEARCH('[96]Kode Barang'!$I$2:$I$44,I232)),'[96]Kode Barang'!$G$2:$G$44),"")</f>
        <v>1</v>
      </c>
      <c r="H232" s="431">
        <f>IFERROR(LOOKUP(2,1/ISNUMBER(SEARCH('[96]Kode Barang'!$I$2:$I$44,I232)),'[96]Kode Barang'!$H$2:$H$44),"")</f>
        <v>6</v>
      </c>
      <c r="I232" s="630" t="s">
        <v>3</v>
      </c>
      <c r="J232" s="545"/>
      <c r="K232" s="483"/>
      <c r="L232" s="546">
        <v>33</v>
      </c>
      <c r="M232" s="540" t="s">
        <v>18</v>
      </c>
      <c r="N232" s="547">
        <v>6000</v>
      </c>
      <c r="O232" s="426">
        <f t="shared" si="26"/>
        <v>198000</v>
      </c>
      <c r="P232" s="426"/>
      <c r="Q232" s="426">
        <f t="shared" si="27"/>
        <v>198000</v>
      </c>
      <c r="R232" s="426">
        <f t="shared" si="28"/>
        <v>6000</v>
      </c>
      <c r="S232" s="987" t="s">
        <v>854</v>
      </c>
      <c r="T232" s="429" t="s">
        <v>1005</v>
      </c>
      <c r="U232" s="444" t="s">
        <v>519</v>
      </c>
      <c r="V232" s="429" t="s">
        <v>562</v>
      </c>
      <c r="W232" s="482" t="s">
        <v>1006</v>
      </c>
      <c r="X232" s="448" t="s">
        <v>624</v>
      </c>
      <c r="Y232" s="429" t="s">
        <v>929</v>
      </c>
      <c r="Z232" s="429" t="s">
        <v>1007</v>
      </c>
      <c r="AA232" s="431" t="s">
        <v>980</v>
      </c>
      <c r="AC232" s="973"/>
    </row>
    <row r="233" spans="1:29" s="2" customFormat="1" ht="52.8" x14ac:dyDescent="0.25">
      <c r="A233" s="463"/>
      <c r="B233" s="431">
        <f>IFERROR(LOOKUP(2,1/ISNUMBER(SEARCH('[96]Kode Barang'!$I$2:$I$44,I233)),'[96]Kode Barang'!$B$2:$B$44),"")</f>
        <v>1</v>
      </c>
      <c r="C233" s="431">
        <f>IFERROR(LOOKUP(2,1/ISNUMBER(SEARCH('[96]Kode Barang'!$I$2:$I$44,I233)),'[96]Kode Barang'!$C$2:$C$44),"")</f>
        <v>1</v>
      </c>
      <c r="D233" s="431">
        <f>IFERROR(LOOKUP(2,1/ISNUMBER(SEARCH('[96]Kode Barang'!$I$2:$I$44,I233)),'[96]Kode Barang'!$D$2:$D$44),"")</f>
        <v>7</v>
      </c>
      <c r="E233" s="431">
        <f>IFERROR(LOOKUP(2,1/ISNUMBER(SEARCH('[96]Kode Barang'!$I$2:$I$44,I233)),'[96]Kode Barang'!$E$2:$E$44),"")</f>
        <v>1</v>
      </c>
      <c r="F233" s="431">
        <f>IFERROR(LOOKUP(2,1/ISNUMBER(SEARCH('[96]Kode Barang'!$I$2:$I$44,I233)),'[96]Kode Barang'!$F$2:$F$44),"")</f>
        <v>3</v>
      </c>
      <c r="G233" s="431">
        <f>IFERROR(LOOKUP(2,1/ISNUMBER(SEARCH('[96]Kode Barang'!$I$2:$I$44,I233)),'[96]Kode Barang'!$G$2:$G$44),"")</f>
        <v>1</v>
      </c>
      <c r="H233" s="431">
        <f>IFERROR(LOOKUP(2,1/ISNUMBER(SEARCH('[96]Kode Barang'!$I$2:$I$44,I233)),'[96]Kode Barang'!$H$2:$H$44),"")</f>
        <v>6</v>
      </c>
      <c r="I233" s="630" t="s">
        <v>884</v>
      </c>
      <c r="J233" s="545"/>
      <c r="K233" s="483"/>
      <c r="L233" s="546">
        <v>24</v>
      </c>
      <c r="M233" s="540" t="s">
        <v>18</v>
      </c>
      <c r="N233" s="547">
        <v>3600</v>
      </c>
      <c r="O233" s="426">
        <f t="shared" si="26"/>
        <v>86400</v>
      </c>
      <c r="P233" s="426"/>
      <c r="Q233" s="426">
        <f t="shared" si="27"/>
        <v>86400</v>
      </c>
      <c r="R233" s="426">
        <f t="shared" si="28"/>
        <v>3600</v>
      </c>
      <c r="S233" s="987" t="s">
        <v>854</v>
      </c>
      <c r="T233" s="429" t="s">
        <v>1005</v>
      </c>
      <c r="U233" s="444" t="s">
        <v>519</v>
      </c>
      <c r="V233" s="429" t="s">
        <v>562</v>
      </c>
      <c r="W233" s="482" t="s">
        <v>1006</v>
      </c>
      <c r="X233" s="448" t="s">
        <v>624</v>
      </c>
      <c r="Y233" s="429" t="s">
        <v>929</v>
      </c>
      <c r="Z233" s="429" t="s">
        <v>1007</v>
      </c>
      <c r="AA233" s="431" t="s">
        <v>980</v>
      </c>
      <c r="AC233" s="973"/>
    </row>
    <row r="234" spans="1:29" s="2" customFormat="1" ht="52.8" x14ac:dyDescent="0.25">
      <c r="A234" s="463"/>
      <c r="B234" s="431">
        <f>IFERROR(LOOKUP(2,1/ISNUMBER(SEARCH('[96]Kode Barang'!$I$2:$I$44,I234)),'[96]Kode Barang'!$B$2:$B$44),"")</f>
        <v>1</v>
      </c>
      <c r="C234" s="431">
        <f>IFERROR(LOOKUP(2,1/ISNUMBER(SEARCH('[96]Kode Barang'!$I$2:$I$44,I234)),'[96]Kode Barang'!$C$2:$C$44),"")</f>
        <v>1</v>
      </c>
      <c r="D234" s="431">
        <f>IFERROR(LOOKUP(2,1/ISNUMBER(SEARCH('[96]Kode Barang'!$I$2:$I$44,I234)),'[96]Kode Barang'!$D$2:$D$44),"")</f>
        <v>7</v>
      </c>
      <c r="E234" s="431">
        <f>IFERROR(LOOKUP(2,1/ISNUMBER(SEARCH('[96]Kode Barang'!$I$2:$I$44,I234)),'[96]Kode Barang'!$E$2:$E$44),"")</f>
        <v>1</v>
      </c>
      <c r="F234" s="431">
        <f>IFERROR(LOOKUP(2,1/ISNUMBER(SEARCH('[96]Kode Barang'!$I$2:$I$44,I234)),'[96]Kode Barang'!$F$2:$F$44),"")</f>
        <v>3</v>
      </c>
      <c r="G234" s="431">
        <f>IFERROR(LOOKUP(2,1/ISNUMBER(SEARCH('[96]Kode Barang'!$I$2:$I$44,I234)),'[96]Kode Barang'!$G$2:$G$44),"")</f>
        <v>1</v>
      </c>
      <c r="H234" s="431">
        <f>IFERROR(LOOKUP(2,1/ISNUMBER(SEARCH('[96]Kode Barang'!$I$2:$I$44,I234)),'[96]Kode Barang'!$H$2:$H$44),"")</f>
        <v>7</v>
      </c>
      <c r="I234" s="630" t="s">
        <v>1003</v>
      </c>
      <c r="J234" s="545"/>
      <c r="K234" s="483"/>
      <c r="L234" s="546">
        <v>2</v>
      </c>
      <c r="M234" s="540" t="s">
        <v>1004</v>
      </c>
      <c r="N234" s="547">
        <v>29500</v>
      </c>
      <c r="O234" s="426">
        <f t="shared" si="26"/>
        <v>59000</v>
      </c>
      <c r="P234" s="426"/>
      <c r="Q234" s="426">
        <f t="shared" si="27"/>
        <v>59000</v>
      </c>
      <c r="R234" s="426">
        <f t="shared" si="28"/>
        <v>29500</v>
      </c>
      <c r="S234" s="987" t="s">
        <v>854</v>
      </c>
      <c r="T234" s="429" t="s">
        <v>1005</v>
      </c>
      <c r="U234" s="444" t="s">
        <v>519</v>
      </c>
      <c r="V234" s="429" t="s">
        <v>562</v>
      </c>
      <c r="W234" s="482" t="s">
        <v>1006</v>
      </c>
      <c r="X234" s="448" t="s">
        <v>624</v>
      </c>
      <c r="Y234" s="429" t="s">
        <v>929</v>
      </c>
      <c r="Z234" s="429" t="s">
        <v>1007</v>
      </c>
      <c r="AA234" s="431" t="s">
        <v>980</v>
      </c>
      <c r="AC234" s="973"/>
    </row>
    <row r="235" spans="1:29" s="2" customFormat="1" ht="79.2" x14ac:dyDescent="0.25">
      <c r="A235" s="463"/>
      <c r="B235" s="431">
        <f>IFERROR(LOOKUP(2,1/ISNUMBER(SEARCH('[96]Kode Barang'!$I$2:$I$44,I235)),'[96]Kode Barang'!$B$2:$B$44),"")</f>
        <v>1</v>
      </c>
      <c r="C235" s="431">
        <f>IFERROR(LOOKUP(2,1/ISNUMBER(SEARCH('[96]Kode Barang'!$I$2:$I$44,I235)),'[96]Kode Barang'!$C$2:$C$44),"")</f>
        <v>1</v>
      </c>
      <c r="D235" s="431">
        <f>IFERROR(LOOKUP(2,1/ISNUMBER(SEARCH('[96]Kode Barang'!$I$2:$I$44,I235)),'[96]Kode Barang'!$D$2:$D$44),"")</f>
        <v>7</v>
      </c>
      <c r="E235" s="431">
        <f>IFERROR(LOOKUP(2,1/ISNUMBER(SEARCH('[96]Kode Barang'!$I$2:$I$44,I235)),'[96]Kode Barang'!$E$2:$E$44),"")</f>
        <v>1</v>
      </c>
      <c r="F235" s="431">
        <f>IFERROR(LOOKUP(2,1/ISNUMBER(SEARCH('[96]Kode Barang'!$I$2:$I$44,I235)),'[96]Kode Barang'!$F$2:$F$44),"")</f>
        <v>3</v>
      </c>
      <c r="G235" s="431">
        <f>IFERROR(LOOKUP(2,1/ISNUMBER(SEARCH('[96]Kode Barang'!$I$2:$I$44,I235)),'[96]Kode Barang'!$G$2:$G$44),"")</f>
        <v>1</v>
      </c>
      <c r="H235" s="431">
        <f>IFERROR(LOOKUP(2,1/ISNUMBER(SEARCH('[96]Kode Barang'!$I$2:$I$44,I235)),'[96]Kode Barang'!$H$2:$H$44),"")</f>
        <v>11</v>
      </c>
      <c r="I235" s="630" t="s">
        <v>902</v>
      </c>
      <c r="J235" s="545"/>
      <c r="K235" s="483"/>
      <c r="L235" s="546">
        <v>12</v>
      </c>
      <c r="M235" s="540" t="s">
        <v>933</v>
      </c>
      <c r="N235" s="547">
        <v>23600</v>
      </c>
      <c r="O235" s="426">
        <f t="shared" si="26"/>
        <v>283200</v>
      </c>
      <c r="P235" s="426"/>
      <c r="Q235" s="426">
        <f t="shared" si="27"/>
        <v>283200</v>
      </c>
      <c r="R235" s="426">
        <f t="shared" si="28"/>
        <v>23600</v>
      </c>
      <c r="S235" s="427" t="s">
        <v>542</v>
      </c>
      <c r="T235" s="429" t="s">
        <v>1019</v>
      </c>
      <c r="U235" s="444" t="s">
        <v>519</v>
      </c>
      <c r="V235" s="429" t="s">
        <v>562</v>
      </c>
      <c r="W235" s="482" t="s">
        <v>1020</v>
      </c>
      <c r="X235" s="448" t="s">
        <v>624</v>
      </c>
      <c r="Y235" s="429" t="s">
        <v>594</v>
      </c>
      <c r="Z235" s="429" t="s">
        <v>1022</v>
      </c>
      <c r="AA235" s="431" t="s">
        <v>541</v>
      </c>
      <c r="AC235" s="973"/>
    </row>
    <row r="236" spans="1:29" s="2" customFormat="1" ht="79.2" x14ac:dyDescent="0.25">
      <c r="A236" s="463"/>
      <c r="B236" s="431">
        <f>IFERROR(LOOKUP(2,1/ISNUMBER(SEARCH('[96]Kode Barang'!$I$2:$I$44,I236)),'[96]Kode Barang'!$B$2:$B$44),"")</f>
        <v>1</v>
      </c>
      <c r="C236" s="431">
        <f>IFERROR(LOOKUP(2,1/ISNUMBER(SEARCH('[96]Kode Barang'!$I$2:$I$44,I236)),'[96]Kode Barang'!$C$2:$C$44),"")</f>
        <v>1</v>
      </c>
      <c r="D236" s="431">
        <f>IFERROR(LOOKUP(2,1/ISNUMBER(SEARCH('[96]Kode Barang'!$I$2:$I$44,I236)),'[96]Kode Barang'!$D$2:$D$44),"")</f>
        <v>7</v>
      </c>
      <c r="E236" s="431">
        <f>IFERROR(LOOKUP(2,1/ISNUMBER(SEARCH('[96]Kode Barang'!$I$2:$I$44,I236)),'[96]Kode Barang'!$E$2:$E$44),"")</f>
        <v>1</v>
      </c>
      <c r="F236" s="431">
        <f>IFERROR(LOOKUP(2,1/ISNUMBER(SEARCH('[96]Kode Barang'!$I$2:$I$44,I236)),'[96]Kode Barang'!$F$2:$F$44),"")</f>
        <v>3</v>
      </c>
      <c r="G236" s="431">
        <f>IFERROR(LOOKUP(2,1/ISNUMBER(SEARCH('[96]Kode Barang'!$I$2:$I$44,I236)),'[96]Kode Barang'!$G$2:$G$44),"")</f>
        <v>1</v>
      </c>
      <c r="H236" s="431">
        <f>IFERROR(LOOKUP(2,1/ISNUMBER(SEARCH('[96]Kode Barang'!$I$2:$I$44,I236)),'[96]Kode Barang'!$H$2:$H$44),"")</f>
        <v>6</v>
      </c>
      <c r="I236" s="643" t="s">
        <v>3</v>
      </c>
      <c r="J236" s="545"/>
      <c r="K236" s="483"/>
      <c r="L236" s="546">
        <v>18</v>
      </c>
      <c r="M236" s="540" t="s">
        <v>18</v>
      </c>
      <c r="N236" s="547">
        <v>6000</v>
      </c>
      <c r="O236" s="426">
        <f t="shared" si="26"/>
        <v>108000</v>
      </c>
      <c r="P236" s="426"/>
      <c r="Q236" s="426">
        <f t="shared" si="27"/>
        <v>108000</v>
      </c>
      <c r="R236" s="426">
        <f t="shared" si="28"/>
        <v>6000</v>
      </c>
      <c r="S236" s="427" t="s">
        <v>542</v>
      </c>
      <c r="T236" s="429" t="s">
        <v>1019</v>
      </c>
      <c r="U236" s="444" t="s">
        <v>519</v>
      </c>
      <c r="V236" s="429" t="s">
        <v>562</v>
      </c>
      <c r="W236" s="482" t="s">
        <v>1020</v>
      </c>
      <c r="X236" s="448" t="s">
        <v>624</v>
      </c>
      <c r="Y236" s="429" t="s">
        <v>594</v>
      </c>
      <c r="Z236" s="429" t="s">
        <v>1007</v>
      </c>
      <c r="AA236" s="431" t="s">
        <v>541</v>
      </c>
      <c r="AC236" s="973"/>
    </row>
    <row r="237" spans="1:29" s="2" customFormat="1" ht="79.2" x14ac:dyDescent="0.25">
      <c r="A237" s="463"/>
      <c r="B237" s="431">
        <f>IFERROR(LOOKUP(2,1/ISNUMBER(SEARCH('[96]Kode Barang'!$I$2:$I$44,I237)),'[96]Kode Barang'!$B$2:$B$44),"")</f>
        <v>1</v>
      </c>
      <c r="C237" s="431">
        <f>IFERROR(LOOKUP(2,1/ISNUMBER(SEARCH('[96]Kode Barang'!$I$2:$I$44,I237)),'[96]Kode Barang'!$C$2:$C$44),"")</f>
        <v>1</v>
      </c>
      <c r="D237" s="431">
        <f>IFERROR(LOOKUP(2,1/ISNUMBER(SEARCH('[96]Kode Barang'!$I$2:$I$44,I237)),'[96]Kode Barang'!$D$2:$D$44),"")</f>
        <v>7</v>
      </c>
      <c r="E237" s="431">
        <f>IFERROR(LOOKUP(2,1/ISNUMBER(SEARCH('[96]Kode Barang'!$I$2:$I$44,I237)),'[96]Kode Barang'!$E$2:$E$44),"")</f>
        <v>1</v>
      </c>
      <c r="F237" s="431">
        <f>IFERROR(LOOKUP(2,1/ISNUMBER(SEARCH('[96]Kode Barang'!$I$2:$I$44,I237)),'[96]Kode Barang'!$F$2:$F$44),"")</f>
        <v>3</v>
      </c>
      <c r="G237" s="431">
        <f>IFERROR(LOOKUP(2,1/ISNUMBER(SEARCH('[96]Kode Barang'!$I$2:$I$44,I237)),'[96]Kode Barang'!$G$2:$G$44),"")</f>
        <v>1</v>
      </c>
      <c r="H237" s="431">
        <f>IFERROR(LOOKUP(2,1/ISNUMBER(SEARCH('[96]Kode Barang'!$I$2:$I$44,I237)),'[96]Kode Barang'!$H$2:$H$44),"")</f>
        <v>6</v>
      </c>
      <c r="I237" s="630" t="s">
        <v>886</v>
      </c>
      <c r="J237" s="545"/>
      <c r="K237" s="483"/>
      <c r="L237" s="546">
        <v>14</v>
      </c>
      <c r="M237" s="540" t="s">
        <v>18</v>
      </c>
      <c r="N237" s="547">
        <v>10400</v>
      </c>
      <c r="O237" s="426">
        <f t="shared" si="26"/>
        <v>145600</v>
      </c>
      <c r="P237" s="426"/>
      <c r="Q237" s="426">
        <f t="shared" si="27"/>
        <v>145600</v>
      </c>
      <c r="R237" s="426">
        <f t="shared" si="28"/>
        <v>10400</v>
      </c>
      <c r="S237" s="427" t="s">
        <v>542</v>
      </c>
      <c r="T237" s="429" t="s">
        <v>1019</v>
      </c>
      <c r="U237" s="444" t="s">
        <v>519</v>
      </c>
      <c r="V237" s="429" t="s">
        <v>562</v>
      </c>
      <c r="W237" s="482" t="s">
        <v>1020</v>
      </c>
      <c r="X237" s="448" t="s">
        <v>624</v>
      </c>
      <c r="Y237" s="429" t="s">
        <v>594</v>
      </c>
      <c r="Z237" s="429" t="s">
        <v>1007</v>
      </c>
      <c r="AA237" s="431" t="s">
        <v>541</v>
      </c>
      <c r="AC237" s="973"/>
    </row>
    <row r="238" spans="1:29" s="2" customFormat="1" ht="79.2" x14ac:dyDescent="0.25">
      <c r="A238" s="463"/>
      <c r="B238" s="431">
        <f>IFERROR(LOOKUP(2,1/ISNUMBER(SEARCH('[96]Kode Barang'!$I$2:$I$44,I238)),'[96]Kode Barang'!$B$2:$B$44),"")</f>
        <v>1</v>
      </c>
      <c r="C238" s="431">
        <f>IFERROR(LOOKUP(2,1/ISNUMBER(SEARCH('[96]Kode Barang'!$I$2:$I$44,I238)),'[96]Kode Barang'!$C$2:$C$44),"")</f>
        <v>1</v>
      </c>
      <c r="D238" s="431">
        <f>IFERROR(LOOKUP(2,1/ISNUMBER(SEARCH('[96]Kode Barang'!$I$2:$I$44,I238)),'[96]Kode Barang'!$D$2:$D$44),"")</f>
        <v>7</v>
      </c>
      <c r="E238" s="431">
        <f>IFERROR(LOOKUP(2,1/ISNUMBER(SEARCH('[96]Kode Barang'!$I$2:$I$44,I238)),'[96]Kode Barang'!$E$2:$E$44),"")</f>
        <v>1</v>
      </c>
      <c r="F238" s="431">
        <f>IFERROR(LOOKUP(2,1/ISNUMBER(SEARCH('[96]Kode Barang'!$I$2:$I$44,I238)),'[96]Kode Barang'!$F$2:$F$44),"")</f>
        <v>3</v>
      </c>
      <c r="G238" s="431">
        <f>IFERROR(LOOKUP(2,1/ISNUMBER(SEARCH('[96]Kode Barang'!$I$2:$I$44,I238)),'[96]Kode Barang'!$G$2:$G$44),"")</f>
        <v>1</v>
      </c>
      <c r="H238" s="431">
        <f>IFERROR(LOOKUP(2,1/ISNUMBER(SEARCH('[96]Kode Barang'!$I$2:$I$44,I238)),'[96]Kode Barang'!$H$2:$H$44),"")</f>
        <v>6</v>
      </c>
      <c r="I238" s="643" t="s">
        <v>932</v>
      </c>
      <c r="J238" s="545"/>
      <c r="K238" s="483"/>
      <c r="L238" s="546">
        <v>12</v>
      </c>
      <c r="M238" s="540" t="s">
        <v>18</v>
      </c>
      <c r="N238" s="547">
        <v>17700</v>
      </c>
      <c r="O238" s="426">
        <f t="shared" si="26"/>
        <v>212400</v>
      </c>
      <c r="P238" s="426"/>
      <c r="Q238" s="426">
        <f t="shared" si="27"/>
        <v>212400</v>
      </c>
      <c r="R238" s="426">
        <f t="shared" si="28"/>
        <v>17700</v>
      </c>
      <c r="S238" s="427" t="s">
        <v>542</v>
      </c>
      <c r="T238" s="429" t="s">
        <v>1019</v>
      </c>
      <c r="U238" s="444" t="s">
        <v>519</v>
      </c>
      <c r="V238" s="429" t="s">
        <v>562</v>
      </c>
      <c r="W238" s="482" t="s">
        <v>1020</v>
      </c>
      <c r="X238" s="448" t="s">
        <v>624</v>
      </c>
      <c r="Y238" s="429" t="s">
        <v>594</v>
      </c>
      <c r="Z238" s="429" t="s">
        <v>1007</v>
      </c>
      <c r="AA238" s="431" t="s">
        <v>541</v>
      </c>
      <c r="AC238" s="973"/>
    </row>
    <row r="239" spans="1:29" s="2" customFormat="1" ht="66" x14ac:dyDescent="0.25">
      <c r="A239" s="463"/>
      <c r="B239" s="431">
        <f>IFERROR(LOOKUP(2,1/ISNUMBER(SEARCH('[96]Kode Barang'!$I$2:$I$44,I239)),'[96]Kode Barang'!$B$2:$B$44),"")</f>
        <v>1</v>
      </c>
      <c r="C239" s="431">
        <f>IFERROR(LOOKUP(2,1/ISNUMBER(SEARCH('[96]Kode Barang'!$I$2:$I$44,I239)),'[96]Kode Barang'!$C$2:$C$44),"")</f>
        <v>1</v>
      </c>
      <c r="D239" s="431">
        <f>IFERROR(LOOKUP(2,1/ISNUMBER(SEARCH('[96]Kode Barang'!$I$2:$I$44,I239)),'[96]Kode Barang'!$D$2:$D$44),"")</f>
        <v>7</v>
      </c>
      <c r="E239" s="431">
        <f>IFERROR(LOOKUP(2,1/ISNUMBER(SEARCH('[96]Kode Barang'!$I$2:$I$44,I239)),'[96]Kode Barang'!$E$2:$E$44),"")</f>
        <v>1</v>
      </c>
      <c r="F239" s="431">
        <f>IFERROR(LOOKUP(2,1/ISNUMBER(SEARCH('[96]Kode Barang'!$I$2:$I$44,I239)),'[96]Kode Barang'!$F$2:$F$44),"")</f>
        <v>3</v>
      </c>
      <c r="G239" s="431">
        <f>IFERROR(LOOKUP(2,1/ISNUMBER(SEARCH('[96]Kode Barang'!$I$2:$I$44,I239)),'[96]Kode Barang'!$G$2:$G$44),"")</f>
        <v>1</v>
      </c>
      <c r="H239" s="431">
        <f>IFERROR(LOOKUP(2,1/ISNUMBER(SEARCH('[96]Kode Barang'!$I$2:$I$44,I239)),'[96]Kode Barang'!$H$2:$H$44),"")</f>
        <v>11</v>
      </c>
      <c r="I239" s="630" t="s">
        <v>592</v>
      </c>
      <c r="J239" s="545"/>
      <c r="K239" s="483"/>
      <c r="L239" s="546">
        <v>2</v>
      </c>
      <c r="M239" s="540" t="s">
        <v>933</v>
      </c>
      <c r="N239" s="547">
        <v>41300</v>
      </c>
      <c r="O239" s="426">
        <f t="shared" si="26"/>
        <v>82600</v>
      </c>
      <c r="P239" s="426"/>
      <c r="Q239" s="426">
        <f t="shared" si="27"/>
        <v>82600</v>
      </c>
      <c r="R239" s="426">
        <f t="shared" si="28"/>
        <v>41300</v>
      </c>
      <c r="S239" s="427" t="s">
        <v>543</v>
      </c>
      <c r="T239" s="429" t="s">
        <v>1023</v>
      </c>
      <c r="U239" s="444" t="s">
        <v>519</v>
      </c>
      <c r="V239" s="429" t="s">
        <v>562</v>
      </c>
      <c r="W239" s="482" t="s">
        <v>1020</v>
      </c>
      <c r="X239" s="448" t="s">
        <v>624</v>
      </c>
      <c r="Y239" s="429" t="s">
        <v>594</v>
      </c>
      <c r="Z239" s="429" t="s">
        <v>1024</v>
      </c>
      <c r="AA239" s="431" t="s">
        <v>541</v>
      </c>
      <c r="AC239" s="973"/>
    </row>
    <row r="240" spans="1:29" s="2" customFormat="1" ht="66" x14ac:dyDescent="0.25">
      <c r="A240" s="463"/>
      <c r="B240" s="431">
        <f>IFERROR(LOOKUP(2,1/ISNUMBER(SEARCH('[96]Kode Barang'!$I$2:$I$44,I240)),'[96]Kode Barang'!$B$2:$B$44),"")</f>
        <v>1</v>
      </c>
      <c r="C240" s="431">
        <f>IFERROR(LOOKUP(2,1/ISNUMBER(SEARCH('[96]Kode Barang'!$I$2:$I$44,I240)),'[96]Kode Barang'!$C$2:$C$44),"")</f>
        <v>1</v>
      </c>
      <c r="D240" s="431">
        <f>IFERROR(LOOKUP(2,1/ISNUMBER(SEARCH('[96]Kode Barang'!$I$2:$I$44,I240)),'[96]Kode Barang'!$D$2:$D$44),"")</f>
        <v>7</v>
      </c>
      <c r="E240" s="431">
        <f>IFERROR(LOOKUP(2,1/ISNUMBER(SEARCH('[96]Kode Barang'!$I$2:$I$44,I240)),'[96]Kode Barang'!$E$2:$E$44),"")</f>
        <v>1</v>
      </c>
      <c r="F240" s="431">
        <f>IFERROR(LOOKUP(2,1/ISNUMBER(SEARCH('[96]Kode Barang'!$I$2:$I$44,I240)),'[96]Kode Barang'!$F$2:$F$44),"")</f>
        <v>3</v>
      </c>
      <c r="G240" s="431">
        <f>IFERROR(LOOKUP(2,1/ISNUMBER(SEARCH('[96]Kode Barang'!$I$2:$I$44,I240)),'[96]Kode Barang'!$G$2:$G$44),"")</f>
        <v>1</v>
      </c>
      <c r="H240" s="431">
        <f>IFERROR(LOOKUP(2,1/ISNUMBER(SEARCH('[96]Kode Barang'!$I$2:$I$44,I240)),'[96]Kode Barang'!$H$2:$H$44),"")</f>
        <v>11</v>
      </c>
      <c r="I240" s="630" t="s">
        <v>902</v>
      </c>
      <c r="J240" s="545"/>
      <c r="K240" s="483"/>
      <c r="L240" s="546">
        <v>4</v>
      </c>
      <c r="M240" s="540" t="s">
        <v>933</v>
      </c>
      <c r="N240" s="547">
        <v>23600</v>
      </c>
      <c r="O240" s="426">
        <f t="shared" si="26"/>
        <v>94400</v>
      </c>
      <c r="P240" s="426"/>
      <c r="Q240" s="426">
        <f t="shared" si="27"/>
        <v>94400</v>
      </c>
      <c r="R240" s="426">
        <f t="shared" si="28"/>
        <v>23600</v>
      </c>
      <c r="S240" s="427" t="s">
        <v>543</v>
      </c>
      <c r="T240" s="429" t="s">
        <v>1023</v>
      </c>
      <c r="U240" s="444" t="s">
        <v>519</v>
      </c>
      <c r="V240" s="429" t="s">
        <v>562</v>
      </c>
      <c r="W240" s="482" t="s">
        <v>1020</v>
      </c>
      <c r="X240" s="448" t="s">
        <v>624</v>
      </c>
      <c r="Y240" s="429" t="s">
        <v>594</v>
      </c>
      <c r="Z240" s="429" t="s">
        <v>1024</v>
      </c>
      <c r="AA240" s="431" t="s">
        <v>541</v>
      </c>
      <c r="AC240" s="973"/>
    </row>
    <row r="241" spans="1:29" s="2" customFormat="1" ht="66" x14ac:dyDescent="0.25">
      <c r="A241" s="463"/>
      <c r="B241" s="431">
        <f>IFERROR(LOOKUP(2,1/ISNUMBER(SEARCH('[96]Kode Barang'!$I$2:$I$44,I241)),'[96]Kode Barang'!$B$2:$B$44),"")</f>
        <v>1</v>
      </c>
      <c r="C241" s="431">
        <f>IFERROR(LOOKUP(2,1/ISNUMBER(SEARCH('[96]Kode Barang'!$I$2:$I$44,I241)),'[96]Kode Barang'!$C$2:$C$44),"")</f>
        <v>1</v>
      </c>
      <c r="D241" s="431">
        <f>IFERROR(LOOKUP(2,1/ISNUMBER(SEARCH('[96]Kode Barang'!$I$2:$I$44,I241)),'[96]Kode Barang'!$D$2:$D$44),"")</f>
        <v>7</v>
      </c>
      <c r="E241" s="431">
        <f>IFERROR(LOOKUP(2,1/ISNUMBER(SEARCH('[96]Kode Barang'!$I$2:$I$44,I241)),'[96]Kode Barang'!$E$2:$E$44),"")</f>
        <v>1</v>
      </c>
      <c r="F241" s="431">
        <f>IFERROR(LOOKUP(2,1/ISNUMBER(SEARCH('[96]Kode Barang'!$I$2:$I$44,I241)),'[96]Kode Barang'!$F$2:$F$44),"")</f>
        <v>3</v>
      </c>
      <c r="G241" s="431">
        <f>IFERROR(LOOKUP(2,1/ISNUMBER(SEARCH('[96]Kode Barang'!$I$2:$I$44,I241)),'[96]Kode Barang'!$G$2:$G$44),"")</f>
        <v>1</v>
      </c>
      <c r="H241" s="431">
        <f>IFERROR(LOOKUP(2,1/ISNUMBER(SEARCH('[96]Kode Barang'!$I$2:$I$44,I241)),'[96]Kode Barang'!$H$2:$H$44),"")</f>
        <v>6</v>
      </c>
      <c r="I241" s="630" t="s">
        <v>3</v>
      </c>
      <c r="J241" s="545"/>
      <c r="K241" s="483"/>
      <c r="L241" s="546">
        <v>24</v>
      </c>
      <c r="M241" s="540" t="s">
        <v>18</v>
      </c>
      <c r="N241" s="547">
        <v>6000</v>
      </c>
      <c r="O241" s="426">
        <f t="shared" si="26"/>
        <v>144000</v>
      </c>
      <c r="P241" s="426"/>
      <c r="Q241" s="426">
        <f t="shared" si="27"/>
        <v>144000</v>
      </c>
      <c r="R241" s="426">
        <f t="shared" si="28"/>
        <v>6000</v>
      </c>
      <c r="S241" s="427" t="s">
        <v>543</v>
      </c>
      <c r="T241" s="429" t="s">
        <v>1023</v>
      </c>
      <c r="U241" s="444" t="s">
        <v>519</v>
      </c>
      <c r="V241" s="429" t="s">
        <v>562</v>
      </c>
      <c r="W241" s="482" t="s">
        <v>1020</v>
      </c>
      <c r="X241" s="448" t="s">
        <v>624</v>
      </c>
      <c r="Y241" s="429" t="s">
        <v>594</v>
      </c>
      <c r="Z241" s="429" t="s">
        <v>1024</v>
      </c>
      <c r="AA241" s="431" t="s">
        <v>541</v>
      </c>
      <c r="AC241" s="973"/>
    </row>
    <row r="242" spans="1:29" s="2" customFormat="1" ht="66" x14ac:dyDescent="0.25">
      <c r="A242" s="463"/>
      <c r="B242" s="431">
        <f>IFERROR(LOOKUP(2,1/ISNUMBER(SEARCH('[96]Kode Barang'!$I$2:$I$44,I242)),'[96]Kode Barang'!$B$2:$B$44),"")</f>
        <v>1</v>
      </c>
      <c r="C242" s="431">
        <f>IFERROR(LOOKUP(2,1/ISNUMBER(SEARCH('[96]Kode Barang'!$I$2:$I$44,I242)),'[96]Kode Barang'!$C$2:$C$44),"")</f>
        <v>1</v>
      </c>
      <c r="D242" s="431">
        <f>IFERROR(LOOKUP(2,1/ISNUMBER(SEARCH('[96]Kode Barang'!$I$2:$I$44,I242)),'[96]Kode Barang'!$D$2:$D$44),"")</f>
        <v>7</v>
      </c>
      <c r="E242" s="431">
        <f>IFERROR(LOOKUP(2,1/ISNUMBER(SEARCH('[96]Kode Barang'!$I$2:$I$44,I242)),'[96]Kode Barang'!$E$2:$E$44),"")</f>
        <v>1</v>
      </c>
      <c r="F242" s="431">
        <f>IFERROR(LOOKUP(2,1/ISNUMBER(SEARCH('[96]Kode Barang'!$I$2:$I$44,I242)),'[96]Kode Barang'!$F$2:$F$44),"")</f>
        <v>3</v>
      </c>
      <c r="G242" s="431">
        <f>IFERROR(LOOKUP(2,1/ISNUMBER(SEARCH('[96]Kode Barang'!$I$2:$I$44,I242)),'[96]Kode Barang'!$G$2:$G$44),"")</f>
        <v>1</v>
      </c>
      <c r="H242" s="431">
        <f>IFERROR(LOOKUP(2,1/ISNUMBER(SEARCH('[96]Kode Barang'!$I$2:$I$44,I242)),'[96]Kode Barang'!$H$2:$H$44),"")</f>
        <v>6</v>
      </c>
      <c r="I242" s="630" t="s">
        <v>884</v>
      </c>
      <c r="J242" s="545"/>
      <c r="K242" s="483"/>
      <c r="L242" s="546">
        <v>23</v>
      </c>
      <c r="M242" s="540" t="s">
        <v>18</v>
      </c>
      <c r="N242" s="547">
        <v>3600</v>
      </c>
      <c r="O242" s="426">
        <f t="shared" si="26"/>
        <v>82800</v>
      </c>
      <c r="P242" s="426"/>
      <c r="Q242" s="426">
        <f t="shared" si="27"/>
        <v>82800</v>
      </c>
      <c r="R242" s="426">
        <f t="shared" si="28"/>
        <v>3600</v>
      </c>
      <c r="S242" s="427" t="s">
        <v>543</v>
      </c>
      <c r="T242" s="429" t="s">
        <v>1023</v>
      </c>
      <c r="U242" s="444" t="s">
        <v>519</v>
      </c>
      <c r="V242" s="429" t="s">
        <v>562</v>
      </c>
      <c r="W242" s="482" t="s">
        <v>1020</v>
      </c>
      <c r="X242" s="448" t="s">
        <v>624</v>
      </c>
      <c r="Y242" s="429" t="s">
        <v>594</v>
      </c>
      <c r="Z242" s="429" t="s">
        <v>1024</v>
      </c>
      <c r="AA242" s="431" t="s">
        <v>541</v>
      </c>
      <c r="AC242" s="973"/>
    </row>
    <row r="243" spans="1:29" s="2" customFormat="1" ht="66" x14ac:dyDescent="0.25">
      <c r="A243" s="463"/>
      <c r="B243" s="431">
        <f>IFERROR(LOOKUP(2,1/ISNUMBER(SEARCH('[96]Kode Barang'!$I$2:$I$44,I243)),'[96]Kode Barang'!$B$2:$B$44),"")</f>
        <v>1</v>
      </c>
      <c r="C243" s="431">
        <f>IFERROR(LOOKUP(2,1/ISNUMBER(SEARCH('[96]Kode Barang'!$I$2:$I$44,I243)),'[96]Kode Barang'!$C$2:$C$44),"")</f>
        <v>1</v>
      </c>
      <c r="D243" s="431">
        <f>IFERROR(LOOKUP(2,1/ISNUMBER(SEARCH('[96]Kode Barang'!$I$2:$I$44,I243)),'[96]Kode Barang'!$D$2:$D$44),"")</f>
        <v>7</v>
      </c>
      <c r="E243" s="431">
        <f>IFERROR(LOOKUP(2,1/ISNUMBER(SEARCH('[96]Kode Barang'!$I$2:$I$44,I243)),'[96]Kode Barang'!$E$2:$E$44),"")</f>
        <v>1</v>
      </c>
      <c r="F243" s="431">
        <f>IFERROR(LOOKUP(2,1/ISNUMBER(SEARCH('[96]Kode Barang'!$I$2:$I$44,I243)),'[96]Kode Barang'!$F$2:$F$44),"")</f>
        <v>3</v>
      </c>
      <c r="G243" s="431">
        <f>IFERROR(LOOKUP(2,1/ISNUMBER(SEARCH('[96]Kode Barang'!$I$2:$I$44,I243)),'[96]Kode Barang'!$G$2:$G$44),"")</f>
        <v>1</v>
      </c>
      <c r="H243" s="431">
        <f>IFERROR(LOOKUP(2,1/ISNUMBER(SEARCH('[96]Kode Barang'!$I$2:$I$44,I243)),'[96]Kode Barang'!$H$2:$H$44),"")</f>
        <v>6</v>
      </c>
      <c r="I243" s="630" t="s">
        <v>886</v>
      </c>
      <c r="J243" s="545"/>
      <c r="K243" s="483"/>
      <c r="L243" s="546">
        <v>22</v>
      </c>
      <c r="M243" s="540" t="s">
        <v>18</v>
      </c>
      <c r="N243" s="547">
        <v>10400</v>
      </c>
      <c r="O243" s="426">
        <f t="shared" si="26"/>
        <v>228800</v>
      </c>
      <c r="P243" s="426"/>
      <c r="Q243" s="426">
        <f t="shared" si="27"/>
        <v>228800</v>
      </c>
      <c r="R243" s="426">
        <f t="shared" si="28"/>
        <v>10400</v>
      </c>
      <c r="S243" s="427" t="s">
        <v>543</v>
      </c>
      <c r="T243" s="429" t="s">
        <v>1023</v>
      </c>
      <c r="U243" s="444" t="s">
        <v>519</v>
      </c>
      <c r="V243" s="429" t="s">
        <v>562</v>
      </c>
      <c r="W243" s="482" t="s">
        <v>1020</v>
      </c>
      <c r="X243" s="448" t="s">
        <v>624</v>
      </c>
      <c r="Y243" s="429" t="s">
        <v>594</v>
      </c>
      <c r="Z243" s="429" t="s">
        <v>1024</v>
      </c>
      <c r="AA243" s="431" t="s">
        <v>541</v>
      </c>
      <c r="AC243" s="973"/>
    </row>
    <row r="244" spans="1:29" s="2" customFormat="1" ht="66" x14ac:dyDescent="0.25">
      <c r="A244" s="463"/>
      <c r="B244" s="431">
        <f>IFERROR(LOOKUP(2,1/ISNUMBER(SEARCH('[96]Kode Barang'!$I$2:$I$44,I244)),'[96]Kode Barang'!$B$2:$B$44),"")</f>
        <v>1</v>
      </c>
      <c r="C244" s="431">
        <f>IFERROR(LOOKUP(2,1/ISNUMBER(SEARCH('[96]Kode Barang'!$I$2:$I$44,I244)),'[96]Kode Barang'!$C$2:$C$44),"")</f>
        <v>1</v>
      </c>
      <c r="D244" s="431">
        <f>IFERROR(LOOKUP(2,1/ISNUMBER(SEARCH('[96]Kode Barang'!$I$2:$I$44,I244)),'[96]Kode Barang'!$D$2:$D$44),"")</f>
        <v>7</v>
      </c>
      <c r="E244" s="431">
        <f>IFERROR(LOOKUP(2,1/ISNUMBER(SEARCH('[96]Kode Barang'!$I$2:$I$44,I244)),'[96]Kode Barang'!$E$2:$E$44),"")</f>
        <v>1</v>
      </c>
      <c r="F244" s="431">
        <f>IFERROR(LOOKUP(2,1/ISNUMBER(SEARCH('[96]Kode Barang'!$I$2:$I$44,I244)),'[96]Kode Barang'!$F$2:$F$44),"")</f>
        <v>3</v>
      </c>
      <c r="G244" s="431">
        <f>IFERROR(LOOKUP(2,1/ISNUMBER(SEARCH('[96]Kode Barang'!$I$2:$I$44,I244)),'[96]Kode Barang'!$G$2:$G$44),"")</f>
        <v>1</v>
      </c>
      <c r="H244" s="431">
        <f>IFERROR(LOOKUP(2,1/ISNUMBER(SEARCH('[96]Kode Barang'!$I$2:$I$44,I244)),'[96]Kode Barang'!$H$2:$H$44),"")</f>
        <v>11</v>
      </c>
      <c r="I244" s="643" t="s">
        <v>782</v>
      </c>
      <c r="J244" s="545"/>
      <c r="K244" s="483"/>
      <c r="L244" s="546">
        <v>1</v>
      </c>
      <c r="M244" s="540" t="s">
        <v>18</v>
      </c>
      <c r="N244" s="547">
        <v>29500</v>
      </c>
      <c r="O244" s="426">
        <f t="shared" si="26"/>
        <v>29500</v>
      </c>
      <c r="P244" s="426"/>
      <c r="Q244" s="426">
        <f t="shared" si="27"/>
        <v>29500</v>
      </c>
      <c r="R244" s="426">
        <f t="shared" si="28"/>
        <v>29500</v>
      </c>
      <c r="S244" s="427" t="s">
        <v>543</v>
      </c>
      <c r="T244" s="429" t="s">
        <v>1023</v>
      </c>
      <c r="U244" s="444" t="s">
        <v>519</v>
      </c>
      <c r="V244" s="429" t="s">
        <v>562</v>
      </c>
      <c r="W244" s="482" t="s">
        <v>1020</v>
      </c>
      <c r="X244" s="448" t="s">
        <v>624</v>
      </c>
      <c r="Y244" s="429" t="s">
        <v>594</v>
      </c>
      <c r="Z244" s="429" t="s">
        <v>1024</v>
      </c>
      <c r="AA244" s="431" t="s">
        <v>541</v>
      </c>
      <c r="AC244" s="973"/>
    </row>
    <row r="245" spans="1:29" s="2" customFormat="1" ht="52.8" x14ac:dyDescent="0.25">
      <c r="A245" s="463"/>
      <c r="B245" s="431">
        <f>IFERROR(LOOKUP(2,1/ISNUMBER(SEARCH('[96]Kode Barang'!$I$2:$I$44,I245)),'[96]Kode Barang'!$B$2:$B$44),"")</f>
        <v>1</v>
      </c>
      <c r="C245" s="431">
        <f>IFERROR(LOOKUP(2,1/ISNUMBER(SEARCH('[96]Kode Barang'!$I$2:$I$44,I245)),'[96]Kode Barang'!$C$2:$C$44),"")</f>
        <v>1</v>
      </c>
      <c r="D245" s="431">
        <f>IFERROR(LOOKUP(2,1/ISNUMBER(SEARCH('[96]Kode Barang'!$I$2:$I$44,I245)),'[96]Kode Barang'!$D$2:$D$44),"")</f>
        <v>7</v>
      </c>
      <c r="E245" s="431">
        <f>IFERROR(LOOKUP(2,1/ISNUMBER(SEARCH('[96]Kode Barang'!$I$2:$I$44,I245)),'[96]Kode Barang'!$E$2:$E$44),"")</f>
        <v>1</v>
      </c>
      <c r="F245" s="431">
        <f>IFERROR(LOOKUP(2,1/ISNUMBER(SEARCH('[96]Kode Barang'!$I$2:$I$44,I245)),'[96]Kode Barang'!$F$2:$F$44),"")</f>
        <v>3</v>
      </c>
      <c r="G245" s="431">
        <f>IFERROR(LOOKUP(2,1/ISNUMBER(SEARCH('[96]Kode Barang'!$I$2:$I$44,I245)),'[96]Kode Barang'!$G$2:$G$44),"")</f>
        <v>1</v>
      </c>
      <c r="H245" s="431">
        <f>IFERROR(LOOKUP(2,1/ISNUMBER(SEARCH('[96]Kode Barang'!$I$2:$I$44,I245)),'[96]Kode Barang'!$H$2:$H$44),"")</f>
        <v>11</v>
      </c>
      <c r="I245" s="667" t="s">
        <v>902</v>
      </c>
      <c r="J245" s="545"/>
      <c r="K245" s="483"/>
      <c r="L245" s="546">
        <v>10</v>
      </c>
      <c r="M245" s="540" t="s">
        <v>933</v>
      </c>
      <c r="N245" s="547">
        <v>23600</v>
      </c>
      <c r="O245" s="426">
        <f t="shared" si="26"/>
        <v>236000</v>
      </c>
      <c r="P245" s="426"/>
      <c r="Q245" s="426">
        <f t="shared" si="27"/>
        <v>236000</v>
      </c>
      <c r="R245" s="426">
        <f t="shared" si="28"/>
        <v>23600</v>
      </c>
      <c r="S245" s="437" t="s">
        <v>572</v>
      </c>
      <c r="T245" s="429" t="s">
        <v>986</v>
      </c>
      <c r="U245" s="444" t="s">
        <v>519</v>
      </c>
      <c r="V245" s="429" t="s">
        <v>562</v>
      </c>
      <c r="W245" s="482" t="s">
        <v>1035</v>
      </c>
      <c r="X245" s="448" t="s">
        <v>624</v>
      </c>
      <c r="Y245" s="429" t="s">
        <v>817</v>
      </c>
      <c r="Z245" s="429" t="s">
        <v>1036</v>
      </c>
      <c r="AA245" s="431" t="s">
        <v>60</v>
      </c>
      <c r="AC245" s="973"/>
    </row>
    <row r="246" spans="1:29" s="2" customFormat="1" ht="52.8" x14ac:dyDescent="0.25">
      <c r="A246" s="463"/>
      <c r="B246" s="431">
        <f>IFERROR(LOOKUP(2,1/ISNUMBER(SEARCH('[96]Kode Barang'!$I$2:$I$44,I246)),'[96]Kode Barang'!$B$2:$B$44),"")</f>
        <v>1</v>
      </c>
      <c r="C246" s="431">
        <f>IFERROR(LOOKUP(2,1/ISNUMBER(SEARCH('[96]Kode Barang'!$I$2:$I$44,I246)),'[96]Kode Barang'!$C$2:$C$44),"")</f>
        <v>1</v>
      </c>
      <c r="D246" s="431">
        <f>IFERROR(LOOKUP(2,1/ISNUMBER(SEARCH('[96]Kode Barang'!$I$2:$I$44,I246)),'[96]Kode Barang'!$D$2:$D$44),"")</f>
        <v>7</v>
      </c>
      <c r="E246" s="431">
        <f>IFERROR(LOOKUP(2,1/ISNUMBER(SEARCH('[96]Kode Barang'!$I$2:$I$44,I246)),'[96]Kode Barang'!$E$2:$E$44),"")</f>
        <v>1</v>
      </c>
      <c r="F246" s="431">
        <f>IFERROR(LOOKUP(2,1/ISNUMBER(SEARCH('[96]Kode Barang'!$I$2:$I$44,I246)),'[96]Kode Barang'!$F$2:$F$44),"")</f>
        <v>3</v>
      </c>
      <c r="G246" s="431">
        <f>IFERROR(LOOKUP(2,1/ISNUMBER(SEARCH('[96]Kode Barang'!$I$2:$I$44,I246)),'[96]Kode Barang'!$G$2:$G$44),"")</f>
        <v>1</v>
      </c>
      <c r="H246" s="431">
        <f>IFERROR(LOOKUP(2,1/ISNUMBER(SEARCH('[96]Kode Barang'!$I$2:$I$44,I246)),'[96]Kode Barang'!$H$2:$H$44),"")</f>
        <v>3</v>
      </c>
      <c r="I246" s="643" t="s">
        <v>702</v>
      </c>
      <c r="J246" s="545"/>
      <c r="K246" s="483"/>
      <c r="L246" s="546">
        <v>16</v>
      </c>
      <c r="M246" s="540" t="s">
        <v>7</v>
      </c>
      <c r="N246" s="547">
        <v>47100</v>
      </c>
      <c r="O246" s="426">
        <f t="shared" si="26"/>
        <v>753600</v>
      </c>
      <c r="P246" s="426"/>
      <c r="Q246" s="426">
        <f t="shared" si="27"/>
        <v>753600</v>
      </c>
      <c r="R246" s="426">
        <f t="shared" si="28"/>
        <v>47100</v>
      </c>
      <c r="S246" s="437" t="s">
        <v>572</v>
      </c>
      <c r="T246" s="429" t="s">
        <v>986</v>
      </c>
      <c r="U246" s="444" t="s">
        <v>519</v>
      </c>
      <c r="V246" s="429" t="s">
        <v>562</v>
      </c>
      <c r="W246" s="482" t="s">
        <v>1035</v>
      </c>
      <c r="X246" s="448" t="s">
        <v>624</v>
      </c>
      <c r="Y246" s="429" t="s">
        <v>817</v>
      </c>
      <c r="Z246" s="429" t="s">
        <v>1036</v>
      </c>
      <c r="AA246" s="431" t="s">
        <v>60</v>
      </c>
      <c r="AC246" s="973"/>
    </row>
    <row r="247" spans="1:29" s="2" customFormat="1" ht="52.8" x14ac:dyDescent="0.25">
      <c r="A247" s="463"/>
      <c r="B247" s="431">
        <f>IFERROR(LOOKUP(2,1/ISNUMBER(SEARCH('[96]Kode Barang'!$I$2:$I$44,I247)),'[96]Kode Barang'!$B$2:$B$44),"")</f>
        <v>1</v>
      </c>
      <c r="C247" s="431">
        <f>IFERROR(LOOKUP(2,1/ISNUMBER(SEARCH('[96]Kode Barang'!$I$2:$I$44,I247)),'[96]Kode Barang'!$C$2:$C$44),"")</f>
        <v>1</v>
      </c>
      <c r="D247" s="431">
        <f>IFERROR(LOOKUP(2,1/ISNUMBER(SEARCH('[96]Kode Barang'!$I$2:$I$44,I247)),'[96]Kode Barang'!$D$2:$D$44),"")</f>
        <v>7</v>
      </c>
      <c r="E247" s="431">
        <f>IFERROR(LOOKUP(2,1/ISNUMBER(SEARCH('[96]Kode Barang'!$I$2:$I$44,I247)),'[96]Kode Barang'!$E$2:$E$44),"")</f>
        <v>1</v>
      </c>
      <c r="F247" s="431">
        <f>IFERROR(LOOKUP(2,1/ISNUMBER(SEARCH('[96]Kode Barang'!$I$2:$I$44,I247)),'[96]Kode Barang'!$F$2:$F$44),"")</f>
        <v>3</v>
      </c>
      <c r="G247" s="431">
        <f>IFERROR(LOOKUP(2,1/ISNUMBER(SEARCH('[96]Kode Barang'!$I$2:$I$44,I247)),'[96]Kode Barang'!$G$2:$G$44),"")</f>
        <v>1</v>
      </c>
      <c r="H247" s="431">
        <f>IFERROR(LOOKUP(2,1/ISNUMBER(SEARCH('[96]Kode Barang'!$I$2:$I$44,I247)),'[96]Kode Barang'!$H$2:$H$44),"")</f>
        <v>3</v>
      </c>
      <c r="I247" s="643" t="s">
        <v>903</v>
      </c>
      <c r="J247" s="545"/>
      <c r="K247" s="483"/>
      <c r="L247" s="546">
        <v>5</v>
      </c>
      <c r="M247" s="540" t="s">
        <v>7</v>
      </c>
      <c r="N247" s="547">
        <v>64800</v>
      </c>
      <c r="O247" s="426">
        <f t="shared" si="26"/>
        <v>324000</v>
      </c>
      <c r="P247" s="426"/>
      <c r="Q247" s="426">
        <f t="shared" si="27"/>
        <v>324000</v>
      </c>
      <c r="R247" s="426">
        <f t="shared" si="28"/>
        <v>64800</v>
      </c>
      <c r="S247" s="437" t="s">
        <v>572</v>
      </c>
      <c r="T247" s="429" t="s">
        <v>986</v>
      </c>
      <c r="U247" s="444" t="s">
        <v>519</v>
      </c>
      <c r="V247" s="429" t="s">
        <v>562</v>
      </c>
      <c r="W247" s="482" t="s">
        <v>1035</v>
      </c>
      <c r="X247" s="448" t="s">
        <v>624</v>
      </c>
      <c r="Y247" s="429" t="s">
        <v>817</v>
      </c>
      <c r="Z247" s="429" t="s">
        <v>1036</v>
      </c>
      <c r="AA247" s="431" t="s">
        <v>60</v>
      </c>
      <c r="AC247" s="973"/>
    </row>
    <row r="248" spans="1:29" s="2" customFormat="1" ht="52.8" x14ac:dyDescent="0.25">
      <c r="A248" s="463"/>
      <c r="B248" s="431">
        <f>IFERROR(LOOKUP(2,1/ISNUMBER(SEARCH('[96]Kode Barang'!$I$2:$I$44,I248)),'[96]Kode Barang'!$B$2:$B$44),"")</f>
        <v>1</v>
      </c>
      <c r="C248" s="431">
        <f>IFERROR(LOOKUP(2,1/ISNUMBER(SEARCH('[96]Kode Barang'!$I$2:$I$44,I248)),'[96]Kode Barang'!$C$2:$C$44),"")</f>
        <v>1</v>
      </c>
      <c r="D248" s="431">
        <f>IFERROR(LOOKUP(2,1/ISNUMBER(SEARCH('[96]Kode Barang'!$I$2:$I$44,I248)),'[96]Kode Barang'!$D$2:$D$44),"")</f>
        <v>7</v>
      </c>
      <c r="E248" s="431">
        <f>IFERROR(LOOKUP(2,1/ISNUMBER(SEARCH('[96]Kode Barang'!$I$2:$I$44,I248)),'[96]Kode Barang'!$E$2:$E$44),"")</f>
        <v>1</v>
      </c>
      <c r="F248" s="431">
        <f>IFERROR(LOOKUP(2,1/ISNUMBER(SEARCH('[96]Kode Barang'!$I$2:$I$44,I248)),'[96]Kode Barang'!$F$2:$F$44),"")</f>
        <v>3</v>
      </c>
      <c r="G248" s="431">
        <f>IFERROR(LOOKUP(2,1/ISNUMBER(SEARCH('[96]Kode Barang'!$I$2:$I$44,I248)),'[96]Kode Barang'!$G$2:$G$44),"")</f>
        <v>1</v>
      </c>
      <c r="H248" s="431">
        <f>IFERROR(LOOKUP(2,1/ISNUMBER(SEARCH('[96]Kode Barang'!$I$2:$I$44,I248)),'[96]Kode Barang'!$H$2:$H$44),"")</f>
        <v>6</v>
      </c>
      <c r="I248" s="667" t="s">
        <v>884</v>
      </c>
      <c r="J248" s="545"/>
      <c r="K248" s="483"/>
      <c r="L248" s="546">
        <v>31</v>
      </c>
      <c r="M248" s="540" t="s">
        <v>18</v>
      </c>
      <c r="N248" s="547">
        <v>3600</v>
      </c>
      <c r="O248" s="426">
        <f t="shared" si="26"/>
        <v>111600</v>
      </c>
      <c r="P248" s="426"/>
      <c r="Q248" s="426">
        <f t="shared" si="27"/>
        <v>111600</v>
      </c>
      <c r="R248" s="426">
        <f t="shared" si="28"/>
        <v>3600</v>
      </c>
      <c r="S248" s="437" t="s">
        <v>572</v>
      </c>
      <c r="T248" s="429" t="s">
        <v>986</v>
      </c>
      <c r="U248" s="444" t="s">
        <v>519</v>
      </c>
      <c r="V248" s="429" t="s">
        <v>562</v>
      </c>
      <c r="W248" s="482" t="s">
        <v>1035</v>
      </c>
      <c r="X248" s="448" t="s">
        <v>624</v>
      </c>
      <c r="Y248" s="429" t="s">
        <v>817</v>
      </c>
      <c r="Z248" s="429" t="s">
        <v>1036</v>
      </c>
      <c r="AA248" s="431" t="s">
        <v>60</v>
      </c>
      <c r="AC248" s="973"/>
    </row>
    <row r="249" spans="1:29" s="2" customFormat="1" ht="52.8" x14ac:dyDescent="0.25">
      <c r="A249" s="463"/>
      <c r="B249" s="431">
        <f>IFERROR(LOOKUP(2,1/ISNUMBER(SEARCH('[96]Kode Barang'!$I$2:$I$44,I249)),'[96]Kode Barang'!$B$2:$B$44),"")</f>
        <v>1</v>
      </c>
      <c r="C249" s="431">
        <f>IFERROR(LOOKUP(2,1/ISNUMBER(SEARCH('[96]Kode Barang'!$I$2:$I$44,I249)),'[96]Kode Barang'!$C$2:$C$44),"")</f>
        <v>1</v>
      </c>
      <c r="D249" s="431">
        <f>IFERROR(LOOKUP(2,1/ISNUMBER(SEARCH('[96]Kode Barang'!$I$2:$I$44,I249)),'[96]Kode Barang'!$D$2:$D$44),"")</f>
        <v>7</v>
      </c>
      <c r="E249" s="431">
        <f>IFERROR(LOOKUP(2,1/ISNUMBER(SEARCH('[96]Kode Barang'!$I$2:$I$44,I249)),'[96]Kode Barang'!$E$2:$E$44),"")</f>
        <v>1</v>
      </c>
      <c r="F249" s="431">
        <f>IFERROR(LOOKUP(2,1/ISNUMBER(SEARCH('[96]Kode Barang'!$I$2:$I$44,I249)),'[96]Kode Barang'!$F$2:$F$44),"")</f>
        <v>3</v>
      </c>
      <c r="G249" s="431">
        <f>IFERROR(LOOKUP(2,1/ISNUMBER(SEARCH('[96]Kode Barang'!$I$2:$I$44,I249)),'[96]Kode Barang'!$G$2:$G$44),"")</f>
        <v>1</v>
      </c>
      <c r="H249" s="431">
        <f>IFERROR(LOOKUP(2,1/ISNUMBER(SEARCH('[96]Kode Barang'!$I$2:$I$44,I249)),'[96]Kode Barang'!$H$2:$H$44),"")</f>
        <v>6</v>
      </c>
      <c r="I249" s="643" t="s">
        <v>3</v>
      </c>
      <c r="J249" s="545"/>
      <c r="K249" s="483"/>
      <c r="L249" s="546">
        <v>32</v>
      </c>
      <c r="M249" s="540" t="s">
        <v>18</v>
      </c>
      <c r="N249" s="547">
        <v>6000</v>
      </c>
      <c r="O249" s="426">
        <f t="shared" si="26"/>
        <v>192000</v>
      </c>
      <c r="P249" s="426"/>
      <c r="Q249" s="426">
        <f t="shared" si="27"/>
        <v>192000</v>
      </c>
      <c r="R249" s="426">
        <f t="shared" si="28"/>
        <v>6000</v>
      </c>
      <c r="S249" s="437" t="s">
        <v>572</v>
      </c>
      <c r="T249" s="429" t="s">
        <v>986</v>
      </c>
      <c r="U249" s="444" t="s">
        <v>519</v>
      </c>
      <c r="V249" s="429" t="s">
        <v>562</v>
      </c>
      <c r="W249" s="482" t="s">
        <v>1035</v>
      </c>
      <c r="X249" s="448" t="s">
        <v>624</v>
      </c>
      <c r="Y249" s="429" t="s">
        <v>817</v>
      </c>
      <c r="Z249" s="429" t="s">
        <v>1036</v>
      </c>
      <c r="AA249" s="431" t="s">
        <v>60</v>
      </c>
      <c r="AC249" s="973"/>
    </row>
    <row r="250" spans="1:29" s="2" customFormat="1" ht="52.8" x14ac:dyDescent="0.25">
      <c r="A250" s="463"/>
      <c r="B250" s="431">
        <f>IFERROR(LOOKUP(2,1/ISNUMBER(SEARCH('[96]Kode Barang'!$I$2:$I$44,I250)),'[96]Kode Barang'!$B$2:$B$44),"")</f>
        <v>1</v>
      </c>
      <c r="C250" s="431">
        <f>IFERROR(LOOKUP(2,1/ISNUMBER(SEARCH('[96]Kode Barang'!$I$2:$I$44,I250)),'[96]Kode Barang'!$C$2:$C$44),"")</f>
        <v>1</v>
      </c>
      <c r="D250" s="431">
        <f>IFERROR(LOOKUP(2,1/ISNUMBER(SEARCH('[96]Kode Barang'!$I$2:$I$44,I250)),'[96]Kode Barang'!$D$2:$D$44),"")</f>
        <v>7</v>
      </c>
      <c r="E250" s="431">
        <f>IFERROR(LOOKUP(2,1/ISNUMBER(SEARCH('[96]Kode Barang'!$I$2:$I$44,I250)),'[96]Kode Barang'!$E$2:$E$44),"")</f>
        <v>1</v>
      </c>
      <c r="F250" s="431">
        <f>IFERROR(LOOKUP(2,1/ISNUMBER(SEARCH('[96]Kode Barang'!$I$2:$I$44,I250)),'[96]Kode Barang'!$F$2:$F$44),"")</f>
        <v>3</v>
      </c>
      <c r="G250" s="431">
        <f>IFERROR(LOOKUP(2,1/ISNUMBER(SEARCH('[96]Kode Barang'!$I$2:$I$44,I250)),'[96]Kode Barang'!$G$2:$G$44),"")</f>
        <v>1</v>
      </c>
      <c r="H250" s="431">
        <f>IFERROR(LOOKUP(2,1/ISNUMBER(SEARCH('[96]Kode Barang'!$I$2:$I$44,I250)),'[96]Kode Barang'!$H$2:$H$44),"")</f>
        <v>10</v>
      </c>
      <c r="I250" s="643" t="s">
        <v>1033</v>
      </c>
      <c r="J250" s="545"/>
      <c r="K250" s="483"/>
      <c r="L250" s="546">
        <v>5</v>
      </c>
      <c r="M250" s="540" t="s">
        <v>18</v>
      </c>
      <c r="N250" s="547">
        <v>22600</v>
      </c>
      <c r="O250" s="426">
        <f t="shared" si="26"/>
        <v>113000</v>
      </c>
      <c r="P250" s="426"/>
      <c r="Q250" s="426">
        <f t="shared" si="27"/>
        <v>113000</v>
      </c>
      <c r="R250" s="426">
        <f t="shared" si="28"/>
        <v>22600</v>
      </c>
      <c r="S250" s="437" t="s">
        <v>572</v>
      </c>
      <c r="T250" s="429" t="s">
        <v>986</v>
      </c>
      <c r="U250" s="444" t="s">
        <v>519</v>
      </c>
      <c r="V250" s="429" t="s">
        <v>562</v>
      </c>
      <c r="W250" s="482" t="s">
        <v>1035</v>
      </c>
      <c r="X250" s="448" t="s">
        <v>624</v>
      </c>
      <c r="Y250" s="429" t="s">
        <v>817</v>
      </c>
      <c r="Z250" s="429" t="s">
        <v>1036</v>
      </c>
      <c r="AA250" s="431" t="s">
        <v>60</v>
      </c>
      <c r="AC250" s="973"/>
    </row>
    <row r="251" spans="1:29" s="2" customFormat="1" ht="52.8" x14ac:dyDescent="0.25">
      <c r="A251" s="463"/>
      <c r="B251" s="431">
        <f>IFERROR(LOOKUP(2,1/ISNUMBER(SEARCH('[96]Kode Barang'!$I$2:$I$44,I251)),'[96]Kode Barang'!$B$2:$B$44),"")</f>
        <v>1</v>
      </c>
      <c r="C251" s="431">
        <f>IFERROR(LOOKUP(2,1/ISNUMBER(SEARCH('[96]Kode Barang'!$I$2:$I$44,I251)),'[96]Kode Barang'!$C$2:$C$44),"")</f>
        <v>1</v>
      </c>
      <c r="D251" s="431">
        <f>IFERROR(LOOKUP(2,1/ISNUMBER(SEARCH('[96]Kode Barang'!$I$2:$I$44,I251)),'[96]Kode Barang'!$D$2:$D$44),"")</f>
        <v>7</v>
      </c>
      <c r="E251" s="431">
        <f>IFERROR(LOOKUP(2,1/ISNUMBER(SEARCH('[96]Kode Barang'!$I$2:$I$44,I251)),'[96]Kode Barang'!$E$2:$E$44),"")</f>
        <v>1</v>
      </c>
      <c r="F251" s="431">
        <f>IFERROR(LOOKUP(2,1/ISNUMBER(SEARCH('[96]Kode Barang'!$I$2:$I$44,I251)),'[96]Kode Barang'!$F$2:$F$44),"")</f>
        <v>3</v>
      </c>
      <c r="G251" s="431">
        <f>IFERROR(LOOKUP(2,1/ISNUMBER(SEARCH('[96]Kode Barang'!$I$2:$I$44,I251)),'[96]Kode Barang'!$G$2:$G$44),"")</f>
        <v>1</v>
      </c>
      <c r="H251" s="431">
        <f>IFERROR(LOOKUP(2,1/ISNUMBER(SEARCH('[96]Kode Barang'!$I$2:$I$44,I251)),'[96]Kode Barang'!$H$2:$H$44),"")</f>
        <v>10</v>
      </c>
      <c r="I251" s="667" t="s">
        <v>904</v>
      </c>
      <c r="J251" s="545"/>
      <c r="K251" s="483"/>
      <c r="L251" s="546">
        <v>5</v>
      </c>
      <c r="M251" s="540" t="s">
        <v>18</v>
      </c>
      <c r="N251" s="547">
        <v>23600</v>
      </c>
      <c r="O251" s="426">
        <f t="shared" si="26"/>
        <v>118000</v>
      </c>
      <c r="P251" s="426"/>
      <c r="Q251" s="426">
        <f t="shared" si="27"/>
        <v>118000</v>
      </c>
      <c r="R251" s="426">
        <f t="shared" si="28"/>
        <v>23600</v>
      </c>
      <c r="S251" s="437" t="s">
        <v>572</v>
      </c>
      <c r="T251" s="429" t="s">
        <v>986</v>
      </c>
      <c r="U251" s="444" t="s">
        <v>519</v>
      </c>
      <c r="V251" s="429" t="s">
        <v>562</v>
      </c>
      <c r="W251" s="482" t="s">
        <v>1035</v>
      </c>
      <c r="X251" s="448" t="s">
        <v>624</v>
      </c>
      <c r="Y251" s="429" t="s">
        <v>817</v>
      </c>
      <c r="Z251" s="429" t="s">
        <v>1036</v>
      </c>
      <c r="AA251" s="431" t="s">
        <v>60</v>
      </c>
      <c r="AC251" s="973"/>
    </row>
    <row r="252" spans="1:29" s="2" customFormat="1" ht="52.8" x14ac:dyDescent="0.25">
      <c r="A252" s="463"/>
      <c r="B252" s="431">
        <f>IFERROR(LOOKUP(2,1/ISNUMBER(SEARCH('[96]Kode Barang'!$I$2:$I$44,I252)),'[96]Kode Barang'!$B$2:$B$44),"")</f>
        <v>1</v>
      </c>
      <c r="C252" s="431">
        <f>IFERROR(LOOKUP(2,1/ISNUMBER(SEARCH('[96]Kode Barang'!$I$2:$I$44,I252)),'[96]Kode Barang'!$C$2:$C$44),"")</f>
        <v>1</v>
      </c>
      <c r="D252" s="431">
        <f>IFERROR(LOOKUP(2,1/ISNUMBER(SEARCH('[96]Kode Barang'!$I$2:$I$44,I252)),'[96]Kode Barang'!$D$2:$D$44),"")</f>
        <v>7</v>
      </c>
      <c r="E252" s="431">
        <f>IFERROR(LOOKUP(2,1/ISNUMBER(SEARCH('[96]Kode Barang'!$I$2:$I$44,I252)),'[96]Kode Barang'!$E$2:$E$44),"")</f>
        <v>1</v>
      </c>
      <c r="F252" s="431">
        <f>IFERROR(LOOKUP(2,1/ISNUMBER(SEARCH('[96]Kode Barang'!$I$2:$I$44,I252)),'[96]Kode Barang'!$F$2:$F$44),"")</f>
        <v>3</v>
      </c>
      <c r="G252" s="431">
        <f>IFERROR(LOOKUP(2,1/ISNUMBER(SEARCH('[96]Kode Barang'!$I$2:$I$44,I252)),'[96]Kode Barang'!$G$2:$G$44),"")</f>
        <v>1</v>
      </c>
      <c r="H252" s="431">
        <f>IFERROR(LOOKUP(2,1/ISNUMBER(SEARCH('[96]Kode Barang'!$I$2:$I$44,I252)),'[96]Kode Barang'!$H$2:$H$44),"")</f>
        <v>11</v>
      </c>
      <c r="I252" s="667" t="s">
        <v>1034</v>
      </c>
      <c r="J252" s="545"/>
      <c r="K252" s="483"/>
      <c r="L252" s="546">
        <v>5</v>
      </c>
      <c r="M252" s="540" t="s">
        <v>18</v>
      </c>
      <c r="N252" s="547">
        <v>29500</v>
      </c>
      <c r="O252" s="426">
        <f t="shared" si="26"/>
        <v>147500</v>
      </c>
      <c r="P252" s="426"/>
      <c r="Q252" s="426">
        <f t="shared" si="27"/>
        <v>147500</v>
      </c>
      <c r="R252" s="426">
        <f t="shared" si="28"/>
        <v>29500</v>
      </c>
      <c r="S252" s="437" t="s">
        <v>572</v>
      </c>
      <c r="T252" s="429" t="s">
        <v>986</v>
      </c>
      <c r="U252" s="444" t="s">
        <v>519</v>
      </c>
      <c r="V252" s="429" t="s">
        <v>562</v>
      </c>
      <c r="W252" s="482" t="s">
        <v>1035</v>
      </c>
      <c r="X252" s="448" t="s">
        <v>624</v>
      </c>
      <c r="Y252" s="429" t="s">
        <v>817</v>
      </c>
      <c r="Z252" s="429" t="s">
        <v>1036</v>
      </c>
      <c r="AA252" s="431" t="s">
        <v>60</v>
      </c>
      <c r="AC252" s="973"/>
    </row>
    <row r="253" spans="1:29" s="2" customFormat="1" ht="66" x14ac:dyDescent="0.25">
      <c r="A253" s="463"/>
      <c r="B253" s="431">
        <f>IFERROR(LOOKUP(2,1/ISNUMBER(SEARCH('[96]Kode Barang'!$I$2:$I$44,I253)),'[96]Kode Barang'!$B$2:$B$44),"")</f>
        <v>1</v>
      </c>
      <c r="C253" s="431">
        <f>IFERROR(LOOKUP(2,1/ISNUMBER(SEARCH('[96]Kode Barang'!$I$2:$I$44,I253)),'[96]Kode Barang'!$C$2:$C$44),"")</f>
        <v>1</v>
      </c>
      <c r="D253" s="431">
        <f>IFERROR(LOOKUP(2,1/ISNUMBER(SEARCH('[96]Kode Barang'!$I$2:$I$44,I253)),'[96]Kode Barang'!$D$2:$D$44),"")</f>
        <v>7</v>
      </c>
      <c r="E253" s="431">
        <f>IFERROR(LOOKUP(2,1/ISNUMBER(SEARCH('[96]Kode Barang'!$I$2:$I$44,I253)),'[96]Kode Barang'!$E$2:$E$44),"")</f>
        <v>1</v>
      </c>
      <c r="F253" s="431">
        <f>IFERROR(LOOKUP(2,1/ISNUMBER(SEARCH('[96]Kode Barang'!$I$2:$I$44,I253)),'[96]Kode Barang'!$F$2:$F$44),"")</f>
        <v>3</v>
      </c>
      <c r="G253" s="431">
        <f>IFERROR(LOOKUP(2,1/ISNUMBER(SEARCH('[96]Kode Barang'!$I$2:$I$44,I253)),'[96]Kode Barang'!$G$2:$G$44),"")</f>
        <v>1</v>
      </c>
      <c r="H253" s="431">
        <f>IFERROR(LOOKUP(2,1/ISNUMBER(SEARCH('[96]Kode Barang'!$I$2:$I$44,I253)),'[96]Kode Barang'!$H$2:$H$44),"")</f>
        <v>8</v>
      </c>
      <c r="I253" s="667" t="s">
        <v>74</v>
      </c>
      <c r="J253" s="545"/>
      <c r="K253" s="483"/>
      <c r="L253" s="546">
        <v>1</v>
      </c>
      <c r="M253" s="540" t="s">
        <v>18</v>
      </c>
      <c r="N253" s="547">
        <v>21200</v>
      </c>
      <c r="O253" s="426">
        <f t="shared" si="26"/>
        <v>21200</v>
      </c>
      <c r="P253" s="426"/>
      <c r="Q253" s="426">
        <f t="shared" si="27"/>
        <v>21200</v>
      </c>
      <c r="R253" s="426">
        <f t="shared" si="28"/>
        <v>21200</v>
      </c>
      <c r="S253" s="444" t="s">
        <v>1047</v>
      </c>
      <c r="T253" s="429" t="s">
        <v>1048</v>
      </c>
      <c r="U253" s="444" t="s">
        <v>519</v>
      </c>
      <c r="V253" s="429" t="s">
        <v>562</v>
      </c>
      <c r="W253" s="482" t="s">
        <v>1049</v>
      </c>
      <c r="X253" s="448" t="s">
        <v>624</v>
      </c>
      <c r="Y253" s="429" t="s">
        <v>929</v>
      </c>
      <c r="Z253" s="429" t="s">
        <v>1050</v>
      </c>
      <c r="AA253" s="448" t="s">
        <v>540</v>
      </c>
      <c r="AC253" s="973"/>
    </row>
    <row r="254" spans="1:29" s="2" customFormat="1" ht="66" x14ac:dyDescent="0.25">
      <c r="A254" s="463"/>
      <c r="B254" s="431">
        <f>IFERROR(LOOKUP(2,1/ISNUMBER(SEARCH('[96]Kode Barang'!$I$2:$I$44,I254)),'[96]Kode Barang'!$B$2:$B$44),"")</f>
        <v>1</v>
      </c>
      <c r="C254" s="431">
        <f>IFERROR(LOOKUP(2,1/ISNUMBER(SEARCH('[96]Kode Barang'!$I$2:$I$44,I254)),'[96]Kode Barang'!$C$2:$C$44),"")</f>
        <v>1</v>
      </c>
      <c r="D254" s="431">
        <f>IFERROR(LOOKUP(2,1/ISNUMBER(SEARCH('[96]Kode Barang'!$I$2:$I$44,I254)),'[96]Kode Barang'!$D$2:$D$44),"")</f>
        <v>7</v>
      </c>
      <c r="E254" s="431">
        <f>IFERROR(LOOKUP(2,1/ISNUMBER(SEARCH('[96]Kode Barang'!$I$2:$I$44,I254)),'[96]Kode Barang'!$E$2:$E$44),"")</f>
        <v>1</v>
      </c>
      <c r="F254" s="431">
        <f>IFERROR(LOOKUP(2,1/ISNUMBER(SEARCH('[96]Kode Barang'!$I$2:$I$44,I254)),'[96]Kode Barang'!$F$2:$F$44),"")</f>
        <v>3</v>
      </c>
      <c r="G254" s="431">
        <f>IFERROR(LOOKUP(2,1/ISNUMBER(SEARCH('[96]Kode Barang'!$I$2:$I$44,I254)),'[96]Kode Barang'!$G$2:$G$44),"")</f>
        <v>1</v>
      </c>
      <c r="H254" s="431">
        <f>IFERROR(LOOKUP(2,1/ISNUMBER(SEARCH('[96]Kode Barang'!$I$2:$I$44,I254)),'[96]Kode Barang'!$H$2:$H$44),"")</f>
        <v>11</v>
      </c>
      <c r="I254" s="667" t="s">
        <v>902</v>
      </c>
      <c r="J254" s="545"/>
      <c r="K254" s="483"/>
      <c r="L254" s="546">
        <v>6</v>
      </c>
      <c r="M254" s="540" t="s">
        <v>933</v>
      </c>
      <c r="N254" s="547">
        <v>23600</v>
      </c>
      <c r="O254" s="426">
        <f t="shared" si="26"/>
        <v>141600</v>
      </c>
      <c r="P254" s="426"/>
      <c r="Q254" s="426">
        <f t="shared" si="27"/>
        <v>141600</v>
      </c>
      <c r="R254" s="426">
        <f t="shared" si="28"/>
        <v>23600</v>
      </c>
      <c r="S254" s="444" t="s">
        <v>1047</v>
      </c>
      <c r="T254" s="429" t="s">
        <v>1048</v>
      </c>
      <c r="U254" s="444" t="s">
        <v>519</v>
      </c>
      <c r="V254" s="429" t="s">
        <v>562</v>
      </c>
      <c r="W254" s="482" t="s">
        <v>1049</v>
      </c>
      <c r="X254" s="448" t="s">
        <v>624</v>
      </c>
      <c r="Y254" s="429" t="s">
        <v>929</v>
      </c>
      <c r="Z254" s="429" t="s">
        <v>1050</v>
      </c>
      <c r="AA254" s="448" t="s">
        <v>540</v>
      </c>
      <c r="AC254" s="973"/>
    </row>
    <row r="255" spans="1:29" s="2" customFormat="1" ht="66" x14ac:dyDescent="0.25">
      <c r="A255" s="463"/>
      <c r="B255" s="431">
        <f>IFERROR(LOOKUP(2,1/ISNUMBER(SEARCH('[96]Kode Barang'!$I$2:$I$44,I255)),'[96]Kode Barang'!$B$2:$B$44),"")</f>
        <v>1</v>
      </c>
      <c r="C255" s="431">
        <f>IFERROR(LOOKUP(2,1/ISNUMBER(SEARCH('[96]Kode Barang'!$I$2:$I$44,I255)),'[96]Kode Barang'!$C$2:$C$44),"")</f>
        <v>1</v>
      </c>
      <c r="D255" s="431">
        <f>IFERROR(LOOKUP(2,1/ISNUMBER(SEARCH('[96]Kode Barang'!$I$2:$I$44,I255)),'[96]Kode Barang'!$D$2:$D$44),"")</f>
        <v>7</v>
      </c>
      <c r="E255" s="431">
        <f>IFERROR(LOOKUP(2,1/ISNUMBER(SEARCH('[96]Kode Barang'!$I$2:$I$44,I255)),'[96]Kode Barang'!$E$2:$E$44),"")</f>
        <v>1</v>
      </c>
      <c r="F255" s="431">
        <f>IFERROR(LOOKUP(2,1/ISNUMBER(SEARCH('[96]Kode Barang'!$I$2:$I$44,I255)),'[96]Kode Barang'!$F$2:$F$44),"")</f>
        <v>3</v>
      </c>
      <c r="G255" s="431">
        <f>IFERROR(LOOKUP(2,1/ISNUMBER(SEARCH('[96]Kode Barang'!$I$2:$I$44,I255)),'[96]Kode Barang'!$G$2:$G$44),"")</f>
        <v>1</v>
      </c>
      <c r="H255" s="431">
        <f>IFERROR(LOOKUP(2,1/ISNUMBER(SEARCH('[96]Kode Barang'!$I$2:$I$44,I255)),'[96]Kode Barang'!$H$2:$H$44),"")</f>
        <v>10</v>
      </c>
      <c r="I255" s="667" t="s">
        <v>784</v>
      </c>
      <c r="J255" s="545"/>
      <c r="K255" s="483"/>
      <c r="L255" s="546">
        <v>1</v>
      </c>
      <c r="M255" s="540" t="s">
        <v>18</v>
      </c>
      <c r="N255" s="547">
        <v>28900</v>
      </c>
      <c r="O255" s="426">
        <f t="shared" ref="O255:O281" si="29">L255*N255</f>
        <v>28900</v>
      </c>
      <c r="P255" s="426"/>
      <c r="Q255" s="426">
        <f t="shared" ref="Q255:Q281" si="30">O255+P255</f>
        <v>28900</v>
      </c>
      <c r="R255" s="426">
        <f t="shared" ref="R255:R281" si="31">Q255/L255</f>
        <v>28900</v>
      </c>
      <c r="S255" s="444" t="s">
        <v>1047</v>
      </c>
      <c r="T255" s="429" t="s">
        <v>1048</v>
      </c>
      <c r="U255" s="444" t="s">
        <v>519</v>
      </c>
      <c r="V255" s="429" t="s">
        <v>562</v>
      </c>
      <c r="W255" s="482" t="s">
        <v>1049</v>
      </c>
      <c r="X255" s="448" t="s">
        <v>624</v>
      </c>
      <c r="Y255" s="429" t="s">
        <v>929</v>
      </c>
      <c r="Z255" s="429" t="s">
        <v>1050</v>
      </c>
      <c r="AA255" s="448" t="s">
        <v>540</v>
      </c>
      <c r="AC255" s="973"/>
    </row>
    <row r="256" spans="1:29" s="2" customFormat="1" ht="66" x14ac:dyDescent="0.25">
      <c r="A256" s="463"/>
      <c r="B256" s="431">
        <f>IFERROR(LOOKUP(2,1/ISNUMBER(SEARCH('[96]Kode Barang'!$I$2:$I$44,I256)),'[96]Kode Barang'!$B$2:$B$44),"")</f>
        <v>1</v>
      </c>
      <c r="C256" s="431">
        <f>IFERROR(LOOKUP(2,1/ISNUMBER(SEARCH('[96]Kode Barang'!$I$2:$I$44,I256)),'[96]Kode Barang'!$C$2:$C$44),"")</f>
        <v>1</v>
      </c>
      <c r="D256" s="431">
        <f>IFERROR(LOOKUP(2,1/ISNUMBER(SEARCH('[96]Kode Barang'!$I$2:$I$44,I256)),'[96]Kode Barang'!$D$2:$D$44),"")</f>
        <v>7</v>
      </c>
      <c r="E256" s="431">
        <f>IFERROR(LOOKUP(2,1/ISNUMBER(SEARCH('[96]Kode Barang'!$I$2:$I$44,I256)),'[96]Kode Barang'!$E$2:$E$44),"")</f>
        <v>1</v>
      </c>
      <c r="F256" s="431">
        <f>IFERROR(LOOKUP(2,1/ISNUMBER(SEARCH('[96]Kode Barang'!$I$2:$I$44,I256)),'[96]Kode Barang'!$F$2:$F$44),"")</f>
        <v>3</v>
      </c>
      <c r="G256" s="431">
        <f>IFERROR(LOOKUP(2,1/ISNUMBER(SEARCH('[96]Kode Barang'!$I$2:$I$44,I256)),'[96]Kode Barang'!$G$2:$G$44),"")</f>
        <v>1</v>
      </c>
      <c r="H256" s="431">
        <f>IFERROR(LOOKUP(2,1/ISNUMBER(SEARCH('[96]Kode Barang'!$I$2:$I$44,I256)),'[96]Kode Barang'!$H$2:$H$44),"")</f>
        <v>3</v>
      </c>
      <c r="I256" s="667" t="s">
        <v>702</v>
      </c>
      <c r="J256" s="545"/>
      <c r="K256" s="483"/>
      <c r="L256" s="546">
        <v>2</v>
      </c>
      <c r="M256" s="540" t="s">
        <v>7</v>
      </c>
      <c r="N256" s="547">
        <v>47100</v>
      </c>
      <c r="O256" s="426">
        <f t="shared" si="29"/>
        <v>94200</v>
      </c>
      <c r="P256" s="426"/>
      <c r="Q256" s="426">
        <f t="shared" si="30"/>
        <v>94200</v>
      </c>
      <c r="R256" s="426">
        <f t="shared" si="31"/>
        <v>47100</v>
      </c>
      <c r="S256" s="444" t="s">
        <v>1047</v>
      </c>
      <c r="T256" s="429" t="s">
        <v>1048</v>
      </c>
      <c r="U256" s="444" t="s">
        <v>519</v>
      </c>
      <c r="V256" s="429" t="s">
        <v>562</v>
      </c>
      <c r="W256" s="482" t="s">
        <v>1049</v>
      </c>
      <c r="X256" s="448" t="s">
        <v>624</v>
      </c>
      <c r="Y256" s="429" t="s">
        <v>929</v>
      </c>
      <c r="Z256" s="429" t="s">
        <v>1050</v>
      </c>
      <c r="AA256" s="448" t="s">
        <v>540</v>
      </c>
      <c r="AC256" s="973"/>
    </row>
    <row r="257" spans="1:29" s="2" customFormat="1" ht="66" x14ac:dyDescent="0.25">
      <c r="A257" s="463"/>
      <c r="B257" s="431">
        <f>IFERROR(LOOKUP(2,1/ISNUMBER(SEARCH('[96]Kode Barang'!$I$2:$I$44,I257)),'[96]Kode Barang'!$B$2:$B$44),"")</f>
        <v>1</v>
      </c>
      <c r="C257" s="431">
        <f>IFERROR(LOOKUP(2,1/ISNUMBER(SEARCH('[96]Kode Barang'!$I$2:$I$44,I257)),'[96]Kode Barang'!$C$2:$C$44),"")</f>
        <v>1</v>
      </c>
      <c r="D257" s="431">
        <f>IFERROR(LOOKUP(2,1/ISNUMBER(SEARCH('[96]Kode Barang'!$I$2:$I$44,I257)),'[96]Kode Barang'!$D$2:$D$44),"")</f>
        <v>7</v>
      </c>
      <c r="E257" s="431">
        <f>IFERROR(LOOKUP(2,1/ISNUMBER(SEARCH('[96]Kode Barang'!$I$2:$I$44,I257)),'[96]Kode Barang'!$E$2:$E$44),"")</f>
        <v>1</v>
      </c>
      <c r="F257" s="431">
        <f>IFERROR(LOOKUP(2,1/ISNUMBER(SEARCH('[96]Kode Barang'!$I$2:$I$44,I257)),'[96]Kode Barang'!$F$2:$F$44),"")</f>
        <v>3</v>
      </c>
      <c r="G257" s="431">
        <f>IFERROR(LOOKUP(2,1/ISNUMBER(SEARCH('[96]Kode Barang'!$I$2:$I$44,I257)),'[96]Kode Barang'!$G$2:$G$44),"")</f>
        <v>1</v>
      </c>
      <c r="H257" s="431">
        <f>IFERROR(LOOKUP(2,1/ISNUMBER(SEARCH('[96]Kode Barang'!$I$2:$I$44,I257)),'[96]Kode Barang'!$H$2:$H$44),"")</f>
        <v>6</v>
      </c>
      <c r="I257" s="667" t="s">
        <v>884</v>
      </c>
      <c r="J257" s="545"/>
      <c r="K257" s="483"/>
      <c r="L257" s="546">
        <v>27</v>
      </c>
      <c r="M257" s="540" t="s">
        <v>18</v>
      </c>
      <c r="N257" s="547">
        <v>3600</v>
      </c>
      <c r="O257" s="426">
        <f t="shared" si="29"/>
        <v>97200</v>
      </c>
      <c r="P257" s="426"/>
      <c r="Q257" s="426">
        <f t="shared" si="30"/>
        <v>97200</v>
      </c>
      <c r="R257" s="426">
        <f t="shared" si="31"/>
        <v>3600</v>
      </c>
      <c r="S257" s="444" t="s">
        <v>1047</v>
      </c>
      <c r="T257" s="429" t="s">
        <v>1048</v>
      </c>
      <c r="U257" s="444" t="s">
        <v>519</v>
      </c>
      <c r="V257" s="429" t="s">
        <v>562</v>
      </c>
      <c r="W257" s="482" t="s">
        <v>1049</v>
      </c>
      <c r="X257" s="448" t="s">
        <v>624</v>
      </c>
      <c r="Y257" s="429" t="s">
        <v>929</v>
      </c>
      <c r="Z257" s="429" t="s">
        <v>1050</v>
      </c>
      <c r="AA257" s="448" t="s">
        <v>540</v>
      </c>
      <c r="AC257" s="973"/>
    </row>
    <row r="258" spans="1:29" s="2" customFormat="1" ht="66" x14ac:dyDescent="0.25">
      <c r="A258" s="463"/>
      <c r="B258" s="431">
        <f>IFERROR(LOOKUP(2,1/ISNUMBER(SEARCH('[96]Kode Barang'!$I$2:$I$44,I258)),'[96]Kode Barang'!$B$2:$B$44),"")</f>
        <v>1</v>
      </c>
      <c r="C258" s="431">
        <f>IFERROR(LOOKUP(2,1/ISNUMBER(SEARCH('[96]Kode Barang'!$I$2:$I$44,I258)),'[96]Kode Barang'!$C$2:$C$44),"")</f>
        <v>1</v>
      </c>
      <c r="D258" s="431">
        <f>IFERROR(LOOKUP(2,1/ISNUMBER(SEARCH('[96]Kode Barang'!$I$2:$I$44,I258)),'[96]Kode Barang'!$D$2:$D$44),"")</f>
        <v>7</v>
      </c>
      <c r="E258" s="431">
        <f>IFERROR(LOOKUP(2,1/ISNUMBER(SEARCH('[96]Kode Barang'!$I$2:$I$44,I258)),'[96]Kode Barang'!$E$2:$E$44),"")</f>
        <v>1</v>
      </c>
      <c r="F258" s="431">
        <f>IFERROR(LOOKUP(2,1/ISNUMBER(SEARCH('[96]Kode Barang'!$I$2:$I$44,I258)),'[96]Kode Barang'!$F$2:$F$44),"")</f>
        <v>3</v>
      </c>
      <c r="G258" s="431">
        <f>IFERROR(LOOKUP(2,1/ISNUMBER(SEARCH('[96]Kode Barang'!$I$2:$I$44,I258)),'[96]Kode Barang'!$G$2:$G$44),"")</f>
        <v>1</v>
      </c>
      <c r="H258" s="431">
        <f>IFERROR(LOOKUP(2,1/ISNUMBER(SEARCH('[96]Kode Barang'!$I$2:$I$44,I258)),'[96]Kode Barang'!$H$2:$H$44),"")</f>
        <v>6</v>
      </c>
      <c r="I258" s="667" t="s">
        <v>931</v>
      </c>
      <c r="J258" s="545"/>
      <c r="K258" s="483"/>
      <c r="L258" s="546">
        <v>1</v>
      </c>
      <c r="M258" s="540" t="s">
        <v>18</v>
      </c>
      <c r="N258" s="547">
        <v>35300</v>
      </c>
      <c r="O258" s="426">
        <f t="shared" si="29"/>
        <v>35300</v>
      </c>
      <c r="P258" s="426"/>
      <c r="Q258" s="426">
        <f t="shared" si="30"/>
        <v>35300</v>
      </c>
      <c r="R258" s="426">
        <f t="shared" si="31"/>
        <v>35300</v>
      </c>
      <c r="S258" s="444" t="s">
        <v>1047</v>
      </c>
      <c r="T258" s="429" t="s">
        <v>1048</v>
      </c>
      <c r="U258" s="444" t="s">
        <v>519</v>
      </c>
      <c r="V258" s="429" t="s">
        <v>562</v>
      </c>
      <c r="W258" s="482" t="s">
        <v>1049</v>
      </c>
      <c r="X258" s="448" t="s">
        <v>624</v>
      </c>
      <c r="Y258" s="429" t="s">
        <v>929</v>
      </c>
      <c r="Z258" s="429" t="s">
        <v>1050</v>
      </c>
      <c r="AA258" s="448" t="s">
        <v>540</v>
      </c>
      <c r="AC258" s="973"/>
    </row>
    <row r="259" spans="1:29" s="2" customFormat="1" ht="66" x14ac:dyDescent="0.25">
      <c r="A259" s="463"/>
      <c r="B259" s="431">
        <f>IFERROR(LOOKUP(2,1/ISNUMBER(SEARCH('[96]Kode Barang'!$I$2:$I$44,I259)),'[96]Kode Barang'!$B$2:$B$44),"")</f>
        <v>1</v>
      </c>
      <c r="C259" s="431">
        <f>IFERROR(LOOKUP(2,1/ISNUMBER(SEARCH('[96]Kode Barang'!$I$2:$I$44,I259)),'[96]Kode Barang'!$C$2:$C$44),"")</f>
        <v>1</v>
      </c>
      <c r="D259" s="431">
        <f>IFERROR(LOOKUP(2,1/ISNUMBER(SEARCH('[96]Kode Barang'!$I$2:$I$44,I259)),'[96]Kode Barang'!$D$2:$D$44),"")</f>
        <v>7</v>
      </c>
      <c r="E259" s="431">
        <f>IFERROR(LOOKUP(2,1/ISNUMBER(SEARCH('[96]Kode Barang'!$I$2:$I$44,I259)),'[96]Kode Barang'!$E$2:$E$44),"")</f>
        <v>1</v>
      </c>
      <c r="F259" s="431">
        <f>IFERROR(LOOKUP(2,1/ISNUMBER(SEARCH('[96]Kode Barang'!$I$2:$I$44,I259)),'[96]Kode Barang'!$F$2:$F$44),"")</f>
        <v>3</v>
      </c>
      <c r="G259" s="431">
        <f>IFERROR(LOOKUP(2,1/ISNUMBER(SEARCH('[96]Kode Barang'!$I$2:$I$44,I259)),'[96]Kode Barang'!$G$2:$G$44),"")</f>
        <v>1</v>
      </c>
      <c r="H259" s="431">
        <f>IFERROR(LOOKUP(2,1/ISNUMBER(SEARCH('[96]Kode Barang'!$I$2:$I$44,I259)),'[96]Kode Barang'!$H$2:$H$44),"")</f>
        <v>11</v>
      </c>
      <c r="I259" s="667" t="s">
        <v>782</v>
      </c>
      <c r="J259" s="545"/>
      <c r="K259" s="483"/>
      <c r="L259" s="546">
        <v>1</v>
      </c>
      <c r="M259" s="540" t="s">
        <v>18</v>
      </c>
      <c r="N259" s="547">
        <v>29500</v>
      </c>
      <c r="O259" s="426">
        <f t="shared" si="29"/>
        <v>29500</v>
      </c>
      <c r="P259" s="426"/>
      <c r="Q259" s="426">
        <f t="shared" si="30"/>
        <v>29500</v>
      </c>
      <c r="R259" s="426">
        <f t="shared" si="31"/>
        <v>29500</v>
      </c>
      <c r="S259" s="444" t="s">
        <v>1047</v>
      </c>
      <c r="T259" s="429" t="s">
        <v>1048</v>
      </c>
      <c r="U259" s="444" t="s">
        <v>519</v>
      </c>
      <c r="V259" s="429" t="s">
        <v>562</v>
      </c>
      <c r="W259" s="482" t="s">
        <v>1049</v>
      </c>
      <c r="X259" s="448" t="s">
        <v>624</v>
      </c>
      <c r="Y259" s="429" t="s">
        <v>929</v>
      </c>
      <c r="Z259" s="429" t="s">
        <v>1050</v>
      </c>
      <c r="AA259" s="448" t="s">
        <v>540</v>
      </c>
      <c r="AC259" s="973"/>
    </row>
    <row r="260" spans="1:29" s="2" customFormat="1" ht="66" x14ac:dyDescent="0.25">
      <c r="A260" s="463"/>
      <c r="B260" s="431">
        <f>IFERROR(LOOKUP(2,1/ISNUMBER(SEARCH('[96]Kode Barang'!$I$2:$I$44,I260)),'[96]Kode Barang'!$B$2:$B$44),"")</f>
        <v>1</v>
      </c>
      <c r="C260" s="431">
        <f>IFERROR(LOOKUP(2,1/ISNUMBER(SEARCH('[96]Kode Barang'!$I$2:$I$44,I260)),'[96]Kode Barang'!$C$2:$C$44),"")</f>
        <v>1</v>
      </c>
      <c r="D260" s="431">
        <f>IFERROR(LOOKUP(2,1/ISNUMBER(SEARCH('[96]Kode Barang'!$I$2:$I$44,I260)),'[96]Kode Barang'!$D$2:$D$44),"")</f>
        <v>7</v>
      </c>
      <c r="E260" s="431">
        <f>IFERROR(LOOKUP(2,1/ISNUMBER(SEARCH('[96]Kode Barang'!$I$2:$I$44,I260)),'[96]Kode Barang'!$E$2:$E$44),"")</f>
        <v>1</v>
      </c>
      <c r="F260" s="431">
        <f>IFERROR(LOOKUP(2,1/ISNUMBER(SEARCH('[96]Kode Barang'!$I$2:$I$44,I260)),'[96]Kode Barang'!$F$2:$F$44),"")</f>
        <v>3</v>
      </c>
      <c r="G260" s="431">
        <f>IFERROR(LOOKUP(2,1/ISNUMBER(SEARCH('[96]Kode Barang'!$I$2:$I$44,I260)),'[96]Kode Barang'!$G$2:$G$44),"")</f>
        <v>1</v>
      </c>
      <c r="H260" s="431">
        <f>IFERROR(LOOKUP(2,1/ISNUMBER(SEARCH('[96]Kode Barang'!$I$2:$I$44,I260)),'[96]Kode Barang'!$H$2:$H$44),"")</f>
        <v>11</v>
      </c>
      <c r="I260" s="643" t="s">
        <v>587</v>
      </c>
      <c r="J260" s="545"/>
      <c r="K260" s="483"/>
      <c r="L260" s="546">
        <v>1</v>
      </c>
      <c r="M260" s="540" t="s">
        <v>18</v>
      </c>
      <c r="N260" s="547">
        <v>82900</v>
      </c>
      <c r="O260" s="426">
        <f t="shared" si="29"/>
        <v>82900</v>
      </c>
      <c r="P260" s="426"/>
      <c r="Q260" s="426">
        <f t="shared" si="30"/>
        <v>82900</v>
      </c>
      <c r="R260" s="426">
        <f t="shared" si="31"/>
        <v>82900</v>
      </c>
      <c r="S260" s="444" t="s">
        <v>1047</v>
      </c>
      <c r="T260" s="429" t="s">
        <v>1048</v>
      </c>
      <c r="U260" s="444" t="s">
        <v>519</v>
      </c>
      <c r="V260" s="429" t="s">
        <v>562</v>
      </c>
      <c r="W260" s="482" t="s">
        <v>1049</v>
      </c>
      <c r="X260" s="448" t="s">
        <v>624</v>
      </c>
      <c r="Y260" s="429" t="s">
        <v>929</v>
      </c>
      <c r="Z260" s="429" t="s">
        <v>1050</v>
      </c>
      <c r="AA260" s="448" t="s">
        <v>540</v>
      </c>
      <c r="AC260" s="973"/>
    </row>
    <row r="261" spans="1:29" s="2" customFormat="1" ht="67.5" customHeight="1" x14ac:dyDescent="0.25">
      <c r="A261" s="463"/>
      <c r="B261" s="431">
        <f>IFERROR(LOOKUP(2,1/ISNUMBER(SEARCH('[96]Kode Barang'!$I$2:$I$44,I261)),'[96]Kode Barang'!$B$2:$B$44),"")</f>
        <v>1</v>
      </c>
      <c r="C261" s="431">
        <f>IFERROR(LOOKUP(2,1/ISNUMBER(SEARCH('[96]Kode Barang'!$I$2:$I$44,I261)),'[96]Kode Barang'!$C$2:$C$44),"")</f>
        <v>1</v>
      </c>
      <c r="D261" s="431">
        <f>IFERROR(LOOKUP(2,1/ISNUMBER(SEARCH('[96]Kode Barang'!$I$2:$I$44,I261)),'[96]Kode Barang'!$D$2:$D$44),"")</f>
        <v>7</v>
      </c>
      <c r="E261" s="431">
        <f>IFERROR(LOOKUP(2,1/ISNUMBER(SEARCH('[96]Kode Barang'!$I$2:$I$44,I261)),'[96]Kode Barang'!$E$2:$E$44),"")</f>
        <v>1</v>
      </c>
      <c r="F261" s="431">
        <f>IFERROR(LOOKUP(2,1/ISNUMBER(SEARCH('[96]Kode Barang'!$I$2:$I$44,I261)),'[96]Kode Barang'!$F$2:$F$44),"")</f>
        <v>3</v>
      </c>
      <c r="G261" s="431">
        <f>IFERROR(LOOKUP(2,1/ISNUMBER(SEARCH('[96]Kode Barang'!$I$2:$I$44,I261)),'[96]Kode Barang'!$G$2:$G$44),"")</f>
        <v>1</v>
      </c>
      <c r="H261" s="431">
        <f>IFERROR(LOOKUP(2,1/ISNUMBER(SEARCH('[96]Kode Barang'!$I$2:$I$44,I261)),'[96]Kode Barang'!$H$2:$H$44),"")</f>
        <v>11</v>
      </c>
      <c r="I261" s="643" t="s">
        <v>1055</v>
      </c>
      <c r="J261" s="545"/>
      <c r="K261" s="483"/>
      <c r="L261" s="546">
        <v>2</v>
      </c>
      <c r="M261" s="540" t="s">
        <v>933</v>
      </c>
      <c r="N261" s="547">
        <v>41300</v>
      </c>
      <c r="O261" s="426">
        <f t="shared" si="29"/>
        <v>82600</v>
      </c>
      <c r="P261" s="426"/>
      <c r="Q261" s="426">
        <f t="shared" si="30"/>
        <v>82600</v>
      </c>
      <c r="R261" s="426">
        <f t="shared" si="31"/>
        <v>41300</v>
      </c>
      <c r="S261" s="444" t="s">
        <v>1056</v>
      </c>
      <c r="T261" s="429" t="s">
        <v>1057</v>
      </c>
      <c r="U261" s="444" t="s">
        <v>1058</v>
      </c>
      <c r="V261" s="429" t="s">
        <v>562</v>
      </c>
      <c r="W261" s="482" t="s">
        <v>1015</v>
      </c>
      <c r="X261" s="448" t="s">
        <v>624</v>
      </c>
      <c r="Y261" s="429" t="s">
        <v>929</v>
      </c>
      <c r="Z261" s="429" t="s">
        <v>1059</v>
      </c>
      <c r="AA261" s="448" t="s">
        <v>923</v>
      </c>
      <c r="AC261" s="973"/>
    </row>
    <row r="262" spans="1:29" s="2" customFormat="1" ht="66" x14ac:dyDescent="0.25">
      <c r="A262" s="463"/>
      <c r="B262" s="431">
        <f>IFERROR(LOOKUP(2,1/ISNUMBER(SEARCH('[96]Kode Barang'!$I$2:$I$44,I262)),'[96]Kode Barang'!$B$2:$B$44),"")</f>
        <v>1</v>
      </c>
      <c r="C262" s="431">
        <f>IFERROR(LOOKUP(2,1/ISNUMBER(SEARCH('[96]Kode Barang'!$I$2:$I$44,I262)),'[96]Kode Barang'!$C$2:$C$44),"")</f>
        <v>1</v>
      </c>
      <c r="D262" s="431">
        <f>IFERROR(LOOKUP(2,1/ISNUMBER(SEARCH('[96]Kode Barang'!$I$2:$I$44,I262)),'[96]Kode Barang'!$D$2:$D$44),"")</f>
        <v>7</v>
      </c>
      <c r="E262" s="431">
        <f>IFERROR(LOOKUP(2,1/ISNUMBER(SEARCH('[96]Kode Barang'!$I$2:$I$44,I262)),'[96]Kode Barang'!$E$2:$E$44),"")</f>
        <v>1</v>
      </c>
      <c r="F262" s="431">
        <f>IFERROR(LOOKUP(2,1/ISNUMBER(SEARCH('[96]Kode Barang'!$I$2:$I$44,I262)),'[96]Kode Barang'!$F$2:$F$44),"")</f>
        <v>3</v>
      </c>
      <c r="G262" s="431">
        <f>IFERROR(LOOKUP(2,1/ISNUMBER(SEARCH('[96]Kode Barang'!$I$2:$I$44,I262)),'[96]Kode Barang'!$G$2:$G$44),"")</f>
        <v>1</v>
      </c>
      <c r="H262" s="431">
        <f>IFERROR(LOOKUP(2,1/ISNUMBER(SEARCH('[96]Kode Barang'!$I$2:$I$44,I262)),'[96]Kode Barang'!$H$2:$H$44),"")</f>
        <v>6</v>
      </c>
      <c r="I262" s="643" t="s">
        <v>3</v>
      </c>
      <c r="J262" s="545"/>
      <c r="K262" s="483"/>
      <c r="L262" s="546">
        <v>14</v>
      </c>
      <c r="M262" s="540" t="s">
        <v>18</v>
      </c>
      <c r="N262" s="547">
        <v>6000</v>
      </c>
      <c r="O262" s="426">
        <f t="shared" si="29"/>
        <v>84000</v>
      </c>
      <c r="P262" s="426"/>
      <c r="Q262" s="426">
        <f t="shared" si="30"/>
        <v>84000</v>
      </c>
      <c r="R262" s="426">
        <f t="shared" si="31"/>
        <v>6000</v>
      </c>
      <c r="S262" s="444" t="s">
        <v>1056</v>
      </c>
      <c r="T262" s="429" t="s">
        <v>1057</v>
      </c>
      <c r="U262" s="444" t="s">
        <v>1058</v>
      </c>
      <c r="V262" s="429" t="s">
        <v>562</v>
      </c>
      <c r="W262" s="482" t="s">
        <v>1015</v>
      </c>
      <c r="X262" s="448" t="s">
        <v>624</v>
      </c>
      <c r="Y262" s="429" t="s">
        <v>929</v>
      </c>
      <c r="Z262" s="429" t="s">
        <v>1059</v>
      </c>
      <c r="AA262" s="448" t="s">
        <v>923</v>
      </c>
      <c r="AC262" s="973"/>
    </row>
    <row r="263" spans="1:29" s="2" customFormat="1" ht="66" x14ac:dyDescent="0.25">
      <c r="A263" s="463"/>
      <c r="B263" s="431">
        <f>IFERROR(LOOKUP(2,1/ISNUMBER(SEARCH('[96]Kode Barang'!$I$2:$I$44,I263)),'[96]Kode Barang'!$B$2:$B$44),"")</f>
        <v>1</v>
      </c>
      <c r="C263" s="431">
        <f>IFERROR(LOOKUP(2,1/ISNUMBER(SEARCH('[96]Kode Barang'!$I$2:$I$44,I263)),'[96]Kode Barang'!$C$2:$C$44),"")</f>
        <v>1</v>
      </c>
      <c r="D263" s="431">
        <f>IFERROR(LOOKUP(2,1/ISNUMBER(SEARCH('[96]Kode Barang'!$I$2:$I$44,I263)),'[96]Kode Barang'!$D$2:$D$44),"")</f>
        <v>7</v>
      </c>
      <c r="E263" s="431">
        <f>IFERROR(LOOKUP(2,1/ISNUMBER(SEARCH('[96]Kode Barang'!$I$2:$I$44,I263)),'[96]Kode Barang'!$E$2:$E$44),"")</f>
        <v>1</v>
      </c>
      <c r="F263" s="431">
        <f>IFERROR(LOOKUP(2,1/ISNUMBER(SEARCH('[96]Kode Barang'!$I$2:$I$44,I263)),'[96]Kode Barang'!$F$2:$F$44),"")</f>
        <v>3</v>
      </c>
      <c r="G263" s="431">
        <f>IFERROR(LOOKUP(2,1/ISNUMBER(SEARCH('[96]Kode Barang'!$I$2:$I$44,I263)),'[96]Kode Barang'!$G$2:$G$44),"")</f>
        <v>1</v>
      </c>
      <c r="H263" s="431">
        <f>IFERROR(LOOKUP(2,1/ISNUMBER(SEARCH('[96]Kode Barang'!$I$2:$I$44,I263)),'[96]Kode Barang'!$H$2:$H$44),"")</f>
        <v>6</v>
      </c>
      <c r="I263" s="643" t="s">
        <v>1054</v>
      </c>
      <c r="J263" s="545"/>
      <c r="K263" s="483"/>
      <c r="L263" s="546">
        <v>16</v>
      </c>
      <c r="M263" s="540" t="s">
        <v>18</v>
      </c>
      <c r="N263" s="547">
        <v>3600</v>
      </c>
      <c r="O263" s="426">
        <f t="shared" si="29"/>
        <v>57600</v>
      </c>
      <c r="P263" s="426"/>
      <c r="Q263" s="426">
        <f t="shared" si="30"/>
        <v>57600</v>
      </c>
      <c r="R263" s="426">
        <f t="shared" si="31"/>
        <v>3600</v>
      </c>
      <c r="S263" s="444" t="s">
        <v>1056</v>
      </c>
      <c r="T263" s="429" t="s">
        <v>1057</v>
      </c>
      <c r="U263" s="444" t="s">
        <v>1058</v>
      </c>
      <c r="V263" s="429" t="s">
        <v>562</v>
      </c>
      <c r="W263" s="482" t="s">
        <v>1015</v>
      </c>
      <c r="X263" s="448" t="s">
        <v>624</v>
      </c>
      <c r="Y263" s="429" t="s">
        <v>929</v>
      </c>
      <c r="Z263" s="429" t="s">
        <v>1059</v>
      </c>
      <c r="AA263" s="448" t="s">
        <v>923</v>
      </c>
      <c r="AC263" s="973"/>
    </row>
    <row r="264" spans="1:29" s="2" customFormat="1" ht="66" x14ac:dyDescent="0.25">
      <c r="A264" s="463"/>
      <c r="B264" s="431">
        <f>IFERROR(LOOKUP(2,1/ISNUMBER(SEARCH('[96]Kode Barang'!$I$2:$I$44,I264)),'[96]Kode Barang'!$B$2:$B$44),"")</f>
        <v>1</v>
      </c>
      <c r="C264" s="431">
        <f>IFERROR(LOOKUP(2,1/ISNUMBER(SEARCH('[96]Kode Barang'!$I$2:$I$44,I264)),'[96]Kode Barang'!$C$2:$C$44),"")</f>
        <v>1</v>
      </c>
      <c r="D264" s="431">
        <f>IFERROR(LOOKUP(2,1/ISNUMBER(SEARCH('[96]Kode Barang'!$I$2:$I$44,I264)),'[96]Kode Barang'!$D$2:$D$44),"")</f>
        <v>7</v>
      </c>
      <c r="E264" s="431">
        <f>IFERROR(LOOKUP(2,1/ISNUMBER(SEARCH('[96]Kode Barang'!$I$2:$I$44,I264)),'[96]Kode Barang'!$E$2:$E$44),"")</f>
        <v>1</v>
      </c>
      <c r="F264" s="431">
        <f>IFERROR(LOOKUP(2,1/ISNUMBER(SEARCH('[96]Kode Barang'!$I$2:$I$44,I264)),'[96]Kode Barang'!$F$2:$F$44),"")</f>
        <v>3</v>
      </c>
      <c r="G264" s="431">
        <f>IFERROR(LOOKUP(2,1/ISNUMBER(SEARCH('[96]Kode Barang'!$I$2:$I$44,I264)),'[96]Kode Barang'!$G$2:$G$44),"")</f>
        <v>1</v>
      </c>
      <c r="H264" s="431">
        <f>IFERROR(LOOKUP(2,1/ISNUMBER(SEARCH('[96]Kode Barang'!$I$2:$I$44,I264)),'[96]Kode Barang'!$H$2:$H$44),"")</f>
        <v>6</v>
      </c>
      <c r="I264" s="643" t="s">
        <v>931</v>
      </c>
      <c r="J264" s="545"/>
      <c r="K264" s="483"/>
      <c r="L264" s="546">
        <v>2</v>
      </c>
      <c r="M264" s="540" t="s">
        <v>18</v>
      </c>
      <c r="N264" s="547">
        <v>35200</v>
      </c>
      <c r="O264" s="426">
        <f t="shared" si="29"/>
        <v>70400</v>
      </c>
      <c r="P264" s="426"/>
      <c r="Q264" s="426">
        <f t="shared" si="30"/>
        <v>70400</v>
      </c>
      <c r="R264" s="426">
        <f t="shared" si="31"/>
        <v>35200</v>
      </c>
      <c r="S264" s="444" t="s">
        <v>1056</v>
      </c>
      <c r="T264" s="429" t="s">
        <v>1057</v>
      </c>
      <c r="U264" s="444" t="s">
        <v>1058</v>
      </c>
      <c r="V264" s="429" t="s">
        <v>562</v>
      </c>
      <c r="W264" s="482" t="s">
        <v>1015</v>
      </c>
      <c r="X264" s="448" t="s">
        <v>624</v>
      </c>
      <c r="Y264" s="429" t="s">
        <v>929</v>
      </c>
      <c r="Z264" s="429" t="s">
        <v>1059</v>
      </c>
      <c r="AA264" s="448" t="s">
        <v>923</v>
      </c>
      <c r="AC264" s="973"/>
    </row>
    <row r="265" spans="1:29" s="2" customFormat="1" ht="66" x14ac:dyDescent="0.25">
      <c r="A265" s="463"/>
      <c r="B265" s="431">
        <f>IFERROR(LOOKUP(2,1/ISNUMBER(SEARCH('[96]Kode Barang'!$I$2:$I$44,I265)),'[96]Kode Barang'!$B$2:$B$44),"")</f>
        <v>1</v>
      </c>
      <c r="C265" s="431">
        <f>IFERROR(LOOKUP(2,1/ISNUMBER(SEARCH('[96]Kode Barang'!$I$2:$I$44,I265)),'[96]Kode Barang'!$C$2:$C$44),"")</f>
        <v>1</v>
      </c>
      <c r="D265" s="431">
        <f>IFERROR(LOOKUP(2,1/ISNUMBER(SEARCH('[96]Kode Barang'!$I$2:$I$44,I265)),'[96]Kode Barang'!$D$2:$D$44),"")</f>
        <v>7</v>
      </c>
      <c r="E265" s="431">
        <f>IFERROR(LOOKUP(2,1/ISNUMBER(SEARCH('[96]Kode Barang'!$I$2:$I$44,I265)),'[96]Kode Barang'!$E$2:$E$44),"")</f>
        <v>1</v>
      </c>
      <c r="F265" s="431">
        <f>IFERROR(LOOKUP(2,1/ISNUMBER(SEARCH('[96]Kode Barang'!$I$2:$I$44,I265)),'[96]Kode Barang'!$F$2:$F$44),"")</f>
        <v>3</v>
      </c>
      <c r="G265" s="431">
        <f>IFERROR(LOOKUP(2,1/ISNUMBER(SEARCH('[96]Kode Barang'!$I$2:$I$44,I265)),'[96]Kode Barang'!$G$2:$G$44),"")</f>
        <v>1</v>
      </c>
      <c r="H265" s="431">
        <f>IFERROR(LOOKUP(2,1/ISNUMBER(SEARCH('[96]Kode Barang'!$I$2:$I$44,I265)),'[96]Kode Barang'!$H$2:$H$44),"")</f>
        <v>6</v>
      </c>
      <c r="I265" s="643" t="s">
        <v>932</v>
      </c>
      <c r="J265" s="545"/>
      <c r="K265" s="483"/>
      <c r="L265" s="546">
        <v>5</v>
      </c>
      <c r="M265" s="540" t="s">
        <v>18</v>
      </c>
      <c r="N265" s="547">
        <v>17700</v>
      </c>
      <c r="O265" s="426">
        <f t="shared" si="29"/>
        <v>88500</v>
      </c>
      <c r="P265" s="426"/>
      <c r="Q265" s="426">
        <f t="shared" si="30"/>
        <v>88500</v>
      </c>
      <c r="R265" s="426">
        <f t="shared" si="31"/>
        <v>17700</v>
      </c>
      <c r="S265" s="444" t="s">
        <v>1056</v>
      </c>
      <c r="T265" s="429" t="s">
        <v>1057</v>
      </c>
      <c r="U265" s="444" t="s">
        <v>1058</v>
      </c>
      <c r="V265" s="429" t="s">
        <v>562</v>
      </c>
      <c r="W265" s="482" t="s">
        <v>1015</v>
      </c>
      <c r="X265" s="448" t="s">
        <v>624</v>
      </c>
      <c r="Y265" s="429" t="s">
        <v>929</v>
      </c>
      <c r="Z265" s="429" t="s">
        <v>1059</v>
      </c>
      <c r="AA265" s="448" t="s">
        <v>923</v>
      </c>
      <c r="AC265" s="973"/>
    </row>
    <row r="266" spans="1:29" s="2" customFormat="1" ht="77.25" customHeight="1" x14ac:dyDescent="0.25">
      <c r="A266" s="463"/>
      <c r="B266" s="431">
        <f>IFERROR(LOOKUP(2,1/ISNUMBER(SEARCH('[96]Kode Barang'!$I$2:$I$44,I266)),'[96]Kode Barang'!$B$2:$B$44),"")</f>
        <v>1</v>
      </c>
      <c r="C266" s="431">
        <f>IFERROR(LOOKUP(2,1/ISNUMBER(SEARCH('[96]Kode Barang'!$I$2:$I$44,I266)),'[96]Kode Barang'!$C$2:$C$44),"")</f>
        <v>1</v>
      </c>
      <c r="D266" s="431">
        <f>IFERROR(LOOKUP(2,1/ISNUMBER(SEARCH('[96]Kode Barang'!$I$2:$I$44,I266)),'[96]Kode Barang'!$D$2:$D$44),"")</f>
        <v>7</v>
      </c>
      <c r="E266" s="431">
        <f>IFERROR(LOOKUP(2,1/ISNUMBER(SEARCH('[96]Kode Barang'!$I$2:$I$44,I266)),'[96]Kode Barang'!$E$2:$E$44),"")</f>
        <v>1</v>
      </c>
      <c r="F266" s="431">
        <f>IFERROR(LOOKUP(2,1/ISNUMBER(SEARCH('[96]Kode Barang'!$I$2:$I$44,I266)),'[96]Kode Barang'!$F$2:$F$44),"")</f>
        <v>3</v>
      </c>
      <c r="G266" s="431">
        <f>IFERROR(LOOKUP(2,1/ISNUMBER(SEARCH('[96]Kode Barang'!$I$2:$I$44,I266)),'[96]Kode Barang'!$G$2:$G$44),"")</f>
        <v>1</v>
      </c>
      <c r="H266" s="431">
        <f>IFERROR(LOOKUP(2,1/ISNUMBER(SEARCH('[96]Kode Barang'!$I$2:$I$44,I266)),'[96]Kode Barang'!$H$2:$H$44),"")</f>
        <v>11</v>
      </c>
      <c r="I266" s="643" t="s">
        <v>922</v>
      </c>
      <c r="J266" s="545"/>
      <c r="K266" s="483"/>
      <c r="L266" s="546">
        <v>8</v>
      </c>
      <c r="M266" s="540" t="s">
        <v>933</v>
      </c>
      <c r="N266" s="547">
        <v>41300</v>
      </c>
      <c r="O266" s="426">
        <f t="shared" si="29"/>
        <v>330400</v>
      </c>
      <c r="P266" s="426"/>
      <c r="Q266" s="426">
        <f t="shared" si="30"/>
        <v>330400</v>
      </c>
      <c r="R266" s="426">
        <f t="shared" si="31"/>
        <v>41300</v>
      </c>
      <c r="S266" s="444" t="s">
        <v>680</v>
      </c>
      <c r="T266" s="429" t="s">
        <v>1064</v>
      </c>
      <c r="U266" s="444" t="s">
        <v>1058</v>
      </c>
      <c r="V266" s="429" t="s">
        <v>562</v>
      </c>
      <c r="W266" s="482" t="s">
        <v>1065</v>
      </c>
      <c r="X266" s="448" t="s">
        <v>624</v>
      </c>
      <c r="Y266" s="429" t="s">
        <v>929</v>
      </c>
      <c r="Z266" s="429" t="s">
        <v>1082</v>
      </c>
      <c r="AA266" s="448" t="s">
        <v>923</v>
      </c>
      <c r="AC266" s="973"/>
    </row>
    <row r="267" spans="1:29" s="2" customFormat="1" ht="79.2" x14ac:dyDescent="0.25">
      <c r="A267" s="463"/>
      <c r="B267" s="431">
        <f>IFERROR(LOOKUP(2,1/ISNUMBER(SEARCH('[96]Kode Barang'!$I$2:$I$44,I267)),'[96]Kode Barang'!$B$2:$B$44),"")</f>
        <v>1</v>
      </c>
      <c r="C267" s="431">
        <f>IFERROR(LOOKUP(2,1/ISNUMBER(SEARCH('[96]Kode Barang'!$I$2:$I$44,I267)),'[96]Kode Barang'!$C$2:$C$44),"")</f>
        <v>1</v>
      </c>
      <c r="D267" s="431">
        <f>IFERROR(LOOKUP(2,1/ISNUMBER(SEARCH('[96]Kode Barang'!$I$2:$I$44,I267)),'[96]Kode Barang'!$D$2:$D$44),"")</f>
        <v>7</v>
      </c>
      <c r="E267" s="431">
        <f>IFERROR(LOOKUP(2,1/ISNUMBER(SEARCH('[96]Kode Barang'!$I$2:$I$44,I267)),'[96]Kode Barang'!$E$2:$E$44),"")</f>
        <v>1</v>
      </c>
      <c r="F267" s="431">
        <f>IFERROR(LOOKUP(2,1/ISNUMBER(SEARCH('[96]Kode Barang'!$I$2:$I$44,I267)),'[96]Kode Barang'!$F$2:$F$44),"")</f>
        <v>3</v>
      </c>
      <c r="G267" s="431">
        <f>IFERROR(LOOKUP(2,1/ISNUMBER(SEARCH('[96]Kode Barang'!$I$2:$I$44,I267)),'[96]Kode Barang'!$G$2:$G$44),"")</f>
        <v>1</v>
      </c>
      <c r="H267" s="431">
        <f>IFERROR(LOOKUP(2,1/ISNUMBER(SEARCH('[96]Kode Barang'!$I$2:$I$44,I267)),'[96]Kode Barang'!$H$2:$H$44),"")</f>
        <v>6</v>
      </c>
      <c r="I267" s="643" t="s">
        <v>3</v>
      </c>
      <c r="J267" s="545"/>
      <c r="K267" s="483"/>
      <c r="L267" s="546">
        <v>20</v>
      </c>
      <c r="M267" s="540" t="s">
        <v>18</v>
      </c>
      <c r="N267" s="547">
        <v>6000</v>
      </c>
      <c r="O267" s="426">
        <f t="shared" si="29"/>
        <v>120000</v>
      </c>
      <c r="P267" s="426"/>
      <c r="Q267" s="426">
        <f t="shared" si="30"/>
        <v>120000</v>
      </c>
      <c r="R267" s="426">
        <f t="shared" si="31"/>
        <v>6000</v>
      </c>
      <c r="S267" s="444" t="s">
        <v>680</v>
      </c>
      <c r="T267" s="429" t="s">
        <v>1064</v>
      </c>
      <c r="U267" s="444" t="s">
        <v>1058</v>
      </c>
      <c r="V267" s="429" t="s">
        <v>562</v>
      </c>
      <c r="W267" s="482" t="s">
        <v>1065</v>
      </c>
      <c r="X267" s="448" t="s">
        <v>624</v>
      </c>
      <c r="Y267" s="429" t="s">
        <v>929</v>
      </c>
      <c r="Z267" s="429" t="s">
        <v>1082</v>
      </c>
      <c r="AA267" s="448" t="s">
        <v>923</v>
      </c>
      <c r="AC267" s="973"/>
    </row>
    <row r="268" spans="1:29" s="2" customFormat="1" ht="79.2" x14ac:dyDescent="0.25">
      <c r="A268" s="463"/>
      <c r="B268" s="431">
        <f>IFERROR(LOOKUP(2,1/ISNUMBER(SEARCH('[96]Kode Barang'!$I$2:$I$44,I268)),'[96]Kode Barang'!$B$2:$B$44),"")</f>
        <v>1</v>
      </c>
      <c r="C268" s="431">
        <f>IFERROR(LOOKUP(2,1/ISNUMBER(SEARCH('[96]Kode Barang'!$I$2:$I$44,I268)),'[96]Kode Barang'!$C$2:$C$44),"")</f>
        <v>1</v>
      </c>
      <c r="D268" s="431">
        <f>IFERROR(LOOKUP(2,1/ISNUMBER(SEARCH('[96]Kode Barang'!$I$2:$I$44,I268)),'[96]Kode Barang'!$D$2:$D$44),"")</f>
        <v>7</v>
      </c>
      <c r="E268" s="431">
        <f>IFERROR(LOOKUP(2,1/ISNUMBER(SEARCH('[96]Kode Barang'!$I$2:$I$44,I268)),'[96]Kode Barang'!$E$2:$E$44),"")</f>
        <v>1</v>
      </c>
      <c r="F268" s="431">
        <f>IFERROR(LOOKUP(2,1/ISNUMBER(SEARCH('[96]Kode Barang'!$I$2:$I$44,I268)),'[96]Kode Barang'!$F$2:$F$44),"")</f>
        <v>3</v>
      </c>
      <c r="G268" s="431">
        <f>IFERROR(LOOKUP(2,1/ISNUMBER(SEARCH('[96]Kode Barang'!$I$2:$I$44,I268)),'[96]Kode Barang'!$G$2:$G$44),"")</f>
        <v>1</v>
      </c>
      <c r="H268" s="431">
        <f>IFERROR(LOOKUP(2,1/ISNUMBER(SEARCH('[96]Kode Barang'!$I$2:$I$44,I268)),'[96]Kode Barang'!$H$2:$H$44),"")</f>
        <v>6</v>
      </c>
      <c r="I268" s="643" t="s">
        <v>884</v>
      </c>
      <c r="J268" s="545"/>
      <c r="K268" s="483"/>
      <c r="L268" s="546">
        <v>20</v>
      </c>
      <c r="M268" s="540" t="s">
        <v>18</v>
      </c>
      <c r="N268" s="547">
        <v>3600</v>
      </c>
      <c r="O268" s="426">
        <f t="shared" si="29"/>
        <v>72000</v>
      </c>
      <c r="P268" s="426"/>
      <c r="Q268" s="426">
        <f t="shared" si="30"/>
        <v>72000</v>
      </c>
      <c r="R268" s="426">
        <f t="shared" si="31"/>
        <v>3600</v>
      </c>
      <c r="S268" s="444" t="s">
        <v>680</v>
      </c>
      <c r="T268" s="429" t="s">
        <v>1064</v>
      </c>
      <c r="U268" s="444" t="s">
        <v>1058</v>
      </c>
      <c r="V268" s="429" t="s">
        <v>562</v>
      </c>
      <c r="W268" s="482" t="s">
        <v>1065</v>
      </c>
      <c r="X268" s="448" t="s">
        <v>624</v>
      </c>
      <c r="Y268" s="429" t="s">
        <v>929</v>
      </c>
      <c r="Z268" s="429" t="s">
        <v>1082</v>
      </c>
      <c r="AA268" s="448" t="s">
        <v>923</v>
      </c>
      <c r="AC268" s="973"/>
    </row>
    <row r="269" spans="1:29" s="2" customFormat="1" ht="79.2" x14ac:dyDescent="0.25">
      <c r="A269" s="463"/>
      <c r="B269" s="431">
        <f>IFERROR(LOOKUP(2,1/ISNUMBER(SEARCH('[96]Kode Barang'!$I$2:$I$44,I269)),'[96]Kode Barang'!$B$2:$B$44),"")</f>
        <v>1</v>
      </c>
      <c r="C269" s="431">
        <f>IFERROR(LOOKUP(2,1/ISNUMBER(SEARCH('[96]Kode Barang'!$I$2:$I$44,I269)),'[96]Kode Barang'!$C$2:$C$44),"")</f>
        <v>1</v>
      </c>
      <c r="D269" s="431">
        <f>IFERROR(LOOKUP(2,1/ISNUMBER(SEARCH('[96]Kode Barang'!$I$2:$I$44,I269)),'[96]Kode Barang'!$D$2:$D$44),"")</f>
        <v>7</v>
      </c>
      <c r="E269" s="431">
        <f>IFERROR(LOOKUP(2,1/ISNUMBER(SEARCH('[96]Kode Barang'!$I$2:$I$44,I269)),'[96]Kode Barang'!$E$2:$E$44),"")</f>
        <v>1</v>
      </c>
      <c r="F269" s="431">
        <f>IFERROR(LOOKUP(2,1/ISNUMBER(SEARCH('[96]Kode Barang'!$I$2:$I$44,I269)),'[96]Kode Barang'!$F$2:$F$44),"")</f>
        <v>3</v>
      </c>
      <c r="G269" s="431">
        <f>IFERROR(LOOKUP(2,1/ISNUMBER(SEARCH('[96]Kode Barang'!$I$2:$I$44,I269)),'[96]Kode Barang'!$G$2:$G$44),"")</f>
        <v>1</v>
      </c>
      <c r="H269" s="431">
        <f>IFERROR(LOOKUP(2,1/ISNUMBER(SEARCH('[96]Kode Barang'!$I$2:$I$44,I269)),'[96]Kode Barang'!$H$2:$H$44),"")</f>
        <v>6</v>
      </c>
      <c r="I269" s="643" t="s">
        <v>931</v>
      </c>
      <c r="J269" s="545"/>
      <c r="K269" s="483"/>
      <c r="L269" s="546">
        <v>4</v>
      </c>
      <c r="M269" s="540" t="s">
        <v>18</v>
      </c>
      <c r="N269" s="547">
        <v>35200</v>
      </c>
      <c r="O269" s="426">
        <f t="shared" si="29"/>
        <v>140800</v>
      </c>
      <c r="P269" s="426"/>
      <c r="Q269" s="426">
        <f t="shared" si="30"/>
        <v>140800</v>
      </c>
      <c r="R269" s="426">
        <f t="shared" si="31"/>
        <v>35200</v>
      </c>
      <c r="S269" s="444" t="s">
        <v>680</v>
      </c>
      <c r="T269" s="429" t="s">
        <v>1064</v>
      </c>
      <c r="U269" s="444" t="s">
        <v>1058</v>
      </c>
      <c r="V269" s="429" t="s">
        <v>562</v>
      </c>
      <c r="W269" s="482" t="s">
        <v>1065</v>
      </c>
      <c r="X269" s="448" t="s">
        <v>624</v>
      </c>
      <c r="Y269" s="429" t="s">
        <v>929</v>
      </c>
      <c r="Z269" s="429" t="s">
        <v>1082</v>
      </c>
      <c r="AA269" s="448" t="s">
        <v>923</v>
      </c>
      <c r="AC269" s="973"/>
    </row>
    <row r="270" spans="1:29" s="2" customFormat="1" ht="79.2" x14ac:dyDescent="0.25">
      <c r="A270" s="463"/>
      <c r="B270" s="431">
        <f>IFERROR(LOOKUP(2,1/ISNUMBER(SEARCH('[96]Kode Barang'!$I$2:$I$44,I270)),'[96]Kode Barang'!$B$2:$B$44),"")</f>
        <v>1</v>
      </c>
      <c r="C270" s="431">
        <f>IFERROR(LOOKUP(2,1/ISNUMBER(SEARCH('[96]Kode Barang'!$I$2:$I$44,I270)),'[96]Kode Barang'!$C$2:$C$44),"")</f>
        <v>1</v>
      </c>
      <c r="D270" s="431">
        <f>IFERROR(LOOKUP(2,1/ISNUMBER(SEARCH('[96]Kode Barang'!$I$2:$I$44,I270)),'[96]Kode Barang'!$D$2:$D$44),"")</f>
        <v>7</v>
      </c>
      <c r="E270" s="431">
        <f>IFERROR(LOOKUP(2,1/ISNUMBER(SEARCH('[96]Kode Barang'!$I$2:$I$44,I270)),'[96]Kode Barang'!$E$2:$E$44),"")</f>
        <v>1</v>
      </c>
      <c r="F270" s="431">
        <f>IFERROR(LOOKUP(2,1/ISNUMBER(SEARCH('[96]Kode Barang'!$I$2:$I$44,I270)),'[96]Kode Barang'!$F$2:$F$44),"")</f>
        <v>3</v>
      </c>
      <c r="G270" s="431">
        <f>IFERROR(LOOKUP(2,1/ISNUMBER(SEARCH('[96]Kode Barang'!$I$2:$I$44,I270)),'[96]Kode Barang'!$G$2:$G$44),"")</f>
        <v>1</v>
      </c>
      <c r="H270" s="431">
        <f>IFERROR(LOOKUP(2,1/ISNUMBER(SEARCH('[96]Kode Barang'!$I$2:$I$44,I270)),'[96]Kode Barang'!$H$2:$H$44),"")</f>
        <v>6</v>
      </c>
      <c r="I270" s="646" t="s">
        <v>932</v>
      </c>
      <c r="J270" s="483"/>
      <c r="K270" s="483"/>
      <c r="L270" s="546">
        <v>7</v>
      </c>
      <c r="M270" s="540" t="s">
        <v>18</v>
      </c>
      <c r="N270" s="547">
        <v>17700</v>
      </c>
      <c r="O270" s="426">
        <f t="shared" si="29"/>
        <v>123900</v>
      </c>
      <c r="P270" s="426"/>
      <c r="Q270" s="426">
        <f t="shared" si="30"/>
        <v>123900</v>
      </c>
      <c r="R270" s="426">
        <f t="shared" si="31"/>
        <v>17700</v>
      </c>
      <c r="S270" s="444" t="s">
        <v>680</v>
      </c>
      <c r="T270" s="429" t="s">
        <v>1064</v>
      </c>
      <c r="U270" s="444" t="s">
        <v>519</v>
      </c>
      <c r="V270" s="429" t="s">
        <v>562</v>
      </c>
      <c r="W270" s="482" t="s">
        <v>1065</v>
      </c>
      <c r="X270" s="448" t="s">
        <v>624</v>
      </c>
      <c r="Y270" s="429" t="s">
        <v>929</v>
      </c>
      <c r="Z270" s="429" t="s">
        <v>1082</v>
      </c>
      <c r="AA270" s="448" t="s">
        <v>923</v>
      </c>
      <c r="AC270" s="973"/>
    </row>
    <row r="271" spans="1:29" s="2" customFormat="1" ht="52.8" x14ac:dyDescent="0.25">
      <c r="A271" s="432"/>
      <c r="B271" s="431">
        <f>IFERROR(LOOKUP(2,1/ISNUMBER(SEARCH('[96]Kode Barang'!$I$2:$I$44,I271)),'[96]Kode Barang'!$B$2:$B$44),"")</f>
        <v>1</v>
      </c>
      <c r="C271" s="431">
        <f>IFERROR(LOOKUP(2,1/ISNUMBER(SEARCH('[96]Kode Barang'!$I$2:$I$44,I271)),'[96]Kode Barang'!$C$2:$C$44),"")</f>
        <v>1</v>
      </c>
      <c r="D271" s="431">
        <f>IFERROR(LOOKUP(2,1/ISNUMBER(SEARCH('[96]Kode Barang'!$I$2:$I$44,I271)),'[96]Kode Barang'!$D$2:$D$44),"")</f>
        <v>7</v>
      </c>
      <c r="E271" s="431">
        <f>IFERROR(LOOKUP(2,1/ISNUMBER(SEARCH('[96]Kode Barang'!$I$2:$I$44,I271)),'[96]Kode Barang'!$E$2:$E$44),"")</f>
        <v>1</v>
      </c>
      <c r="F271" s="431">
        <f>IFERROR(LOOKUP(2,1/ISNUMBER(SEARCH('[96]Kode Barang'!$I$2:$I$44,I271)),'[96]Kode Barang'!$F$2:$F$44),"")</f>
        <v>3</v>
      </c>
      <c r="G271" s="431">
        <f>IFERROR(LOOKUP(2,1/ISNUMBER(SEARCH('[96]Kode Barang'!$I$2:$I$44,I271)),'[96]Kode Barang'!$G$2:$G$44),"")</f>
        <v>1</v>
      </c>
      <c r="H271" s="431">
        <f>IFERROR(LOOKUP(2,1/ISNUMBER(SEARCH('[96]Kode Barang'!$I$2:$I$44,I271)),'[96]Kode Barang'!$H$2:$H$44),"")</f>
        <v>11</v>
      </c>
      <c r="I271" s="643" t="s">
        <v>922</v>
      </c>
      <c r="J271" s="483"/>
      <c r="K271" s="483"/>
      <c r="L271" s="546">
        <v>1</v>
      </c>
      <c r="M271" s="540" t="s">
        <v>933</v>
      </c>
      <c r="N271" s="547">
        <v>41300</v>
      </c>
      <c r="O271" s="426">
        <f t="shared" si="29"/>
        <v>41300</v>
      </c>
      <c r="P271" s="426"/>
      <c r="Q271" s="426">
        <f t="shared" si="30"/>
        <v>41300</v>
      </c>
      <c r="R271" s="426">
        <f t="shared" si="31"/>
        <v>41300</v>
      </c>
      <c r="S271" s="444" t="s">
        <v>680</v>
      </c>
      <c r="T271" s="429" t="s">
        <v>1178</v>
      </c>
      <c r="U271" s="444" t="s">
        <v>519</v>
      </c>
      <c r="V271" s="429" t="s">
        <v>562</v>
      </c>
      <c r="W271" s="482" t="s">
        <v>1096</v>
      </c>
      <c r="X271" s="448" t="s">
        <v>624</v>
      </c>
      <c r="Y271" s="429" t="s">
        <v>929</v>
      </c>
      <c r="Z271" s="429" t="s">
        <v>1179</v>
      </c>
      <c r="AA271" s="448" t="s">
        <v>535</v>
      </c>
      <c r="AC271" s="973"/>
    </row>
    <row r="272" spans="1:29" s="2" customFormat="1" ht="52.8" x14ac:dyDescent="0.25">
      <c r="A272" s="432"/>
      <c r="B272" s="431">
        <f>IFERROR(LOOKUP(2,1/ISNUMBER(SEARCH('[96]Kode Barang'!$I$2:$I$44,I272)),'[96]Kode Barang'!$B$2:$B$44),"")</f>
        <v>1</v>
      </c>
      <c r="C272" s="431">
        <f>IFERROR(LOOKUP(2,1/ISNUMBER(SEARCH('[96]Kode Barang'!$I$2:$I$44,I272)),'[96]Kode Barang'!$C$2:$C$44),"")</f>
        <v>1</v>
      </c>
      <c r="D272" s="431">
        <f>IFERROR(LOOKUP(2,1/ISNUMBER(SEARCH('[96]Kode Barang'!$I$2:$I$44,I272)),'[96]Kode Barang'!$D$2:$D$44),"")</f>
        <v>7</v>
      </c>
      <c r="E272" s="431">
        <f>IFERROR(LOOKUP(2,1/ISNUMBER(SEARCH('[96]Kode Barang'!$I$2:$I$44,I272)),'[96]Kode Barang'!$E$2:$E$44),"")</f>
        <v>1</v>
      </c>
      <c r="F272" s="431">
        <f>IFERROR(LOOKUP(2,1/ISNUMBER(SEARCH('[96]Kode Barang'!$I$2:$I$44,I272)),'[96]Kode Barang'!$F$2:$F$44),"")</f>
        <v>3</v>
      </c>
      <c r="G272" s="431">
        <f>IFERROR(LOOKUP(2,1/ISNUMBER(SEARCH('[96]Kode Barang'!$I$2:$I$44,I272)),'[96]Kode Barang'!$G$2:$G$44),"")</f>
        <v>1</v>
      </c>
      <c r="H272" s="431">
        <f>IFERROR(LOOKUP(2,1/ISNUMBER(SEARCH('[96]Kode Barang'!$I$2:$I$44,I272)),'[96]Kode Barang'!$H$2:$H$44),"")</f>
        <v>11</v>
      </c>
      <c r="I272" s="643" t="s">
        <v>1177</v>
      </c>
      <c r="J272" s="483"/>
      <c r="K272" s="483"/>
      <c r="L272" s="546">
        <v>1</v>
      </c>
      <c r="M272" s="540" t="s">
        <v>933</v>
      </c>
      <c r="N272" s="547">
        <v>23600</v>
      </c>
      <c r="O272" s="426">
        <f t="shared" si="29"/>
        <v>23600</v>
      </c>
      <c r="P272" s="426"/>
      <c r="Q272" s="426">
        <f t="shared" si="30"/>
        <v>23600</v>
      </c>
      <c r="R272" s="426">
        <f t="shared" si="31"/>
        <v>23600</v>
      </c>
      <c r="S272" s="444" t="s">
        <v>680</v>
      </c>
      <c r="T272" s="429" t="s">
        <v>1178</v>
      </c>
      <c r="U272" s="444" t="s">
        <v>519</v>
      </c>
      <c r="V272" s="429" t="s">
        <v>562</v>
      </c>
      <c r="W272" s="482" t="s">
        <v>1096</v>
      </c>
      <c r="X272" s="448" t="s">
        <v>624</v>
      </c>
      <c r="Y272" s="429" t="s">
        <v>929</v>
      </c>
      <c r="Z272" s="429" t="s">
        <v>1179</v>
      </c>
      <c r="AA272" s="448" t="s">
        <v>535</v>
      </c>
      <c r="AC272" s="973"/>
    </row>
    <row r="273" spans="1:29" s="2" customFormat="1" ht="52.8" x14ac:dyDescent="0.25">
      <c r="A273" s="432"/>
      <c r="B273" s="431">
        <f>IFERROR(LOOKUP(2,1/ISNUMBER(SEARCH('[96]Kode Barang'!$I$2:$I$44,I273)),'[96]Kode Barang'!$B$2:$B$44),"")</f>
        <v>1</v>
      </c>
      <c r="C273" s="431">
        <f>IFERROR(LOOKUP(2,1/ISNUMBER(SEARCH('[96]Kode Barang'!$I$2:$I$44,I273)),'[96]Kode Barang'!$C$2:$C$44),"")</f>
        <v>1</v>
      </c>
      <c r="D273" s="431">
        <f>IFERROR(LOOKUP(2,1/ISNUMBER(SEARCH('[96]Kode Barang'!$I$2:$I$44,I273)),'[96]Kode Barang'!$D$2:$D$44),"")</f>
        <v>7</v>
      </c>
      <c r="E273" s="431">
        <f>IFERROR(LOOKUP(2,1/ISNUMBER(SEARCH('[96]Kode Barang'!$I$2:$I$44,I273)),'[96]Kode Barang'!$E$2:$E$44),"")</f>
        <v>1</v>
      </c>
      <c r="F273" s="431">
        <f>IFERROR(LOOKUP(2,1/ISNUMBER(SEARCH('[96]Kode Barang'!$I$2:$I$44,I273)),'[96]Kode Barang'!$F$2:$F$44),"")</f>
        <v>3</v>
      </c>
      <c r="G273" s="431">
        <f>IFERROR(LOOKUP(2,1/ISNUMBER(SEARCH('[96]Kode Barang'!$I$2:$I$44,I273)),'[96]Kode Barang'!$G$2:$G$44),"")</f>
        <v>1</v>
      </c>
      <c r="H273" s="431">
        <f>IFERROR(LOOKUP(2,1/ISNUMBER(SEARCH('[96]Kode Barang'!$I$2:$I$44,I273)),'[96]Kode Barang'!$H$2:$H$44),"")</f>
        <v>10</v>
      </c>
      <c r="I273" s="667" t="s">
        <v>904</v>
      </c>
      <c r="J273" s="483"/>
      <c r="K273" s="483"/>
      <c r="L273" s="546">
        <v>1</v>
      </c>
      <c r="M273" s="540" t="s">
        <v>18</v>
      </c>
      <c r="N273" s="547">
        <v>23600</v>
      </c>
      <c r="O273" s="426">
        <f t="shared" si="29"/>
        <v>23600</v>
      </c>
      <c r="P273" s="426"/>
      <c r="Q273" s="426">
        <f t="shared" si="30"/>
        <v>23600</v>
      </c>
      <c r="R273" s="426">
        <f t="shared" si="31"/>
        <v>23600</v>
      </c>
      <c r="S273" s="444" t="s">
        <v>680</v>
      </c>
      <c r="T273" s="429" t="s">
        <v>1178</v>
      </c>
      <c r="U273" s="444" t="s">
        <v>519</v>
      </c>
      <c r="V273" s="429" t="s">
        <v>562</v>
      </c>
      <c r="W273" s="482" t="s">
        <v>1096</v>
      </c>
      <c r="X273" s="448" t="s">
        <v>624</v>
      </c>
      <c r="Y273" s="429" t="s">
        <v>929</v>
      </c>
      <c r="Z273" s="429" t="s">
        <v>1179</v>
      </c>
      <c r="AA273" s="448" t="s">
        <v>535</v>
      </c>
      <c r="AC273" s="973"/>
    </row>
    <row r="274" spans="1:29" s="2" customFormat="1" ht="52.8" x14ac:dyDescent="0.25">
      <c r="A274" s="432"/>
      <c r="B274" s="431">
        <f>IFERROR(LOOKUP(2,1/ISNUMBER(SEARCH('[96]Kode Barang'!$I$2:$I$44,I274)),'[96]Kode Barang'!$B$2:$B$44),"")</f>
        <v>1</v>
      </c>
      <c r="C274" s="431">
        <f>IFERROR(LOOKUP(2,1/ISNUMBER(SEARCH('[96]Kode Barang'!$I$2:$I$44,I274)),'[96]Kode Barang'!$C$2:$C$44),"")</f>
        <v>1</v>
      </c>
      <c r="D274" s="431">
        <f>IFERROR(LOOKUP(2,1/ISNUMBER(SEARCH('[96]Kode Barang'!$I$2:$I$44,I274)),'[96]Kode Barang'!$D$2:$D$44),"")</f>
        <v>7</v>
      </c>
      <c r="E274" s="431">
        <f>IFERROR(LOOKUP(2,1/ISNUMBER(SEARCH('[96]Kode Barang'!$I$2:$I$44,I274)),'[96]Kode Barang'!$E$2:$E$44),"")</f>
        <v>1</v>
      </c>
      <c r="F274" s="431">
        <f>IFERROR(LOOKUP(2,1/ISNUMBER(SEARCH('[96]Kode Barang'!$I$2:$I$44,I274)),'[96]Kode Barang'!$F$2:$F$44),"")</f>
        <v>3</v>
      </c>
      <c r="G274" s="431">
        <f>IFERROR(LOOKUP(2,1/ISNUMBER(SEARCH('[96]Kode Barang'!$I$2:$I$44,I274)),'[96]Kode Barang'!$G$2:$G$44),"")</f>
        <v>1</v>
      </c>
      <c r="H274" s="431">
        <f>IFERROR(LOOKUP(2,1/ISNUMBER(SEARCH('[96]Kode Barang'!$I$2:$I$44,I274)),'[96]Kode Barang'!$H$2:$H$44),"")</f>
        <v>10</v>
      </c>
      <c r="I274" s="643" t="s">
        <v>746</v>
      </c>
      <c r="J274" s="483"/>
      <c r="K274" s="483"/>
      <c r="L274" s="546">
        <v>2</v>
      </c>
      <c r="M274" s="540" t="s">
        <v>18</v>
      </c>
      <c r="N274" s="547">
        <v>22600</v>
      </c>
      <c r="O274" s="426">
        <f t="shared" si="29"/>
        <v>45200</v>
      </c>
      <c r="P274" s="426"/>
      <c r="Q274" s="426">
        <f t="shared" si="30"/>
        <v>45200</v>
      </c>
      <c r="R274" s="426">
        <f t="shared" si="31"/>
        <v>22600</v>
      </c>
      <c r="S274" s="444" t="s">
        <v>680</v>
      </c>
      <c r="T274" s="429" t="s">
        <v>1178</v>
      </c>
      <c r="U274" s="444" t="s">
        <v>519</v>
      </c>
      <c r="V274" s="429" t="s">
        <v>562</v>
      </c>
      <c r="W274" s="482" t="s">
        <v>1096</v>
      </c>
      <c r="X274" s="448" t="s">
        <v>624</v>
      </c>
      <c r="Y274" s="429" t="s">
        <v>929</v>
      </c>
      <c r="Z274" s="429" t="s">
        <v>1179</v>
      </c>
      <c r="AA274" s="448" t="s">
        <v>535</v>
      </c>
      <c r="AC274" s="973"/>
    </row>
    <row r="275" spans="1:29" s="2" customFormat="1" ht="52.8" x14ac:dyDescent="0.25">
      <c r="A275" s="432"/>
      <c r="B275" s="431">
        <f>IFERROR(LOOKUP(2,1/ISNUMBER(SEARCH('[96]Kode Barang'!$I$2:$I$44,I275)),'[96]Kode Barang'!$B$2:$B$44),"")</f>
        <v>1</v>
      </c>
      <c r="C275" s="431">
        <f>IFERROR(LOOKUP(2,1/ISNUMBER(SEARCH('[96]Kode Barang'!$I$2:$I$44,I275)),'[96]Kode Barang'!$C$2:$C$44),"")</f>
        <v>1</v>
      </c>
      <c r="D275" s="431">
        <f>IFERROR(LOOKUP(2,1/ISNUMBER(SEARCH('[96]Kode Barang'!$I$2:$I$44,I275)),'[96]Kode Barang'!$D$2:$D$44),"")</f>
        <v>7</v>
      </c>
      <c r="E275" s="431">
        <f>IFERROR(LOOKUP(2,1/ISNUMBER(SEARCH('[96]Kode Barang'!$I$2:$I$44,I275)),'[96]Kode Barang'!$E$2:$E$44),"")</f>
        <v>1</v>
      </c>
      <c r="F275" s="431">
        <f>IFERROR(LOOKUP(2,1/ISNUMBER(SEARCH('[96]Kode Barang'!$I$2:$I$44,I275)),'[96]Kode Barang'!$F$2:$F$44),"")</f>
        <v>3</v>
      </c>
      <c r="G275" s="431">
        <f>IFERROR(LOOKUP(2,1/ISNUMBER(SEARCH('[96]Kode Barang'!$I$2:$I$44,I275)),'[96]Kode Barang'!$G$2:$G$44),"")</f>
        <v>1</v>
      </c>
      <c r="H275" s="431">
        <f>IFERROR(LOOKUP(2,1/ISNUMBER(SEARCH('[96]Kode Barang'!$I$2:$I$44,I275)),'[96]Kode Barang'!$H$2:$H$44),"")</f>
        <v>3</v>
      </c>
      <c r="I275" s="667" t="s">
        <v>702</v>
      </c>
      <c r="J275" s="483"/>
      <c r="K275" s="483"/>
      <c r="L275" s="546">
        <v>1</v>
      </c>
      <c r="M275" s="540" t="s">
        <v>524</v>
      </c>
      <c r="N275" s="547">
        <v>47100</v>
      </c>
      <c r="O275" s="426">
        <f t="shared" si="29"/>
        <v>47100</v>
      </c>
      <c r="P275" s="426"/>
      <c r="Q275" s="426">
        <f t="shared" si="30"/>
        <v>47100</v>
      </c>
      <c r="R275" s="426">
        <f t="shared" si="31"/>
        <v>47100</v>
      </c>
      <c r="S275" s="444" t="s">
        <v>680</v>
      </c>
      <c r="T275" s="429" t="s">
        <v>1178</v>
      </c>
      <c r="U275" s="444" t="s">
        <v>519</v>
      </c>
      <c r="V275" s="429" t="s">
        <v>562</v>
      </c>
      <c r="W275" s="482" t="s">
        <v>1096</v>
      </c>
      <c r="X275" s="448" t="s">
        <v>624</v>
      </c>
      <c r="Y275" s="429" t="s">
        <v>929</v>
      </c>
      <c r="Z275" s="429" t="s">
        <v>1179</v>
      </c>
      <c r="AA275" s="448" t="s">
        <v>535</v>
      </c>
      <c r="AC275" s="973"/>
    </row>
    <row r="276" spans="1:29" s="2" customFormat="1" ht="52.8" x14ac:dyDescent="0.25">
      <c r="A276" s="432"/>
      <c r="B276" s="431">
        <f>IFERROR(LOOKUP(2,1/ISNUMBER(SEARCH('[96]Kode Barang'!$I$2:$I$44,I276)),'[96]Kode Barang'!$B$2:$B$44),"")</f>
        <v>1</v>
      </c>
      <c r="C276" s="431">
        <f>IFERROR(LOOKUP(2,1/ISNUMBER(SEARCH('[96]Kode Barang'!$I$2:$I$44,I276)),'[96]Kode Barang'!$C$2:$C$44),"")</f>
        <v>1</v>
      </c>
      <c r="D276" s="431">
        <f>IFERROR(LOOKUP(2,1/ISNUMBER(SEARCH('[96]Kode Barang'!$I$2:$I$44,I276)),'[96]Kode Barang'!$D$2:$D$44),"")</f>
        <v>7</v>
      </c>
      <c r="E276" s="431">
        <f>IFERROR(LOOKUP(2,1/ISNUMBER(SEARCH('[96]Kode Barang'!$I$2:$I$44,I276)),'[96]Kode Barang'!$E$2:$E$44),"")</f>
        <v>1</v>
      </c>
      <c r="F276" s="431">
        <f>IFERROR(LOOKUP(2,1/ISNUMBER(SEARCH('[96]Kode Barang'!$I$2:$I$44,I276)),'[96]Kode Barang'!$F$2:$F$44),"")</f>
        <v>3</v>
      </c>
      <c r="G276" s="431">
        <f>IFERROR(LOOKUP(2,1/ISNUMBER(SEARCH('[96]Kode Barang'!$I$2:$I$44,I276)),'[96]Kode Barang'!$G$2:$G$44),"")</f>
        <v>1</v>
      </c>
      <c r="H276" s="431">
        <f>IFERROR(LOOKUP(2,1/ISNUMBER(SEARCH('[96]Kode Barang'!$I$2:$I$44,I276)),'[96]Kode Barang'!$H$2:$H$44),"")</f>
        <v>3</v>
      </c>
      <c r="I276" s="667" t="s">
        <v>903</v>
      </c>
      <c r="J276" s="483"/>
      <c r="K276" s="483"/>
      <c r="L276" s="546">
        <v>2</v>
      </c>
      <c r="M276" s="540" t="s">
        <v>7</v>
      </c>
      <c r="N276" s="547">
        <v>64800</v>
      </c>
      <c r="O276" s="426">
        <f t="shared" si="29"/>
        <v>129600</v>
      </c>
      <c r="P276" s="426"/>
      <c r="Q276" s="426">
        <f t="shared" si="30"/>
        <v>129600</v>
      </c>
      <c r="R276" s="426">
        <f t="shared" si="31"/>
        <v>64800</v>
      </c>
      <c r="S276" s="444" t="s">
        <v>680</v>
      </c>
      <c r="T276" s="429" t="s">
        <v>1178</v>
      </c>
      <c r="U276" s="444" t="s">
        <v>519</v>
      </c>
      <c r="V276" s="429" t="s">
        <v>562</v>
      </c>
      <c r="W276" s="482" t="s">
        <v>1096</v>
      </c>
      <c r="X276" s="448" t="s">
        <v>624</v>
      </c>
      <c r="Y276" s="429" t="s">
        <v>929</v>
      </c>
      <c r="Z276" s="429" t="s">
        <v>1179</v>
      </c>
      <c r="AA276" s="448" t="s">
        <v>535</v>
      </c>
      <c r="AC276" s="973"/>
    </row>
    <row r="277" spans="1:29" s="2" customFormat="1" ht="52.8" x14ac:dyDescent="0.25">
      <c r="A277" s="432"/>
      <c r="B277" s="431">
        <f>IFERROR(LOOKUP(2,1/ISNUMBER(SEARCH('[96]Kode Barang'!$I$2:$I$44,I277)),'[96]Kode Barang'!$B$2:$B$44),"")</f>
        <v>1</v>
      </c>
      <c r="C277" s="431">
        <f>IFERROR(LOOKUP(2,1/ISNUMBER(SEARCH('[96]Kode Barang'!$I$2:$I$44,I277)),'[96]Kode Barang'!$C$2:$C$44),"")</f>
        <v>1</v>
      </c>
      <c r="D277" s="431">
        <f>IFERROR(LOOKUP(2,1/ISNUMBER(SEARCH('[96]Kode Barang'!$I$2:$I$44,I277)),'[96]Kode Barang'!$D$2:$D$44),"")</f>
        <v>7</v>
      </c>
      <c r="E277" s="431">
        <f>IFERROR(LOOKUP(2,1/ISNUMBER(SEARCH('[96]Kode Barang'!$I$2:$I$44,I277)),'[96]Kode Barang'!$E$2:$E$44),"")</f>
        <v>1</v>
      </c>
      <c r="F277" s="431">
        <f>IFERROR(LOOKUP(2,1/ISNUMBER(SEARCH('[96]Kode Barang'!$I$2:$I$44,I277)),'[96]Kode Barang'!$F$2:$F$44),"")</f>
        <v>3</v>
      </c>
      <c r="G277" s="431">
        <f>IFERROR(LOOKUP(2,1/ISNUMBER(SEARCH('[96]Kode Barang'!$I$2:$I$44,I277)),'[96]Kode Barang'!$G$2:$G$44),"")</f>
        <v>1</v>
      </c>
      <c r="H277" s="431">
        <f>IFERROR(LOOKUP(2,1/ISNUMBER(SEARCH('[96]Kode Barang'!$I$2:$I$44,I277)),'[96]Kode Barang'!$H$2:$H$44),"")</f>
        <v>6</v>
      </c>
      <c r="I277" s="643" t="s">
        <v>3</v>
      </c>
      <c r="J277" s="483"/>
      <c r="K277" s="483"/>
      <c r="L277" s="546">
        <v>54</v>
      </c>
      <c r="M277" s="540" t="s">
        <v>18</v>
      </c>
      <c r="N277" s="547">
        <v>6000</v>
      </c>
      <c r="O277" s="426">
        <f t="shared" si="29"/>
        <v>324000</v>
      </c>
      <c r="P277" s="426"/>
      <c r="Q277" s="426">
        <f t="shared" si="30"/>
        <v>324000</v>
      </c>
      <c r="R277" s="426">
        <f t="shared" si="31"/>
        <v>6000</v>
      </c>
      <c r="S277" s="444" t="s">
        <v>680</v>
      </c>
      <c r="T277" s="429" t="s">
        <v>1178</v>
      </c>
      <c r="U277" s="444" t="s">
        <v>519</v>
      </c>
      <c r="V277" s="429" t="s">
        <v>562</v>
      </c>
      <c r="W277" s="482" t="s">
        <v>1096</v>
      </c>
      <c r="X277" s="448" t="s">
        <v>624</v>
      </c>
      <c r="Y277" s="429" t="s">
        <v>929</v>
      </c>
      <c r="Z277" s="429" t="s">
        <v>1179</v>
      </c>
      <c r="AA277" s="448" t="s">
        <v>535</v>
      </c>
      <c r="AC277" s="973"/>
    </row>
    <row r="278" spans="1:29" s="381" customFormat="1" ht="52.8" x14ac:dyDescent="0.25">
      <c r="A278" s="463"/>
      <c r="B278" s="980">
        <f>IFERROR(LOOKUP(2,1/ISNUMBER(SEARCH('[96]Kode Barang'!$I$2:$I$44,I278)),'[96]Kode Barang'!$B$2:$B$44),"")</f>
        <v>1</v>
      </c>
      <c r="C278" s="980">
        <f>IFERROR(LOOKUP(2,1/ISNUMBER(SEARCH('[96]Kode Barang'!$I$2:$I$44,I278)),'[96]Kode Barang'!$C$2:$C$44),"")</f>
        <v>1</v>
      </c>
      <c r="D278" s="980">
        <f>IFERROR(LOOKUP(2,1/ISNUMBER(SEARCH('[96]Kode Barang'!$I$2:$I$44,I278)),'[96]Kode Barang'!$D$2:$D$44),"")</f>
        <v>7</v>
      </c>
      <c r="E278" s="980">
        <f>IFERROR(LOOKUP(2,1/ISNUMBER(SEARCH('[96]Kode Barang'!$I$2:$I$44,I278)),'[96]Kode Barang'!$E$2:$E$44),"")</f>
        <v>1</v>
      </c>
      <c r="F278" s="980">
        <f>IFERROR(LOOKUP(2,1/ISNUMBER(SEARCH('[96]Kode Barang'!$I$2:$I$44,I278)),'[96]Kode Barang'!$F$2:$F$44),"")</f>
        <v>3</v>
      </c>
      <c r="G278" s="980">
        <f>IFERROR(LOOKUP(2,1/ISNUMBER(SEARCH('[96]Kode Barang'!$I$2:$I$44,I278)),'[96]Kode Barang'!$G$2:$G$44),"")</f>
        <v>1</v>
      </c>
      <c r="H278" s="980">
        <f>IFERROR(LOOKUP(2,1/ISNUMBER(SEARCH('[96]Kode Barang'!$I$2:$I$44,I278)),'[96]Kode Barang'!$H$2:$H$44),"")</f>
        <v>6</v>
      </c>
      <c r="I278" s="1010" t="s">
        <v>889</v>
      </c>
      <c r="J278" s="545"/>
      <c r="K278" s="483"/>
      <c r="L278" s="546">
        <v>34</v>
      </c>
      <c r="M278" s="540" t="s">
        <v>525</v>
      </c>
      <c r="N278" s="547">
        <v>6000</v>
      </c>
      <c r="O278" s="426">
        <f t="shared" si="29"/>
        <v>204000</v>
      </c>
      <c r="P278" s="426">
        <v>0</v>
      </c>
      <c r="Q278" s="426">
        <f t="shared" si="30"/>
        <v>204000</v>
      </c>
      <c r="R278" s="426">
        <f t="shared" si="31"/>
        <v>6000</v>
      </c>
      <c r="S278" s="437" t="s">
        <v>766</v>
      </c>
      <c r="T278" s="429" t="s">
        <v>893</v>
      </c>
      <c r="U278" s="444" t="s">
        <v>556</v>
      </c>
      <c r="V278" s="425" t="s">
        <v>555</v>
      </c>
      <c r="W278" s="482" t="s">
        <v>894</v>
      </c>
      <c r="X278" s="448" t="s">
        <v>624</v>
      </c>
      <c r="Y278" s="429" t="s">
        <v>895</v>
      </c>
      <c r="Z278" s="429" t="s">
        <v>896</v>
      </c>
      <c r="AA278" s="431" t="s">
        <v>897</v>
      </c>
      <c r="AC278" s="407"/>
    </row>
    <row r="279" spans="1:29" s="381" customFormat="1" ht="52.8" x14ac:dyDescent="0.25">
      <c r="A279" s="463"/>
      <c r="B279" s="980">
        <f>IFERROR(LOOKUP(2,1/ISNUMBER(SEARCH('[96]Kode Barang'!$I$2:$I$44,I279)),'[96]Kode Barang'!$B$2:$B$44),"")</f>
        <v>1</v>
      </c>
      <c r="C279" s="980">
        <f>IFERROR(LOOKUP(2,1/ISNUMBER(SEARCH('[96]Kode Barang'!$I$2:$I$44,I279)),'[96]Kode Barang'!$C$2:$C$44),"")</f>
        <v>1</v>
      </c>
      <c r="D279" s="980">
        <f>IFERROR(LOOKUP(2,1/ISNUMBER(SEARCH('[96]Kode Barang'!$I$2:$I$44,I279)),'[96]Kode Barang'!$D$2:$D$44),"")</f>
        <v>7</v>
      </c>
      <c r="E279" s="980">
        <f>IFERROR(LOOKUP(2,1/ISNUMBER(SEARCH('[96]Kode Barang'!$I$2:$I$44,I279)),'[96]Kode Barang'!$E$2:$E$44),"")</f>
        <v>1</v>
      </c>
      <c r="F279" s="980">
        <f>IFERROR(LOOKUP(2,1/ISNUMBER(SEARCH('[96]Kode Barang'!$I$2:$I$44,I279)),'[96]Kode Barang'!$F$2:$F$44),"")</f>
        <v>3</v>
      </c>
      <c r="G279" s="980">
        <f>IFERROR(LOOKUP(2,1/ISNUMBER(SEARCH('[96]Kode Barang'!$I$2:$I$44,I279)),'[96]Kode Barang'!$G$2:$G$44),"")</f>
        <v>1</v>
      </c>
      <c r="H279" s="980">
        <f>IFERROR(LOOKUP(2,1/ISNUMBER(SEARCH('[96]Kode Barang'!$I$2:$I$44,I279)),'[96]Kode Barang'!$H$2:$H$44),"")</f>
        <v>6</v>
      </c>
      <c r="I279" s="1011" t="s">
        <v>890</v>
      </c>
      <c r="J279" s="545"/>
      <c r="K279" s="483"/>
      <c r="L279" s="546">
        <v>38</v>
      </c>
      <c r="M279" s="540" t="s">
        <v>525</v>
      </c>
      <c r="N279" s="547">
        <v>10400</v>
      </c>
      <c r="O279" s="426">
        <f t="shared" si="29"/>
        <v>395200</v>
      </c>
      <c r="P279" s="426">
        <v>0</v>
      </c>
      <c r="Q279" s="426">
        <f t="shared" si="30"/>
        <v>395200</v>
      </c>
      <c r="R279" s="426">
        <f t="shared" si="31"/>
        <v>10400</v>
      </c>
      <c r="S279" s="437" t="s">
        <v>766</v>
      </c>
      <c r="T279" s="429" t="s">
        <v>893</v>
      </c>
      <c r="U279" s="444" t="s">
        <v>556</v>
      </c>
      <c r="V279" s="425" t="s">
        <v>555</v>
      </c>
      <c r="W279" s="482" t="s">
        <v>894</v>
      </c>
      <c r="X279" s="448" t="s">
        <v>624</v>
      </c>
      <c r="Y279" s="429" t="s">
        <v>895</v>
      </c>
      <c r="Z279" s="429" t="s">
        <v>896</v>
      </c>
      <c r="AA279" s="431" t="s">
        <v>897</v>
      </c>
      <c r="AC279" s="407"/>
    </row>
    <row r="280" spans="1:29" s="381" customFormat="1" ht="52.8" x14ac:dyDescent="0.25">
      <c r="A280" s="463"/>
      <c r="B280" s="980">
        <f>IFERROR(LOOKUP(2,1/ISNUMBER(SEARCH('[96]Kode Barang'!$I$2:$I$44,I280)),'[96]Kode Barang'!$B$2:$B$44),"")</f>
        <v>1</v>
      </c>
      <c r="C280" s="980">
        <f>IFERROR(LOOKUP(2,1/ISNUMBER(SEARCH('[96]Kode Barang'!$I$2:$I$44,I280)),'[96]Kode Barang'!$C$2:$C$44),"")</f>
        <v>1</v>
      </c>
      <c r="D280" s="980">
        <f>IFERROR(LOOKUP(2,1/ISNUMBER(SEARCH('[96]Kode Barang'!$I$2:$I$44,I280)),'[96]Kode Barang'!$D$2:$D$44),"")</f>
        <v>7</v>
      </c>
      <c r="E280" s="980">
        <f>IFERROR(LOOKUP(2,1/ISNUMBER(SEARCH('[96]Kode Barang'!$I$2:$I$44,I280)),'[96]Kode Barang'!$E$2:$E$44),"")</f>
        <v>1</v>
      </c>
      <c r="F280" s="980">
        <f>IFERROR(LOOKUP(2,1/ISNUMBER(SEARCH('[96]Kode Barang'!$I$2:$I$44,I280)),'[96]Kode Barang'!$F$2:$F$44),"")</f>
        <v>3</v>
      </c>
      <c r="G280" s="980">
        <f>IFERROR(LOOKUP(2,1/ISNUMBER(SEARCH('[96]Kode Barang'!$I$2:$I$44,I280)),'[96]Kode Barang'!$G$2:$G$44),"")</f>
        <v>1</v>
      </c>
      <c r="H280" s="980">
        <f>IFERROR(LOOKUP(2,1/ISNUMBER(SEARCH('[96]Kode Barang'!$I$2:$I$44,I280)),'[96]Kode Barang'!$H$2:$H$44),"")</f>
        <v>6</v>
      </c>
      <c r="I280" s="1011" t="s">
        <v>891</v>
      </c>
      <c r="J280" s="545"/>
      <c r="K280" s="483"/>
      <c r="L280" s="546">
        <v>12</v>
      </c>
      <c r="M280" s="540" t="s">
        <v>525</v>
      </c>
      <c r="N280" s="547">
        <v>3600</v>
      </c>
      <c r="O280" s="426">
        <f t="shared" si="29"/>
        <v>43200</v>
      </c>
      <c r="P280" s="426">
        <v>0</v>
      </c>
      <c r="Q280" s="426">
        <f t="shared" si="30"/>
        <v>43200</v>
      </c>
      <c r="R280" s="426">
        <f t="shared" si="31"/>
        <v>3600</v>
      </c>
      <c r="S280" s="437" t="s">
        <v>766</v>
      </c>
      <c r="T280" s="429" t="s">
        <v>893</v>
      </c>
      <c r="U280" s="444" t="s">
        <v>556</v>
      </c>
      <c r="V280" s="425" t="s">
        <v>555</v>
      </c>
      <c r="W280" s="482" t="s">
        <v>894</v>
      </c>
      <c r="X280" s="448" t="s">
        <v>624</v>
      </c>
      <c r="Y280" s="429" t="s">
        <v>895</v>
      </c>
      <c r="Z280" s="429" t="s">
        <v>896</v>
      </c>
      <c r="AA280" s="431" t="s">
        <v>897</v>
      </c>
      <c r="AC280" s="407"/>
    </row>
    <row r="281" spans="1:29" s="381" customFormat="1" ht="52.8" x14ac:dyDescent="0.25">
      <c r="A281" s="463"/>
      <c r="B281" s="980">
        <f>IFERROR(LOOKUP(2,1/ISNUMBER(SEARCH('[96]Kode Barang'!$I$2:$I$44,I281)),'[96]Kode Barang'!$B$2:$B$44),"")</f>
        <v>1</v>
      </c>
      <c r="C281" s="980">
        <f>IFERROR(LOOKUP(2,1/ISNUMBER(SEARCH('[96]Kode Barang'!$I$2:$I$44,I281)),'[96]Kode Barang'!$C$2:$C$44),"")</f>
        <v>1</v>
      </c>
      <c r="D281" s="980">
        <f>IFERROR(LOOKUP(2,1/ISNUMBER(SEARCH('[96]Kode Barang'!$I$2:$I$44,I281)),'[96]Kode Barang'!$D$2:$D$44),"")</f>
        <v>7</v>
      </c>
      <c r="E281" s="980">
        <f>IFERROR(LOOKUP(2,1/ISNUMBER(SEARCH('[96]Kode Barang'!$I$2:$I$44,I281)),'[96]Kode Barang'!$E$2:$E$44),"")</f>
        <v>1</v>
      </c>
      <c r="F281" s="980">
        <f>IFERROR(LOOKUP(2,1/ISNUMBER(SEARCH('[96]Kode Barang'!$I$2:$I$44,I281)),'[96]Kode Barang'!$F$2:$F$44),"")</f>
        <v>3</v>
      </c>
      <c r="G281" s="980">
        <f>IFERROR(LOOKUP(2,1/ISNUMBER(SEARCH('[96]Kode Barang'!$I$2:$I$44,I281)),'[96]Kode Barang'!$G$2:$G$44),"")</f>
        <v>1</v>
      </c>
      <c r="H281" s="980">
        <f>IFERROR(LOOKUP(2,1/ISNUMBER(SEARCH('[96]Kode Barang'!$I$2:$I$44,I281)),'[96]Kode Barang'!$H$2:$H$44),"")</f>
        <v>6</v>
      </c>
      <c r="I281" s="1010" t="s">
        <v>892</v>
      </c>
      <c r="J281" s="545"/>
      <c r="K281" s="483"/>
      <c r="L281" s="546">
        <v>40</v>
      </c>
      <c r="M281" s="540" t="s">
        <v>525</v>
      </c>
      <c r="N281" s="547">
        <v>17700</v>
      </c>
      <c r="O281" s="426">
        <f t="shared" si="29"/>
        <v>708000</v>
      </c>
      <c r="P281" s="426">
        <v>0</v>
      </c>
      <c r="Q281" s="426">
        <f t="shared" si="30"/>
        <v>708000</v>
      </c>
      <c r="R281" s="426">
        <f t="shared" si="31"/>
        <v>17700</v>
      </c>
      <c r="S281" s="437" t="s">
        <v>766</v>
      </c>
      <c r="T281" s="429" t="s">
        <v>893</v>
      </c>
      <c r="U281" s="444" t="s">
        <v>556</v>
      </c>
      <c r="V281" s="425" t="s">
        <v>555</v>
      </c>
      <c r="W281" s="482" t="s">
        <v>894</v>
      </c>
      <c r="X281" s="448" t="s">
        <v>624</v>
      </c>
      <c r="Y281" s="429" t="s">
        <v>895</v>
      </c>
      <c r="Z281" s="429" t="s">
        <v>896</v>
      </c>
      <c r="AA281" s="431" t="s">
        <v>897</v>
      </c>
      <c r="AC281" s="407"/>
    </row>
    <row r="282" spans="1:29" s="381" customFormat="1" ht="26.4" x14ac:dyDescent="0.25">
      <c r="A282" s="463"/>
      <c r="B282" s="980">
        <f>IFERROR(LOOKUP(2,1/ISNUMBER(SEARCH('[96]Kode Barang'!$I$2:$I$44,I282)),'[96]Kode Barang'!$B$2:$B$44),"")</f>
        <v>1</v>
      </c>
      <c r="C282" s="980">
        <f>IFERROR(LOOKUP(2,1/ISNUMBER(SEARCH('[96]Kode Barang'!$I$2:$I$44,I282)),'[96]Kode Barang'!$C$2:$C$44),"")</f>
        <v>1</v>
      </c>
      <c r="D282" s="980">
        <f>IFERROR(LOOKUP(2,1/ISNUMBER(SEARCH('[96]Kode Barang'!$I$2:$I$44,I282)),'[96]Kode Barang'!$D$2:$D$44),"")</f>
        <v>7</v>
      </c>
      <c r="E282" s="980">
        <f>IFERROR(LOOKUP(2,1/ISNUMBER(SEARCH('[96]Kode Barang'!$I$2:$I$44,I282)),'[96]Kode Barang'!$E$2:$E$44),"")</f>
        <v>1</v>
      </c>
      <c r="F282" s="980">
        <f>IFERROR(LOOKUP(2,1/ISNUMBER(SEARCH('[96]Kode Barang'!$I$2:$I$44,I282)),'[96]Kode Barang'!$F$2:$F$44),"")</f>
        <v>3</v>
      </c>
      <c r="G282" s="980">
        <f>IFERROR(LOOKUP(2,1/ISNUMBER(SEARCH('[96]Kode Barang'!$I$2:$I$44,I282)),'[96]Kode Barang'!$G$2:$G$44),"")</f>
        <v>1</v>
      </c>
      <c r="H282" s="980">
        <f>IFERROR(LOOKUP(2,1/ISNUMBER(SEARCH('[96]Kode Barang'!$I$2:$I$44,I282)),'[96]Kode Barang'!$H$2:$H$44),"")</f>
        <v>5</v>
      </c>
      <c r="I282" s="1010" t="s">
        <v>882</v>
      </c>
      <c r="J282" s="545"/>
      <c r="K282" s="483"/>
      <c r="L282" s="546">
        <v>12</v>
      </c>
      <c r="M282" s="540" t="s">
        <v>525</v>
      </c>
      <c r="N282" s="547">
        <v>34400</v>
      </c>
      <c r="O282" s="426">
        <f t="shared" ref="O282:O345" si="32">L282*N282</f>
        <v>412800</v>
      </c>
      <c r="P282" s="426">
        <v>0</v>
      </c>
      <c r="Q282" s="426">
        <f t="shared" ref="Q282:Q345" si="33">O282+P282</f>
        <v>412800</v>
      </c>
      <c r="R282" s="426">
        <f t="shared" ref="R282:R345" si="34">Q282/L282</f>
        <v>34400</v>
      </c>
      <c r="S282" s="437" t="s">
        <v>739</v>
      </c>
      <c r="T282" s="429" t="s">
        <v>887</v>
      </c>
      <c r="U282" s="444" t="s">
        <v>556</v>
      </c>
      <c r="V282" s="425" t="s">
        <v>555</v>
      </c>
      <c r="W282" s="482" t="s">
        <v>880</v>
      </c>
      <c r="X282" s="448" t="s">
        <v>624</v>
      </c>
      <c r="Y282" s="429" t="s">
        <v>532</v>
      </c>
      <c r="Z282" s="429" t="s">
        <v>888</v>
      </c>
      <c r="AA282" s="431" t="s">
        <v>60</v>
      </c>
      <c r="AC282" s="407"/>
    </row>
    <row r="283" spans="1:29" s="381" customFormat="1" ht="26.4" x14ac:dyDescent="0.25">
      <c r="A283" s="463"/>
      <c r="B283" s="980">
        <f>IFERROR(LOOKUP(2,1/ISNUMBER(SEARCH('[96]Kode Barang'!$I$2:$I$44,I283)),'[96]Kode Barang'!$B$2:$B$44),"")</f>
        <v>1</v>
      </c>
      <c r="C283" s="980">
        <f>IFERROR(LOOKUP(2,1/ISNUMBER(SEARCH('[96]Kode Barang'!$I$2:$I$44,I283)),'[96]Kode Barang'!$C$2:$C$44),"")</f>
        <v>1</v>
      </c>
      <c r="D283" s="980">
        <f>IFERROR(LOOKUP(2,1/ISNUMBER(SEARCH('[96]Kode Barang'!$I$2:$I$44,I283)),'[96]Kode Barang'!$D$2:$D$44),"")</f>
        <v>7</v>
      </c>
      <c r="E283" s="980">
        <f>IFERROR(LOOKUP(2,1/ISNUMBER(SEARCH('[96]Kode Barang'!$I$2:$I$44,I283)),'[96]Kode Barang'!$E$2:$E$44),"")</f>
        <v>1</v>
      </c>
      <c r="F283" s="980">
        <f>IFERROR(LOOKUP(2,1/ISNUMBER(SEARCH('[96]Kode Barang'!$I$2:$I$44,I283)),'[96]Kode Barang'!$F$2:$F$44),"")</f>
        <v>3</v>
      </c>
      <c r="G283" s="980">
        <f>IFERROR(LOOKUP(2,1/ISNUMBER(SEARCH('[96]Kode Barang'!$I$2:$I$44,I283)),'[96]Kode Barang'!$G$2:$G$44),"")</f>
        <v>1</v>
      </c>
      <c r="H283" s="980">
        <f>IFERROR(LOOKUP(2,1/ISNUMBER(SEARCH('[96]Kode Barang'!$I$2:$I$44,I283)),'[96]Kode Barang'!$H$2:$H$44),"")</f>
        <v>5</v>
      </c>
      <c r="I283" s="1010" t="s">
        <v>4</v>
      </c>
      <c r="J283" s="545"/>
      <c r="K283" s="483"/>
      <c r="L283" s="546">
        <v>12</v>
      </c>
      <c r="M283" s="540" t="s">
        <v>525</v>
      </c>
      <c r="N283" s="547">
        <v>34400</v>
      </c>
      <c r="O283" s="426">
        <f t="shared" si="32"/>
        <v>412800</v>
      </c>
      <c r="P283" s="426">
        <v>0</v>
      </c>
      <c r="Q283" s="426">
        <f t="shared" si="33"/>
        <v>412800</v>
      </c>
      <c r="R283" s="426">
        <f t="shared" si="34"/>
        <v>34400</v>
      </c>
      <c r="S283" s="437" t="s">
        <v>739</v>
      </c>
      <c r="T283" s="429" t="s">
        <v>887</v>
      </c>
      <c r="U283" s="444" t="s">
        <v>556</v>
      </c>
      <c r="V283" s="425" t="s">
        <v>555</v>
      </c>
      <c r="W283" s="482" t="s">
        <v>880</v>
      </c>
      <c r="X283" s="448" t="s">
        <v>624</v>
      </c>
      <c r="Y283" s="429" t="s">
        <v>532</v>
      </c>
      <c r="Z283" s="429" t="s">
        <v>888</v>
      </c>
      <c r="AA283" s="431" t="s">
        <v>60</v>
      </c>
      <c r="AC283" s="407"/>
    </row>
    <row r="284" spans="1:29" s="381" customFormat="1" ht="26.4" x14ac:dyDescent="0.25">
      <c r="A284" s="463"/>
      <c r="B284" s="980">
        <f>IFERROR(LOOKUP(2,1/ISNUMBER(SEARCH('[96]Kode Barang'!$I$2:$I$44,I284)),'[96]Kode Barang'!$B$2:$B$44),"")</f>
        <v>1</v>
      </c>
      <c r="C284" s="980">
        <f>IFERROR(LOOKUP(2,1/ISNUMBER(SEARCH('[96]Kode Barang'!$I$2:$I$44,I284)),'[96]Kode Barang'!$C$2:$C$44),"")</f>
        <v>1</v>
      </c>
      <c r="D284" s="980">
        <f>IFERROR(LOOKUP(2,1/ISNUMBER(SEARCH('[96]Kode Barang'!$I$2:$I$44,I284)),'[96]Kode Barang'!$D$2:$D$44),"")</f>
        <v>7</v>
      </c>
      <c r="E284" s="980">
        <f>IFERROR(LOOKUP(2,1/ISNUMBER(SEARCH('[96]Kode Barang'!$I$2:$I$44,I284)),'[96]Kode Barang'!$E$2:$E$44),"")</f>
        <v>1</v>
      </c>
      <c r="F284" s="980">
        <f>IFERROR(LOOKUP(2,1/ISNUMBER(SEARCH('[96]Kode Barang'!$I$2:$I$44,I284)),'[96]Kode Barang'!$F$2:$F$44),"")</f>
        <v>3</v>
      </c>
      <c r="G284" s="980">
        <f>IFERROR(LOOKUP(2,1/ISNUMBER(SEARCH('[96]Kode Barang'!$I$2:$I$44,I284)),'[96]Kode Barang'!$G$2:$G$44),"")</f>
        <v>1</v>
      </c>
      <c r="H284" s="980">
        <f>IFERROR(LOOKUP(2,1/ISNUMBER(SEARCH('[96]Kode Barang'!$I$2:$I$44,I284)),'[96]Kode Barang'!$H$2:$H$44),"")</f>
        <v>5</v>
      </c>
      <c r="I284" s="1010" t="s">
        <v>883</v>
      </c>
      <c r="J284" s="545"/>
      <c r="K284" s="483"/>
      <c r="L284" s="546">
        <v>10</v>
      </c>
      <c r="M284" s="540" t="s">
        <v>525</v>
      </c>
      <c r="N284" s="547">
        <v>19400</v>
      </c>
      <c r="O284" s="426">
        <f t="shared" si="32"/>
        <v>194000</v>
      </c>
      <c r="P284" s="426">
        <v>0</v>
      </c>
      <c r="Q284" s="426">
        <f t="shared" si="33"/>
        <v>194000</v>
      </c>
      <c r="R284" s="426">
        <f t="shared" si="34"/>
        <v>19400</v>
      </c>
      <c r="S284" s="437" t="s">
        <v>739</v>
      </c>
      <c r="T284" s="429" t="s">
        <v>887</v>
      </c>
      <c r="U284" s="444" t="s">
        <v>556</v>
      </c>
      <c r="V284" s="425" t="s">
        <v>555</v>
      </c>
      <c r="W284" s="482" t="s">
        <v>880</v>
      </c>
      <c r="X284" s="448" t="s">
        <v>624</v>
      </c>
      <c r="Y284" s="429" t="s">
        <v>532</v>
      </c>
      <c r="Z284" s="429" t="s">
        <v>888</v>
      </c>
      <c r="AA284" s="431" t="s">
        <v>60</v>
      </c>
      <c r="AC284" s="407"/>
    </row>
    <row r="285" spans="1:29" s="381" customFormat="1" ht="26.4" x14ac:dyDescent="0.25">
      <c r="A285" s="463"/>
      <c r="B285" s="980" t="str">
        <f>IFERROR(LOOKUP(2,1/ISNUMBER(SEARCH('[96]Kode Barang'!$I$2:$I$44,I285)),'[96]Kode Barang'!$B$2:$B$44),"")</f>
        <v/>
      </c>
      <c r="C285" s="980" t="str">
        <f>IFERROR(LOOKUP(2,1/ISNUMBER(SEARCH('[96]Kode Barang'!$I$2:$I$44,I285)),'[96]Kode Barang'!$C$2:$C$44),"")</f>
        <v/>
      </c>
      <c r="D285" s="980" t="str">
        <f>IFERROR(LOOKUP(2,1/ISNUMBER(SEARCH('[96]Kode Barang'!$I$2:$I$44,I285)),'[96]Kode Barang'!$D$2:$D$44),"")</f>
        <v/>
      </c>
      <c r="E285" s="980" t="str">
        <f>IFERROR(LOOKUP(2,1/ISNUMBER(SEARCH('[96]Kode Barang'!$I$2:$I$44,I285)),'[96]Kode Barang'!$E$2:$E$44),"")</f>
        <v/>
      </c>
      <c r="F285" s="980" t="str">
        <f>IFERROR(LOOKUP(2,1/ISNUMBER(SEARCH('[96]Kode Barang'!$I$2:$I$44,I285)),'[96]Kode Barang'!$F$2:$F$44),"")</f>
        <v/>
      </c>
      <c r="G285" s="980" t="str">
        <f>IFERROR(LOOKUP(2,1/ISNUMBER(SEARCH('[96]Kode Barang'!$I$2:$I$44,I285)),'[96]Kode Barang'!$G$2:$G$44),"")</f>
        <v/>
      </c>
      <c r="H285" s="980" t="str">
        <f>IFERROR(LOOKUP(2,1/ISNUMBER(SEARCH('[96]Kode Barang'!$I$2:$I$44,I285)),'[96]Kode Barang'!$H$2:$H$44),"")</f>
        <v/>
      </c>
      <c r="I285" s="1010" t="s">
        <v>813</v>
      </c>
      <c r="J285" s="545"/>
      <c r="K285" s="483"/>
      <c r="L285" s="546">
        <v>9</v>
      </c>
      <c r="M285" s="540" t="s">
        <v>525</v>
      </c>
      <c r="N285" s="547">
        <v>23200</v>
      </c>
      <c r="O285" s="426">
        <f t="shared" si="32"/>
        <v>208800</v>
      </c>
      <c r="P285" s="426">
        <v>0</v>
      </c>
      <c r="Q285" s="426">
        <f t="shared" si="33"/>
        <v>208800</v>
      </c>
      <c r="R285" s="426">
        <f t="shared" si="34"/>
        <v>23200</v>
      </c>
      <c r="S285" s="437" t="s">
        <v>739</v>
      </c>
      <c r="T285" s="429" t="s">
        <v>887</v>
      </c>
      <c r="U285" s="444" t="s">
        <v>556</v>
      </c>
      <c r="V285" s="425" t="s">
        <v>555</v>
      </c>
      <c r="W285" s="482" t="s">
        <v>880</v>
      </c>
      <c r="X285" s="448" t="s">
        <v>624</v>
      </c>
      <c r="Y285" s="429" t="s">
        <v>532</v>
      </c>
      <c r="Z285" s="429" t="s">
        <v>888</v>
      </c>
      <c r="AA285" s="431" t="s">
        <v>60</v>
      </c>
      <c r="AC285" s="407"/>
    </row>
    <row r="286" spans="1:29" s="381" customFormat="1" ht="26.4" x14ac:dyDescent="0.25">
      <c r="A286" s="463"/>
      <c r="B286" s="980">
        <f>IFERROR(LOOKUP(2,1/ISNUMBER(SEARCH('[96]Kode Barang'!$I$2:$I$44,I286)),'[96]Kode Barang'!$B$2:$B$44),"")</f>
        <v>1</v>
      </c>
      <c r="C286" s="980">
        <f>IFERROR(LOOKUP(2,1/ISNUMBER(SEARCH('[96]Kode Barang'!$I$2:$I$44,I286)),'[96]Kode Barang'!$C$2:$C$44),"")</f>
        <v>1</v>
      </c>
      <c r="D286" s="980">
        <f>IFERROR(LOOKUP(2,1/ISNUMBER(SEARCH('[96]Kode Barang'!$I$2:$I$44,I286)),'[96]Kode Barang'!$D$2:$D$44),"")</f>
        <v>7</v>
      </c>
      <c r="E286" s="980">
        <f>IFERROR(LOOKUP(2,1/ISNUMBER(SEARCH('[96]Kode Barang'!$I$2:$I$44,I286)),'[96]Kode Barang'!$E$2:$E$44),"")</f>
        <v>1</v>
      </c>
      <c r="F286" s="980">
        <f>IFERROR(LOOKUP(2,1/ISNUMBER(SEARCH('[96]Kode Barang'!$I$2:$I$44,I286)),'[96]Kode Barang'!$F$2:$F$44),"")</f>
        <v>3</v>
      </c>
      <c r="G286" s="980">
        <f>IFERROR(LOOKUP(2,1/ISNUMBER(SEARCH('[96]Kode Barang'!$I$2:$I$44,I286)),'[96]Kode Barang'!$G$2:$G$44),"")</f>
        <v>1</v>
      </c>
      <c r="H286" s="980">
        <f>IFERROR(LOOKUP(2,1/ISNUMBER(SEARCH('[96]Kode Barang'!$I$2:$I$44,I286)),'[96]Kode Barang'!$H$2:$H$44),"")</f>
        <v>8</v>
      </c>
      <c r="I286" s="1010" t="s">
        <v>74</v>
      </c>
      <c r="J286" s="545"/>
      <c r="K286" s="483"/>
      <c r="L286" s="546">
        <v>10</v>
      </c>
      <c r="M286" s="540" t="s">
        <v>525</v>
      </c>
      <c r="N286" s="547">
        <v>18900</v>
      </c>
      <c r="O286" s="426">
        <f t="shared" si="32"/>
        <v>189000</v>
      </c>
      <c r="P286" s="426">
        <v>0</v>
      </c>
      <c r="Q286" s="426">
        <f t="shared" si="33"/>
        <v>189000</v>
      </c>
      <c r="R286" s="426">
        <f t="shared" si="34"/>
        <v>18900</v>
      </c>
      <c r="S286" s="437" t="s">
        <v>739</v>
      </c>
      <c r="T286" s="429" t="s">
        <v>887</v>
      </c>
      <c r="U286" s="444" t="s">
        <v>556</v>
      </c>
      <c r="V286" s="425" t="s">
        <v>555</v>
      </c>
      <c r="W286" s="482" t="s">
        <v>880</v>
      </c>
      <c r="X286" s="448" t="s">
        <v>624</v>
      </c>
      <c r="Y286" s="429" t="s">
        <v>532</v>
      </c>
      <c r="Z286" s="429" t="s">
        <v>888</v>
      </c>
      <c r="AA286" s="431" t="s">
        <v>60</v>
      </c>
      <c r="AC286" s="407"/>
    </row>
    <row r="287" spans="1:29" s="381" customFormat="1" ht="26.4" x14ac:dyDescent="0.25">
      <c r="A287" s="463"/>
      <c r="B287" s="980">
        <f>IFERROR(LOOKUP(2,1/ISNUMBER(SEARCH('[96]Kode Barang'!$I$2:$I$44,I287)),'[96]Kode Barang'!$B$2:$B$44),"")</f>
        <v>1</v>
      </c>
      <c r="C287" s="980">
        <f>IFERROR(LOOKUP(2,1/ISNUMBER(SEARCH('[96]Kode Barang'!$I$2:$I$44,I287)),'[96]Kode Barang'!$C$2:$C$44),"")</f>
        <v>1</v>
      </c>
      <c r="D287" s="980">
        <f>IFERROR(LOOKUP(2,1/ISNUMBER(SEARCH('[96]Kode Barang'!$I$2:$I$44,I287)),'[96]Kode Barang'!$D$2:$D$44),"")</f>
        <v>7</v>
      </c>
      <c r="E287" s="980">
        <f>IFERROR(LOOKUP(2,1/ISNUMBER(SEARCH('[96]Kode Barang'!$I$2:$I$44,I287)),'[96]Kode Barang'!$E$2:$E$44),"")</f>
        <v>1</v>
      </c>
      <c r="F287" s="980">
        <f>IFERROR(LOOKUP(2,1/ISNUMBER(SEARCH('[96]Kode Barang'!$I$2:$I$44,I287)),'[96]Kode Barang'!$F$2:$F$44),"")</f>
        <v>3</v>
      </c>
      <c r="G287" s="980">
        <f>IFERROR(LOOKUP(2,1/ISNUMBER(SEARCH('[96]Kode Barang'!$I$2:$I$44,I287)),'[96]Kode Barang'!$G$2:$G$44),"")</f>
        <v>1</v>
      </c>
      <c r="H287" s="980">
        <f>IFERROR(LOOKUP(2,1/ISNUMBER(SEARCH('[96]Kode Barang'!$I$2:$I$44,I287)),'[96]Kode Barang'!$H$2:$H$44),"")</f>
        <v>6</v>
      </c>
      <c r="I287" s="1010" t="s">
        <v>884</v>
      </c>
      <c r="J287" s="545"/>
      <c r="K287" s="483"/>
      <c r="L287" s="546">
        <v>50</v>
      </c>
      <c r="M287" s="540" t="s">
        <v>525</v>
      </c>
      <c r="N287" s="547">
        <v>2400</v>
      </c>
      <c r="O287" s="426">
        <f t="shared" si="32"/>
        <v>120000</v>
      </c>
      <c r="P287" s="426">
        <v>0</v>
      </c>
      <c r="Q287" s="426">
        <f t="shared" si="33"/>
        <v>120000</v>
      </c>
      <c r="R287" s="426">
        <f t="shared" si="34"/>
        <v>2400</v>
      </c>
      <c r="S287" s="437" t="s">
        <v>739</v>
      </c>
      <c r="T287" s="429" t="s">
        <v>887</v>
      </c>
      <c r="U287" s="444" t="s">
        <v>556</v>
      </c>
      <c r="V287" s="425" t="s">
        <v>555</v>
      </c>
      <c r="W287" s="482" t="s">
        <v>880</v>
      </c>
      <c r="X287" s="448" t="s">
        <v>624</v>
      </c>
      <c r="Y287" s="429" t="s">
        <v>532</v>
      </c>
      <c r="Z287" s="429" t="s">
        <v>888</v>
      </c>
      <c r="AA287" s="431" t="s">
        <v>60</v>
      </c>
      <c r="AC287" s="407"/>
    </row>
    <row r="288" spans="1:29" s="381" customFormat="1" ht="26.4" x14ac:dyDescent="0.25">
      <c r="A288" s="463"/>
      <c r="B288" s="980">
        <f>IFERROR(LOOKUP(2,1/ISNUMBER(SEARCH('[96]Kode Barang'!$I$2:$I$44,I288)),'[96]Kode Barang'!$B$2:$B$44),"")</f>
        <v>1</v>
      </c>
      <c r="C288" s="980">
        <f>IFERROR(LOOKUP(2,1/ISNUMBER(SEARCH('[96]Kode Barang'!$I$2:$I$44,I288)),'[96]Kode Barang'!$C$2:$C$44),"")</f>
        <v>1</v>
      </c>
      <c r="D288" s="980">
        <f>IFERROR(LOOKUP(2,1/ISNUMBER(SEARCH('[96]Kode Barang'!$I$2:$I$44,I288)),'[96]Kode Barang'!$D$2:$D$44),"")</f>
        <v>7</v>
      </c>
      <c r="E288" s="980">
        <f>IFERROR(LOOKUP(2,1/ISNUMBER(SEARCH('[96]Kode Barang'!$I$2:$I$44,I288)),'[96]Kode Barang'!$E$2:$E$44),"")</f>
        <v>1</v>
      </c>
      <c r="F288" s="980">
        <f>IFERROR(LOOKUP(2,1/ISNUMBER(SEARCH('[96]Kode Barang'!$I$2:$I$44,I288)),'[96]Kode Barang'!$F$2:$F$44),"")</f>
        <v>3</v>
      </c>
      <c r="G288" s="980">
        <f>IFERROR(LOOKUP(2,1/ISNUMBER(SEARCH('[96]Kode Barang'!$I$2:$I$44,I288)),'[96]Kode Barang'!$G$2:$G$44),"")</f>
        <v>1</v>
      </c>
      <c r="H288" s="980">
        <f>IFERROR(LOOKUP(2,1/ISNUMBER(SEARCH('[96]Kode Barang'!$I$2:$I$44,I288)),'[96]Kode Barang'!$H$2:$H$44),"")</f>
        <v>1</v>
      </c>
      <c r="I288" s="1010" t="s">
        <v>885</v>
      </c>
      <c r="J288" s="545"/>
      <c r="K288" s="483"/>
      <c r="L288" s="546">
        <v>10</v>
      </c>
      <c r="M288" s="540" t="s">
        <v>525</v>
      </c>
      <c r="N288" s="547">
        <v>14900</v>
      </c>
      <c r="O288" s="426">
        <f t="shared" si="32"/>
        <v>149000</v>
      </c>
      <c r="P288" s="426">
        <v>0</v>
      </c>
      <c r="Q288" s="426">
        <f t="shared" si="33"/>
        <v>149000</v>
      </c>
      <c r="R288" s="426">
        <f t="shared" si="34"/>
        <v>14900</v>
      </c>
      <c r="S288" s="437" t="s">
        <v>739</v>
      </c>
      <c r="T288" s="429" t="s">
        <v>887</v>
      </c>
      <c r="U288" s="444" t="s">
        <v>556</v>
      </c>
      <c r="V288" s="425" t="s">
        <v>555</v>
      </c>
      <c r="W288" s="482" t="s">
        <v>880</v>
      </c>
      <c r="X288" s="448" t="s">
        <v>624</v>
      </c>
      <c r="Y288" s="429" t="s">
        <v>532</v>
      </c>
      <c r="Z288" s="429" t="s">
        <v>888</v>
      </c>
      <c r="AA288" s="431" t="s">
        <v>60</v>
      </c>
      <c r="AC288" s="407"/>
    </row>
    <row r="289" spans="1:29" s="381" customFormat="1" ht="26.4" x14ac:dyDescent="0.25">
      <c r="A289" s="463"/>
      <c r="B289" s="980">
        <f>IFERROR(LOOKUP(2,1/ISNUMBER(SEARCH('[96]Kode Barang'!$I$2:$I$44,I289)),'[96]Kode Barang'!$B$2:$B$44),"")</f>
        <v>1</v>
      </c>
      <c r="C289" s="980">
        <f>IFERROR(LOOKUP(2,1/ISNUMBER(SEARCH('[96]Kode Barang'!$I$2:$I$44,I289)),'[96]Kode Barang'!$C$2:$C$44),"")</f>
        <v>1</v>
      </c>
      <c r="D289" s="980">
        <f>IFERROR(LOOKUP(2,1/ISNUMBER(SEARCH('[96]Kode Barang'!$I$2:$I$44,I289)),'[96]Kode Barang'!$D$2:$D$44),"")</f>
        <v>7</v>
      </c>
      <c r="E289" s="980">
        <f>IFERROR(LOOKUP(2,1/ISNUMBER(SEARCH('[96]Kode Barang'!$I$2:$I$44,I289)),'[96]Kode Barang'!$E$2:$E$44),"")</f>
        <v>1</v>
      </c>
      <c r="F289" s="980">
        <f>IFERROR(LOOKUP(2,1/ISNUMBER(SEARCH('[96]Kode Barang'!$I$2:$I$44,I289)),'[96]Kode Barang'!$F$2:$F$44),"")</f>
        <v>3</v>
      </c>
      <c r="G289" s="980">
        <f>IFERROR(LOOKUP(2,1/ISNUMBER(SEARCH('[96]Kode Barang'!$I$2:$I$44,I289)),'[96]Kode Barang'!$G$2:$G$44),"")</f>
        <v>1</v>
      </c>
      <c r="H289" s="980">
        <f>IFERROR(LOOKUP(2,1/ISNUMBER(SEARCH('[96]Kode Barang'!$I$2:$I$44,I289)),'[96]Kode Barang'!$H$2:$H$44),"")</f>
        <v>6</v>
      </c>
      <c r="I289" s="1010" t="s">
        <v>886</v>
      </c>
      <c r="J289" s="545"/>
      <c r="K289" s="483"/>
      <c r="L289" s="546">
        <v>30</v>
      </c>
      <c r="M289" s="540" t="s">
        <v>525</v>
      </c>
      <c r="N289" s="547">
        <v>10400</v>
      </c>
      <c r="O289" s="426">
        <f t="shared" si="32"/>
        <v>312000</v>
      </c>
      <c r="P289" s="426">
        <v>0</v>
      </c>
      <c r="Q289" s="426">
        <f t="shared" si="33"/>
        <v>312000</v>
      </c>
      <c r="R289" s="426">
        <f t="shared" si="34"/>
        <v>10400</v>
      </c>
      <c r="S289" s="437" t="s">
        <v>739</v>
      </c>
      <c r="T289" s="429" t="s">
        <v>887</v>
      </c>
      <c r="U289" s="444" t="s">
        <v>556</v>
      </c>
      <c r="V289" s="425" t="s">
        <v>555</v>
      </c>
      <c r="W289" s="482" t="s">
        <v>880</v>
      </c>
      <c r="X289" s="448" t="s">
        <v>624</v>
      </c>
      <c r="Y289" s="429" t="s">
        <v>532</v>
      </c>
      <c r="Z289" s="429" t="s">
        <v>888</v>
      </c>
      <c r="AA289" s="431" t="s">
        <v>60</v>
      </c>
      <c r="AC289" s="407"/>
    </row>
    <row r="290" spans="1:29" s="381" customFormat="1" ht="39.6" x14ac:dyDescent="0.25">
      <c r="A290" s="463"/>
      <c r="B290" s="980">
        <f>IFERROR(LOOKUP(2,1/ISNUMBER(SEARCH('[96]Kode Barang'!$I$2:$I$44,I290)),'[96]Kode Barang'!$B$2:$B$44),"")</f>
        <v>1</v>
      </c>
      <c r="C290" s="980">
        <f>IFERROR(LOOKUP(2,1/ISNUMBER(SEARCH('[96]Kode Barang'!$I$2:$I$44,I290)),'[96]Kode Barang'!$C$2:$C$44),"")</f>
        <v>1</v>
      </c>
      <c r="D290" s="980">
        <f>IFERROR(LOOKUP(2,1/ISNUMBER(SEARCH('[96]Kode Barang'!$I$2:$I$44,I290)),'[96]Kode Barang'!$D$2:$D$44),"")</f>
        <v>7</v>
      </c>
      <c r="E290" s="980">
        <f>IFERROR(LOOKUP(2,1/ISNUMBER(SEARCH('[96]Kode Barang'!$I$2:$I$44,I290)),'[96]Kode Barang'!$E$2:$E$44),"")</f>
        <v>1</v>
      </c>
      <c r="F290" s="980">
        <f>IFERROR(LOOKUP(2,1/ISNUMBER(SEARCH('[96]Kode Barang'!$I$2:$I$44,I290)),'[96]Kode Barang'!$F$2:$F$44),"")</f>
        <v>3</v>
      </c>
      <c r="G290" s="980">
        <f>IFERROR(LOOKUP(2,1/ISNUMBER(SEARCH('[96]Kode Barang'!$I$2:$I$44,I290)),'[96]Kode Barang'!$G$2:$G$44),"")</f>
        <v>1</v>
      </c>
      <c r="H290" s="980">
        <f>IFERROR(LOOKUP(2,1/ISNUMBER(SEARCH('[96]Kode Barang'!$I$2:$I$44,I290)),'[96]Kode Barang'!$H$2:$H$44),"")</f>
        <v>11</v>
      </c>
      <c r="I290" s="1010" t="s">
        <v>902</v>
      </c>
      <c r="J290" s="545"/>
      <c r="K290" s="483"/>
      <c r="L290" s="546">
        <v>15</v>
      </c>
      <c r="M290" s="540" t="s">
        <v>531</v>
      </c>
      <c r="N290" s="547">
        <v>13600</v>
      </c>
      <c r="O290" s="426">
        <f t="shared" si="32"/>
        <v>204000</v>
      </c>
      <c r="P290" s="426">
        <v>0</v>
      </c>
      <c r="Q290" s="426">
        <f t="shared" si="33"/>
        <v>204000</v>
      </c>
      <c r="R290" s="426">
        <f t="shared" si="34"/>
        <v>13600</v>
      </c>
      <c r="S290" s="437" t="s">
        <v>572</v>
      </c>
      <c r="T290" s="429" t="s">
        <v>905</v>
      </c>
      <c r="U290" s="444" t="s">
        <v>556</v>
      </c>
      <c r="V290" s="425" t="s">
        <v>555</v>
      </c>
      <c r="W290" s="482" t="s">
        <v>880</v>
      </c>
      <c r="X290" s="448" t="s">
        <v>624</v>
      </c>
      <c r="Y290" s="429" t="s">
        <v>532</v>
      </c>
      <c r="Z290" s="429" t="s">
        <v>907</v>
      </c>
      <c r="AA290" s="431" t="s">
        <v>60</v>
      </c>
      <c r="AC290" s="407"/>
    </row>
    <row r="291" spans="1:29" s="381" customFormat="1" ht="39.6" x14ac:dyDescent="0.25">
      <c r="A291" s="463"/>
      <c r="B291" s="980">
        <f>IFERROR(LOOKUP(2,1/ISNUMBER(SEARCH('[96]Kode Barang'!$I$2:$I$44,I291)),'[96]Kode Barang'!$B$2:$B$44),"")</f>
        <v>1</v>
      </c>
      <c r="C291" s="980">
        <f>IFERROR(LOOKUP(2,1/ISNUMBER(SEARCH('[96]Kode Barang'!$I$2:$I$44,I291)),'[96]Kode Barang'!$C$2:$C$44),"")</f>
        <v>1</v>
      </c>
      <c r="D291" s="980">
        <f>IFERROR(LOOKUP(2,1/ISNUMBER(SEARCH('[96]Kode Barang'!$I$2:$I$44,I291)),'[96]Kode Barang'!$D$2:$D$44),"")</f>
        <v>7</v>
      </c>
      <c r="E291" s="980">
        <f>IFERROR(LOOKUP(2,1/ISNUMBER(SEARCH('[96]Kode Barang'!$I$2:$I$44,I291)),'[96]Kode Barang'!$E$2:$E$44),"")</f>
        <v>1</v>
      </c>
      <c r="F291" s="980">
        <f>IFERROR(LOOKUP(2,1/ISNUMBER(SEARCH('[96]Kode Barang'!$I$2:$I$44,I291)),'[96]Kode Barang'!$F$2:$F$44),"")</f>
        <v>3</v>
      </c>
      <c r="G291" s="980">
        <f>IFERROR(LOOKUP(2,1/ISNUMBER(SEARCH('[96]Kode Barang'!$I$2:$I$44,I291)),'[96]Kode Barang'!$G$2:$G$44),"")</f>
        <v>1</v>
      </c>
      <c r="H291" s="980">
        <f>IFERROR(LOOKUP(2,1/ISNUMBER(SEARCH('[96]Kode Barang'!$I$2:$I$44,I291)),'[96]Kode Barang'!$H$2:$H$44),"")</f>
        <v>3</v>
      </c>
      <c r="I291" s="1010" t="s">
        <v>702</v>
      </c>
      <c r="J291" s="545"/>
      <c r="K291" s="483"/>
      <c r="L291" s="546">
        <v>13</v>
      </c>
      <c r="M291" s="540" t="s">
        <v>525</v>
      </c>
      <c r="N291" s="547">
        <v>26800</v>
      </c>
      <c r="O291" s="426">
        <f t="shared" si="32"/>
        <v>348400</v>
      </c>
      <c r="P291" s="426">
        <v>0</v>
      </c>
      <c r="Q291" s="426">
        <f t="shared" si="33"/>
        <v>348400</v>
      </c>
      <c r="R291" s="426">
        <f t="shared" si="34"/>
        <v>26800</v>
      </c>
      <c r="S291" s="437" t="s">
        <v>572</v>
      </c>
      <c r="T291" s="429" t="s">
        <v>905</v>
      </c>
      <c r="U291" s="444" t="s">
        <v>556</v>
      </c>
      <c r="V291" s="425" t="s">
        <v>555</v>
      </c>
      <c r="W291" s="482" t="s">
        <v>880</v>
      </c>
      <c r="X291" s="448" t="s">
        <v>624</v>
      </c>
      <c r="Y291" s="429" t="s">
        <v>532</v>
      </c>
      <c r="Z291" s="429" t="s">
        <v>907</v>
      </c>
      <c r="AA291" s="431" t="s">
        <v>60</v>
      </c>
      <c r="AC291" s="407"/>
    </row>
    <row r="292" spans="1:29" s="381" customFormat="1" ht="39.6" x14ac:dyDescent="0.25">
      <c r="A292" s="463"/>
      <c r="B292" s="980">
        <f>IFERROR(LOOKUP(2,1/ISNUMBER(SEARCH('[96]Kode Barang'!$I$2:$I$44,I292)),'[96]Kode Barang'!$B$2:$B$44),"")</f>
        <v>1</v>
      </c>
      <c r="C292" s="980">
        <f>IFERROR(LOOKUP(2,1/ISNUMBER(SEARCH('[96]Kode Barang'!$I$2:$I$44,I292)),'[96]Kode Barang'!$C$2:$C$44),"")</f>
        <v>1</v>
      </c>
      <c r="D292" s="980">
        <f>IFERROR(LOOKUP(2,1/ISNUMBER(SEARCH('[96]Kode Barang'!$I$2:$I$44,I292)),'[96]Kode Barang'!$D$2:$D$44),"")</f>
        <v>7</v>
      </c>
      <c r="E292" s="980">
        <f>IFERROR(LOOKUP(2,1/ISNUMBER(SEARCH('[96]Kode Barang'!$I$2:$I$44,I292)),'[96]Kode Barang'!$E$2:$E$44),"")</f>
        <v>1</v>
      </c>
      <c r="F292" s="980">
        <f>IFERROR(LOOKUP(2,1/ISNUMBER(SEARCH('[96]Kode Barang'!$I$2:$I$44,I292)),'[96]Kode Barang'!$F$2:$F$44),"")</f>
        <v>3</v>
      </c>
      <c r="G292" s="980">
        <f>IFERROR(LOOKUP(2,1/ISNUMBER(SEARCH('[96]Kode Barang'!$I$2:$I$44,I292)),'[96]Kode Barang'!$G$2:$G$44),"")</f>
        <v>1</v>
      </c>
      <c r="H292" s="980">
        <f>IFERROR(LOOKUP(2,1/ISNUMBER(SEARCH('[96]Kode Barang'!$I$2:$I$44,I292)),'[96]Kode Barang'!$H$2:$H$44),"")</f>
        <v>3</v>
      </c>
      <c r="I292" s="1010" t="s">
        <v>903</v>
      </c>
      <c r="J292" s="545"/>
      <c r="K292" s="483"/>
      <c r="L292" s="546">
        <v>15</v>
      </c>
      <c r="M292" s="540" t="s">
        <v>524</v>
      </c>
      <c r="N292" s="547">
        <v>40200</v>
      </c>
      <c r="O292" s="426">
        <f t="shared" si="32"/>
        <v>603000</v>
      </c>
      <c r="P292" s="426">
        <v>0</v>
      </c>
      <c r="Q292" s="426">
        <f t="shared" si="33"/>
        <v>603000</v>
      </c>
      <c r="R292" s="426">
        <f t="shared" si="34"/>
        <v>40200</v>
      </c>
      <c r="S292" s="437" t="s">
        <v>572</v>
      </c>
      <c r="T292" s="429" t="s">
        <v>905</v>
      </c>
      <c r="U292" s="444" t="s">
        <v>556</v>
      </c>
      <c r="V292" s="425" t="s">
        <v>555</v>
      </c>
      <c r="W292" s="482" t="s">
        <v>880</v>
      </c>
      <c r="X292" s="448" t="s">
        <v>624</v>
      </c>
      <c r="Y292" s="429" t="s">
        <v>532</v>
      </c>
      <c r="Z292" s="429" t="s">
        <v>907</v>
      </c>
      <c r="AA292" s="431" t="s">
        <v>60</v>
      </c>
      <c r="AC292" s="407"/>
    </row>
    <row r="293" spans="1:29" s="381" customFormat="1" ht="39.6" x14ac:dyDescent="0.25">
      <c r="A293" s="463"/>
      <c r="B293" s="980">
        <f>IFERROR(LOOKUP(2,1/ISNUMBER(SEARCH('[96]Kode Barang'!$I$2:$I$44,I293)),'[96]Kode Barang'!$B$2:$B$44),"")</f>
        <v>1</v>
      </c>
      <c r="C293" s="980">
        <f>IFERROR(LOOKUP(2,1/ISNUMBER(SEARCH('[96]Kode Barang'!$I$2:$I$44,I293)),'[96]Kode Barang'!$C$2:$C$44),"")</f>
        <v>1</v>
      </c>
      <c r="D293" s="980">
        <f>IFERROR(LOOKUP(2,1/ISNUMBER(SEARCH('[96]Kode Barang'!$I$2:$I$44,I293)),'[96]Kode Barang'!$D$2:$D$44),"")</f>
        <v>7</v>
      </c>
      <c r="E293" s="980">
        <f>IFERROR(LOOKUP(2,1/ISNUMBER(SEARCH('[96]Kode Barang'!$I$2:$I$44,I293)),'[96]Kode Barang'!$E$2:$E$44),"")</f>
        <v>1</v>
      </c>
      <c r="F293" s="980">
        <f>IFERROR(LOOKUP(2,1/ISNUMBER(SEARCH('[96]Kode Barang'!$I$2:$I$44,I293)),'[96]Kode Barang'!$F$2:$F$44),"")</f>
        <v>3</v>
      </c>
      <c r="G293" s="980">
        <f>IFERROR(LOOKUP(2,1/ISNUMBER(SEARCH('[96]Kode Barang'!$I$2:$I$44,I293)),'[96]Kode Barang'!$G$2:$G$44),"")</f>
        <v>1</v>
      </c>
      <c r="H293" s="980">
        <f>IFERROR(LOOKUP(2,1/ISNUMBER(SEARCH('[96]Kode Barang'!$I$2:$I$44,I293)),'[96]Kode Barang'!$H$2:$H$44),"")</f>
        <v>6</v>
      </c>
      <c r="I293" s="1010" t="s">
        <v>884</v>
      </c>
      <c r="J293" s="545"/>
      <c r="K293" s="483"/>
      <c r="L293" s="546">
        <v>32</v>
      </c>
      <c r="M293" s="540" t="s">
        <v>525</v>
      </c>
      <c r="N293" s="547">
        <v>2400</v>
      </c>
      <c r="O293" s="426">
        <f t="shared" si="32"/>
        <v>76800</v>
      </c>
      <c r="P293" s="426">
        <v>0</v>
      </c>
      <c r="Q293" s="426">
        <f t="shared" si="33"/>
        <v>76800</v>
      </c>
      <c r="R293" s="426">
        <f t="shared" si="34"/>
        <v>2400</v>
      </c>
      <c r="S293" s="437" t="s">
        <v>572</v>
      </c>
      <c r="T293" s="429" t="s">
        <v>905</v>
      </c>
      <c r="U293" s="444" t="s">
        <v>556</v>
      </c>
      <c r="V293" s="425" t="s">
        <v>555</v>
      </c>
      <c r="W293" s="482" t="s">
        <v>880</v>
      </c>
      <c r="X293" s="448" t="s">
        <v>624</v>
      </c>
      <c r="Y293" s="429" t="s">
        <v>532</v>
      </c>
      <c r="Z293" s="429" t="s">
        <v>907</v>
      </c>
      <c r="AA293" s="431" t="s">
        <v>60</v>
      </c>
      <c r="AC293" s="407"/>
    </row>
    <row r="294" spans="1:29" s="381" customFormat="1" ht="39.6" x14ac:dyDescent="0.25">
      <c r="A294" s="463"/>
      <c r="B294" s="980">
        <f>IFERROR(LOOKUP(2,1/ISNUMBER(SEARCH('[96]Kode Barang'!$I$2:$I$44,I294)),'[96]Kode Barang'!$B$2:$B$44),"")</f>
        <v>1</v>
      </c>
      <c r="C294" s="980">
        <f>IFERROR(LOOKUP(2,1/ISNUMBER(SEARCH('[96]Kode Barang'!$I$2:$I$44,I294)),'[96]Kode Barang'!$C$2:$C$44),"")</f>
        <v>1</v>
      </c>
      <c r="D294" s="980">
        <f>IFERROR(LOOKUP(2,1/ISNUMBER(SEARCH('[96]Kode Barang'!$I$2:$I$44,I294)),'[96]Kode Barang'!$D$2:$D$44),"")</f>
        <v>7</v>
      </c>
      <c r="E294" s="980">
        <f>IFERROR(LOOKUP(2,1/ISNUMBER(SEARCH('[96]Kode Barang'!$I$2:$I$44,I294)),'[96]Kode Barang'!$E$2:$E$44),"")</f>
        <v>1</v>
      </c>
      <c r="F294" s="980">
        <f>IFERROR(LOOKUP(2,1/ISNUMBER(SEARCH('[96]Kode Barang'!$I$2:$I$44,I294)),'[96]Kode Barang'!$F$2:$F$44),"")</f>
        <v>3</v>
      </c>
      <c r="G294" s="980">
        <f>IFERROR(LOOKUP(2,1/ISNUMBER(SEARCH('[96]Kode Barang'!$I$2:$I$44,I294)),'[96]Kode Barang'!$G$2:$G$44),"")</f>
        <v>1</v>
      </c>
      <c r="H294" s="980">
        <f>IFERROR(LOOKUP(2,1/ISNUMBER(SEARCH('[96]Kode Barang'!$I$2:$I$44,I294)),'[96]Kode Barang'!$H$2:$H$44),"")</f>
        <v>6</v>
      </c>
      <c r="I294" s="1010" t="s">
        <v>889</v>
      </c>
      <c r="J294" s="545"/>
      <c r="K294" s="483"/>
      <c r="L294" s="546">
        <v>31</v>
      </c>
      <c r="M294" s="540" t="s">
        <v>525</v>
      </c>
      <c r="N294" s="547">
        <v>4400</v>
      </c>
      <c r="O294" s="426">
        <f t="shared" si="32"/>
        <v>136400</v>
      </c>
      <c r="P294" s="426">
        <v>0</v>
      </c>
      <c r="Q294" s="426">
        <f t="shared" si="33"/>
        <v>136400</v>
      </c>
      <c r="R294" s="426">
        <f t="shared" si="34"/>
        <v>4400</v>
      </c>
      <c r="S294" s="437" t="s">
        <v>572</v>
      </c>
      <c r="T294" s="429" t="s">
        <v>905</v>
      </c>
      <c r="U294" s="444" t="s">
        <v>556</v>
      </c>
      <c r="V294" s="425" t="s">
        <v>555</v>
      </c>
      <c r="W294" s="482" t="s">
        <v>880</v>
      </c>
      <c r="X294" s="448" t="s">
        <v>624</v>
      </c>
      <c r="Y294" s="429" t="s">
        <v>532</v>
      </c>
      <c r="Z294" s="429" t="s">
        <v>907</v>
      </c>
      <c r="AA294" s="431" t="s">
        <v>60</v>
      </c>
      <c r="AC294" s="407"/>
    </row>
    <row r="295" spans="1:29" s="381" customFormat="1" ht="39.6" x14ac:dyDescent="0.25">
      <c r="A295" s="463"/>
      <c r="B295" s="980">
        <f>IFERROR(LOOKUP(2,1/ISNUMBER(SEARCH('[96]Kode Barang'!$I$2:$I$44,I295)),'[96]Kode Barang'!$B$2:$B$44),"")</f>
        <v>1</v>
      </c>
      <c r="C295" s="980">
        <f>IFERROR(LOOKUP(2,1/ISNUMBER(SEARCH('[96]Kode Barang'!$I$2:$I$44,I295)),'[96]Kode Barang'!$C$2:$C$44),"")</f>
        <v>1</v>
      </c>
      <c r="D295" s="980">
        <f>IFERROR(LOOKUP(2,1/ISNUMBER(SEARCH('[96]Kode Barang'!$I$2:$I$44,I295)),'[96]Kode Barang'!$D$2:$D$44),"")</f>
        <v>7</v>
      </c>
      <c r="E295" s="980">
        <f>IFERROR(LOOKUP(2,1/ISNUMBER(SEARCH('[96]Kode Barang'!$I$2:$I$44,I295)),'[96]Kode Barang'!$E$2:$E$44),"")</f>
        <v>1</v>
      </c>
      <c r="F295" s="980">
        <f>IFERROR(LOOKUP(2,1/ISNUMBER(SEARCH('[96]Kode Barang'!$I$2:$I$44,I295)),'[96]Kode Barang'!$F$2:$F$44),"")</f>
        <v>3</v>
      </c>
      <c r="G295" s="980">
        <f>IFERROR(LOOKUP(2,1/ISNUMBER(SEARCH('[96]Kode Barang'!$I$2:$I$44,I295)),'[96]Kode Barang'!$G$2:$G$44),"")</f>
        <v>1</v>
      </c>
      <c r="H295" s="980">
        <f>IFERROR(LOOKUP(2,1/ISNUMBER(SEARCH('[96]Kode Barang'!$I$2:$I$44,I295)),'[96]Kode Barang'!$H$2:$H$44),"")</f>
        <v>10</v>
      </c>
      <c r="I295" s="1010" t="s">
        <v>746</v>
      </c>
      <c r="J295" s="545"/>
      <c r="K295" s="483"/>
      <c r="L295" s="546">
        <v>15</v>
      </c>
      <c r="M295" s="540" t="s">
        <v>525</v>
      </c>
      <c r="N295" s="547">
        <v>20100</v>
      </c>
      <c r="O295" s="426">
        <f t="shared" si="32"/>
        <v>301500</v>
      </c>
      <c r="P295" s="426">
        <v>0</v>
      </c>
      <c r="Q295" s="426">
        <f t="shared" si="33"/>
        <v>301500</v>
      </c>
      <c r="R295" s="426">
        <f t="shared" si="34"/>
        <v>20100</v>
      </c>
      <c r="S295" s="437" t="s">
        <v>572</v>
      </c>
      <c r="T295" s="429" t="s">
        <v>905</v>
      </c>
      <c r="U295" s="444" t="s">
        <v>556</v>
      </c>
      <c r="V295" s="425" t="s">
        <v>555</v>
      </c>
      <c r="W295" s="482" t="s">
        <v>880</v>
      </c>
      <c r="X295" s="448" t="s">
        <v>624</v>
      </c>
      <c r="Y295" s="429" t="s">
        <v>532</v>
      </c>
      <c r="Z295" s="429" t="s">
        <v>907</v>
      </c>
      <c r="AA295" s="431" t="s">
        <v>60</v>
      </c>
      <c r="AC295" s="407"/>
    </row>
    <row r="296" spans="1:29" s="381" customFormat="1" ht="39.6" x14ac:dyDescent="0.25">
      <c r="A296" s="463"/>
      <c r="B296" s="980">
        <f>IFERROR(LOOKUP(2,1/ISNUMBER(SEARCH('[96]Kode Barang'!$I$2:$I$44,I296)),'[96]Kode Barang'!$B$2:$B$44),"")</f>
        <v>1</v>
      </c>
      <c r="C296" s="980">
        <f>IFERROR(LOOKUP(2,1/ISNUMBER(SEARCH('[96]Kode Barang'!$I$2:$I$44,I296)),'[96]Kode Barang'!$C$2:$C$44),"")</f>
        <v>1</v>
      </c>
      <c r="D296" s="980">
        <f>IFERROR(LOOKUP(2,1/ISNUMBER(SEARCH('[96]Kode Barang'!$I$2:$I$44,I296)),'[96]Kode Barang'!$D$2:$D$44),"")</f>
        <v>7</v>
      </c>
      <c r="E296" s="980">
        <f>IFERROR(LOOKUP(2,1/ISNUMBER(SEARCH('[96]Kode Barang'!$I$2:$I$44,I296)),'[96]Kode Barang'!$E$2:$E$44),"")</f>
        <v>1</v>
      </c>
      <c r="F296" s="980">
        <f>IFERROR(LOOKUP(2,1/ISNUMBER(SEARCH('[96]Kode Barang'!$I$2:$I$44,I296)),'[96]Kode Barang'!$F$2:$F$44),"")</f>
        <v>3</v>
      </c>
      <c r="G296" s="980">
        <f>IFERROR(LOOKUP(2,1/ISNUMBER(SEARCH('[96]Kode Barang'!$I$2:$I$44,I296)),'[96]Kode Barang'!$G$2:$G$44),"")</f>
        <v>1</v>
      </c>
      <c r="H296" s="980">
        <f>IFERROR(LOOKUP(2,1/ISNUMBER(SEARCH('[96]Kode Barang'!$I$2:$I$44,I296)),'[96]Kode Barang'!$H$2:$H$44),"")</f>
        <v>10</v>
      </c>
      <c r="I296" s="1010" t="s">
        <v>904</v>
      </c>
      <c r="J296" s="545"/>
      <c r="K296" s="483"/>
      <c r="L296" s="546">
        <v>15</v>
      </c>
      <c r="M296" s="540" t="s">
        <v>525</v>
      </c>
      <c r="N296" s="547">
        <v>21700</v>
      </c>
      <c r="O296" s="426">
        <f t="shared" si="32"/>
        <v>325500</v>
      </c>
      <c r="P296" s="426">
        <v>0</v>
      </c>
      <c r="Q296" s="426">
        <f t="shared" si="33"/>
        <v>325500</v>
      </c>
      <c r="R296" s="426">
        <f t="shared" si="34"/>
        <v>21700</v>
      </c>
      <c r="S296" s="437" t="s">
        <v>572</v>
      </c>
      <c r="T296" s="429" t="s">
        <v>905</v>
      </c>
      <c r="U296" s="444" t="s">
        <v>556</v>
      </c>
      <c r="V296" s="425" t="s">
        <v>555</v>
      </c>
      <c r="W296" s="482" t="s">
        <v>880</v>
      </c>
      <c r="X296" s="448" t="s">
        <v>624</v>
      </c>
      <c r="Y296" s="429" t="s">
        <v>532</v>
      </c>
      <c r="Z296" s="429" t="s">
        <v>907</v>
      </c>
      <c r="AA296" s="431" t="s">
        <v>60</v>
      </c>
      <c r="AC296" s="407"/>
    </row>
    <row r="297" spans="1:29" s="381" customFormat="1" ht="66" x14ac:dyDescent="0.25">
      <c r="A297" s="463"/>
      <c r="B297" s="980">
        <f>IFERROR(LOOKUP(2,1/ISNUMBER(SEARCH('[96]Kode Barang'!$I$2:$I$44,I297)),'[96]Kode Barang'!$B$2:$B$44),"")</f>
        <v>1</v>
      </c>
      <c r="C297" s="980">
        <f>IFERROR(LOOKUP(2,1/ISNUMBER(SEARCH('[96]Kode Barang'!$I$2:$I$44,I297)),'[96]Kode Barang'!$C$2:$C$44),"")</f>
        <v>1</v>
      </c>
      <c r="D297" s="980">
        <f>IFERROR(LOOKUP(2,1/ISNUMBER(SEARCH('[96]Kode Barang'!$I$2:$I$44,I297)),'[96]Kode Barang'!$D$2:$D$44),"")</f>
        <v>7</v>
      </c>
      <c r="E297" s="980">
        <f>IFERROR(LOOKUP(2,1/ISNUMBER(SEARCH('[96]Kode Barang'!$I$2:$I$44,I297)),'[96]Kode Barang'!$E$2:$E$44),"")</f>
        <v>1</v>
      </c>
      <c r="F297" s="980">
        <f>IFERROR(LOOKUP(2,1/ISNUMBER(SEARCH('[96]Kode Barang'!$I$2:$I$44,I297)),'[96]Kode Barang'!$F$2:$F$44),"")</f>
        <v>3</v>
      </c>
      <c r="G297" s="980">
        <f>IFERROR(LOOKUP(2,1/ISNUMBER(SEARCH('[96]Kode Barang'!$I$2:$I$44,I297)),'[96]Kode Barang'!$G$2:$G$44),"")</f>
        <v>1</v>
      </c>
      <c r="H297" s="980">
        <f>IFERROR(LOOKUP(2,1/ISNUMBER(SEARCH('[96]Kode Barang'!$I$2:$I$44,I297)),'[96]Kode Barang'!$H$2:$H$44),"")</f>
        <v>11</v>
      </c>
      <c r="I297" s="1011" t="s">
        <v>922</v>
      </c>
      <c r="J297" s="545"/>
      <c r="K297" s="483"/>
      <c r="L297" s="546">
        <v>1</v>
      </c>
      <c r="M297" s="540" t="s">
        <v>933</v>
      </c>
      <c r="N297" s="547">
        <v>41300</v>
      </c>
      <c r="O297" s="426">
        <f t="shared" si="32"/>
        <v>41300</v>
      </c>
      <c r="P297" s="426">
        <v>0</v>
      </c>
      <c r="Q297" s="426">
        <f t="shared" si="33"/>
        <v>41300</v>
      </c>
      <c r="R297" s="426">
        <f t="shared" si="34"/>
        <v>41300</v>
      </c>
      <c r="S297" s="427" t="s">
        <v>709</v>
      </c>
      <c r="T297" s="470" t="s">
        <v>1090</v>
      </c>
      <c r="U297" s="444" t="s">
        <v>556</v>
      </c>
      <c r="V297" s="425" t="s">
        <v>555</v>
      </c>
      <c r="W297" s="482" t="s">
        <v>1089</v>
      </c>
      <c r="X297" s="448" t="s">
        <v>624</v>
      </c>
      <c r="Y297" s="429" t="s">
        <v>929</v>
      </c>
      <c r="Z297" s="429" t="s">
        <v>1091</v>
      </c>
      <c r="AA297" s="431" t="s">
        <v>923</v>
      </c>
      <c r="AC297" s="407"/>
    </row>
    <row r="298" spans="1:29" s="381" customFormat="1" ht="66" x14ac:dyDescent="0.25">
      <c r="A298" s="463"/>
      <c r="B298" s="980">
        <f>IFERROR(LOOKUP(2,1/ISNUMBER(SEARCH('[96]Kode Barang'!$I$2:$I$44,I298)),'[96]Kode Barang'!$B$2:$B$44),"")</f>
        <v>1</v>
      </c>
      <c r="C298" s="980">
        <f>IFERROR(LOOKUP(2,1/ISNUMBER(SEARCH('[96]Kode Barang'!$I$2:$I$44,I298)),'[96]Kode Barang'!$C$2:$C$44),"")</f>
        <v>1</v>
      </c>
      <c r="D298" s="980">
        <f>IFERROR(LOOKUP(2,1/ISNUMBER(SEARCH('[96]Kode Barang'!$I$2:$I$44,I298)),'[96]Kode Barang'!$D$2:$D$44),"")</f>
        <v>7</v>
      </c>
      <c r="E298" s="980">
        <f>IFERROR(LOOKUP(2,1/ISNUMBER(SEARCH('[96]Kode Barang'!$I$2:$I$44,I298)),'[96]Kode Barang'!$E$2:$E$44),"")</f>
        <v>1</v>
      </c>
      <c r="F298" s="980">
        <f>IFERROR(LOOKUP(2,1/ISNUMBER(SEARCH('[96]Kode Barang'!$I$2:$I$44,I298)),'[96]Kode Barang'!$F$2:$F$44),"")</f>
        <v>3</v>
      </c>
      <c r="G298" s="980">
        <f>IFERROR(LOOKUP(2,1/ISNUMBER(SEARCH('[96]Kode Barang'!$I$2:$I$44,I298)),'[96]Kode Barang'!$G$2:$G$44),"")</f>
        <v>1</v>
      </c>
      <c r="H298" s="980">
        <f>IFERROR(LOOKUP(2,1/ISNUMBER(SEARCH('[96]Kode Barang'!$I$2:$I$44,I298)),'[96]Kode Barang'!$H$2:$H$44),"")</f>
        <v>6</v>
      </c>
      <c r="I298" s="1011" t="s">
        <v>3</v>
      </c>
      <c r="J298" s="545"/>
      <c r="K298" s="483"/>
      <c r="L298" s="546">
        <v>5</v>
      </c>
      <c r="M298" s="540" t="s">
        <v>18</v>
      </c>
      <c r="N298" s="547">
        <v>6000</v>
      </c>
      <c r="O298" s="426">
        <f t="shared" si="32"/>
        <v>30000</v>
      </c>
      <c r="P298" s="426">
        <v>0</v>
      </c>
      <c r="Q298" s="426">
        <f t="shared" si="33"/>
        <v>30000</v>
      </c>
      <c r="R298" s="426">
        <f t="shared" si="34"/>
        <v>6000</v>
      </c>
      <c r="S298" s="427" t="s">
        <v>709</v>
      </c>
      <c r="T298" s="470" t="s">
        <v>1090</v>
      </c>
      <c r="U298" s="444" t="s">
        <v>556</v>
      </c>
      <c r="V298" s="425" t="s">
        <v>555</v>
      </c>
      <c r="W298" s="482" t="s">
        <v>1089</v>
      </c>
      <c r="X298" s="448" t="s">
        <v>624</v>
      </c>
      <c r="Y298" s="429" t="s">
        <v>929</v>
      </c>
      <c r="Z298" s="429" t="s">
        <v>1091</v>
      </c>
      <c r="AA298" s="431" t="s">
        <v>923</v>
      </c>
      <c r="AC298" s="407"/>
    </row>
    <row r="299" spans="1:29" s="381" customFormat="1" ht="66" x14ac:dyDescent="0.25">
      <c r="A299" s="463"/>
      <c r="B299" s="980">
        <f>IFERROR(LOOKUP(2,1/ISNUMBER(SEARCH('[96]Kode Barang'!$I$2:$I$44,I299)),'[96]Kode Barang'!$B$2:$B$44),"")</f>
        <v>1</v>
      </c>
      <c r="C299" s="980">
        <f>IFERROR(LOOKUP(2,1/ISNUMBER(SEARCH('[96]Kode Barang'!$I$2:$I$44,I299)),'[96]Kode Barang'!$C$2:$C$44),"")</f>
        <v>1</v>
      </c>
      <c r="D299" s="980">
        <f>IFERROR(LOOKUP(2,1/ISNUMBER(SEARCH('[96]Kode Barang'!$I$2:$I$44,I299)),'[96]Kode Barang'!$D$2:$D$44),"")</f>
        <v>7</v>
      </c>
      <c r="E299" s="980">
        <f>IFERROR(LOOKUP(2,1/ISNUMBER(SEARCH('[96]Kode Barang'!$I$2:$I$44,I299)),'[96]Kode Barang'!$E$2:$E$44),"")</f>
        <v>1</v>
      </c>
      <c r="F299" s="980">
        <f>IFERROR(LOOKUP(2,1/ISNUMBER(SEARCH('[96]Kode Barang'!$I$2:$I$44,I299)),'[96]Kode Barang'!$F$2:$F$44),"")</f>
        <v>3</v>
      </c>
      <c r="G299" s="980">
        <f>IFERROR(LOOKUP(2,1/ISNUMBER(SEARCH('[96]Kode Barang'!$I$2:$I$44,I299)),'[96]Kode Barang'!$G$2:$G$44),"")</f>
        <v>1</v>
      </c>
      <c r="H299" s="980">
        <f>IFERROR(LOOKUP(2,1/ISNUMBER(SEARCH('[96]Kode Barang'!$I$2:$I$44,I299)),'[96]Kode Barang'!$H$2:$H$44),"")</f>
        <v>6</v>
      </c>
      <c r="I299" s="1011" t="s">
        <v>884</v>
      </c>
      <c r="J299" s="545"/>
      <c r="K299" s="483"/>
      <c r="L299" s="546">
        <v>10</v>
      </c>
      <c r="M299" s="540" t="s">
        <v>18</v>
      </c>
      <c r="N299" s="547">
        <v>3600</v>
      </c>
      <c r="O299" s="426">
        <f t="shared" si="32"/>
        <v>36000</v>
      </c>
      <c r="P299" s="426">
        <v>0</v>
      </c>
      <c r="Q299" s="426">
        <f t="shared" si="33"/>
        <v>36000</v>
      </c>
      <c r="R299" s="426">
        <f t="shared" si="34"/>
        <v>3600</v>
      </c>
      <c r="S299" s="427" t="s">
        <v>709</v>
      </c>
      <c r="T299" s="470" t="s">
        <v>1090</v>
      </c>
      <c r="U299" s="444" t="s">
        <v>556</v>
      </c>
      <c r="V299" s="425" t="s">
        <v>555</v>
      </c>
      <c r="W299" s="482" t="s">
        <v>1089</v>
      </c>
      <c r="X299" s="448" t="s">
        <v>624</v>
      </c>
      <c r="Y299" s="429" t="s">
        <v>929</v>
      </c>
      <c r="Z299" s="429" t="s">
        <v>1091</v>
      </c>
      <c r="AA299" s="431" t="s">
        <v>923</v>
      </c>
      <c r="AC299" s="407"/>
    </row>
    <row r="300" spans="1:29" s="381" customFormat="1" ht="66" x14ac:dyDescent="0.25">
      <c r="A300" s="463"/>
      <c r="B300" s="980">
        <f>IFERROR(LOOKUP(2,1/ISNUMBER(SEARCH('[96]Kode Barang'!$I$2:$I$44,I300)),'[96]Kode Barang'!$B$2:$B$44),"")</f>
        <v>1</v>
      </c>
      <c r="C300" s="980">
        <f>IFERROR(LOOKUP(2,1/ISNUMBER(SEARCH('[96]Kode Barang'!$I$2:$I$44,I300)),'[96]Kode Barang'!$C$2:$C$44),"")</f>
        <v>1</v>
      </c>
      <c r="D300" s="980">
        <f>IFERROR(LOOKUP(2,1/ISNUMBER(SEARCH('[96]Kode Barang'!$I$2:$I$44,I300)),'[96]Kode Barang'!$D$2:$D$44),"")</f>
        <v>7</v>
      </c>
      <c r="E300" s="980">
        <f>IFERROR(LOOKUP(2,1/ISNUMBER(SEARCH('[96]Kode Barang'!$I$2:$I$44,I300)),'[96]Kode Barang'!$E$2:$E$44),"")</f>
        <v>1</v>
      </c>
      <c r="F300" s="980">
        <f>IFERROR(LOOKUP(2,1/ISNUMBER(SEARCH('[96]Kode Barang'!$I$2:$I$44,I300)),'[96]Kode Barang'!$F$2:$F$44),"")</f>
        <v>3</v>
      </c>
      <c r="G300" s="980">
        <f>IFERROR(LOOKUP(2,1/ISNUMBER(SEARCH('[96]Kode Barang'!$I$2:$I$44,I300)),'[96]Kode Barang'!$G$2:$G$44),"")</f>
        <v>1</v>
      </c>
      <c r="H300" s="980">
        <f>IFERROR(LOOKUP(2,1/ISNUMBER(SEARCH('[96]Kode Barang'!$I$2:$I$44,I300)),'[96]Kode Barang'!$H$2:$H$44),"")</f>
        <v>6</v>
      </c>
      <c r="I300" s="1011" t="s">
        <v>931</v>
      </c>
      <c r="J300" s="545"/>
      <c r="K300" s="483"/>
      <c r="L300" s="546">
        <v>1</v>
      </c>
      <c r="M300" s="540" t="s">
        <v>18</v>
      </c>
      <c r="N300" s="547">
        <v>35200</v>
      </c>
      <c r="O300" s="426">
        <f t="shared" si="32"/>
        <v>35200</v>
      </c>
      <c r="P300" s="426">
        <v>0</v>
      </c>
      <c r="Q300" s="426">
        <f t="shared" si="33"/>
        <v>35200</v>
      </c>
      <c r="R300" s="426">
        <f t="shared" si="34"/>
        <v>35200</v>
      </c>
      <c r="S300" s="427" t="s">
        <v>709</v>
      </c>
      <c r="T300" s="470" t="s">
        <v>1090</v>
      </c>
      <c r="U300" s="444" t="s">
        <v>556</v>
      </c>
      <c r="V300" s="425" t="s">
        <v>555</v>
      </c>
      <c r="W300" s="482" t="s">
        <v>1089</v>
      </c>
      <c r="X300" s="448" t="s">
        <v>624</v>
      </c>
      <c r="Y300" s="429" t="s">
        <v>929</v>
      </c>
      <c r="Z300" s="429" t="s">
        <v>1091</v>
      </c>
      <c r="AA300" s="431" t="s">
        <v>923</v>
      </c>
      <c r="AC300" s="407"/>
    </row>
    <row r="301" spans="1:29" s="381" customFormat="1" ht="66" x14ac:dyDescent="0.25">
      <c r="A301" s="463"/>
      <c r="B301" s="980">
        <f>IFERROR(LOOKUP(2,1/ISNUMBER(SEARCH('[96]Kode Barang'!$I$2:$I$44,I301)),'[96]Kode Barang'!$B$2:$B$44),"")</f>
        <v>1</v>
      </c>
      <c r="C301" s="980">
        <f>IFERROR(LOOKUP(2,1/ISNUMBER(SEARCH('[96]Kode Barang'!$I$2:$I$44,I301)),'[96]Kode Barang'!$C$2:$C$44),"")</f>
        <v>1</v>
      </c>
      <c r="D301" s="980">
        <f>IFERROR(LOOKUP(2,1/ISNUMBER(SEARCH('[96]Kode Barang'!$I$2:$I$44,I301)),'[96]Kode Barang'!$D$2:$D$44),"")</f>
        <v>7</v>
      </c>
      <c r="E301" s="980">
        <f>IFERROR(LOOKUP(2,1/ISNUMBER(SEARCH('[96]Kode Barang'!$I$2:$I$44,I301)),'[96]Kode Barang'!$E$2:$E$44),"")</f>
        <v>1</v>
      </c>
      <c r="F301" s="980">
        <f>IFERROR(LOOKUP(2,1/ISNUMBER(SEARCH('[96]Kode Barang'!$I$2:$I$44,I301)),'[96]Kode Barang'!$F$2:$F$44),"")</f>
        <v>3</v>
      </c>
      <c r="G301" s="980">
        <f>IFERROR(LOOKUP(2,1/ISNUMBER(SEARCH('[96]Kode Barang'!$I$2:$I$44,I301)),'[96]Kode Barang'!$G$2:$G$44),"")</f>
        <v>1</v>
      </c>
      <c r="H301" s="980">
        <f>IFERROR(LOOKUP(2,1/ISNUMBER(SEARCH('[96]Kode Barang'!$I$2:$I$44,I301)),'[96]Kode Barang'!$H$2:$H$44),"")</f>
        <v>6</v>
      </c>
      <c r="I301" s="1011" t="s">
        <v>932</v>
      </c>
      <c r="J301" s="545"/>
      <c r="K301" s="483"/>
      <c r="L301" s="546">
        <v>2</v>
      </c>
      <c r="M301" s="540" t="s">
        <v>18</v>
      </c>
      <c r="N301" s="547">
        <v>17700</v>
      </c>
      <c r="O301" s="426">
        <f t="shared" si="32"/>
        <v>35400</v>
      </c>
      <c r="P301" s="426">
        <v>0</v>
      </c>
      <c r="Q301" s="426">
        <f t="shared" si="33"/>
        <v>35400</v>
      </c>
      <c r="R301" s="426">
        <f t="shared" si="34"/>
        <v>17700</v>
      </c>
      <c r="S301" s="427" t="s">
        <v>709</v>
      </c>
      <c r="T301" s="470" t="s">
        <v>1090</v>
      </c>
      <c r="U301" s="444" t="s">
        <v>556</v>
      </c>
      <c r="V301" s="425" t="s">
        <v>555</v>
      </c>
      <c r="W301" s="482" t="s">
        <v>1089</v>
      </c>
      <c r="X301" s="448" t="s">
        <v>624</v>
      </c>
      <c r="Y301" s="429" t="s">
        <v>929</v>
      </c>
      <c r="Z301" s="429" t="s">
        <v>1091</v>
      </c>
      <c r="AA301" s="431" t="s">
        <v>923</v>
      </c>
      <c r="AC301" s="407"/>
    </row>
    <row r="302" spans="1:29" s="381" customFormat="1" ht="66" x14ac:dyDescent="0.25">
      <c r="A302" s="463"/>
      <c r="B302" s="980">
        <f>IFERROR(LOOKUP(2,1/ISNUMBER(SEARCH('[96]Kode Barang'!$I$2:$I$44,I302)),'[96]Kode Barang'!$B$2:$B$44),"")</f>
        <v>1</v>
      </c>
      <c r="C302" s="980">
        <f>IFERROR(LOOKUP(2,1/ISNUMBER(SEARCH('[96]Kode Barang'!$I$2:$I$44,I302)),'[96]Kode Barang'!$C$2:$C$44),"")</f>
        <v>1</v>
      </c>
      <c r="D302" s="980">
        <f>IFERROR(LOOKUP(2,1/ISNUMBER(SEARCH('[96]Kode Barang'!$I$2:$I$44,I302)),'[96]Kode Barang'!$D$2:$D$44),"")</f>
        <v>7</v>
      </c>
      <c r="E302" s="980">
        <f>IFERROR(LOOKUP(2,1/ISNUMBER(SEARCH('[96]Kode Barang'!$I$2:$I$44,I302)),'[96]Kode Barang'!$E$2:$E$44),"")</f>
        <v>1</v>
      </c>
      <c r="F302" s="980">
        <f>IFERROR(LOOKUP(2,1/ISNUMBER(SEARCH('[96]Kode Barang'!$I$2:$I$44,I302)),'[96]Kode Barang'!$F$2:$F$44),"")</f>
        <v>3</v>
      </c>
      <c r="G302" s="980">
        <f>IFERROR(LOOKUP(2,1/ISNUMBER(SEARCH('[96]Kode Barang'!$I$2:$I$44,I302)),'[96]Kode Barang'!$G$2:$G$44),"")</f>
        <v>1</v>
      </c>
      <c r="H302" s="980">
        <f>IFERROR(LOOKUP(2,1/ISNUMBER(SEARCH('[96]Kode Barang'!$I$2:$I$44,I302)),'[96]Kode Barang'!$H$2:$H$44),"")</f>
        <v>11</v>
      </c>
      <c r="I302" s="1011" t="s">
        <v>922</v>
      </c>
      <c r="J302" s="545"/>
      <c r="K302" s="483"/>
      <c r="L302" s="546">
        <v>8</v>
      </c>
      <c r="M302" s="540" t="s">
        <v>933</v>
      </c>
      <c r="N302" s="547">
        <v>41300</v>
      </c>
      <c r="O302" s="426">
        <f t="shared" si="32"/>
        <v>330400</v>
      </c>
      <c r="P302" s="426">
        <v>0</v>
      </c>
      <c r="Q302" s="426">
        <f t="shared" si="33"/>
        <v>330400</v>
      </c>
      <c r="R302" s="426">
        <f t="shared" si="34"/>
        <v>41300</v>
      </c>
      <c r="S302" s="437" t="s">
        <v>715</v>
      </c>
      <c r="T302" s="429" t="s">
        <v>1097</v>
      </c>
      <c r="U302" s="444" t="s">
        <v>556</v>
      </c>
      <c r="V302" s="425" t="s">
        <v>555</v>
      </c>
      <c r="W302" s="482" t="s">
        <v>1096</v>
      </c>
      <c r="X302" s="448" t="s">
        <v>624</v>
      </c>
      <c r="Y302" s="429" t="s">
        <v>929</v>
      </c>
      <c r="Z302" s="429" t="s">
        <v>1095</v>
      </c>
      <c r="AA302" s="431" t="s">
        <v>923</v>
      </c>
      <c r="AC302" s="407"/>
    </row>
    <row r="303" spans="1:29" s="381" customFormat="1" ht="66" x14ac:dyDescent="0.25">
      <c r="A303" s="463"/>
      <c r="B303" s="980">
        <f>IFERROR(LOOKUP(2,1/ISNUMBER(SEARCH('[96]Kode Barang'!$I$2:$I$44,I303)),'[96]Kode Barang'!$B$2:$B$44),"")</f>
        <v>1</v>
      </c>
      <c r="C303" s="980">
        <f>IFERROR(LOOKUP(2,1/ISNUMBER(SEARCH('[96]Kode Barang'!$I$2:$I$44,I303)),'[96]Kode Barang'!$C$2:$C$44),"")</f>
        <v>1</v>
      </c>
      <c r="D303" s="980">
        <f>IFERROR(LOOKUP(2,1/ISNUMBER(SEARCH('[96]Kode Barang'!$I$2:$I$44,I303)),'[96]Kode Barang'!$D$2:$D$44),"")</f>
        <v>7</v>
      </c>
      <c r="E303" s="980">
        <f>IFERROR(LOOKUP(2,1/ISNUMBER(SEARCH('[96]Kode Barang'!$I$2:$I$44,I303)),'[96]Kode Barang'!$E$2:$E$44),"")</f>
        <v>1</v>
      </c>
      <c r="F303" s="980">
        <f>IFERROR(LOOKUP(2,1/ISNUMBER(SEARCH('[96]Kode Barang'!$I$2:$I$44,I303)),'[96]Kode Barang'!$F$2:$F$44),"")</f>
        <v>3</v>
      </c>
      <c r="G303" s="980">
        <f>IFERROR(LOOKUP(2,1/ISNUMBER(SEARCH('[96]Kode Barang'!$I$2:$I$44,I303)),'[96]Kode Barang'!$G$2:$G$44),"")</f>
        <v>1</v>
      </c>
      <c r="H303" s="980">
        <f>IFERROR(LOOKUP(2,1/ISNUMBER(SEARCH('[96]Kode Barang'!$I$2:$I$44,I303)),'[96]Kode Barang'!$H$2:$H$44),"")</f>
        <v>6</v>
      </c>
      <c r="I303" s="1011" t="s">
        <v>3</v>
      </c>
      <c r="J303" s="545"/>
      <c r="K303" s="483"/>
      <c r="L303" s="546">
        <v>20</v>
      </c>
      <c r="M303" s="540" t="s">
        <v>18</v>
      </c>
      <c r="N303" s="547">
        <v>6000</v>
      </c>
      <c r="O303" s="426">
        <f t="shared" si="32"/>
        <v>120000</v>
      </c>
      <c r="P303" s="426">
        <v>0</v>
      </c>
      <c r="Q303" s="426">
        <f t="shared" si="33"/>
        <v>120000</v>
      </c>
      <c r="R303" s="426">
        <f t="shared" si="34"/>
        <v>6000</v>
      </c>
      <c r="S303" s="437" t="s">
        <v>715</v>
      </c>
      <c r="T303" s="429" t="s">
        <v>1097</v>
      </c>
      <c r="U303" s="444" t="s">
        <v>556</v>
      </c>
      <c r="V303" s="425" t="s">
        <v>555</v>
      </c>
      <c r="W303" s="482" t="s">
        <v>1096</v>
      </c>
      <c r="X303" s="448" t="s">
        <v>624</v>
      </c>
      <c r="Y303" s="429" t="s">
        <v>929</v>
      </c>
      <c r="Z303" s="429" t="s">
        <v>1095</v>
      </c>
      <c r="AA303" s="431" t="s">
        <v>923</v>
      </c>
      <c r="AC303" s="407"/>
    </row>
    <row r="304" spans="1:29" s="381" customFormat="1" ht="66" x14ac:dyDescent="0.25">
      <c r="A304" s="463"/>
      <c r="B304" s="980">
        <f>IFERROR(LOOKUP(2,1/ISNUMBER(SEARCH('[96]Kode Barang'!$I$2:$I$44,I304)),'[96]Kode Barang'!$B$2:$B$44),"")</f>
        <v>1</v>
      </c>
      <c r="C304" s="980">
        <f>IFERROR(LOOKUP(2,1/ISNUMBER(SEARCH('[96]Kode Barang'!$I$2:$I$44,I304)),'[96]Kode Barang'!$C$2:$C$44),"")</f>
        <v>1</v>
      </c>
      <c r="D304" s="980">
        <f>IFERROR(LOOKUP(2,1/ISNUMBER(SEARCH('[96]Kode Barang'!$I$2:$I$44,I304)),'[96]Kode Barang'!$D$2:$D$44),"")</f>
        <v>7</v>
      </c>
      <c r="E304" s="980">
        <f>IFERROR(LOOKUP(2,1/ISNUMBER(SEARCH('[96]Kode Barang'!$I$2:$I$44,I304)),'[96]Kode Barang'!$E$2:$E$44),"")</f>
        <v>1</v>
      </c>
      <c r="F304" s="980">
        <f>IFERROR(LOOKUP(2,1/ISNUMBER(SEARCH('[96]Kode Barang'!$I$2:$I$44,I304)),'[96]Kode Barang'!$F$2:$F$44),"")</f>
        <v>3</v>
      </c>
      <c r="G304" s="980">
        <f>IFERROR(LOOKUP(2,1/ISNUMBER(SEARCH('[96]Kode Barang'!$I$2:$I$44,I304)),'[96]Kode Barang'!$G$2:$G$44),"")</f>
        <v>1</v>
      </c>
      <c r="H304" s="980">
        <f>IFERROR(LOOKUP(2,1/ISNUMBER(SEARCH('[96]Kode Barang'!$I$2:$I$44,I304)),'[96]Kode Barang'!$H$2:$H$44),"")</f>
        <v>6</v>
      </c>
      <c r="I304" s="1011" t="s">
        <v>884</v>
      </c>
      <c r="J304" s="545"/>
      <c r="K304" s="483"/>
      <c r="L304" s="546">
        <v>10</v>
      </c>
      <c r="M304" s="540" t="s">
        <v>18</v>
      </c>
      <c r="N304" s="547">
        <v>3600</v>
      </c>
      <c r="O304" s="426">
        <f t="shared" si="32"/>
        <v>36000</v>
      </c>
      <c r="P304" s="426">
        <v>0</v>
      </c>
      <c r="Q304" s="426">
        <f t="shared" si="33"/>
        <v>36000</v>
      </c>
      <c r="R304" s="426">
        <f t="shared" si="34"/>
        <v>3600</v>
      </c>
      <c r="S304" s="437" t="s">
        <v>715</v>
      </c>
      <c r="T304" s="429" t="s">
        <v>1097</v>
      </c>
      <c r="U304" s="444" t="s">
        <v>556</v>
      </c>
      <c r="V304" s="425" t="s">
        <v>555</v>
      </c>
      <c r="W304" s="482" t="s">
        <v>1096</v>
      </c>
      <c r="X304" s="448" t="s">
        <v>624</v>
      </c>
      <c r="Y304" s="429" t="s">
        <v>929</v>
      </c>
      <c r="Z304" s="429" t="s">
        <v>1095</v>
      </c>
      <c r="AA304" s="431" t="s">
        <v>923</v>
      </c>
      <c r="AC304" s="407"/>
    </row>
    <row r="305" spans="1:29" s="381" customFormat="1" ht="66" x14ac:dyDescent="0.25">
      <c r="A305" s="463"/>
      <c r="B305" s="980">
        <f>IFERROR(LOOKUP(2,1/ISNUMBER(SEARCH('[96]Kode Barang'!$I$2:$I$44,I305)),'[96]Kode Barang'!$B$2:$B$44),"")</f>
        <v>1</v>
      </c>
      <c r="C305" s="980">
        <f>IFERROR(LOOKUP(2,1/ISNUMBER(SEARCH('[96]Kode Barang'!$I$2:$I$44,I305)),'[96]Kode Barang'!$C$2:$C$44),"")</f>
        <v>1</v>
      </c>
      <c r="D305" s="980">
        <f>IFERROR(LOOKUP(2,1/ISNUMBER(SEARCH('[96]Kode Barang'!$I$2:$I$44,I305)),'[96]Kode Barang'!$D$2:$D$44),"")</f>
        <v>7</v>
      </c>
      <c r="E305" s="980">
        <f>IFERROR(LOOKUP(2,1/ISNUMBER(SEARCH('[96]Kode Barang'!$I$2:$I$44,I305)),'[96]Kode Barang'!$E$2:$E$44),"")</f>
        <v>1</v>
      </c>
      <c r="F305" s="980">
        <f>IFERROR(LOOKUP(2,1/ISNUMBER(SEARCH('[96]Kode Barang'!$I$2:$I$44,I305)),'[96]Kode Barang'!$F$2:$F$44),"")</f>
        <v>3</v>
      </c>
      <c r="G305" s="980">
        <f>IFERROR(LOOKUP(2,1/ISNUMBER(SEARCH('[96]Kode Barang'!$I$2:$I$44,I305)),'[96]Kode Barang'!$G$2:$G$44),"")</f>
        <v>1</v>
      </c>
      <c r="H305" s="980">
        <f>IFERROR(LOOKUP(2,1/ISNUMBER(SEARCH('[96]Kode Barang'!$I$2:$I$44,I305)),'[96]Kode Barang'!$H$2:$H$44),"")</f>
        <v>6</v>
      </c>
      <c r="I305" s="1011" t="s">
        <v>931</v>
      </c>
      <c r="J305" s="545"/>
      <c r="K305" s="483"/>
      <c r="L305" s="546">
        <v>3</v>
      </c>
      <c r="M305" s="540" t="s">
        <v>18</v>
      </c>
      <c r="N305" s="547">
        <v>35200</v>
      </c>
      <c r="O305" s="426">
        <f t="shared" si="32"/>
        <v>105600</v>
      </c>
      <c r="P305" s="426">
        <v>0</v>
      </c>
      <c r="Q305" s="426">
        <f t="shared" si="33"/>
        <v>105600</v>
      </c>
      <c r="R305" s="426">
        <f t="shared" si="34"/>
        <v>35200</v>
      </c>
      <c r="S305" s="437" t="s">
        <v>715</v>
      </c>
      <c r="T305" s="429" t="s">
        <v>1097</v>
      </c>
      <c r="U305" s="444" t="s">
        <v>556</v>
      </c>
      <c r="V305" s="425" t="s">
        <v>555</v>
      </c>
      <c r="W305" s="482" t="s">
        <v>1096</v>
      </c>
      <c r="X305" s="448" t="s">
        <v>624</v>
      </c>
      <c r="Y305" s="429" t="s">
        <v>929</v>
      </c>
      <c r="Z305" s="429" t="s">
        <v>1095</v>
      </c>
      <c r="AA305" s="431" t="s">
        <v>923</v>
      </c>
      <c r="AC305" s="407"/>
    </row>
    <row r="306" spans="1:29" s="381" customFormat="1" ht="66" x14ac:dyDescent="0.25">
      <c r="A306" s="463"/>
      <c r="B306" s="980">
        <f>IFERROR(LOOKUP(2,1/ISNUMBER(SEARCH('[96]Kode Barang'!$I$2:$I$44,I306)),'[96]Kode Barang'!$B$2:$B$44),"")</f>
        <v>1</v>
      </c>
      <c r="C306" s="980">
        <f>IFERROR(LOOKUP(2,1/ISNUMBER(SEARCH('[96]Kode Barang'!$I$2:$I$44,I306)),'[96]Kode Barang'!$C$2:$C$44),"")</f>
        <v>1</v>
      </c>
      <c r="D306" s="980">
        <f>IFERROR(LOOKUP(2,1/ISNUMBER(SEARCH('[96]Kode Barang'!$I$2:$I$44,I306)),'[96]Kode Barang'!$D$2:$D$44),"")</f>
        <v>7</v>
      </c>
      <c r="E306" s="980">
        <f>IFERROR(LOOKUP(2,1/ISNUMBER(SEARCH('[96]Kode Barang'!$I$2:$I$44,I306)),'[96]Kode Barang'!$E$2:$E$44),"")</f>
        <v>1</v>
      </c>
      <c r="F306" s="980">
        <f>IFERROR(LOOKUP(2,1/ISNUMBER(SEARCH('[96]Kode Barang'!$I$2:$I$44,I306)),'[96]Kode Barang'!$F$2:$F$44),"")</f>
        <v>3</v>
      </c>
      <c r="G306" s="980">
        <f>IFERROR(LOOKUP(2,1/ISNUMBER(SEARCH('[96]Kode Barang'!$I$2:$I$44,I306)),'[96]Kode Barang'!$G$2:$G$44),"")</f>
        <v>1</v>
      </c>
      <c r="H306" s="980">
        <f>IFERROR(LOOKUP(2,1/ISNUMBER(SEARCH('[96]Kode Barang'!$I$2:$I$44,I306)),'[96]Kode Barang'!$H$2:$H$44),"")</f>
        <v>6</v>
      </c>
      <c r="I306" s="1011" t="s">
        <v>932</v>
      </c>
      <c r="J306" s="545"/>
      <c r="K306" s="483"/>
      <c r="L306" s="546">
        <v>7</v>
      </c>
      <c r="M306" s="540" t="s">
        <v>18</v>
      </c>
      <c r="N306" s="547">
        <v>17700</v>
      </c>
      <c r="O306" s="426">
        <f t="shared" si="32"/>
        <v>123900</v>
      </c>
      <c r="P306" s="426">
        <v>0</v>
      </c>
      <c r="Q306" s="426">
        <f t="shared" si="33"/>
        <v>123900</v>
      </c>
      <c r="R306" s="426">
        <f t="shared" si="34"/>
        <v>17700</v>
      </c>
      <c r="S306" s="437" t="s">
        <v>715</v>
      </c>
      <c r="T306" s="429" t="s">
        <v>1097</v>
      </c>
      <c r="U306" s="444" t="s">
        <v>556</v>
      </c>
      <c r="V306" s="425" t="s">
        <v>555</v>
      </c>
      <c r="W306" s="482" t="s">
        <v>1096</v>
      </c>
      <c r="X306" s="448" t="s">
        <v>624</v>
      </c>
      <c r="Y306" s="429" t="s">
        <v>929</v>
      </c>
      <c r="Z306" s="429" t="s">
        <v>1095</v>
      </c>
      <c r="AA306" s="431" t="s">
        <v>923</v>
      </c>
      <c r="AC306" s="407"/>
    </row>
    <row r="307" spans="1:29" s="381" customFormat="1" ht="26.4" x14ac:dyDescent="0.25">
      <c r="A307" s="463"/>
      <c r="B307" s="980">
        <f>IFERROR(LOOKUP(2,1/ISNUMBER(SEARCH('[96]Kode Barang'!$I$2:$I$44,I307)),'[96]Kode Barang'!$B$2:$B$44),"")</f>
        <v>1</v>
      </c>
      <c r="C307" s="980">
        <f>IFERROR(LOOKUP(2,1/ISNUMBER(SEARCH('[96]Kode Barang'!$I$2:$I$44,I307)),'[96]Kode Barang'!$C$2:$C$44),"")</f>
        <v>1</v>
      </c>
      <c r="D307" s="980">
        <f>IFERROR(LOOKUP(2,1/ISNUMBER(SEARCH('[96]Kode Barang'!$I$2:$I$44,I307)),'[96]Kode Barang'!$D$2:$D$44),"")</f>
        <v>7</v>
      </c>
      <c r="E307" s="980">
        <f>IFERROR(LOOKUP(2,1/ISNUMBER(SEARCH('[96]Kode Barang'!$I$2:$I$44,I307)),'[96]Kode Barang'!$E$2:$E$44),"")</f>
        <v>1</v>
      </c>
      <c r="F307" s="980">
        <f>IFERROR(LOOKUP(2,1/ISNUMBER(SEARCH('[96]Kode Barang'!$I$2:$I$44,I307)),'[96]Kode Barang'!$F$2:$F$44),"")</f>
        <v>3</v>
      </c>
      <c r="G307" s="980">
        <f>IFERROR(LOOKUP(2,1/ISNUMBER(SEARCH('[96]Kode Barang'!$I$2:$I$44,I307)),'[96]Kode Barang'!$G$2:$G$44),"")</f>
        <v>1</v>
      </c>
      <c r="H307" s="980">
        <f>IFERROR(LOOKUP(2,1/ISNUMBER(SEARCH('[96]Kode Barang'!$I$2:$I$44,I307)),'[96]Kode Barang'!$H$2:$H$44),"")</f>
        <v>5</v>
      </c>
      <c r="I307" s="1012" t="s">
        <v>882</v>
      </c>
      <c r="J307" s="483"/>
      <c r="K307" s="483"/>
      <c r="L307" s="546">
        <v>2</v>
      </c>
      <c r="M307" s="540" t="s">
        <v>18</v>
      </c>
      <c r="N307" s="547">
        <v>44200</v>
      </c>
      <c r="O307" s="426">
        <f t="shared" si="32"/>
        <v>88400</v>
      </c>
      <c r="P307" s="426">
        <v>0</v>
      </c>
      <c r="Q307" s="426">
        <f t="shared" si="33"/>
        <v>88400</v>
      </c>
      <c r="R307" s="426">
        <f t="shared" si="34"/>
        <v>44200</v>
      </c>
      <c r="S307" s="427" t="s">
        <v>1037</v>
      </c>
      <c r="T307" s="429" t="s">
        <v>66</v>
      </c>
      <c r="U307" s="444" t="s">
        <v>556</v>
      </c>
      <c r="V307" s="425" t="s">
        <v>555</v>
      </c>
      <c r="W307" s="482" t="s">
        <v>1103</v>
      </c>
      <c r="X307" s="448" t="s">
        <v>624</v>
      </c>
      <c r="Y307" s="429" t="s">
        <v>1113</v>
      </c>
      <c r="Z307" s="429" t="s">
        <v>1114</v>
      </c>
      <c r="AA307" s="431" t="s">
        <v>60</v>
      </c>
      <c r="AC307" s="407"/>
    </row>
    <row r="308" spans="1:29" s="381" customFormat="1" ht="26.4" x14ac:dyDescent="0.25">
      <c r="A308" s="463"/>
      <c r="B308" s="980">
        <f>IFERROR(LOOKUP(2,1/ISNUMBER(SEARCH('[96]Kode Barang'!$I$2:$I$44,I308)),'[96]Kode Barang'!$B$2:$B$44),"")</f>
        <v>1</v>
      </c>
      <c r="C308" s="980">
        <f>IFERROR(LOOKUP(2,1/ISNUMBER(SEARCH('[96]Kode Barang'!$I$2:$I$44,I308)),'[96]Kode Barang'!$C$2:$C$44),"")</f>
        <v>1</v>
      </c>
      <c r="D308" s="980">
        <f>IFERROR(LOOKUP(2,1/ISNUMBER(SEARCH('[96]Kode Barang'!$I$2:$I$44,I308)),'[96]Kode Barang'!$D$2:$D$44),"")</f>
        <v>7</v>
      </c>
      <c r="E308" s="980">
        <f>IFERROR(LOOKUP(2,1/ISNUMBER(SEARCH('[96]Kode Barang'!$I$2:$I$44,I308)),'[96]Kode Barang'!$E$2:$E$44),"")</f>
        <v>1</v>
      </c>
      <c r="F308" s="980">
        <f>IFERROR(LOOKUP(2,1/ISNUMBER(SEARCH('[96]Kode Barang'!$I$2:$I$44,I308)),'[96]Kode Barang'!$F$2:$F$44),"")</f>
        <v>3</v>
      </c>
      <c r="G308" s="980">
        <f>IFERROR(LOOKUP(2,1/ISNUMBER(SEARCH('[96]Kode Barang'!$I$2:$I$44,I308)),'[96]Kode Barang'!$G$2:$G$44),"")</f>
        <v>1</v>
      </c>
      <c r="H308" s="980">
        <f>IFERROR(LOOKUP(2,1/ISNUMBER(SEARCH('[96]Kode Barang'!$I$2:$I$44,I308)),'[96]Kode Barang'!$H$2:$H$44),"")</f>
        <v>5</v>
      </c>
      <c r="I308" s="1013" t="s">
        <v>4</v>
      </c>
      <c r="J308" s="668"/>
      <c r="K308" s="483"/>
      <c r="L308" s="546">
        <v>2</v>
      </c>
      <c r="M308" s="540" t="s">
        <v>18</v>
      </c>
      <c r="N308" s="547">
        <v>41300</v>
      </c>
      <c r="O308" s="426">
        <f t="shared" si="32"/>
        <v>82600</v>
      </c>
      <c r="P308" s="426">
        <v>0</v>
      </c>
      <c r="Q308" s="426">
        <f t="shared" si="33"/>
        <v>82600</v>
      </c>
      <c r="R308" s="426">
        <f t="shared" si="34"/>
        <v>41300</v>
      </c>
      <c r="S308" s="427" t="s">
        <v>1037</v>
      </c>
      <c r="T308" s="429" t="s">
        <v>66</v>
      </c>
      <c r="U308" s="444" t="s">
        <v>556</v>
      </c>
      <c r="V308" s="425" t="s">
        <v>555</v>
      </c>
      <c r="W308" s="482" t="s">
        <v>1104</v>
      </c>
      <c r="X308" s="448" t="s">
        <v>624</v>
      </c>
      <c r="Y308" s="429" t="s">
        <v>1113</v>
      </c>
      <c r="Z308" s="429" t="s">
        <v>1115</v>
      </c>
      <c r="AA308" s="431" t="s">
        <v>60</v>
      </c>
      <c r="AC308" s="407"/>
    </row>
    <row r="309" spans="1:29" s="381" customFormat="1" ht="26.4" x14ac:dyDescent="0.25">
      <c r="A309" s="463"/>
      <c r="B309" s="980">
        <f>IFERROR(LOOKUP(2,1/ISNUMBER(SEARCH('[96]Kode Barang'!$I$2:$I$44,I309)),'[96]Kode Barang'!$B$2:$B$44),"")</f>
        <v>1</v>
      </c>
      <c r="C309" s="980">
        <f>IFERROR(LOOKUP(2,1/ISNUMBER(SEARCH('[96]Kode Barang'!$I$2:$I$44,I309)),'[96]Kode Barang'!$C$2:$C$44),"")</f>
        <v>1</v>
      </c>
      <c r="D309" s="980">
        <f>IFERROR(LOOKUP(2,1/ISNUMBER(SEARCH('[96]Kode Barang'!$I$2:$I$44,I309)),'[96]Kode Barang'!$D$2:$D$44),"")</f>
        <v>7</v>
      </c>
      <c r="E309" s="980">
        <f>IFERROR(LOOKUP(2,1/ISNUMBER(SEARCH('[96]Kode Barang'!$I$2:$I$44,I309)),'[96]Kode Barang'!$E$2:$E$44),"")</f>
        <v>1</v>
      </c>
      <c r="F309" s="980">
        <f>IFERROR(LOOKUP(2,1/ISNUMBER(SEARCH('[96]Kode Barang'!$I$2:$I$44,I309)),'[96]Kode Barang'!$F$2:$F$44),"")</f>
        <v>3</v>
      </c>
      <c r="G309" s="980">
        <f>IFERROR(LOOKUP(2,1/ISNUMBER(SEARCH('[96]Kode Barang'!$I$2:$I$44,I309)),'[96]Kode Barang'!$G$2:$G$44),"")</f>
        <v>1</v>
      </c>
      <c r="H309" s="980">
        <f>IFERROR(LOOKUP(2,1/ISNUMBER(SEARCH('[96]Kode Barang'!$I$2:$I$44,I309)),'[96]Kode Barang'!$H$2:$H$44),"")</f>
        <v>8</v>
      </c>
      <c r="I309" s="1011" t="s">
        <v>74</v>
      </c>
      <c r="J309" s="545"/>
      <c r="K309" s="483"/>
      <c r="L309" s="546">
        <v>2</v>
      </c>
      <c r="M309" s="540" t="s">
        <v>18</v>
      </c>
      <c r="N309" s="547">
        <v>21200</v>
      </c>
      <c r="O309" s="426">
        <f t="shared" si="32"/>
        <v>42400</v>
      </c>
      <c r="P309" s="426">
        <v>0</v>
      </c>
      <c r="Q309" s="426">
        <f t="shared" si="33"/>
        <v>42400</v>
      </c>
      <c r="R309" s="426">
        <f t="shared" si="34"/>
        <v>21200</v>
      </c>
      <c r="S309" s="427" t="s">
        <v>1037</v>
      </c>
      <c r="T309" s="429" t="s">
        <v>66</v>
      </c>
      <c r="U309" s="444" t="s">
        <v>556</v>
      </c>
      <c r="V309" s="425" t="s">
        <v>555</v>
      </c>
      <c r="W309" s="482" t="s">
        <v>1105</v>
      </c>
      <c r="X309" s="448" t="s">
        <v>624</v>
      </c>
      <c r="Y309" s="429" t="s">
        <v>1113</v>
      </c>
      <c r="Z309" s="429" t="s">
        <v>1116</v>
      </c>
      <c r="AA309" s="431" t="s">
        <v>60</v>
      </c>
      <c r="AC309" s="407"/>
    </row>
    <row r="310" spans="1:29" s="381" customFormat="1" ht="26.4" x14ac:dyDescent="0.25">
      <c r="A310" s="463"/>
      <c r="B310" s="980">
        <f>IFERROR(LOOKUP(2,1/ISNUMBER(SEARCH('[96]Kode Barang'!$I$2:$I$44,I310)),'[96]Kode Barang'!$B$2:$B$44),"")</f>
        <v>1</v>
      </c>
      <c r="C310" s="980">
        <f>IFERROR(LOOKUP(2,1/ISNUMBER(SEARCH('[96]Kode Barang'!$I$2:$I$44,I310)),'[96]Kode Barang'!$C$2:$C$44),"")</f>
        <v>1</v>
      </c>
      <c r="D310" s="980">
        <f>IFERROR(LOOKUP(2,1/ISNUMBER(SEARCH('[96]Kode Barang'!$I$2:$I$44,I310)),'[96]Kode Barang'!$D$2:$D$44),"")</f>
        <v>7</v>
      </c>
      <c r="E310" s="980">
        <f>IFERROR(LOOKUP(2,1/ISNUMBER(SEARCH('[96]Kode Barang'!$I$2:$I$44,I310)),'[96]Kode Barang'!$E$2:$E$44),"")</f>
        <v>1</v>
      </c>
      <c r="F310" s="980">
        <f>IFERROR(LOOKUP(2,1/ISNUMBER(SEARCH('[96]Kode Barang'!$I$2:$I$44,I310)),'[96]Kode Barang'!$F$2:$F$44),"")</f>
        <v>3</v>
      </c>
      <c r="G310" s="980">
        <f>IFERROR(LOOKUP(2,1/ISNUMBER(SEARCH('[96]Kode Barang'!$I$2:$I$44,I310)),'[96]Kode Barang'!$G$2:$G$44),"")</f>
        <v>1</v>
      </c>
      <c r="H310" s="980">
        <f>IFERROR(LOOKUP(2,1/ISNUMBER(SEARCH('[96]Kode Barang'!$I$2:$I$44,I310)),'[96]Kode Barang'!$H$2:$H$44),"")</f>
        <v>10</v>
      </c>
      <c r="I310" s="1011" t="s">
        <v>904</v>
      </c>
      <c r="J310" s="545"/>
      <c r="K310" s="483"/>
      <c r="L310" s="546">
        <v>2</v>
      </c>
      <c r="M310" s="540" t="s">
        <v>18</v>
      </c>
      <c r="N310" s="547">
        <v>23600</v>
      </c>
      <c r="O310" s="426">
        <f t="shared" si="32"/>
        <v>47200</v>
      </c>
      <c r="P310" s="426">
        <v>0</v>
      </c>
      <c r="Q310" s="426">
        <f t="shared" si="33"/>
        <v>47200</v>
      </c>
      <c r="R310" s="426">
        <f t="shared" si="34"/>
        <v>23600</v>
      </c>
      <c r="S310" s="427" t="s">
        <v>1037</v>
      </c>
      <c r="T310" s="429" t="s">
        <v>66</v>
      </c>
      <c r="U310" s="444" t="s">
        <v>556</v>
      </c>
      <c r="V310" s="425" t="s">
        <v>555</v>
      </c>
      <c r="W310" s="482" t="s">
        <v>1106</v>
      </c>
      <c r="X310" s="448" t="s">
        <v>624</v>
      </c>
      <c r="Y310" s="429" t="s">
        <v>1113</v>
      </c>
      <c r="Z310" s="429" t="s">
        <v>1117</v>
      </c>
      <c r="AA310" s="431" t="s">
        <v>60</v>
      </c>
      <c r="AC310" s="407"/>
    </row>
    <row r="311" spans="1:29" s="381" customFormat="1" ht="26.4" x14ac:dyDescent="0.25">
      <c r="A311" s="463"/>
      <c r="B311" s="980">
        <f>IFERROR(LOOKUP(2,1/ISNUMBER(SEARCH('[96]Kode Barang'!$I$2:$I$44,I311)),'[96]Kode Barang'!$B$2:$B$44),"")</f>
        <v>1</v>
      </c>
      <c r="C311" s="980">
        <f>IFERROR(LOOKUP(2,1/ISNUMBER(SEARCH('[96]Kode Barang'!$I$2:$I$44,I311)),'[96]Kode Barang'!$C$2:$C$44),"")</f>
        <v>1</v>
      </c>
      <c r="D311" s="980">
        <f>IFERROR(LOOKUP(2,1/ISNUMBER(SEARCH('[96]Kode Barang'!$I$2:$I$44,I311)),'[96]Kode Barang'!$D$2:$D$44),"")</f>
        <v>7</v>
      </c>
      <c r="E311" s="980">
        <f>IFERROR(LOOKUP(2,1/ISNUMBER(SEARCH('[96]Kode Barang'!$I$2:$I$44,I311)),'[96]Kode Barang'!$E$2:$E$44),"")</f>
        <v>1</v>
      </c>
      <c r="F311" s="980">
        <f>IFERROR(LOOKUP(2,1/ISNUMBER(SEARCH('[96]Kode Barang'!$I$2:$I$44,I311)),'[96]Kode Barang'!$F$2:$F$44),"")</f>
        <v>3</v>
      </c>
      <c r="G311" s="980">
        <f>IFERROR(LOOKUP(2,1/ISNUMBER(SEARCH('[96]Kode Barang'!$I$2:$I$44,I311)),'[96]Kode Barang'!$G$2:$G$44),"")</f>
        <v>1</v>
      </c>
      <c r="H311" s="980">
        <f>IFERROR(LOOKUP(2,1/ISNUMBER(SEARCH('[96]Kode Barang'!$I$2:$I$44,I311)),'[96]Kode Barang'!$H$2:$H$44),"")</f>
        <v>10</v>
      </c>
      <c r="I311" s="1011" t="s">
        <v>1101</v>
      </c>
      <c r="J311" s="545"/>
      <c r="K311" s="483"/>
      <c r="L311" s="546">
        <v>2</v>
      </c>
      <c r="M311" s="540" t="s">
        <v>18</v>
      </c>
      <c r="N311" s="547">
        <v>28900</v>
      </c>
      <c r="O311" s="426">
        <f t="shared" si="32"/>
        <v>57800</v>
      </c>
      <c r="P311" s="426">
        <v>0</v>
      </c>
      <c r="Q311" s="426">
        <f t="shared" si="33"/>
        <v>57800</v>
      </c>
      <c r="R311" s="426">
        <f t="shared" si="34"/>
        <v>28900</v>
      </c>
      <c r="S311" s="427" t="s">
        <v>1037</v>
      </c>
      <c r="T311" s="429" t="s">
        <v>66</v>
      </c>
      <c r="U311" s="444" t="s">
        <v>556</v>
      </c>
      <c r="V311" s="425" t="s">
        <v>555</v>
      </c>
      <c r="W311" s="482" t="s">
        <v>1107</v>
      </c>
      <c r="X311" s="448" t="s">
        <v>624</v>
      </c>
      <c r="Y311" s="429" t="s">
        <v>1113</v>
      </c>
      <c r="Z311" s="429" t="s">
        <v>1118</v>
      </c>
      <c r="AA311" s="431" t="s">
        <v>60</v>
      </c>
      <c r="AC311" s="407"/>
    </row>
    <row r="312" spans="1:29" s="381" customFormat="1" ht="26.4" x14ac:dyDescent="0.25">
      <c r="A312" s="463"/>
      <c r="B312" s="980">
        <f>IFERROR(LOOKUP(2,1/ISNUMBER(SEARCH('[96]Kode Barang'!$I$2:$I$44,I312)),'[96]Kode Barang'!$B$2:$B$44),"")</f>
        <v>1</v>
      </c>
      <c r="C312" s="980">
        <f>IFERROR(LOOKUP(2,1/ISNUMBER(SEARCH('[96]Kode Barang'!$I$2:$I$44,I312)),'[96]Kode Barang'!$C$2:$C$44),"")</f>
        <v>1</v>
      </c>
      <c r="D312" s="980">
        <f>IFERROR(LOOKUP(2,1/ISNUMBER(SEARCH('[96]Kode Barang'!$I$2:$I$44,I312)),'[96]Kode Barang'!$D$2:$D$44),"")</f>
        <v>7</v>
      </c>
      <c r="E312" s="980">
        <f>IFERROR(LOOKUP(2,1/ISNUMBER(SEARCH('[96]Kode Barang'!$I$2:$I$44,I312)),'[96]Kode Barang'!$E$2:$E$44),"")</f>
        <v>1</v>
      </c>
      <c r="F312" s="980">
        <f>IFERROR(LOOKUP(2,1/ISNUMBER(SEARCH('[96]Kode Barang'!$I$2:$I$44,I312)),'[96]Kode Barang'!$F$2:$F$44),"")</f>
        <v>3</v>
      </c>
      <c r="G312" s="980">
        <f>IFERROR(LOOKUP(2,1/ISNUMBER(SEARCH('[96]Kode Barang'!$I$2:$I$44,I312)),'[96]Kode Barang'!$G$2:$G$44),"")</f>
        <v>1</v>
      </c>
      <c r="H312" s="980">
        <f>IFERROR(LOOKUP(2,1/ISNUMBER(SEARCH('[96]Kode Barang'!$I$2:$I$44,I312)),'[96]Kode Barang'!$H$2:$H$44),"")</f>
        <v>6</v>
      </c>
      <c r="I312" s="1011" t="s">
        <v>889</v>
      </c>
      <c r="J312" s="545"/>
      <c r="K312" s="483"/>
      <c r="L312" s="546">
        <v>40</v>
      </c>
      <c r="M312" s="540" t="s">
        <v>18</v>
      </c>
      <c r="N312" s="547">
        <v>6000</v>
      </c>
      <c r="O312" s="426">
        <f t="shared" si="32"/>
        <v>240000</v>
      </c>
      <c r="P312" s="426">
        <v>0</v>
      </c>
      <c r="Q312" s="426">
        <f t="shared" si="33"/>
        <v>240000</v>
      </c>
      <c r="R312" s="426">
        <f t="shared" si="34"/>
        <v>6000</v>
      </c>
      <c r="S312" s="427" t="s">
        <v>1037</v>
      </c>
      <c r="T312" s="429" t="s">
        <v>66</v>
      </c>
      <c r="U312" s="444" t="s">
        <v>556</v>
      </c>
      <c r="V312" s="425" t="s">
        <v>555</v>
      </c>
      <c r="W312" s="482" t="s">
        <v>1108</v>
      </c>
      <c r="X312" s="448" t="s">
        <v>624</v>
      </c>
      <c r="Y312" s="429" t="s">
        <v>1113</v>
      </c>
      <c r="Z312" s="429" t="s">
        <v>1119</v>
      </c>
      <c r="AA312" s="431" t="s">
        <v>60</v>
      </c>
      <c r="AC312" s="407"/>
    </row>
    <row r="313" spans="1:29" s="381" customFormat="1" ht="26.4" x14ac:dyDescent="0.25">
      <c r="A313" s="463"/>
      <c r="B313" s="980">
        <f>IFERROR(LOOKUP(2,1/ISNUMBER(SEARCH('[96]Kode Barang'!$I$2:$I$44,I313)),'[96]Kode Barang'!$B$2:$B$44),"")</f>
        <v>1</v>
      </c>
      <c r="C313" s="980">
        <f>IFERROR(LOOKUP(2,1/ISNUMBER(SEARCH('[96]Kode Barang'!$I$2:$I$44,I313)),'[96]Kode Barang'!$C$2:$C$44),"")</f>
        <v>1</v>
      </c>
      <c r="D313" s="980">
        <f>IFERROR(LOOKUP(2,1/ISNUMBER(SEARCH('[96]Kode Barang'!$I$2:$I$44,I313)),'[96]Kode Barang'!$D$2:$D$44),"")</f>
        <v>7</v>
      </c>
      <c r="E313" s="980">
        <f>IFERROR(LOOKUP(2,1/ISNUMBER(SEARCH('[96]Kode Barang'!$I$2:$I$44,I313)),'[96]Kode Barang'!$E$2:$E$44),"")</f>
        <v>1</v>
      </c>
      <c r="F313" s="980">
        <f>IFERROR(LOOKUP(2,1/ISNUMBER(SEARCH('[96]Kode Barang'!$I$2:$I$44,I313)),'[96]Kode Barang'!$F$2:$F$44),"")</f>
        <v>3</v>
      </c>
      <c r="G313" s="980">
        <f>IFERROR(LOOKUP(2,1/ISNUMBER(SEARCH('[96]Kode Barang'!$I$2:$I$44,I313)),'[96]Kode Barang'!$G$2:$G$44),"")</f>
        <v>1</v>
      </c>
      <c r="H313" s="980">
        <f>IFERROR(LOOKUP(2,1/ISNUMBER(SEARCH('[96]Kode Barang'!$I$2:$I$44,I313)),'[96]Kode Barang'!$H$2:$H$44),"")</f>
        <v>6</v>
      </c>
      <c r="I313" s="1010" t="s">
        <v>884</v>
      </c>
      <c r="J313" s="545"/>
      <c r="K313" s="483"/>
      <c r="L313" s="546">
        <v>42</v>
      </c>
      <c r="M313" s="540" t="s">
        <v>18</v>
      </c>
      <c r="N313" s="547">
        <v>3600</v>
      </c>
      <c r="O313" s="426">
        <f t="shared" si="32"/>
        <v>151200</v>
      </c>
      <c r="P313" s="426">
        <v>0</v>
      </c>
      <c r="Q313" s="426">
        <f t="shared" si="33"/>
        <v>151200</v>
      </c>
      <c r="R313" s="426">
        <f t="shared" si="34"/>
        <v>3600</v>
      </c>
      <c r="S313" s="427" t="s">
        <v>1037</v>
      </c>
      <c r="T313" s="429" t="s">
        <v>66</v>
      </c>
      <c r="U313" s="444" t="s">
        <v>556</v>
      </c>
      <c r="V313" s="425" t="s">
        <v>555</v>
      </c>
      <c r="W313" s="482" t="s">
        <v>1109</v>
      </c>
      <c r="X313" s="448" t="s">
        <v>624</v>
      </c>
      <c r="Y313" s="429" t="s">
        <v>1113</v>
      </c>
      <c r="Z313" s="429" t="s">
        <v>1120</v>
      </c>
      <c r="AA313" s="431" t="s">
        <v>60</v>
      </c>
      <c r="AC313" s="407"/>
    </row>
    <row r="314" spans="1:29" s="381" customFormat="1" ht="26.4" x14ac:dyDescent="0.25">
      <c r="A314" s="463"/>
      <c r="B314" s="980">
        <f>IFERROR(LOOKUP(2,1/ISNUMBER(SEARCH('[96]Kode Barang'!$I$2:$I$44,I314)),'[96]Kode Barang'!$B$2:$B$44),"")</f>
        <v>1</v>
      </c>
      <c r="C314" s="980">
        <f>IFERROR(LOOKUP(2,1/ISNUMBER(SEARCH('[96]Kode Barang'!$I$2:$I$44,I314)),'[96]Kode Barang'!$C$2:$C$44),"")</f>
        <v>1</v>
      </c>
      <c r="D314" s="980">
        <f>IFERROR(LOOKUP(2,1/ISNUMBER(SEARCH('[96]Kode Barang'!$I$2:$I$44,I314)),'[96]Kode Barang'!$D$2:$D$44),"")</f>
        <v>7</v>
      </c>
      <c r="E314" s="980">
        <f>IFERROR(LOOKUP(2,1/ISNUMBER(SEARCH('[96]Kode Barang'!$I$2:$I$44,I314)),'[96]Kode Barang'!$E$2:$E$44),"")</f>
        <v>1</v>
      </c>
      <c r="F314" s="980">
        <f>IFERROR(LOOKUP(2,1/ISNUMBER(SEARCH('[96]Kode Barang'!$I$2:$I$44,I314)),'[96]Kode Barang'!$F$2:$F$44),"")</f>
        <v>3</v>
      </c>
      <c r="G314" s="980">
        <f>IFERROR(LOOKUP(2,1/ISNUMBER(SEARCH('[96]Kode Barang'!$I$2:$I$44,I314)),'[96]Kode Barang'!$G$2:$G$44),"")</f>
        <v>1</v>
      </c>
      <c r="H314" s="980">
        <f>IFERROR(LOOKUP(2,1/ISNUMBER(SEARCH('[96]Kode Barang'!$I$2:$I$44,I314)),'[96]Kode Barang'!$H$2:$H$44),"")</f>
        <v>6</v>
      </c>
      <c r="I314" s="1011" t="s">
        <v>886</v>
      </c>
      <c r="J314" s="545"/>
      <c r="K314" s="483"/>
      <c r="L314" s="546">
        <v>38</v>
      </c>
      <c r="M314" s="540" t="s">
        <v>18</v>
      </c>
      <c r="N314" s="547">
        <v>10400</v>
      </c>
      <c r="O314" s="426">
        <f t="shared" si="32"/>
        <v>395200</v>
      </c>
      <c r="P314" s="426">
        <v>0</v>
      </c>
      <c r="Q314" s="426">
        <f t="shared" si="33"/>
        <v>395200</v>
      </c>
      <c r="R314" s="426">
        <f t="shared" si="34"/>
        <v>10400</v>
      </c>
      <c r="S314" s="427" t="s">
        <v>1037</v>
      </c>
      <c r="T314" s="429" t="s">
        <v>66</v>
      </c>
      <c r="U314" s="444" t="s">
        <v>556</v>
      </c>
      <c r="V314" s="425" t="s">
        <v>555</v>
      </c>
      <c r="W314" s="482" t="s">
        <v>1110</v>
      </c>
      <c r="X314" s="448" t="s">
        <v>624</v>
      </c>
      <c r="Y314" s="429" t="s">
        <v>1113</v>
      </c>
      <c r="Z314" s="429" t="s">
        <v>1121</v>
      </c>
      <c r="AA314" s="431" t="s">
        <v>60</v>
      </c>
      <c r="AC314" s="407"/>
    </row>
    <row r="315" spans="1:29" s="381" customFormat="1" ht="26.4" x14ac:dyDescent="0.25">
      <c r="A315" s="463"/>
      <c r="B315" s="980">
        <f>IFERROR(LOOKUP(2,1/ISNUMBER(SEARCH('[96]Kode Barang'!$I$2:$I$44,I315)),'[96]Kode Barang'!$B$2:$B$44),"")</f>
        <v>1</v>
      </c>
      <c r="C315" s="980">
        <f>IFERROR(LOOKUP(2,1/ISNUMBER(SEARCH('[96]Kode Barang'!$I$2:$I$44,I315)),'[96]Kode Barang'!$C$2:$C$44),"")</f>
        <v>1</v>
      </c>
      <c r="D315" s="980">
        <f>IFERROR(LOOKUP(2,1/ISNUMBER(SEARCH('[96]Kode Barang'!$I$2:$I$44,I315)),'[96]Kode Barang'!$D$2:$D$44),"")</f>
        <v>7</v>
      </c>
      <c r="E315" s="980">
        <f>IFERROR(LOOKUP(2,1/ISNUMBER(SEARCH('[96]Kode Barang'!$I$2:$I$44,I315)),'[96]Kode Barang'!$E$2:$E$44),"")</f>
        <v>1</v>
      </c>
      <c r="F315" s="980">
        <f>IFERROR(LOOKUP(2,1/ISNUMBER(SEARCH('[96]Kode Barang'!$I$2:$I$44,I315)),'[96]Kode Barang'!$F$2:$F$44),"")</f>
        <v>3</v>
      </c>
      <c r="G315" s="980">
        <f>IFERROR(LOOKUP(2,1/ISNUMBER(SEARCH('[96]Kode Barang'!$I$2:$I$44,I315)),'[96]Kode Barang'!$G$2:$G$44),"")</f>
        <v>1</v>
      </c>
      <c r="H315" s="980">
        <f>IFERROR(LOOKUP(2,1/ISNUMBER(SEARCH('[96]Kode Barang'!$I$2:$I$44,I315)),'[96]Kode Barang'!$H$2:$H$44),"")</f>
        <v>6</v>
      </c>
      <c r="I315" s="1010" t="s">
        <v>932</v>
      </c>
      <c r="J315" s="545"/>
      <c r="K315" s="483"/>
      <c r="L315" s="546">
        <v>31</v>
      </c>
      <c r="M315" s="540" t="s">
        <v>18</v>
      </c>
      <c r="N315" s="547">
        <v>17700</v>
      </c>
      <c r="O315" s="426">
        <f t="shared" si="32"/>
        <v>548700</v>
      </c>
      <c r="P315" s="426">
        <v>0</v>
      </c>
      <c r="Q315" s="426">
        <f t="shared" si="33"/>
        <v>548700</v>
      </c>
      <c r="R315" s="426">
        <f t="shared" si="34"/>
        <v>17700</v>
      </c>
      <c r="S315" s="427" t="s">
        <v>1037</v>
      </c>
      <c r="T315" s="429" t="s">
        <v>66</v>
      </c>
      <c r="U315" s="444" t="s">
        <v>556</v>
      </c>
      <c r="V315" s="425" t="s">
        <v>555</v>
      </c>
      <c r="W315" s="482" t="s">
        <v>1111</v>
      </c>
      <c r="X315" s="448" t="s">
        <v>624</v>
      </c>
      <c r="Y315" s="429" t="s">
        <v>1113</v>
      </c>
      <c r="Z315" s="429" t="s">
        <v>1122</v>
      </c>
      <c r="AA315" s="431" t="s">
        <v>60</v>
      </c>
      <c r="AC315" s="407"/>
    </row>
    <row r="316" spans="1:29" s="381" customFormat="1" ht="26.4" x14ac:dyDescent="0.25">
      <c r="A316" s="463"/>
      <c r="B316" s="980">
        <f>IFERROR(LOOKUP(2,1/ISNUMBER(SEARCH('[96]Kode Barang'!$I$2:$I$44,I316)),'[96]Kode Barang'!$B$2:$B$44),"")</f>
        <v>1</v>
      </c>
      <c r="C316" s="980">
        <f>IFERROR(LOOKUP(2,1/ISNUMBER(SEARCH('[96]Kode Barang'!$I$2:$I$44,I316)),'[96]Kode Barang'!$C$2:$C$44),"")</f>
        <v>1</v>
      </c>
      <c r="D316" s="980">
        <f>IFERROR(LOOKUP(2,1/ISNUMBER(SEARCH('[96]Kode Barang'!$I$2:$I$44,I316)),'[96]Kode Barang'!$D$2:$D$44),"")</f>
        <v>7</v>
      </c>
      <c r="E316" s="980">
        <f>IFERROR(LOOKUP(2,1/ISNUMBER(SEARCH('[96]Kode Barang'!$I$2:$I$44,I316)),'[96]Kode Barang'!$E$2:$E$44),"")</f>
        <v>1</v>
      </c>
      <c r="F316" s="980">
        <f>IFERROR(LOOKUP(2,1/ISNUMBER(SEARCH('[96]Kode Barang'!$I$2:$I$44,I316)),'[96]Kode Barang'!$F$2:$F$44),"")</f>
        <v>3</v>
      </c>
      <c r="G316" s="980">
        <f>IFERROR(LOOKUP(2,1/ISNUMBER(SEARCH('[96]Kode Barang'!$I$2:$I$44,I316)),'[96]Kode Barang'!$G$2:$G$44),"")</f>
        <v>1</v>
      </c>
      <c r="H316" s="980">
        <f>IFERROR(LOOKUP(2,1/ISNUMBER(SEARCH('[96]Kode Barang'!$I$2:$I$44,I316)),'[96]Kode Barang'!$H$2:$H$44),"")</f>
        <v>8</v>
      </c>
      <c r="I316" s="1011" t="s">
        <v>1102</v>
      </c>
      <c r="J316" s="545"/>
      <c r="K316" s="483"/>
      <c r="L316" s="546">
        <v>1</v>
      </c>
      <c r="M316" s="540" t="s">
        <v>18</v>
      </c>
      <c r="N316" s="547">
        <v>29500</v>
      </c>
      <c r="O316" s="426">
        <f t="shared" si="32"/>
        <v>29500</v>
      </c>
      <c r="P316" s="426">
        <v>0</v>
      </c>
      <c r="Q316" s="426">
        <f t="shared" si="33"/>
        <v>29500</v>
      </c>
      <c r="R316" s="426">
        <f t="shared" si="34"/>
        <v>29500</v>
      </c>
      <c r="S316" s="427" t="s">
        <v>1037</v>
      </c>
      <c r="T316" s="429" t="s">
        <v>66</v>
      </c>
      <c r="U316" s="444" t="s">
        <v>556</v>
      </c>
      <c r="V316" s="425" t="s">
        <v>555</v>
      </c>
      <c r="W316" s="482" t="s">
        <v>1112</v>
      </c>
      <c r="X316" s="448" t="s">
        <v>624</v>
      </c>
      <c r="Y316" s="429" t="s">
        <v>1113</v>
      </c>
      <c r="Z316" s="429" t="s">
        <v>1123</v>
      </c>
      <c r="AA316" s="431" t="s">
        <v>60</v>
      </c>
      <c r="AC316" s="407"/>
    </row>
    <row r="317" spans="1:29" s="381" customFormat="1" ht="52.8" x14ac:dyDescent="0.25">
      <c r="A317" s="463"/>
      <c r="B317" s="980">
        <f>IFERROR(LOOKUP(2,1/ISNUMBER(SEARCH('[96]Kode Barang'!$I$2:$I$44,I317)),'[96]Kode Barang'!$B$2:$B$44),"")</f>
        <v>1</v>
      </c>
      <c r="C317" s="980">
        <f>IFERROR(LOOKUP(2,1/ISNUMBER(SEARCH('[96]Kode Barang'!$I$2:$I$44,I317)),'[96]Kode Barang'!$C$2:$C$44),"")</f>
        <v>1</v>
      </c>
      <c r="D317" s="980">
        <f>IFERROR(LOOKUP(2,1/ISNUMBER(SEARCH('[96]Kode Barang'!$I$2:$I$44,I317)),'[96]Kode Barang'!$D$2:$D$44),"")</f>
        <v>7</v>
      </c>
      <c r="E317" s="980">
        <f>IFERROR(LOOKUP(2,1/ISNUMBER(SEARCH('[96]Kode Barang'!$I$2:$I$44,I317)),'[96]Kode Barang'!$E$2:$E$44),"")</f>
        <v>1</v>
      </c>
      <c r="F317" s="980">
        <f>IFERROR(LOOKUP(2,1/ISNUMBER(SEARCH('[96]Kode Barang'!$I$2:$I$44,I317)),'[96]Kode Barang'!$F$2:$F$44),"")</f>
        <v>3</v>
      </c>
      <c r="G317" s="980">
        <f>IFERROR(LOOKUP(2,1/ISNUMBER(SEARCH('[96]Kode Barang'!$I$2:$I$44,I317)),'[96]Kode Barang'!$G$2:$G$44),"")</f>
        <v>1</v>
      </c>
      <c r="H317" s="980">
        <f>IFERROR(LOOKUP(2,1/ISNUMBER(SEARCH('[96]Kode Barang'!$I$2:$I$44,I317)),'[96]Kode Barang'!$H$2:$H$44),"")</f>
        <v>11</v>
      </c>
      <c r="I317" s="1011" t="s">
        <v>922</v>
      </c>
      <c r="J317" s="545"/>
      <c r="K317" s="483"/>
      <c r="L317" s="546">
        <v>10</v>
      </c>
      <c r="M317" s="540" t="s">
        <v>933</v>
      </c>
      <c r="N317" s="547">
        <v>41300</v>
      </c>
      <c r="O317" s="426">
        <f t="shared" si="32"/>
        <v>413000</v>
      </c>
      <c r="P317" s="426">
        <v>0</v>
      </c>
      <c r="Q317" s="426">
        <f t="shared" si="33"/>
        <v>413000</v>
      </c>
      <c r="R317" s="426">
        <f t="shared" si="34"/>
        <v>41300</v>
      </c>
      <c r="S317" s="427" t="s">
        <v>1126</v>
      </c>
      <c r="T317" s="429" t="s">
        <v>1127</v>
      </c>
      <c r="U317" s="444" t="s">
        <v>556</v>
      </c>
      <c r="V317" s="425" t="s">
        <v>555</v>
      </c>
      <c r="W317" s="482" t="s">
        <v>1128</v>
      </c>
      <c r="X317" s="448" t="s">
        <v>624</v>
      </c>
      <c r="Y317" s="429" t="s">
        <v>929</v>
      </c>
      <c r="Z317" s="429" t="s">
        <v>1129</v>
      </c>
      <c r="AA317" s="431" t="s">
        <v>1130</v>
      </c>
      <c r="AC317" s="407"/>
    </row>
    <row r="318" spans="1:29" s="381" customFormat="1" ht="52.8" x14ac:dyDescent="0.25">
      <c r="A318" s="463"/>
      <c r="B318" s="980">
        <f>IFERROR(LOOKUP(2,1/ISNUMBER(SEARCH('[96]Kode Barang'!$I$2:$I$44,I318)),'[96]Kode Barang'!$B$2:$B$44),"")</f>
        <v>1</v>
      </c>
      <c r="C318" s="980">
        <f>IFERROR(LOOKUP(2,1/ISNUMBER(SEARCH('[96]Kode Barang'!$I$2:$I$44,I318)),'[96]Kode Barang'!$C$2:$C$44),"")</f>
        <v>1</v>
      </c>
      <c r="D318" s="980">
        <f>IFERROR(LOOKUP(2,1/ISNUMBER(SEARCH('[96]Kode Barang'!$I$2:$I$44,I318)),'[96]Kode Barang'!$D$2:$D$44),"")</f>
        <v>7</v>
      </c>
      <c r="E318" s="980">
        <f>IFERROR(LOOKUP(2,1/ISNUMBER(SEARCH('[96]Kode Barang'!$I$2:$I$44,I318)),'[96]Kode Barang'!$E$2:$E$44),"")</f>
        <v>1</v>
      </c>
      <c r="F318" s="980">
        <f>IFERROR(LOOKUP(2,1/ISNUMBER(SEARCH('[96]Kode Barang'!$I$2:$I$44,I318)),'[96]Kode Barang'!$F$2:$F$44),"")</f>
        <v>3</v>
      </c>
      <c r="G318" s="980">
        <f>IFERROR(LOOKUP(2,1/ISNUMBER(SEARCH('[96]Kode Barang'!$I$2:$I$44,I318)),'[96]Kode Barang'!$G$2:$G$44),"")</f>
        <v>1</v>
      </c>
      <c r="H318" s="980">
        <f>IFERROR(LOOKUP(2,1/ISNUMBER(SEARCH('[96]Kode Barang'!$I$2:$I$44,I318)),'[96]Kode Barang'!$H$2:$H$44),"")</f>
        <v>11</v>
      </c>
      <c r="I318" s="1011" t="s">
        <v>902</v>
      </c>
      <c r="J318" s="545"/>
      <c r="K318" s="483"/>
      <c r="L318" s="546">
        <v>10</v>
      </c>
      <c r="M318" s="540" t="s">
        <v>933</v>
      </c>
      <c r="N318" s="547">
        <v>23600</v>
      </c>
      <c r="O318" s="426">
        <f t="shared" si="32"/>
        <v>236000</v>
      </c>
      <c r="P318" s="426">
        <v>0</v>
      </c>
      <c r="Q318" s="426">
        <f t="shared" si="33"/>
        <v>236000</v>
      </c>
      <c r="R318" s="426">
        <f t="shared" si="34"/>
        <v>23600</v>
      </c>
      <c r="S318" s="427" t="s">
        <v>1126</v>
      </c>
      <c r="T318" s="429" t="s">
        <v>1127</v>
      </c>
      <c r="U318" s="444" t="s">
        <v>556</v>
      </c>
      <c r="V318" s="425" t="s">
        <v>555</v>
      </c>
      <c r="W318" s="482" t="s">
        <v>1128</v>
      </c>
      <c r="X318" s="448" t="s">
        <v>624</v>
      </c>
      <c r="Y318" s="429" t="s">
        <v>929</v>
      </c>
      <c r="Z318" s="429" t="s">
        <v>1129</v>
      </c>
      <c r="AA318" s="431" t="s">
        <v>1130</v>
      </c>
      <c r="AC318" s="407"/>
    </row>
    <row r="319" spans="1:29" s="381" customFormat="1" ht="52.8" x14ac:dyDescent="0.25">
      <c r="A319" s="463"/>
      <c r="B319" s="980">
        <f>IFERROR(LOOKUP(2,1/ISNUMBER(SEARCH('[96]Kode Barang'!$I$2:$I$44,I319)),'[96]Kode Barang'!$B$2:$B$44),"")</f>
        <v>1</v>
      </c>
      <c r="C319" s="980">
        <f>IFERROR(LOOKUP(2,1/ISNUMBER(SEARCH('[96]Kode Barang'!$I$2:$I$44,I319)),'[96]Kode Barang'!$C$2:$C$44),"")</f>
        <v>1</v>
      </c>
      <c r="D319" s="980">
        <f>IFERROR(LOOKUP(2,1/ISNUMBER(SEARCH('[96]Kode Barang'!$I$2:$I$44,I319)),'[96]Kode Barang'!$D$2:$D$44),"")</f>
        <v>7</v>
      </c>
      <c r="E319" s="980">
        <f>IFERROR(LOOKUP(2,1/ISNUMBER(SEARCH('[96]Kode Barang'!$I$2:$I$44,I319)),'[96]Kode Barang'!$E$2:$E$44),"")</f>
        <v>1</v>
      </c>
      <c r="F319" s="980">
        <f>IFERROR(LOOKUP(2,1/ISNUMBER(SEARCH('[96]Kode Barang'!$I$2:$I$44,I319)),'[96]Kode Barang'!$F$2:$F$44),"")</f>
        <v>3</v>
      </c>
      <c r="G319" s="980">
        <f>IFERROR(LOOKUP(2,1/ISNUMBER(SEARCH('[96]Kode Barang'!$I$2:$I$44,I319)),'[96]Kode Barang'!$G$2:$G$44),"")</f>
        <v>1</v>
      </c>
      <c r="H319" s="980">
        <f>IFERROR(LOOKUP(2,1/ISNUMBER(SEARCH('[96]Kode Barang'!$I$2:$I$44,I319)),'[96]Kode Barang'!$H$2:$H$44),"")</f>
        <v>3</v>
      </c>
      <c r="I319" s="1011" t="s">
        <v>903</v>
      </c>
      <c r="J319" s="545"/>
      <c r="K319" s="483"/>
      <c r="L319" s="546">
        <v>5</v>
      </c>
      <c r="M319" s="540" t="s">
        <v>7</v>
      </c>
      <c r="N319" s="547">
        <v>64800</v>
      </c>
      <c r="O319" s="426">
        <f t="shared" si="32"/>
        <v>324000</v>
      </c>
      <c r="P319" s="426">
        <v>0</v>
      </c>
      <c r="Q319" s="426">
        <f t="shared" si="33"/>
        <v>324000</v>
      </c>
      <c r="R319" s="426">
        <f t="shared" si="34"/>
        <v>64800</v>
      </c>
      <c r="S319" s="427" t="s">
        <v>1126</v>
      </c>
      <c r="T319" s="429" t="s">
        <v>1127</v>
      </c>
      <c r="U319" s="444" t="s">
        <v>556</v>
      </c>
      <c r="V319" s="425" t="s">
        <v>555</v>
      </c>
      <c r="W319" s="482" t="s">
        <v>1128</v>
      </c>
      <c r="X319" s="448" t="s">
        <v>624</v>
      </c>
      <c r="Y319" s="429" t="s">
        <v>929</v>
      </c>
      <c r="Z319" s="429" t="s">
        <v>1129</v>
      </c>
      <c r="AA319" s="431" t="s">
        <v>1130</v>
      </c>
      <c r="AC319" s="407"/>
    </row>
    <row r="320" spans="1:29" s="381" customFormat="1" ht="52.8" x14ac:dyDescent="0.25">
      <c r="A320" s="463"/>
      <c r="B320" s="980">
        <f>IFERROR(LOOKUP(2,1/ISNUMBER(SEARCH('[96]Kode Barang'!$I$2:$I$44,I320)),'[96]Kode Barang'!$B$2:$B$44),"")</f>
        <v>1</v>
      </c>
      <c r="C320" s="980">
        <f>IFERROR(LOOKUP(2,1/ISNUMBER(SEARCH('[96]Kode Barang'!$I$2:$I$44,I320)),'[96]Kode Barang'!$C$2:$C$44),"")</f>
        <v>1</v>
      </c>
      <c r="D320" s="980">
        <f>IFERROR(LOOKUP(2,1/ISNUMBER(SEARCH('[96]Kode Barang'!$I$2:$I$44,I320)),'[96]Kode Barang'!$D$2:$D$44),"")</f>
        <v>7</v>
      </c>
      <c r="E320" s="980">
        <f>IFERROR(LOOKUP(2,1/ISNUMBER(SEARCH('[96]Kode Barang'!$I$2:$I$44,I320)),'[96]Kode Barang'!$E$2:$E$44),"")</f>
        <v>1</v>
      </c>
      <c r="F320" s="980">
        <f>IFERROR(LOOKUP(2,1/ISNUMBER(SEARCH('[96]Kode Barang'!$I$2:$I$44,I320)),'[96]Kode Barang'!$F$2:$F$44),"")</f>
        <v>3</v>
      </c>
      <c r="G320" s="980">
        <f>IFERROR(LOOKUP(2,1/ISNUMBER(SEARCH('[96]Kode Barang'!$I$2:$I$44,I320)),'[96]Kode Barang'!$G$2:$G$44),"")</f>
        <v>1</v>
      </c>
      <c r="H320" s="980">
        <f>IFERROR(LOOKUP(2,1/ISNUMBER(SEARCH('[96]Kode Barang'!$I$2:$I$44,I320)),'[96]Kode Barang'!$H$2:$H$44),"")</f>
        <v>6</v>
      </c>
      <c r="I320" s="1011" t="s">
        <v>889</v>
      </c>
      <c r="J320" s="545"/>
      <c r="K320" s="483"/>
      <c r="L320" s="546">
        <v>30</v>
      </c>
      <c r="M320" s="540" t="s">
        <v>18</v>
      </c>
      <c r="N320" s="547">
        <v>6000</v>
      </c>
      <c r="O320" s="426">
        <f t="shared" si="32"/>
        <v>180000</v>
      </c>
      <c r="P320" s="426">
        <v>0</v>
      </c>
      <c r="Q320" s="426">
        <f t="shared" si="33"/>
        <v>180000</v>
      </c>
      <c r="R320" s="426">
        <f t="shared" si="34"/>
        <v>6000</v>
      </c>
      <c r="S320" s="427" t="s">
        <v>1126</v>
      </c>
      <c r="T320" s="429" t="s">
        <v>1127</v>
      </c>
      <c r="U320" s="444" t="s">
        <v>556</v>
      </c>
      <c r="V320" s="425" t="s">
        <v>555</v>
      </c>
      <c r="W320" s="482" t="s">
        <v>1128</v>
      </c>
      <c r="X320" s="448" t="s">
        <v>624</v>
      </c>
      <c r="Y320" s="429" t="s">
        <v>929</v>
      </c>
      <c r="Z320" s="429" t="s">
        <v>1129</v>
      </c>
      <c r="AA320" s="431" t="s">
        <v>1130</v>
      </c>
      <c r="AC320" s="407"/>
    </row>
    <row r="321" spans="1:29" s="381" customFormat="1" ht="79.2" x14ac:dyDescent="0.25">
      <c r="A321" s="463"/>
      <c r="B321" s="980">
        <f>IFERROR(LOOKUP(2,1/ISNUMBER(SEARCH('[96]Kode Barang'!$I$2:$I$44,I321)),'[96]Kode Barang'!$B$2:$B$44),"")</f>
        <v>1</v>
      </c>
      <c r="C321" s="980">
        <f>IFERROR(LOOKUP(2,1/ISNUMBER(SEARCH('[96]Kode Barang'!$I$2:$I$44,I321)),'[96]Kode Barang'!$C$2:$C$44),"")</f>
        <v>1</v>
      </c>
      <c r="D321" s="980">
        <f>IFERROR(LOOKUP(2,1/ISNUMBER(SEARCH('[96]Kode Barang'!$I$2:$I$44,I321)),'[96]Kode Barang'!$D$2:$D$44),"")</f>
        <v>7</v>
      </c>
      <c r="E321" s="980">
        <f>IFERROR(LOOKUP(2,1/ISNUMBER(SEARCH('[96]Kode Barang'!$I$2:$I$44,I321)),'[96]Kode Barang'!$E$2:$E$44),"")</f>
        <v>1</v>
      </c>
      <c r="F321" s="980">
        <f>IFERROR(LOOKUP(2,1/ISNUMBER(SEARCH('[96]Kode Barang'!$I$2:$I$44,I321)),'[96]Kode Barang'!$F$2:$F$44),"")</f>
        <v>3</v>
      </c>
      <c r="G321" s="980">
        <f>IFERROR(LOOKUP(2,1/ISNUMBER(SEARCH('[96]Kode Barang'!$I$2:$I$44,I321)),'[96]Kode Barang'!$G$2:$G$44),"")</f>
        <v>1</v>
      </c>
      <c r="H321" s="980">
        <f>IFERROR(LOOKUP(2,1/ISNUMBER(SEARCH('[96]Kode Barang'!$I$2:$I$44,I321)),'[96]Kode Barang'!$H$2:$H$44),"")</f>
        <v>11</v>
      </c>
      <c r="I321" s="1011" t="s">
        <v>922</v>
      </c>
      <c r="J321" s="545"/>
      <c r="K321" s="483"/>
      <c r="L321" s="546">
        <v>9</v>
      </c>
      <c r="M321" s="540" t="s">
        <v>933</v>
      </c>
      <c r="N321" s="547">
        <v>41300</v>
      </c>
      <c r="O321" s="426">
        <f t="shared" si="32"/>
        <v>371700</v>
      </c>
      <c r="P321" s="426">
        <v>0</v>
      </c>
      <c r="Q321" s="426">
        <f t="shared" si="33"/>
        <v>371700</v>
      </c>
      <c r="R321" s="426">
        <f t="shared" si="34"/>
        <v>41300</v>
      </c>
      <c r="S321" s="437" t="s">
        <v>680</v>
      </c>
      <c r="T321" s="429" t="s">
        <v>1064</v>
      </c>
      <c r="U321" s="444" t="s">
        <v>556</v>
      </c>
      <c r="V321" s="425" t="s">
        <v>555</v>
      </c>
      <c r="W321" s="482" t="s">
        <v>1132</v>
      </c>
      <c r="X321" s="448" t="s">
        <v>624</v>
      </c>
      <c r="Y321" s="429" t="s">
        <v>929</v>
      </c>
      <c r="Z321" s="429" t="s">
        <v>1133</v>
      </c>
      <c r="AA321" s="431" t="s">
        <v>923</v>
      </c>
      <c r="AC321" s="407"/>
    </row>
    <row r="322" spans="1:29" s="381" customFormat="1" ht="79.2" x14ac:dyDescent="0.25">
      <c r="A322" s="463"/>
      <c r="B322" s="980">
        <f>IFERROR(LOOKUP(2,1/ISNUMBER(SEARCH('[96]Kode Barang'!$I$2:$I$44,I322)),'[96]Kode Barang'!$B$2:$B$44),"")</f>
        <v>1</v>
      </c>
      <c r="C322" s="980">
        <f>IFERROR(LOOKUP(2,1/ISNUMBER(SEARCH('[96]Kode Barang'!$I$2:$I$44,I322)),'[96]Kode Barang'!$C$2:$C$44),"")</f>
        <v>1</v>
      </c>
      <c r="D322" s="980">
        <f>IFERROR(LOOKUP(2,1/ISNUMBER(SEARCH('[96]Kode Barang'!$I$2:$I$44,I322)),'[96]Kode Barang'!$D$2:$D$44),"")</f>
        <v>7</v>
      </c>
      <c r="E322" s="980">
        <f>IFERROR(LOOKUP(2,1/ISNUMBER(SEARCH('[96]Kode Barang'!$I$2:$I$44,I322)),'[96]Kode Barang'!$E$2:$E$44),"")</f>
        <v>1</v>
      </c>
      <c r="F322" s="980">
        <f>IFERROR(LOOKUP(2,1/ISNUMBER(SEARCH('[96]Kode Barang'!$I$2:$I$44,I322)),'[96]Kode Barang'!$F$2:$F$44),"")</f>
        <v>3</v>
      </c>
      <c r="G322" s="980">
        <f>IFERROR(LOOKUP(2,1/ISNUMBER(SEARCH('[96]Kode Barang'!$I$2:$I$44,I322)),'[96]Kode Barang'!$G$2:$G$44),"")</f>
        <v>1</v>
      </c>
      <c r="H322" s="980">
        <f>IFERROR(LOOKUP(2,1/ISNUMBER(SEARCH('[96]Kode Barang'!$I$2:$I$44,I322)),'[96]Kode Barang'!$H$2:$H$44),"")</f>
        <v>6</v>
      </c>
      <c r="I322" s="1011" t="s">
        <v>3</v>
      </c>
      <c r="J322" s="545"/>
      <c r="K322" s="483"/>
      <c r="L322" s="546">
        <v>40</v>
      </c>
      <c r="M322" s="540" t="s">
        <v>18</v>
      </c>
      <c r="N322" s="547">
        <v>6000</v>
      </c>
      <c r="O322" s="426">
        <f t="shared" si="32"/>
        <v>240000</v>
      </c>
      <c r="P322" s="426">
        <v>0</v>
      </c>
      <c r="Q322" s="426">
        <f t="shared" si="33"/>
        <v>240000</v>
      </c>
      <c r="R322" s="426">
        <f t="shared" si="34"/>
        <v>6000</v>
      </c>
      <c r="S322" s="437" t="s">
        <v>680</v>
      </c>
      <c r="T322" s="429" t="s">
        <v>1064</v>
      </c>
      <c r="U322" s="444" t="s">
        <v>556</v>
      </c>
      <c r="V322" s="425" t="s">
        <v>555</v>
      </c>
      <c r="W322" s="482" t="s">
        <v>1132</v>
      </c>
      <c r="X322" s="448" t="s">
        <v>624</v>
      </c>
      <c r="Y322" s="429" t="s">
        <v>929</v>
      </c>
      <c r="Z322" s="429" t="s">
        <v>1133</v>
      </c>
      <c r="AA322" s="431" t="s">
        <v>923</v>
      </c>
      <c r="AC322" s="407"/>
    </row>
    <row r="323" spans="1:29" s="381" customFormat="1" ht="79.2" x14ac:dyDescent="0.25">
      <c r="A323" s="463"/>
      <c r="B323" s="980">
        <f>IFERROR(LOOKUP(2,1/ISNUMBER(SEARCH('[96]Kode Barang'!$I$2:$I$44,I323)),'[96]Kode Barang'!$B$2:$B$44),"")</f>
        <v>1</v>
      </c>
      <c r="C323" s="980">
        <f>IFERROR(LOOKUP(2,1/ISNUMBER(SEARCH('[96]Kode Barang'!$I$2:$I$44,I323)),'[96]Kode Barang'!$C$2:$C$44),"")</f>
        <v>1</v>
      </c>
      <c r="D323" s="980">
        <f>IFERROR(LOOKUP(2,1/ISNUMBER(SEARCH('[96]Kode Barang'!$I$2:$I$44,I323)),'[96]Kode Barang'!$D$2:$D$44),"")</f>
        <v>7</v>
      </c>
      <c r="E323" s="980">
        <f>IFERROR(LOOKUP(2,1/ISNUMBER(SEARCH('[96]Kode Barang'!$I$2:$I$44,I323)),'[96]Kode Barang'!$E$2:$E$44),"")</f>
        <v>1</v>
      </c>
      <c r="F323" s="980">
        <f>IFERROR(LOOKUP(2,1/ISNUMBER(SEARCH('[96]Kode Barang'!$I$2:$I$44,I323)),'[96]Kode Barang'!$F$2:$F$44),"")</f>
        <v>3</v>
      </c>
      <c r="G323" s="980">
        <f>IFERROR(LOOKUP(2,1/ISNUMBER(SEARCH('[96]Kode Barang'!$I$2:$I$44,I323)),'[96]Kode Barang'!$G$2:$G$44),"")</f>
        <v>1</v>
      </c>
      <c r="H323" s="980">
        <f>IFERROR(LOOKUP(2,1/ISNUMBER(SEARCH('[96]Kode Barang'!$I$2:$I$44,I323)),'[96]Kode Barang'!$H$2:$H$44),"")</f>
        <v>6</v>
      </c>
      <c r="I323" s="1011" t="s">
        <v>884</v>
      </c>
      <c r="J323" s="545"/>
      <c r="K323" s="483"/>
      <c r="L323" s="546">
        <v>44</v>
      </c>
      <c r="M323" s="540" t="s">
        <v>18</v>
      </c>
      <c r="N323" s="547">
        <v>3600</v>
      </c>
      <c r="O323" s="426">
        <f t="shared" si="32"/>
        <v>158400</v>
      </c>
      <c r="P323" s="426">
        <v>0</v>
      </c>
      <c r="Q323" s="426">
        <f t="shared" si="33"/>
        <v>158400</v>
      </c>
      <c r="R323" s="426">
        <f t="shared" si="34"/>
        <v>3600</v>
      </c>
      <c r="S323" s="437" t="s">
        <v>680</v>
      </c>
      <c r="T323" s="429" t="s">
        <v>1064</v>
      </c>
      <c r="U323" s="444" t="s">
        <v>556</v>
      </c>
      <c r="V323" s="425" t="s">
        <v>555</v>
      </c>
      <c r="W323" s="482" t="s">
        <v>1132</v>
      </c>
      <c r="X323" s="448" t="s">
        <v>624</v>
      </c>
      <c r="Y323" s="429" t="s">
        <v>929</v>
      </c>
      <c r="Z323" s="429" t="s">
        <v>1133</v>
      </c>
      <c r="AA323" s="431" t="s">
        <v>923</v>
      </c>
      <c r="AC323" s="407"/>
    </row>
    <row r="324" spans="1:29" s="381" customFormat="1" ht="79.2" x14ac:dyDescent="0.25">
      <c r="A324" s="463"/>
      <c r="B324" s="980">
        <f>IFERROR(LOOKUP(2,1/ISNUMBER(SEARCH('[96]Kode Barang'!$I$2:$I$44,I324)),'[96]Kode Barang'!$B$2:$B$44),"")</f>
        <v>1</v>
      </c>
      <c r="C324" s="980">
        <f>IFERROR(LOOKUP(2,1/ISNUMBER(SEARCH('[96]Kode Barang'!$I$2:$I$44,I324)),'[96]Kode Barang'!$C$2:$C$44),"")</f>
        <v>1</v>
      </c>
      <c r="D324" s="980">
        <f>IFERROR(LOOKUP(2,1/ISNUMBER(SEARCH('[96]Kode Barang'!$I$2:$I$44,I324)),'[96]Kode Barang'!$D$2:$D$44),"")</f>
        <v>7</v>
      </c>
      <c r="E324" s="980">
        <f>IFERROR(LOOKUP(2,1/ISNUMBER(SEARCH('[96]Kode Barang'!$I$2:$I$44,I324)),'[96]Kode Barang'!$E$2:$E$44),"")</f>
        <v>1</v>
      </c>
      <c r="F324" s="980">
        <f>IFERROR(LOOKUP(2,1/ISNUMBER(SEARCH('[96]Kode Barang'!$I$2:$I$44,I324)),'[96]Kode Barang'!$F$2:$F$44),"")</f>
        <v>3</v>
      </c>
      <c r="G324" s="980">
        <f>IFERROR(LOOKUP(2,1/ISNUMBER(SEARCH('[96]Kode Barang'!$I$2:$I$44,I324)),'[96]Kode Barang'!$G$2:$G$44),"")</f>
        <v>1</v>
      </c>
      <c r="H324" s="980">
        <f>IFERROR(LOOKUP(2,1/ISNUMBER(SEARCH('[96]Kode Barang'!$I$2:$I$44,I324)),'[96]Kode Barang'!$H$2:$H$44),"")</f>
        <v>6</v>
      </c>
      <c r="I324" s="1011" t="s">
        <v>931</v>
      </c>
      <c r="J324" s="545"/>
      <c r="K324" s="483"/>
      <c r="L324" s="546">
        <v>10</v>
      </c>
      <c r="M324" s="540" t="s">
        <v>18</v>
      </c>
      <c r="N324" s="547">
        <v>35200</v>
      </c>
      <c r="O324" s="426">
        <f t="shared" si="32"/>
        <v>352000</v>
      </c>
      <c r="P324" s="426">
        <v>0</v>
      </c>
      <c r="Q324" s="426">
        <f t="shared" si="33"/>
        <v>352000</v>
      </c>
      <c r="R324" s="426">
        <f t="shared" si="34"/>
        <v>35200</v>
      </c>
      <c r="S324" s="437" t="s">
        <v>680</v>
      </c>
      <c r="T324" s="429" t="s">
        <v>1064</v>
      </c>
      <c r="U324" s="444" t="s">
        <v>556</v>
      </c>
      <c r="V324" s="425" t="s">
        <v>555</v>
      </c>
      <c r="W324" s="482" t="s">
        <v>1132</v>
      </c>
      <c r="X324" s="448" t="s">
        <v>624</v>
      </c>
      <c r="Y324" s="429" t="s">
        <v>929</v>
      </c>
      <c r="Z324" s="429" t="s">
        <v>1133</v>
      </c>
      <c r="AA324" s="431" t="s">
        <v>923</v>
      </c>
      <c r="AC324" s="407"/>
    </row>
    <row r="325" spans="1:29" s="381" customFormat="1" ht="79.2" x14ac:dyDescent="0.25">
      <c r="A325" s="463"/>
      <c r="B325" s="980">
        <f>IFERROR(LOOKUP(2,1/ISNUMBER(SEARCH('[96]Kode Barang'!$I$2:$I$44,I325)),'[96]Kode Barang'!$B$2:$B$44),"")</f>
        <v>1</v>
      </c>
      <c r="C325" s="980">
        <f>IFERROR(LOOKUP(2,1/ISNUMBER(SEARCH('[96]Kode Barang'!$I$2:$I$44,I325)),'[96]Kode Barang'!$C$2:$C$44),"")</f>
        <v>1</v>
      </c>
      <c r="D325" s="980">
        <f>IFERROR(LOOKUP(2,1/ISNUMBER(SEARCH('[96]Kode Barang'!$I$2:$I$44,I325)),'[96]Kode Barang'!$D$2:$D$44),"")</f>
        <v>7</v>
      </c>
      <c r="E325" s="980">
        <f>IFERROR(LOOKUP(2,1/ISNUMBER(SEARCH('[96]Kode Barang'!$I$2:$I$44,I325)),'[96]Kode Barang'!$E$2:$E$44),"")</f>
        <v>1</v>
      </c>
      <c r="F325" s="980">
        <f>IFERROR(LOOKUP(2,1/ISNUMBER(SEARCH('[96]Kode Barang'!$I$2:$I$44,I325)),'[96]Kode Barang'!$F$2:$F$44),"")</f>
        <v>3</v>
      </c>
      <c r="G325" s="980">
        <f>IFERROR(LOOKUP(2,1/ISNUMBER(SEARCH('[96]Kode Barang'!$I$2:$I$44,I325)),'[96]Kode Barang'!$G$2:$G$44),"")</f>
        <v>1</v>
      </c>
      <c r="H325" s="980">
        <f>IFERROR(LOOKUP(2,1/ISNUMBER(SEARCH('[96]Kode Barang'!$I$2:$I$44,I325)),'[96]Kode Barang'!$H$2:$H$44),"")</f>
        <v>6</v>
      </c>
      <c r="I325" s="1011" t="s">
        <v>932</v>
      </c>
      <c r="J325" s="545"/>
      <c r="K325" s="483"/>
      <c r="L325" s="546">
        <v>7</v>
      </c>
      <c r="M325" s="540" t="s">
        <v>18</v>
      </c>
      <c r="N325" s="547">
        <v>17700</v>
      </c>
      <c r="O325" s="426">
        <f t="shared" si="32"/>
        <v>123900</v>
      </c>
      <c r="P325" s="426">
        <v>0</v>
      </c>
      <c r="Q325" s="426">
        <f t="shared" si="33"/>
        <v>123900</v>
      </c>
      <c r="R325" s="426">
        <f t="shared" si="34"/>
        <v>17700</v>
      </c>
      <c r="S325" s="437" t="s">
        <v>680</v>
      </c>
      <c r="T325" s="429" t="s">
        <v>1064</v>
      </c>
      <c r="U325" s="444" t="s">
        <v>556</v>
      </c>
      <c r="V325" s="425" t="s">
        <v>555</v>
      </c>
      <c r="W325" s="482" t="s">
        <v>1132</v>
      </c>
      <c r="X325" s="448" t="s">
        <v>624</v>
      </c>
      <c r="Y325" s="429" t="s">
        <v>929</v>
      </c>
      <c r="Z325" s="429" t="s">
        <v>1133</v>
      </c>
      <c r="AA325" s="431" t="s">
        <v>923</v>
      </c>
      <c r="AC325" s="407"/>
    </row>
    <row r="326" spans="1:29" s="381" customFormat="1" ht="66" x14ac:dyDescent="0.25">
      <c r="A326" s="463"/>
      <c r="B326" s="980">
        <f>IFERROR(LOOKUP(2,1/ISNUMBER(SEARCH('[96]Kode Barang'!$I$2:$I$44,I326)),'[96]Kode Barang'!$B$2:$B$44),"")</f>
        <v>1</v>
      </c>
      <c r="C326" s="980">
        <f>IFERROR(LOOKUP(2,1/ISNUMBER(SEARCH('[96]Kode Barang'!$I$2:$I$44,I326)),'[96]Kode Barang'!$C$2:$C$44),"")</f>
        <v>1</v>
      </c>
      <c r="D326" s="980">
        <f>IFERROR(LOOKUP(2,1/ISNUMBER(SEARCH('[96]Kode Barang'!$I$2:$I$44,I326)),'[96]Kode Barang'!$D$2:$D$44),"")</f>
        <v>7</v>
      </c>
      <c r="E326" s="980">
        <f>IFERROR(LOOKUP(2,1/ISNUMBER(SEARCH('[96]Kode Barang'!$I$2:$I$44,I326)),'[96]Kode Barang'!$E$2:$E$44),"")</f>
        <v>1</v>
      </c>
      <c r="F326" s="980">
        <f>IFERROR(LOOKUP(2,1/ISNUMBER(SEARCH('[96]Kode Barang'!$I$2:$I$44,I326)),'[96]Kode Barang'!$F$2:$F$44),"")</f>
        <v>3</v>
      </c>
      <c r="G326" s="980">
        <f>IFERROR(LOOKUP(2,1/ISNUMBER(SEARCH('[96]Kode Barang'!$I$2:$I$44,I326)),'[96]Kode Barang'!$G$2:$G$44),"")</f>
        <v>1</v>
      </c>
      <c r="H326" s="980">
        <f>IFERROR(LOOKUP(2,1/ISNUMBER(SEARCH('[96]Kode Barang'!$I$2:$I$44,I326)),'[96]Kode Barang'!$H$2:$H$44),"")</f>
        <v>11</v>
      </c>
      <c r="I326" s="1011" t="s">
        <v>922</v>
      </c>
      <c r="J326" s="545"/>
      <c r="K326" s="483"/>
      <c r="L326" s="546">
        <v>2</v>
      </c>
      <c r="M326" s="540" t="s">
        <v>933</v>
      </c>
      <c r="N326" s="547">
        <v>41300</v>
      </c>
      <c r="O326" s="426">
        <f t="shared" si="32"/>
        <v>82600</v>
      </c>
      <c r="P326" s="426">
        <v>0</v>
      </c>
      <c r="Q326" s="426">
        <f t="shared" si="33"/>
        <v>82600</v>
      </c>
      <c r="R326" s="426">
        <f t="shared" si="34"/>
        <v>41300</v>
      </c>
      <c r="S326" s="437" t="s">
        <v>715</v>
      </c>
      <c r="T326" s="429" t="s">
        <v>1097</v>
      </c>
      <c r="U326" s="444" t="s">
        <v>556</v>
      </c>
      <c r="V326" s="425" t="s">
        <v>555</v>
      </c>
      <c r="W326" s="482" t="s">
        <v>898</v>
      </c>
      <c r="X326" s="448" t="s">
        <v>624</v>
      </c>
      <c r="Y326" s="429" t="s">
        <v>929</v>
      </c>
      <c r="Z326" s="429" t="s">
        <v>1135</v>
      </c>
      <c r="AA326" s="431" t="s">
        <v>923</v>
      </c>
      <c r="AC326" s="407"/>
    </row>
    <row r="327" spans="1:29" s="381" customFormat="1" ht="66" x14ac:dyDescent="0.25">
      <c r="A327" s="463"/>
      <c r="B327" s="980">
        <f>IFERROR(LOOKUP(2,1/ISNUMBER(SEARCH('[96]Kode Barang'!$I$2:$I$44,I327)),'[96]Kode Barang'!$B$2:$B$44),"")</f>
        <v>1</v>
      </c>
      <c r="C327" s="980">
        <f>IFERROR(LOOKUP(2,1/ISNUMBER(SEARCH('[96]Kode Barang'!$I$2:$I$44,I327)),'[96]Kode Barang'!$C$2:$C$44),"")</f>
        <v>1</v>
      </c>
      <c r="D327" s="980">
        <f>IFERROR(LOOKUP(2,1/ISNUMBER(SEARCH('[96]Kode Barang'!$I$2:$I$44,I327)),'[96]Kode Barang'!$D$2:$D$44),"")</f>
        <v>7</v>
      </c>
      <c r="E327" s="980">
        <f>IFERROR(LOOKUP(2,1/ISNUMBER(SEARCH('[96]Kode Barang'!$I$2:$I$44,I327)),'[96]Kode Barang'!$E$2:$E$44),"")</f>
        <v>1</v>
      </c>
      <c r="F327" s="980">
        <f>IFERROR(LOOKUP(2,1/ISNUMBER(SEARCH('[96]Kode Barang'!$I$2:$I$44,I327)),'[96]Kode Barang'!$F$2:$F$44),"")</f>
        <v>3</v>
      </c>
      <c r="G327" s="980">
        <f>IFERROR(LOOKUP(2,1/ISNUMBER(SEARCH('[96]Kode Barang'!$I$2:$I$44,I327)),'[96]Kode Barang'!$G$2:$G$44),"")</f>
        <v>1</v>
      </c>
      <c r="H327" s="980">
        <f>IFERROR(LOOKUP(2,1/ISNUMBER(SEARCH('[96]Kode Barang'!$I$2:$I$44,I327)),'[96]Kode Barang'!$H$2:$H$44),"")</f>
        <v>6</v>
      </c>
      <c r="I327" s="1011" t="s">
        <v>3</v>
      </c>
      <c r="J327" s="545"/>
      <c r="K327" s="483"/>
      <c r="L327" s="546">
        <v>1</v>
      </c>
      <c r="M327" s="540" t="s">
        <v>18</v>
      </c>
      <c r="N327" s="547">
        <v>6000</v>
      </c>
      <c r="O327" s="426">
        <f t="shared" si="32"/>
        <v>6000</v>
      </c>
      <c r="P327" s="426">
        <v>0</v>
      </c>
      <c r="Q327" s="426">
        <f t="shared" si="33"/>
        <v>6000</v>
      </c>
      <c r="R327" s="426">
        <f t="shared" si="34"/>
        <v>6000</v>
      </c>
      <c r="S327" s="437" t="s">
        <v>715</v>
      </c>
      <c r="T327" s="429" t="s">
        <v>1097</v>
      </c>
      <c r="U327" s="444" t="s">
        <v>556</v>
      </c>
      <c r="V327" s="425" t="s">
        <v>555</v>
      </c>
      <c r="W327" s="482" t="s">
        <v>898</v>
      </c>
      <c r="X327" s="448" t="s">
        <v>624</v>
      </c>
      <c r="Y327" s="429" t="s">
        <v>929</v>
      </c>
      <c r="Z327" s="429" t="s">
        <v>1135</v>
      </c>
      <c r="AA327" s="431" t="s">
        <v>923</v>
      </c>
      <c r="AC327" s="407"/>
    </row>
    <row r="328" spans="1:29" s="381" customFormat="1" ht="66" x14ac:dyDescent="0.25">
      <c r="A328" s="463"/>
      <c r="B328" s="980">
        <f>IFERROR(LOOKUP(2,1/ISNUMBER(SEARCH('[96]Kode Barang'!$I$2:$I$44,I328)),'[96]Kode Barang'!$B$2:$B$44),"")</f>
        <v>1</v>
      </c>
      <c r="C328" s="980">
        <f>IFERROR(LOOKUP(2,1/ISNUMBER(SEARCH('[96]Kode Barang'!$I$2:$I$44,I328)),'[96]Kode Barang'!$C$2:$C$44),"")</f>
        <v>1</v>
      </c>
      <c r="D328" s="980">
        <f>IFERROR(LOOKUP(2,1/ISNUMBER(SEARCH('[96]Kode Barang'!$I$2:$I$44,I328)),'[96]Kode Barang'!$D$2:$D$44),"")</f>
        <v>7</v>
      </c>
      <c r="E328" s="980">
        <f>IFERROR(LOOKUP(2,1/ISNUMBER(SEARCH('[96]Kode Barang'!$I$2:$I$44,I328)),'[96]Kode Barang'!$E$2:$E$44),"")</f>
        <v>1</v>
      </c>
      <c r="F328" s="980">
        <f>IFERROR(LOOKUP(2,1/ISNUMBER(SEARCH('[96]Kode Barang'!$I$2:$I$44,I328)),'[96]Kode Barang'!$F$2:$F$44),"")</f>
        <v>3</v>
      </c>
      <c r="G328" s="980">
        <f>IFERROR(LOOKUP(2,1/ISNUMBER(SEARCH('[96]Kode Barang'!$I$2:$I$44,I328)),'[96]Kode Barang'!$G$2:$G$44),"")</f>
        <v>1</v>
      </c>
      <c r="H328" s="980">
        <f>IFERROR(LOOKUP(2,1/ISNUMBER(SEARCH('[96]Kode Barang'!$I$2:$I$44,I328)),'[96]Kode Barang'!$H$2:$H$44),"")</f>
        <v>6</v>
      </c>
      <c r="I328" s="1011" t="s">
        <v>884</v>
      </c>
      <c r="J328" s="545"/>
      <c r="K328" s="483"/>
      <c r="L328" s="546">
        <v>1</v>
      </c>
      <c r="M328" s="540" t="s">
        <v>18</v>
      </c>
      <c r="N328" s="547">
        <v>3600</v>
      </c>
      <c r="O328" s="426">
        <f t="shared" si="32"/>
        <v>3600</v>
      </c>
      <c r="P328" s="426">
        <v>0</v>
      </c>
      <c r="Q328" s="426">
        <f t="shared" si="33"/>
        <v>3600</v>
      </c>
      <c r="R328" s="426">
        <f t="shared" si="34"/>
        <v>3600</v>
      </c>
      <c r="S328" s="437" t="s">
        <v>715</v>
      </c>
      <c r="T328" s="429" t="s">
        <v>1097</v>
      </c>
      <c r="U328" s="444" t="s">
        <v>556</v>
      </c>
      <c r="V328" s="425" t="s">
        <v>555</v>
      </c>
      <c r="W328" s="482" t="s">
        <v>898</v>
      </c>
      <c r="X328" s="448" t="s">
        <v>624</v>
      </c>
      <c r="Y328" s="429" t="s">
        <v>929</v>
      </c>
      <c r="Z328" s="429" t="s">
        <v>1135</v>
      </c>
      <c r="AA328" s="431" t="s">
        <v>923</v>
      </c>
      <c r="AC328" s="407"/>
    </row>
    <row r="329" spans="1:29" s="381" customFormat="1" ht="66" x14ac:dyDescent="0.25">
      <c r="A329" s="463"/>
      <c r="B329" s="980">
        <f>IFERROR(LOOKUP(2,1/ISNUMBER(SEARCH('[96]Kode Barang'!$I$2:$I$44,I329)),'[96]Kode Barang'!$B$2:$B$44),"")</f>
        <v>1</v>
      </c>
      <c r="C329" s="980">
        <f>IFERROR(LOOKUP(2,1/ISNUMBER(SEARCH('[96]Kode Barang'!$I$2:$I$44,I329)),'[96]Kode Barang'!$C$2:$C$44),"")</f>
        <v>1</v>
      </c>
      <c r="D329" s="980">
        <f>IFERROR(LOOKUP(2,1/ISNUMBER(SEARCH('[96]Kode Barang'!$I$2:$I$44,I329)),'[96]Kode Barang'!$D$2:$D$44),"")</f>
        <v>7</v>
      </c>
      <c r="E329" s="980">
        <f>IFERROR(LOOKUP(2,1/ISNUMBER(SEARCH('[96]Kode Barang'!$I$2:$I$44,I329)),'[96]Kode Barang'!$E$2:$E$44),"")</f>
        <v>1</v>
      </c>
      <c r="F329" s="980">
        <f>IFERROR(LOOKUP(2,1/ISNUMBER(SEARCH('[96]Kode Barang'!$I$2:$I$44,I329)),'[96]Kode Barang'!$F$2:$F$44),"")</f>
        <v>3</v>
      </c>
      <c r="G329" s="980">
        <f>IFERROR(LOOKUP(2,1/ISNUMBER(SEARCH('[96]Kode Barang'!$I$2:$I$44,I329)),'[96]Kode Barang'!$G$2:$G$44),"")</f>
        <v>1</v>
      </c>
      <c r="H329" s="980">
        <f>IFERROR(LOOKUP(2,1/ISNUMBER(SEARCH('[96]Kode Barang'!$I$2:$I$44,I329)),'[96]Kode Barang'!$H$2:$H$44),"")</f>
        <v>6</v>
      </c>
      <c r="I329" s="1011" t="s">
        <v>931</v>
      </c>
      <c r="J329" s="545"/>
      <c r="K329" s="483"/>
      <c r="L329" s="546">
        <v>1</v>
      </c>
      <c r="M329" s="540" t="s">
        <v>18</v>
      </c>
      <c r="N329" s="547">
        <v>35200</v>
      </c>
      <c r="O329" s="426">
        <f t="shared" si="32"/>
        <v>35200</v>
      </c>
      <c r="P329" s="426">
        <v>0</v>
      </c>
      <c r="Q329" s="426">
        <f t="shared" si="33"/>
        <v>35200</v>
      </c>
      <c r="R329" s="426">
        <f t="shared" si="34"/>
        <v>35200</v>
      </c>
      <c r="S329" s="437" t="s">
        <v>715</v>
      </c>
      <c r="T329" s="429" t="s">
        <v>1097</v>
      </c>
      <c r="U329" s="444" t="s">
        <v>556</v>
      </c>
      <c r="V329" s="425" t="s">
        <v>555</v>
      </c>
      <c r="W329" s="482" t="s">
        <v>898</v>
      </c>
      <c r="X329" s="448" t="s">
        <v>624</v>
      </c>
      <c r="Y329" s="429" t="s">
        <v>929</v>
      </c>
      <c r="Z329" s="429" t="s">
        <v>1135</v>
      </c>
      <c r="AA329" s="431" t="s">
        <v>923</v>
      </c>
      <c r="AC329" s="407"/>
    </row>
    <row r="330" spans="1:29" s="381" customFormat="1" ht="66" x14ac:dyDescent="0.25">
      <c r="A330" s="463"/>
      <c r="B330" s="980">
        <f>IFERROR(LOOKUP(2,1/ISNUMBER(SEARCH('[96]Kode Barang'!$I$2:$I$44,I330)),'[96]Kode Barang'!$B$2:$B$44),"")</f>
        <v>1</v>
      </c>
      <c r="C330" s="980">
        <f>IFERROR(LOOKUP(2,1/ISNUMBER(SEARCH('[96]Kode Barang'!$I$2:$I$44,I330)),'[96]Kode Barang'!$C$2:$C$44),"")</f>
        <v>1</v>
      </c>
      <c r="D330" s="980">
        <f>IFERROR(LOOKUP(2,1/ISNUMBER(SEARCH('[96]Kode Barang'!$I$2:$I$44,I330)),'[96]Kode Barang'!$D$2:$D$44),"")</f>
        <v>7</v>
      </c>
      <c r="E330" s="980">
        <f>IFERROR(LOOKUP(2,1/ISNUMBER(SEARCH('[96]Kode Barang'!$I$2:$I$44,I330)),'[96]Kode Barang'!$E$2:$E$44),"")</f>
        <v>1</v>
      </c>
      <c r="F330" s="980">
        <f>IFERROR(LOOKUP(2,1/ISNUMBER(SEARCH('[96]Kode Barang'!$I$2:$I$44,I330)),'[96]Kode Barang'!$F$2:$F$44),"")</f>
        <v>3</v>
      </c>
      <c r="G330" s="980">
        <f>IFERROR(LOOKUP(2,1/ISNUMBER(SEARCH('[96]Kode Barang'!$I$2:$I$44,I330)),'[96]Kode Barang'!$G$2:$G$44),"")</f>
        <v>1</v>
      </c>
      <c r="H330" s="980">
        <f>IFERROR(LOOKUP(2,1/ISNUMBER(SEARCH('[96]Kode Barang'!$I$2:$I$44,I330)),'[96]Kode Barang'!$H$2:$H$44),"")</f>
        <v>6</v>
      </c>
      <c r="I330" s="1011" t="s">
        <v>932</v>
      </c>
      <c r="J330" s="545"/>
      <c r="K330" s="483"/>
      <c r="L330" s="546">
        <v>1</v>
      </c>
      <c r="M330" s="540" t="s">
        <v>18</v>
      </c>
      <c r="N330" s="547">
        <v>17700</v>
      </c>
      <c r="O330" s="426">
        <f t="shared" si="32"/>
        <v>17700</v>
      </c>
      <c r="P330" s="426">
        <v>0</v>
      </c>
      <c r="Q330" s="426">
        <f t="shared" si="33"/>
        <v>17700</v>
      </c>
      <c r="R330" s="426">
        <f t="shared" si="34"/>
        <v>17700</v>
      </c>
      <c r="S330" s="437" t="s">
        <v>715</v>
      </c>
      <c r="T330" s="429" t="s">
        <v>1097</v>
      </c>
      <c r="U330" s="444" t="s">
        <v>556</v>
      </c>
      <c r="V330" s="425" t="s">
        <v>555</v>
      </c>
      <c r="W330" s="482" t="s">
        <v>898</v>
      </c>
      <c r="X330" s="448" t="s">
        <v>624</v>
      </c>
      <c r="Y330" s="429" t="s">
        <v>929</v>
      </c>
      <c r="Z330" s="429" t="s">
        <v>1135</v>
      </c>
      <c r="AA330" s="431" t="s">
        <v>923</v>
      </c>
      <c r="AC330" s="407"/>
    </row>
    <row r="331" spans="1:29" s="381" customFormat="1" ht="66" x14ac:dyDescent="0.25">
      <c r="A331" s="463"/>
      <c r="B331" s="980">
        <f>IFERROR(LOOKUP(2,1/ISNUMBER(SEARCH('[96]Kode Barang'!$I$2:$I$44,I331)),'[96]Kode Barang'!$B$2:$B$44),"")</f>
        <v>1</v>
      </c>
      <c r="C331" s="980">
        <f>IFERROR(LOOKUP(2,1/ISNUMBER(SEARCH('[96]Kode Barang'!$I$2:$I$44,I331)),'[96]Kode Barang'!$C$2:$C$44),"")</f>
        <v>1</v>
      </c>
      <c r="D331" s="980">
        <f>IFERROR(LOOKUP(2,1/ISNUMBER(SEARCH('[96]Kode Barang'!$I$2:$I$44,I331)),'[96]Kode Barang'!$D$2:$D$44),"")</f>
        <v>7</v>
      </c>
      <c r="E331" s="980">
        <f>IFERROR(LOOKUP(2,1/ISNUMBER(SEARCH('[96]Kode Barang'!$I$2:$I$44,I331)),'[96]Kode Barang'!$E$2:$E$44),"")</f>
        <v>1</v>
      </c>
      <c r="F331" s="980">
        <f>IFERROR(LOOKUP(2,1/ISNUMBER(SEARCH('[96]Kode Barang'!$I$2:$I$44,I331)),'[96]Kode Barang'!$F$2:$F$44),"")</f>
        <v>3</v>
      </c>
      <c r="G331" s="980">
        <f>IFERROR(LOOKUP(2,1/ISNUMBER(SEARCH('[96]Kode Barang'!$I$2:$I$44,I331)),'[96]Kode Barang'!$G$2:$G$44),"")</f>
        <v>1</v>
      </c>
      <c r="H331" s="980">
        <f>IFERROR(LOOKUP(2,1/ISNUMBER(SEARCH('[96]Kode Barang'!$I$2:$I$44,I331)),'[96]Kode Barang'!$H$2:$H$44),"")</f>
        <v>11</v>
      </c>
      <c r="I331" s="1011" t="s">
        <v>922</v>
      </c>
      <c r="J331" s="545"/>
      <c r="K331" s="483"/>
      <c r="L331" s="546">
        <v>3</v>
      </c>
      <c r="M331" s="540" t="s">
        <v>933</v>
      </c>
      <c r="N331" s="547">
        <v>41300</v>
      </c>
      <c r="O331" s="426">
        <f t="shared" si="32"/>
        <v>123900</v>
      </c>
      <c r="P331" s="426">
        <v>0</v>
      </c>
      <c r="Q331" s="426">
        <f t="shared" si="33"/>
        <v>123900</v>
      </c>
      <c r="R331" s="426">
        <f t="shared" si="34"/>
        <v>41300</v>
      </c>
      <c r="S331" s="427" t="s">
        <v>974</v>
      </c>
      <c r="T331" s="429" t="s">
        <v>1136</v>
      </c>
      <c r="U331" s="444" t="s">
        <v>556</v>
      </c>
      <c r="V331" s="425" t="s">
        <v>555</v>
      </c>
      <c r="W331" s="482" t="s">
        <v>1137</v>
      </c>
      <c r="X331" s="448" t="s">
        <v>624</v>
      </c>
      <c r="Y331" s="429" t="s">
        <v>929</v>
      </c>
      <c r="Z331" s="429" t="s">
        <v>1138</v>
      </c>
      <c r="AA331" s="431" t="s">
        <v>1139</v>
      </c>
      <c r="AC331" s="407"/>
    </row>
    <row r="332" spans="1:29" s="381" customFormat="1" ht="66" x14ac:dyDescent="0.25">
      <c r="A332" s="463"/>
      <c r="B332" s="980">
        <f>IFERROR(LOOKUP(2,1/ISNUMBER(SEARCH('[96]Kode Barang'!$I$2:$I$44,I332)),'[96]Kode Barang'!$B$2:$B$44),"")</f>
        <v>1</v>
      </c>
      <c r="C332" s="980">
        <f>IFERROR(LOOKUP(2,1/ISNUMBER(SEARCH('[96]Kode Barang'!$I$2:$I$44,I332)),'[96]Kode Barang'!$C$2:$C$44),"")</f>
        <v>1</v>
      </c>
      <c r="D332" s="980">
        <f>IFERROR(LOOKUP(2,1/ISNUMBER(SEARCH('[96]Kode Barang'!$I$2:$I$44,I332)),'[96]Kode Barang'!$D$2:$D$44),"")</f>
        <v>7</v>
      </c>
      <c r="E332" s="980">
        <f>IFERROR(LOOKUP(2,1/ISNUMBER(SEARCH('[96]Kode Barang'!$I$2:$I$44,I332)),'[96]Kode Barang'!$E$2:$E$44),"")</f>
        <v>1</v>
      </c>
      <c r="F332" s="980">
        <f>IFERROR(LOOKUP(2,1/ISNUMBER(SEARCH('[96]Kode Barang'!$I$2:$I$44,I332)),'[96]Kode Barang'!$F$2:$F$44),"")</f>
        <v>3</v>
      </c>
      <c r="G332" s="980">
        <f>IFERROR(LOOKUP(2,1/ISNUMBER(SEARCH('[96]Kode Barang'!$I$2:$I$44,I332)),'[96]Kode Barang'!$G$2:$G$44),"")</f>
        <v>1</v>
      </c>
      <c r="H332" s="980">
        <f>IFERROR(LOOKUP(2,1/ISNUMBER(SEARCH('[96]Kode Barang'!$I$2:$I$44,I332)),'[96]Kode Barang'!$H$2:$H$44),"")</f>
        <v>11</v>
      </c>
      <c r="I332" s="1011" t="s">
        <v>902</v>
      </c>
      <c r="J332" s="545"/>
      <c r="K332" s="483"/>
      <c r="L332" s="546">
        <v>3</v>
      </c>
      <c r="M332" s="540" t="s">
        <v>933</v>
      </c>
      <c r="N332" s="547">
        <v>23600</v>
      </c>
      <c r="O332" s="426">
        <f t="shared" si="32"/>
        <v>70800</v>
      </c>
      <c r="P332" s="426">
        <v>0</v>
      </c>
      <c r="Q332" s="426">
        <f t="shared" si="33"/>
        <v>70800</v>
      </c>
      <c r="R332" s="426">
        <f t="shared" si="34"/>
        <v>23600</v>
      </c>
      <c r="S332" s="427" t="s">
        <v>974</v>
      </c>
      <c r="T332" s="429" t="s">
        <v>1136</v>
      </c>
      <c r="U332" s="444" t="s">
        <v>556</v>
      </c>
      <c r="V332" s="425" t="s">
        <v>555</v>
      </c>
      <c r="W332" s="482" t="s">
        <v>1137</v>
      </c>
      <c r="X332" s="448" t="s">
        <v>624</v>
      </c>
      <c r="Y332" s="429" t="s">
        <v>929</v>
      </c>
      <c r="Z332" s="429" t="s">
        <v>1138</v>
      </c>
      <c r="AA332" s="431" t="s">
        <v>1139</v>
      </c>
      <c r="AC332" s="407"/>
    </row>
    <row r="333" spans="1:29" s="381" customFormat="1" ht="66" x14ac:dyDescent="0.25">
      <c r="A333" s="463"/>
      <c r="B333" s="980">
        <f>IFERROR(LOOKUP(2,1/ISNUMBER(SEARCH('[96]Kode Barang'!$I$2:$I$44,I333)),'[96]Kode Barang'!$B$2:$B$44),"")</f>
        <v>1</v>
      </c>
      <c r="C333" s="980">
        <f>IFERROR(LOOKUP(2,1/ISNUMBER(SEARCH('[96]Kode Barang'!$I$2:$I$44,I333)),'[96]Kode Barang'!$C$2:$C$44),"")</f>
        <v>1</v>
      </c>
      <c r="D333" s="980">
        <f>IFERROR(LOOKUP(2,1/ISNUMBER(SEARCH('[96]Kode Barang'!$I$2:$I$44,I333)),'[96]Kode Barang'!$D$2:$D$44),"")</f>
        <v>7</v>
      </c>
      <c r="E333" s="980">
        <f>IFERROR(LOOKUP(2,1/ISNUMBER(SEARCH('[96]Kode Barang'!$I$2:$I$44,I333)),'[96]Kode Barang'!$E$2:$E$44),"")</f>
        <v>1</v>
      </c>
      <c r="F333" s="980">
        <f>IFERROR(LOOKUP(2,1/ISNUMBER(SEARCH('[96]Kode Barang'!$I$2:$I$44,I333)),'[96]Kode Barang'!$F$2:$F$44),"")</f>
        <v>3</v>
      </c>
      <c r="G333" s="980">
        <f>IFERROR(LOOKUP(2,1/ISNUMBER(SEARCH('[96]Kode Barang'!$I$2:$I$44,I333)),'[96]Kode Barang'!$G$2:$G$44),"")</f>
        <v>1</v>
      </c>
      <c r="H333" s="980">
        <f>IFERROR(LOOKUP(2,1/ISNUMBER(SEARCH('[96]Kode Barang'!$I$2:$I$44,I333)),'[96]Kode Barang'!$H$2:$H$44),"")</f>
        <v>6</v>
      </c>
      <c r="I333" s="1011" t="s">
        <v>889</v>
      </c>
      <c r="J333" s="545"/>
      <c r="K333" s="483"/>
      <c r="L333" s="546">
        <v>10</v>
      </c>
      <c r="M333" s="540" t="s">
        <v>18</v>
      </c>
      <c r="N333" s="547">
        <v>6000</v>
      </c>
      <c r="O333" s="426">
        <f t="shared" si="32"/>
        <v>60000</v>
      </c>
      <c r="P333" s="426">
        <v>0</v>
      </c>
      <c r="Q333" s="426">
        <f t="shared" si="33"/>
        <v>60000</v>
      </c>
      <c r="R333" s="426">
        <f t="shared" si="34"/>
        <v>6000</v>
      </c>
      <c r="S333" s="427" t="s">
        <v>974</v>
      </c>
      <c r="T333" s="429" t="s">
        <v>1136</v>
      </c>
      <c r="U333" s="444" t="s">
        <v>556</v>
      </c>
      <c r="V333" s="425" t="s">
        <v>555</v>
      </c>
      <c r="W333" s="482" t="s">
        <v>1137</v>
      </c>
      <c r="X333" s="448" t="s">
        <v>624</v>
      </c>
      <c r="Y333" s="429" t="s">
        <v>929</v>
      </c>
      <c r="Z333" s="429" t="s">
        <v>1138</v>
      </c>
      <c r="AA333" s="431" t="s">
        <v>1139</v>
      </c>
      <c r="AC333" s="407"/>
    </row>
    <row r="334" spans="1:29" s="381" customFormat="1" ht="66" x14ac:dyDescent="0.25">
      <c r="A334" s="463"/>
      <c r="B334" s="980">
        <f>IFERROR(LOOKUP(2,1/ISNUMBER(SEARCH('[96]Kode Barang'!$I$2:$I$44,I334)),'[96]Kode Barang'!$B$2:$B$44),"")</f>
        <v>1</v>
      </c>
      <c r="C334" s="980">
        <f>IFERROR(LOOKUP(2,1/ISNUMBER(SEARCH('[96]Kode Barang'!$I$2:$I$44,I334)),'[96]Kode Barang'!$C$2:$C$44),"")</f>
        <v>1</v>
      </c>
      <c r="D334" s="980">
        <f>IFERROR(LOOKUP(2,1/ISNUMBER(SEARCH('[96]Kode Barang'!$I$2:$I$44,I334)),'[96]Kode Barang'!$D$2:$D$44),"")</f>
        <v>7</v>
      </c>
      <c r="E334" s="980">
        <f>IFERROR(LOOKUP(2,1/ISNUMBER(SEARCH('[96]Kode Barang'!$I$2:$I$44,I334)),'[96]Kode Barang'!$E$2:$E$44),"")</f>
        <v>1</v>
      </c>
      <c r="F334" s="980">
        <f>IFERROR(LOOKUP(2,1/ISNUMBER(SEARCH('[96]Kode Barang'!$I$2:$I$44,I334)),'[96]Kode Barang'!$F$2:$F$44),"")</f>
        <v>3</v>
      </c>
      <c r="G334" s="980">
        <f>IFERROR(LOOKUP(2,1/ISNUMBER(SEARCH('[96]Kode Barang'!$I$2:$I$44,I334)),'[96]Kode Barang'!$G$2:$G$44),"")</f>
        <v>1</v>
      </c>
      <c r="H334" s="980">
        <f>IFERROR(LOOKUP(2,1/ISNUMBER(SEARCH('[96]Kode Barang'!$I$2:$I$44,I334)),'[96]Kode Barang'!$H$2:$H$44),"")</f>
        <v>6</v>
      </c>
      <c r="I334" s="1011" t="s">
        <v>884</v>
      </c>
      <c r="J334" s="545"/>
      <c r="K334" s="483"/>
      <c r="L334" s="546">
        <v>10</v>
      </c>
      <c r="M334" s="540" t="s">
        <v>18</v>
      </c>
      <c r="N334" s="547">
        <v>3600</v>
      </c>
      <c r="O334" s="426">
        <f t="shared" si="32"/>
        <v>36000</v>
      </c>
      <c r="P334" s="426">
        <v>0</v>
      </c>
      <c r="Q334" s="426">
        <f t="shared" si="33"/>
        <v>36000</v>
      </c>
      <c r="R334" s="426">
        <f t="shared" si="34"/>
        <v>3600</v>
      </c>
      <c r="S334" s="427" t="s">
        <v>974</v>
      </c>
      <c r="T334" s="429" t="s">
        <v>1136</v>
      </c>
      <c r="U334" s="444" t="s">
        <v>556</v>
      </c>
      <c r="V334" s="425" t="s">
        <v>555</v>
      </c>
      <c r="W334" s="482" t="s">
        <v>1137</v>
      </c>
      <c r="X334" s="448" t="s">
        <v>624</v>
      </c>
      <c r="Y334" s="429" t="s">
        <v>929</v>
      </c>
      <c r="Z334" s="429" t="s">
        <v>1138</v>
      </c>
      <c r="AA334" s="431" t="s">
        <v>1139</v>
      </c>
      <c r="AC334" s="407"/>
    </row>
    <row r="335" spans="1:29" s="381" customFormat="1" ht="66" x14ac:dyDescent="0.25">
      <c r="A335" s="463"/>
      <c r="B335" s="980">
        <f>IFERROR(LOOKUP(2,1/ISNUMBER(SEARCH('[96]Kode Barang'!$I$2:$I$44,I335)),'[96]Kode Barang'!$B$2:$B$44),"")</f>
        <v>1</v>
      </c>
      <c r="C335" s="980">
        <f>IFERROR(LOOKUP(2,1/ISNUMBER(SEARCH('[96]Kode Barang'!$I$2:$I$44,I335)),'[96]Kode Barang'!$C$2:$C$44),"")</f>
        <v>1</v>
      </c>
      <c r="D335" s="980">
        <f>IFERROR(LOOKUP(2,1/ISNUMBER(SEARCH('[96]Kode Barang'!$I$2:$I$44,I335)),'[96]Kode Barang'!$D$2:$D$44),"")</f>
        <v>7</v>
      </c>
      <c r="E335" s="980">
        <f>IFERROR(LOOKUP(2,1/ISNUMBER(SEARCH('[96]Kode Barang'!$I$2:$I$44,I335)),'[96]Kode Barang'!$E$2:$E$44),"")</f>
        <v>1</v>
      </c>
      <c r="F335" s="980">
        <f>IFERROR(LOOKUP(2,1/ISNUMBER(SEARCH('[96]Kode Barang'!$I$2:$I$44,I335)),'[96]Kode Barang'!$F$2:$F$44),"")</f>
        <v>3</v>
      </c>
      <c r="G335" s="980">
        <f>IFERROR(LOOKUP(2,1/ISNUMBER(SEARCH('[96]Kode Barang'!$I$2:$I$44,I335)),'[96]Kode Barang'!$G$2:$G$44),"")</f>
        <v>1</v>
      </c>
      <c r="H335" s="980">
        <f>IFERROR(LOOKUP(2,1/ISNUMBER(SEARCH('[96]Kode Barang'!$I$2:$I$44,I335)),'[96]Kode Barang'!$H$2:$H$44),"")</f>
        <v>6</v>
      </c>
      <c r="I335" s="1011" t="s">
        <v>811</v>
      </c>
      <c r="J335" s="545"/>
      <c r="K335" s="483"/>
      <c r="L335" s="546">
        <v>2</v>
      </c>
      <c r="M335" s="540" t="s">
        <v>18</v>
      </c>
      <c r="N335" s="547">
        <v>29500</v>
      </c>
      <c r="O335" s="426">
        <f t="shared" si="32"/>
        <v>59000</v>
      </c>
      <c r="P335" s="426"/>
      <c r="Q335" s="426">
        <f t="shared" si="33"/>
        <v>59000</v>
      </c>
      <c r="R335" s="426">
        <f t="shared" si="34"/>
        <v>29500</v>
      </c>
      <c r="S335" s="427" t="s">
        <v>994</v>
      </c>
      <c r="T335" s="429" t="s">
        <v>1141</v>
      </c>
      <c r="U335" s="444" t="s">
        <v>556</v>
      </c>
      <c r="V335" s="425" t="s">
        <v>555</v>
      </c>
      <c r="W335" s="482" t="s">
        <v>1142</v>
      </c>
      <c r="X335" s="448" t="s">
        <v>624</v>
      </c>
      <c r="Y335" s="429" t="s">
        <v>929</v>
      </c>
      <c r="Z335" s="429" t="s">
        <v>1143</v>
      </c>
      <c r="AA335" s="431" t="s">
        <v>1139</v>
      </c>
      <c r="AC335" s="407"/>
    </row>
    <row r="336" spans="1:29" s="381" customFormat="1" ht="66" x14ac:dyDescent="0.25">
      <c r="A336" s="463"/>
      <c r="B336" s="980">
        <f>IFERROR(LOOKUP(2,1/ISNUMBER(SEARCH('[96]Kode Barang'!$I$2:$I$44,I336)),'[96]Kode Barang'!$B$2:$B$44),"")</f>
        <v>1</v>
      </c>
      <c r="C336" s="980">
        <f>IFERROR(LOOKUP(2,1/ISNUMBER(SEARCH('[96]Kode Barang'!$I$2:$I$44,I336)),'[96]Kode Barang'!$C$2:$C$44),"")</f>
        <v>1</v>
      </c>
      <c r="D336" s="980">
        <f>IFERROR(LOOKUP(2,1/ISNUMBER(SEARCH('[96]Kode Barang'!$I$2:$I$44,I336)),'[96]Kode Barang'!$D$2:$D$44),"")</f>
        <v>7</v>
      </c>
      <c r="E336" s="980">
        <f>IFERROR(LOOKUP(2,1/ISNUMBER(SEARCH('[96]Kode Barang'!$I$2:$I$44,I336)),'[96]Kode Barang'!$E$2:$E$44),"")</f>
        <v>1</v>
      </c>
      <c r="F336" s="980">
        <f>IFERROR(LOOKUP(2,1/ISNUMBER(SEARCH('[96]Kode Barang'!$I$2:$I$44,I336)),'[96]Kode Barang'!$F$2:$F$44),"")</f>
        <v>3</v>
      </c>
      <c r="G336" s="980">
        <f>IFERROR(LOOKUP(2,1/ISNUMBER(SEARCH('[96]Kode Barang'!$I$2:$I$44,I336)),'[96]Kode Barang'!$G$2:$G$44),"")</f>
        <v>1</v>
      </c>
      <c r="H336" s="980">
        <f>IFERROR(LOOKUP(2,1/ISNUMBER(SEARCH('[96]Kode Barang'!$I$2:$I$44,I336)),'[96]Kode Barang'!$H$2:$H$44),"")</f>
        <v>10</v>
      </c>
      <c r="I336" s="1011" t="s">
        <v>784</v>
      </c>
      <c r="J336" s="545"/>
      <c r="K336" s="483"/>
      <c r="L336" s="546">
        <v>1</v>
      </c>
      <c r="M336" s="540" t="s">
        <v>525</v>
      </c>
      <c r="N336" s="547">
        <v>28900</v>
      </c>
      <c r="O336" s="426">
        <f t="shared" si="32"/>
        <v>28900</v>
      </c>
      <c r="P336" s="426"/>
      <c r="Q336" s="426">
        <f t="shared" si="33"/>
        <v>28900</v>
      </c>
      <c r="R336" s="426">
        <f t="shared" si="34"/>
        <v>28900</v>
      </c>
      <c r="S336" s="427" t="s">
        <v>994</v>
      </c>
      <c r="T336" s="429" t="s">
        <v>1141</v>
      </c>
      <c r="U336" s="444" t="s">
        <v>556</v>
      </c>
      <c r="V336" s="425" t="s">
        <v>555</v>
      </c>
      <c r="W336" s="482" t="s">
        <v>1142</v>
      </c>
      <c r="X336" s="448" t="s">
        <v>624</v>
      </c>
      <c r="Y336" s="429" t="s">
        <v>929</v>
      </c>
      <c r="Z336" s="429" t="s">
        <v>1143</v>
      </c>
      <c r="AA336" s="431" t="s">
        <v>1139</v>
      </c>
      <c r="AC336" s="407"/>
    </row>
    <row r="337" spans="1:29" s="381" customFormat="1" ht="66" x14ac:dyDescent="0.25">
      <c r="A337" s="463"/>
      <c r="B337" s="980">
        <f>IFERROR(LOOKUP(2,1/ISNUMBER(SEARCH('[96]Kode Barang'!$I$2:$I$44,I337)),'[96]Kode Barang'!$B$2:$B$44),"")</f>
        <v>1</v>
      </c>
      <c r="C337" s="980">
        <f>IFERROR(LOOKUP(2,1/ISNUMBER(SEARCH('[96]Kode Barang'!$I$2:$I$44,I337)),'[96]Kode Barang'!$C$2:$C$44),"")</f>
        <v>1</v>
      </c>
      <c r="D337" s="980">
        <f>IFERROR(LOOKUP(2,1/ISNUMBER(SEARCH('[96]Kode Barang'!$I$2:$I$44,I337)),'[96]Kode Barang'!$D$2:$D$44),"")</f>
        <v>7</v>
      </c>
      <c r="E337" s="980">
        <f>IFERROR(LOOKUP(2,1/ISNUMBER(SEARCH('[96]Kode Barang'!$I$2:$I$44,I337)),'[96]Kode Barang'!$E$2:$E$44),"")</f>
        <v>1</v>
      </c>
      <c r="F337" s="980">
        <f>IFERROR(LOOKUP(2,1/ISNUMBER(SEARCH('[96]Kode Barang'!$I$2:$I$44,I337)),'[96]Kode Barang'!$F$2:$F$44),"")</f>
        <v>3</v>
      </c>
      <c r="G337" s="980">
        <f>IFERROR(LOOKUP(2,1/ISNUMBER(SEARCH('[96]Kode Barang'!$I$2:$I$44,I337)),'[96]Kode Barang'!$G$2:$G$44),"")</f>
        <v>1</v>
      </c>
      <c r="H337" s="980">
        <f>IFERROR(LOOKUP(2,1/ISNUMBER(SEARCH('[96]Kode Barang'!$I$2:$I$44,I337)),'[96]Kode Barang'!$H$2:$H$44),"")</f>
        <v>3</v>
      </c>
      <c r="I337" s="1011" t="s">
        <v>702</v>
      </c>
      <c r="J337" s="545"/>
      <c r="K337" s="483"/>
      <c r="L337" s="546">
        <v>2</v>
      </c>
      <c r="M337" s="540" t="s">
        <v>7</v>
      </c>
      <c r="N337" s="547">
        <v>47100</v>
      </c>
      <c r="O337" s="426">
        <f t="shared" si="32"/>
        <v>94200</v>
      </c>
      <c r="P337" s="426"/>
      <c r="Q337" s="426">
        <f t="shared" si="33"/>
        <v>94200</v>
      </c>
      <c r="R337" s="426">
        <f t="shared" si="34"/>
        <v>47100</v>
      </c>
      <c r="S337" s="427" t="s">
        <v>994</v>
      </c>
      <c r="T337" s="429" t="s">
        <v>1141</v>
      </c>
      <c r="U337" s="444" t="s">
        <v>556</v>
      </c>
      <c r="V337" s="425" t="s">
        <v>555</v>
      </c>
      <c r="W337" s="482" t="s">
        <v>1142</v>
      </c>
      <c r="X337" s="448" t="s">
        <v>624</v>
      </c>
      <c r="Y337" s="429" t="s">
        <v>929</v>
      </c>
      <c r="Z337" s="429" t="s">
        <v>1143</v>
      </c>
      <c r="AA337" s="431" t="s">
        <v>1139</v>
      </c>
      <c r="AC337" s="407"/>
    </row>
    <row r="338" spans="1:29" s="381" customFormat="1" ht="66" x14ac:dyDescent="0.25">
      <c r="A338" s="463"/>
      <c r="B338" s="980">
        <f>IFERROR(LOOKUP(2,1/ISNUMBER(SEARCH('[96]Kode Barang'!$I$2:$I$44,I338)),'[96]Kode Barang'!$B$2:$B$44),"")</f>
        <v>1</v>
      </c>
      <c r="C338" s="980">
        <f>IFERROR(LOOKUP(2,1/ISNUMBER(SEARCH('[96]Kode Barang'!$I$2:$I$44,I338)),'[96]Kode Barang'!$C$2:$C$44),"")</f>
        <v>1</v>
      </c>
      <c r="D338" s="980">
        <f>IFERROR(LOOKUP(2,1/ISNUMBER(SEARCH('[96]Kode Barang'!$I$2:$I$44,I338)),'[96]Kode Barang'!$D$2:$D$44),"")</f>
        <v>7</v>
      </c>
      <c r="E338" s="980">
        <f>IFERROR(LOOKUP(2,1/ISNUMBER(SEARCH('[96]Kode Barang'!$I$2:$I$44,I338)),'[96]Kode Barang'!$E$2:$E$44),"")</f>
        <v>1</v>
      </c>
      <c r="F338" s="980">
        <f>IFERROR(LOOKUP(2,1/ISNUMBER(SEARCH('[96]Kode Barang'!$I$2:$I$44,I338)),'[96]Kode Barang'!$F$2:$F$44),"")</f>
        <v>3</v>
      </c>
      <c r="G338" s="980">
        <f>IFERROR(LOOKUP(2,1/ISNUMBER(SEARCH('[96]Kode Barang'!$I$2:$I$44,I338)),'[96]Kode Barang'!$G$2:$G$44),"")</f>
        <v>1</v>
      </c>
      <c r="H338" s="980">
        <f>IFERROR(LOOKUP(2,1/ISNUMBER(SEARCH('[96]Kode Barang'!$I$2:$I$44,I338)),'[96]Kode Barang'!$H$2:$H$44),"")</f>
        <v>6</v>
      </c>
      <c r="I338" s="1011" t="s">
        <v>992</v>
      </c>
      <c r="J338" s="545"/>
      <c r="K338" s="483"/>
      <c r="L338" s="546">
        <v>1</v>
      </c>
      <c r="M338" s="540" t="s">
        <v>18</v>
      </c>
      <c r="N338" s="547">
        <v>17700</v>
      </c>
      <c r="O338" s="426">
        <f t="shared" si="32"/>
        <v>17700</v>
      </c>
      <c r="P338" s="426"/>
      <c r="Q338" s="426">
        <f t="shared" si="33"/>
        <v>17700</v>
      </c>
      <c r="R338" s="426">
        <f t="shared" si="34"/>
        <v>17700</v>
      </c>
      <c r="S338" s="427" t="s">
        <v>994</v>
      </c>
      <c r="T338" s="429" t="s">
        <v>1141</v>
      </c>
      <c r="U338" s="444" t="s">
        <v>556</v>
      </c>
      <c r="V338" s="425" t="s">
        <v>555</v>
      </c>
      <c r="W338" s="482" t="s">
        <v>1142</v>
      </c>
      <c r="X338" s="448" t="s">
        <v>624</v>
      </c>
      <c r="Y338" s="429" t="s">
        <v>929</v>
      </c>
      <c r="Z338" s="429" t="s">
        <v>1143</v>
      </c>
      <c r="AA338" s="431" t="s">
        <v>1139</v>
      </c>
      <c r="AC338" s="407"/>
    </row>
    <row r="339" spans="1:29" s="381" customFormat="1" ht="66" x14ac:dyDescent="0.25">
      <c r="A339" s="463"/>
      <c r="B339" s="980">
        <f>IFERROR(LOOKUP(2,1/ISNUMBER(SEARCH('[96]Kode Barang'!$I$2:$I$44,I339)),'[96]Kode Barang'!$B$2:$B$44),"")</f>
        <v>1</v>
      </c>
      <c r="C339" s="980">
        <f>IFERROR(LOOKUP(2,1/ISNUMBER(SEARCH('[96]Kode Barang'!$I$2:$I$44,I339)),'[96]Kode Barang'!$C$2:$C$44),"")</f>
        <v>1</v>
      </c>
      <c r="D339" s="980">
        <f>IFERROR(LOOKUP(2,1/ISNUMBER(SEARCH('[96]Kode Barang'!$I$2:$I$44,I339)),'[96]Kode Barang'!$D$2:$D$44),"")</f>
        <v>7</v>
      </c>
      <c r="E339" s="980">
        <f>IFERROR(LOOKUP(2,1/ISNUMBER(SEARCH('[96]Kode Barang'!$I$2:$I$44,I339)),'[96]Kode Barang'!$E$2:$E$44),"")</f>
        <v>1</v>
      </c>
      <c r="F339" s="980">
        <f>IFERROR(LOOKUP(2,1/ISNUMBER(SEARCH('[96]Kode Barang'!$I$2:$I$44,I339)),'[96]Kode Barang'!$F$2:$F$44),"")</f>
        <v>3</v>
      </c>
      <c r="G339" s="980">
        <f>IFERROR(LOOKUP(2,1/ISNUMBER(SEARCH('[96]Kode Barang'!$I$2:$I$44,I339)),'[96]Kode Barang'!$G$2:$G$44),"")</f>
        <v>1</v>
      </c>
      <c r="H339" s="980">
        <f>IFERROR(LOOKUP(2,1/ISNUMBER(SEARCH('[96]Kode Barang'!$I$2:$I$44,I339)),'[96]Kode Barang'!$H$2:$H$44),"")</f>
        <v>6</v>
      </c>
      <c r="I339" s="1011" t="s">
        <v>886</v>
      </c>
      <c r="J339" s="545"/>
      <c r="K339" s="483"/>
      <c r="L339" s="546">
        <v>2</v>
      </c>
      <c r="M339" s="540" t="s">
        <v>18</v>
      </c>
      <c r="N339" s="547">
        <v>10400</v>
      </c>
      <c r="O339" s="426">
        <f t="shared" si="32"/>
        <v>20800</v>
      </c>
      <c r="P339" s="426"/>
      <c r="Q339" s="426">
        <f t="shared" si="33"/>
        <v>20800</v>
      </c>
      <c r="R339" s="426">
        <f t="shared" si="34"/>
        <v>10400</v>
      </c>
      <c r="S339" s="427" t="s">
        <v>994</v>
      </c>
      <c r="T339" s="429" t="s">
        <v>1141</v>
      </c>
      <c r="U339" s="444" t="s">
        <v>556</v>
      </c>
      <c r="V339" s="425" t="s">
        <v>555</v>
      </c>
      <c r="W339" s="482" t="s">
        <v>1142</v>
      </c>
      <c r="X339" s="448" t="s">
        <v>624</v>
      </c>
      <c r="Y339" s="429" t="s">
        <v>929</v>
      </c>
      <c r="Z339" s="429" t="s">
        <v>1143</v>
      </c>
      <c r="AA339" s="431" t="s">
        <v>1139</v>
      </c>
      <c r="AC339" s="407"/>
    </row>
    <row r="340" spans="1:29" s="381" customFormat="1" ht="66" x14ac:dyDescent="0.25">
      <c r="A340" s="463"/>
      <c r="B340" s="980">
        <f>IFERROR(LOOKUP(2,1/ISNUMBER(SEARCH('[96]Kode Barang'!$I$2:$I$44,I340)),'[96]Kode Barang'!$B$2:$B$44),"")</f>
        <v>1</v>
      </c>
      <c r="C340" s="980">
        <f>IFERROR(LOOKUP(2,1/ISNUMBER(SEARCH('[96]Kode Barang'!$I$2:$I$44,I340)),'[96]Kode Barang'!$C$2:$C$44),"")</f>
        <v>1</v>
      </c>
      <c r="D340" s="980">
        <f>IFERROR(LOOKUP(2,1/ISNUMBER(SEARCH('[96]Kode Barang'!$I$2:$I$44,I340)),'[96]Kode Barang'!$D$2:$D$44),"")</f>
        <v>7</v>
      </c>
      <c r="E340" s="980">
        <f>IFERROR(LOOKUP(2,1/ISNUMBER(SEARCH('[96]Kode Barang'!$I$2:$I$44,I340)),'[96]Kode Barang'!$E$2:$E$44),"")</f>
        <v>1</v>
      </c>
      <c r="F340" s="980">
        <f>IFERROR(LOOKUP(2,1/ISNUMBER(SEARCH('[96]Kode Barang'!$I$2:$I$44,I340)),'[96]Kode Barang'!$F$2:$F$44),"")</f>
        <v>3</v>
      </c>
      <c r="G340" s="980">
        <f>IFERROR(LOOKUP(2,1/ISNUMBER(SEARCH('[96]Kode Barang'!$I$2:$I$44,I340)),'[96]Kode Barang'!$G$2:$G$44),"")</f>
        <v>1</v>
      </c>
      <c r="H340" s="980">
        <f>IFERROR(LOOKUP(2,1/ISNUMBER(SEARCH('[96]Kode Barang'!$I$2:$I$44,I340)),'[96]Kode Barang'!$H$2:$H$44),"")</f>
        <v>6</v>
      </c>
      <c r="I340" s="1011" t="s">
        <v>932</v>
      </c>
      <c r="J340" s="545"/>
      <c r="K340" s="483"/>
      <c r="L340" s="546">
        <v>2</v>
      </c>
      <c r="M340" s="540" t="s">
        <v>18</v>
      </c>
      <c r="N340" s="547">
        <v>17700</v>
      </c>
      <c r="O340" s="426">
        <f t="shared" si="32"/>
        <v>35400</v>
      </c>
      <c r="P340" s="426"/>
      <c r="Q340" s="426">
        <f t="shared" si="33"/>
        <v>35400</v>
      </c>
      <c r="R340" s="426">
        <f t="shared" si="34"/>
        <v>17700</v>
      </c>
      <c r="S340" s="427" t="s">
        <v>994</v>
      </c>
      <c r="T340" s="429" t="s">
        <v>1141</v>
      </c>
      <c r="U340" s="444" t="s">
        <v>556</v>
      </c>
      <c r="V340" s="425" t="s">
        <v>555</v>
      </c>
      <c r="W340" s="482" t="s">
        <v>1142</v>
      </c>
      <c r="X340" s="448" t="s">
        <v>624</v>
      </c>
      <c r="Y340" s="429" t="s">
        <v>929</v>
      </c>
      <c r="Z340" s="429" t="s">
        <v>1143</v>
      </c>
      <c r="AA340" s="431" t="s">
        <v>1139</v>
      </c>
      <c r="AC340" s="407"/>
    </row>
    <row r="341" spans="1:29" s="381" customFormat="1" ht="66" x14ac:dyDescent="0.25">
      <c r="A341" s="463"/>
      <c r="B341" s="980">
        <f>IFERROR(LOOKUP(2,1/ISNUMBER(SEARCH('[96]Kode Barang'!$I$2:$I$44,I341)),'[96]Kode Barang'!$B$2:$B$44),"")</f>
        <v>1</v>
      </c>
      <c r="C341" s="980">
        <f>IFERROR(LOOKUP(2,1/ISNUMBER(SEARCH('[96]Kode Barang'!$I$2:$I$44,I341)),'[96]Kode Barang'!$C$2:$C$44),"")</f>
        <v>1</v>
      </c>
      <c r="D341" s="980">
        <f>IFERROR(LOOKUP(2,1/ISNUMBER(SEARCH('[96]Kode Barang'!$I$2:$I$44,I341)),'[96]Kode Barang'!$D$2:$D$44),"")</f>
        <v>7</v>
      </c>
      <c r="E341" s="980">
        <f>IFERROR(LOOKUP(2,1/ISNUMBER(SEARCH('[96]Kode Barang'!$I$2:$I$44,I341)),'[96]Kode Barang'!$E$2:$E$44),"")</f>
        <v>1</v>
      </c>
      <c r="F341" s="980">
        <f>IFERROR(LOOKUP(2,1/ISNUMBER(SEARCH('[96]Kode Barang'!$I$2:$I$44,I341)),'[96]Kode Barang'!$F$2:$F$44),"")</f>
        <v>3</v>
      </c>
      <c r="G341" s="980">
        <f>IFERROR(LOOKUP(2,1/ISNUMBER(SEARCH('[96]Kode Barang'!$I$2:$I$44,I341)),'[96]Kode Barang'!$G$2:$G$44),"")</f>
        <v>7</v>
      </c>
      <c r="H341" s="980">
        <f>IFERROR(LOOKUP(2,1/ISNUMBER(SEARCH('[96]Kode Barang'!$I$2:$I$44,I341)),'[96]Kode Barang'!$H$2:$H$44),"")</f>
        <v>2</v>
      </c>
      <c r="I341" s="1011" t="s">
        <v>1140</v>
      </c>
      <c r="J341" s="545"/>
      <c r="K341" s="483"/>
      <c r="L341" s="546">
        <v>1</v>
      </c>
      <c r="M341" s="540" t="s">
        <v>18</v>
      </c>
      <c r="N341" s="547">
        <v>17700</v>
      </c>
      <c r="O341" s="426">
        <f t="shared" si="32"/>
        <v>17700</v>
      </c>
      <c r="P341" s="426"/>
      <c r="Q341" s="426">
        <f t="shared" si="33"/>
        <v>17700</v>
      </c>
      <c r="R341" s="426">
        <f t="shared" si="34"/>
        <v>17700</v>
      </c>
      <c r="S341" s="427" t="s">
        <v>994</v>
      </c>
      <c r="T341" s="429" t="s">
        <v>1141</v>
      </c>
      <c r="U341" s="444" t="s">
        <v>556</v>
      </c>
      <c r="V341" s="425" t="s">
        <v>555</v>
      </c>
      <c r="W341" s="482" t="s">
        <v>1142</v>
      </c>
      <c r="X341" s="448" t="s">
        <v>624</v>
      </c>
      <c r="Y341" s="429" t="s">
        <v>929</v>
      </c>
      <c r="Z341" s="429" t="s">
        <v>1143</v>
      </c>
      <c r="AA341" s="431" t="s">
        <v>1139</v>
      </c>
      <c r="AC341" s="407"/>
    </row>
    <row r="342" spans="1:29" s="381" customFormat="1" ht="52.8" x14ac:dyDescent="0.25">
      <c r="A342" s="463"/>
      <c r="B342" s="980">
        <f>IFERROR(LOOKUP(2,1/ISNUMBER(SEARCH('[96]Kode Barang'!$I$2:$I$44,I342)),'[96]Kode Barang'!$B$2:$B$44),"")</f>
        <v>1</v>
      </c>
      <c r="C342" s="980">
        <f>IFERROR(LOOKUP(2,1/ISNUMBER(SEARCH('[96]Kode Barang'!$I$2:$I$44,I342)),'[96]Kode Barang'!$C$2:$C$44),"")</f>
        <v>1</v>
      </c>
      <c r="D342" s="980">
        <f>IFERROR(LOOKUP(2,1/ISNUMBER(SEARCH('[96]Kode Barang'!$I$2:$I$44,I342)),'[96]Kode Barang'!$D$2:$D$44),"")</f>
        <v>7</v>
      </c>
      <c r="E342" s="980">
        <f>IFERROR(LOOKUP(2,1/ISNUMBER(SEARCH('[96]Kode Barang'!$I$2:$I$44,I342)),'[96]Kode Barang'!$E$2:$E$44),"")</f>
        <v>1</v>
      </c>
      <c r="F342" s="980">
        <f>IFERROR(LOOKUP(2,1/ISNUMBER(SEARCH('[96]Kode Barang'!$I$2:$I$44,I342)),'[96]Kode Barang'!$F$2:$F$44),"")</f>
        <v>3</v>
      </c>
      <c r="G342" s="980">
        <f>IFERROR(LOOKUP(2,1/ISNUMBER(SEARCH('[96]Kode Barang'!$I$2:$I$44,I342)),'[96]Kode Barang'!$G$2:$G$44),"")</f>
        <v>1</v>
      </c>
      <c r="H342" s="980">
        <f>IFERROR(LOOKUP(2,1/ISNUMBER(SEARCH('[96]Kode Barang'!$I$2:$I$44,I342)),'[96]Kode Barang'!$H$2:$H$44),"")</f>
        <v>3</v>
      </c>
      <c r="I342" s="1011" t="s">
        <v>702</v>
      </c>
      <c r="J342" s="545"/>
      <c r="K342" s="483"/>
      <c r="L342" s="546">
        <v>10</v>
      </c>
      <c r="M342" s="540" t="s">
        <v>7</v>
      </c>
      <c r="N342" s="547">
        <v>26800</v>
      </c>
      <c r="O342" s="426">
        <f t="shared" si="32"/>
        <v>268000</v>
      </c>
      <c r="P342" s="426"/>
      <c r="Q342" s="426">
        <f t="shared" si="33"/>
        <v>268000</v>
      </c>
      <c r="R342" s="426">
        <f t="shared" si="34"/>
        <v>26800</v>
      </c>
      <c r="S342" s="427" t="s">
        <v>572</v>
      </c>
      <c r="T342" s="429" t="s">
        <v>986</v>
      </c>
      <c r="U342" s="444" t="s">
        <v>556</v>
      </c>
      <c r="V342" s="425" t="s">
        <v>555</v>
      </c>
      <c r="W342" s="482" t="s">
        <v>1103</v>
      </c>
      <c r="X342" s="448" t="s">
        <v>624</v>
      </c>
      <c r="Y342" s="429" t="s">
        <v>817</v>
      </c>
      <c r="Z342" s="429" t="s">
        <v>1148</v>
      </c>
      <c r="AA342" s="431" t="s">
        <v>60</v>
      </c>
      <c r="AC342" s="407"/>
    </row>
    <row r="343" spans="1:29" s="381" customFormat="1" ht="52.8" x14ac:dyDescent="0.25">
      <c r="A343" s="463"/>
      <c r="B343" s="980">
        <f>IFERROR(LOOKUP(2,1/ISNUMBER(SEARCH('[96]Kode Barang'!$I$2:$I$44,I343)),'[96]Kode Barang'!$B$2:$B$44),"")</f>
        <v>1</v>
      </c>
      <c r="C343" s="980">
        <f>IFERROR(LOOKUP(2,1/ISNUMBER(SEARCH('[96]Kode Barang'!$I$2:$I$44,I343)),'[96]Kode Barang'!$C$2:$C$44),"")</f>
        <v>1</v>
      </c>
      <c r="D343" s="980">
        <f>IFERROR(LOOKUP(2,1/ISNUMBER(SEARCH('[96]Kode Barang'!$I$2:$I$44,I343)),'[96]Kode Barang'!$D$2:$D$44),"")</f>
        <v>7</v>
      </c>
      <c r="E343" s="980">
        <f>IFERROR(LOOKUP(2,1/ISNUMBER(SEARCH('[96]Kode Barang'!$I$2:$I$44,I343)),'[96]Kode Barang'!$E$2:$E$44),"")</f>
        <v>1</v>
      </c>
      <c r="F343" s="980">
        <f>IFERROR(LOOKUP(2,1/ISNUMBER(SEARCH('[96]Kode Barang'!$I$2:$I$44,I343)),'[96]Kode Barang'!$F$2:$F$44),"")</f>
        <v>3</v>
      </c>
      <c r="G343" s="980">
        <f>IFERROR(LOOKUP(2,1/ISNUMBER(SEARCH('[96]Kode Barang'!$I$2:$I$44,I343)),'[96]Kode Barang'!$G$2:$G$44),"")</f>
        <v>1</v>
      </c>
      <c r="H343" s="980">
        <f>IFERROR(LOOKUP(2,1/ISNUMBER(SEARCH('[96]Kode Barang'!$I$2:$I$44,I343)),'[96]Kode Barang'!$H$2:$H$44),"")</f>
        <v>6</v>
      </c>
      <c r="I343" s="1011" t="s">
        <v>3</v>
      </c>
      <c r="J343" s="545"/>
      <c r="K343" s="483"/>
      <c r="L343" s="546">
        <v>44</v>
      </c>
      <c r="M343" s="540" t="s">
        <v>18</v>
      </c>
      <c r="N343" s="547">
        <v>4400</v>
      </c>
      <c r="O343" s="426">
        <f t="shared" si="32"/>
        <v>193600</v>
      </c>
      <c r="P343" s="426"/>
      <c r="Q343" s="426">
        <f t="shared" si="33"/>
        <v>193600</v>
      </c>
      <c r="R343" s="426">
        <f t="shared" si="34"/>
        <v>4400</v>
      </c>
      <c r="S343" s="427" t="s">
        <v>572</v>
      </c>
      <c r="T343" s="429" t="s">
        <v>986</v>
      </c>
      <c r="U343" s="444" t="s">
        <v>556</v>
      </c>
      <c r="V343" s="425" t="s">
        <v>555</v>
      </c>
      <c r="W343" s="482" t="s">
        <v>1103</v>
      </c>
      <c r="X343" s="448" t="s">
        <v>624</v>
      </c>
      <c r="Y343" s="429" t="s">
        <v>817</v>
      </c>
      <c r="Z343" s="429" t="s">
        <v>1148</v>
      </c>
      <c r="AA343" s="431" t="s">
        <v>60</v>
      </c>
      <c r="AC343" s="407"/>
    </row>
    <row r="344" spans="1:29" s="381" customFormat="1" ht="52.8" x14ac:dyDescent="0.25">
      <c r="A344" s="463"/>
      <c r="B344" s="980">
        <f>IFERROR(LOOKUP(2,1/ISNUMBER(SEARCH('[96]Kode Barang'!$I$2:$I$44,I344)),'[96]Kode Barang'!$B$2:$B$44),"")</f>
        <v>1</v>
      </c>
      <c r="C344" s="980">
        <f>IFERROR(LOOKUP(2,1/ISNUMBER(SEARCH('[96]Kode Barang'!$I$2:$I$44,I344)),'[96]Kode Barang'!$C$2:$C$44),"")</f>
        <v>1</v>
      </c>
      <c r="D344" s="980">
        <f>IFERROR(LOOKUP(2,1/ISNUMBER(SEARCH('[96]Kode Barang'!$I$2:$I$44,I344)),'[96]Kode Barang'!$D$2:$D$44),"")</f>
        <v>7</v>
      </c>
      <c r="E344" s="980">
        <f>IFERROR(LOOKUP(2,1/ISNUMBER(SEARCH('[96]Kode Barang'!$I$2:$I$44,I344)),'[96]Kode Barang'!$E$2:$E$44),"")</f>
        <v>1</v>
      </c>
      <c r="F344" s="980">
        <f>IFERROR(LOOKUP(2,1/ISNUMBER(SEARCH('[96]Kode Barang'!$I$2:$I$44,I344)),'[96]Kode Barang'!$F$2:$F$44),"")</f>
        <v>3</v>
      </c>
      <c r="G344" s="980">
        <f>IFERROR(LOOKUP(2,1/ISNUMBER(SEARCH('[96]Kode Barang'!$I$2:$I$44,I344)),'[96]Kode Barang'!$G$2:$G$44),"")</f>
        <v>1</v>
      </c>
      <c r="H344" s="980">
        <f>IFERROR(LOOKUP(2,1/ISNUMBER(SEARCH('[96]Kode Barang'!$I$2:$I$44,I344)),'[96]Kode Barang'!$H$2:$H$44),"")</f>
        <v>6</v>
      </c>
      <c r="I344" s="1011" t="s">
        <v>884</v>
      </c>
      <c r="J344" s="545"/>
      <c r="K344" s="483"/>
      <c r="L344" s="546">
        <v>50</v>
      </c>
      <c r="M344" s="540" t="s">
        <v>18</v>
      </c>
      <c r="N344" s="547">
        <v>2400</v>
      </c>
      <c r="O344" s="426">
        <f t="shared" si="32"/>
        <v>120000</v>
      </c>
      <c r="P344" s="426"/>
      <c r="Q344" s="426">
        <f t="shared" si="33"/>
        <v>120000</v>
      </c>
      <c r="R344" s="426">
        <f t="shared" si="34"/>
        <v>2400</v>
      </c>
      <c r="S344" s="427" t="s">
        <v>572</v>
      </c>
      <c r="T344" s="429" t="s">
        <v>986</v>
      </c>
      <c r="U344" s="444" t="s">
        <v>556</v>
      </c>
      <c r="V344" s="425" t="s">
        <v>555</v>
      </c>
      <c r="W344" s="482" t="s">
        <v>1103</v>
      </c>
      <c r="X344" s="448" t="s">
        <v>624</v>
      </c>
      <c r="Y344" s="429" t="s">
        <v>817</v>
      </c>
      <c r="Z344" s="429" t="s">
        <v>1148</v>
      </c>
      <c r="AA344" s="431" t="s">
        <v>60</v>
      </c>
      <c r="AC344" s="407"/>
    </row>
    <row r="345" spans="1:29" s="381" customFormat="1" ht="52.8" x14ac:dyDescent="0.25">
      <c r="A345" s="463"/>
      <c r="B345" s="980">
        <f>IFERROR(LOOKUP(2,1/ISNUMBER(SEARCH('[96]Kode Barang'!$I$2:$I$44,I345)),'[96]Kode Barang'!$B$2:$B$44),"")</f>
        <v>1</v>
      </c>
      <c r="C345" s="980">
        <f>IFERROR(LOOKUP(2,1/ISNUMBER(SEARCH('[96]Kode Barang'!$I$2:$I$44,I345)),'[96]Kode Barang'!$C$2:$C$44),"")</f>
        <v>1</v>
      </c>
      <c r="D345" s="980">
        <f>IFERROR(LOOKUP(2,1/ISNUMBER(SEARCH('[96]Kode Barang'!$I$2:$I$44,I345)),'[96]Kode Barang'!$D$2:$D$44),"")</f>
        <v>7</v>
      </c>
      <c r="E345" s="980">
        <f>IFERROR(LOOKUP(2,1/ISNUMBER(SEARCH('[96]Kode Barang'!$I$2:$I$44,I345)),'[96]Kode Barang'!$E$2:$E$44),"")</f>
        <v>1</v>
      </c>
      <c r="F345" s="980">
        <f>IFERROR(LOOKUP(2,1/ISNUMBER(SEARCH('[96]Kode Barang'!$I$2:$I$44,I345)),'[96]Kode Barang'!$F$2:$F$44),"")</f>
        <v>3</v>
      </c>
      <c r="G345" s="980">
        <f>IFERROR(LOOKUP(2,1/ISNUMBER(SEARCH('[96]Kode Barang'!$I$2:$I$44,I345)),'[96]Kode Barang'!$G$2:$G$44),"")</f>
        <v>1</v>
      </c>
      <c r="H345" s="980">
        <f>IFERROR(LOOKUP(2,1/ISNUMBER(SEARCH('[96]Kode Barang'!$I$2:$I$44,I345)),'[96]Kode Barang'!$H$2:$H$44),"")</f>
        <v>11</v>
      </c>
      <c r="I345" s="1011" t="s">
        <v>902</v>
      </c>
      <c r="J345" s="545"/>
      <c r="K345" s="483"/>
      <c r="L345" s="546">
        <v>30</v>
      </c>
      <c r="M345" s="540" t="s">
        <v>7</v>
      </c>
      <c r="N345" s="547">
        <v>13600</v>
      </c>
      <c r="O345" s="426">
        <f t="shared" si="32"/>
        <v>408000</v>
      </c>
      <c r="P345" s="426"/>
      <c r="Q345" s="426">
        <f t="shared" si="33"/>
        <v>408000</v>
      </c>
      <c r="R345" s="426">
        <f t="shared" si="34"/>
        <v>13600</v>
      </c>
      <c r="S345" s="427" t="s">
        <v>572</v>
      </c>
      <c r="T345" s="429" t="s">
        <v>986</v>
      </c>
      <c r="U345" s="444" t="s">
        <v>556</v>
      </c>
      <c r="V345" s="425" t="s">
        <v>555</v>
      </c>
      <c r="W345" s="482" t="s">
        <v>1103</v>
      </c>
      <c r="X345" s="448" t="s">
        <v>624</v>
      </c>
      <c r="Y345" s="429" t="s">
        <v>817</v>
      </c>
      <c r="Z345" s="429" t="s">
        <v>1148</v>
      </c>
      <c r="AA345" s="431" t="s">
        <v>60</v>
      </c>
      <c r="AC345" s="407"/>
    </row>
    <row r="346" spans="1:29" s="381" customFormat="1" ht="26.4" x14ac:dyDescent="0.25">
      <c r="A346" s="463"/>
      <c r="B346" s="980">
        <f>IFERROR(LOOKUP(2,1/ISNUMBER(SEARCH('[96]Kode Barang'!$I$2:$I$44,I346)),'[96]Kode Barang'!$B$2:$B$44),"")</f>
        <v>1</v>
      </c>
      <c r="C346" s="980">
        <f>IFERROR(LOOKUP(2,1/ISNUMBER(SEARCH('[96]Kode Barang'!$I$2:$I$44,I346)),'[96]Kode Barang'!$C$2:$C$44),"")</f>
        <v>1</v>
      </c>
      <c r="D346" s="980">
        <f>IFERROR(LOOKUP(2,1/ISNUMBER(SEARCH('[96]Kode Barang'!$I$2:$I$44,I346)),'[96]Kode Barang'!$D$2:$D$44),"")</f>
        <v>7</v>
      </c>
      <c r="E346" s="980">
        <f>IFERROR(LOOKUP(2,1/ISNUMBER(SEARCH('[96]Kode Barang'!$I$2:$I$44,I346)),'[96]Kode Barang'!$E$2:$E$44),"")</f>
        <v>1</v>
      </c>
      <c r="F346" s="980">
        <f>IFERROR(LOOKUP(2,1/ISNUMBER(SEARCH('[96]Kode Barang'!$I$2:$I$44,I346)),'[96]Kode Barang'!$F$2:$F$44),"")</f>
        <v>3</v>
      </c>
      <c r="G346" s="980">
        <f>IFERROR(LOOKUP(2,1/ISNUMBER(SEARCH('[96]Kode Barang'!$I$2:$I$44,I346)),'[96]Kode Barang'!$G$2:$G$44),"")</f>
        <v>1</v>
      </c>
      <c r="H346" s="980">
        <f>IFERROR(LOOKUP(2,1/ISNUMBER(SEARCH('[96]Kode Barang'!$I$2:$I$44,I346)),'[96]Kode Barang'!$H$2:$H$44),"")</f>
        <v>8</v>
      </c>
      <c r="I346" s="1011" t="s">
        <v>74</v>
      </c>
      <c r="J346" s="545"/>
      <c r="K346" s="483"/>
      <c r="L346" s="546">
        <v>2</v>
      </c>
      <c r="M346" s="540" t="s">
        <v>18</v>
      </c>
      <c r="N346" s="547">
        <v>21200</v>
      </c>
      <c r="O346" s="426">
        <f t="shared" ref="O346:O362" si="35">L346*N346</f>
        <v>42400</v>
      </c>
      <c r="P346" s="426">
        <v>0</v>
      </c>
      <c r="Q346" s="426">
        <f t="shared" ref="Q346:Q362" si="36">O346+P346</f>
        <v>42400</v>
      </c>
      <c r="R346" s="426">
        <f t="shared" ref="R346:R362" si="37">Q346/L346</f>
        <v>21200</v>
      </c>
      <c r="S346" s="427" t="s">
        <v>1037</v>
      </c>
      <c r="T346" s="429" t="s">
        <v>66</v>
      </c>
      <c r="U346" s="444" t="s">
        <v>556</v>
      </c>
      <c r="V346" s="425" t="s">
        <v>555</v>
      </c>
      <c r="W346" s="482" t="s">
        <v>1105</v>
      </c>
      <c r="X346" s="448" t="s">
        <v>624</v>
      </c>
      <c r="Y346" s="429" t="s">
        <v>817</v>
      </c>
      <c r="Z346" s="429" t="s">
        <v>1149</v>
      </c>
      <c r="AA346" s="431" t="s">
        <v>60</v>
      </c>
      <c r="AC346" s="407"/>
    </row>
    <row r="347" spans="1:29" s="381" customFormat="1" ht="26.4" x14ac:dyDescent="0.25">
      <c r="A347" s="463"/>
      <c r="B347" s="980">
        <f>IFERROR(LOOKUP(2,1/ISNUMBER(SEARCH('[96]Kode Barang'!$I$2:$I$44,I347)),'[96]Kode Barang'!$B$2:$B$44),"")</f>
        <v>1</v>
      </c>
      <c r="C347" s="980">
        <f>IFERROR(LOOKUP(2,1/ISNUMBER(SEARCH('[96]Kode Barang'!$I$2:$I$44,I347)),'[96]Kode Barang'!$C$2:$C$44),"")</f>
        <v>1</v>
      </c>
      <c r="D347" s="980">
        <f>IFERROR(LOOKUP(2,1/ISNUMBER(SEARCH('[96]Kode Barang'!$I$2:$I$44,I347)),'[96]Kode Barang'!$D$2:$D$44),"")</f>
        <v>7</v>
      </c>
      <c r="E347" s="980">
        <f>IFERROR(LOOKUP(2,1/ISNUMBER(SEARCH('[96]Kode Barang'!$I$2:$I$44,I347)),'[96]Kode Barang'!$E$2:$E$44),"")</f>
        <v>1</v>
      </c>
      <c r="F347" s="980">
        <f>IFERROR(LOOKUP(2,1/ISNUMBER(SEARCH('[96]Kode Barang'!$I$2:$I$44,I347)),'[96]Kode Barang'!$F$2:$F$44),"")</f>
        <v>3</v>
      </c>
      <c r="G347" s="980">
        <f>IFERROR(LOOKUP(2,1/ISNUMBER(SEARCH('[96]Kode Barang'!$I$2:$I$44,I347)),'[96]Kode Barang'!$G$2:$G$44),"")</f>
        <v>1</v>
      </c>
      <c r="H347" s="980">
        <f>IFERROR(LOOKUP(2,1/ISNUMBER(SEARCH('[96]Kode Barang'!$I$2:$I$44,I347)),'[96]Kode Barang'!$H$2:$H$44),"")</f>
        <v>10</v>
      </c>
      <c r="I347" s="1011" t="s">
        <v>904</v>
      </c>
      <c r="J347" s="545"/>
      <c r="K347" s="483"/>
      <c r="L347" s="546">
        <v>2</v>
      </c>
      <c r="M347" s="540" t="s">
        <v>18</v>
      </c>
      <c r="N347" s="547">
        <v>23600</v>
      </c>
      <c r="O347" s="426">
        <f t="shared" si="35"/>
        <v>47200</v>
      </c>
      <c r="P347" s="426">
        <v>0</v>
      </c>
      <c r="Q347" s="426">
        <f t="shared" si="36"/>
        <v>47200</v>
      </c>
      <c r="R347" s="426">
        <f t="shared" si="37"/>
        <v>23600</v>
      </c>
      <c r="S347" s="427" t="s">
        <v>1037</v>
      </c>
      <c r="T347" s="429" t="s">
        <v>66</v>
      </c>
      <c r="U347" s="444" t="s">
        <v>556</v>
      </c>
      <c r="V347" s="425" t="s">
        <v>555</v>
      </c>
      <c r="W347" s="482" t="s">
        <v>1106</v>
      </c>
      <c r="X347" s="448" t="s">
        <v>624</v>
      </c>
      <c r="Y347" s="429" t="s">
        <v>817</v>
      </c>
      <c r="Z347" s="429" t="s">
        <v>1149</v>
      </c>
      <c r="AA347" s="431" t="s">
        <v>60</v>
      </c>
      <c r="AC347" s="407"/>
    </row>
    <row r="348" spans="1:29" s="381" customFormat="1" ht="26.4" x14ac:dyDescent="0.25">
      <c r="A348" s="463"/>
      <c r="B348" s="980">
        <f>IFERROR(LOOKUP(2,1/ISNUMBER(SEARCH('[96]Kode Barang'!$I$2:$I$44,I348)),'[96]Kode Barang'!$B$2:$B$44),"")</f>
        <v>1</v>
      </c>
      <c r="C348" s="980">
        <f>IFERROR(LOOKUP(2,1/ISNUMBER(SEARCH('[96]Kode Barang'!$I$2:$I$44,I348)),'[96]Kode Barang'!$C$2:$C$44),"")</f>
        <v>1</v>
      </c>
      <c r="D348" s="980">
        <f>IFERROR(LOOKUP(2,1/ISNUMBER(SEARCH('[96]Kode Barang'!$I$2:$I$44,I348)),'[96]Kode Barang'!$D$2:$D$44),"")</f>
        <v>7</v>
      </c>
      <c r="E348" s="980">
        <f>IFERROR(LOOKUP(2,1/ISNUMBER(SEARCH('[96]Kode Barang'!$I$2:$I$44,I348)),'[96]Kode Barang'!$E$2:$E$44),"")</f>
        <v>1</v>
      </c>
      <c r="F348" s="980">
        <f>IFERROR(LOOKUP(2,1/ISNUMBER(SEARCH('[96]Kode Barang'!$I$2:$I$44,I348)),'[96]Kode Barang'!$F$2:$F$44),"")</f>
        <v>3</v>
      </c>
      <c r="G348" s="980">
        <f>IFERROR(LOOKUP(2,1/ISNUMBER(SEARCH('[96]Kode Barang'!$I$2:$I$44,I348)),'[96]Kode Barang'!$G$2:$G$44),"")</f>
        <v>1</v>
      </c>
      <c r="H348" s="980">
        <f>IFERROR(LOOKUP(2,1/ISNUMBER(SEARCH('[96]Kode Barang'!$I$2:$I$44,I348)),'[96]Kode Barang'!$H$2:$H$44),"")</f>
        <v>10</v>
      </c>
      <c r="I348" s="1011" t="s">
        <v>1101</v>
      </c>
      <c r="J348" s="545"/>
      <c r="K348" s="483"/>
      <c r="L348" s="546">
        <v>2</v>
      </c>
      <c r="M348" s="540" t="s">
        <v>18</v>
      </c>
      <c r="N348" s="547">
        <v>28900</v>
      </c>
      <c r="O348" s="426">
        <f t="shared" si="35"/>
        <v>57800</v>
      </c>
      <c r="P348" s="426">
        <v>0</v>
      </c>
      <c r="Q348" s="426">
        <f t="shared" si="36"/>
        <v>57800</v>
      </c>
      <c r="R348" s="426">
        <f t="shared" si="37"/>
        <v>28900</v>
      </c>
      <c r="S348" s="427" t="s">
        <v>1037</v>
      </c>
      <c r="T348" s="429" t="s">
        <v>66</v>
      </c>
      <c r="U348" s="444" t="s">
        <v>556</v>
      </c>
      <c r="V348" s="425" t="s">
        <v>555</v>
      </c>
      <c r="W348" s="482" t="s">
        <v>1107</v>
      </c>
      <c r="X348" s="448" t="s">
        <v>624</v>
      </c>
      <c r="Y348" s="429" t="s">
        <v>817</v>
      </c>
      <c r="Z348" s="429" t="s">
        <v>1149</v>
      </c>
      <c r="AA348" s="431" t="s">
        <v>60</v>
      </c>
      <c r="AC348" s="407"/>
    </row>
    <row r="349" spans="1:29" s="381" customFormat="1" ht="26.4" x14ac:dyDescent="0.25">
      <c r="A349" s="463"/>
      <c r="B349" s="980">
        <f>IFERROR(LOOKUP(2,1/ISNUMBER(SEARCH('[96]Kode Barang'!$I$2:$I$44,I349)),'[96]Kode Barang'!$B$2:$B$44),"")</f>
        <v>1</v>
      </c>
      <c r="C349" s="980">
        <f>IFERROR(LOOKUP(2,1/ISNUMBER(SEARCH('[96]Kode Barang'!$I$2:$I$44,I349)),'[96]Kode Barang'!$C$2:$C$44),"")</f>
        <v>1</v>
      </c>
      <c r="D349" s="980">
        <f>IFERROR(LOOKUP(2,1/ISNUMBER(SEARCH('[96]Kode Barang'!$I$2:$I$44,I349)),'[96]Kode Barang'!$D$2:$D$44),"")</f>
        <v>7</v>
      </c>
      <c r="E349" s="980">
        <f>IFERROR(LOOKUP(2,1/ISNUMBER(SEARCH('[96]Kode Barang'!$I$2:$I$44,I349)),'[96]Kode Barang'!$E$2:$E$44),"")</f>
        <v>1</v>
      </c>
      <c r="F349" s="980">
        <f>IFERROR(LOOKUP(2,1/ISNUMBER(SEARCH('[96]Kode Barang'!$I$2:$I$44,I349)),'[96]Kode Barang'!$F$2:$F$44),"")</f>
        <v>3</v>
      </c>
      <c r="G349" s="980">
        <f>IFERROR(LOOKUP(2,1/ISNUMBER(SEARCH('[96]Kode Barang'!$I$2:$I$44,I349)),'[96]Kode Barang'!$G$2:$G$44),"")</f>
        <v>1</v>
      </c>
      <c r="H349" s="980">
        <f>IFERROR(LOOKUP(2,1/ISNUMBER(SEARCH('[96]Kode Barang'!$I$2:$I$44,I349)),'[96]Kode Barang'!$H$2:$H$44),"")</f>
        <v>6</v>
      </c>
      <c r="I349" s="1011" t="s">
        <v>889</v>
      </c>
      <c r="J349" s="545"/>
      <c r="K349" s="483"/>
      <c r="L349" s="546">
        <v>42</v>
      </c>
      <c r="M349" s="540" t="s">
        <v>18</v>
      </c>
      <c r="N349" s="547">
        <v>6000</v>
      </c>
      <c r="O349" s="426">
        <f t="shared" si="35"/>
        <v>252000</v>
      </c>
      <c r="P349" s="426">
        <v>0</v>
      </c>
      <c r="Q349" s="426">
        <f t="shared" si="36"/>
        <v>252000</v>
      </c>
      <c r="R349" s="426">
        <f t="shared" si="37"/>
        <v>6000</v>
      </c>
      <c r="S349" s="427" t="s">
        <v>1037</v>
      </c>
      <c r="T349" s="429" t="s">
        <v>66</v>
      </c>
      <c r="U349" s="444" t="s">
        <v>556</v>
      </c>
      <c r="V349" s="425" t="s">
        <v>555</v>
      </c>
      <c r="W349" s="482" t="s">
        <v>1108</v>
      </c>
      <c r="X349" s="448" t="s">
        <v>624</v>
      </c>
      <c r="Y349" s="429" t="s">
        <v>817</v>
      </c>
      <c r="Z349" s="429" t="s">
        <v>1149</v>
      </c>
      <c r="AA349" s="431" t="s">
        <v>60</v>
      </c>
      <c r="AC349" s="407"/>
    </row>
    <row r="350" spans="1:29" s="381" customFormat="1" ht="26.4" x14ac:dyDescent="0.25">
      <c r="A350" s="463"/>
      <c r="B350" s="980">
        <f>IFERROR(LOOKUP(2,1/ISNUMBER(SEARCH('[96]Kode Barang'!$I$2:$I$44,I350)),'[96]Kode Barang'!$B$2:$B$44),"")</f>
        <v>1</v>
      </c>
      <c r="C350" s="980">
        <f>IFERROR(LOOKUP(2,1/ISNUMBER(SEARCH('[96]Kode Barang'!$I$2:$I$44,I350)),'[96]Kode Barang'!$C$2:$C$44),"")</f>
        <v>1</v>
      </c>
      <c r="D350" s="980">
        <f>IFERROR(LOOKUP(2,1/ISNUMBER(SEARCH('[96]Kode Barang'!$I$2:$I$44,I350)),'[96]Kode Barang'!$D$2:$D$44),"")</f>
        <v>7</v>
      </c>
      <c r="E350" s="980">
        <f>IFERROR(LOOKUP(2,1/ISNUMBER(SEARCH('[96]Kode Barang'!$I$2:$I$44,I350)),'[96]Kode Barang'!$E$2:$E$44),"")</f>
        <v>1</v>
      </c>
      <c r="F350" s="980">
        <f>IFERROR(LOOKUP(2,1/ISNUMBER(SEARCH('[96]Kode Barang'!$I$2:$I$44,I350)),'[96]Kode Barang'!$F$2:$F$44),"")</f>
        <v>3</v>
      </c>
      <c r="G350" s="980">
        <f>IFERROR(LOOKUP(2,1/ISNUMBER(SEARCH('[96]Kode Barang'!$I$2:$I$44,I350)),'[96]Kode Barang'!$G$2:$G$44),"")</f>
        <v>1</v>
      </c>
      <c r="H350" s="980">
        <f>IFERROR(LOOKUP(2,1/ISNUMBER(SEARCH('[96]Kode Barang'!$I$2:$I$44,I350)),'[96]Kode Barang'!$H$2:$H$44),"")</f>
        <v>6</v>
      </c>
      <c r="I350" s="1010" t="s">
        <v>884</v>
      </c>
      <c r="J350" s="545"/>
      <c r="K350" s="483"/>
      <c r="L350" s="546">
        <v>44</v>
      </c>
      <c r="M350" s="540" t="s">
        <v>18</v>
      </c>
      <c r="N350" s="547">
        <v>3600</v>
      </c>
      <c r="O350" s="426">
        <f t="shared" si="35"/>
        <v>158400</v>
      </c>
      <c r="P350" s="426">
        <v>0</v>
      </c>
      <c r="Q350" s="426">
        <f t="shared" si="36"/>
        <v>158400</v>
      </c>
      <c r="R350" s="426">
        <f t="shared" si="37"/>
        <v>3600</v>
      </c>
      <c r="S350" s="427" t="s">
        <v>1037</v>
      </c>
      <c r="T350" s="429" t="s">
        <v>66</v>
      </c>
      <c r="U350" s="444" t="s">
        <v>556</v>
      </c>
      <c r="V350" s="425" t="s">
        <v>555</v>
      </c>
      <c r="W350" s="482" t="s">
        <v>1109</v>
      </c>
      <c r="X350" s="448" t="s">
        <v>624</v>
      </c>
      <c r="Y350" s="429" t="s">
        <v>817</v>
      </c>
      <c r="Z350" s="429" t="s">
        <v>1149</v>
      </c>
      <c r="AA350" s="431" t="s">
        <v>60</v>
      </c>
      <c r="AC350" s="407"/>
    </row>
    <row r="351" spans="1:29" s="381" customFormat="1" ht="26.4" x14ac:dyDescent="0.25">
      <c r="A351" s="463"/>
      <c r="B351" s="980">
        <f>IFERROR(LOOKUP(2,1/ISNUMBER(SEARCH('[96]Kode Barang'!$I$2:$I$44,I351)),'[96]Kode Barang'!$B$2:$B$44),"")</f>
        <v>1</v>
      </c>
      <c r="C351" s="980">
        <f>IFERROR(LOOKUP(2,1/ISNUMBER(SEARCH('[96]Kode Barang'!$I$2:$I$44,I351)),'[96]Kode Barang'!$C$2:$C$44),"")</f>
        <v>1</v>
      </c>
      <c r="D351" s="980">
        <f>IFERROR(LOOKUP(2,1/ISNUMBER(SEARCH('[96]Kode Barang'!$I$2:$I$44,I351)),'[96]Kode Barang'!$D$2:$D$44),"")</f>
        <v>7</v>
      </c>
      <c r="E351" s="980">
        <f>IFERROR(LOOKUP(2,1/ISNUMBER(SEARCH('[96]Kode Barang'!$I$2:$I$44,I351)),'[96]Kode Barang'!$E$2:$E$44),"")</f>
        <v>1</v>
      </c>
      <c r="F351" s="980">
        <f>IFERROR(LOOKUP(2,1/ISNUMBER(SEARCH('[96]Kode Barang'!$I$2:$I$44,I351)),'[96]Kode Barang'!$F$2:$F$44),"")</f>
        <v>3</v>
      </c>
      <c r="G351" s="980">
        <f>IFERROR(LOOKUP(2,1/ISNUMBER(SEARCH('[96]Kode Barang'!$I$2:$I$44,I351)),'[96]Kode Barang'!$G$2:$G$44),"")</f>
        <v>1</v>
      </c>
      <c r="H351" s="980">
        <f>IFERROR(LOOKUP(2,1/ISNUMBER(SEARCH('[96]Kode Barang'!$I$2:$I$44,I351)),'[96]Kode Barang'!$H$2:$H$44),"")</f>
        <v>6</v>
      </c>
      <c r="I351" s="1011" t="s">
        <v>886</v>
      </c>
      <c r="J351" s="545"/>
      <c r="K351" s="483"/>
      <c r="L351" s="546">
        <v>38</v>
      </c>
      <c r="M351" s="540" t="s">
        <v>18</v>
      </c>
      <c r="N351" s="547">
        <v>10400</v>
      </c>
      <c r="O351" s="426">
        <f t="shared" si="35"/>
        <v>395200</v>
      </c>
      <c r="P351" s="426">
        <v>0</v>
      </c>
      <c r="Q351" s="426">
        <f t="shared" si="36"/>
        <v>395200</v>
      </c>
      <c r="R351" s="426">
        <f t="shared" si="37"/>
        <v>10400</v>
      </c>
      <c r="S351" s="427" t="s">
        <v>1037</v>
      </c>
      <c r="T351" s="429" t="s">
        <v>66</v>
      </c>
      <c r="U351" s="444" t="s">
        <v>556</v>
      </c>
      <c r="V351" s="425" t="s">
        <v>555</v>
      </c>
      <c r="W351" s="482" t="s">
        <v>1110</v>
      </c>
      <c r="X351" s="448" t="s">
        <v>624</v>
      </c>
      <c r="Y351" s="429" t="s">
        <v>817</v>
      </c>
      <c r="Z351" s="429" t="s">
        <v>1149</v>
      </c>
      <c r="AA351" s="431" t="s">
        <v>60</v>
      </c>
      <c r="AC351" s="407"/>
    </row>
    <row r="352" spans="1:29" s="381" customFormat="1" ht="26.4" x14ac:dyDescent="0.25">
      <c r="A352" s="463"/>
      <c r="B352" s="980">
        <f>IFERROR(LOOKUP(2,1/ISNUMBER(SEARCH('[96]Kode Barang'!$I$2:$I$44,I352)),'[96]Kode Barang'!$B$2:$B$44),"")</f>
        <v>1</v>
      </c>
      <c r="C352" s="980">
        <f>IFERROR(LOOKUP(2,1/ISNUMBER(SEARCH('[96]Kode Barang'!$I$2:$I$44,I352)),'[96]Kode Barang'!$C$2:$C$44),"")</f>
        <v>1</v>
      </c>
      <c r="D352" s="980">
        <f>IFERROR(LOOKUP(2,1/ISNUMBER(SEARCH('[96]Kode Barang'!$I$2:$I$44,I352)),'[96]Kode Barang'!$D$2:$D$44),"")</f>
        <v>7</v>
      </c>
      <c r="E352" s="980">
        <f>IFERROR(LOOKUP(2,1/ISNUMBER(SEARCH('[96]Kode Barang'!$I$2:$I$44,I352)),'[96]Kode Barang'!$E$2:$E$44),"")</f>
        <v>1</v>
      </c>
      <c r="F352" s="980">
        <f>IFERROR(LOOKUP(2,1/ISNUMBER(SEARCH('[96]Kode Barang'!$I$2:$I$44,I352)),'[96]Kode Barang'!$F$2:$F$44),"")</f>
        <v>3</v>
      </c>
      <c r="G352" s="980">
        <f>IFERROR(LOOKUP(2,1/ISNUMBER(SEARCH('[96]Kode Barang'!$I$2:$I$44,I352)),'[96]Kode Barang'!$G$2:$G$44),"")</f>
        <v>1</v>
      </c>
      <c r="H352" s="980">
        <f>IFERROR(LOOKUP(2,1/ISNUMBER(SEARCH('[96]Kode Barang'!$I$2:$I$44,I352)),'[96]Kode Barang'!$H$2:$H$44),"")</f>
        <v>6</v>
      </c>
      <c r="I352" s="1010" t="s">
        <v>932</v>
      </c>
      <c r="J352" s="545"/>
      <c r="K352" s="483"/>
      <c r="L352" s="546">
        <v>31</v>
      </c>
      <c r="M352" s="540" t="s">
        <v>18</v>
      </c>
      <c r="N352" s="547">
        <v>17700</v>
      </c>
      <c r="O352" s="426">
        <f t="shared" si="35"/>
        <v>548700</v>
      </c>
      <c r="P352" s="426">
        <v>0</v>
      </c>
      <c r="Q352" s="426">
        <f t="shared" si="36"/>
        <v>548700</v>
      </c>
      <c r="R352" s="426">
        <f t="shared" si="37"/>
        <v>17700</v>
      </c>
      <c r="S352" s="427" t="s">
        <v>1037</v>
      </c>
      <c r="T352" s="429" t="s">
        <v>66</v>
      </c>
      <c r="U352" s="444" t="s">
        <v>556</v>
      </c>
      <c r="V352" s="425" t="s">
        <v>555</v>
      </c>
      <c r="W352" s="482" t="s">
        <v>1111</v>
      </c>
      <c r="X352" s="448" t="s">
        <v>624</v>
      </c>
      <c r="Y352" s="429" t="s">
        <v>817</v>
      </c>
      <c r="Z352" s="429" t="s">
        <v>1149</v>
      </c>
      <c r="AA352" s="431" t="s">
        <v>60</v>
      </c>
      <c r="AC352" s="407"/>
    </row>
    <row r="353" spans="1:29" s="381" customFormat="1" ht="26.4" x14ac:dyDescent="0.25">
      <c r="A353" s="463"/>
      <c r="B353" s="980">
        <f>IFERROR(LOOKUP(2,1/ISNUMBER(SEARCH('[96]Kode Barang'!$I$2:$I$44,I353)),'[96]Kode Barang'!$B$2:$B$44),"")</f>
        <v>1</v>
      </c>
      <c r="C353" s="980">
        <f>IFERROR(LOOKUP(2,1/ISNUMBER(SEARCH('[96]Kode Barang'!$I$2:$I$44,I353)),'[96]Kode Barang'!$C$2:$C$44),"")</f>
        <v>1</v>
      </c>
      <c r="D353" s="980">
        <f>IFERROR(LOOKUP(2,1/ISNUMBER(SEARCH('[96]Kode Barang'!$I$2:$I$44,I353)),'[96]Kode Barang'!$D$2:$D$44),"")</f>
        <v>7</v>
      </c>
      <c r="E353" s="980">
        <f>IFERROR(LOOKUP(2,1/ISNUMBER(SEARCH('[96]Kode Barang'!$I$2:$I$44,I353)),'[96]Kode Barang'!$E$2:$E$44),"")</f>
        <v>1</v>
      </c>
      <c r="F353" s="980">
        <f>IFERROR(LOOKUP(2,1/ISNUMBER(SEARCH('[96]Kode Barang'!$I$2:$I$44,I353)),'[96]Kode Barang'!$F$2:$F$44),"")</f>
        <v>3</v>
      </c>
      <c r="G353" s="980">
        <f>IFERROR(LOOKUP(2,1/ISNUMBER(SEARCH('[96]Kode Barang'!$I$2:$I$44,I353)),'[96]Kode Barang'!$G$2:$G$44),"")</f>
        <v>1</v>
      </c>
      <c r="H353" s="980">
        <f>IFERROR(LOOKUP(2,1/ISNUMBER(SEARCH('[96]Kode Barang'!$I$2:$I$44,I353)),'[96]Kode Barang'!$H$2:$H$44),"")</f>
        <v>8</v>
      </c>
      <c r="I353" s="1011" t="s">
        <v>1102</v>
      </c>
      <c r="J353" s="545"/>
      <c r="K353" s="483"/>
      <c r="L353" s="546">
        <v>2</v>
      </c>
      <c r="M353" s="540" t="s">
        <v>18</v>
      </c>
      <c r="N353" s="547">
        <v>29500</v>
      </c>
      <c r="O353" s="426">
        <f t="shared" si="35"/>
        <v>59000</v>
      </c>
      <c r="P353" s="426">
        <v>0</v>
      </c>
      <c r="Q353" s="426">
        <f t="shared" si="36"/>
        <v>59000</v>
      </c>
      <c r="R353" s="426">
        <f t="shared" si="37"/>
        <v>29500</v>
      </c>
      <c r="S353" s="427" t="s">
        <v>1037</v>
      </c>
      <c r="T353" s="429" t="s">
        <v>66</v>
      </c>
      <c r="U353" s="444" t="s">
        <v>556</v>
      </c>
      <c r="V353" s="425" t="s">
        <v>555</v>
      </c>
      <c r="W353" s="482" t="s">
        <v>1112</v>
      </c>
      <c r="X353" s="448" t="s">
        <v>624</v>
      </c>
      <c r="Y353" s="429" t="s">
        <v>817</v>
      </c>
      <c r="Z353" s="429" t="s">
        <v>1149</v>
      </c>
      <c r="AA353" s="431" t="s">
        <v>60</v>
      </c>
      <c r="AC353" s="407"/>
    </row>
    <row r="354" spans="1:29" s="381" customFormat="1" ht="79.2" x14ac:dyDescent="0.25">
      <c r="A354" s="463"/>
      <c r="B354" s="980">
        <f>IFERROR(LOOKUP(2,1/ISNUMBER(SEARCH('[96]Kode Barang'!$I$2:$I$44,I354)),'[96]Kode Barang'!$B$2:$B$44),"")</f>
        <v>1</v>
      </c>
      <c r="C354" s="980">
        <f>IFERROR(LOOKUP(2,1/ISNUMBER(SEARCH('[96]Kode Barang'!$I$2:$I$44,I354)),'[96]Kode Barang'!$C$2:$C$44),"")</f>
        <v>1</v>
      </c>
      <c r="D354" s="980">
        <f>IFERROR(LOOKUP(2,1/ISNUMBER(SEARCH('[96]Kode Barang'!$I$2:$I$44,I354)),'[96]Kode Barang'!$D$2:$D$44),"")</f>
        <v>7</v>
      </c>
      <c r="E354" s="980">
        <f>IFERROR(LOOKUP(2,1/ISNUMBER(SEARCH('[96]Kode Barang'!$I$2:$I$44,I354)),'[96]Kode Barang'!$E$2:$E$44),"")</f>
        <v>1</v>
      </c>
      <c r="F354" s="980">
        <f>IFERROR(LOOKUP(2,1/ISNUMBER(SEARCH('[96]Kode Barang'!$I$2:$I$44,I354)),'[96]Kode Barang'!$F$2:$F$44),"")</f>
        <v>3</v>
      </c>
      <c r="G354" s="980">
        <f>IFERROR(LOOKUP(2,1/ISNUMBER(SEARCH('[96]Kode Barang'!$I$2:$I$44,I354)),'[96]Kode Barang'!$G$2:$G$44),"")</f>
        <v>1</v>
      </c>
      <c r="H354" s="980">
        <f>IFERROR(LOOKUP(2,1/ISNUMBER(SEARCH('[96]Kode Barang'!$I$2:$I$44,I354)),'[96]Kode Barang'!$H$2:$H$44),"")</f>
        <v>6</v>
      </c>
      <c r="I354" s="1011" t="s">
        <v>3</v>
      </c>
      <c r="J354" s="545"/>
      <c r="K354" s="483"/>
      <c r="L354" s="546">
        <v>81</v>
      </c>
      <c r="M354" s="540" t="s">
        <v>18</v>
      </c>
      <c r="N354" s="547">
        <v>6000</v>
      </c>
      <c r="O354" s="426">
        <f t="shared" si="35"/>
        <v>486000</v>
      </c>
      <c r="P354" s="426">
        <v>0</v>
      </c>
      <c r="Q354" s="426">
        <f t="shared" si="36"/>
        <v>486000</v>
      </c>
      <c r="R354" s="426">
        <f t="shared" si="37"/>
        <v>6000</v>
      </c>
      <c r="S354" s="427" t="s">
        <v>542</v>
      </c>
      <c r="T354" s="429" t="s">
        <v>1153</v>
      </c>
      <c r="U354" s="444" t="s">
        <v>556</v>
      </c>
      <c r="V354" s="425" t="s">
        <v>555</v>
      </c>
      <c r="W354" s="482" t="s">
        <v>1154</v>
      </c>
      <c r="X354" s="448" t="s">
        <v>624</v>
      </c>
      <c r="Y354" s="429" t="s">
        <v>594</v>
      </c>
      <c r="Z354" s="429" t="s">
        <v>1155</v>
      </c>
      <c r="AA354" s="431" t="s">
        <v>541</v>
      </c>
      <c r="AC354" s="407"/>
    </row>
    <row r="355" spans="1:29" s="381" customFormat="1" ht="79.2" x14ac:dyDescent="0.25">
      <c r="A355" s="463"/>
      <c r="B355" s="980">
        <f>IFERROR(LOOKUP(2,1/ISNUMBER(SEARCH('[96]Kode Barang'!$I$2:$I$44,I355)),'[96]Kode Barang'!$B$2:$B$44),"")</f>
        <v>1</v>
      </c>
      <c r="C355" s="980">
        <f>IFERROR(LOOKUP(2,1/ISNUMBER(SEARCH('[96]Kode Barang'!$I$2:$I$44,I355)),'[96]Kode Barang'!$C$2:$C$44),"")</f>
        <v>1</v>
      </c>
      <c r="D355" s="980">
        <f>IFERROR(LOOKUP(2,1/ISNUMBER(SEARCH('[96]Kode Barang'!$I$2:$I$44,I355)),'[96]Kode Barang'!$D$2:$D$44),"")</f>
        <v>7</v>
      </c>
      <c r="E355" s="980">
        <f>IFERROR(LOOKUP(2,1/ISNUMBER(SEARCH('[96]Kode Barang'!$I$2:$I$44,I355)),'[96]Kode Barang'!$E$2:$E$44),"")</f>
        <v>1</v>
      </c>
      <c r="F355" s="980">
        <f>IFERROR(LOOKUP(2,1/ISNUMBER(SEARCH('[96]Kode Barang'!$I$2:$I$44,I355)),'[96]Kode Barang'!$F$2:$F$44),"")</f>
        <v>3</v>
      </c>
      <c r="G355" s="980">
        <f>IFERROR(LOOKUP(2,1/ISNUMBER(SEARCH('[96]Kode Barang'!$I$2:$I$44,I355)),'[96]Kode Barang'!$G$2:$G$44),"")</f>
        <v>1</v>
      </c>
      <c r="H355" s="980">
        <f>IFERROR(LOOKUP(2,1/ISNUMBER(SEARCH('[96]Kode Barang'!$I$2:$I$44,I355)),'[96]Kode Barang'!$H$2:$H$44),"")</f>
        <v>6</v>
      </c>
      <c r="I355" s="1011" t="s">
        <v>884</v>
      </c>
      <c r="J355" s="545"/>
      <c r="K355" s="483"/>
      <c r="L355" s="546">
        <v>48</v>
      </c>
      <c r="M355" s="540" t="s">
        <v>18</v>
      </c>
      <c r="N355" s="547">
        <v>3600</v>
      </c>
      <c r="O355" s="426">
        <f t="shared" si="35"/>
        <v>172800</v>
      </c>
      <c r="P355" s="426">
        <v>0</v>
      </c>
      <c r="Q355" s="426">
        <f t="shared" si="36"/>
        <v>172800</v>
      </c>
      <c r="R355" s="426">
        <f t="shared" si="37"/>
        <v>3600</v>
      </c>
      <c r="S355" s="427" t="s">
        <v>542</v>
      </c>
      <c r="T355" s="429" t="s">
        <v>1153</v>
      </c>
      <c r="U355" s="444" t="s">
        <v>556</v>
      </c>
      <c r="V355" s="425" t="s">
        <v>555</v>
      </c>
      <c r="W355" s="482" t="s">
        <v>1154</v>
      </c>
      <c r="X355" s="448" t="s">
        <v>624</v>
      </c>
      <c r="Y355" s="429" t="s">
        <v>594</v>
      </c>
      <c r="Z355" s="429" t="s">
        <v>1155</v>
      </c>
      <c r="AA355" s="431" t="s">
        <v>541</v>
      </c>
      <c r="AC355" s="407"/>
    </row>
    <row r="356" spans="1:29" s="381" customFormat="1" ht="79.2" x14ac:dyDescent="0.25">
      <c r="A356" s="463"/>
      <c r="B356" s="980">
        <f>IFERROR(LOOKUP(2,1/ISNUMBER(SEARCH('[96]Kode Barang'!$I$2:$I$44,I356)),'[96]Kode Barang'!$B$2:$B$44),"")</f>
        <v>1</v>
      </c>
      <c r="C356" s="980">
        <f>IFERROR(LOOKUP(2,1/ISNUMBER(SEARCH('[96]Kode Barang'!$I$2:$I$44,I356)),'[96]Kode Barang'!$C$2:$C$44),"")</f>
        <v>1</v>
      </c>
      <c r="D356" s="980">
        <f>IFERROR(LOOKUP(2,1/ISNUMBER(SEARCH('[96]Kode Barang'!$I$2:$I$44,I356)),'[96]Kode Barang'!$D$2:$D$44),"")</f>
        <v>7</v>
      </c>
      <c r="E356" s="980">
        <f>IFERROR(LOOKUP(2,1/ISNUMBER(SEARCH('[96]Kode Barang'!$I$2:$I$44,I356)),'[96]Kode Barang'!$E$2:$E$44),"")</f>
        <v>1</v>
      </c>
      <c r="F356" s="980">
        <f>IFERROR(LOOKUP(2,1/ISNUMBER(SEARCH('[96]Kode Barang'!$I$2:$I$44,I356)),'[96]Kode Barang'!$F$2:$F$44),"")</f>
        <v>3</v>
      </c>
      <c r="G356" s="980">
        <f>IFERROR(LOOKUP(2,1/ISNUMBER(SEARCH('[96]Kode Barang'!$I$2:$I$44,I356)),'[96]Kode Barang'!$G$2:$G$44),"")</f>
        <v>1</v>
      </c>
      <c r="H356" s="980">
        <f>IFERROR(LOOKUP(2,1/ISNUMBER(SEARCH('[96]Kode Barang'!$I$2:$I$44,I356)),'[96]Kode Barang'!$H$2:$H$44),"")</f>
        <v>6</v>
      </c>
      <c r="I356" s="1011" t="s">
        <v>886</v>
      </c>
      <c r="J356" s="545"/>
      <c r="K356" s="483"/>
      <c r="L356" s="546">
        <v>66</v>
      </c>
      <c r="M356" s="540" t="s">
        <v>18</v>
      </c>
      <c r="N356" s="547">
        <v>10400</v>
      </c>
      <c r="O356" s="426">
        <f t="shared" si="35"/>
        <v>686400</v>
      </c>
      <c r="P356" s="426">
        <v>0</v>
      </c>
      <c r="Q356" s="426">
        <f t="shared" si="36"/>
        <v>686400</v>
      </c>
      <c r="R356" s="426">
        <f t="shared" si="37"/>
        <v>10400</v>
      </c>
      <c r="S356" s="427" t="s">
        <v>542</v>
      </c>
      <c r="T356" s="429" t="s">
        <v>1153</v>
      </c>
      <c r="U356" s="444" t="s">
        <v>556</v>
      </c>
      <c r="V356" s="425" t="s">
        <v>555</v>
      </c>
      <c r="W356" s="482" t="s">
        <v>1154</v>
      </c>
      <c r="X356" s="448" t="s">
        <v>624</v>
      </c>
      <c r="Y356" s="429" t="s">
        <v>594</v>
      </c>
      <c r="Z356" s="429" t="s">
        <v>1155</v>
      </c>
      <c r="AA356" s="431" t="s">
        <v>541</v>
      </c>
      <c r="AC356" s="407"/>
    </row>
    <row r="357" spans="1:29" s="381" customFormat="1" ht="79.2" x14ac:dyDescent="0.25">
      <c r="A357" s="463"/>
      <c r="B357" s="980">
        <f>IFERROR(LOOKUP(2,1/ISNUMBER(SEARCH('[96]Kode Barang'!$I$2:$I$44,I357)),'[96]Kode Barang'!$B$2:$B$44),"")</f>
        <v>1</v>
      </c>
      <c r="C357" s="980">
        <f>IFERROR(LOOKUP(2,1/ISNUMBER(SEARCH('[96]Kode Barang'!$I$2:$I$44,I357)),'[96]Kode Barang'!$C$2:$C$44),"")</f>
        <v>1</v>
      </c>
      <c r="D357" s="980">
        <f>IFERROR(LOOKUP(2,1/ISNUMBER(SEARCH('[96]Kode Barang'!$I$2:$I$44,I357)),'[96]Kode Barang'!$D$2:$D$44),"")</f>
        <v>7</v>
      </c>
      <c r="E357" s="980">
        <f>IFERROR(LOOKUP(2,1/ISNUMBER(SEARCH('[96]Kode Barang'!$I$2:$I$44,I357)),'[96]Kode Barang'!$E$2:$E$44),"")</f>
        <v>1</v>
      </c>
      <c r="F357" s="980">
        <f>IFERROR(LOOKUP(2,1/ISNUMBER(SEARCH('[96]Kode Barang'!$I$2:$I$44,I357)),'[96]Kode Barang'!$F$2:$F$44),"")</f>
        <v>3</v>
      </c>
      <c r="G357" s="980">
        <f>IFERROR(LOOKUP(2,1/ISNUMBER(SEARCH('[96]Kode Barang'!$I$2:$I$44,I357)),'[96]Kode Barang'!$G$2:$G$44),"")</f>
        <v>1</v>
      </c>
      <c r="H357" s="980">
        <f>IFERROR(LOOKUP(2,1/ISNUMBER(SEARCH('[96]Kode Barang'!$I$2:$I$44,I357)),'[96]Kode Barang'!$H$2:$H$44),"")</f>
        <v>6</v>
      </c>
      <c r="I357" s="1011" t="s">
        <v>932</v>
      </c>
      <c r="J357" s="545"/>
      <c r="K357" s="483"/>
      <c r="L357" s="546">
        <v>24</v>
      </c>
      <c r="M357" s="540" t="s">
        <v>18</v>
      </c>
      <c r="N357" s="547">
        <v>17700</v>
      </c>
      <c r="O357" s="426">
        <f t="shared" si="35"/>
        <v>424800</v>
      </c>
      <c r="P357" s="426">
        <v>0</v>
      </c>
      <c r="Q357" s="426">
        <f t="shared" si="36"/>
        <v>424800</v>
      </c>
      <c r="R357" s="426">
        <f t="shared" si="37"/>
        <v>17700</v>
      </c>
      <c r="S357" s="427" t="s">
        <v>542</v>
      </c>
      <c r="T357" s="429" t="s">
        <v>1153</v>
      </c>
      <c r="U357" s="444" t="s">
        <v>556</v>
      </c>
      <c r="V357" s="425" t="s">
        <v>555</v>
      </c>
      <c r="W357" s="482" t="s">
        <v>1154</v>
      </c>
      <c r="X357" s="448" t="s">
        <v>624</v>
      </c>
      <c r="Y357" s="429" t="s">
        <v>594</v>
      </c>
      <c r="Z357" s="429" t="s">
        <v>1155</v>
      </c>
      <c r="AA357" s="431" t="s">
        <v>541</v>
      </c>
      <c r="AC357" s="407"/>
    </row>
    <row r="358" spans="1:29" s="381" customFormat="1" ht="79.2" x14ac:dyDescent="0.25">
      <c r="A358" s="463"/>
      <c r="B358" s="980">
        <f>IFERROR(LOOKUP(2,1/ISNUMBER(SEARCH('[96]Kode Barang'!$I$2:$I$44,I358)),'[96]Kode Barang'!$B$2:$B$44),"")</f>
        <v>1</v>
      </c>
      <c r="C358" s="980">
        <f>IFERROR(LOOKUP(2,1/ISNUMBER(SEARCH('[96]Kode Barang'!$I$2:$I$44,I358)),'[96]Kode Barang'!$C$2:$C$44),"")</f>
        <v>1</v>
      </c>
      <c r="D358" s="980">
        <f>IFERROR(LOOKUP(2,1/ISNUMBER(SEARCH('[96]Kode Barang'!$I$2:$I$44,I358)),'[96]Kode Barang'!$D$2:$D$44),"")</f>
        <v>7</v>
      </c>
      <c r="E358" s="980">
        <f>IFERROR(LOOKUP(2,1/ISNUMBER(SEARCH('[96]Kode Barang'!$I$2:$I$44,I358)),'[96]Kode Barang'!$E$2:$E$44),"")</f>
        <v>1</v>
      </c>
      <c r="F358" s="980">
        <f>IFERROR(LOOKUP(2,1/ISNUMBER(SEARCH('[96]Kode Barang'!$I$2:$I$44,I358)),'[96]Kode Barang'!$F$2:$F$44),"")</f>
        <v>3</v>
      </c>
      <c r="G358" s="980">
        <f>IFERROR(LOOKUP(2,1/ISNUMBER(SEARCH('[96]Kode Barang'!$I$2:$I$44,I358)),'[96]Kode Barang'!$G$2:$G$44),"")</f>
        <v>1</v>
      </c>
      <c r="H358" s="980">
        <f>IFERROR(LOOKUP(2,1/ISNUMBER(SEARCH('[96]Kode Barang'!$I$2:$I$44,I358)),'[96]Kode Barang'!$H$2:$H$44),"")</f>
        <v>11</v>
      </c>
      <c r="I358" s="1011" t="s">
        <v>902</v>
      </c>
      <c r="J358" s="545"/>
      <c r="K358" s="483"/>
      <c r="L358" s="546">
        <v>3</v>
      </c>
      <c r="M358" s="540" t="s">
        <v>933</v>
      </c>
      <c r="N358" s="547">
        <v>23600</v>
      </c>
      <c r="O358" s="426">
        <f t="shared" si="35"/>
        <v>70800</v>
      </c>
      <c r="P358" s="426">
        <v>0</v>
      </c>
      <c r="Q358" s="426">
        <f t="shared" si="36"/>
        <v>70800</v>
      </c>
      <c r="R358" s="426">
        <f t="shared" si="37"/>
        <v>23600</v>
      </c>
      <c r="S358" s="427" t="s">
        <v>542</v>
      </c>
      <c r="T358" s="429" t="s">
        <v>1153</v>
      </c>
      <c r="U358" s="444" t="s">
        <v>556</v>
      </c>
      <c r="V358" s="425" t="s">
        <v>555</v>
      </c>
      <c r="W358" s="482" t="s">
        <v>1154</v>
      </c>
      <c r="X358" s="448" t="s">
        <v>624</v>
      </c>
      <c r="Y358" s="429" t="s">
        <v>594</v>
      </c>
      <c r="Z358" s="429" t="s">
        <v>1155</v>
      </c>
      <c r="AA358" s="431" t="s">
        <v>541</v>
      </c>
      <c r="AC358" s="407"/>
    </row>
    <row r="359" spans="1:29" s="381" customFormat="1" ht="66" x14ac:dyDescent="0.25">
      <c r="A359" s="463"/>
      <c r="B359" s="980">
        <f>IFERROR(LOOKUP(2,1/ISNUMBER(SEARCH('[96]Kode Barang'!$I$2:$I$44,I359)),'[96]Kode Barang'!$B$2:$B$44),"")</f>
        <v>1</v>
      </c>
      <c r="C359" s="980">
        <f>IFERROR(LOOKUP(2,1/ISNUMBER(SEARCH('[96]Kode Barang'!$I$2:$I$44,I359)),'[96]Kode Barang'!$C$2:$C$44),"")</f>
        <v>1</v>
      </c>
      <c r="D359" s="980">
        <f>IFERROR(LOOKUP(2,1/ISNUMBER(SEARCH('[96]Kode Barang'!$I$2:$I$44,I359)),'[96]Kode Barang'!$D$2:$D$44),"")</f>
        <v>7</v>
      </c>
      <c r="E359" s="980">
        <f>IFERROR(LOOKUP(2,1/ISNUMBER(SEARCH('[96]Kode Barang'!$I$2:$I$44,I359)),'[96]Kode Barang'!$E$2:$E$44),"")</f>
        <v>1</v>
      </c>
      <c r="F359" s="980">
        <f>IFERROR(LOOKUP(2,1/ISNUMBER(SEARCH('[96]Kode Barang'!$I$2:$I$44,I359)),'[96]Kode Barang'!$F$2:$F$44),"")</f>
        <v>3</v>
      </c>
      <c r="G359" s="980">
        <f>IFERROR(LOOKUP(2,1/ISNUMBER(SEARCH('[96]Kode Barang'!$I$2:$I$44,I359)),'[96]Kode Barang'!$G$2:$G$44),"")</f>
        <v>1</v>
      </c>
      <c r="H359" s="980">
        <f>IFERROR(LOOKUP(2,1/ISNUMBER(SEARCH('[96]Kode Barang'!$I$2:$I$44,I359)),'[96]Kode Barang'!$H$2:$H$44),"")</f>
        <v>6</v>
      </c>
      <c r="I359" s="630" t="s">
        <v>3</v>
      </c>
      <c r="J359" s="545"/>
      <c r="K359" s="483"/>
      <c r="L359" s="546">
        <v>18</v>
      </c>
      <c r="M359" s="540" t="s">
        <v>18</v>
      </c>
      <c r="N359" s="547">
        <v>6000</v>
      </c>
      <c r="O359" s="426">
        <f t="shared" si="35"/>
        <v>108000</v>
      </c>
      <c r="P359" s="426">
        <v>0</v>
      </c>
      <c r="Q359" s="426">
        <f t="shared" si="36"/>
        <v>108000</v>
      </c>
      <c r="R359" s="426">
        <f t="shared" si="37"/>
        <v>6000</v>
      </c>
      <c r="S359" s="427" t="s">
        <v>543</v>
      </c>
      <c r="T359" s="429" t="s">
        <v>1023</v>
      </c>
      <c r="U359" s="444" t="s">
        <v>556</v>
      </c>
      <c r="V359" s="425" t="s">
        <v>555</v>
      </c>
      <c r="W359" s="482" t="s">
        <v>1161</v>
      </c>
      <c r="X359" s="448" t="s">
        <v>624</v>
      </c>
      <c r="Y359" s="429" t="s">
        <v>594</v>
      </c>
      <c r="Z359" s="429" t="s">
        <v>1156</v>
      </c>
      <c r="AA359" s="431" t="s">
        <v>541</v>
      </c>
      <c r="AC359" s="407"/>
    </row>
    <row r="360" spans="1:29" s="381" customFormat="1" ht="66" x14ac:dyDescent="0.25">
      <c r="A360" s="463"/>
      <c r="B360" s="980">
        <f>IFERROR(LOOKUP(2,1/ISNUMBER(SEARCH('[96]Kode Barang'!$I$2:$I$44,I360)),'[96]Kode Barang'!$B$2:$B$44),"")</f>
        <v>1</v>
      </c>
      <c r="C360" s="980">
        <f>IFERROR(LOOKUP(2,1/ISNUMBER(SEARCH('[96]Kode Barang'!$I$2:$I$44,I360)),'[96]Kode Barang'!$C$2:$C$44),"")</f>
        <v>1</v>
      </c>
      <c r="D360" s="980">
        <f>IFERROR(LOOKUP(2,1/ISNUMBER(SEARCH('[96]Kode Barang'!$I$2:$I$44,I360)),'[96]Kode Barang'!$D$2:$D$44),"")</f>
        <v>7</v>
      </c>
      <c r="E360" s="980">
        <f>IFERROR(LOOKUP(2,1/ISNUMBER(SEARCH('[96]Kode Barang'!$I$2:$I$44,I360)),'[96]Kode Barang'!$E$2:$E$44),"")</f>
        <v>1</v>
      </c>
      <c r="F360" s="980">
        <f>IFERROR(LOOKUP(2,1/ISNUMBER(SEARCH('[96]Kode Barang'!$I$2:$I$44,I360)),'[96]Kode Barang'!$F$2:$F$44),"")</f>
        <v>3</v>
      </c>
      <c r="G360" s="980">
        <f>IFERROR(LOOKUP(2,1/ISNUMBER(SEARCH('[96]Kode Barang'!$I$2:$I$44,I360)),'[96]Kode Barang'!$G$2:$G$44),"")</f>
        <v>1</v>
      </c>
      <c r="H360" s="980">
        <f>IFERROR(LOOKUP(2,1/ISNUMBER(SEARCH('[96]Kode Barang'!$I$2:$I$44,I360)),'[96]Kode Barang'!$H$2:$H$44),"")</f>
        <v>6</v>
      </c>
      <c r="I360" s="630" t="s">
        <v>884</v>
      </c>
      <c r="J360" s="545"/>
      <c r="K360" s="483"/>
      <c r="L360" s="546">
        <v>17</v>
      </c>
      <c r="M360" s="540" t="s">
        <v>18</v>
      </c>
      <c r="N360" s="547">
        <v>3600</v>
      </c>
      <c r="O360" s="426">
        <f t="shared" si="35"/>
        <v>61200</v>
      </c>
      <c r="P360" s="426">
        <v>0</v>
      </c>
      <c r="Q360" s="426">
        <f t="shared" si="36"/>
        <v>61200</v>
      </c>
      <c r="R360" s="426">
        <f t="shared" si="37"/>
        <v>3600</v>
      </c>
      <c r="S360" s="427" t="s">
        <v>543</v>
      </c>
      <c r="T360" s="429" t="s">
        <v>1023</v>
      </c>
      <c r="U360" s="444" t="s">
        <v>556</v>
      </c>
      <c r="V360" s="425" t="s">
        <v>555</v>
      </c>
      <c r="W360" s="482" t="s">
        <v>1161</v>
      </c>
      <c r="X360" s="448" t="s">
        <v>624</v>
      </c>
      <c r="Y360" s="429" t="s">
        <v>594</v>
      </c>
      <c r="Z360" s="429" t="s">
        <v>1156</v>
      </c>
      <c r="AA360" s="431" t="s">
        <v>541</v>
      </c>
      <c r="AC360" s="407"/>
    </row>
    <row r="361" spans="1:29" s="381" customFormat="1" ht="66" x14ac:dyDescent="0.25">
      <c r="A361" s="463"/>
      <c r="B361" s="980">
        <f>IFERROR(LOOKUP(2,1/ISNUMBER(SEARCH('[96]Kode Barang'!$I$2:$I$44,I361)),'[96]Kode Barang'!$B$2:$B$44),"")</f>
        <v>1</v>
      </c>
      <c r="C361" s="980">
        <f>IFERROR(LOOKUP(2,1/ISNUMBER(SEARCH('[96]Kode Barang'!$I$2:$I$44,I361)),'[96]Kode Barang'!$C$2:$C$44),"")</f>
        <v>1</v>
      </c>
      <c r="D361" s="980">
        <f>IFERROR(LOOKUP(2,1/ISNUMBER(SEARCH('[96]Kode Barang'!$I$2:$I$44,I361)),'[96]Kode Barang'!$D$2:$D$44),"")</f>
        <v>7</v>
      </c>
      <c r="E361" s="980">
        <f>IFERROR(LOOKUP(2,1/ISNUMBER(SEARCH('[96]Kode Barang'!$I$2:$I$44,I361)),'[96]Kode Barang'!$E$2:$E$44),"")</f>
        <v>1</v>
      </c>
      <c r="F361" s="980">
        <f>IFERROR(LOOKUP(2,1/ISNUMBER(SEARCH('[96]Kode Barang'!$I$2:$I$44,I361)),'[96]Kode Barang'!$F$2:$F$44),"")</f>
        <v>3</v>
      </c>
      <c r="G361" s="980">
        <f>IFERROR(LOOKUP(2,1/ISNUMBER(SEARCH('[96]Kode Barang'!$I$2:$I$44,I361)),'[96]Kode Barang'!$G$2:$G$44),"")</f>
        <v>1</v>
      </c>
      <c r="H361" s="980">
        <f>IFERROR(LOOKUP(2,1/ISNUMBER(SEARCH('[96]Kode Barang'!$I$2:$I$44,I361)),'[96]Kode Barang'!$H$2:$H$44),"")</f>
        <v>6</v>
      </c>
      <c r="I361" s="630" t="s">
        <v>886</v>
      </c>
      <c r="J361" s="545"/>
      <c r="K361" s="483"/>
      <c r="L361" s="546">
        <v>2</v>
      </c>
      <c r="M361" s="540" t="s">
        <v>18</v>
      </c>
      <c r="N361" s="547">
        <v>10400</v>
      </c>
      <c r="O361" s="426">
        <f t="shared" si="35"/>
        <v>20800</v>
      </c>
      <c r="P361" s="426">
        <v>0</v>
      </c>
      <c r="Q361" s="426">
        <f t="shared" si="36"/>
        <v>20800</v>
      </c>
      <c r="R361" s="426">
        <f t="shared" si="37"/>
        <v>10400</v>
      </c>
      <c r="S361" s="427" t="s">
        <v>543</v>
      </c>
      <c r="T361" s="429" t="s">
        <v>1023</v>
      </c>
      <c r="U361" s="444" t="s">
        <v>556</v>
      </c>
      <c r="V361" s="425" t="s">
        <v>555</v>
      </c>
      <c r="W361" s="482" t="s">
        <v>1161</v>
      </c>
      <c r="X361" s="448" t="s">
        <v>624</v>
      </c>
      <c r="Y361" s="429" t="s">
        <v>594</v>
      </c>
      <c r="Z361" s="429" t="s">
        <v>1156</v>
      </c>
      <c r="AA361" s="431" t="s">
        <v>541</v>
      </c>
      <c r="AC361" s="407"/>
    </row>
    <row r="362" spans="1:29" s="381" customFormat="1" ht="66.599999999999994" thickBot="1" x14ac:dyDescent="0.3">
      <c r="A362" s="463"/>
      <c r="B362" s="980">
        <f>IFERROR(LOOKUP(2,1/ISNUMBER(SEARCH('[96]Kode Barang'!$I$2:$I$44,I362)),'[96]Kode Barang'!$B$2:$B$44),"")</f>
        <v>1</v>
      </c>
      <c r="C362" s="980">
        <f>IFERROR(LOOKUP(2,1/ISNUMBER(SEARCH('[96]Kode Barang'!$I$2:$I$44,I362)),'[96]Kode Barang'!$C$2:$C$44),"")</f>
        <v>1</v>
      </c>
      <c r="D362" s="980">
        <f>IFERROR(LOOKUP(2,1/ISNUMBER(SEARCH('[96]Kode Barang'!$I$2:$I$44,I362)),'[96]Kode Barang'!$D$2:$D$44),"")</f>
        <v>7</v>
      </c>
      <c r="E362" s="980">
        <f>IFERROR(LOOKUP(2,1/ISNUMBER(SEARCH('[96]Kode Barang'!$I$2:$I$44,I362)),'[96]Kode Barang'!$E$2:$E$44),"")</f>
        <v>1</v>
      </c>
      <c r="F362" s="980">
        <f>IFERROR(LOOKUP(2,1/ISNUMBER(SEARCH('[96]Kode Barang'!$I$2:$I$44,I362)),'[96]Kode Barang'!$F$2:$F$44),"")</f>
        <v>3</v>
      </c>
      <c r="G362" s="980">
        <f>IFERROR(LOOKUP(2,1/ISNUMBER(SEARCH('[96]Kode Barang'!$I$2:$I$44,I362)),'[96]Kode Barang'!$G$2:$G$44),"")</f>
        <v>1</v>
      </c>
      <c r="H362" s="980">
        <f>IFERROR(LOOKUP(2,1/ISNUMBER(SEARCH('[96]Kode Barang'!$I$2:$I$44,I362)),'[96]Kode Barang'!$H$2:$H$44),"")</f>
        <v>11</v>
      </c>
      <c r="I362" s="630" t="s">
        <v>782</v>
      </c>
      <c r="J362" s="545"/>
      <c r="K362" s="483"/>
      <c r="L362" s="546">
        <v>2</v>
      </c>
      <c r="M362" s="540" t="s">
        <v>18</v>
      </c>
      <c r="N362" s="547">
        <v>29500</v>
      </c>
      <c r="O362" s="426">
        <f t="shared" si="35"/>
        <v>59000</v>
      </c>
      <c r="P362" s="426">
        <v>0</v>
      </c>
      <c r="Q362" s="426">
        <f t="shared" si="36"/>
        <v>59000</v>
      </c>
      <c r="R362" s="426">
        <f t="shared" si="37"/>
        <v>29500</v>
      </c>
      <c r="S362" s="427" t="s">
        <v>543</v>
      </c>
      <c r="T362" s="429" t="s">
        <v>1023</v>
      </c>
      <c r="U362" s="444" t="s">
        <v>556</v>
      </c>
      <c r="V362" s="425" t="s">
        <v>555</v>
      </c>
      <c r="W362" s="482" t="s">
        <v>1161</v>
      </c>
      <c r="X362" s="448" t="s">
        <v>624</v>
      </c>
      <c r="Y362" s="429" t="s">
        <v>594</v>
      </c>
      <c r="Z362" s="429" t="s">
        <v>1156</v>
      </c>
      <c r="AA362" s="431" t="s">
        <v>541</v>
      </c>
      <c r="AC362" s="407"/>
    </row>
    <row r="363" spans="1:29" s="381" customFormat="1" ht="40.200000000000003" customHeight="1" thickBot="1" x14ac:dyDescent="0.3">
      <c r="A363" s="561"/>
      <c r="B363" s="486">
        <v>1</v>
      </c>
      <c r="C363" s="486">
        <v>1</v>
      </c>
      <c r="D363" s="486">
        <v>7</v>
      </c>
      <c r="E363" s="487">
        <v>1</v>
      </c>
      <c r="F363" s="562" t="s">
        <v>613</v>
      </c>
      <c r="G363" s="487">
        <v>2</v>
      </c>
      <c r="H363" s="563"/>
      <c r="I363" s="559" t="s">
        <v>619</v>
      </c>
      <c r="J363" s="537"/>
      <c r="K363" s="496"/>
      <c r="L363" s="625">
        <f>SUM(L396:L414)</f>
        <v>99</v>
      </c>
      <c r="M363" s="450"/>
      <c r="N363" s="450"/>
      <c r="O363" s="436">
        <f>SUM(O364:O429)</f>
        <v>35054000</v>
      </c>
      <c r="P363" s="436"/>
      <c r="Q363" s="585">
        <f>O363-P363</f>
        <v>35054000</v>
      </c>
      <c r="R363" s="436"/>
      <c r="S363" s="480"/>
      <c r="T363" s="471"/>
      <c r="U363" s="471"/>
      <c r="V363" s="471"/>
      <c r="W363" s="497"/>
      <c r="X363" s="498"/>
      <c r="Y363" s="471"/>
      <c r="Z363" s="471"/>
      <c r="AA363" s="475"/>
      <c r="AC363" s="407"/>
    </row>
    <row r="364" spans="1:29" s="2" customFormat="1" ht="69" x14ac:dyDescent="0.25">
      <c r="A364" s="1054"/>
      <c r="B364" s="1051">
        <v>7</v>
      </c>
      <c r="C364" s="1051">
        <v>7</v>
      </c>
      <c r="D364" s="1051">
        <v>7</v>
      </c>
      <c r="E364" s="1051">
        <v>7</v>
      </c>
      <c r="F364" s="1051">
        <v>7</v>
      </c>
      <c r="G364" s="1051">
        <v>7</v>
      </c>
      <c r="H364" s="1051">
        <v>7</v>
      </c>
      <c r="I364" s="1063" t="s">
        <v>598</v>
      </c>
      <c r="J364" s="1075"/>
      <c r="K364" s="1061"/>
      <c r="L364" s="1058">
        <v>16</v>
      </c>
      <c r="M364" s="1098" t="s">
        <v>522</v>
      </c>
      <c r="N364" s="1062">
        <v>86500</v>
      </c>
      <c r="O364" s="1099">
        <f t="shared" ref="O364:O382" si="38">L364*N364</f>
        <v>1384000</v>
      </c>
      <c r="P364" s="1092">
        <v>0</v>
      </c>
      <c r="Q364" s="1092">
        <f t="shared" ref="Q364:Q382" si="39">O364+P364</f>
        <v>1384000</v>
      </c>
      <c r="R364" s="1092">
        <f t="shared" ref="R364:R394" si="40">Q364/L364</f>
        <v>86500</v>
      </c>
      <c r="S364" s="1063" t="s">
        <v>566</v>
      </c>
      <c r="T364" s="1064" t="s">
        <v>567</v>
      </c>
      <c r="U364" s="1063" t="s">
        <v>519</v>
      </c>
      <c r="V364" s="1065" t="s">
        <v>562</v>
      </c>
      <c r="W364" s="1047" t="s">
        <v>652</v>
      </c>
      <c r="X364" s="1050" t="s">
        <v>624</v>
      </c>
      <c r="Y364" s="1046" t="s">
        <v>644</v>
      </c>
      <c r="Z364" s="1046" t="s">
        <v>654</v>
      </c>
      <c r="AA364" s="1050" t="s">
        <v>541</v>
      </c>
      <c r="AC364" s="973"/>
    </row>
    <row r="365" spans="1:29" s="2" customFormat="1" ht="41.4" x14ac:dyDescent="0.25">
      <c r="A365" s="1048"/>
      <c r="B365" s="1051">
        <v>1</v>
      </c>
      <c r="C365" s="1051">
        <v>1</v>
      </c>
      <c r="D365" s="1051">
        <v>7</v>
      </c>
      <c r="E365" s="1037">
        <v>1</v>
      </c>
      <c r="F365" s="1037">
        <v>3</v>
      </c>
      <c r="G365" s="1037">
        <v>2</v>
      </c>
      <c r="H365" s="1038">
        <v>1</v>
      </c>
      <c r="I365" s="1063" t="s">
        <v>598</v>
      </c>
      <c r="J365" s="1067"/>
      <c r="K365" s="1067"/>
      <c r="L365" s="1058">
        <v>15</v>
      </c>
      <c r="M365" s="1067" t="s">
        <v>6</v>
      </c>
      <c r="N365" s="1062">
        <v>86500</v>
      </c>
      <c r="O365" s="1100">
        <f t="shared" si="38"/>
        <v>1297500</v>
      </c>
      <c r="P365" s="1044">
        <v>0</v>
      </c>
      <c r="Q365" s="1044">
        <f t="shared" si="39"/>
        <v>1297500</v>
      </c>
      <c r="R365" s="1044">
        <f t="shared" si="40"/>
        <v>86500</v>
      </c>
      <c r="S365" s="1049" t="s">
        <v>573</v>
      </c>
      <c r="T365" s="1046" t="s">
        <v>621</v>
      </c>
      <c r="U365" s="1049" t="s">
        <v>517</v>
      </c>
      <c r="V365" s="1046" t="s">
        <v>622</v>
      </c>
      <c r="W365" s="1052" t="s">
        <v>623</v>
      </c>
      <c r="X365" s="1050" t="s">
        <v>624</v>
      </c>
      <c r="Y365" s="1046" t="s">
        <v>596</v>
      </c>
      <c r="Z365" s="1046" t="s">
        <v>631</v>
      </c>
      <c r="AA365" s="1050" t="s">
        <v>60</v>
      </c>
      <c r="AC365" s="973"/>
    </row>
    <row r="366" spans="1:29" s="2" customFormat="1" ht="41.4" x14ac:dyDescent="0.25">
      <c r="A366" s="1059"/>
      <c r="B366" s="1051">
        <v>1</v>
      </c>
      <c r="C366" s="1051">
        <v>1</v>
      </c>
      <c r="D366" s="1051">
        <v>7</v>
      </c>
      <c r="E366" s="1037">
        <v>1</v>
      </c>
      <c r="F366" s="1037">
        <v>3</v>
      </c>
      <c r="G366" s="1037">
        <v>2</v>
      </c>
      <c r="H366" s="1038">
        <v>1</v>
      </c>
      <c r="I366" s="1063" t="s">
        <v>598</v>
      </c>
      <c r="J366" s="1061"/>
      <c r="K366" s="1061"/>
      <c r="L366" s="1058">
        <v>18</v>
      </c>
      <c r="M366" s="1098" t="s">
        <v>6</v>
      </c>
      <c r="N366" s="1062">
        <v>86500</v>
      </c>
      <c r="O366" s="1099">
        <f t="shared" si="38"/>
        <v>1557000</v>
      </c>
      <c r="P366" s="1092">
        <v>0</v>
      </c>
      <c r="Q366" s="1092">
        <f t="shared" si="39"/>
        <v>1557000</v>
      </c>
      <c r="R366" s="1092">
        <f t="shared" si="40"/>
        <v>86500</v>
      </c>
      <c r="S366" s="1049" t="s">
        <v>628</v>
      </c>
      <c r="T366" s="1092" t="s">
        <v>629</v>
      </c>
      <c r="U366" s="1049" t="s">
        <v>517</v>
      </c>
      <c r="V366" s="1046" t="s">
        <v>622</v>
      </c>
      <c r="W366" s="1052" t="s">
        <v>623</v>
      </c>
      <c r="X366" s="1050" t="s">
        <v>624</v>
      </c>
      <c r="Y366" s="1046" t="s">
        <v>596</v>
      </c>
      <c r="Z366" s="1046" t="s">
        <v>632</v>
      </c>
      <c r="AA366" s="1101" t="s">
        <v>60</v>
      </c>
      <c r="AC366" s="973"/>
    </row>
    <row r="367" spans="1:29" s="2" customFormat="1" ht="41.4" x14ac:dyDescent="0.25">
      <c r="A367" s="1054"/>
      <c r="B367" s="1051">
        <v>1</v>
      </c>
      <c r="C367" s="1051">
        <v>1</v>
      </c>
      <c r="D367" s="1051">
        <v>7</v>
      </c>
      <c r="E367" s="1037">
        <v>1</v>
      </c>
      <c r="F367" s="1037">
        <v>3</v>
      </c>
      <c r="G367" s="1037">
        <v>2</v>
      </c>
      <c r="H367" s="1038">
        <v>1</v>
      </c>
      <c r="I367" s="1063" t="s">
        <v>598</v>
      </c>
      <c r="J367" s="1075"/>
      <c r="K367" s="1061"/>
      <c r="L367" s="1058">
        <v>8</v>
      </c>
      <c r="M367" s="1098" t="s">
        <v>6</v>
      </c>
      <c r="N367" s="1062">
        <v>86500</v>
      </c>
      <c r="O367" s="1099">
        <f t="shared" si="38"/>
        <v>692000</v>
      </c>
      <c r="P367" s="1092">
        <v>0</v>
      </c>
      <c r="Q367" s="1092">
        <f t="shared" si="39"/>
        <v>692000</v>
      </c>
      <c r="R367" s="1092">
        <f t="shared" si="40"/>
        <v>86500</v>
      </c>
      <c r="S367" s="1063" t="s">
        <v>559</v>
      </c>
      <c r="T367" s="1064" t="s">
        <v>560</v>
      </c>
      <c r="U367" s="1063" t="s">
        <v>564</v>
      </c>
      <c r="V367" s="1046" t="s">
        <v>622</v>
      </c>
      <c r="W367" s="1052" t="s">
        <v>641</v>
      </c>
      <c r="X367" s="1050" t="s">
        <v>624</v>
      </c>
      <c r="Y367" s="1046" t="s">
        <v>563</v>
      </c>
      <c r="Z367" s="1046" t="s">
        <v>642</v>
      </c>
      <c r="AA367" s="1050" t="s">
        <v>535</v>
      </c>
      <c r="AC367" s="973"/>
    </row>
    <row r="368" spans="1:29" s="2" customFormat="1" ht="41.4" x14ac:dyDescent="0.25">
      <c r="A368" s="1054"/>
      <c r="B368" s="1051">
        <v>1</v>
      </c>
      <c r="C368" s="1051">
        <v>1</v>
      </c>
      <c r="D368" s="1051">
        <v>7</v>
      </c>
      <c r="E368" s="1037">
        <v>1</v>
      </c>
      <c r="F368" s="1037">
        <v>3</v>
      </c>
      <c r="G368" s="1037">
        <v>2</v>
      </c>
      <c r="H368" s="1038">
        <v>1</v>
      </c>
      <c r="I368" s="1102" t="s">
        <v>536</v>
      </c>
      <c r="J368" s="1061"/>
      <c r="K368" s="1061"/>
      <c r="L368" s="1058">
        <v>20</v>
      </c>
      <c r="M368" s="1098" t="s">
        <v>67</v>
      </c>
      <c r="N368" s="1062">
        <v>7600</v>
      </c>
      <c r="O368" s="1099">
        <f t="shared" si="38"/>
        <v>152000</v>
      </c>
      <c r="P368" s="1092">
        <v>0</v>
      </c>
      <c r="Q368" s="1092">
        <f t="shared" si="39"/>
        <v>152000</v>
      </c>
      <c r="R368" s="1092">
        <f t="shared" si="40"/>
        <v>7600</v>
      </c>
      <c r="S368" s="1063" t="s">
        <v>559</v>
      </c>
      <c r="T368" s="1064" t="s">
        <v>560</v>
      </c>
      <c r="U368" s="1063" t="s">
        <v>564</v>
      </c>
      <c r="V368" s="1046" t="s">
        <v>622</v>
      </c>
      <c r="W368" s="1052" t="s">
        <v>641</v>
      </c>
      <c r="X368" s="1050" t="s">
        <v>624</v>
      </c>
      <c r="Y368" s="1046" t="s">
        <v>563</v>
      </c>
      <c r="Z368" s="1046" t="s">
        <v>642</v>
      </c>
      <c r="AA368" s="1050" t="s">
        <v>535</v>
      </c>
      <c r="AC368" s="973"/>
    </row>
    <row r="369" spans="1:29" s="2" customFormat="1" ht="55.2" x14ac:dyDescent="0.25">
      <c r="A369" s="1059"/>
      <c r="B369" s="1051">
        <v>1</v>
      </c>
      <c r="C369" s="1051">
        <v>1</v>
      </c>
      <c r="D369" s="1051">
        <v>7</v>
      </c>
      <c r="E369" s="1037">
        <v>1</v>
      </c>
      <c r="F369" s="1037">
        <v>3</v>
      </c>
      <c r="G369" s="1037">
        <v>2</v>
      </c>
      <c r="H369" s="1038">
        <v>1</v>
      </c>
      <c r="I369" s="1103" t="s">
        <v>708</v>
      </c>
      <c r="J369" s="1075"/>
      <c r="K369" s="1061"/>
      <c r="L369" s="1058">
        <v>2</v>
      </c>
      <c r="M369" s="1098" t="s">
        <v>524</v>
      </c>
      <c r="N369" s="1062">
        <v>41300</v>
      </c>
      <c r="O369" s="1092">
        <f t="shared" si="38"/>
        <v>82600</v>
      </c>
      <c r="P369" s="1092">
        <v>0</v>
      </c>
      <c r="Q369" s="1092">
        <f t="shared" si="39"/>
        <v>82600</v>
      </c>
      <c r="R369" s="1092">
        <f t="shared" si="40"/>
        <v>41300</v>
      </c>
      <c r="S369" s="1063" t="s">
        <v>676</v>
      </c>
      <c r="T369" s="1046" t="s">
        <v>706</v>
      </c>
      <c r="U369" s="1063" t="s">
        <v>564</v>
      </c>
      <c r="V369" s="1046" t="s">
        <v>622</v>
      </c>
      <c r="W369" s="1052" t="s">
        <v>678</v>
      </c>
      <c r="X369" s="1050" t="s">
        <v>624</v>
      </c>
      <c r="Y369" s="1046" t="s">
        <v>563</v>
      </c>
      <c r="Z369" s="1046" t="s">
        <v>707</v>
      </c>
      <c r="AA369" s="1050" t="s">
        <v>539</v>
      </c>
      <c r="AC369" s="973"/>
    </row>
    <row r="370" spans="1:29" s="2" customFormat="1" ht="55.2" x14ac:dyDescent="0.25">
      <c r="A370" s="1059"/>
      <c r="B370" s="1051">
        <v>1</v>
      </c>
      <c r="C370" s="1051">
        <v>1</v>
      </c>
      <c r="D370" s="1051">
        <v>7</v>
      </c>
      <c r="E370" s="1037">
        <v>1</v>
      </c>
      <c r="F370" s="1037">
        <v>3</v>
      </c>
      <c r="G370" s="1037">
        <v>2</v>
      </c>
      <c r="H370" s="1038">
        <v>1</v>
      </c>
      <c r="I370" s="1063" t="s">
        <v>598</v>
      </c>
      <c r="J370" s="1075"/>
      <c r="K370" s="1061"/>
      <c r="L370" s="1058">
        <v>2</v>
      </c>
      <c r="M370" s="1098" t="s">
        <v>522</v>
      </c>
      <c r="N370" s="1062">
        <v>86500</v>
      </c>
      <c r="O370" s="1092">
        <f t="shared" si="38"/>
        <v>173000</v>
      </c>
      <c r="P370" s="1092">
        <v>0</v>
      </c>
      <c r="Q370" s="1092">
        <f t="shared" si="39"/>
        <v>173000</v>
      </c>
      <c r="R370" s="1092">
        <f t="shared" si="40"/>
        <v>86500</v>
      </c>
      <c r="S370" s="1063" t="s">
        <v>676</v>
      </c>
      <c r="T370" s="1046" t="s">
        <v>706</v>
      </c>
      <c r="U370" s="1063" t="s">
        <v>564</v>
      </c>
      <c r="V370" s="1046" t="s">
        <v>622</v>
      </c>
      <c r="W370" s="1052" t="s">
        <v>677</v>
      </c>
      <c r="X370" s="1050" t="s">
        <v>624</v>
      </c>
      <c r="Y370" s="1046" t="s">
        <v>563</v>
      </c>
      <c r="Z370" s="1046" t="s">
        <v>707</v>
      </c>
      <c r="AA370" s="1050" t="s">
        <v>539</v>
      </c>
      <c r="AC370" s="973"/>
    </row>
    <row r="371" spans="1:29" s="2" customFormat="1" ht="69" x14ac:dyDescent="0.25">
      <c r="A371" s="1059"/>
      <c r="B371" s="1051">
        <v>1</v>
      </c>
      <c r="C371" s="1051">
        <v>1</v>
      </c>
      <c r="D371" s="1051">
        <v>7</v>
      </c>
      <c r="E371" s="1037">
        <v>1</v>
      </c>
      <c r="F371" s="1037">
        <v>3</v>
      </c>
      <c r="G371" s="1037">
        <v>2</v>
      </c>
      <c r="H371" s="1038">
        <v>1</v>
      </c>
      <c r="I371" s="1103" t="s">
        <v>708</v>
      </c>
      <c r="J371" s="1075"/>
      <c r="K371" s="1061"/>
      <c r="L371" s="1058">
        <v>1</v>
      </c>
      <c r="M371" s="1098" t="s">
        <v>524</v>
      </c>
      <c r="N371" s="1062">
        <v>41300</v>
      </c>
      <c r="O371" s="1092">
        <f t="shared" si="38"/>
        <v>41300</v>
      </c>
      <c r="P371" s="1092">
        <v>0</v>
      </c>
      <c r="Q371" s="1092">
        <f t="shared" si="39"/>
        <v>41300</v>
      </c>
      <c r="R371" s="1092">
        <f t="shared" si="40"/>
        <v>41300</v>
      </c>
      <c r="S371" s="1063" t="s">
        <v>709</v>
      </c>
      <c r="T371" s="1046" t="s">
        <v>710</v>
      </c>
      <c r="U371" s="1063" t="s">
        <v>564</v>
      </c>
      <c r="V371" s="1046" t="s">
        <v>622</v>
      </c>
      <c r="W371" s="1052" t="s">
        <v>640</v>
      </c>
      <c r="X371" s="1050" t="s">
        <v>624</v>
      </c>
      <c r="Y371" s="1046" t="s">
        <v>563</v>
      </c>
      <c r="Z371" s="1046" t="s">
        <v>711</v>
      </c>
      <c r="AA371" s="1050" t="s">
        <v>539</v>
      </c>
      <c r="AC371" s="973"/>
    </row>
    <row r="372" spans="1:29" s="2" customFormat="1" ht="69" x14ac:dyDescent="0.25">
      <c r="A372" s="1059"/>
      <c r="B372" s="1051">
        <v>1</v>
      </c>
      <c r="C372" s="1051">
        <v>1</v>
      </c>
      <c r="D372" s="1051">
        <v>7</v>
      </c>
      <c r="E372" s="1037">
        <v>1</v>
      </c>
      <c r="F372" s="1037">
        <v>3</v>
      </c>
      <c r="G372" s="1037">
        <v>2</v>
      </c>
      <c r="H372" s="1038">
        <v>1</v>
      </c>
      <c r="I372" s="1063" t="s">
        <v>598</v>
      </c>
      <c r="J372" s="1075"/>
      <c r="K372" s="1061"/>
      <c r="L372" s="1058">
        <v>2</v>
      </c>
      <c r="M372" s="1098" t="s">
        <v>522</v>
      </c>
      <c r="N372" s="1062">
        <v>86500</v>
      </c>
      <c r="O372" s="1092">
        <f t="shared" si="38"/>
        <v>173000</v>
      </c>
      <c r="P372" s="1092">
        <v>0</v>
      </c>
      <c r="Q372" s="1092">
        <f t="shared" si="39"/>
        <v>173000</v>
      </c>
      <c r="R372" s="1092">
        <f t="shared" si="40"/>
        <v>86500</v>
      </c>
      <c r="S372" s="1063" t="s">
        <v>709</v>
      </c>
      <c r="T372" s="1046" t="s">
        <v>710</v>
      </c>
      <c r="U372" s="1063" t="s">
        <v>564</v>
      </c>
      <c r="V372" s="1046" t="s">
        <v>622</v>
      </c>
      <c r="W372" s="1052" t="s">
        <v>640</v>
      </c>
      <c r="X372" s="1050" t="s">
        <v>624</v>
      </c>
      <c r="Y372" s="1046" t="s">
        <v>563</v>
      </c>
      <c r="Z372" s="1046" t="s">
        <v>711</v>
      </c>
      <c r="AA372" s="1050" t="s">
        <v>539</v>
      </c>
      <c r="AC372" s="973"/>
    </row>
    <row r="373" spans="1:29" s="2" customFormat="1" ht="69" x14ac:dyDescent="0.25">
      <c r="A373" s="1059"/>
      <c r="B373" s="1051">
        <v>1</v>
      </c>
      <c r="C373" s="1051">
        <v>1</v>
      </c>
      <c r="D373" s="1051">
        <v>7</v>
      </c>
      <c r="E373" s="1037">
        <v>1</v>
      </c>
      <c r="F373" s="1037">
        <v>3</v>
      </c>
      <c r="G373" s="1037">
        <v>2</v>
      </c>
      <c r="H373" s="1038">
        <v>1</v>
      </c>
      <c r="I373" s="1063" t="s">
        <v>598</v>
      </c>
      <c r="J373" s="1075"/>
      <c r="K373" s="1061"/>
      <c r="L373" s="1058">
        <v>2</v>
      </c>
      <c r="M373" s="1098" t="s">
        <v>522</v>
      </c>
      <c r="N373" s="1062">
        <v>86500</v>
      </c>
      <c r="O373" s="1092">
        <f t="shared" si="38"/>
        <v>173000</v>
      </c>
      <c r="P373" s="1092">
        <v>0</v>
      </c>
      <c r="Q373" s="1092">
        <f t="shared" si="39"/>
        <v>173000</v>
      </c>
      <c r="R373" s="1092">
        <f t="shared" si="40"/>
        <v>86500</v>
      </c>
      <c r="S373" s="1063" t="s">
        <v>680</v>
      </c>
      <c r="T373" s="1046" t="s">
        <v>712</v>
      </c>
      <c r="U373" s="1063" t="s">
        <v>564</v>
      </c>
      <c r="V373" s="1046" t="s">
        <v>622</v>
      </c>
      <c r="W373" s="1052" t="s">
        <v>713</v>
      </c>
      <c r="X373" s="1050" t="s">
        <v>624</v>
      </c>
      <c r="Y373" s="1046" t="s">
        <v>563</v>
      </c>
      <c r="Z373" s="1046" t="s">
        <v>714</v>
      </c>
      <c r="AA373" s="1050" t="s">
        <v>539</v>
      </c>
      <c r="AC373" s="973"/>
    </row>
    <row r="374" spans="1:29" s="2" customFormat="1" ht="69" x14ac:dyDescent="0.25">
      <c r="A374" s="1059"/>
      <c r="B374" s="1051">
        <v>1</v>
      </c>
      <c r="C374" s="1051">
        <v>1</v>
      </c>
      <c r="D374" s="1051">
        <v>7</v>
      </c>
      <c r="E374" s="1037">
        <v>1</v>
      </c>
      <c r="F374" s="1037">
        <v>3</v>
      </c>
      <c r="G374" s="1037">
        <v>2</v>
      </c>
      <c r="H374" s="1038">
        <v>1</v>
      </c>
      <c r="I374" s="1103" t="s">
        <v>708</v>
      </c>
      <c r="J374" s="1075"/>
      <c r="K374" s="1061"/>
      <c r="L374" s="1058">
        <v>3</v>
      </c>
      <c r="M374" s="1098" t="s">
        <v>524</v>
      </c>
      <c r="N374" s="1062">
        <v>41300</v>
      </c>
      <c r="O374" s="1092">
        <f t="shared" si="38"/>
        <v>123900</v>
      </c>
      <c r="P374" s="1092">
        <v>0</v>
      </c>
      <c r="Q374" s="1092">
        <f t="shared" si="39"/>
        <v>123900</v>
      </c>
      <c r="R374" s="1092">
        <f t="shared" si="40"/>
        <v>41300</v>
      </c>
      <c r="S374" s="1045" t="s">
        <v>715</v>
      </c>
      <c r="T374" s="1046" t="s">
        <v>716</v>
      </c>
      <c r="U374" s="1063" t="s">
        <v>564</v>
      </c>
      <c r="V374" s="1046" t="s">
        <v>622</v>
      </c>
      <c r="W374" s="1052" t="s">
        <v>684</v>
      </c>
      <c r="X374" s="1050" t="s">
        <v>624</v>
      </c>
      <c r="Y374" s="1046" t="s">
        <v>563</v>
      </c>
      <c r="Z374" s="1046" t="s">
        <v>717</v>
      </c>
      <c r="AA374" s="1050" t="s">
        <v>539</v>
      </c>
      <c r="AC374" s="973"/>
    </row>
    <row r="375" spans="1:29" s="2" customFormat="1" ht="69" x14ac:dyDescent="0.25">
      <c r="A375" s="1104"/>
      <c r="B375" s="1051">
        <v>1</v>
      </c>
      <c r="C375" s="1051">
        <v>1</v>
      </c>
      <c r="D375" s="1051">
        <v>7</v>
      </c>
      <c r="E375" s="1037">
        <v>1</v>
      </c>
      <c r="F375" s="1037">
        <v>3</v>
      </c>
      <c r="G375" s="1037">
        <v>2</v>
      </c>
      <c r="H375" s="1038">
        <v>1</v>
      </c>
      <c r="I375" s="1063" t="s">
        <v>598</v>
      </c>
      <c r="J375" s="1075"/>
      <c r="K375" s="1061"/>
      <c r="L375" s="1058">
        <v>3</v>
      </c>
      <c r="M375" s="1098" t="s">
        <v>522</v>
      </c>
      <c r="N375" s="1062">
        <v>86500</v>
      </c>
      <c r="O375" s="1092">
        <f t="shared" si="38"/>
        <v>259500</v>
      </c>
      <c r="P375" s="1092">
        <v>0</v>
      </c>
      <c r="Q375" s="1092">
        <f t="shared" si="39"/>
        <v>259500</v>
      </c>
      <c r="R375" s="1092">
        <f t="shared" si="40"/>
        <v>86500</v>
      </c>
      <c r="S375" s="1045" t="s">
        <v>715</v>
      </c>
      <c r="T375" s="1046" t="s">
        <v>716</v>
      </c>
      <c r="U375" s="1063" t="s">
        <v>564</v>
      </c>
      <c r="V375" s="1046" t="s">
        <v>622</v>
      </c>
      <c r="W375" s="1052" t="s">
        <v>684</v>
      </c>
      <c r="X375" s="1050" t="s">
        <v>624</v>
      </c>
      <c r="Y375" s="1046" t="s">
        <v>563</v>
      </c>
      <c r="Z375" s="1046" t="s">
        <v>717</v>
      </c>
      <c r="AA375" s="1050" t="s">
        <v>539</v>
      </c>
      <c r="AC375" s="973"/>
    </row>
    <row r="376" spans="1:29" s="2" customFormat="1" ht="55.2" x14ac:dyDescent="0.25">
      <c r="A376" s="1054"/>
      <c r="B376" s="1051">
        <v>1</v>
      </c>
      <c r="C376" s="1051">
        <v>1</v>
      </c>
      <c r="D376" s="1051">
        <v>7</v>
      </c>
      <c r="E376" s="1037">
        <v>1</v>
      </c>
      <c r="F376" s="1037">
        <v>3</v>
      </c>
      <c r="G376" s="1037">
        <v>2</v>
      </c>
      <c r="H376" s="1038">
        <v>1</v>
      </c>
      <c r="I376" s="1103" t="s">
        <v>708</v>
      </c>
      <c r="J376" s="1075"/>
      <c r="K376" s="1061"/>
      <c r="L376" s="1058">
        <v>2</v>
      </c>
      <c r="M376" s="1098" t="s">
        <v>524</v>
      </c>
      <c r="N376" s="1062">
        <v>41300</v>
      </c>
      <c r="O376" s="1092">
        <f t="shared" si="38"/>
        <v>82600</v>
      </c>
      <c r="P376" s="1092">
        <v>0</v>
      </c>
      <c r="Q376" s="1092">
        <f t="shared" si="39"/>
        <v>82600</v>
      </c>
      <c r="R376" s="1092">
        <f t="shared" si="40"/>
        <v>41300</v>
      </c>
      <c r="S376" s="1045" t="s">
        <v>688</v>
      </c>
      <c r="T376" s="1046" t="s">
        <v>718</v>
      </c>
      <c r="U376" s="1063" t="s">
        <v>564</v>
      </c>
      <c r="V376" s="1046" t="s">
        <v>622</v>
      </c>
      <c r="W376" s="1052" t="s">
        <v>690</v>
      </c>
      <c r="X376" s="1050" t="s">
        <v>624</v>
      </c>
      <c r="Y376" s="1046" t="s">
        <v>563</v>
      </c>
      <c r="Z376" s="1046" t="s">
        <v>719</v>
      </c>
      <c r="AA376" s="1050" t="s">
        <v>540</v>
      </c>
      <c r="AC376" s="973"/>
    </row>
    <row r="377" spans="1:29" s="2" customFormat="1" ht="55.2" x14ac:dyDescent="0.25">
      <c r="A377" s="1054"/>
      <c r="B377" s="1051">
        <v>1</v>
      </c>
      <c r="C377" s="1051">
        <v>1</v>
      </c>
      <c r="D377" s="1051">
        <v>7</v>
      </c>
      <c r="E377" s="1037">
        <v>1</v>
      </c>
      <c r="F377" s="1037">
        <v>3</v>
      </c>
      <c r="G377" s="1037">
        <v>2</v>
      </c>
      <c r="H377" s="1038">
        <v>1</v>
      </c>
      <c r="I377" s="1063" t="s">
        <v>598</v>
      </c>
      <c r="J377" s="1075"/>
      <c r="K377" s="1061"/>
      <c r="L377" s="1058">
        <v>8</v>
      </c>
      <c r="M377" s="1098" t="s">
        <v>522</v>
      </c>
      <c r="N377" s="1062">
        <v>86500</v>
      </c>
      <c r="O377" s="1092">
        <f t="shared" si="38"/>
        <v>692000</v>
      </c>
      <c r="P377" s="1092">
        <v>0</v>
      </c>
      <c r="Q377" s="1092">
        <f t="shared" si="39"/>
        <v>692000</v>
      </c>
      <c r="R377" s="1092">
        <f t="shared" si="40"/>
        <v>86500</v>
      </c>
      <c r="S377" s="1045" t="s">
        <v>688</v>
      </c>
      <c r="T377" s="1046" t="s">
        <v>718</v>
      </c>
      <c r="U377" s="1063" t="s">
        <v>564</v>
      </c>
      <c r="V377" s="1046" t="s">
        <v>622</v>
      </c>
      <c r="W377" s="1052" t="s">
        <v>690</v>
      </c>
      <c r="X377" s="1050" t="s">
        <v>624</v>
      </c>
      <c r="Y377" s="1046" t="s">
        <v>563</v>
      </c>
      <c r="Z377" s="1046" t="s">
        <v>719</v>
      </c>
      <c r="AA377" s="1050" t="s">
        <v>540</v>
      </c>
      <c r="AC377" s="973"/>
    </row>
    <row r="378" spans="1:29" s="2" customFormat="1" ht="69" x14ac:dyDescent="0.25">
      <c r="A378" s="1054"/>
      <c r="B378" s="1051">
        <v>1</v>
      </c>
      <c r="C378" s="1051">
        <v>1</v>
      </c>
      <c r="D378" s="1051">
        <v>7</v>
      </c>
      <c r="E378" s="1037">
        <v>1</v>
      </c>
      <c r="F378" s="1037">
        <v>3</v>
      </c>
      <c r="G378" s="1037">
        <v>2</v>
      </c>
      <c r="H378" s="1038">
        <v>1</v>
      </c>
      <c r="I378" s="1063" t="s">
        <v>598</v>
      </c>
      <c r="J378" s="1075"/>
      <c r="K378" s="1061"/>
      <c r="L378" s="1058">
        <v>11</v>
      </c>
      <c r="M378" s="1098" t="s">
        <v>522</v>
      </c>
      <c r="N378" s="1062">
        <v>86500</v>
      </c>
      <c r="O378" s="1092">
        <f t="shared" si="38"/>
        <v>951500</v>
      </c>
      <c r="P378" s="1092">
        <v>0</v>
      </c>
      <c r="Q378" s="1092">
        <f t="shared" si="39"/>
        <v>951500</v>
      </c>
      <c r="R378" s="1092">
        <f t="shared" si="40"/>
        <v>86500</v>
      </c>
      <c r="S378" s="1045" t="s">
        <v>692</v>
      </c>
      <c r="T378" s="1046" t="s">
        <v>720</v>
      </c>
      <c r="U378" s="1063" t="s">
        <v>564</v>
      </c>
      <c r="V378" s="1046" t="s">
        <v>622</v>
      </c>
      <c r="W378" s="1052" t="s">
        <v>643</v>
      </c>
      <c r="X378" s="1050" t="s">
        <v>624</v>
      </c>
      <c r="Y378" s="1046" t="s">
        <v>594</v>
      </c>
      <c r="Z378" s="1046" t="s">
        <v>721</v>
      </c>
      <c r="AA378" s="1050" t="s">
        <v>541</v>
      </c>
      <c r="AC378" s="973"/>
    </row>
    <row r="379" spans="1:29" s="2" customFormat="1" ht="69" x14ac:dyDescent="0.25">
      <c r="A379" s="1054"/>
      <c r="B379" s="1051">
        <v>1</v>
      </c>
      <c r="C379" s="1051">
        <v>1</v>
      </c>
      <c r="D379" s="1051">
        <v>7</v>
      </c>
      <c r="E379" s="1037">
        <v>1</v>
      </c>
      <c r="F379" s="1037">
        <v>3</v>
      </c>
      <c r="G379" s="1037">
        <v>2</v>
      </c>
      <c r="H379" s="1038">
        <v>1</v>
      </c>
      <c r="I379" s="1103" t="s">
        <v>708</v>
      </c>
      <c r="J379" s="1075"/>
      <c r="K379" s="1061"/>
      <c r="L379" s="1058">
        <v>2</v>
      </c>
      <c r="M379" s="1098" t="s">
        <v>524</v>
      </c>
      <c r="N379" s="1062">
        <v>41300</v>
      </c>
      <c r="O379" s="1092">
        <f t="shared" si="38"/>
        <v>82600</v>
      </c>
      <c r="P379" s="1092">
        <v>0</v>
      </c>
      <c r="Q379" s="1092">
        <f t="shared" si="39"/>
        <v>82600</v>
      </c>
      <c r="R379" s="1092">
        <f t="shared" si="40"/>
        <v>41300</v>
      </c>
      <c r="S379" s="1045" t="s">
        <v>696</v>
      </c>
      <c r="T379" s="1046" t="s">
        <v>722</v>
      </c>
      <c r="U379" s="1063" t="s">
        <v>564</v>
      </c>
      <c r="V379" s="1046" t="s">
        <v>622</v>
      </c>
      <c r="W379" s="1052" t="s">
        <v>698</v>
      </c>
      <c r="X379" s="1050" t="s">
        <v>624</v>
      </c>
      <c r="Y379" s="1046" t="s">
        <v>563</v>
      </c>
      <c r="Z379" s="1046" t="s">
        <v>723</v>
      </c>
      <c r="AA379" s="1050" t="s">
        <v>540</v>
      </c>
      <c r="AC379" s="973"/>
    </row>
    <row r="380" spans="1:29" s="2" customFormat="1" ht="69" x14ac:dyDescent="0.25">
      <c r="A380" s="1054"/>
      <c r="B380" s="1051">
        <v>1</v>
      </c>
      <c r="C380" s="1051">
        <v>1</v>
      </c>
      <c r="D380" s="1051">
        <v>7</v>
      </c>
      <c r="E380" s="1037">
        <v>1</v>
      </c>
      <c r="F380" s="1037">
        <v>3</v>
      </c>
      <c r="G380" s="1037">
        <v>2</v>
      </c>
      <c r="H380" s="1038">
        <v>1</v>
      </c>
      <c r="I380" s="1063" t="s">
        <v>598</v>
      </c>
      <c r="J380" s="1075"/>
      <c r="K380" s="1061"/>
      <c r="L380" s="1058">
        <v>10</v>
      </c>
      <c r="M380" s="1098" t="s">
        <v>522</v>
      </c>
      <c r="N380" s="1062">
        <v>86500</v>
      </c>
      <c r="O380" s="1092">
        <f t="shared" si="38"/>
        <v>865000</v>
      </c>
      <c r="P380" s="1092">
        <v>0</v>
      </c>
      <c r="Q380" s="1092">
        <f t="shared" si="39"/>
        <v>865000</v>
      </c>
      <c r="R380" s="1092">
        <f t="shared" si="40"/>
        <v>86500</v>
      </c>
      <c r="S380" s="1045" t="s">
        <v>696</v>
      </c>
      <c r="T380" s="1046" t="s">
        <v>722</v>
      </c>
      <c r="U380" s="1063" t="s">
        <v>564</v>
      </c>
      <c r="V380" s="1046" t="s">
        <v>622</v>
      </c>
      <c r="W380" s="1052" t="s">
        <v>698</v>
      </c>
      <c r="X380" s="1050" t="s">
        <v>624</v>
      </c>
      <c r="Y380" s="1046" t="s">
        <v>563</v>
      </c>
      <c r="Z380" s="1046" t="s">
        <v>723</v>
      </c>
      <c r="AA380" s="1050" t="s">
        <v>540</v>
      </c>
      <c r="AC380" s="973"/>
    </row>
    <row r="381" spans="1:29" s="2" customFormat="1" ht="55.2" x14ac:dyDescent="0.25">
      <c r="A381" s="1054"/>
      <c r="B381" s="1051">
        <v>1</v>
      </c>
      <c r="C381" s="1051">
        <v>1</v>
      </c>
      <c r="D381" s="1051">
        <v>7</v>
      </c>
      <c r="E381" s="1037">
        <v>1</v>
      </c>
      <c r="F381" s="1037">
        <v>3</v>
      </c>
      <c r="G381" s="1037">
        <v>2</v>
      </c>
      <c r="H381" s="1038">
        <v>1</v>
      </c>
      <c r="I381" s="1063" t="s">
        <v>598</v>
      </c>
      <c r="J381" s="1075"/>
      <c r="K381" s="1061"/>
      <c r="L381" s="1058">
        <v>4</v>
      </c>
      <c r="M381" s="1098" t="s">
        <v>522</v>
      </c>
      <c r="N381" s="1062">
        <v>86500</v>
      </c>
      <c r="O381" s="1092">
        <f t="shared" si="38"/>
        <v>346000</v>
      </c>
      <c r="P381" s="1092">
        <v>0</v>
      </c>
      <c r="Q381" s="1092">
        <f t="shared" si="39"/>
        <v>346000</v>
      </c>
      <c r="R381" s="1092">
        <f t="shared" si="40"/>
        <v>86500</v>
      </c>
      <c r="S381" s="1045" t="s">
        <v>703</v>
      </c>
      <c r="T381" s="1046" t="s">
        <v>724</v>
      </c>
      <c r="U381" s="1063" t="s">
        <v>564</v>
      </c>
      <c r="V381" s="1046" t="s">
        <v>622</v>
      </c>
      <c r="W381" s="1052" t="s">
        <v>759</v>
      </c>
      <c r="X381" s="1050" t="s">
        <v>624</v>
      </c>
      <c r="Y381" s="1046" t="s">
        <v>563</v>
      </c>
      <c r="Z381" s="1046" t="s">
        <v>760</v>
      </c>
      <c r="AA381" s="1050" t="s">
        <v>540</v>
      </c>
      <c r="AC381" s="973"/>
    </row>
    <row r="382" spans="1:29" s="2" customFormat="1" ht="55.2" x14ac:dyDescent="0.25">
      <c r="A382" s="1054"/>
      <c r="B382" s="1051">
        <v>1</v>
      </c>
      <c r="C382" s="1051">
        <v>1</v>
      </c>
      <c r="D382" s="1051">
        <v>7</v>
      </c>
      <c r="E382" s="1037">
        <v>1</v>
      </c>
      <c r="F382" s="1037">
        <v>3</v>
      </c>
      <c r="G382" s="1037">
        <v>2</v>
      </c>
      <c r="H382" s="1038">
        <v>1</v>
      </c>
      <c r="I382" s="1063" t="s">
        <v>598</v>
      </c>
      <c r="J382" s="1075"/>
      <c r="K382" s="1061"/>
      <c r="L382" s="1058">
        <v>5</v>
      </c>
      <c r="M382" s="1098" t="s">
        <v>522</v>
      </c>
      <c r="N382" s="1062">
        <v>86500</v>
      </c>
      <c r="O382" s="1092">
        <f t="shared" si="38"/>
        <v>432500</v>
      </c>
      <c r="P382" s="1092">
        <v>0</v>
      </c>
      <c r="Q382" s="1092">
        <f t="shared" si="39"/>
        <v>432500</v>
      </c>
      <c r="R382" s="1092">
        <f t="shared" si="40"/>
        <v>86500</v>
      </c>
      <c r="S382" s="1063" t="s">
        <v>586</v>
      </c>
      <c r="T382" s="1046" t="s">
        <v>748</v>
      </c>
      <c r="U382" s="1063" t="s">
        <v>564</v>
      </c>
      <c r="V382" s="1046" t="s">
        <v>622</v>
      </c>
      <c r="W382" s="1052" t="s">
        <v>745</v>
      </c>
      <c r="X382" s="1050" t="s">
        <v>624</v>
      </c>
      <c r="Y382" s="1046" t="s">
        <v>563</v>
      </c>
      <c r="Z382" s="1046" t="s">
        <v>750</v>
      </c>
      <c r="AA382" s="1050" t="s">
        <v>535</v>
      </c>
      <c r="AC382" s="973"/>
    </row>
    <row r="383" spans="1:29" s="2" customFormat="1" ht="41.4" x14ac:dyDescent="0.25">
      <c r="A383" s="1054"/>
      <c r="B383" s="1051">
        <v>1</v>
      </c>
      <c r="C383" s="1051">
        <v>1</v>
      </c>
      <c r="D383" s="1051">
        <v>7</v>
      </c>
      <c r="E383" s="1037">
        <v>1</v>
      </c>
      <c r="F383" s="1037">
        <v>3</v>
      </c>
      <c r="G383" s="1037">
        <v>2</v>
      </c>
      <c r="H383" s="1038">
        <v>1</v>
      </c>
      <c r="I383" s="1063" t="s">
        <v>598</v>
      </c>
      <c r="J383" s="1075"/>
      <c r="K383" s="1061"/>
      <c r="L383" s="1058">
        <v>5</v>
      </c>
      <c r="M383" s="1098" t="s">
        <v>522</v>
      </c>
      <c r="N383" s="1062">
        <v>86500</v>
      </c>
      <c r="O383" s="1092">
        <f t="shared" ref="O383:O393" si="41">N383*L383</f>
        <v>432500</v>
      </c>
      <c r="P383" s="1092"/>
      <c r="Q383" s="1092">
        <f t="shared" ref="Q383:Q394" si="42">N383*L383</f>
        <v>432500</v>
      </c>
      <c r="R383" s="1092">
        <f t="shared" si="40"/>
        <v>86500</v>
      </c>
      <c r="S383" s="1063" t="s">
        <v>588</v>
      </c>
      <c r="T383" s="1046" t="s">
        <v>795</v>
      </c>
      <c r="U383" s="1063" t="s">
        <v>564</v>
      </c>
      <c r="V383" s="1046" t="s">
        <v>622</v>
      </c>
      <c r="W383" s="1105" t="s">
        <v>762</v>
      </c>
      <c r="X383" s="1050" t="s">
        <v>624</v>
      </c>
      <c r="Y383" s="1046" t="s">
        <v>563</v>
      </c>
      <c r="Z383" s="1046" t="s">
        <v>777</v>
      </c>
      <c r="AA383" s="1050" t="s">
        <v>535</v>
      </c>
      <c r="AC383" s="973"/>
    </row>
    <row r="384" spans="1:29" s="2" customFormat="1" ht="55.2" x14ac:dyDescent="0.25">
      <c r="A384" s="1054"/>
      <c r="B384" s="1051">
        <v>1</v>
      </c>
      <c r="C384" s="1051">
        <v>1</v>
      </c>
      <c r="D384" s="1051">
        <v>7</v>
      </c>
      <c r="E384" s="1037">
        <v>1</v>
      </c>
      <c r="F384" s="1037">
        <v>3</v>
      </c>
      <c r="G384" s="1037">
        <v>2</v>
      </c>
      <c r="H384" s="1038">
        <v>1</v>
      </c>
      <c r="I384" s="1063" t="s">
        <v>598</v>
      </c>
      <c r="J384" s="1075"/>
      <c r="K384" s="1061"/>
      <c r="L384" s="1058">
        <v>10</v>
      </c>
      <c r="M384" s="1098" t="s">
        <v>522</v>
      </c>
      <c r="N384" s="1062">
        <v>86500</v>
      </c>
      <c r="O384" s="1092">
        <f t="shared" si="41"/>
        <v>865000</v>
      </c>
      <c r="P384" s="1092">
        <v>0</v>
      </c>
      <c r="Q384" s="1092">
        <f t="shared" si="42"/>
        <v>865000</v>
      </c>
      <c r="R384" s="1092">
        <f t="shared" si="40"/>
        <v>86500</v>
      </c>
      <c r="S384" s="1045" t="s">
        <v>766</v>
      </c>
      <c r="T384" s="1046" t="s">
        <v>869</v>
      </c>
      <c r="U384" s="1063" t="s">
        <v>564</v>
      </c>
      <c r="V384" s="1046" t="s">
        <v>622</v>
      </c>
      <c r="W384" s="1105" t="s">
        <v>762</v>
      </c>
      <c r="X384" s="1050" t="s">
        <v>624</v>
      </c>
      <c r="Y384" s="1046" t="s">
        <v>594</v>
      </c>
      <c r="Z384" s="1046" t="s">
        <v>768</v>
      </c>
      <c r="AA384" s="1050" t="s">
        <v>541</v>
      </c>
      <c r="AC384" s="973"/>
    </row>
    <row r="385" spans="1:238" s="2" customFormat="1" ht="55.2" x14ac:dyDescent="0.25">
      <c r="A385" s="1054"/>
      <c r="B385" s="1051">
        <v>1</v>
      </c>
      <c r="C385" s="1051">
        <v>1</v>
      </c>
      <c r="D385" s="1051">
        <v>7</v>
      </c>
      <c r="E385" s="1037">
        <v>1</v>
      </c>
      <c r="F385" s="1037">
        <v>3</v>
      </c>
      <c r="G385" s="1037">
        <v>2</v>
      </c>
      <c r="H385" s="1038">
        <v>1</v>
      </c>
      <c r="I385" s="1063" t="s">
        <v>598</v>
      </c>
      <c r="J385" s="1075"/>
      <c r="K385" s="1061"/>
      <c r="L385" s="1058">
        <v>10</v>
      </c>
      <c r="M385" s="1098" t="s">
        <v>522</v>
      </c>
      <c r="N385" s="1062">
        <v>86500</v>
      </c>
      <c r="O385" s="1092">
        <f t="shared" si="41"/>
        <v>865000</v>
      </c>
      <c r="P385" s="1092">
        <v>0</v>
      </c>
      <c r="Q385" s="1092">
        <f t="shared" si="42"/>
        <v>865000</v>
      </c>
      <c r="R385" s="1092">
        <f t="shared" si="40"/>
        <v>86500</v>
      </c>
      <c r="S385" s="1045" t="s">
        <v>766</v>
      </c>
      <c r="T385" s="1046" t="s">
        <v>767</v>
      </c>
      <c r="U385" s="1063" t="s">
        <v>564</v>
      </c>
      <c r="V385" s="1046" t="s">
        <v>622</v>
      </c>
      <c r="W385" s="1105" t="s">
        <v>762</v>
      </c>
      <c r="X385" s="1050" t="s">
        <v>624</v>
      </c>
      <c r="Y385" s="1046" t="s">
        <v>594</v>
      </c>
      <c r="Z385" s="1046" t="s">
        <v>773</v>
      </c>
      <c r="AA385" s="1050" t="s">
        <v>541</v>
      </c>
      <c r="AC385" s="973"/>
    </row>
    <row r="386" spans="1:238" s="2" customFormat="1" ht="55.2" x14ac:dyDescent="0.25">
      <c r="A386" s="1054"/>
      <c r="B386" s="1051">
        <v>1</v>
      </c>
      <c r="C386" s="1051">
        <v>1</v>
      </c>
      <c r="D386" s="1051">
        <v>7</v>
      </c>
      <c r="E386" s="1037">
        <v>1</v>
      </c>
      <c r="F386" s="1037">
        <v>3</v>
      </c>
      <c r="G386" s="1037">
        <v>2</v>
      </c>
      <c r="H386" s="1038">
        <v>1</v>
      </c>
      <c r="I386" s="1063" t="s">
        <v>598</v>
      </c>
      <c r="J386" s="1075"/>
      <c r="K386" s="1061"/>
      <c r="L386" s="1058">
        <v>5</v>
      </c>
      <c r="M386" s="1098" t="s">
        <v>522</v>
      </c>
      <c r="N386" s="1062">
        <v>86500</v>
      </c>
      <c r="O386" s="1092">
        <f t="shared" si="41"/>
        <v>432500</v>
      </c>
      <c r="P386" s="1092">
        <v>0</v>
      </c>
      <c r="Q386" s="1092">
        <f t="shared" si="42"/>
        <v>432500</v>
      </c>
      <c r="R386" s="1092">
        <f t="shared" si="40"/>
        <v>86500</v>
      </c>
      <c r="S386" s="1063" t="s">
        <v>591</v>
      </c>
      <c r="T386" s="1046" t="s">
        <v>804</v>
      </c>
      <c r="U386" s="1063" t="s">
        <v>564</v>
      </c>
      <c r="V386" s="1046" t="s">
        <v>622</v>
      </c>
      <c r="W386" s="1105" t="s">
        <v>778</v>
      </c>
      <c r="X386" s="1050" t="s">
        <v>624</v>
      </c>
      <c r="Y386" s="1046" t="s">
        <v>563</v>
      </c>
      <c r="Z386" s="1046" t="s">
        <v>805</v>
      </c>
      <c r="AA386" s="1050" t="s">
        <v>535</v>
      </c>
      <c r="AC386" s="973"/>
    </row>
    <row r="387" spans="1:238" s="2" customFormat="1" ht="69" x14ac:dyDescent="0.25">
      <c r="A387" s="1054"/>
      <c r="B387" s="1051">
        <v>1</v>
      </c>
      <c r="C387" s="1051">
        <v>1</v>
      </c>
      <c r="D387" s="1051">
        <v>7</v>
      </c>
      <c r="E387" s="1037">
        <v>1</v>
      </c>
      <c r="F387" s="1037">
        <v>3</v>
      </c>
      <c r="G387" s="1037">
        <v>2</v>
      </c>
      <c r="H387" s="1038">
        <v>1</v>
      </c>
      <c r="I387" s="1063" t="s">
        <v>708</v>
      </c>
      <c r="J387" s="1075"/>
      <c r="K387" s="1061"/>
      <c r="L387" s="1058">
        <v>2</v>
      </c>
      <c r="M387" s="1098" t="s">
        <v>524</v>
      </c>
      <c r="N387" s="1062">
        <f>41300</f>
        <v>41300</v>
      </c>
      <c r="O387" s="1092">
        <f t="shared" si="41"/>
        <v>82600</v>
      </c>
      <c r="P387" s="1092">
        <v>0</v>
      </c>
      <c r="Q387" s="1092">
        <f t="shared" si="42"/>
        <v>82600</v>
      </c>
      <c r="R387" s="1092">
        <f t="shared" si="40"/>
        <v>41300</v>
      </c>
      <c r="S387" s="1063" t="s">
        <v>586</v>
      </c>
      <c r="T387" s="1046" t="s">
        <v>806</v>
      </c>
      <c r="U387" s="1063" t="s">
        <v>564</v>
      </c>
      <c r="V387" s="1046" t="s">
        <v>622</v>
      </c>
      <c r="W387" s="1105" t="s">
        <v>778</v>
      </c>
      <c r="X387" s="1050" t="s">
        <v>624</v>
      </c>
      <c r="Y387" s="1046" t="s">
        <v>563</v>
      </c>
      <c r="Z387" s="1046" t="s">
        <v>807</v>
      </c>
      <c r="AA387" s="1050" t="s">
        <v>540</v>
      </c>
      <c r="AC387" s="973"/>
    </row>
    <row r="388" spans="1:238" s="2" customFormat="1" ht="69" x14ac:dyDescent="0.25">
      <c r="A388" s="1054"/>
      <c r="B388" s="1051">
        <v>1</v>
      </c>
      <c r="C388" s="1051">
        <v>1</v>
      </c>
      <c r="D388" s="1051">
        <v>7</v>
      </c>
      <c r="E388" s="1037">
        <v>1</v>
      </c>
      <c r="F388" s="1037">
        <v>3</v>
      </c>
      <c r="G388" s="1037">
        <v>2</v>
      </c>
      <c r="H388" s="1038">
        <v>1</v>
      </c>
      <c r="I388" s="1063" t="s">
        <v>598</v>
      </c>
      <c r="J388" s="1075"/>
      <c r="K388" s="1061"/>
      <c r="L388" s="1058">
        <v>5</v>
      </c>
      <c r="M388" s="1098" t="s">
        <v>522</v>
      </c>
      <c r="N388" s="1062">
        <v>86500</v>
      </c>
      <c r="O388" s="1092">
        <f t="shared" si="41"/>
        <v>432500</v>
      </c>
      <c r="P388" s="1092">
        <v>0</v>
      </c>
      <c r="Q388" s="1092">
        <f t="shared" si="42"/>
        <v>432500</v>
      </c>
      <c r="R388" s="1092">
        <f t="shared" si="40"/>
        <v>86500</v>
      </c>
      <c r="S388" s="1063" t="s">
        <v>586</v>
      </c>
      <c r="T388" s="1046" t="s">
        <v>806</v>
      </c>
      <c r="U388" s="1063" t="s">
        <v>564</v>
      </c>
      <c r="V388" s="1046" t="s">
        <v>622</v>
      </c>
      <c r="W388" s="1105" t="s">
        <v>778</v>
      </c>
      <c r="X388" s="1050" t="s">
        <v>624</v>
      </c>
      <c r="Y388" s="1046" t="s">
        <v>563</v>
      </c>
      <c r="Z388" s="1046" t="s">
        <v>807</v>
      </c>
      <c r="AA388" s="1050" t="s">
        <v>540</v>
      </c>
      <c r="AC388" s="973"/>
    </row>
    <row r="389" spans="1:238" s="2" customFormat="1" ht="41.4" x14ac:dyDescent="0.25">
      <c r="A389" s="1054"/>
      <c r="B389" s="1051">
        <v>1</v>
      </c>
      <c r="C389" s="1051">
        <v>1</v>
      </c>
      <c r="D389" s="1051">
        <v>7</v>
      </c>
      <c r="E389" s="1037">
        <v>1</v>
      </c>
      <c r="F389" s="1037">
        <v>3</v>
      </c>
      <c r="G389" s="1037">
        <v>2</v>
      </c>
      <c r="H389" s="1038">
        <v>1</v>
      </c>
      <c r="I389" s="1063" t="s">
        <v>598</v>
      </c>
      <c r="J389" s="1075"/>
      <c r="K389" s="1061"/>
      <c r="L389" s="1058">
        <v>15</v>
      </c>
      <c r="M389" s="1098" t="s">
        <v>522</v>
      </c>
      <c r="N389" s="1062">
        <v>86500</v>
      </c>
      <c r="O389" s="1092">
        <f t="shared" si="41"/>
        <v>1297500</v>
      </c>
      <c r="P389" s="1092">
        <v>0</v>
      </c>
      <c r="Q389" s="1092">
        <f t="shared" si="42"/>
        <v>1297500</v>
      </c>
      <c r="R389" s="1092">
        <f t="shared" si="40"/>
        <v>86500</v>
      </c>
      <c r="S389" s="1063" t="s">
        <v>593</v>
      </c>
      <c r="T389" s="1046" t="s">
        <v>785</v>
      </c>
      <c r="U389" s="1063" t="s">
        <v>564</v>
      </c>
      <c r="V389" s="1046" t="s">
        <v>622</v>
      </c>
      <c r="W389" s="1105" t="s">
        <v>790</v>
      </c>
      <c r="X389" s="1050" t="s">
        <v>624</v>
      </c>
      <c r="Y389" s="1046" t="s">
        <v>563</v>
      </c>
      <c r="Z389" s="1046" t="s">
        <v>792</v>
      </c>
      <c r="AA389" s="1050" t="s">
        <v>535</v>
      </c>
      <c r="AC389" s="973"/>
    </row>
    <row r="390" spans="1:238" ht="41.4" x14ac:dyDescent="0.25">
      <c r="A390" s="1054"/>
      <c r="B390" s="1051"/>
      <c r="C390" s="1051"/>
      <c r="D390" s="1051"/>
      <c r="E390" s="1037"/>
      <c r="F390" s="1037"/>
      <c r="G390" s="1037"/>
      <c r="H390" s="1038"/>
      <c r="I390" s="1045" t="s">
        <v>597</v>
      </c>
      <c r="J390" s="1075"/>
      <c r="K390" s="1061"/>
      <c r="L390" s="1058">
        <v>5</v>
      </c>
      <c r="M390" s="1098" t="s">
        <v>522</v>
      </c>
      <c r="N390" s="1062">
        <v>83440</v>
      </c>
      <c r="O390" s="1092">
        <f t="shared" si="41"/>
        <v>417200</v>
      </c>
      <c r="P390" s="1092"/>
      <c r="Q390" s="1092">
        <f t="shared" si="42"/>
        <v>417200</v>
      </c>
      <c r="R390" s="1092">
        <f t="shared" si="40"/>
        <v>83440</v>
      </c>
      <c r="S390" s="1045" t="s">
        <v>628</v>
      </c>
      <c r="T390" s="1046" t="s">
        <v>819</v>
      </c>
      <c r="U390" s="1063" t="s">
        <v>564</v>
      </c>
      <c r="V390" s="1046" t="s">
        <v>622</v>
      </c>
      <c r="W390" s="1105" t="s">
        <v>816</v>
      </c>
      <c r="X390" s="1050" t="s">
        <v>624</v>
      </c>
      <c r="Y390" s="1046" t="s">
        <v>589</v>
      </c>
      <c r="Z390" s="1046" t="s">
        <v>820</v>
      </c>
      <c r="AA390" s="1050" t="s">
        <v>60</v>
      </c>
    </row>
    <row r="391" spans="1:238" s="392" customFormat="1" ht="41.4" x14ac:dyDescent="0.25">
      <c r="A391" s="1054"/>
      <c r="B391" s="1051"/>
      <c r="C391" s="1051"/>
      <c r="D391" s="1051"/>
      <c r="E391" s="1037"/>
      <c r="F391" s="1037"/>
      <c r="G391" s="1037"/>
      <c r="H391" s="1038"/>
      <c r="I391" s="1063" t="s">
        <v>598</v>
      </c>
      <c r="J391" s="1075"/>
      <c r="K391" s="1061"/>
      <c r="L391" s="1058">
        <v>15</v>
      </c>
      <c r="M391" s="1098" t="s">
        <v>522</v>
      </c>
      <c r="N391" s="1062">
        <v>81000</v>
      </c>
      <c r="O391" s="1092">
        <f t="shared" si="41"/>
        <v>1215000</v>
      </c>
      <c r="P391" s="1092"/>
      <c r="Q391" s="1092">
        <f t="shared" si="42"/>
        <v>1215000</v>
      </c>
      <c r="R391" s="1092">
        <f t="shared" si="40"/>
        <v>81000</v>
      </c>
      <c r="S391" s="1045" t="s">
        <v>628</v>
      </c>
      <c r="T391" s="1046" t="s">
        <v>819</v>
      </c>
      <c r="U391" s="1063" t="s">
        <v>564</v>
      </c>
      <c r="V391" s="1046" t="s">
        <v>622</v>
      </c>
      <c r="W391" s="1105" t="s">
        <v>821</v>
      </c>
      <c r="X391" s="1050" t="s">
        <v>624</v>
      </c>
      <c r="Y391" s="1046" t="s">
        <v>589</v>
      </c>
      <c r="Z391" s="1046" t="s">
        <v>820</v>
      </c>
      <c r="AA391" s="1050" t="s">
        <v>60</v>
      </c>
      <c r="AB391" s="1106"/>
      <c r="AC391" s="1106"/>
      <c r="AD391" s="1106"/>
      <c r="AE391" s="1106"/>
      <c r="AF391" s="1106"/>
      <c r="AG391" s="1106"/>
      <c r="AH391" s="1106"/>
      <c r="AI391" s="1106"/>
      <c r="AJ391" s="1106"/>
      <c r="AK391" s="1106"/>
      <c r="AL391" s="1106"/>
      <c r="AM391" s="1106"/>
      <c r="AN391" s="1106"/>
      <c r="AO391" s="1106"/>
      <c r="AP391" s="1106"/>
      <c r="AQ391" s="1106"/>
      <c r="AR391" s="1106"/>
      <c r="AS391" s="1106"/>
      <c r="AT391" s="1106"/>
      <c r="AU391" s="1106"/>
      <c r="AV391" s="1106"/>
      <c r="AW391" s="1106"/>
      <c r="AX391" s="1106"/>
      <c r="AY391" s="1106"/>
      <c r="AZ391" s="1106"/>
      <c r="BA391" s="1106"/>
      <c r="BB391" s="1106"/>
      <c r="BC391" s="1106"/>
      <c r="BD391" s="1106"/>
      <c r="BE391" s="1106"/>
      <c r="BF391" s="1106"/>
      <c r="BG391" s="1106"/>
      <c r="BH391" s="1106"/>
      <c r="BI391" s="1106"/>
      <c r="BJ391" s="1106"/>
      <c r="BK391" s="1106"/>
      <c r="BL391" s="1106"/>
      <c r="BM391" s="1106"/>
      <c r="BN391" s="1106"/>
      <c r="BO391" s="1106"/>
      <c r="BP391" s="1106"/>
      <c r="BQ391" s="1106"/>
      <c r="BR391" s="1106"/>
      <c r="BS391" s="1106"/>
      <c r="BT391" s="1106"/>
      <c r="BU391" s="1106"/>
      <c r="BV391" s="1106"/>
      <c r="BW391" s="1106"/>
      <c r="BX391" s="1106"/>
      <c r="BY391" s="1106"/>
      <c r="BZ391" s="1106"/>
      <c r="CA391" s="1106"/>
      <c r="CB391" s="1106"/>
      <c r="CC391" s="1106"/>
      <c r="CD391" s="1106"/>
      <c r="CE391" s="1106"/>
      <c r="CF391" s="1106"/>
      <c r="CG391" s="1106"/>
      <c r="CH391" s="1106"/>
      <c r="CI391" s="1106"/>
      <c r="CJ391" s="1106"/>
      <c r="CK391" s="1106"/>
      <c r="CL391" s="1106"/>
      <c r="CM391" s="1106"/>
      <c r="CN391" s="1106"/>
      <c r="CO391" s="1106"/>
      <c r="CP391" s="1106"/>
      <c r="CQ391" s="1106"/>
      <c r="CR391" s="1106"/>
      <c r="CS391" s="1106"/>
      <c r="CT391" s="1106"/>
      <c r="CU391" s="1106"/>
      <c r="CV391" s="1106"/>
      <c r="CW391" s="1106"/>
      <c r="CX391" s="1106"/>
      <c r="CY391" s="1106"/>
      <c r="CZ391" s="1106"/>
      <c r="DA391" s="1106"/>
      <c r="DB391" s="1106"/>
      <c r="DC391" s="1106"/>
      <c r="DD391" s="1106"/>
      <c r="DE391" s="1106"/>
      <c r="DF391" s="1106"/>
      <c r="DG391" s="1106"/>
      <c r="DH391" s="1106"/>
      <c r="DI391" s="1106"/>
      <c r="DJ391" s="1106"/>
      <c r="DK391" s="1106"/>
      <c r="DL391" s="1106"/>
      <c r="DM391" s="1106"/>
      <c r="DN391" s="1106"/>
      <c r="DO391" s="1106"/>
      <c r="DP391" s="1106"/>
      <c r="DQ391" s="1106"/>
      <c r="DR391" s="1106"/>
      <c r="DS391" s="1106"/>
      <c r="DT391" s="1106"/>
      <c r="DU391" s="1106"/>
      <c r="DV391" s="1106"/>
      <c r="DW391" s="1106"/>
      <c r="DX391" s="1106"/>
      <c r="DY391" s="1106"/>
      <c r="DZ391" s="1106"/>
      <c r="EA391" s="1106"/>
      <c r="EB391" s="1106"/>
      <c r="EC391" s="1106"/>
      <c r="ED391" s="1106"/>
      <c r="EE391" s="1106"/>
      <c r="EF391" s="1106"/>
      <c r="EG391" s="1106"/>
      <c r="EH391" s="1106"/>
      <c r="EI391" s="1106"/>
      <c r="EJ391" s="1106"/>
      <c r="EK391" s="1106"/>
      <c r="EL391" s="1106"/>
      <c r="EM391" s="1106"/>
      <c r="EN391" s="1106"/>
      <c r="EO391" s="1106"/>
      <c r="EP391" s="1106"/>
      <c r="EQ391" s="1106"/>
      <c r="ER391" s="1106"/>
      <c r="ES391" s="1106"/>
      <c r="ET391" s="1106"/>
      <c r="EU391" s="1106"/>
      <c r="EV391" s="1106"/>
      <c r="EW391" s="1106"/>
      <c r="EX391" s="1106"/>
      <c r="EY391" s="1106"/>
      <c r="EZ391" s="1106"/>
      <c r="FA391" s="1106"/>
      <c r="FB391" s="1106"/>
      <c r="FC391" s="1106"/>
      <c r="FD391" s="1106"/>
      <c r="FE391" s="1106"/>
      <c r="FF391" s="1106"/>
      <c r="FG391" s="1106"/>
      <c r="FH391" s="1106"/>
      <c r="FI391" s="1106"/>
      <c r="FJ391" s="1106"/>
      <c r="FK391" s="1106"/>
      <c r="FL391" s="1106"/>
      <c r="FM391" s="1106"/>
      <c r="FN391" s="1106"/>
      <c r="FO391" s="1106"/>
      <c r="FP391" s="1106"/>
      <c r="FQ391" s="1106"/>
      <c r="FR391" s="1106"/>
      <c r="FS391" s="1106"/>
      <c r="FT391" s="1106"/>
      <c r="FU391" s="1106"/>
      <c r="FV391" s="1106"/>
      <c r="FW391" s="1106"/>
      <c r="FX391" s="1106"/>
      <c r="FY391" s="1106"/>
      <c r="FZ391" s="1106"/>
      <c r="GA391" s="1106"/>
      <c r="GB391" s="1106"/>
      <c r="GC391" s="1106"/>
      <c r="GD391" s="1106"/>
      <c r="GE391" s="1106"/>
      <c r="GF391" s="1106"/>
      <c r="GG391" s="1106"/>
      <c r="GH391" s="1106"/>
      <c r="GI391" s="1106"/>
      <c r="GJ391" s="1106"/>
      <c r="GK391" s="1106"/>
      <c r="GL391" s="1106"/>
      <c r="GM391" s="1106"/>
      <c r="GN391" s="1106"/>
      <c r="GO391" s="1106"/>
      <c r="GP391" s="1106"/>
      <c r="GQ391" s="1106"/>
      <c r="GR391" s="1106"/>
      <c r="GS391" s="1106"/>
      <c r="GT391" s="1106"/>
      <c r="GU391" s="1106"/>
      <c r="GV391" s="1106"/>
      <c r="GW391" s="1106"/>
      <c r="GX391" s="1106"/>
      <c r="GY391" s="1106"/>
      <c r="GZ391" s="1106"/>
      <c r="HA391" s="1106"/>
      <c r="HB391" s="1106"/>
      <c r="HC391" s="1106"/>
      <c r="HD391" s="1106"/>
      <c r="HE391" s="1106"/>
      <c r="HF391" s="1106"/>
      <c r="HG391" s="1106"/>
      <c r="HH391" s="1106"/>
      <c r="HI391" s="1106"/>
      <c r="HJ391" s="1106"/>
      <c r="HK391" s="1106"/>
      <c r="HL391" s="1106"/>
      <c r="HM391" s="1106"/>
      <c r="HN391" s="1106"/>
      <c r="HO391" s="1106"/>
      <c r="HP391" s="1106"/>
      <c r="HQ391" s="1106"/>
      <c r="HR391" s="1106"/>
      <c r="HS391" s="1106"/>
      <c r="HT391" s="1106"/>
      <c r="HU391" s="1106"/>
      <c r="HV391" s="1106"/>
      <c r="HW391" s="1106"/>
      <c r="HX391" s="1106"/>
      <c r="HY391" s="1106"/>
      <c r="HZ391" s="1106"/>
      <c r="IA391" s="1106"/>
      <c r="IB391" s="1106"/>
      <c r="IC391" s="1106"/>
      <c r="ID391" s="1106"/>
    </row>
    <row r="392" spans="1:238" s="392" customFormat="1" ht="82.8" x14ac:dyDescent="0.25">
      <c r="A392" s="1054"/>
      <c r="B392" s="1051">
        <v>1</v>
      </c>
      <c r="C392" s="1051">
        <v>1</v>
      </c>
      <c r="D392" s="1051">
        <v>7</v>
      </c>
      <c r="E392" s="1037">
        <v>1</v>
      </c>
      <c r="F392" s="1037">
        <v>3</v>
      </c>
      <c r="G392" s="1037">
        <v>2</v>
      </c>
      <c r="H392" s="1038">
        <v>1</v>
      </c>
      <c r="I392" s="1063" t="s">
        <v>598</v>
      </c>
      <c r="J392" s="1075"/>
      <c r="K392" s="1061"/>
      <c r="L392" s="1058">
        <v>4</v>
      </c>
      <c r="M392" s="1098" t="s">
        <v>522</v>
      </c>
      <c r="N392" s="1062">
        <v>86500</v>
      </c>
      <c r="O392" s="1092">
        <f t="shared" si="41"/>
        <v>346000</v>
      </c>
      <c r="P392" s="1092">
        <v>0</v>
      </c>
      <c r="Q392" s="1092">
        <f t="shared" si="42"/>
        <v>346000</v>
      </c>
      <c r="R392" s="1092">
        <f t="shared" si="40"/>
        <v>86500</v>
      </c>
      <c r="S392" s="1045" t="s">
        <v>849</v>
      </c>
      <c r="T392" s="1046" t="s">
        <v>850</v>
      </c>
      <c r="U392" s="1063" t="s">
        <v>564</v>
      </c>
      <c r="V392" s="1046" t="s">
        <v>622</v>
      </c>
      <c r="W392" s="1105" t="s">
        <v>851</v>
      </c>
      <c r="X392" s="1050" t="s">
        <v>624</v>
      </c>
      <c r="Y392" s="1046" t="s">
        <v>843</v>
      </c>
      <c r="Z392" s="1046" t="s">
        <v>852</v>
      </c>
      <c r="AA392" s="1050" t="s">
        <v>538</v>
      </c>
      <c r="AB392" s="1106"/>
      <c r="AC392" s="1106"/>
      <c r="AD392" s="1106"/>
      <c r="AE392" s="1106"/>
      <c r="AF392" s="1106"/>
      <c r="AG392" s="1106"/>
      <c r="AH392" s="1106"/>
      <c r="AI392" s="1106"/>
      <c r="AJ392" s="1106"/>
      <c r="AK392" s="1106"/>
      <c r="AL392" s="1106"/>
      <c r="AM392" s="1106"/>
      <c r="AN392" s="1106"/>
      <c r="AO392" s="1106"/>
      <c r="AP392" s="1106"/>
      <c r="AQ392" s="1106"/>
      <c r="AR392" s="1106"/>
      <c r="AS392" s="1106"/>
      <c r="AT392" s="1106"/>
      <c r="AU392" s="1106"/>
      <c r="AV392" s="1106"/>
      <c r="AW392" s="1106"/>
      <c r="AX392" s="1106"/>
      <c r="AY392" s="1106"/>
      <c r="AZ392" s="1106"/>
      <c r="BA392" s="1106"/>
      <c r="BB392" s="1106"/>
      <c r="BC392" s="1106"/>
      <c r="BD392" s="1106"/>
      <c r="BE392" s="1106"/>
      <c r="BF392" s="1106"/>
      <c r="BG392" s="1106"/>
      <c r="BH392" s="1106"/>
      <c r="BI392" s="1106"/>
      <c r="BJ392" s="1106"/>
      <c r="BK392" s="1106"/>
      <c r="BL392" s="1106"/>
      <c r="BM392" s="1106"/>
      <c r="BN392" s="1106"/>
      <c r="BO392" s="1106"/>
      <c r="BP392" s="1106"/>
      <c r="BQ392" s="1106"/>
      <c r="BR392" s="1106"/>
      <c r="BS392" s="1106"/>
      <c r="BT392" s="1106"/>
      <c r="BU392" s="1106"/>
      <c r="BV392" s="1106"/>
      <c r="BW392" s="1106"/>
      <c r="BX392" s="1106"/>
      <c r="BY392" s="1106"/>
      <c r="BZ392" s="1106"/>
      <c r="CA392" s="1106"/>
      <c r="CB392" s="1106"/>
      <c r="CC392" s="1106"/>
      <c r="CD392" s="1106"/>
      <c r="CE392" s="1106"/>
      <c r="CF392" s="1106"/>
      <c r="CG392" s="1106"/>
      <c r="CH392" s="1106"/>
      <c r="CI392" s="1106"/>
      <c r="CJ392" s="1106"/>
      <c r="CK392" s="1106"/>
      <c r="CL392" s="1106"/>
      <c r="CM392" s="1106"/>
      <c r="CN392" s="1106"/>
      <c r="CO392" s="1106"/>
      <c r="CP392" s="1106"/>
      <c r="CQ392" s="1106"/>
      <c r="CR392" s="1106"/>
      <c r="CS392" s="1106"/>
      <c r="CT392" s="1106"/>
      <c r="CU392" s="1106"/>
      <c r="CV392" s="1106"/>
      <c r="CW392" s="1106"/>
      <c r="CX392" s="1106"/>
      <c r="CY392" s="1106"/>
      <c r="CZ392" s="1106"/>
      <c r="DA392" s="1106"/>
      <c r="DB392" s="1106"/>
      <c r="DC392" s="1106"/>
      <c r="DD392" s="1106"/>
      <c r="DE392" s="1106"/>
      <c r="DF392" s="1106"/>
      <c r="DG392" s="1106"/>
      <c r="DH392" s="1106"/>
      <c r="DI392" s="1106"/>
      <c r="DJ392" s="1106"/>
      <c r="DK392" s="1106"/>
      <c r="DL392" s="1106"/>
      <c r="DM392" s="1106"/>
      <c r="DN392" s="1106"/>
      <c r="DO392" s="1106"/>
      <c r="DP392" s="1106"/>
      <c r="DQ392" s="1106"/>
      <c r="DR392" s="1106"/>
      <c r="DS392" s="1106"/>
      <c r="DT392" s="1106"/>
      <c r="DU392" s="1106"/>
      <c r="DV392" s="1106"/>
      <c r="DW392" s="1106"/>
      <c r="DX392" s="1106"/>
      <c r="DY392" s="1106"/>
      <c r="DZ392" s="1106"/>
      <c r="EA392" s="1106"/>
      <c r="EB392" s="1106"/>
      <c r="EC392" s="1106"/>
      <c r="ED392" s="1106"/>
      <c r="EE392" s="1106"/>
      <c r="EF392" s="1106"/>
      <c r="EG392" s="1106"/>
      <c r="EH392" s="1106"/>
      <c r="EI392" s="1106"/>
      <c r="EJ392" s="1106"/>
      <c r="EK392" s="1106"/>
      <c r="EL392" s="1106"/>
      <c r="EM392" s="1106"/>
      <c r="EN392" s="1106"/>
      <c r="EO392" s="1106"/>
      <c r="EP392" s="1106"/>
      <c r="EQ392" s="1106"/>
      <c r="ER392" s="1106"/>
      <c r="ES392" s="1106"/>
      <c r="ET392" s="1106"/>
      <c r="EU392" s="1106"/>
      <c r="EV392" s="1106"/>
      <c r="EW392" s="1106"/>
      <c r="EX392" s="1106"/>
      <c r="EY392" s="1106"/>
      <c r="EZ392" s="1106"/>
      <c r="FA392" s="1106"/>
      <c r="FB392" s="1106"/>
      <c r="FC392" s="1106"/>
      <c r="FD392" s="1106"/>
      <c r="FE392" s="1106"/>
      <c r="FF392" s="1106"/>
      <c r="FG392" s="1106"/>
      <c r="FH392" s="1106"/>
      <c r="FI392" s="1106"/>
      <c r="FJ392" s="1106"/>
      <c r="FK392" s="1106"/>
      <c r="FL392" s="1106"/>
      <c r="FM392" s="1106"/>
      <c r="FN392" s="1106"/>
      <c r="FO392" s="1106"/>
      <c r="FP392" s="1106"/>
      <c r="FQ392" s="1106"/>
      <c r="FR392" s="1106"/>
      <c r="FS392" s="1106"/>
      <c r="FT392" s="1106"/>
      <c r="FU392" s="1106"/>
      <c r="FV392" s="1106"/>
      <c r="FW392" s="1106"/>
      <c r="FX392" s="1106"/>
      <c r="FY392" s="1106"/>
      <c r="FZ392" s="1106"/>
      <c r="GA392" s="1106"/>
      <c r="GB392" s="1106"/>
      <c r="GC392" s="1106"/>
      <c r="GD392" s="1106"/>
      <c r="GE392" s="1106"/>
      <c r="GF392" s="1106"/>
      <c r="GG392" s="1106"/>
      <c r="GH392" s="1106"/>
      <c r="GI392" s="1106"/>
      <c r="GJ392" s="1106"/>
      <c r="GK392" s="1106"/>
      <c r="GL392" s="1106"/>
      <c r="GM392" s="1106"/>
      <c r="GN392" s="1106"/>
      <c r="GO392" s="1106"/>
      <c r="GP392" s="1106"/>
      <c r="GQ392" s="1106"/>
      <c r="GR392" s="1106"/>
      <c r="GS392" s="1106"/>
      <c r="GT392" s="1106"/>
      <c r="GU392" s="1106"/>
      <c r="GV392" s="1106"/>
      <c r="GW392" s="1106"/>
      <c r="GX392" s="1106"/>
      <c r="GY392" s="1106"/>
      <c r="GZ392" s="1106"/>
      <c r="HA392" s="1106"/>
      <c r="HB392" s="1106"/>
      <c r="HC392" s="1106"/>
      <c r="HD392" s="1106"/>
      <c r="HE392" s="1106"/>
      <c r="HF392" s="1106"/>
      <c r="HG392" s="1106"/>
      <c r="HH392" s="1106"/>
      <c r="HI392" s="1106"/>
      <c r="HJ392" s="1106"/>
      <c r="HK392" s="1106"/>
      <c r="HL392" s="1106"/>
      <c r="HM392" s="1106"/>
      <c r="HN392" s="1106"/>
      <c r="HO392" s="1106"/>
      <c r="HP392" s="1106"/>
      <c r="HQ392" s="1106"/>
      <c r="HR392" s="1106"/>
      <c r="HS392" s="1106"/>
      <c r="HT392" s="1106"/>
      <c r="HU392" s="1106"/>
      <c r="HV392" s="1106"/>
      <c r="HW392" s="1106"/>
      <c r="HX392" s="1106"/>
      <c r="HY392" s="1106"/>
      <c r="HZ392" s="1106"/>
      <c r="IA392" s="1106"/>
      <c r="IB392" s="1106"/>
      <c r="IC392" s="1106"/>
      <c r="ID392" s="1106"/>
    </row>
    <row r="393" spans="1:238" s="392" customFormat="1" ht="55.2" x14ac:dyDescent="0.25">
      <c r="A393" s="1054"/>
      <c r="B393" s="1051">
        <v>1</v>
      </c>
      <c r="C393" s="1051">
        <v>1</v>
      </c>
      <c r="D393" s="1051">
        <v>7</v>
      </c>
      <c r="E393" s="1037">
        <v>1</v>
      </c>
      <c r="F393" s="1037">
        <v>3</v>
      </c>
      <c r="G393" s="1037">
        <v>2</v>
      </c>
      <c r="H393" s="1038">
        <v>1</v>
      </c>
      <c r="I393" s="1063" t="s">
        <v>598</v>
      </c>
      <c r="J393" s="1075"/>
      <c r="K393" s="1061"/>
      <c r="L393" s="1058">
        <v>4</v>
      </c>
      <c r="M393" s="1098" t="s">
        <v>522</v>
      </c>
      <c r="N393" s="1062">
        <v>86500</v>
      </c>
      <c r="O393" s="1092">
        <f t="shared" si="41"/>
        <v>346000</v>
      </c>
      <c r="P393" s="1092">
        <v>0</v>
      </c>
      <c r="Q393" s="1092">
        <f t="shared" si="42"/>
        <v>346000</v>
      </c>
      <c r="R393" s="1092">
        <f t="shared" si="40"/>
        <v>86500</v>
      </c>
      <c r="S393" s="1045" t="s">
        <v>854</v>
      </c>
      <c r="T393" s="1046" t="s">
        <v>855</v>
      </c>
      <c r="U393" s="1063" t="s">
        <v>564</v>
      </c>
      <c r="V393" s="1046" t="s">
        <v>622</v>
      </c>
      <c r="W393" s="1105" t="s">
        <v>851</v>
      </c>
      <c r="X393" s="1050" t="s">
        <v>624</v>
      </c>
      <c r="Y393" s="1046" t="s">
        <v>843</v>
      </c>
      <c r="Z393" s="1046" t="s">
        <v>856</v>
      </c>
      <c r="AA393" s="1050" t="s">
        <v>538</v>
      </c>
      <c r="AB393" s="1106"/>
      <c r="AC393" s="1106"/>
      <c r="AD393" s="1106"/>
      <c r="AE393" s="1106"/>
      <c r="AF393" s="1106"/>
      <c r="AG393" s="1106"/>
      <c r="AH393" s="1106"/>
      <c r="AI393" s="1106"/>
      <c r="AJ393" s="1106"/>
      <c r="AK393" s="1106"/>
      <c r="AL393" s="1106"/>
      <c r="AM393" s="1106"/>
      <c r="AN393" s="1106"/>
      <c r="AO393" s="1106"/>
      <c r="AP393" s="1106"/>
      <c r="AQ393" s="1106"/>
      <c r="AR393" s="1106"/>
      <c r="AS393" s="1106"/>
      <c r="AT393" s="1106"/>
      <c r="AU393" s="1106"/>
      <c r="AV393" s="1106"/>
      <c r="AW393" s="1106"/>
      <c r="AX393" s="1106"/>
      <c r="AY393" s="1106"/>
      <c r="AZ393" s="1106"/>
      <c r="BA393" s="1106"/>
      <c r="BB393" s="1106"/>
      <c r="BC393" s="1106"/>
      <c r="BD393" s="1106"/>
      <c r="BE393" s="1106"/>
      <c r="BF393" s="1106"/>
      <c r="BG393" s="1106"/>
      <c r="BH393" s="1106"/>
      <c r="BI393" s="1106"/>
      <c r="BJ393" s="1106"/>
      <c r="BK393" s="1106"/>
      <c r="BL393" s="1106"/>
      <c r="BM393" s="1106"/>
      <c r="BN393" s="1106"/>
      <c r="BO393" s="1106"/>
      <c r="BP393" s="1106"/>
      <c r="BQ393" s="1106"/>
      <c r="BR393" s="1106"/>
      <c r="BS393" s="1106"/>
      <c r="BT393" s="1106"/>
      <c r="BU393" s="1106"/>
      <c r="BV393" s="1106"/>
      <c r="BW393" s="1106"/>
      <c r="BX393" s="1106"/>
      <c r="BY393" s="1106"/>
      <c r="BZ393" s="1106"/>
      <c r="CA393" s="1106"/>
      <c r="CB393" s="1106"/>
      <c r="CC393" s="1106"/>
      <c r="CD393" s="1106"/>
      <c r="CE393" s="1106"/>
      <c r="CF393" s="1106"/>
      <c r="CG393" s="1106"/>
      <c r="CH393" s="1106"/>
      <c r="CI393" s="1106"/>
      <c r="CJ393" s="1106"/>
      <c r="CK393" s="1106"/>
      <c r="CL393" s="1106"/>
      <c r="CM393" s="1106"/>
      <c r="CN393" s="1106"/>
      <c r="CO393" s="1106"/>
      <c r="CP393" s="1106"/>
      <c r="CQ393" s="1106"/>
      <c r="CR393" s="1106"/>
      <c r="CS393" s="1106"/>
      <c r="CT393" s="1106"/>
      <c r="CU393" s="1106"/>
      <c r="CV393" s="1106"/>
      <c r="CW393" s="1106"/>
      <c r="CX393" s="1106"/>
      <c r="CY393" s="1106"/>
      <c r="CZ393" s="1106"/>
      <c r="DA393" s="1106"/>
      <c r="DB393" s="1106"/>
      <c r="DC393" s="1106"/>
      <c r="DD393" s="1106"/>
      <c r="DE393" s="1106"/>
      <c r="DF393" s="1106"/>
      <c r="DG393" s="1106"/>
      <c r="DH393" s="1106"/>
      <c r="DI393" s="1106"/>
      <c r="DJ393" s="1106"/>
      <c r="DK393" s="1106"/>
      <c r="DL393" s="1106"/>
      <c r="DM393" s="1106"/>
      <c r="DN393" s="1106"/>
      <c r="DO393" s="1106"/>
      <c r="DP393" s="1106"/>
      <c r="DQ393" s="1106"/>
      <c r="DR393" s="1106"/>
      <c r="DS393" s="1106"/>
      <c r="DT393" s="1106"/>
      <c r="DU393" s="1106"/>
      <c r="DV393" s="1106"/>
      <c r="DW393" s="1106"/>
      <c r="DX393" s="1106"/>
      <c r="DY393" s="1106"/>
      <c r="DZ393" s="1106"/>
      <c r="EA393" s="1106"/>
      <c r="EB393" s="1106"/>
      <c r="EC393" s="1106"/>
      <c r="ED393" s="1106"/>
      <c r="EE393" s="1106"/>
      <c r="EF393" s="1106"/>
      <c r="EG393" s="1106"/>
      <c r="EH393" s="1106"/>
      <c r="EI393" s="1106"/>
      <c r="EJ393" s="1106"/>
      <c r="EK393" s="1106"/>
      <c r="EL393" s="1106"/>
      <c r="EM393" s="1106"/>
      <c r="EN393" s="1106"/>
      <c r="EO393" s="1106"/>
      <c r="EP393" s="1106"/>
      <c r="EQ393" s="1106"/>
      <c r="ER393" s="1106"/>
      <c r="ES393" s="1106"/>
      <c r="ET393" s="1106"/>
      <c r="EU393" s="1106"/>
      <c r="EV393" s="1106"/>
      <c r="EW393" s="1106"/>
      <c r="EX393" s="1106"/>
      <c r="EY393" s="1106"/>
      <c r="EZ393" s="1106"/>
      <c r="FA393" s="1106"/>
      <c r="FB393" s="1106"/>
      <c r="FC393" s="1106"/>
      <c r="FD393" s="1106"/>
      <c r="FE393" s="1106"/>
      <c r="FF393" s="1106"/>
      <c r="FG393" s="1106"/>
      <c r="FH393" s="1106"/>
      <c r="FI393" s="1106"/>
      <c r="FJ393" s="1106"/>
      <c r="FK393" s="1106"/>
      <c r="FL393" s="1106"/>
      <c r="FM393" s="1106"/>
      <c r="FN393" s="1106"/>
      <c r="FO393" s="1106"/>
      <c r="FP393" s="1106"/>
      <c r="FQ393" s="1106"/>
      <c r="FR393" s="1106"/>
      <c r="FS393" s="1106"/>
      <c r="FT393" s="1106"/>
      <c r="FU393" s="1106"/>
      <c r="FV393" s="1106"/>
      <c r="FW393" s="1106"/>
      <c r="FX393" s="1106"/>
      <c r="FY393" s="1106"/>
      <c r="FZ393" s="1106"/>
      <c r="GA393" s="1106"/>
      <c r="GB393" s="1106"/>
      <c r="GC393" s="1106"/>
      <c r="GD393" s="1106"/>
      <c r="GE393" s="1106"/>
      <c r="GF393" s="1106"/>
      <c r="GG393" s="1106"/>
      <c r="GH393" s="1106"/>
      <c r="GI393" s="1106"/>
      <c r="GJ393" s="1106"/>
      <c r="GK393" s="1106"/>
      <c r="GL393" s="1106"/>
      <c r="GM393" s="1106"/>
      <c r="GN393" s="1106"/>
      <c r="GO393" s="1106"/>
      <c r="GP393" s="1106"/>
      <c r="GQ393" s="1106"/>
      <c r="GR393" s="1106"/>
      <c r="GS393" s="1106"/>
      <c r="GT393" s="1106"/>
      <c r="GU393" s="1106"/>
      <c r="GV393" s="1106"/>
      <c r="GW393" s="1106"/>
      <c r="GX393" s="1106"/>
      <c r="GY393" s="1106"/>
      <c r="GZ393" s="1106"/>
      <c r="HA393" s="1106"/>
      <c r="HB393" s="1106"/>
      <c r="HC393" s="1106"/>
      <c r="HD393" s="1106"/>
      <c r="HE393" s="1106"/>
      <c r="HF393" s="1106"/>
      <c r="HG393" s="1106"/>
      <c r="HH393" s="1106"/>
      <c r="HI393" s="1106"/>
      <c r="HJ393" s="1106"/>
      <c r="HK393" s="1106"/>
      <c r="HL393" s="1106"/>
      <c r="HM393" s="1106"/>
      <c r="HN393" s="1106"/>
      <c r="HO393" s="1106"/>
      <c r="HP393" s="1106"/>
      <c r="HQ393" s="1106"/>
      <c r="HR393" s="1106"/>
      <c r="HS393" s="1106"/>
      <c r="HT393" s="1106"/>
      <c r="HU393" s="1106"/>
      <c r="HV393" s="1106"/>
      <c r="HW393" s="1106"/>
      <c r="HX393" s="1106"/>
      <c r="HY393" s="1106"/>
      <c r="HZ393" s="1106"/>
      <c r="IA393" s="1106"/>
      <c r="IB393" s="1106"/>
      <c r="IC393" s="1106"/>
      <c r="ID393" s="1106"/>
    </row>
    <row r="394" spans="1:238" s="392" customFormat="1" ht="55.2" x14ac:dyDescent="0.25">
      <c r="A394" s="1054"/>
      <c r="B394" s="1084">
        <v>1</v>
      </c>
      <c r="C394" s="1084">
        <v>1</v>
      </c>
      <c r="D394" s="1084">
        <v>7</v>
      </c>
      <c r="E394" s="1085">
        <v>1</v>
      </c>
      <c r="F394" s="1085">
        <v>3</v>
      </c>
      <c r="G394" s="1085">
        <v>3</v>
      </c>
      <c r="H394" s="1086">
        <v>7</v>
      </c>
      <c r="I394" s="1055" t="s">
        <v>853</v>
      </c>
      <c r="J394" s="1075"/>
      <c r="K394" s="1061"/>
      <c r="L394" s="1058">
        <v>1</v>
      </c>
      <c r="M394" s="1098" t="s">
        <v>522</v>
      </c>
      <c r="N394" s="1062">
        <v>49400</v>
      </c>
      <c r="O394" s="1092">
        <f>L394*N394</f>
        <v>49400</v>
      </c>
      <c r="P394" s="1092">
        <v>0</v>
      </c>
      <c r="Q394" s="1092">
        <f t="shared" si="42"/>
        <v>49400</v>
      </c>
      <c r="R394" s="1092">
        <f t="shared" si="40"/>
        <v>49400</v>
      </c>
      <c r="S394" s="1045" t="s">
        <v>854</v>
      </c>
      <c r="T394" s="1046" t="s">
        <v>855</v>
      </c>
      <c r="U394" s="1063" t="s">
        <v>564</v>
      </c>
      <c r="V394" s="1046" t="s">
        <v>622</v>
      </c>
      <c r="W394" s="1105" t="s">
        <v>851</v>
      </c>
      <c r="X394" s="1050" t="s">
        <v>624</v>
      </c>
      <c r="Y394" s="1046" t="s">
        <v>843</v>
      </c>
      <c r="Z394" s="1046" t="s">
        <v>856</v>
      </c>
      <c r="AA394" s="1050" t="s">
        <v>538</v>
      </c>
      <c r="AB394" s="1106"/>
      <c r="AC394" s="1106"/>
      <c r="AD394" s="1106"/>
      <c r="AE394" s="1106"/>
      <c r="AF394" s="1106"/>
      <c r="AG394" s="1106"/>
      <c r="AH394" s="1106"/>
      <c r="AI394" s="1106"/>
      <c r="AJ394" s="1106"/>
      <c r="AK394" s="1106"/>
      <c r="AL394" s="1106"/>
      <c r="AM394" s="1106"/>
      <c r="AN394" s="1106"/>
      <c r="AO394" s="1106"/>
      <c r="AP394" s="1106"/>
      <c r="AQ394" s="1106"/>
      <c r="AR394" s="1106"/>
      <c r="AS394" s="1106"/>
      <c r="AT394" s="1106"/>
      <c r="AU394" s="1106"/>
      <c r="AV394" s="1106"/>
      <c r="AW394" s="1106"/>
      <c r="AX394" s="1106"/>
      <c r="AY394" s="1106"/>
      <c r="AZ394" s="1106"/>
      <c r="BA394" s="1106"/>
      <c r="BB394" s="1106"/>
      <c r="BC394" s="1106"/>
      <c r="BD394" s="1106"/>
      <c r="BE394" s="1106"/>
      <c r="BF394" s="1106"/>
      <c r="BG394" s="1106"/>
      <c r="BH394" s="1106"/>
      <c r="BI394" s="1106"/>
      <c r="BJ394" s="1106"/>
      <c r="BK394" s="1106"/>
      <c r="BL394" s="1106"/>
      <c r="BM394" s="1106"/>
      <c r="BN394" s="1106"/>
      <c r="BO394" s="1106"/>
      <c r="BP394" s="1106"/>
      <c r="BQ394" s="1106"/>
      <c r="BR394" s="1106"/>
      <c r="BS394" s="1106"/>
      <c r="BT394" s="1106"/>
      <c r="BU394" s="1106"/>
      <c r="BV394" s="1106"/>
      <c r="BW394" s="1106"/>
      <c r="BX394" s="1106"/>
      <c r="BY394" s="1106"/>
      <c r="BZ394" s="1106"/>
      <c r="CA394" s="1106"/>
      <c r="CB394" s="1106"/>
      <c r="CC394" s="1106"/>
      <c r="CD394" s="1106"/>
      <c r="CE394" s="1106"/>
      <c r="CF394" s="1106"/>
      <c r="CG394" s="1106"/>
      <c r="CH394" s="1106"/>
      <c r="CI394" s="1106"/>
      <c r="CJ394" s="1106"/>
      <c r="CK394" s="1106"/>
      <c r="CL394" s="1106"/>
      <c r="CM394" s="1106"/>
      <c r="CN394" s="1106"/>
      <c r="CO394" s="1106"/>
      <c r="CP394" s="1106"/>
      <c r="CQ394" s="1106"/>
      <c r="CR394" s="1106"/>
      <c r="CS394" s="1106"/>
      <c r="CT394" s="1106"/>
      <c r="CU394" s="1106"/>
      <c r="CV394" s="1106"/>
      <c r="CW394" s="1106"/>
      <c r="CX394" s="1106"/>
      <c r="CY394" s="1106"/>
      <c r="CZ394" s="1106"/>
      <c r="DA394" s="1106"/>
      <c r="DB394" s="1106"/>
      <c r="DC394" s="1106"/>
      <c r="DD394" s="1106"/>
      <c r="DE394" s="1106"/>
      <c r="DF394" s="1106"/>
      <c r="DG394" s="1106"/>
      <c r="DH394" s="1106"/>
      <c r="DI394" s="1106"/>
      <c r="DJ394" s="1106"/>
      <c r="DK394" s="1106"/>
      <c r="DL394" s="1106"/>
      <c r="DM394" s="1106"/>
      <c r="DN394" s="1106"/>
      <c r="DO394" s="1106"/>
      <c r="DP394" s="1106"/>
      <c r="DQ394" s="1106"/>
      <c r="DR394" s="1106"/>
      <c r="DS394" s="1106"/>
      <c r="DT394" s="1106"/>
      <c r="DU394" s="1106"/>
      <c r="DV394" s="1106"/>
      <c r="DW394" s="1106"/>
      <c r="DX394" s="1106"/>
      <c r="DY394" s="1106"/>
      <c r="DZ394" s="1106"/>
      <c r="EA394" s="1106"/>
      <c r="EB394" s="1106"/>
      <c r="EC394" s="1106"/>
      <c r="ED394" s="1106"/>
      <c r="EE394" s="1106"/>
      <c r="EF394" s="1106"/>
      <c r="EG394" s="1106"/>
      <c r="EH394" s="1106"/>
      <c r="EI394" s="1106"/>
      <c r="EJ394" s="1106"/>
      <c r="EK394" s="1106"/>
      <c r="EL394" s="1106"/>
      <c r="EM394" s="1106"/>
      <c r="EN394" s="1106"/>
      <c r="EO394" s="1106"/>
      <c r="EP394" s="1106"/>
      <c r="EQ394" s="1106"/>
      <c r="ER394" s="1106"/>
      <c r="ES394" s="1106"/>
      <c r="ET394" s="1106"/>
      <c r="EU394" s="1106"/>
      <c r="EV394" s="1106"/>
      <c r="EW394" s="1106"/>
      <c r="EX394" s="1106"/>
      <c r="EY394" s="1106"/>
      <c r="EZ394" s="1106"/>
      <c r="FA394" s="1106"/>
      <c r="FB394" s="1106"/>
      <c r="FC394" s="1106"/>
      <c r="FD394" s="1106"/>
      <c r="FE394" s="1106"/>
      <c r="FF394" s="1106"/>
      <c r="FG394" s="1106"/>
      <c r="FH394" s="1106"/>
      <c r="FI394" s="1106"/>
      <c r="FJ394" s="1106"/>
      <c r="FK394" s="1106"/>
      <c r="FL394" s="1106"/>
      <c r="FM394" s="1106"/>
      <c r="FN394" s="1106"/>
      <c r="FO394" s="1106"/>
      <c r="FP394" s="1106"/>
      <c r="FQ394" s="1106"/>
      <c r="FR394" s="1106"/>
      <c r="FS394" s="1106"/>
      <c r="FT394" s="1106"/>
      <c r="FU394" s="1106"/>
      <c r="FV394" s="1106"/>
      <c r="FW394" s="1106"/>
      <c r="FX394" s="1106"/>
      <c r="FY394" s="1106"/>
      <c r="FZ394" s="1106"/>
      <c r="GA394" s="1106"/>
      <c r="GB394" s="1106"/>
      <c r="GC394" s="1106"/>
      <c r="GD394" s="1106"/>
      <c r="GE394" s="1106"/>
      <c r="GF394" s="1106"/>
      <c r="GG394" s="1106"/>
      <c r="GH394" s="1106"/>
      <c r="GI394" s="1106"/>
      <c r="GJ394" s="1106"/>
      <c r="GK394" s="1106"/>
      <c r="GL394" s="1106"/>
      <c r="GM394" s="1106"/>
      <c r="GN394" s="1106"/>
      <c r="GO394" s="1106"/>
      <c r="GP394" s="1106"/>
      <c r="GQ394" s="1106"/>
      <c r="GR394" s="1106"/>
      <c r="GS394" s="1106"/>
      <c r="GT394" s="1106"/>
      <c r="GU394" s="1106"/>
      <c r="GV394" s="1106"/>
      <c r="GW394" s="1106"/>
      <c r="GX394" s="1106"/>
      <c r="GY394" s="1106"/>
      <c r="GZ394" s="1106"/>
      <c r="HA394" s="1106"/>
      <c r="HB394" s="1106"/>
      <c r="HC394" s="1106"/>
      <c r="HD394" s="1106"/>
      <c r="HE394" s="1106"/>
      <c r="HF394" s="1106"/>
      <c r="HG394" s="1106"/>
      <c r="HH394" s="1106"/>
      <c r="HI394" s="1106"/>
      <c r="HJ394" s="1106"/>
      <c r="HK394" s="1106"/>
      <c r="HL394" s="1106"/>
      <c r="HM394" s="1106"/>
      <c r="HN394" s="1106"/>
      <c r="HO394" s="1106"/>
      <c r="HP394" s="1106"/>
      <c r="HQ394" s="1106"/>
      <c r="HR394" s="1106"/>
      <c r="HS394" s="1106"/>
      <c r="HT394" s="1106"/>
      <c r="HU394" s="1106"/>
      <c r="HV394" s="1106"/>
      <c r="HW394" s="1106"/>
      <c r="HX394" s="1106"/>
      <c r="HY394" s="1106"/>
      <c r="HZ394" s="1106"/>
      <c r="IA394" s="1106"/>
      <c r="IB394" s="1106"/>
      <c r="IC394" s="1106"/>
      <c r="ID394" s="1106"/>
    </row>
    <row r="395" spans="1:238" s="975" customFormat="1" ht="52.8" x14ac:dyDescent="0.25">
      <c r="A395" s="463"/>
      <c r="B395" s="431">
        <f>IFERROR(LOOKUP(2,1/ISNUMBER(SEARCH('[96]Kode Barang'!$I$2:$I$44,I395)),'[96]Kode Barang'!$B$2:$B$44),"")</f>
        <v>1</v>
      </c>
      <c r="C395" s="431">
        <f>IFERROR(LOOKUP(2,1/ISNUMBER(SEARCH('[96]Kode Barang'!$I$2:$I$44,I395)),'[96]Kode Barang'!$C$2:$C$44),"")</f>
        <v>1</v>
      </c>
      <c r="D395" s="431">
        <f>IFERROR(LOOKUP(2,1/ISNUMBER(SEARCH('[96]Kode Barang'!$I$2:$I$44,I395)),'[96]Kode Barang'!$D$2:$D$44),"")</f>
        <v>7</v>
      </c>
      <c r="E395" s="431">
        <f>IFERROR(LOOKUP(2,1/ISNUMBER(SEARCH('[96]Kode Barang'!$I$2:$I$44,I395)),'[96]Kode Barang'!$E$2:$E$44),"")</f>
        <v>1</v>
      </c>
      <c r="F395" s="431">
        <f>IFERROR(LOOKUP(2,1/ISNUMBER(SEARCH('[96]Kode Barang'!$I$2:$I$44,I395)),'[96]Kode Barang'!$F$2:$F$44),"")</f>
        <v>3</v>
      </c>
      <c r="G395" s="431">
        <f>IFERROR(LOOKUP(2,1/ISNUMBER(SEARCH('[96]Kode Barang'!$I$2:$I$44,I395)),'[96]Kode Barang'!$G$2:$G$44),"")</f>
        <v>2</v>
      </c>
      <c r="H395" s="431">
        <f>IFERROR(LOOKUP(2,1/ISNUMBER(SEARCH('[96]Kode Barang'!$I$2:$I$44,I395)),'[96]Kode Barang'!$H$2:$H$44),"")</f>
        <v>4</v>
      </c>
      <c r="I395" s="437" t="s">
        <v>708</v>
      </c>
      <c r="J395" s="545"/>
      <c r="K395" s="483"/>
      <c r="L395" s="982">
        <v>3</v>
      </c>
      <c r="M395" s="433" t="s">
        <v>524</v>
      </c>
      <c r="N395" s="428">
        <v>41300</v>
      </c>
      <c r="O395" s="976">
        <f t="shared" ref="O395:O396" si="43">L395*N395</f>
        <v>123900</v>
      </c>
      <c r="P395" s="434">
        <v>0</v>
      </c>
      <c r="Q395" s="434">
        <f t="shared" ref="Q395:Q396" si="44">O395+P395</f>
        <v>123900</v>
      </c>
      <c r="R395" s="434">
        <f t="shared" ref="R395:R396" si="45">Q395/L395</f>
        <v>41300</v>
      </c>
      <c r="S395" s="437" t="s">
        <v>928</v>
      </c>
      <c r="T395" s="429" t="s">
        <v>675</v>
      </c>
      <c r="U395" s="437" t="s">
        <v>517</v>
      </c>
      <c r="V395" s="438" t="s">
        <v>562</v>
      </c>
      <c r="W395" s="482" t="s">
        <v>927</v>
      </c>
      <c r="X395" s="448" t="s">
        <v>624</v>
      </c>
      <c r="Y395" s="429" t="s">
        <v>929</v>
      </c>
      <c r="Z395" s="429" t="s">
        <v>935</v>
      </c>
      <c r="AA395" s="448" t="s">
        <v>923</v>
      </c>
      <c r="AC395" s="977"/>
    </row>
    <row r="396" spans="1:238" s="975" customFormat="1" ht="52.8" x14ac:dyDescent="0.25">
      <c r="A396" s="463"/>
      <c r="B396" s="431">
        <f>IFERROR(LOOKUP(2,1/ISNUMBER(SEARCH('[96]Kode Barang'!$I$2:$I$44,I396)),'[96]Kode Barang'!$B$2:$B$44),"")</f>
        <v>1</v>
      </c>
      <c r="C396" s="431">
        <f>IFERROR(LOOKUP(2,1/ISNUMBER(SEARCH('[96]Kode Barang'!$I$2:$I$44,I396)),'[96]Kode Barang'!$C$2:$C$44),"")</f>
        <v>1</v>
      </c>
      <c r="D396" s="431">
        <f>IFERROR(LOOKUP(2,1/ISNUMBER(SEARCH('[96]Kode Barang'!$I$2:$I$44,I396)),'[96]Kode Barang'!$D$2:$D$44),"")</f>
        <v>7</v>
      </c>
      <c r="E396" s="431">
        <f>IFERROR(LOOKUP(2,1/ISNUMBER(SEARCH('[96]Kode Barang'!$I$2:$I$44,I396)),'[96]Kode Barang'!$E$2:$E$44),"")</f>
        <v>1</v>
      </c>
      <c r="F396" s="431">
        <f>IFERROR(LOOKUP(2,1/ISNUMBER(SEARCH('[96]Kode Barang'!$I$2:$I$44,I396)),'[96]Kode Barang'!$F$2:$F$44),"")</f>
        <v>3</v>
      </c>
      <c r="G396" s="431">
        <f>IFERROR(LOOKUP(2,1/ISNUMBER(SEARCH('[96]Kode Barang'!$I$2:$I$44,I396)),'[96]Kode Barang'!$G$2:$G$44),"")</f>
        <v>2</v>
      </c>
      <c r="H396" s="431">
        <f>IFERROR(LOOKUP(2,1/ISNUMBER(SEARCH('[96]Kode Barang'!$I$2:$I$44,I396)),'[96]Kode Barang'!$H$2:$H$44),"")</f>
        <v>1</v>
      </c>
      <c r="I396" s="437" t="s">
        <v>598</v>
      </c>
      <c r="J396" s="545"/>
      <c r="K396" s="483"/>
      <c r="L396" s="982">
        <v>2</v>
      </c>
      <c r="M396" s="433" t="s">
        <v>522</v>
      </c>
      <c r="N396" s="428">
        <v>86500</v>
      </c>
      <c r="O396" s="976">
        <f t="shared" si="43"/>
        <v>173000</v>
      </c>
      <c r="P396" s="434">
        <v>0</v>
      </c>
      <c r="Q396" s="434">
        <f t="shared" si="44"/>
        <v>173000</v>
      </c>
      <c r="R396" s="434">
        <f t="shared" si="45"/>
        <v>86500</v>
      </c>
      <c r="S396" s="437" t="s">
        <v>928</v>
      </c>
      <c r="T396" s="429" t="s">
        <v>675</v>
      </c>
      <c r="U396" s="437" t="s">
        <v>517</v>
      </c>
      <c r="V396" s="438" t="s">
        <v>562</v>
      </c>
      <c r="W396" s="482" t="s">
        <v>927</v>
      </c>
      <c r="X396" s="448" t="s">
        <v>624</v>
      </c>
      <c r="Y396" s="429" t="s">
        <v>929</v>
      </c>
      <c r="Z396" s="429" t="s">
        <v>935</v>
      </c>
      <c r="AA396" s="448" t="s">
        <v>923</v>
      </c>
      <c r="AC396" s="977"/>
    </row>
    <row r="397" spans="1:238" s="2" customFormat="1" ht="52.8" x14ac:dyDescent="0.25">
      <c r="A397" s="463"/>
      <c r="B397" s="431">
        <f>IFERROR(LOOKUP(2,1/ISNUMBER(SEARCH('[96]Kode Barang'!$I$2:$I$44,I397)),'[96]Kode Barang'!$B$2:$B$44),"")</f>
        <v>1</v>
      </c>
      <c r="C397" s="431">
        <f>IFERROR(LOOKUP(2,1/ISNUMBER(SEARCH('[96]Kode Barang'!$I$2:$I$44,I397)),'[96]Kode Barang'!$C$2:$C$44),"")</f>
        <v>1</v>
      </c>
      <c r="D397" s="431">
        <f>IFERROR(LOOKUP(2,1/ISNUMBER(SEARCH('[96]Kode Barang'!$I$2:$I$44,I397)),'[96]Kode Barang'!$D$2:$D$44),"")</f>
        <v>7</v>
      </c>
      <c r="E397" s="431">
        <f>IFERROR(LOOKUP(2,1/ISNUMBER(SEARCH('[96]Kode Barang'!$I$2:$I$44,I397)),'[96]Kode Barang'!$E$2:$E$44),"")</f>
        <v>1</v>
      </c>
      <c r="F397" s="431">
        <f>IFERROR(LOOKUP(2,1/ISNUMBER(SEARCH('[96]Kode Barang'!$I$2:$I$44,I397)),'[96]Kode Barang'!$F$2:$F$44),"")</f>
        <v>3</v>
      </c>
      <c r="G397" s="431">
        <f>IFERROR(LOOKUP(2,1/ISNUMBER(SEARCH('[96]Kode Barang'!$I$2:$I$44,I397)),'[96]Kode Barang'!$G$2:$G$44),"")</f>
        <v>2</v>
      </c>
      <c r="H397" s="431">
        <f>IFERROR(LOOKUP(2,1/ISNUMBER(SEARCH('[96]Kode Barang'!$I$2:$I$44,I397)),'[96]Kode Barang'!$H$2:$H$44),"")</f>
        <v>4</v>
      </c>
      <c r="I397" s="437" t="s">
        <v>708</v>
      </c>
      <c r="J397" s="545"/>
      <c r="K397" s="483"/>
      <c r="L397" s="984">
        <v>2</v>
      </c>
      <c r="M397" s="540" t="s">
        <v>524</v>
      </c>
      <c r="N397" s="547">
        <v>41300</v>
      </c>
      <c r="O397" s="426">
        <f>L397*N397</f>
        <v>82600</v>
      </c>
      <c r="P397" s="426"/>
      <c r="Q397" s="426">
        <f>O397+P397</f>
        <v>82600</v>
      </c>
      <c r="R397" s="426">
        <f>Q397/L397</f>
        <v>41300</v>
      </c>
      <c r="S397" s="437" t="s">
        <v>928</v>
      </c>
      <c r="T397" s="429" t="s">
        <v>675</v>
      </c>
      <c r="U397" s="437" t="s">
        <v>517</v>
      </c>
      <c r="V397" s="429" t="s">
        <v>562</v>
      </c>
      <c r="W397" s="482" t="s">
        <v>952</v>
      </c>
      <c r="X397" s="448" t="s">
        <v>624</v>
      </c>
      <c r="Y397" s="429" t="s">
        <v>929</v>
      </c>
      <c r="Z397" s="429" t="s">
        <v>954</v>
      </c>
      <c r="AA397" s="448" t="s">
        <v>923</v>
      </c>
      <c r="AC397" s="973"/>
    </row>
    <row r="398" spans="1:238" s="2" customFormat="1" ht="52.8" x14ac:dyDescent="0.25">
      <c r="A398" s="463"/>
      <c r="B398" s="431">
        <f>IFERROR(LOOKUP(2,1/ISNUMBER(SEARCH('[96]Kode Barang'!$I$2:$I$44,I398)),'[96]Kode Barang'!$B$2:$B$44),"")</f>
        <v>1</v>
      </c>
      <c r="C398" s="431">
        <f>IFERROR(LOOKUP(2,1/ISNUMBER(SEARCH('[96]Kode Barang'!$I$2:$I$44,I398)),'[96]Kode Barang'!$C$2:$C$44),"")</f>
        <v>1</v>
      </c>
      <c r="D398" s="431">
        <f>IFERROR(LOOKUP(2,1/ISNUMBER(SEARCH('[96]Kode Barang'!$I$2:$I$44,I398)),'[96]Kode Barang'!$D$2:$D$44),"")</f>
        <v>7</v>
      </c>
      <c r="E398" s="431">
        <f>IFERROR(LOOKUP(2,1/ISNUMBER(SEARCH('[96]Kode Barang'!$I$2:$I$44,I398)),'[96]Kode Barang'!$E$2:$E$44),"")</f>
        <v>1</v>
      </c>
      <c r="F398" s="431">
        <f>IFERROR(LOOKUP(2,1/ISNUMBER(SEARCH('[96]Kode Barang'!$I$2:$I$44,I398)),'[96]Kode Barang'!$F$2:$F$44),"")</f>
        <v>3</v>
      </c>
      <c r="G398" s="431">
        <f>IFERROR(LOOKUP(2,1/ISNUMBER(SEARCH('[96]Kode Barang'!$I$2:$I$44,I398)),'[96]Kode Barang'!$G$2:$G$44),"")</f>
        <v>2</v>
      </c>
      <c r="H398" s="431">
        <f>IFERROR(LOOKUP(2,1/ISNUMBER(SEARCH('[96]Kode Barang'!$I$2:$I$44,I398)),'[96]Kode Barang'!$H$2:$H$44),"")</f>
        <v>1</v>
      </c>
      <c r="I398" s="437" t="s">
        <v>598</v>
      </c>
      <c r="J398" s="545"/>
      <c r="K398" s="483"/>
      <c r="L398" s="984">
        <v>5</v>
      </c>
      <c r="M398" s="540" t="s">
        <v>522</v>
      </c>
      <c r="N398" s="547">
        <v>86500</v>
      </c>
      <c r="O398" s="426">
        <f>L398*N398</f>
        <v>432500</v>
      </c>
      <c r="P398" s="426"/>
      <c r="Q398" s="426">
        <f>O398+P398</f>
        <v>432500</v>
      </c>
      <c r="R398" s="426">
        <f>Q398/L398</f>
        <v>86500</v>
      </c>
      <c r="S398" s="437" t="s">
        <v>928</v>
      </c>
      <c r="T398" s="429" t="s">
        <v>675</v>
      </c>
      <c r="U398" s="437" t="s">
        <v>517</v>
      </c>
      <c r="V398" s="429" t="s">
        <v>562</v>
      </c>
      <c r="W398" s="482" t="s">
        <v>952</v>
      </c>
      <c r="X398" s="448" t="s">
        <v>624</v>
      </c>
      <c r="Y398" s="429" t="s">
        <v>929</v>
      </c>
      <c r="Z398" s="429" t="s">
        <v>954</v>
      </c>
      <c r="AA398" s="448" t="s">
        <v>923</v>
      </c>
      <c r="AC398" s="973"/>
    </row>
    <row r="399" spans="1:238" s="2" customFormat="1" ht="52.8" x14ac:dyDescent="0.25">
      <c r="A399" s="463"/>
      <c r="B399" s="431">
        <f>IFERROR(LOOKUP(2,1/ISNUMBER(SEARCH('[96]Kode Barang'!$I$2:$I$44,I399)),'[96]Kode Barang'!$B$2:$B$44),"")</f>
        <v>1</v>
      </c>
      <c r="C399" s="431">
        <f>IFERROR(LOOKUP(2,1/ISNUMBER(SEARCH('[96]Kode Barang'!$I$2:$I$44,I399)),'[96]Kode Barang'!$C$2:$C$44),"")</f>
        <v>1</v>
      </c>
      <c r="D399" s="431">
        <f>IFERROR(LOOKUP(2,1/ISNUMBER(SEARCH('[96]Kode Barang'!$I$2:$I$44,I399)),'[96]Kode Barang'!$D$2:$D$44),"")</f>
        <v>7</v>
      </c>
      <c r="E399" s="431">
        <f>IFERROR(LOOKUP(2,1/ISNUMBER(SEARCH('[96]Kode Barang'!$I$2:$I$44,I399)),'[96]Kode Barang'!$E$2:$E$44),"")</f>
        <v>1</v>
      </c>
      <c r="F399" s="431">
        <f>IFERROR(LOOKUP(2,1/ISNUMBER(SEARCH('[96]Kode Barang'!$I$2:$I$44,I399)),'[96]Kode Barang'!$F$2:$F$44),"")</f>
        <v>3</v>
      </c>
      <c r="G399" s="431">
        <f>IFERROR(LOOKUP(2,1/ISNUMBER(SEARCH('[96]Kode Barang'!$I$2:$I$44,I399)),'[96]Kode Barang'!$G$2:$G$44),"")</f>
        <v>2</v>
      </c>
      <c r="H399" s="431">
        <f>IFERROR(LOOKUP(2,1/ISNUMBER(SEARCH('[96]Kode Barang'!$I$2:$I$44,I399)),'[96]Kode Barang'!$H$2:$H$44),"")</f>
        <v>4</v>
      </c>
      <c r="I399" s="437" t="s">
        <v>708</v>
      </c>
      <c r="J399" s="545"/>
      <c r="K399" s="483"/>
      <c r="L399" s="984">
        <v>2</v>
      </c>
      <c r="M399" s="540" t="s">
        <v>524</v>
      </c>
      <c r="N399" s="547">
        <v>41300</v>
      </c>
      <c r="O399" s="426">
        <f>L399*N399</f>
        <v>82600</v>
      </c>
      <c r="P399" s="426"/>
      <c r="Q399" s="426">
        <f>O399+P399</f>
        <v>82600</v>
      </c>
      <c r="R399" s="426">
        <f>Q399/L399</f>
        <v>41300</v>
      </c>
      <c r="S399" s="437" t="s">
        <v>928</v>
      </c>
      <c r="T399" s="429" t="s">
        <v>675</v>
      </c>
      <c r="U399" s="437" t="s">
        <v>517</v>
      </c>
      <c r="V399" s="429" t="s">
        <v>562</v>
      </c>
      <c r="W399" s="482" t="s">
        <v>956</v>
      </c>
      <c r="X399" s="448" t="s">
        <v>624</v>
      </c>
      <c r="Y399" s="429" t="s">
        <v>929</v>
      </c>
      <c r="Z399" s="429" t="s">
        <v>955</v>
      </c>
      <c r="AA399" s="448" t="s">
        <v>923</v>
      </c>
      <c r="AC399" s="973"/>
    </row>
    <row r="400" spans="1:238" s="2" customFormat="1" ht="52.8" x14ac:dyDescent="0.25">
      <c r="A400" s="463"/>
      <c r="B400" s="431">
        <f>IFERROR(LOOKUP(2,1/ISNUMBER(SEARCH('[96]Kode Barang'!$I$2:$I$44,I400)),'[96]Kode Barang'!$B$2:$B$44),"")</f>
        <v>1</v>
      </c>
      <c r="C400" s="431">
        <f>IFERROR(LOOKUP(2,1/ISNUMBER(SEARCH('[96]Kode Barang'!$I$2:$I$44,I400)),'[96]Kode Barang'!$C$2:$C$44),"")</f>
        <v>1</v>
      </c>
      <c r="D400" s="431">
        <f>IFERROR(LOOKUP(2,1/ISNUMBER(SEARCH('[96]Kode Barang'!$I$2:$I$44,I400)),'[96]Kode Barang'!$D$2:$D$44),"")</f>
        <v>7</v>
      </c>
      <c r="E400" s="431">
        <f>IFERROR(LOOKUP(2,1/ISNUMBER(SEARCH('[96]Kode Barang'!$I$2:$I$44,I400)),'[96]Kode Barang'!$E$2:$E$44),"")</f>
        <v>1</v>
      </c>
      <c r="F400" s="431">
        <f>IFERROR(LOOKUP(2,1/ISNUMBER(SEARCH('[96]Kode Barang'!$I$2:$I$44,I400)),'[96]Kode Barang'!$F$2:$F$44),"")</f>
        <v>3</v>
      </c>
      <c r="G400" s="431">
        <f>IFERROR(LOOKUP(2,1/ISNUMBER(SEARCH('[96]Kode Barang'!$I$2:$I$44,I400)),'[96]Kode Barang'!$G$2:$G$44),"")</f>
        <v>2</v>
      </c>
      <c r="H400" s="431">
        <f>IFERROR(LOOKUP(2,1/ISNUMBER(SEARCH('[96]Kode Barang'!$I$2:$I$44,I400)),'[96]Kode Barang'!$H$2:$H$44),"")</f>
        <v>1</v>
      </c>
      <c r="I400" s="437" t="s">
        <v>598</v>
      </c>
      <c r="J400" s="545"/>
      <c r="K400" s="483"/>
      <c r="L400" s="984">
        <v>4</v>
      </c>
      <c r="M400" s="540" t="s">
        <v>522</v>
      </c>
      <c r="N400" s="547">
        <v>86500</v>
      </c>
      <c r="O400" s="426">
        <f>L400*N400</f>
        <v>346000</v>
      </c>
      <c r="P400" s="426"/>
      <c r="Q400" s="426">
        <f>O400+P400</f>
        <v>346000</v>
      </c>
      <c r="R400" s="426">
        <f>Q400/L400</f>
        <v>86500</v>
      </c>
      <c r="S400" s="437" t="s">
        <v>928</v>
      </c>
      <c r="T400" s="429" t="s">
        <v>675</v>
      </c>
      <c r="U400" s="437" t="s">
        <v>517</v>
      </c>
      <c r="V400" s="429" t="s">
        <v>562</v>
      </c>
      <c r="W400" s="645" t="s">
        <v>956</v>
      </c>
      <c r="X400" s="448" t="s">
        <v>624</v>
      </c>
      <c r="Y400" s="429" t="s">
        <v>929</v>
      </c>
      <c r="Z400" s="429" t="s">
        <v>955</v>
      </c>
      <c r="AA400" s="448" t="s">
        <v>923</v>
      </c>
      <c r="AC400" s="973"/>
    </row>
    <row r="401" spans="1:29" s="975" customFormat="1" ht="66" x14ac:dyDescent="0.25">
      <c r="A401" s="463"/>
      <c r="B401" s="431">
        <f>IFERROR(LOOKUP(2,1/ISNUMBER(SEARCH('[96]Kode Barang'!$I$2:$I$44,I401)),'[96]Kode Barang'!$B$2:$B$44),"")</f>
        <v>1</v>
      </c>
      <c r="C401" s="431">
        <f>IFERROR(LOOKUP(2,1/ISNUMBER(SEARCH('[96]Kode Barang'!$I$2:$I$44,I401)),'[96]Kode Barang'!$C$2:$C$44),"")</f>
        <v>1</v>
      </c>
      <c r="D401" s="431">
        <f>IFERROR(LOOKUP(2,1/ISNUMBER(SEARCH('[96]Kode Barang'!$I$2:$I$44,I401)),'[96]Kode Barang'!$D$2:$D$44),"")</f>
        <v>7</v>
      </c>
      <c r="E401" s="431">
        <f>IFERROR(LOOKUP(2,1/ISNUMBER(SEARCH('[96]Kode Barang'!$I$2:$I$44,I401)),'[96]Kode Barang'!$E$2:$E$44),"")</f>
        <v>1</v>
      </c>
      <c r="F401" s="431">
        <f>IFERROR(LOOKUP(2,1/ISNUMBER(SEARCH('[96]Kode Barang'!$I$2:$I$44,I401)),'[96]Kode Barang'!$F$2:$F$44),"")</f>
        <v>3</v>
      </c>
      <c r="G401" s="431">
        <f>IFERROR(LOOKUP(2,1/ISNUMBER(SEARCH('[96]Kode Barang'!$I$2:$I$44,I401)),'[96]Kode Barang'!$G$2:$G$44),"")</f>
        <v>2</v>
      </c>
      <c r="H401" s="431">
        <f>IFERROR(LOOKUP(2,1/ISNUMBER(SEARCH('[96]Kode Barang'!$I$2:$I$44,I401)),'[96]Kode Barang'!$H$2:$H$44),"")</f>
        <v>1</v>
      </c>
      <c r="I401" s="437" t="s">
        <v>598</v>
      </c>
      <c r="J401" s="545"/>
      <c r="K401" s="483"/>
      <c r="L401" s="982">
        <v>3</v>
      </c>
      <c r="M401" s="433" t="s">
        <v>522</v>
      </c>
      <c r="N401" s="428">
        <v>86500</v>
      </c>
      <c r="O401" s="976">
        <f t="shared" ref="O401:O414" si="46">L401*N401</f>
        <v>259500</v>
      </c>
      <c r="P401" s="434">
        <v>0</v>
      </c>
      <c r="Q401" s="434">
        <f t="shared" ref="Q401:Q409" si="47">O401+P401</f>
        <v>259500</v>
      </c>
      <c r="R401" s="434">
        <f t="shared" ref="R401:R429" si="48">Q401/L401</f>
        <v>86500</v>
      </c>
      <c r="S401" s="437" t="s">
        <v>963</v>
      </c>
      <c r="T401" s="429" t="s">
        <v>960</v>
      </c>
      <c r="U401" s="437" t="s">
        <v>517</v>
      </c>
      <c r="V401" s="438" t="s">
        <v>562</v>
      </c>
      <c r="W401" s="482" t="s">
        <v>964</v>
      </c>
      <c r="X401" s="448" t="s">
        <v>624</v>
      </c>
      <c r="Y401" s="429" t="s">
        <v>929</v>
      </c>
      <c r="Z401" s="429" t="s">
        <v>965</v>
      </c>
      <c r="AA401" s="448" t="s">
        <v>923</v>
      </c>
      <c r="AC401" s="977"/>
    </row>
    <row r="402" spans="1:29" s="975" customFormat="1" ht="66" x14ac:dyDescent="0.25">
      <c r="A402" s="463"/>
      <c r="B402" s="431">
        <f>IFERROR(LOOKUP(2,1/ISNUMBER(SEARCH('[96]Kode Barang'!$I$2:$I$44,I402)),'[96]Kode Barang'!$B$2:$B$44),"")</f>
        <v>1</v>
      </c>
      <c r="C402" s="431">
        <f>IFERROR(LOOKUP(2,1/ISNUMBER(SEARCH('[96]Kode Barang'!$I$2:$I$44,I402)),'[96]Kode Barang'!$C$2:$C$44),"")</f>
        <v>1</v>
      </c>
      <c r="D402" s="431">
        <f>IFERROR(LOOKUP(2,1/ISNUMBER(SEARCH('[96]Kode Barang'!$I$2:$I$44,I402)),'[96]Kode Barang'!$D$2:$D$44),"")</f>
        <v>7</v>
      </c>
      <c r="E402" s="431">
        <f>IFERROR(LOOKUP(2,1/ISNUMBER(SEARCH('[96]Kode Barang'!$I$2:$I$44,I402)),'[96]Kode Barang'!$E$2:$E$44),"")</f>
        <v>1</v>
      </c>
      <c r="F402" s="431">
        <f>IFERROR(LOOKUP(2,1/ISNUMBER(SEARCH('[96]Kode Barang'!$I$2:$I$44,I402)),'[96]Kode Barang'!$F$2:$F$44),"")</f>
        <v>3</v>
      </c>
      <c r="G402" s="431">
        <f>IFERROR(LOOKUP(2,1/ISNUMBER(SEARCH('[96]Kode Barang'!$I$2:$I$44,I402)),'[96]Kode Barang'!$G$2:$G$44),"")</f>
        <v>2</v>
      </c>
      <c r="H402" s="431">
        <f>IFERROR(LOOKUP(2,1/ISNUMBER(SEARCH('[96]Kode Barang'!$I$2:$I$44,I402)),'[96]Kode Barang'!$H$2:$H$44),"")</f>
        <v>1</v>
      </c>
      <c r="I402" s="437" t="s">
        <v>598</v>
      </c>
      <c r="J402" s="545"/>
      <c r="K402" s="483"/>
      <c r="L402" s="982">
        <v>5</v>
      </c>
      <c r="M402" s="433" t="s">
        <v>522</v>
      </c>
      <c r="N402" s="428">
        <v>86500</v>
      </c>
      <c r="O402" s="976">
        <f t="shared" si="46"/>
        <v>432500</v>
      </c>
      <c r="P402" s="434">
        <v>0</v>
      </c>
      <c r="Q402" s="434">
        <f t="shared" si="47"/>
        <v>432500</v>
      </c>
      <c r="R402" s="434">
        <f t="shared" si="48"/>
        <v>86500</v>
      </c>
      <c r="S402" s="985" t="s">
        <v>974</v>
      </c>
      <c r="T402" s="429" t="s">
        <v>973</v>
      </c>
      <c r="U402" s="437" t="s">
        <v>517</v>
      </c>
      <c r="V402" s="438" t="s">
        <v>562</v>
      </c>
      <c r="W402" s="482" t="s">
        <v>976</v>
      </c>
      <c r="X402" s="448" t="s">
        <v>624</v>
      </c>
      <c r="Y402" s="429" t="s">
        <v>929</v>
      </c>
      <c r="Z402" s="429" t="s">
        <v>975</v>
      </c>
      <c r="AA402" s="448" t="s">
        <v>923</v>
      </c>
      <c r="AC402" s="977"/>
    </row>
    <row r="403" spans="1:29" s="975" customFormat="1" ht="66" x14ac:dyDescent="0.25">
      <c r="A403" s="463"/>
      <c r="B403" s="431">
        <f>IFERROR(LOOKUP(2,1/ISNUMBER(SEARCH('[96]Kode Barang'!$I$2:$I$44,I403)),'[96]Kode Barang'!$B$2:$B$44),"")</f>
        <v>1</v>
      </c>
      <c r="C403" s="431">
        <f>IFERROR(LOOKUP(2,1/ISNUMBER(SEARCH('[96]Kode Barang'!$I$2:$I$44,I403)),'[96]Kode Barang'!$C$2:$C$44),"")</f>
        <v>1</v>
      </c>
      <c r="D403" s="431">
        <f>IFERROR(LOOKUP(2,1/ISNUMBER(SEARCH('[96]Kode Barang'!$I$2:$I$44,I403)),'[96]Kode Barang'!$D$2:$D$44),"")</f>
        <v>7</v>
      </c>
      <c r="E403" s="431">
        <f>IFERROR(LOOKUP(2,1/ISNUMBER(SEARCH('[96]Kode Barang'!$I$2:$I$44,I403)),'[96]Kode Barang'!$E$2:$E$44),"")</f>
        <v>1</v>
      </c>
      <c r="F403" s="431">
        <f>IFERROR(LOOKUP(2,1/ISNUMBER(SEARCH('[96]Kode Barang'!$I$2:$I$44,I403)),'[96]Kode Barang'!$F$2:$F$44),"")</f>
        <v>3</v>
      </c>
      <c r="G403" s="431">
        <f>IFERROR(LOOKUP(2,1/ISNUMBER(SEARCH('[96]Kode Barang'!$I$2:$I$44,I403)),'[96]Kode Barang'!$G$2:$G$44),"")</f>
        <v>2</v>
      </c>
      <c r="H403" s="431">
        <f>IFERROR(LOOKUP(2,1/ISNUMBER(SEARCH('[96]Kode Barang'!$I$2:$I$44,I403)),'[96]Kode Barang'!$H$2:$H$44),"")</f>
        <v>1</v>
      </c>
      <c r="I403" s="437" t="s">
        <v>598</v>
      </c>
      <c r="J403" s="545"/>
      <c r="K403" s="483"/>
      <c r="L403" s="982">
        <v>4</v>
      </c>
      <c r="M403" s="433" t="s">
        <v>522</v>
      </c>
      <c r="N403" s="428">
        <v>86500</v>
      </c>
      <c r="O403" s="976">
        <f t="shared" si="46"/>
        <v>346000</v>
      </c>
      <c r="P403" s="434">
        <v>0</v>
      </c>
      <c r="Q403" s="434">
        <f t="shared" si="47"/>
        <v>346000</v>
      </c>
      <c r="R403" s="434">
        <f t="shared" si="48"/>
        <v>86500</v>
      </c>
      <c r="S403" s="985" t="s">
        <v>994</v>
      </c>
      <c r="T403" s="429" t="s">
        <v>995</v>
      </c>
      <c r="U403" s="437" t="s">
        <v>517</v>
      </c>
      <c r="V403" s="438" t="s">
        <v>562</v>
      </c>
      <c r="W403" s="482" t="s">
        <v>998</v>
      </c>
      <c r="X403" s="448" t="s">
        <v>624</v>
      </c>
      <c r="Y403" s="429" t="s">
        <v>929</v>
      </c>
      <c r="Z403" s="429" t="s">
        <v>999</v>
      </c>
      <c r="AA403" s="448" t="s">
        <v>983</v>
      </c>
      <c r="AC403" s="977"/>
    </row>
    <row r="404" spans="1:29" s="975" customFormat="1" ht="66" x14ac:dyDescent="0.25">
      <c r="A404" s="463"/>
      <c r="B404" s="431">
        <f>IFERROR(LOOKUP(2,1/ISNUMBER(SEARCH('[96]Kode Barang'!$I$2:$I$44,I404)),'[96]Kode Barang'!$B$2:$B$44),"")</f>
        <v>1</v>
      </c>
      <c r="C404" s="431">
        <f>IFERROR(LOOKUP(2,1/ISNUMBER(SEARCH('[96]Kode Barang'!$I$2:$I$44,I404)),'[96]Kode Barang'!$C$2:$C$44),"")</f>
        <v>1</v>
      </c>
      <c r="D404" s="431">
        <f>IFERROR(LOOKUP(2,1/ISNUMBER(SEARCH('[96]Kode Barang'!$I$2:$I$44,I404)),'[96]Kode Barang'!$D$2:$D$44),"")</f>
        <v>7</v>
      </c>
      <c r="E404" s="431">
        <f>IFERROR(LOOKUP(2,1/ISNUMBER(SEARCH('[96]Kode Barang'!$I$2:$I$44,I404)),'[96]Kode Barang'!$E$2:$E$44),"")</f>
        <v>1</v>
      </c>
      <c r="F404" s="431">
        <f>IFERROR(LOOKUP(2,1/ISNUMBER(SEARCH('[96]Kode Barang'!$I$2:$I$44,I404)),'[96]Kode Barang'!$F$2:$F$44),"")</f>
        <v>3</v>
      </c>
      <c r="G404" s="431">
        <f>IFERROR(LOOKUP(2,1/ISNUMBER(SEARCH('[96]Kode Barang'!$I$2:$I$44,I404)),'[96]Kode Barang'!$G$2:$G$44),"")</f>
        <v>2</v>
      </c>
      <c r="H404" s="431">
        <f>IFERROR(LOOKUP(2,1/ISNUMBER(SEARCH('[96]Kode Barang'!$I$2:$I$44,I404)),'[96]Kode Barang'!$H$2:$H$44),"")</f>
        <v>1</v>
      </c>
      <c r="I404" s="437" t="s">
        <v>598</v>
      </c>
      <c r="J404" s="545"/>
      <c r="K404" s="483"/>
      <c r="L404" s="982">
        <v>5</v>
      </c>
      <c r="M404" s="433" t="s">
        <v>522</v>
      </c>
      <c r="N404" s="428">
        <v>86500</v>
      </c>
      <c r="O404" s="976">
        <f t="shared" si="46"/>
        <v>432500</v>
      </c>
      <c r="P404" s="434">
        <v>0</v>
      </c>
      <c r="Q404" s="434">
        <f t="shared" si="47"/>
        <v>432500</v>
      </c>
      <c r="R404" s="434">
        <f t="shared" si="48"/>
        <v>86500</v>
      </c>
      <c r="S404" s="985" t="s">
        <v>974</v>
      </c>
      <c r="T404" s="429" t="s">
        <v>973</v>
      </c>
      <c r="U404" s="437" t="s">
        <v>517</v>
      </c>
      <c r="V404" s="438" t="s">
        <v>562</v>
      </c>
      <c r="W404" s="482" t="s">
        <v>989</v>
      </c>
      <c r="X404" s="448" t="s">
        <v>624</v>
      </c>
      <c r="Y404" s="429" t="s">
        <v>929</v>
      </c>
      <c r="Z404" s="429" t="s">
        <v>1002</v>
      </c>
      <c r="AA404" s="448" t="s">
        <v>983</v>
      </c>
      <c r="AC404" s="977"/>
    </row>
    <row r="405" spans="1:29" s="975" customFormat="1" ht="66" x14ac:dyDescent="0.25">
      <c r="A405" s="463"/>
      <c r="B405" s="431">
        <f>IFERROR(LOOKUP(2,1/ISNUMBER(SEARCH('[96]Kode Barang'!$I$2:$I$44,I405)),'[96]Kode Barang'!$B$2:$B$44),"")</f>
        <v>1</v>
      </c>
      <c r="C405" s="431">
        <f>IFERROR(LOOKUP(2,1/ISNUMBER(SEARCH('[96]Kode Barang'!$I$2:$I$44,I405)),'[96]Kode Barang'!$C$2:$C$44),"")</f>
        <v>1</v>
      </c>
      <c r="D405" s="431">
        <f>IFERROR(LOOKUP(2,1/ISNUMBER(SEARCH('[96]Kode Barang'!$I$2:$I$44,I405)),'[96]Kode Barang'!$D$2:$D$44),"")</f>
        <v>7</v>
      </c>
      <c r="E405" s="431">
        <f>IFERROR(LOOKUP(2,1/ISNUMBER(SEARCH('[96]Kode Barang'!$I$2:$I$44,I405)),'[96]Kode Barang'!$E$2:$E$44),"")</f>
        <v>1</v>
      </c>
      <c r="F405" s="431">
        <f>IFERROR(LOOKUP(2,1/ISNUMBER(SEARCH('[96]Kode Barang'!$I$2:$I$44,I405)),'[96]Kode Barang'!$F$2:$F$44),"")</f>
        <v>3</v>
      </c>
      <c r="G405" s="431">
        <f>IFERROR(LOOKUP(2,1/ISNUMBER(SEARCH('[96]Kode Barang'!$I$2:$I$44,I405)),'[96]Kode Barang'!$G$2:$G$44),"")</f>
        <v>2</v>
      </c>
      <c r="H405" s="431">
        <f>IFERROR(LOOKUP(2,1/ISNUMBER(SEARCH('[96]Kode Barang'!$I$2:$I$44,I405)),'[96]Kode Barang'!$H$2:$H$44),"")</f>
        <v>1</v>
      </c>
      <c r="I405" s="437" t="s">
        <v>598</v>
      </c>
      <c r="J405" s="545"/>
      <c r="K405" s="483"/>
      <c r="L405" s="982">
        <v>3</v>
      </c>
      <c r="M405" s="433" t="s">
        <v>522</v>
      </c>
      <c r="N405" s="428">
        <v>86500</v>
      </c>
      <c r="O405" s="976">
        <f t="shared" si="46"/>
        <v>259500</v>
      </c>
      <c r="P405" s="434">
        <v>0</v>
      </c>
      <c r="Q405" s="434">
        <f t="shared" si="47"/>
        <v>259500</v>
      </c>
      <c r="R405" s="434">
        <f t="shared" si="48"/>
        <v>86500</v>
      </c>
      <c r="S405" s="985" t="s">
        <v>974</v>
      </c>
      <c r="T405" s="429" t="s">
        <v>973</v>
      </c>
      <c r="U405" s="985" t="s">
        <v>854</v>
      </c>
      <c r="V405" s="438" t="s">
        <v>562</v>
      </c>
      <c r="W405" s="482" t="s">
        <v>1006</v>
      </c>
      <c r="X405" s="448" t="s">
        <v>624</v>
      </c>
      <c r="Y405" s="429" t="s">
        <v>929</v>
      </c>
      <c r="Z405" s="429" t="s">
        <v>1009</v>
      </c>
      <c r="AA405" s="448" t="s">
        <v>983</v>
      </c>
      <c r="AC405" s="977"/>
    </row>
    <row r="406" spans="1:29" s="975" customFormat="1" ht="66" x14ac:dyDescent="0.25">
      <c r="A406" s="463"/>
      <c r="B406" s="431">
        <f>IFERROR(LOOKUP(2,1/ISNUMBER(SEARCH('[96]Kode Barang'!$I$2:$I$44,I406)),'[96]Kode Barang'!$B$2:$B$44),"")</f>
        <v>1</v>
      </c>
      <c r="C406" s="431">
        <f>IFERROR(LOOKUP(2,1/ISNUMBER(SEARCH('[96]Kode Barang'!$I$2:$I$44,I406)),'[96]Kode Barang'!$C$2:$C$44),"")</f>
        <v>1</v>
      </c>
      <c r="D406" s="431">
        <f>IFERROR(LOOKUP(2,1/ISNUMBER(SEARCH('[96]Kode Barang'!$I$2:$I$44,I406)),'[96]Kode Barang'!$D$2:$D$44),"")</f>
        <v>7</v>
      </c>
      <c r="E406" s="431">
        <f>IFERROR(LOOKUP(2,1/ISNUMBER(SEARCH('[96]Kode Barang'!$I$2:$I$44,I406)),'[96]Kode Barang'!$E$2:$E$44),"")</f>
        <v>1</v>
      </c>
      <c r="F406" s="431">
        <f>IFERROR(LOOKUP(2,1/ISNUMBER(SEARCH('[96]Kode Barang'!$I$2:$I$44,I406)),'[96]Kode Barang'!$F$2:$F$44),"")</f>
        <v>3</v>
      </c>
      <c r="G406" s="431">
        <f>IFERROR(LOOKUP(2,1/ISNUMBER(SEARCH('[96]Kode Barang'!$I$2:$I$44,I406)),'[96]Kode Barang'!$G$2:$G$44),"")</f>
        <v>2</v>
      </c>
      <c r="H406" s="431">
        <f>IFERROR(LOOKUP(2,1/ISNUMBER(SEARCH('[96]Kode Barang'!$I$2:$I$44,I406)),'[96]Kode Barang'!$H$2:$H$44),"")</f>
        <v>2</v>
      </c>
      <c r="I406" s="437" t="s">
        <v>1008</v>
      </c>
      <c r="J406" s="545"/>
      <c r="K406" s="483"/>
      <c r="L406" s="982">
        <v>3</v>
      </c>
      <c r="M406" s="433" t="s">
        <v>522</v>
      </c>
      <c r="N406" s="428">
        <v>49400</v>
      </c>
      <c r="O406" s="976">
        <f t="shared" si="46"/>
        <v>148200</v>
      </c>
      <c r="P406" s="434">
        <v>0</v>
      </c>
      <c r="Q406" s="434">
        <f t="shared" si="47"/>
        <v>148200</v>
      </c>
      <c r="R406" s="434">
        <f t="shared" si="48"/>
        <v>49400</v>
      </c>
      <c r="S406" s="985" t="s">
        <v>974</v>
      </c>
      <c r="T406" s="429" t="s">
        <v>973</v>
      </c>
      <c r="U406" s="985" t="s">
        <v>854</v>
      </c>
      <c r="V406" s="438" t="s">
        <v>562</v>
      </c>
      <c r="W406" s="482" t="s">
        <v>1006</v>
      </c>
      <c r="X406" s="448" t="s">
        <v>624</v>
      </c>
      <c r="Y406" s="429" t="s">
        <v>929</v>
      </c>
      <c r="Z406" s="429" t="s">
        <v>1009</v>
      </c>
      <c r="AA406" s="448" t="s">
        <v>983</v>
      </c>
      <c r="AC406" s="977"/>
    </row>
    <row r="407" spans="1:29" s="975" customFormat="1" ht="39.6" x14ac:dyDescent="0.25">
      <c r="A407" s="463"/>
      <c r="B407" s="431">
        <f>IFERROR(LOOKUP(2,1/ISNUMBER(SEARCH('[96]Kode Barang'!$I$2:$I$44,I407)),'[96]Kode Barang'!$B$2:$B$44),"")</f>
        <v>1</v>
      </c>
      <c r="C407" s="431">
        <f>IFERROR(LOOKUP(2,1/ISNUMBER(SEARCH('[96]Kode Barang'!$I$2:$I$44,I407)),'[96]Kode Barang'!$C$2:$C$44),"")</f>
        <v>1</v>
      </c>
      <c r="D407" s="431">
        <f>IFERROR(LOOKUP(2,1/ISNUMBER(SEARCH('[96]Kode Barang'!$I$2:$I$44,I407)),'[96]Kode Barang'!$D$2:$D$44),"")</f>
        <v>7</v>
      </c>
      <c r="E407" s="431">
        <f>IFERROR(LOOKUP(2,1/ISNUMBER(SEARCH('[96]Kode Barang'!$I$2:$I$44,I407)),'[96]Kode Barang'!$E$2:$E$44),"")</f>
        <v>1</v>
      </c>
      <c r="F407" s="431">
        <f>IFERROR(LOOKUP(2,1/ISNUMBER(SEARCH('[96]Kode Barang'!$I$2:$I$44,I407)),'[96]Kode Barang'!$F$2:$F$44),"")</f>
        <v>3</v>
      </c>
      <c r="G407" s="431">
        <f>IFERROR(LOOKUP(2,1/ISNUMBER(SEARCH('[96]Kode Barang'!$I$2:$I$44,I407)),'[96]Kode Barang'!$G$2:$G$44),"")</f>
        <v>2</v>
      </c>
      <c r="H407" s="431">
        <f>IFERROR(LOOKUP(2,1/ISNUMBER(SEARCH('[96]Kode Barang'!$I$2:$I$44,I407)),'[96]Kode Barang'!$H$2:$H$44),"")</f>
        <v>1</v>
      </c>
      <c r="I407" s="437" t="s">
        <v>598</v>
      </c>
      <c r="J407" s="545"/>
      <c r="K407" s="483"/>
      <c r="L407" s="982">
        <v>5</v>
      </c>
      <c r="M407" s="433" t="s">
        <v>522</v>
      </c>
      <c r="N407" s="428">
        <v>86500</v>
      </c>
      <c r="O407" s="976">
        <f t="shared" si="46"/>
        <v>432500</v>
      </c>
      <c r="P407" s="434">
        <v>0</v>
      </c>
      <c r="Q407" s="434">
        <f t="shared" si="47"/>
        <v>432500</v>
      </c>
      <c r="R407" s="434">
        <f t="shared" si="48"/>
        <v>86500</v>
      </c>
      <c r="S407" s="985" t="s">
        <v>591</v>
      </c>
      <c r="T407" s="429" t="s">
        <v>804</v>
      </c>
      <c r="U407" s="985" t="s">
        <v>854</v>
      </c>
      <c r="V407" s="438" t="s">
        <v>562</v>
      </c>
      <c r="W407" s="482" t="s">
        <v>1015</v>
      </c>
      <c r="X407" s="448" t="s">
        <v>624</v>
      </c>
      <c r="Y407" s="429" t="s">
        <v>1016</v>
      </c>
      <c r="Z407" s="429" t="s">
        <v>1017</v>
      </c>
      <c r="AA407" s="448" t="s">
        <v>535</v>
      </c>
      <c r="AC407" s="977"/>
    </row>
    <row r="408" spans="1:29" s="975" customFormat="1" ht="79.2" x14ac:dyDescent="0.25">
      <c r="A408" s="463"/>
      <c r="B408" s="431">
        <f>IFERROR(LOOKUP(2,1/ISNUMBER(SEARCH('[96]Kode Barang'!$I$2:$I$44,I408)),'[96]Kode Barang'!$B$2:$B$44),"")</f>
        <v>1</v>
      </c>
      <c r="C408" s="431">
        <f>IFERROR(LOOKUP(2,1/ISNUMBER(SEARCH('[96]Kode Barang'!$I$2:$I$44,I408)),'[96]Kode Barang'!$C$2:$C$44),"")</f>
        <v>1</v>
      </c>
      <c r="D408" s="431">
        <f>IFERROR(LOOKUP(2,1/ISNUMBER(SEARCH('[96]Kode Barang'!$I$2:$I$44,I408)),'[96]Kode Barang'!$D$2:$D$44),"")</f>
        <v>7</v>
      </c>
      <c r="E408" s="431">
        <f>IFERROR(LOOKUP(2,1/ISNUMBER(SEARCH('[96]Kode Barang'!$I$2:$I$44,I408)),'[96]Kode Barang'!$E$2:$E$44),"")</f>
        <v>1</v>
      </c>
      <c r="F408" s="431">
        <f>IFERROR(LOOKUP(2,1/ISNUMBER(SEARCH('[96]Kode Barang'!$I$2:$I$44,I408)),'[96]Kode Barang'!$F$2:$F$44),"")</f>
        <v>3</v>
      </c>
      <c r="G408" s="431">
        <f>IFERROR(LOOKUP(2,1/ISNUMBER(SEARCH('[96]Kode Barang'!$I$2:$I$44,I408)),'[96]Kode Barang'!$G$2:$G$44),"")</f>
        <v>2</v>
      </c>
      <c r="H408" s="431">
        <f>IFERROR(LOOKUP(2,1/ISNUMBER(SEARCH('[96]Kode Barang'!$I$2:$I$44,I408)),'[96]Kode Barang'!$H$2:$H$44),"")</f>
        <v>1</v>
      </c>
      <c r="I408" s="437" t="s">
        <v>598</v>
      </c>
      <c r="J408" s="545"/>
      <c r="K408" s="483"/>
      <c r="L408" s="982">
        <v>6</v>
      </c>
      <c r="M408" s="433" t="s">
        <v>522</v>
      </c>
      <c r="N408" s="428">
        <v>86500</v>
      </c>
      <c r="O408" s="976">
        <f t="shared" si="46"/>
        <v>519000</v>
      </c>
      <c r="P408" s="434">
        <v>0</v>
      </c>
      <c r="Q408" s="434">
        <f t="shared" si="47"/>
        <v>519000</v>
      </c>
      <c r="R408" s="434">
        <f t="shared" si="48"/>
        <v>86500</v>
      </c>
      <c r="S408" s="985" t="s">
        <v>542</v>
      </c>
      <c r="T408" s="429" t="s">
        <v>1019</v>
      </c>
      <c r="U408" s="985" t="s">
        <v>854</v>
      </c>
      <c r="V408" s="438" t="s">
        <v>562</v>
      </c>
      <c r="W408" s="482" t="s">
        <v>1020</v>
      </c>
      <c r="X408" s="448" t="s">
        <v>624</v>
      </c>
      <c r="Y408" s="429" t="s">
        <v>594</v>
      </c>
      <c r="Z408" s="429" t="s">
        <v>1021</v>
      </c>
      <c r="AA408" s="448" t="s">
        <v>541</v>
      </c>
      <c r="AC408" s="977"/>
    </row>
    <row r="409" spans="1:29" s="975" customFormat="1" ht="66" x14ac:dyDescent="0.25">
      <c r="A409" s="463"/>
      <c r="B409" s="431">
        <f>IFERROR(LOOKUP(2,1/ISNUMBER(SEARCH('[96]Kode Barang'!$I$2:$I$44,I409)),'[96]Kode Barang'!$B$2:$B$44),"")</f>
        <v>1</v>
      </c>
      <c r="C409" s="431">
        <f>IFERROR(LOOKUP(2,1/ISNUMBER(SEARCH('[96]Kode Barang'!$I$2:$I$44,I409)),'[96]Kode Barang'!$C$2:$C$44),"")</f>
        <v>1</v>
      </c>
      <c r="D409" s="431">
        <f>IFERROR(LOOKUP(2,1/ISNUMBER(SEARCH('[96]Kode Barang'!$I$2:$I$44,I409)),'[96]Kode Barang'!$D$2:$D$44),"")</f>
        <v>7</v>
      </c>
      <c r="E409" s="431">
        <f>IFERROR(LOOKUP(2,1/ISNUMBER(SEARCH('[96]Kode Barang'!$I$2:$I$44,I409)),'[96]Kode Barang'!$E$2:$E$44),"")</f>
        <v>1</v>
      </c>
      <c r="F409" s="431">
        <f>IFERROR(LOOKUP(2,1/ISNUMBER(SEARCH('[96]Kode Barang'!$I$2:$I$44,I409)),'[96]Kode Barang'!$F$2:$F$44),"")</f>
        <v>3</v>
      </c>
      <c r="G409" s="431">
        <f>IFERROR(LOOKUP(2,1/ISNUMBER(SEARCH('[96]Kode Barang'!$I$2:$I$44,I409)),'[96]Kode Barang'!$G$2:$G$44),"")</f>
        <v>2</v>
      </c>
      <c r="H409" s="431">
        <f>IFERROR(LOOKUP(2,1/ISNUMBER(SEARCH('[96]Kode Barang'!$I$2:$I$44,I409)),'[96]Kode Barang'!$H$2:$H$44),"")</f>
        <v>1</v>
      </c>
      <c r="I409" s="437" t="s">
        <v>598</v>
      </c>
      <c r="J409" s="545"/>
      <c r="K409" s="483"/>
      <c r="L409" s="982">
        <v>8</v>
      </c>
      <c r="M409" s="433" t="s">
        <v>522</v>
      </c>
      <c r="N409" s="428">
        <v>86500</v>
      </c>
      <c r="O409" s="976">
        <f t="shared" si="46"/>
        <v>692000</v>
      </c>
      <c r="P409" s="434">
        <v>0</v>
      </c>
      <c r="Q409" s="434">
        <f t="shared" si="47"/>
        <v>692000</v>
      </c>
      <c r="R409" s="434">
        <f t="shared" si="48"/>
        <v>86500</v>
      </c>
      <c r="S409" s="985" t="s">
        <v>543</v>
      </c>
      <c r="T409" s="429" t="s">
        <v>1023</v>
      </c>
      <c r="U409" s="985" t="s">
        <v>854</v>
      </c>
      <c r="V409" s="438" t="s">
        <v>562</v>
      </c>
      <c r="W409" s="482" t="s">
        <v>1020</v>
      </c>
      <c r="X409" s="448" t="s">
        <v>624</v>
      </c>
      <c r="Y409" s="429" t="s">
        <v>594</v>
      </c>
      <c r="Z409" s="429" t="s">
        <v>1025</v>
      </c>
      <c r="AA409" s="448" t="s">
        <v>541</v>
      </c>
      <c r="AC409" s="977"/>
    </row>
    <row r="410" spans="1:29" s="975" customFormat="1" ht="39.6" x14ac:dyDescent="0.25">
      <c r="A410" s="463"/>
      <c r="B410" s="431">
        <f>IFERROR(LOOKUP(2,1/ISNUMBER(SEARCH('[96]Kode Barang'!$I$2:$I$44,I410)),'[96]Kode Barang'!$B$2:$B$44),"")</f>
        <v>1</v>
      </c>
      <c r="C410" s="431">
        <f>IFERROR(LOOKUP(2,1/ISNUMBER(SEARCH('[96]Kode Barang'!$I$2:$I$44,I410)),'[96]Kode Barang'!$C$2:$C$44),"")</f>
        <v>1</v>
      </c>
      <c r="D410" s="431">
        <f>IFERROR(LOOKUP(2,1/ISNUMBER(SEARCH('[96]Kode Barang'!$I$2:$I$44,I410)),'[96]Kode Barang'!$D$2:$D$44),"")</f>
        <v>7</v>
      </c>
      <c r="E410" s="431">
        <f>IFERROR(LOOKUP(2,1/ISNUMBER(SEARCH('[96]Kode Barang'!$I$2:$I$44,I410)),'[96]Kode Barang'!$E$2:$E$44),"")</f>
        <v>1</v>
      </c>
      <c r="F410" s="431">
        <f>IFERROR(LOOKUP(2,1/ISNUMBER(SEARCH('[96]Kode Barang'!$I$2:$I$44,I410)),'[96]Kode Barang'!$F$2:$F$44),"")</f>
        <v>3</v>
      </c>
      <c r="G410" s="431">
        <f>IFERROR(LOOKUP(2,1/ISNUMBER(SEARCH('[96]Kode Barang'!$I$2:$I$44,I410)),'[96]Kode Barang'!$G$2:$G$44),"")</f>
        <v>2</v>
      </c>
      <c r="H410" s="431">
        <f>IFERROR(LOOKUP(2,1/ISNUMBER(SEARCH('[96]Kode Barang'!$I$2:$I$44,I410)),'[96]Kode Barang'!$H$2:$H$44),"")</f>
        <v>1</v>
      </c>
      <c r="I410" s="437" t="s">
        <v>598</v>
      </c>
      <c r="J410" s="545"/>
      <c r="K410" s="483"/>
      <c r="L410" s="982">
        <v>20</v>
      </c>
      <c r="M410" s="433" t="s">
        <v>522</v>
      </c>
      <c r="N410" s="428">
        <v>86500</v>
      </c>
      <c r="O410" s="976">
        <f t="shared" si="46"/>
        <v>1730000</v>
      </c>
      <c r="P410" s="434">
        <v>0</v>
      </c>
      <c r="Q410" s="434">
        <f>O410+P410</f>
        <v>1730000</v>
      </c>
      <c r="R410" s="434">
        <f t="shared" si="48"/>
        <v>86500</v>
      </c>
      <c r="S410" s="985" t="s">
        <v>1037</v>
      </c>
      <c r="T410" s="429" t="s">
        <v>66</v>
      </c>
      <c r="U410" s="985" t="s">
        <v>854</v>
      </c>
      <c r="V410" s="438" t="s">
        <v>562</v>
      </c>
      <c r="W410" s="482" t="s">
        <v>1035</v>
      </c>
      <c r="X410" s="448" t="s">
        <v>624</v>
      </c>
      <c r="Y410" s="429" t="s">
        <v>817</v>
      </c>
      <c r="Z410" s="429" t="s">
        <v>1038</v>
      </c>
      <c r="AA410" s="448" t="s">
        <v>60</v>
      </c>
      <c r="AC410" s="977"/>
    </row>
    <row r="411" spans="1:29" s="975" customFormat="1" ht="62.25" customHeight="1" x14ac:dyDescent="0.25">
      <c r="A411" s="463"/>
      <c r="B411" s="431">
        <f>IFERROR(LOOKUP(2,1/ISNUMBER(SEARCH('[96]Kode Barang'!$I$2:$I$44,I411)),'[96]Kode Barang'!$B$2:$B$44),"")</f>
        <v>1</v>
      </c>
      <c r="C411" s="431">
        <f>IFERROR(LOOKUP(2,1/ISNUMBER(SEARCH('[96]Kode Barang'!$I$2:$I$44,I411)),'[96]Kode Barang'!$C$2:$C$44),"")</f>
        <v>1</v>
      </c>
      <c r="D411" s="431">
        <f>IFERROR(LOOKUP(2,1/ISNUMBER(SEARCH('[96]Kode Barang'!$I$2:$I$44,I411)),'[96]Kode Barang'!$D$2:$D$44),"")</f>
        <v>7</v>
      </c>
      <c r="E411" s="431">
        <f>IFERROR(LOOKUP(2,1/ISNUMBER(SEARCH('[96]Kode Barang'!$I$2:$I$44,I411)),'[96]Kode Barang'!$E$2:$E$44),"")</f>
        <v>1</v>
      </c>
      <c r="F411" s="431">
        <f>IFERROR(LOOKUP(2,1/ISNUMBER(SEARCH('[96]Kode Barang'!$I$2:$I$44,I411)),'[96]Kode Barang'!$F$2:$F$44),"")</f>
        <v>3</v>
      </c>
      <c r="G411" s="431">
        <f>IFERROR(LOOKUP(2,1/ISNUMBER(SEARCH('[96]Kode Barang'!$I$2:$I$44,I411)),'[96]Kode Barang'!$G$2:$G$44),"")</f>
        <v>2</v>
      </c>
      <c r="H411" s="431">
        <f>IFERROR(LOOKUP(2,1/ISNUMBER(SEARCH('[96]Kode Barang'!$I$2:$I$44,I411)),'[96]Kode Barang'!$H$2:$H$44),"")</f>
        <v>4</v>
      </c>
      <c r="I411" s="444" t="s">
        <v>708</v>
      </c>
      <c r="J411" s="545"/>
      <c r="K411" s="483"/>
      <c r="L411" s="994">
        <v>3</v>
      </c>
      <c r="M411" s="433" t="s">
        <v>524</v>
      </c>
      <c r="N411" s="428">
        <v>41300</v>
      </c>
      <c r="O411" s="976">
        <f t="shared" si="46"/>
        <v>123900</v>
      </c>
      <c r="P411" s="434"/>
      <c r="Q411" s="434">
        <f t="shared" ref="Q411:Q414" si="49">O411+P411</f>
        <v>123900</v>
      </c>
      <c r="R411" s="434">
        <f t="shared" si="48"/>
        <v>41300</v>
      </c>
      <c r="S411" s="995" t="s">
        <v>676</v>
      </c>
      <c r="T411" s="429" t="s">
        <v>1057</v>
      </c>
      <c r="U411" s="995" t="s">
        <v>1058</v>
      </c>
      <c r="V411" s="425" t="s">
        <v>1060</v>
      </c>
      <c r="W411" s="482" t="s">
        <v>1061</v>
      </c>
      <c r="X411" s="448" t="s">
        <v>624</v>
      </c>
      <c r="Y411" s="429" t="s">
        <v>929</v>
      </c>
      <c r="Z411" s="429" t="s">
        <v>1167</v>
      </c>
      <c r="AA411" s="448" t="s">
        <v>923</v>
      </c>
      <c r="AC411" s="977"/>
    </row>
    <row r="412" spans="1:29" s="975" customFormat="1" ht="66" x14ac:dyDescent="0.25">
      <c r="A412" s="463"/>
      <c r="B412" s="431">
        <f>IFERROR(LOOKUP(2,1/ISNUMBER(SEARCH('[96]Kode Barang'!$I$2:$I$44,I412)),'[96]Kode Barang'!$B$2:$B$44),"")</f>
        <v>1</v>
      </c>
      <c r="C412" s="431">
        <f>IFERROR(LOOKUP(2,1/ISNUMBER(SEARCH('[96]Kode Barang'!$I$2:$I$44,I412)),'[96]Kode Barang'!$C$2:$C$44),"")</f>
        <v>1</v>
      </c>
      <c r="D412" s="431">
        <f>IFERROR(LOOKUP(2,1/ISNUMBER(SEARCH('[96]Kode Barang'!$I$2:$I$44,I412)),'[96]Kode Barang'!$D$2:$D$44),"")</f>
        <v>7</v>
      </c>
      <c r="E412" s="431">
        <f>IFERROR(LOOKUP(2,1/ISNUMBER(SEARCH('[96]Kode Barang'!$I$2:$I$44,I412)),'[96]Kode Barang'!$E$2:$E$44),"")</f>
        <v>1</v>
      </c>
      <c r="F412" s="431">
        <f>IFERROR(LOOKUP(2,1/ISNUMBER(SEARCH('[96]Kode Barang'!$I$2:$I$44,I412)),'[96]Kode Barang'!$F$2:$F$44),"")</f>
        <v>3</v>
      </c>
      <c r="G412" s="431">
        <f>IFERROR(LOOKUP(2,1/ISNUMBER(SEARCH('[96]Kode Barang'!$I$2:$I$44,I412)),'[96]Kode Barang'!$G$2:$G$44),"")</f>
        <v>2</v>
      </c>
      <c r="H412" s="431">
        <f>IFERROR(LOOKUP(2,1/ISNUMBER(SEARCH('[96]Kode Barang'!$I$2:$I$44,I412)),'[96]Kode Barang'!$H$2:$H$44),"")</f>
        <v>1</v>
      </c>
      <c r="I412" s="437" t="s">
        <v>598</v>
      </c>
      <c r="J412" s="545"/>
      <c r="K412" s="483"/>
      <c r="L412" s="994">
        <v>4</v>
      </c>
      <c r="M412" s="433" t="s">
        <v>522</v>
      </c>
      <c r="N412" s="428">
        <v>86500</v>
      </c>
      <c r="O412" s="976">
        <f t="shared" si="46"/>
        <v>346000</v>
      </c>
      <c r="P412" s="434"/>
      <c r="Q412" s="434">
        <f t="shared" si="49"/>
        <v>346000</v>
      </c>
      <c r="R412" s="434">
        <f t="shared" si="48"/>
        <v>86500</v>
      </c>
      <c r="S412" s="995" t="s">
        <v>676</v>
      </c>
      <c r="T412" s="429" t="s">
        <v>1057</v>
      </c>
      <c r="U412" s="995" t="s">
        <v>1058</v>
      </c>
      <c r="V412" s="425" t="s">
        <v>1060</v>
      </c>
      <c r="W412" s="482" t="s">
        <v>1061</v>
      </c>
      <c r="X412" s="448" t="s">
        <v>624</v>
      </c>
      <c r="Y412" s="429" t="s">
        <v>929</v>
      </c>
      <c r="Z412" s="429" t="s">
        <v>1167</v>
      </c>
      <c r="AA412" s="448" t="s">
        <v>923</v>
      </c>
      <c r="AC412" s="977"/>
    </row>
    <row r="413" spans="1:29" s="975" customFormat="1" ht="62.25" customHeight="1" x14ac:dyDescent="0.25">
      <c r="A413" s="463"/>
      <c r="B413" s="431">
        <f>IFERROR(LOOKUP(2,1/ISNUMBER(SEARCH('[96]Kode Barang'!$I$2:$I$44,I413)),'[96]Kode Barang'!$B$2:$B$44),"")</f>
        <v>1</v>
      </c>
      <c r="C413" s="431">
        <f>IFERROR(LOOKUP(2,1/ISNUMBER(SEARCH('[96]Kode Barang'!$I$2:$I$44,I413)),'[96]Kode Barang'!$C$2:$C$44),"")</f>
        <v>1</v>
      </c>
      <c r="D413" s="431">
        <f>IFERROR(LOOKUP(2,1/ISNUMBER(SEARCH('[96]Kode Barang'!$I$2:$I$44,I413)),'[96]Kode Barang'!$D$2:$D$44),"")</f>
        <v>7</v>
      </c>
      <c r="E413" s="431">
        <f>IFERROR(LOOKUP(2,1/ISNUMBER(SEARCH('[96]Kode Barang'!$I$2:$I$44,I413)),'[96]Kode Barang'!$E$2:$E$44),"")</f>
        <v>1</v>
      </c>
      <c r="F413" s="431">
        <f>IFERROR(LOOKUP(2,1/ISNUMBER(SEARCH('[96]Kode Barang'!$I$2:$I$44,I413)),'[96]Kode Barang'!$F$2:$F$44),"")</f>
        <v>3</v>
      </c>
      <c r="G413" s="431">
        <f>IFERROR(LOOKUP(2,1/ISNUMBER(SEARCH('[96]Kode Barang'!$I$2:$I$44,I413)),'[96]Kode Barang'!$G$2:$G$44),"")</f>
        <v>2</v>
      </c>
      <c r="H413" s="431">
        <f>IFERROR(LOOKUP(2,1/ISNUMBER(SEARCH('[96]Kode Barang'!$I$2:$I$44,I413)),'[96]Kode Barang'!$H$2:$H$44),"")</f>
        <v>4</v>
      </c>
      <c r="I413" s="444" t="s">
        <v>708</v>
      </c>
      <c r="J413" s="545"/>
      <c r="K413" s="483"/>
      <c r="L413" s="994">
        <v>6</v>
      </c>
      <c r="M413" s="433" t="s">
        <v>524</v>
      </c>
      <c r="N413" s="428">
        <v>41300</v>
      </c>
      <c r="O413" s="976">
        <f t="shared" si="46"/>
        <v>247800</v>
      </c>
      <c r="P413" s="434"/>
      <c r="Q413" s="434">
        <f t="shared" si="49"/>
        <v>247800</v>
      </c>
      <c r="R413" s="434">
        <f t="shared" si="48"/>
        <v>41300</v>
      </c>
      <c r="S413" s="995" t="s">
        <v>680</v>
      </c>
      <c r="T413" s="429" t="s">
        <v>1064</v>
      </c>
      <c r="U413" s="995" t="s">
        <v>1066</v>
      </c>
      <c r="V413" s="425" t="s">
        <v>1060</v>
      </c>
      <c r="W413" s="482" t="s">
        <v>1065</v>
      </c>
      <c r="X413" s="448" t="s">
        <v>624</v>
      </c>
      <c r="Y413" s="429" t="s">
        <v>929</v>
      </c>
      <c r="Z413" s="429" t="s">
        <v>1168</v>
      </c>
      <c r="AA413" s="448" t="s">
        <v>923</v>
      </c>
      <c r="AC413" s="977"/>
    </row>
    <row r="414" spans="1:29" s="975" customFormat="1" ht="79.2" x14ac:dyDescent="0.25">
      <c r="A414" s="463"/>
      <c r="B414" s="431">
        <f>IFERROR(LOOKUP(2,1/ISNUMBER(SEARCH('[96]Kode Barang'!$I$2:$I$44,I414)),'[96]Kode Barang'!$B$2:$B$44),"")</f>
        <v>1</v>
      </c>
      <c r="C414" s="431">
        <f>IFERROR(LOOKUP(2,1/ISNUMBER(SEARCH('[96]Kode Barang'!$I$2:$I$44,I414)),'[96]Kode Barang'!$C$2:$C$44),"")</f>
        <v>1</v>
      </c>
      <c r="D414" s="431">
        <f>IFERROR(LOOKUP(2,1/ISNUMBER(SEARCH('[96]Kode Barang'!$I$2:$I$44,I414)),'[96]Kode Barang'!$D$2:$D$44),"")</f>
        <v>7</v>
      </c>
      <c r="E414" s="431">
        <f>IFERROR(LOOKUP(2,1/ISNUMBER(SEARCH('[96]Kode Barang'!$I$2:$I$44,I414)),'[96]Kode Barang'!$E$2:$E$44),"")</f>
        <v>1</v>
      </c>
      <c r="F414" s="431">
        <f>IFERROR(LOOKUP(2,1/ISNUMBER(SEARCH('[96]Kode Barang'!$I$2:$I$44,I414)),'[96]Kode Barang'!$F$2:$F$44),"")</f>
        <v>3</v>
      </c>
      <c r="G414" s="431">
        <f>IFERROR(LOOKUP(2,1/ISNUMBER(SEARCH('[96]Kode Barang'!$I$2:$I$44,I414)),'[96]Kode Barang'!$G$2:$G$44),"")</f>
        <v>2</v>
      </c>
      <c r="H414" s="431">
        <f>IFERROR(LOOKUP(2,1/ISNUMBER(SEARCH('[96]Kode Barang'!$I$2:$I$44,I414)),'[96]Kode Barang'!$H$2:$H$44),"")</f>
        <v>1</v>
      </c>
      <c r="I414" s="437" t="s">
        <v>598</v>
      </c>
      <c r="J414" s="545"/>
      <c r="K414" s="483"/>
      <c r="L414" s="994">
        <v>9</v>
      </c>
      <c r="M414" s="433" t="s">
        <v>522</v>
      </c>
      <c r="N414" s="428">
        <v>86500</v>
      </c>
      <c r="O414" s="976">
        <f t="shared" si="46"/>
        <v>778500</v>
      </c>
      <c r="P414" s="434"/>
      <c r="Q414" s="434">
        <f t="shared" si="49"/>
        <v>778500</v>
      </c>
      <c r="R414" s="434">
        <f t="shared" si="48"/>
        <v>86500</v>
      </c>
      <c r="S414" s="995" t="s">
        <v>680</v>
      </c>
      <c r="T414" s="429" t="s">
        <v>1064</v>
      </c>
      <c r="U414" s="995" t="s">
        <v>1066</v>
      </c>
      <c r="V414" s="425" t="s">
        <v>1060</v>
      </c>
      <c r="W414" s="482" t="s">
        <v>1061</v>
      </c>
      <c r="X414" s="448" t="s">
        <v>624</v>
      </c>
      <c r="Y414" s="429" t="s">
        <v>929</v>
      </c>
      <c r="Z414" s="429" t="s">
        <v>1168</v>
      </c>
      <c r="AA414" s="448" t="s">
        <v>923</v>
      </c>
      <c r="AC414" s="977"/>
    </row>
    <row r="415" spans="1:29" s="2" customFormat="1" ht="52.8" x14ac:dyDescent="0.25">
      <c r="A415" s="463"/>
      <c r="B415" s="980">
        <f>IFERROR(LOOKUP(2,1/ISNUMBER(SEARCH('[96]Kode Barang'!$I$2:$I$44,I415)),'[96]Kode Barang'!$B$2:$B$44),"")</f>
        <v>1</v>
      </c>
      <c r="C415" s="980">
        <f>IFERROR(LOOKUP(2,1/ISNUMBER(SEARCH('[96]Kode Barang'!$I$2:$I$44,I415)),'[96]Kode Barang'!$C$2:$C$44),"")</f>
        <v>1</v>
      </c>
      <c r="D415" s="431">
        <f>IFERROR(LOOKUP(2,1/ISNUMBER(SEARCH('[96]Kode Barang'!$I$2:$I$44,I415)),'[96]Kode Barang'!$D$2:$D$44),"")</f>
        <v>7</v>
      </c>
      <c r="E415" s="431">
        <f>IFERROR(LOOKUP(2,1/ISNUMBER(SEARCH('[96]Kode Barang'!$I$2:$I$44,I415)),'[96]Kode Barang'!$E$2:$E$44),"")</f>
        <v>1</v>
      </c>
      <c r="F415" s="431">
        <f>IFERROR(LOOKUP(2,1/ISNUMBER(SEARCH('[96]Kode Barang'!$I$2:$I$44,I415)),'[96]Kode Barang'!$F$2:$F$44),"")</f>
        <v>3</v>
      </c>
      <c r="G415" s="431">
        <f>IFERROR(LOOKUP(2,1/ISNUMBER(SEARCH('[96]Kode Barang'!$I$2:$I$44,I415)),'[96]Kode Barang'!$G$2:$G$44),"")</f>
        <v>2</v>
      </c>
      <c r="H415" s="431">
        <f>IFERROR(LOOKUP(2,1/ISNUMBER(SEARCH('[96]Kode Barang'!$I$2:$I$44,I415)),'[96]Kode Barang'!$H$2:$H$44),"")</f>
        <v>1</v>
      </c>
      <c r="I415" s="443" t="s">
        <v>1092</v>
      </c>
      <c r="J415" s="483"/>
      <c r="K415" s="483"/>
      <c r="L415" s="983">
        <v>10</v>
      </c>
      <c r="M415" s="433" t="s">
        <v>6</v>
      </c>
      <c r="N415" s="428">
        <v>86500</v>
      </c>
      <c r="O415" s="434">
        <f t="shared" ref="O415:O429" si="50">N415*L415</f>
        <v>865000</v>
      </c>
      <c r="P415" s="434">
        <v>0</v>
      </c>
      <c r="Q415" s="434">
        <f t="shared" ref="Q415:Q429" si="51">O415-P415</f>
        <v>865000</v>
      </c>
      <c r="R415" s="434">
        <f t="shared" si="48"/>
        <v>86500</v>
      </c>
      <c r="S415" s="437" t="s">
        <v>1182</v>
      </c>
      <c r="T415" s="429" t="s">
        <v>1181</v>
      </c>
      <c r="U415" s="437" t="s">
        <v>517</v>
      </c>
      <c r="V415" s="429" t="s">
        <v>987</v>
      </c>
      <c r="W415" s="645" t="s">
        <v>1096</v>
      </c>
      <c r="X415" s="448" t="s">
        <v>624</v>
      </c>
      <c r="Y415" s="427" t="s">
        <v>929</v>
      </c>
      <c r="Z415" s="429" t="s">
        <v>1183</v>
      </c>
      <c r="AA415" s="431" t="s">
        <v>535</v>
      </c>
      <c r="AC415" s="973"/>
    </row>
    <row r="416" spans="1:29" s="2" customFormat="1" ht="66" x14ac:dyDescent="0.25">
      <c r="A416" s="463"/>
      <c r="B416" s="980">
        <f>IFERROR(LOOKUP(2,1/ISNUMBER(SEARCH('[96]Kode Barang'!$I$2:$I$44,I416)),'[96]Kode Barang'!$B$2:$B$44),"")</f>
        <v>1</v>
      </c>
      <c r="C416" s="980">
        <f>IFERROR(LOOKUP(2,1/ISNUMBER(SEARCH('[96]Kode Barang'!$I$2:$I$44,I416)),'[96]Kode Barang'!$C$2:$C$44),"")</f>
        <v>1</v>
      </c>
      <c r="D416" s="431">
        <f>IFERROR(LOOKUP(2,1/ISNUMBER(SEARCH('[96]Kode Barang'!$I$2:$I$44,I416)),'[96]Kode Barang'!$D$2:$D$44),"")</f>
        <v>7</v>
      </c>
      <c r="E416" s="431">
        <f>IFERROR(LOOKUP(2,1/ISNUMBER(SEARCH('[96]Kode Barang'!$I$2:$I$44,I416)),'[96]Kode Barang'!$E$2:$E$44),"")</f>
        <v>1</v>
      </c>
      <c r="F416" s="431">
        <f>IFERROR(LOOKUP(2,1/ISNUMBER(SEARCH('[96]Kode Barang'!$I$2:$I$44,I416)),'[96]Kode Barang'!$F$2:$F$44),"")</f>
        <v>3</v>
      </c>
      <c r="G416" s="431">
        <f>IFERROR(LOOKUP(2,1/ISNUMBER(SEARCH('[96]Kode Barang'!$I$2:$I$44,I416)),'[96]Kode Barang'!$G$2:$G$44),"")</f>
        <v>2</v>
      </c>
      <c r="H416" s="431">
        <f>IFERROR(LOOKUP(2,1/ISNUMBER(SEARCH('[96]Kode Barang'!$I$2:$I$44,I416)),'[96]Kode Barang'!$H$2:$H$44),"")</f>
        <v>4</v>
      </c>
      <c r="I416" s="443" t="s">
        <v>708</v>
      </c>
      <c r="J416" s="483"/>
      <c r="K416" s="483"/>
      <c r="L416" s="983">
        <v>1</v>
      </c>
      <c r="M416" s="433" t="s">
        <v>7</v>
      </c>
      <c r="N416" s="428">
        <v>41300</v>
      </c>
      <c r="O416" s="434">
        <f t="shared" si="50"/>
        <v>41300</v>
      </c>
      <c r="P416" s="434">
        <v>0</v>
      </c>
      <c r="Q416" s="434">
        <f t="shared" si="51"/>
        <v>41300</v>
      </c>
      <c r="R416" s="434">
        <f t="shared" si="48"/>
        <v>41300</v>
      </c>
      <c r="S416" s="437" t="s">
        <v>709</v>
      </c>
      <c r="T416" s="429" t="s">
        <v>1090</v>
      </c>
      <c r="U416" s="437" t="s">
        <v>517</v>
      </c>
      <c r="V416" s="425" t="s">
        <v>987</v>
      </c>
      <c r="W416" s="645" t="s">
        <v>1089</v>
      </c>
      <c r="X416" s="448" t="s">
        <v>624</v>
      </c>
      <c r="Y416" s="427" t="s">
        <v>929</v>
      </c>
      <c r="Z416" s="429" t="s">
        <v>1093</v>
      </c>
      <c r="AA416" s="431" t="s">
        <v>923</v>
      </c>
      <c r="AC416" s="973"/>
    </row>
    <row r="417" spans="1:29" s="2" customFormat="1" ht="66" x14ac:dyDescent="0.25">
      <c r="A417" s="463"/>
      <c r="B417" s="980">
        <f>IFERROR(LOOKUP(2,1/ISNUMBER(SEARCH('[96]Kode Barang'!$I$2:$I$44,I417)),'[96]Kode Barang'!$B$2:$B$44),"")</f>
        <v>1</v>
      </c>
      <c r="C417" s="980">
        <f>IFERROR(LOOKUP(2,1/ISNUMBER(SEARCH('[96]Kode Barang'!$I$2:$I$44,I417)),'[96]Kode Barang'!$C$2:$C$44),"")</f>
        <v>1</v>
      </c>
      <c r="D417" s="431">
        <f>IFERROR(LOOKUP(2,1/ISNUMBER(SEARCH('[96]Kode Barang'!$I$2:$I$44,I417)),'[96]Kode Barang'!$D$2:$D$44),"")</f>
        <v>7</v>
      </c>
      <c r="E417" s="431">
        <f>IFERROR(LOOKUP(2,1/ISNUMBER(SEARCH('[96]Kode Barang'!$I$2:$I$44,I417)),'[96]Kode Barang'!$E$2:$E$44),"")</f>
        <v>1</v>
      </c>
      <c r="F417" s="431">
        <f>IFERROR(LOOKUP(2,1/ISNUMBER(SEARCH('[96]Kode Barang'!$I$2:$I$44,I417)),'[96]Kode Barang'!$F$2:$F$44),"")</f>
        <v>3</v>
      </c>
      <c r="G417" s="431">
        <f>IFERROR(LOOKUP(2,1/ISNUMBER(SEARCH('[96]Kode Barang'!$I$2:$I$44,I417)),'[96]Kode Barang'!$G$2:$G$44),"")</f>
        <v>2</v>
      </c>
      <c r="H417" s="431">
        <f>IFERROR(LOOKUP(2,1/ISNUMBER(SEARCH('[96]Kode Barang'!$I$2:$I$44,I417)),'[96]Kode Barang'!$H$2:$H$44),"")</f>
        <v>1</v>
      </c>
      <c r="I417" s="443" t="s">
        <v>1092</v>
      </c>
      <c r="J417" s="483"/>
      <c r="K417" s="483"/>
      <c r="L417" s="983">
        <v>1</v>
      </c>
      <c r="M417" s="433" t="s">
        <v>6</v>
      </c>
      <c r="N417" s="428">
        <v>86500</v>
      </c>
      <c r="O417" s="434">
        <f t="shared" si="50"/>
        <v>86500</v>
      </c>
      <c r="P417" s="434">
        <v>0</v>
      </c>
      <c r="Q417" s="434">
        <f t="shared" si="51"/>
        <v>86500</v>
      </c>
      <c r="R417" s="434">
        <f t="shared" si="48"/>
        <v>86500</v>
      </c>
      <c r="S417" s="437" t="s">
        <v>709</v>
      </c>
      <c r="T417" s="429" t="s">
        <v>1090</v>
      </c>
      <c r="U417" s="437" t="s">
        <v>517</v>
      </c>
      <c r="V417" s="429" t="s">
        <v>987</v>
      </c>
      <c r="W417" s="645" t="s">
        <v>1089</v>
      </c>
      <c r="X417" s="448" t="s">
        <v>624</v>
      </c>
      <c r="Y417" s="427" t="s">
        <v>929</v>
      </c>
      <c r="Z417" s="429" t="s">
        <v>1093</v>
      </c>
      <c r="AA417" s="431" t="s">
        <v>923</v>
      </c>
      <c r="AC417" s="973"/>
    </row>
    <row r="418" spans="1:29" s="2" customFormat="1" ht="66" x14ac:dyDescent="0.25">
      <c r="A418" s="463"/>
      <c r="B418" s="980">
        <f>IFERROR(LOOKUP(2,1/ISNUMBER(SEARCH('[96]Kode Barang'!$I$2:$I$44,I418)),'[96]Kode Barang'!$B$2:$B$44),"")</f>
        <v>1</v>
      </c>
      <c r="C418" s="980">
        <f>IFERROR(LOOKUP(2,1/ISNUMBER(SEARCH('[96]Kode Barang'!$I$2:$I$44,I418)),'[96]Kode Barang'!$C$2:$C$44),"")</f>
        <v>1</v>
      </c>
      <c r="D418" s="431">
        <f>IFERROR(LOOKUP(2,1/ISNUMBER(SEARCH('[96]Kode Barang'!$I$2:$I$44,I418)),'[96]Kode Barang'!$D$2:$D$44),"")</f>
        <v>7</v>
      </c>
      <c r="E418" s="431">
        <f>IFERROR(LOOKUP(2,1/ISNUMBER(SEARCH('[96]Kode Barang'!$I$2:$I$44,I418)),'[96]Kode Barang'!$E$2:$E$44),"")</f>
        <v>1</v>
      </c>
      <c r="F418" s="431">
        <f>IFERROR(LOOKUP(2,1/ISNUMBER(SEARCH('[96]Kode Barang'!$I$2:$I$44,I418)),'[96]Kode Barang'!$F$2:$F$44),"")</f>
        <v>3</v>
      </c>
      <c r="G418" s="431">
        <f>IFERROR(LOOKUP(2,1/ISNUMBER(SEARCH('[96]Kode Barang'!$I$2:$I$44,I418)),'[96]Kode Barang'!$G$2:$G$44),"")</f>
        <v>2</v>
      </c>
      <c r="H418" s="431">
        <f>IFERROR(LOOKUP(2,1/ISNUMBER(SEARCH('[96]Kode Barang'!$I$2:$I$44,I418)),'[96]Kode Barang'!$H$2:$H$44),"")</f>
        <v>4</v>
      </c>
      <c r="I418" s="443" t="s">
        <v>708</v>
      </c>
      <c r="J418" s="483"/>
      <c r="K418" s="483"/>
      <c r="L418" s="983">
        <v>8</v>
      </c>
      <c r="M418" s="433" t="s">
        <v>7</v>
      </c>
      <c r="N418" s="428">
        <v>41300</v>
      </c>
      <c r="O418" s="434">
        <f t="shared" si="50"/>
        <v>330400</v>
      </c>
      <c r="P418" s="434">
        <v>0</v>
      </c>
      <c r="Q418" s="434">
        <f t="shared" si="51"/>
        <v>330400</v>
      </c>
      <c r="R418" s="434">
        <f t="shared" si="48"/>
        <v>41300</v>
      </c>
      <c r="S418" s="437" t="s">
        <v>715</v>
      </c>
      <c r="T418" s="429" t="s">
        <v>1097</v>
      </c>
      <c r="U418" s="437" t="s">
        <v>517</v>
      </c>
      <c r="V418" s="425" t="s">
        <v>987</v>
      </c>
      <c r="W418" s="645" t="s">
        <v>1096</v>
      </c>
      <c r="X418" s="448" t="s">
        <v>624</v>
      </c>
      <c r="Y418" s="427" t="s">
        <v>929</v>
      </c>
      <c r="Z418" s="429" t="s">
        <v>1099</v>
      </c>
      <c r="AA418" s="431" t="s">
        <v>923</v>
      </c>
      <c r="AC418" s="973"/>
    </row>
    <row r="419" spans="1:29" s="2" customFormat="1" ht="66" x14ac:dyDescent="0.25">
      <c r="A419" s="463"/>
      <c r="B419" s="980">
        <f>IFERROR(LOOKUP(2,1/ISNUMBER(SEARCH('[96]Kode Barang'!$I$2:$I$44,I419)),'[96]Kode Barang'!$B$2:$B$44),"")</f>
        <v>1</v>
      </c>
      <c r="C419" s="980">
        <f>IFERROR(LOOKUP(2,1/ISNUMBER(SEARCH('[96]Kode Barang'!$I$2:$I$44,I419)),'[96]Kode Barang'!$C$2:$C$44),"")</f>
        <v>1</v>
      </c>
      <c r="D419" s="431">
        <f>IFERROR(LOOKUP(2,1/ISNUMBER(SEARCH('[96]Kode Barang'!$I$2:$I$44,I419)),'[96]Kode Barang'!$D$2:$D$44),"")</f>
        <v>7</v>
      </c>
      <c r="E419" s="431">
        <f>IFERROR(LOOKUP(2,1/ISNUMBER(SEARCH('[96]Kode Barang'!$I$2:$I$44,I419)),'[96]Kode Barang'!$E$2:$E$44),"")</f>
        <v>1</v>
      </c>
      <c r="F419" s="431">
        <f>IFERROR(LOOKUP(2,1/ISNUMBER(SEARCH('[96]Kode Barang'!$I$2:$I$44,I419)),'[96]Kode Barang'!$F$2:$F$44),"")</f>
        <v>3</v>
      </c>
      <c r="G419" s="431">
        <f>IFERROR(LOOKUP(2,1/ISNUMBER(SEARCH('[96]Kode Barang'!$I$2:$I$44,I419)),'[96]Kode Barang'!$G$2:$G$44),"")</f>
        <v>2</v>
      </c>
      <c r="H419" s="431">
        <f>IFERROR(LOOKUP(2,1/ISNUMBER(SEARCH('[96]Kode Barang'!$I$2:$I$44,I419)),'[96]Kode Barang'!$H$2:$H$44),"")</f>
        <v>1</v>
      </c>
      <c r="I419" s="443" t="s">
        <v>1092</v>
      </c>
      <c r="J419" s="483"/>
      <c r="K419" s="483"/>
      <c r="L419" s="983">
        <v>6</v>
      </c>
      <c r="M419" s="433" t="s">
        <v>6</v>
      </c>
      <c r="N419" s="428">
        <v>86500</v>
      </c>
      <c r="O419" s="434">
        <f t="shared" si="50"/>
        <v>519000</v>
      </c>
      <c r="P419" s="434">
        <v>0</v>
      </c>
      <c r="Q419" s="434">
        <f t="shared" si="51"/>
        <v>519000</v>
      </c>
      <c r="R419" s="434">
        <f t="shared" si="48"/>
        <v>86500</v>
      </c>
      <c r="S419" s="437" t="s">
        <v>715</v>
      </c>
      <c r="T419" s="429" t="s">
        <v>1097</v>
      </c>
      <c r="U419" s="437" t="s">
        <v>517</v>
      </c>
      <c r="V419" s="429" t="s">
        <v>987</v>
      </c>
      <c r="W419" s="645" t="s">
        <v>1096</v>
      </c>
      <c r="X419" s="448" t="s">
        <v>624</v>
      </c>
      <c r="Y419" s="427" t="s">
        <v>929</v>
      </c>
      <c r="Z419" s="429" t="s">
        <v>1099</v>
      </c>
      <c r="AA419" s="431" t="s">
        <v>923</v>
      </c>
      <c r="AC419" s="973"/>
    </row>
    <row r="420" spans="1:29" s="2" customFormat="1" ht="52.8" x14ac:dyDescent="0.25">
      <c r="A420" s="463"/>
      <c r="B420" s="980">
        <f>IFERROR(LOOKUP(2,1/ISNUMBER(SEARCH('[96]Kode Barang'!$I$2:$I$44,I420)),'[96]Kode Barang'!$B$2:$B$44),"")</f>
        <v>1</v>
      </c>
      <c r="C420" s="980">
        <f>IFERROR(LOOKUP(2,1/ISNUMBER(SEARCH('[96]Kode Barang'!$I$2:$I$44,I420)),'[96]Kode Barang'!$C$2:$C$44),"")</f>
        <v>1</v>
      </c>
      <c r="D420" s="431">
        <f>IFERROR(LOOKUP(2,1/ISNUMBER(SEARCH('[96]Kode Barang'!$I$2:$I$44,I420)),'[96]Kode Barang'!$D$2:$D$44),"")</f>
        <v>7</v>
      </c>
      <c r="E420" s="431">
        <f>IFERROR(LOOKUP(2,1/ISNUMBER(SEARCH('[96]Kode Barang'!$I$2:$I$44,I420)),'[96]Kode Barang'!$E$2:$E$44),"")</f>
        <v>1</v>
      </c>
      <c r="F420" s="431">
        <f>IFERROR(LOOKUP(2,1/ISNUMBER(SEARCH('[96]Kode Barang'!$I$2:$I$44,I420)),'[96]Kode Barang'!$F$2:$F$44),"")</f>
        <v>3</v>
      </c>
      <c r="G420" s="431">
        <f>IFERROR(LOOKUP(2,1/ISNUMBER(SEARCH('[96]Kode Barang'!$I$2:$I$44,I420)),'[96]Kode Barang'!$G$2:$G$44),"")</f>
        <v>2</v>
      </c>
      <c r="H420" s="431">
        <f>IFERROR(LOOKUP(2,1/ISNUMBER(SEARCH('[96]Kode Barang'!$I$2:$I$44,I420)),'[96]Kode Barang'!$H$2:$H$44),"")</f>
        <v>1</v>
      </c>
      <c r="I420" s="443" t="s">
        <v>1092</v>
      </c>
      <c r="J420" s="483"/>
      <c r="K420" s="483"/>
      <c r="L420" s="983">
        <v>15</v>
      </c>
      <c r="M420" s="433" t="s">
        <v>6</v>
      </c>
      <c r="N420" s="428">
        <v>86500</v>
      </c>
      <c r="O420" s="434">
        <f t="shared" si="50"/>
        <v>1297500</v>
      </c>
      <c r="P420" s="434">
        <v>0</v>
      </c>
      <c r="Q420" s="434">
        <f t="shared" si="51"/>
        <v>1297500</v>
      </c>
      <c r="R420" s="434">
        <f t="shared" si="48"/>
        <v>86500</v>
      </c>
      <c r="S420" s="427" t="s">
        <v>1126</v>
      </c>
      <c r="T420" s="429" t="s">
        <v>1127</v>
      </c>
      <c r="U420" s="437" t="s">
        <v>517</v>
      </c>
      <c r="V420" s="429" t="s">
        <v>987</v>
      </c>
      <c r="W420" s="645" t="s">
        <v>988</v>
      </c>
      <c r="X420" s="448" t="s">
        <v>624</v>
      </c>
      <c r="Y420" s="427" t="s">
        <v>929</v>
      </c>
      <c r="Z420" s="429" t="s">
        <v>1169</v>
      </c>
      <c r="AA420" s="448" t="s">
        <v>535</v>
      </c>
      <c r="AC420" s="973"/>
    </row>
    <row r="421" spans="1:29" s="2" customFormat="1" ht="79.2" x14ac:dyDescent="0.25">
      <c r="A421" s="463"/>
      <c r="B421" s="980">
        <f>IFERROR(LOOKUP(2,1/ISNUMBER(SEARCH('[96]Kode Barang'!$I$2:$I$44,I421)),'[96]Kode Barang'!$B$2:$B$44),"")</f>
        <v>1</v>
      </c>
      <c r="C421" s="980">
        <f>IFERROR(LOOKUP(2,1/ISNUMBER(SEARCH('[96]Kode Barang'!$I$2:$I$44,I421)),'[96]Kode Barang'!$C$2:$C$44),"")</f>
        <v>1</v>
      </c>
      <c r="D421" s="431">
        <f>IFERROR(LOOKUP(2,1/ISNUMBER(SEARCH('[96]Kode Barang'!$I$2:$I$44,I421)),'[96]Kode Barang'!$D$2:$D$44),"")</f>
        <v>7</v>
      </c>
      <c r="E421" s="431">
        <f>IFERROR(LOOKUP(2,1/ISNUMBER(SEARCH('[96]Kode Barang'!$I$2:$I$44,I421)),'[96]Kode Barang'!$E$2:$E$44),"")</f>
        <v>1</v>
      </c>
      <c r="F421" s="431">
        <f>IFERROR(LOOKUP(2,1/ISNUMBER(SEARCH('[96]Kode Barang'!$I$2:$I$44,I421)),'[96]Kode Barang'!$F$2:$F$44),"")</f>
        <v>3</v>
      </c>
      <c r="G421" s="431">
        <f>IFERROR(LOOKUP(2,1/ISNUMBER(SEARCH('[96]Kode Barang'!$I$2:$I$44,I421)),'[96]Kode Barang'!$G$2:$G$44),"")</f>
        <v>2</v>
      </c>
      <c r="H421" s="431">
        <f>IFERROR(LOOKUP(2,1/ISNUMBER(SEARCH('[96]Kode Barang'!$I$2:$I$44,I421)),'[96]Kode Barang'!$H$2:$H$44),"")</f>
        <v>4</v>
      </c>
      <c r="I421" s="443" t="s">
        <v>708</v>
      </c>
      <c r="J421" s="483"/>
      <c r="K421" s="483"/>
      <c r="L421" s="983">
        <v>5</v>
      </c>
      <c r="M421" s="433" t="s">
        <v>7</v>
      </c>
      <c r="N421" s="428">
        <v>41300</v>
      </c>
      <c r="O421" s="434">
        <f t="shared" si="50"/>
        <v>206500</v>
      </c>
      <c r="P421" s="434">
        <v>0</v>
      </c>
      <c r="Q421" s="434">
        <f t="shared" si="51"/>
        <v>206500</v>
      </c>
      <c r="R421" s="434">
        <f t="shared" si="48"/>
        <v>41300</v>
      </c>
      <c r="S421" s="437" t="s">
        <v>680</v>
      </c>
      <c r="T421" s="429" t="s">
        <v>1064</v>
      </c>
      <c r="U421" s="437" t="s">
        <v>517</v>
      </c>
      <c r="V421" s="425" t="s">
        <v>987</v>
      </c>
      <c r="W421" s="645" t="s">
        <v>1132</v>
      </c>
      <c r="X421" s="448" t="s">
        <v>624</v>
      </c>
      <c r="Y421" s="427" t="s">
        <v>929</v>
      </c>
      <c r="Z421" s="429" t="s">
        <v>1170</v>
      </c>
      <c r="AA421" s="431" t="s">
        <v>923</v>
      </c>
      <c r="AC421" s="973"/>
    </row>
    <row r="422" spans="1:29" s="2" customFormat="1" ht="79.2" x14ac:dyDescent="0.25">
      <c r="A422" s="463"/>
      <c r="B422" s="980">
        <f>IFERROR(LOOKUP(2,1/ISNUMBER(SEARCH('[96]Kode Barang'!$I$2:$I$44,I422)),'[96]Kode Barang'!$B$2:$B$44),"")</f>
        <v>1</v>
      </c>
      <c r="C422" s="980">
        <f>IFERROR(LOOKUP(2,1/ISNUMBER(SEARCH('[96]Kode Barang'!$I$2:$I$44,I422)),'[96]Kode Barang'!$C$2:$C$44),"")</f>
        <v>1</v>
      </c>
      <c r="D422" s="431">
        <f>IFERROR(LOOKUP(2,1/ISNUMBER(SEARCH('[96]Kode Barang'!$I$2:$I$44,I422)),'[96]Kode Barang'!$D$2:$D$44),"")</f>
        <v>7</v>
      </c>
      <c r="E422" s="431">
        <f>IFERROR(LOOKUP(2,1/ISNUMBER(SEARCH('[96]Kode Barang'!$I$2:$I$44,I422)),'[96]Kode Barang'!$E$2:$E$44),"")</f>
        <v>1</v>
      </c>
      <c r="F422" s="431">
        <f>IFERROR(LOOKUP(2,1/ISNUMBER(SEARCH('[96]Kode Barang'!$I$2:$I$44,I422)),'[96]Kode Barang'!$F$2:$F$44),"")</f>
        <v>3</v>
      </c>
      <c r="G422" s="431">
        <f>IFERROR(LOOKUP(2,1/ISNUMBER(SEARCH('[96]Kode Barang'!$I$2:$I$44,I422)),'[96]Kode Barang'!$G$2:$G$44),"")</f>
        <v>2</v>
      </c>
      <c r="H422" s="431">
        <f>IFERROR(LOOKUP(2,1/ISNUMBER(SEARCH('[96]Kode Barang'!$I$2:$I$44,I422)),'[96]Kode Barang'!$H$2:$H$44),"")</f>
        <v>1</v>
      </c>
      <c r="I422" s="443" t="s">
        <v>1092</v>
      </c>
      <c r="J422" s="483"/>
      <c r="K422" s="483"/>
      <c r="L422" s="983">
        <v>21</v>
      </c>
      <c r="M422" s="433" t="s">
        <v>6</v>
      </c>
      <c r="N422" s="428">
        <v>86500</v>
      </c>
      <c r="O422" s="434">
        <f t="shared" si="50"/>
        <v>1816500</v>
      </c>
      <c r="P422" s="434">
        <v>0</v>
      </c>
      <c r="Q422" s="434">
        <f t="shared" si="51"/>
        <v>1816500</v>
      </c>
      <c r="R422" s="434">
        <f t="shared" si="48"/>
        <v>86500</v>
      </c>
      <c r="S422" s="437" t="s">
        <v>680</v>
      </c>
      <c r="T422" s="429" t="s">
        <v>1064</v>
      </c>
      <c r="U422" s="437" t="s">
        <v>517</v>
      </c>
      <c r="V422" s="429" t="s">
        <v>987</v>
      </c>
      <c r="W422" s="645" t="s">
        <v>1132</v>
      </c>
      <c r="X422" s="448" t="s">
        <v>624</v>
      </c>
      <c r="Y422" s="427" t="s">
        <v>929</v>
      </c>
      <c r="Z422" s="429" t="s">
        <v>1171</v>
      </c>
      <c r="AA422" s="431" t="s">
        <v>923</v>
      </c>
      <c r="AC422" s="973"/>
    </row>
    <row r="423" spans="1:29" s="2" customFormat="1" ht="52.8" x14ac:dyDescent="0.25">
      <c r="A423" s="463"/>
      <c r="B423" s="980">
        <f>IFERROR(LOOKUP(2,1/ISNUMBER(SEARCH('[96]Kode Barang'!$I$2:$I$44,I423)),'[96]Kode Barang'!$B$2:$B$44),"")</f>
        <v>1</v>
      </c>
      <c r="C423" s="980">
        <f>IFERROR(LOOKUP(2,1/ISNUMBER(SEARCH('[96]Kode Barang'!$I$2:$I$44,I423)),'[96]Kode Barang'!$C$2:$C$44),"")</f>
        <v>1</v>
      </c>
      <c r="D423" s="431">
        <f>IFERROR(LOOKUP(2,1/ISNUMBER(SEARCH('[96]Kode Barang'!$I$2:$I$44,I423)),'[96]Kode Barang'!$D$2:$D$44),"")</f>
        <v>7</v>
      </c>
      <c r="E423" s="431">
        <f>IFERROR(LOOKUP(2,1/ISNUMBER(SEARCH('[96]Kode Barang'!$I$2:$I$44,I423)),'[96]Kode Barang'!$E$2:$E$44),"")</f>
        <v>1</v>
      </c>
      <c r="F423" s="431">
        <f>IFERROR(LOOKUP(2,1/ISNUMBER(SEARCH('[96]Kode Barang'!$I$2:$I$44,I423)),'[96]Kode Barang'!$F$2:$F$44),"")</f>
        <v>3</v>
      </c>
      <c r="G423" s="431">
        <f>IFERROR(LOOKUP(2,1/ISNUMBER(SEARCH('[96]Kode Barang'!$I$2:$I$44,I423)),'[96]Kode Barang'!$G$2:$G$44),"")</f>
        <v>2</v>
      </c>
      <c r="H423" s="431">
        <f>IFERROR(LOOKUP(2,1/ISNUMBER(SEARCH('[96]Kode Barang'!$I$2:$I$44,I423)),'[96]Kode Barang'!$H$2:$H$44),"")</f>
        <v>1</v>
      </c>
      <c r="I423" s="443" t="s">
        <v>1092</v>
      </c>
      <c r="J423" s="483"/>
      <c r="K423" s="483"/>
      <c r="L423" s="983">
        <v>30</v>
      </c>
      <c r="M423" s="433" t="s">
        <v>6</v>
      </c>
      <c r="N423" s="428">
        <v>86500</v>
      </c>
      <c r="O423" s="434">
        <f t="shared" si="50"/>
        <v>2595000</v>
      </c>
      <c r="P423" s="434">
        <v>0</v>
      </c>
      <c r="Q423" s="434">
        <f t="shared" si="51"/>
        <v>2595000</v>
      </c>
      <c r="R423" s="434">
        <f t="shared" si="48"/>
        <v>86500</v>
      </c>
      <c r="S423" s="427" t="s">
        <v>1126</v>
      </c>
      <c r="T423" s="429" t="s">
        <v>1184</v>
      </c>
      <c r="U423" s="437" t="s">
        <v>517</v>
      </c>
      <c r="V423" s="429" t="s">
        <v>987</v>
      </c>
      <c r="W423" s="645" t="s">
        <v>1128</v>
      </c>
      <c r="X423" s="448" t="s">
        <v>624</v>
      </c>
      <c r="Y423" s="427" t="s">
        <v>929</v>
      </c>
      <c r="Z423" s="429" t="s">
        <v>1185</v>
      </c>
      <c r="AA423" s="431" t="s">
        <v>535</v>
      </c>
      <c r="AC423" s="973"/>
    </row>
    <row r="424" spans="1:29" s="2" customFormat="1" ht="66" x14ac:dyDescent="0.25">
      <c r="A424" s="463"/>
      <c r="B424" s="980">
        <f>IFERROR(LOOKUP(2,1/ISNUMBER(SEARCH('[96]Kode Barang'!$I$2:$I$44,I424)),'[96]Kode Barang'!$B$2:$B$44),"")</f>
        <v>1</v>
      </c>
      <c r="C424" s="980">
        <f>IFERROR(LOOKUP(2,1/ISNUMBER(SEARCH('[96]Kode Barang'!$I$2:$I$44,I424)),'[96]Kode Barang'!$C$2:$C$44),"")</f>
        <v>1</v>
      </c>
      <c r="D424" s="431">
        <f>IFERROR(LOOKUP(2,1/ISNUMBER(SEARCH('[96]Kode Barang'!$I$2:$I$44,I424)),'[96]Kode Barang'!$D$2:$D$44),"")</f>
        <v>7</v>
      </c>
      <c r="E424" s="431">
        <f>IFERROR(LOOKUP(2,1/ISNUMBER(SEARCH('[96]Kode Barang'!$I$2:$I$44,I424)),'[96]Kode Barang'!$E$2:$E$44),"")</f>
        <v>1</v>
      </c>
      <c r="F424" s="431">
        <f>IFERROR(LOOKUP(2,1/ISNUMBER(SEARCH('[96]Kode Barang'!$I$2:$I$44,I424)),'[96]Kode Barang'!$F$2:$F$44),"")</f>
        <v>3</v>
      </c>
      <c r="G424" s="431">
        <f>IFERROR(LOOKUP(2,1/ISNUMBER(SEARCH('[96]Kode Barang'!$I$2:$I$44,I424)),'[96]Kode Barang'!$G$2:$G$44),"")</f>
        <v>2</v>
      </c>
      <c r="H424" s="431">
        <f>IFERROR(LOOKUP(2,1/ISNUMBER(SEARCH('[96]Kode Barang'!$I$2:$I$44,I424)),'[96]Kode Barang'!$H$2:$H$44),"")</f>
        <v>1</v>
      </c>
      <c r="I424" s="443" t="s">
        <v>1092</v>
      </c>
      <c r="J424" s="483"/>
      <c r="K424" s="483"/>
      <c r="L424" s="983">
        <v>2</v>
      </c>
      <c r="M424" s="433" t="s">
        <v>6</v>
      </c>
      <c r="N424" s="428">
        <v>86500</v>
      </c>
      <c r="O424" s="434">
        <f t="shared" si="50"/>
        <v>173000</v>
      </c>
      <c r="P424" s="434">
        <v>0</v>
      </c>
      <c r="Q424" s="434">
        <f t="shared" si="51"/>
        <v>173000</v>
      </c>
      <c r="R424" s="434">
        <f t="shared" si="48"/>
        <v>86500</v>
      </c>
      <c r="S424" s="427" t="s">
        <v>974</v>
      </c>
      <c r="T424" s="429" t="s">
        <v>1136</v>
      </c>
      <c r="U424" s="437" t="s">
        <v>517</v>
      </c>
      <c r="V424" s="429" t="s">
        <v>987</v>
      </c>
      <c r="W424" s="645" t="s">
        <v>1137</v>
      </c>
      <c r="X424" s="448" t="s">
        <v>624</v>
      </c>
      <c r="Y424" s="427" t="s">
        <v>929</v>
      </c>
      <c r="Z424" s="429" t="s">
        <v>1172</v>
      </c>
      <c r="AA424" s="431" t="s">
        <v>1139</v>
      </c>
      <c r="AC424" s="973"/>
    </row>
    <row r="425" spans="1:29" s="2" customFormat="1" ht="66" x14ac:dyDescent="0.25">
      <c r="A425" s="463"/>
      <c r="B425" s="980">
        <f>IFERROR(LOOKUP(2,1/ISNUMBER(SEARCH('[96]Kode Barang'!$I$2:$I$44,I425)),'[96]Kode Barang'!$B$2:$B$44),"")</f>
        <v>1</v>
      </c>
      <c r="C425" s="980">
        <f>IFERROR(LOOKUP(2,1/ISNUMBER(SEARCH('[96]Kode Barang'!$I$2:$I$44,I425)),'[96]Kode Barang'!$C$2:$C$44),"")</f>
        <v>1</v>
      </c>
      <c r="D425" s="431">
        <f>IFERROR(LOOKUP(2,1/ISNUMBER(SEARCH('[96]Kode Barang'!$I$2:$I$44,I425)),'[96]Kode Barang'!$D$2:$D$44),"")</f>
        <v>7</v>
      </c>
      <c r="E425" s="431">
        <f>IFERROR(LOOKUP(2,1/ISNUMBER(SEARCH('[96]Kode Barang'!$I$2:$I$44,I425)),'[96]Kode Barang'!$E$2:$E$44),"")</f>
        <v>1</v>
      </c>
      <c r="F425" s="431">
        <f>IFERROR(LOOKUP(2,1/ISNUMBER(SEARCH('[96]Kode Barang'!$I$2:$I$44,I425)),'[96]Kode Barang'!$F$2:$F$44),"")</f>
        <v>3</v>
      </c>
      <c r="G425" s="431">
        <f>IFERROR(LOOKUP(2,1/ISNUMBER(SEARCH('[96]Kode Barang'!$I$2:$I$44,I425)),'[96]Kode Barang'!$G$2:$G$44),"")</f>
        <v>2</v>
      </c>
      <c r="H425" s="431">
        <f>IFERROR(LOOKUP(2,1/ISNUMBER(SEARCH('[96]Kode Barang'!$I$2:$I$44,I425)),'[96]Kode Barang'!$H$2:$H$44),"")</f>
        <v>1</v>
      </c>
      <c r="I425" s="443" t="s">
        <v>1092</v>
      </c>
      <c r="J425" s="483"/>
      <c r="K425" s="483"/>
      <c r="L425" s="983">
        <v>2</v>
      </c>
      <c r="M425" s="433" t="s">
        <v>6</v>
      </c>
      <c r="N425" s="428">
        <v>86500</v>
      </c>
      <c r="O425" s="434">
        <f t="shared" si="50"/>
        <v>173000</v>
      </c>
      <c r="P425" s="434">
        <v>0</v>
      </c>
      <c r="Q425" s="434">
        <f t="shared" si="51"/>
        <v>173000</v>
      </c>
      <c r="R425" s="434">
        <f t="shared" si="48"/>
        <v>86500</v>
      </c>
      <c r="S425" s="427" t="s">
        <v>994</v>
      </c>
      <c r="T425" s="429" t="s">
        <v>1144</v>
      </c>
      <c r="U425" s="437" t="s">
        <v>517</v>
      </c>
      <c r="V425" s="429" t="s">
        <v>987</v>
      </c>
      <c r="W425" s="645" t="s">
        <v>1142</v>
      </c>
      <c r="X425" s="448" t="s">
        <v>624</v>
      </c>
      <c r="Y425" s="427" t="s">
        <v>929</v>
      </c>
      <c r="Z425" s="429" t="s">
        <v>1173</v>
      </c>
      <c r="AA425" s="431" t="s">
        <v>1139</v>
      </c>
      <c r="AC425" s="973"/>
    </row>
    <row r="426" spans="1:29" s="2" customFormat="1" ht="52.8" x14ac:dyDescent="0.25">
      <c r="A426" s="463"/>
      <c r="B426" s="980">
        <f>IFERROR(LOOKUP(2,1/ISNUMBER(SEARCH('[96]Kode Barang'!$I$2:$I$44,I426)),'[96]Kode Barang'!$B$2:$B$44),"")</f>
        <v>1</v>
      </c>
      <c r="C426" s="980">
        <f>IFERROR(LOOKUP(2,1/ISNUMBER(SEARCH('[96]Kode Barang'!$I$2:$I$44,I426)),'[96]Kode Barang'!$C$2:$C$44),"")</f>
        <v>1</v>
      </c>
      <c r="D426" s="431">
        <f>IFERROR(LOOKUP(2,1/ISNUMBER(SEARCH('[96]Kode Barang'!$I$2:$I$44,I426)),'[96]Kode Barang'!$D$2:$D$44),"")</f>
        <v>7</v>
      </c>
      <c r="E426" s="431">
        <f>IFERROR(LOOKUP(2,1/ISNUMBER(SEARCH('[96]Kode Barang'!$I$2:$I$44,I426)),'[96]Kode Barang'!$E$2:$E$44),"")</f>
        <v>1</v>
      </c>
      <c r="F426" s="431">
        <f>IFERROR(LOOKUP(2,1/ISNUMBER(SEARCH('[96]Kode Barang'!$I$2:$I$44,I426)),'[96]Kode Barang'!$F$2:$F$44),"")</f>
        <v>3</v>
      </c>
      <c r="G426" s="431">
        <f>IFERROR(LOOKUP(2,1/ISNUMBER(SEARCH('[96]Kode Barang'!$I$2:$I$44,I426)),'[96]Kode Barang'!$G$2:$G$44),"")</f>
        <v>2</v>
      </c>
      <c r="H426" s="431">
        <f>IFERROR(LOOKUP(2,1/ISNUMBER(SEARCH('[96]Kode Barang'!$I$2:$I$44,I426)),'[96]Kode Barang'!$H$2:$H$44),"")</f>
        <v>1</v>
      </c>
      <c r="I426" s="443" t="s">
        <v>1092</v>
      </c>
      <c r="J426" s="483"/>
      <c r="K426" s="483"/>
      <c r="L426" s="983">
        <v>4</v>
      </c>
      <c r="M426" s="433" t="s">
        <v>6</v>
      </c>
      <c r="N426" s="428">
        <v>86500</v>
      </c>
      <c r="O426" s="434">
        <f t="shared" si="50"/>
        <v>346000</v>
      </c>
      <c r="P426" s="434">
        <v>0</v>
      </c>
      <c r="Q426" s="434">
        <f t="shared" si="51"/>
        <v>346000</v>
      </c>
      <c r="R426" s="434">
        <f t="shared" si="48"/>
        <v>86500</v>
      </c>
      <c r="S426" s="427" t="s">
        <v>854</v>
      </c>
      <c r="T426" s="429" t="s">
        <v>1014</v>
      </c>
      <c r="U426" s="437" t="s">
        <v>517</v>
      </c>
      <c r="V426" s="429" t="s">
        <v>987</v>
      </c>
      <c r="W426" s="645" t="s">
        <v>1146</v>
      </c>
      <c r="X426" s="448" t="s">
        <v>624</v>
      </c>
      <c r="Y426" s="427" t="s">
        <v>929</v>
      </c>
      <c r="Z426" s="429" t="s">
        <v>1174</v>
      </c>
      <c r="AA426" s="431" t="s">
        <v>1139</v>
      </c>
      <c r="AC426" s="973"/>
    </row>
    <row r="427" spans="1:29" s="2" customFormat="1" ht="83.25" customHeight="1" x14ac:dyDescent="0.25">
      <c r="A427" s="463"/>
      <c r="B427" s="980">
        <f>IFERROR(LOOKUP(2,1/ISNUMBER(SEARCH('[96]Kode Barang'!$I$2:$I$44,I427)),'[96]Kode Barang'!$B$2:$B$44),"")</f>
        <v>1</v>
      </c>
      <c r="C427" s="980">
        <f>IFERROR(LOOKUP(2,1/ISNUMBER(SEARCH('[96]Kode Barang'!$I$2:$I$44,I427)),'[96]Kode Barang'!$C$2:$C$44),"")</f>
        <v>1</v>
      </c>
      <c r="D427" s="431">
        <f>IFERROR(LOOKUP(2,1/ISNUMBER(SEARCH('[96]Kode Barang'!$I$2:$I$44,I427)),'[96]Kode Barang'!$D$2:$D$44),"")</f>
        <v>7</v>
      </c>
      <c r="E427" s="431">
        <f>IFERROR(LOOKUP(2,1/ISNUMBER(SEARCH('[96]Kode Barang'!$I$2:$I$44,I427)),'[96]Kode Barang'!$E$2:$E$44),"")</f>
        <v>1</v>
      </c>
      <c r="F427" s="431">
        <f>IFERROR(LOOKUP(2,1/ISNUMBER(SEARCH('[96]Kode Barang'!$I$2:$I$44,I427)),'[96]Kode Barang'!$F$2:$F$44),"")</f>
        <v>3</v>
      </c>
      <c r="G427" s="431">
        <f>IFERROR(LOOKUP(2,1/ISNUMBER(SEARCH('[96]Kode Barang'!$I$2:$I$44,I427)),'[96]Kode Barang'!$G$2:$G$44),"")</f>
        <v>2</v>
      </c>
      <c r="H427" s="431">
        <f>IFERROR(LOOKUP(2,1/ISNUMBER(SEARCH('[96]Kode Barang'!$I$2:$I$44,I427)),'[96]Kode Barang'!$H$2:$H$44),"")</f>
        <v>2</v>
      </c>
      <c r="I427" s="443" t="s">
        <v>1008</v>
      </c>
      <c r="J427" s="483"/>
      <c r="K427" s="483"/>
      <c r="L427" s="983">
        <v>4</v>
      </c>
      <c r="M427" s="433" t="s">
        <v>6</v>
      </c>
      <c r="N427" s="428">
        <v>49400</v>
      </c>
      <c r="O427" s="434">
        <f t="shared" si="50"/>
        <v>197600</v>
      </c>
      <c r="P427" s="434">
        <v>0</v>
      </c>
      <c r="Q427" s="434">
        <f t="shared" si="51"/>
        <v>197600</v>
      </c>
      <c r="R427" s="434">
        <f t="shared" si="48"/>
        <v>49400</v>
      </c>
      <c r="S427" s="427" t="s">
        <v>854</v>
      </c>
      <c r="T427" s="429" t="s">
        <v>1014</v>
      </c>
      <c r="U427" s="437" t="s">
        <v>517</v>
      </c>
      <c r="V427" s="429" t="s">
        <v>987</v>
      </c>
      <c r="W427" s="645" t="s">
        <v>1146</v>
      </c>
      <c r="X427" s="448" t="s">
        <v>624</v>
      </c>
      <c r="Y427" s="427" t="s">
        <v>929</v>
      </c>
      <c r="Z427" s="429" t="s">
        <v>1174</v>
      </c>
      <c r="AA427" s="431" t="s">
        <v>1139</v>
      </c>
      <c r="AC427" s="973"/>
    </row>
    <row r="428" spans="1:29" s="2" customFormat="1" ht="79.2" x14ac:dyDescent="0.25">
      <c r="A428" s="463"/>
      <c r="B428" s="980">
        <f>IFERROR(LOOKUP(2,1/ISNUMBER(SEARCH('[96]Kode Barang'!$I$2:$I$44,I428)),'[96]Kode Barang'!$B$2:$B$44),"")</f>
        <v>1</v>
      </c>
      <c r="C428" s="980">
        <f>IFERROR(LOOKUP(2,1/ISNUMBER(SEARCH('[96]Kode Barang'!$I$2:$I$44,I428)),'[96]Kode Barang'!$C$2:$C$44),"")</f>
        <v>1</v>
      </c>
      <c r="D428" s="431">
        <f>IFERROR(LOOKUP(2,1/ISNUMBER(SEARCH('[96]Kode Barang'!$I$2:$I$44,I428)),'[96]Kode Barang'!$D$2:$D$44),"")</f>
        <v>7</v>
      </c>
      <c r="E428" s="431">
        <f>IFERROR(LOOKUP(2,1/ISNUMBER(SEARCH('[96]Kode Barang'!$I$2:$I$44,I428)),'[96]Kode Barang'!$E$2:$E$44),"")</f>
        <v>1</v>
      </c>
      <c r="F428" s="431">
        <f>IFERROR(LOOKUP(2,1/ISNUMBER(SEARCH('[96]Kode Barang'!$I$2:$I$44,I428)),'[96]Kode Barang'!$F$2:$F$44),"")</f>
        <v>3</v>
      </c>
      <c r="G428" s="431">
        <f>IFERROR(LOOKUP(2,1/ISNUMBER(SEARCH('[96]Kode Barang'!$I$2:$I$44,I428)),'[96]Kode Barang'!$G$2:$G$44),"")</f>
        <v>2</v>
      </c>
      <c r="H428" s="431">
        <f>IFERROR(LOOKUP(2,1/ISNUMBER(SEARCH('[96]Kode Barang'!$I$2:$I$44,I428)),'[96]Kode Barang'!$H$2:$H$44),"")</f>
        <v>1</v>
      </c>
      <c r="I428" s="443" t="s">
        <v>1092</v>
      </c>
      <c r="J428" s="483"/>
      <c r="K428" s="483"/>
      <c r="L428" s="983">
        <v>19</v>
      </c>
      <c r="M428" s="433" t="s">
        <v>6</v>
      </c>
      <c r="N428" s="428">
        <v>86500</v>
      </c>
      <c r="O428" s="434">
        <f t="shared" si="50"/>
        <v>1643500</v>
      </c>
      <c r="P428" s="434">
        <v>0</v>
      </c>
      <c r="Q428" s="434">
        <f t="shared" si="51"/>
        <v>1643500</v>
      </c>
      <c r="R428" s="434">
        <f t="shared" si="48"/>
        <v>86500</v>
      </c>
      <c r="S428" s="427" t="s">
        <v>542</v>
      </c>
      <c r="T428" s="429" t="s">
        <v>1153</v>
      </c>
      <c r="U428" s="437" t="s">
        <v>517</v>
      </c>
      <c r="V428" s="429" t="s">
        <v>987</v>
      </c>
      <c r="W428" s="645" t="s">
        <v>1154</v>
      </c>
      <c r="X428" s="448" t="s">
        <v>624</v>
      </c>
      <c r="Y428" s="427" t="s">
        <v>594</v>
      </c>
      <c r="Z428" s="429" t="s">
        <v>1175</v>
      </c>
      <c r="AA428" s="431" t="s">
        <v>541</v>
      </c>
      <c r="AC428" s="973"/>
    </row>
    <row r="429" spans="1:29" s="2" customFormat="1" ht="66.599999999999994" thickBot="1" x14ac:dyDescent="0.3">
      <c r="A429" s="463"/>
      <c r="B429" s="980">
        <f>IFERROR(LOOKUP(2,1/ISNUMBER(SEARCH('[96]Kode Barang'!$I$2:$I$44,I429)),'[96]Kode Barang'!$B$2:$B$44),"")</f>
        <v>1</v>
      </c>
      <c r="C429" s="980">
        <f>IFERROR(LOOKUP(2,1/ISNUMBER(SEARCH('[96]Kode Barang'!$I$2:$I$44,I429)),'[96]Kode Barang'!$C$2:$C$44),"")</f>
        <v>1</v>
      </c>
      <c r="D429" s="431">
        <f>IFERROR(LOOKUP(2,1/ISNUMBER(SEARCH('[96]Kode Barang'!$I$2:$I$44,I429)),'[96]Kode Barang'!$D$2:$D$44),"")</f>
        <v>7</v>
      </c>
      <c r="E429" s="431">
        <f>IFERROR(LOOKUP(2,1/ISNUMBER(SEARCH('[96]Kode Barang'!$I$2:$I$44,I429)),'[96]Kode Barang'!$E$2:$E$44),"")</f>
        <v>1</v>
      </c>
      <c r="F429" s="431">
        <f>IFERROR(LOOKUP(2,1/ISNUMBER(SEARCH('[96]Kode Barang'!$I$2:$I$44,I429)),'[96]Kode Barang'!$F$2:$F$44),"")</f>
        <v>3</v>
      </c>
      <c r="G429" s="431">
        <f>IFERROR(LOOKUP(2,1/ISNUMBER(SEARCH('[96]Kode Barang'!$I$2:$I$44,I429)),'[96]Kode Barang'!$G$2:$G$44),"")</f>
        <v>2</v>
      </c>
      <c r="H429" s="431">
        <f>IFERROR(LOOKUP(2,1/ISNUMBER(SEARCH('[96]Kode Barang'!$I$2:$I$44,I429)),'[96]Kode Barang'!$H$2:$H$44),"")</f>
        <v>1</v>
      </c>
      <c r="I429" s="443" t="s">
        <v>1092</v>
      </c>
      <c r="J429" s="483"/>
      <c r="K429" s="483"/>
      <c r="L429" s="983">
        <v>5</v>
      </c>
      <c r="M429" s="433" t="s">
        <v>6</v>
      </c>
      <c r="N429" s="428">
        <v>86500</v>
      </c>
      <c r="O429" s="434">
        <f t="shared" si="50"/>
        <v>432500</v>
      </c>
      <c r="P429" s="434">
        <v>0</v>
      </c>
      <c r="Q429" s="434">
        <f t="shared" si="51"/>
        <v>432500</v>
      </c>
      <c r="R429" s="434">
        <f t="shared" si="48"/>
        <v>86500</v>
      </c>
      <c r="S429" s="427" t="s">
        <v>542</v>
      </c>
      <c r="T429" s="429" t="s">
        <v>1162</v>
      </c>
      <c r="U429" s="437" t="s">
        <v>517</v>
      </c>
      <c r="V429" s="429" t="s">
        <v>987</v>
      </c>
      <c r="W429" s="645" t="s">
        <v>1154</v>
      </c>
      <c r="X429" s="448" t="s">
        <v>624</v>
      </c>
      <c r="Y429" s="427" t="s">
        <v>594</v>
      </c>
      <c r="Z429" s="429" t="s">
        <v>1176</v>
      </c>
      <c r="AA429" s="431" t="s">
        <v>541</v>
      </c>
      <c r="AC429" s="973"/>
    </row>
    <row r="430" spans="1:29" s="381" customFormat="1" ht="40.200000000000003" customHeight="1" thickBot="1" x14ac:dyDescent="0.3">
      <c r="A430" s="533"/>
      <c r="B430" s="453">
        <v>1</v>
      </c>
      <c r="C430" s="453">
        <v>1</v>
      </c>
      <c r="D430" s="453">
        <v>7</v>
      </c>
      <c r="E430" s="454">
        <v>1</v>
      </c>
      <c r="F430" s="557" t="s">
        <v>613</v>
      </c>
      <c r="G430" s="454">
        <v>4</v>
      </c>
      <c r="H430" s="558"/>
      <c r="I430" s="559" t="s">
        <v>614</v>
      </c>
      <c r="J430" s="537"/>
      <c r="K430" s="496"/>
      <c r="L430" s="972">
        <f>L432</f>
        <v>50</v>
      </c>
      <c r="M430" s="450"/>
      <c r="N430" s="450"/>
      <c r="O430" s="436">
        <f>SUM(O431:O433)</f>
        <v>1590000</v>
      </c>
      <c r="P430" s="436"/>
      <c r="Q430" s="585">
        <f>O430-P430</f>
        <v>1590000</v>
      </c>
      <c r="R430" s="436"/>
      <c r="S430" s="480"/>
      <c r="T430" s="471"/>
      <c r="U430" s="471"/>
      <c r="V430" s="471"/>
      <c r="W430" s="497"/>
      <c r="X430" s="498"/>
      <c r="Y430" s="471"/>
      <c r="Z430" s="471"/>
      <c r="AA430" s="475"/>
      <c r="AC430" s="407"/>
    </row>
    <row r="431" spans="1:29" ht="55.2" x14ac:dyDescent="0.25">
      <c r="A431" s="1059"/>
      <c r="B431" s="1051">
        <v>1</v>
      </c>
      <c r="C431" s="1051">
        <v>1</v>
      </c>
      <c r="D431" s="1051">
        <v>7</v>
      </c>
      <c r="E431" s="1037">
        <v>1</v>
      </c>
      <c r="F431" s="1107">
        <v>3</v>
      </c>
      <c r="G431" s="1107">
        <v>4</v>
      </c>
      <c r="H431" s="1108" t="s">
        <v>635</v>
      </c>
      <c r="I431" s="1066" t="s">
        <v>604</v>
      </c>
      <c r="J431" s="1061"/>
      <c r="K431" s="1061"/>
      <c r="L431" s="1058">
        <v>50</v>
      </c>
      <c r="M431" s="1067" t="s">
        <v>67</v>
      </c>
      <c r="N431" s="1062">
        <v>10000</v>
      </c>
      <c r="O431" s="1044">
        <f>L431*N431</f>
        <v>500000</v>
      </c>
      <c r="P431" s="1044">
        <v>0</v>
      </c>
      <c r="Q431" s="1044">
        <f t="shared" ref="Q431" si="52">O431+P431</f>
        <v>500000</v>
      </c>
      <c r="R431" s="1044">
        <f>Q431/L431</f>
        <v>10000</v>
      </c>
      <c r="S431" s="1049" t="s">
        <v>572</v>
      </c>
      <c r="T431" s="1046" t="s">
        <v>625</v>
      </c>
      <c r="U431" s="1049" t="s">
        <v>626</v>
      </c>
      <c r="V431" s="1046" t="s">
        <v>627</v>
      </c>
      <c r="W431" s="1052" t="s">
        <v>623</v>
      </c>
      <c r="X431" s="1048" t="s">
        <v>546</v>
      </c>
      <c r="Y431" s="1046" t="s">
        <v>605</v>
      </c>
      <c r="Z431" s="1049" t="s">
        <v>630</v>
      </c>
      <c r="AA431" s="1050" t="s">
        <v>60</v>
      </c>
    </row>
    <row r="432" spans="1:29" s="381" customFormat="1" ht="52.8" x14ac:dyDescent="0.25">
      <c r="A432" s="432"/>
      <c r="B432" s="980">
        <f>IFERROR(LOOKUP(2,1/ISNUMBER(SEARCH('[96]Kode Barang'!$I$2:$I$44,I432)),'[96]Kode Barang'!$B$2:$B$44),"")</f>
        <v>1</v>
      </c>
      <c r="C432" s="980">
        <f>IFERROR(LOOKUP(2,1/ISNUMBER(SEARCH('[96]Kode Barang'!$I$2:$I$44,I432)),'[96]Kode Barang'!$C$2:$C$44),"")</f>
        <v>1</v>
      </c>
      <c r="D432" s="980">
        <f>IFERROR(LOOKUP(2,1/ISNUMBER(SEARCH('[96]Kode Barang'!$I$2:$I$44,I432)),'[96]Kode Barang'!$D$2:$D$44),"")</f>
        <v>7</v>
      </c>
      <c r="E432" s="980">
        <f>IFERROR(LOOKUP(2,1/ISNUMBER(SEARCH('[96]Kode Barang'!$I$2:$I$44,I432)),'[96]Kode Barang'!$E$2:$E$44),"")</f>
        <v>1</v>
      </c>
      <c r="F432" s="980">
        <f>IFERROR(LOOKUP(2,1/ISNUMBER(SEARCH('[96]Kode Barang'!$I$2:$I$44,I432)),'[96]Kode Barang'!$F$2:$F$44),"")</f>
        <v>3</v>
      </c>
      <c r="G432" s="980">
        <f>IFERROR(LOOKUP(2,1/ISNUMBER(SEARCH('[96]Kode Barang'!$I$2:$I$44,I432)),'[96]Kode Barang'!$G$2:$G$44),"")</f>
        <v>4</v>
      </c>
      <c r="H432" s="980">
        <f>IFERROR(LOOKUP(2,1/ISNUMBER(SEARCH('[96]Kode Barang'!$I$2:$I$44,I432)),'[96]Kode Barang'!$H$2:$H$44),"")</f>
        <v>1</v>
      </c>
      <c r="I432" s="439" t="s">
        <v>984</v>
      </c>
      <c r="J432" s="483"/>
      <c r="K432" s="483"/>
      <c r="L432" s="986">
        <v>50</v>
      </c>
      <c r="M432" s="424" t="s">
        <v>67</v>
      </c>
      <c r="N432" s="428">
        <v>10000</v>
      </c>
      <c r="O432" s="426">
        <f>N432*L432</f>
        <v>500000</v>
      </c>
      <c r="P432" s="426"/>
      <c r="Q432" s="426">
        <f>O432-P432</f>
        <v>500000</v>
      </c>
      <c r="R432" s="426">
        <f>Q432/L432</f>
        <v>10000</v>
      </c>
      <c r="S432" s="427" t="s">
        <v>985</v>
      </c>
      <c r="T432" s="429" t="s">
        <v>986</v>
      </c>
      <c r="U432" s="427" t="s">
        <v>626</v>
      </c>
      <c r="V432" s="429" t="s">
        <v>987</v>
      </c>
      <c r="W432" s="482" t="s">
        <v>988</v>
      </c>
      <c r="X432" s="448" t="s">
        <v>624</v>
      </c>
      <c r="Y432" s="427" t="s">
        <v>912</v>
      </c>
      <c r="Z432" s="429" t="s">
        <v>926</v>
      </c>
      <c r="AA432" s="431" t="s">
        <v>60</v>
      </c>
      <c r="AC432" s="407"/>
    </row>
    <row r="433" spans="1:29" s="381" customFormat="1" ht="40.200000000000003" customHeight="1" thickBot="1" x14ac:dyDescent="0.3">
      <c r="A433" s="432"/>
      <c r="B433" s="980">
        <f>IFERROR(LOOKUP(2,1/ISNUMBER(SEARCH('[96]Kode Barang'!$I$2:$I$44,I433)),'[96]Kode Barang'!$B$2:$B$44),"")</f>
        <v>1</v>
      </c>
      <c r="C433" s="980">
        <f>IFERROR(LOOKUP(2,1/ISNUMBER(SEARCH('[96]Kode Barang'!$I$2:$I$44,I433)),'[96]Kode Barang'!$C$2:$C$44),"")</f>
        <v>1</v>
      </c>
      <c r="D433" s="980">
        <f>IFERROR(LOOKUP(2,1/ISNUMBER(SEARCH('[96]Kode Barang'!$I$2:$I$44,I433)),'[96]Kode Barang'!$D$2:$D$44),"")</f>
        <v>7</v>
      </c>
      <c r="E433" s="980">
        <f>IFERROR(LOOKUP(2,1/ISNUMBER(SEARCH('[96]Kode Barang'!$I$2:$I$44,I433)),'[96]Kode Barang'!$E$2:$E$44),"")</f>
        <v>1</v>
      </c>
      <c r="F433" s="980">
        <f>IFERROR(LOOKUP(2,1/ISNUMBER(SEARCH('[96]Kode Barang'!$I$2:$I$44,I433)),'[96]Kode Barang'!$F$2:$F$44),"")</f>
        <v>3</v>
      </c>
      <c r="G433" s="980">
        <f>IFERROR(LOOKUP(2,1/ISNUMBER(SEARCH('[96]Kode Barang'!$I$2:$I$44,I433)),'[96]Kode Barang'!$G$2:$G$44),"")</f>
        <v>4</v>
      </c>
      <c r="H433" s="980">
        <f>IFERROR(LOOKUP(2,1/ISNUMBER(SEARCH('[96]Kode Barang'!$I$2:$I$44,I433)),'[96]Kode Barang'!$H$2:$H$44),"")</f>
        <v>1</v>
      </c>
      <c r="I433" s="439" t="s">
        <v>908</v>
      </c>
      <c r="J433" s="483"/>
      <c r="K433" s="483"/>
      <c r="L433" s="1003">
        <v>59</v>
      </c>
      <c r="M433" s="424" t="s">
        <v>67</v>
      </c>
      <c r="N433" s="428">
        <v>10000</v>
      </c>
      <c r="O433" s="426">
        <f>N433*L433</f>
        <v>590000</v>
      </c>
      <c r="P433" s="426"/>
      <c r="Q433" s="426">
        <f>O433-P433</f>
        <v>590000</v>
      </c>
      <c r="R433" s="426">
        <f>N433</f>
        <v>10000</v>
      </c>
      <c r="S433" s="427" t="s">
        <v>572</v>
      </c>
      <c r="T433" s="429" t="s">
        <v>905</v>
      </c>
      <c r="U433" s="427" t="s">
        <v>909</v>
      </c>
      <c r="V433" s="429" t="s">
        <v>910</v>
      </c>
      <c r="W433" s="482" t="s">
        <v>911</v>
      </c>
      <c r="X433" s="448" t="s">
        <v>624</v>
      </c>
      <c r="Y433" s="431" t="s">
        <v>912</v>
      </c>
      <c r="Z433" s="429" t="s">
        <v>906</v>
      </c>
      <c r="AA433" s="431" t="s">
        <v>60</v>
      </c>
      <c r="AC433" s="407"/>
    </row>
    <row r="434" spans="1:29" s="381" customFormat="1" ht="45" customHeight="1" thickBot="1" x14ac:dyDescent="0.3">
      <c r="A434" s="533"/>
      <c r="B434" s="453">
        <v>1</v>
      </c>
      <c r="C434" s="453">
        <v>1</v>
      </c>
      <c r="D434" s="453">
        <v>7</v>
      </c>
      <c r="E434" s="454">
        <v>1</v>
      </c>
      <c r="F434" s="557" t="s">
        <v>613</v>
      </c>
      <c r="G434" s="454">
        <v>6</v>
      </c>
      <c r="H434" s="558"/>
      <c r="I434" s="559" t="s">
        <v>612</v>
      </c>
      <c r="J434" s="537"/>
      <c r="K434" s="496"/>
      <c r="L434" s="625">
        <f>SUM(L462:L482)</f>
        <v>51</v>
      </c>
      <c r="M434" s="449"/>
      <c r="N434" s="449"/>
      <c r="O434" s="436">
        <f>SUM(O435:O496)</f>
        <v>33633800</v>
      </c>
      <c r="P434" s="436"/>
      <c r="Q434" s="585">
        <f>O434-P434</f>
        <v>33633800</v>
      </c>
      <c r="R434" s="436"/>
      <c r="S434" s="476"/>
      <c r="T434" s="471"/>
      <c r="U434" s="471"/>
      <c r="V434" s="471"/>
      <c r="W434" s="497"/>
      <c r="X434" s="498"/>
      <c r="Y434" s="471"/>
      <c r="Z434" s="471"/>
      <c r="AA434" s="475"/>
      <c r="AC434" s="407"/>
    </row>
    <row r="435" spans="1:29" ht="69" x14ac:dyDescent="0.25">
      <c r="A435" s="1059"/>
      <c r="B435" s="1051">
        <v>7</v>
      </c>
      <c r="C435" s="1051">
        <v>7</v>
      </c>
      <c r="D435" s="1051">
        <v>7</v>
      </c>
      <c r="E435" s="1051">
        <v>7</v>
      </c>
      <c r="F435" s="1051">
        <v>7</v>
      </c>
      <c r="G435" s="1051">
        <v>7</v>
      </c>
      <c r="H435" s="1051">
        <v>7</v>
      </c>
      <c r="I435" s="1066" t="s">
        <v>8</v>
      </c>
      <c r="J435" s="1075"/>
      <c r="K435" s="1061"/>
      <c r="L435" s="1058">
        <v>5</v>
      </c>
      <c r="M435" s="1098" t="s">
        <v>523</v>
      </c>
      <c r="N435" s="1062">
        <v>111700</v>
      </c>
      <c r="O435" s="1092">
        <f t="shared" ref="O435:O461" si="53">L435*N435</f>
        <v>558500</v>
      </c>
      <c r="P435" s="1092">
        <v>0</v>
      </c>
      <c r="Q435" s="1092">
        <f t="shared" ref="Q435:Q448" si="54">O435+P435</f>
        <v>558500</v>
      </c>
      <c r="R435" s="1092">
        <f t="shared" ref="R435:R448" si="55">Q435/L435</f>
        <v>111700</v>
      </c>
      <c r="S435" s="1063" t="s">
        <v>566</v>
      </c>
      <c r="T435" s="1064" t="s">
        <v>567</v>
      </c>
      <c r="U435" s="1063" t="s">
        <v>519</v>
      </c>
      <c r="V435" s="1064" t="s">
        <v>533</v>
      </c>
      <c r="W435" s="1047" t="s">
        <v>652</v>
      </c>
      <c r="X435" s="1050" t="s">
        <v>624</v>
      </c>
      <c r="Y435" s="1046" t="s">
        <v>644</v>
      </c>
      <c r="Z435" s="1046" t="s">
        <v>655</v>
      </c>
      <c r="AA435" s="1050" t="s">
        <v>541</v>
      </c>
    </row>
    <row r="436" spans="1:29" ht="69" x14ac:dyDescent="0.25">
      <c r="A436" s="1059"/>
      <c r="B436" s="1051">
        <v>7</v>
      </c>
      <c r="C436" s="1051">
        <v>7</v>
      </c>
      <c r="D436" s="1051">
        <v>7</v>
      </c>
      <c r="E436" s="1051">
        <v>7</v>
      </c>
      <c r="F436" s="1051">
        <v>7</v>
      </c>
      <c r="G436" s="1051">
        <v>7</v>
      </c>
      <c r="H436" s="1051">
        <v>7</v>
      </c>
      <c r="I436" s="1066" t="s">
        <v>8</v>
      </c>
      <c r="J436" s="1075"/>
      <c r="K436" s="1061"/>
      <c r="L436" s="1058">
        <v>10</v>
      </c>
      <c r="M436" s="1098" t="s">
        <v>523</v>
      </c>
      <c r="N436" s="1062">
        <v>111750</v>
      </c>
      <c r="O436" s="1092">
        <f t="shared" si="53"/>
        <v>1117500</v>
      </c>
      <c r="P436" s="1092">
        <v>0</v>
      </c>
      <c r="Q436" s="1092">
        <f t="shared" si="54"/>
        <v>1117500</v>
      </c>
      <c r="R436" s="1092">
        <f t="shared" si="55"/>
        <v>111750</v>
      </c>
      <c r="S436" s="1063" t="s">
        <v>566</v>
      </c>
      <c r="T436" s="1064" t="s">
        <v>567</v>
      </c>
      <c r="U436" s="1063" t="s">
        <v>519</v>
      </c>
      <c r="V436" s="1064" t="s">
        <v>533</v>
      </c>
      <c r="W436" s="1047" t="s">
        <v>652</v>
      </c>
      <c r="X436" s="1050" t="s">
        <v>624</v>
      </c>
      <c r="Y436" s="1046" t="s">
        <v>644</v>
      </c>
      <c r="Z436" s="1046" t="s">
        <v>655</v>
      </c>
      <c r="AA436" s="1050" t="s">
        <v>541</v>
      </c>
    </row>
    <row r="437" spans="1:29" ht="41.4" x14ac:dyDescent="0.25">
      <c r="A437" s="1059"/>
      <c r="B437" s="1051">
        <v>1</v>
      </c>
      <c r="C437" s="1051">
        <v>1</v>
      </c>
      <c r="D437" s="1051">
        <v>7</v>
      </c>
      <c r="E437" s="1037">
        <v>1</v>
      </c>
      <c r="F437" s="1107">
        <v>3</v>
      </c>
      <c r="G437" s="1107">
        <v>6</v>
      </c>
      <c r="H437" s="1108" t="s">
        <v>634</v>
      </c>
      <c r="I437" s="1066" t="s">
        <v>633</v>
      </c>
      <c r="J437" s="1061"/>
      <c r="K437" s="1061"/>
      <c r="L437" s="1058">
        <v>8</v>
      </c>
      <c r="M437" s="1098" t="s">
        <v>523</v>
      </c>
      <c r="N437" s="1062">
        <v>111700</v>
      </c>
      <c r="O437" s="1092">
        <f t="shared" si="53"/>
        <v>893600</v>
      </c>
      <c r="P437" s="1092">
        <v>0</v>
      </c>
      <c r="Q437" s="1092">
        <f t="shared" si="54"/>
        <v>893600</v>
      </c>
      <c r="R437" s="1092">
        <f t="shared" si="55"/>
        <v>111700</v>
      </c>
      <c r="S437" s="1049" t="s">
        <v>628</v>
      </c>
      <c r="T437" s="1092" t="s">
        <v>629</v>
      </c>
      <c r="U437" s="1109" t="s">
        <v>518</v>
      </c>
      <c r="V437" s="1046" t="s">
        <v>636</v>
      </c>
      <c r="W437" s="1052" t="s">
        <v>623</v>
      </c>
      <c r="X437" s="1050" t="s">
        <v>624</v>
      </c>
      <c r="Y437" s="1046" t="s">
        <v>596</v>
      </c>
      <c r="Z437" s="1046" t="s">
        <v>637</v>
      </c>
      <c r="AA437" s="1050" t="s">
        <v>60</v>
      </c>
    </row>
    <row r="438" spans="1:29" ht="41.4" x14ac:dyDescent="0.25">
      <c r="A438" s="1059"/>
      <c r="B438" s="1051">
        <v>1</v>
      </c>
      <c r="C438" s="1051">
        <v>1</v>
      </c>
      <c r="D438" s="1051">
        <v>7</v>
      </c>
      <c r="E438" s="1038" t="s">
        <v>725</v>
      </c>
      <c r="F438" s="1038">
        <v>3</v>
      </c>
      <c r="G438" s="1107">
        <v>6</v>
      </c>
      <c r="H438" s="1108" t="s">
        <v>634</v>
      </c>
      <c r="I438" s="1066" t="s">
        <v>8</v>
      </c>
      <c r="J438" s="1061"/>
      <c r="K438" s="1061"/>
      <c r="L438" s="1058">
        <v>10</v>
      </c>
      <c r="M438" s="1098" t="s">
        <v>523</v>
      </c>
      <c r="N438" s="1062">
        <v>111770</v>
      </c>
      <c r="O438" s="1092">
        <f t="shared" si="53"/>
        <v>1117700</v>
      </c>
      <c r="P438" s="1092">
        <v>0</v>
      </c>
      <c r="Q438" s="1092">
        <f t="shared" si="54"/>
        <v>1117700</v>
      </c>
      <c r="R438" s="1092">
        <f t="shared" si="55"/>
        <v>111770</v>
      </c>
      <c r="S438" s="1109" t="s">
        <v>559</v>
      </c>
      <c r="T438" s="1046" t="s">
        <v>726</v>
      </c>
      <c r="U438" s="1109" t="s">
        <v>518</v>
      </c>
      <c r="V438" s="1046" t="s">
        <v>636</v>
      </c>
      <c r="W438" s="1052" t="s">
        <v>727</v>
      </c>
      <c r="X438" s="1050" t="s">
        <v>624</v>
      </c>
      <c r="Y438" s="1046" t="s">
        <v>563</v>
      </c>
      <c r="Z438" s="1046" t="s">
        <v>728</v>
      </c>
      <c r="AA438" s="1050" t="s">
        <v>729</v>
      </c>
    </row>
    <row r="439" spans="1:29" ht="55.2" x14ac:dyDescent="0.25">
      <c r="A439" s="1059"/>
      <c r="B439" s="1051">
        <v>1</v>
      </c>
      <c r="C439" s="1051">
        <v>1</v>
      </c>
      <c r="D439" s="1051">
        <v>7</v>
      </c>
      <c r="E439" s="1038" t="s">
        <v>725</v>
      </c>
      <c r="F439" s="1038">
        <v>3</v>
      </c>
      <c r="G439" s="1107">
        <v>6</v>
      </c>
      <c r="H439" s="1108" t="s">
        <v>634</v>
      </c>
      <c r="I439" s="1066" t="s">
        <v>8</v>
      </c>
      <c r="J439" s="1061"/>
      <c r="K439" s="1061"/>
      <c r="L439" s="1058">
        <v>2</v>
      </c>
      <c r="M439" s="1098" t="s">
        <v>523</v>
      </c>
      <c r="N439" s="1062">
        <v>111750</v>
      </c>
      <c r="O439" s="1092">
        <f t="shared" si="53"/>
        <v>223500</v>
      </c>
      <c r="P439" s="1092">
        <v>0</v>
      </c>
      <c r="Q439" s="1092">
        <f t="shared" si="54"/>
        <v>223500</v>
      </c>
      <c r="R439" s="1092">
        <f t="shared" si="55"/>
        <v>111750</v>
      </c>
      <c r="S439" s="1109" t="s">
        <v>676</v>
      </c>
      <c r="T439" s="1046" t="s">
        <v>730</v>
      </c>
      <c r="U439" s="1109" t="s">
        <v>518</v>
      </c>
      <c r="V439" s="1046" t="s">
        <v>636</v>
      </c>
      <c r="W439" s="1052" t="s">
        <v>677</v>
      </c>
      <c r="X439" s="1050" t="s">
        <v>624</v>
      </c>
      <c r="Y439" s="1046" t="s">
        <v>563</v>
      </c>
      <c r="Z439" s="1046" t="s">
        <v>731</v>
      </c>
      <c r="AA439" s="1050" t="s">
        <v>539</v>
      </c>
    </row>
    <row r="440" spans="1:29" ht="69" x14ac:dyDescent="0.25">
      <c r="A440" s="1059"/>
      <c r="B440" s="1051">
        <v>1</v>
      </c>
      <c r="C440" s="1051">
        <v>1</v>
      </c>
      <c r="D440" s="1051">
        <v>7</v>
      </c>
      <c r="E440" s="1038" t="s">
        <v>725</v>
      </c>
      <c r="F440" s="1038">
        <v>3</v>
      </c>
      <c r="G440" s="1107">
        <v>6</v>
      </c>
      <c r="H440" s="1108" t="s">
        <v>634</v>
      </c>
      <c r="I440" s="1066" t="s">
        <v>8</v>
      </c>
      <c r="J440" s="1061"/>
      <c r="K440" s="1061"/>
      <c r="L440" s="1058">
        <v>2</v>
      </c>
      <c r="M440" s="1098" t="s">
        <v>523</v>
      </c>
      <c r="N440" s="1062">
        <v>111750</v>
      </c>
      <c r="O440" s="1092">
        <f t="shared" si="53"/>
        <v>223500</v>
      </c>
      <c r="P440" s="1092">
        <v>0</v>
      </c>
      <c r="Q440" s="1092">
        <f t="shared" si="54"/>
        <v>223500</v>
      </c>
      <c r="R440" s="1092">
        <f t="shared" si="55"/>
        <v>111750</v>
      </c>
      <c r="S440" s="1109" t="s">
        <v>709</v>
      </c>
      <c r="T440" s="1046" t="s">
        <v>732</v>
      </c>
      <c r="U440" s="1109" t="s">
        <v>518</v>
      </c>
      <c r="V440" s="1046" t="s">
        <v>636</v>
      </c>
      <c r="W440" s="1052" t="s">
        <v>640</v>
      </c>
      <c r="X440" s="1050" t="s">
        <v>624</v>
      </c>
      <c r="Y440" s="1046" t="s">
        <v>563</v>
      </c>
      <c r="Z440" s="1046" t="s">
        <v>733</v>
      </c>
      <c r="AA440" s="1050" t="s">
        <v>539</v>
      </c>
    </row>
    <row r="441" spans="1:29" ht="82.8" x14ac:dyDescent="0.25">
      <c r="A441" s="1059"/>
      <c r="B441" s="1051">
        <v>1</v>
      </c>
      <c r="C441" s="1051">
        <v>1</v>
      </c>
      <c r="D441" s="1051">
        <v>7</v>
      </c>
      <c r="E441" s="1038" t="s">
        <v>725</v>
      </c>
      <c r="F441" s="1038">
        <v>3</v>
      </c>
      <c r="G441" s="1107">
        <v>6</v>
      </c>
      <c r="H441" s="1108" t="s">
        <v>634</v>
      </c>
      <c r="I441" s="1066" t="s">
        <v>8</v>
      </c>
      <c r="J441" s="1061"/>
      <c r="K441" s="1061"/>
      <c r="L441" s="1058">
        <v>5</v>
      </c>
      <c r="M441" s="1098" t="s">
        <v>523</v>
      </c>
      <c r="N441" s="1062">
        <v>111760</v>
      </c>
      <c r="O441" s="1092">
        <f t="shared" si="53"/>
        <v>558800</v>
      </c>
      <c r="P441" s="1092">
        <v>0</v>
      </c>
      <c r="Q441" s="1092">
        <f t="shared" si="54"/>
        <v>558800</v>
      </c>
      <c r="R441" s="1092">
        <f t="shared" si="55"/>
        <v>111760</v>
      </c>
      <c r="S441" s="1109" t="s">
        <v>680</v>
      </c>
      <c r="T441" s="1046" t="s">
        <v>734</v>
      </c>
      <c r="U441" s="1109" t="s">
        <v>518</v>
      </c>
      <c r="V441" s="1046" t="s">
        <v>636</v>
      </c>
      <c r="W441" s="1052" t="s">
        <v>713</v>
      </c>
      <c r="X441" s="1050" t="s">
        <v>624</v>
      </c>
      <c r="Y441" s="1046" t="s">
        <v>563</v>
      </c>
      <c r="Z441" s="1046" t="s">
        <v>735</v>
      </c>
      <c r="AA441" s="1050" t="s">
        <v>539</v>
      </c>
    </row>
    <row r="442" spans="1:29" ht="55.2" x14ac:dyDescent="0.25">
      <c r="A442" s="1059"/>
      <c r="B442" s="1051">
        <v>1</v>
      </c>
      <c r="C442" s="1051">
        <v>1</v>
      </c>
      <c r="D442" s="1051">
        <v>7</v>
      </c>
      <c r="E442" s="1038" t="s">
        <v>725</v>
      </c>
      <c r="F442" s="1038">
        <v>3</v>
      </c>
      <c r="G442" s="1107">
        <v>6</v>
      </c>
      <c r="H442" s="1108" t="s">
        <v>634</v>
      </c>
      <c r="I442" s="1066" t="s">
        <v>8</v>
      </c>
      <c r="J442" s="1061"/>
      <c r="K442" s="1061"/>
      <c r="L442" s="1058">
        <v>4</v>
      </c>
      <c r="M442" s="1098" t="s">
        <v>523</v>
      </c>
      <c r="N442" s="1062">
        <v>111775</v>
      </c>
      <c r="O442" s="1092">
        <f t="shared" si="53"/>
        <v>447100</v>
      </c>
      <c r="P442" s="1092">
        <v>0</v>
      </c>
      <c r="Q442" s="1092">
        <f t="shared" si="54"/>
        <v>447100</v>
      </c>
      <c r="R442" s="1092">
        <f t="shared" si="55"/>
        <v>111775</v>
      </c>
      <c r="S442" s="1049" t="s">
        <v>715</v>
      </c>
      <c r="T442" s="1110" t="s">
        <v>736</v>
      </c>
      <c r="U442" s="1109" t="s">
        <v>518</v>
      </c>
      <c r="V442" s="1046" t="s">
        <v>636</v>
      </c>
      <c r="W442" s="1052" t="s">
        <v>684</v>
      </c>
      <c r="X442" s="1050" t="s">
        <v>624</v>
      </c>
      <c r="Y442" s="1046" t="s">
        <v>563</v>
      </c>
      <c r="Z442" s="1046" t="s">
        <v>737</v>
      </c>
      <c r="AA442" s="1050" t="s">
        <v>539</v>
      </c>
    </row>
    <row r="443" spans="1:29" ht="41.4" x14ac:dyDescent="0.25">
      <c r="A443" s="1059"/>
      <c r="B443" s="1051">
        <v>1</v>
      </c>
      <c r="C443" s="1051">
        <v>1</v>
      </c>
      <c r="D443" s="1051">
        <v>7</v>
      </c>
      <c r="E443" s="1037">
        <v>1</v>
      </c>
      <c r="F443" s="1107">
        <v>3</v>
      </c>
      <c r="G443" s="1107">
        <v>6</v>
      </c>
      <c r="H443" s="1108" t="s">
        <v>634</v>
      </c>
      <c r="I443" s="1066" t="s">
        <v>633</v>
      </c>
      <c r="J443" s="1061"/>
      <c r="K443" s="1061"/>
      <c r="L443" s="1058">
        <v>8</v>
      </c>
      <c r="M443" s="1098" t="s">
        <v>523</v>
      </c>
      <c r="N443" s="1062">
        <v>111700</v>
      </c>
      <c r="O443" s="1092">
        <f t="shared" si="53"/>
        <v>893600</v>
      </c>
      <c r="P443" s="1092">
        <v>0</v>
      </c>
      <c r="Q443" s="1092">
        <f t="shared" si="54"/>
        <v>893600</v>
      </c>
      <c r="R443" s="1092">
        <f t="shared" si="55"/>
        <v>111700</v>
      </c>
      <c r="S443" s="1049" t="s">
        <v>628</v>
      </c>
      <c r="T443" s="1092" t="s">
        <v>629</v>
      </c>
      <c r="U443" s="1109" t="s">
        <v>518</v>
      </c>
      <c r="V443" s="1046" t="s">
        <v>636</v>
      </c>
      <c r="W443" s="1052" t="s">
        <v>623</v>
      </c>
      <c r="X443" s="1050" t="s">
        <v>624</v>
      </c>
      <c r="Y443" s="1046" t="s">
        <v>596</v>
      </c>
      <c r="Z443" s="1046" t="s">
        <v>638</v>
      </c>
      <c r="AA443" s="1050" t="s">
        <v>60</v>
      </c>
    </row>
    <row r="444" spans="1:29" ht="55.2" x14ac:dyDescent="0.25">
      <c r="A444" s="1054"/>
      <c r="B444" s="1051">
        <v>1</v>
      </c>
      <c r="C444" s="1051">
        <v>1</v>
      </c>
      <c r="D444" s="1051">
        <v>7</v>
      </c>
      <c r="E444" s="1038" t="s">
        <v>725</v>
      </c>
      <c r="F444" s="1038">
        <v>3</v>
      </c>
      <c r="G444" s="1107">
        <v>6</v>
      </c>
      <c r="H444" s="1108" t="s">
        <v>634</v>
      </c>
      <c r="I444" s="1066" t="s">
        <v>8</v>
      </c>
      <c r="J444" s="1075"/>
      <c r="K444" s="1061"/>
      <c r="L444" s="1058">
        <v>6</v>
      </c>
      <c r="M444" s="1098" t="s">
        <v>523</v>
      </c>
      <c r="N444" s="1062">
        <v>111700</v>
      </c>
      <c r="O444" s="1092">
        <f t="shared" si="53"/>
        <v>670200</v>
      </c>
      <c r="P444" s="1092">
        <v>0</v>
      </c>
      <c r="Q444" s="1092">
        <f t="shared" si="54"/>
        <v>670200</v>
      </c>
      <c r="R444" s="1092">
        <f t="shared" si="55"/>
        <v>111700</v>
      </c>
      <c r="S444" s="1063" t="s">
        <v>739</v>
      </c>
      <c r="T444" s="1064" t="s">
        <v>718</v>
      </c>
      <c r="U444" s="1063" t="s">
        <v>519</v>
      </c>
      <c r="V444" s="1064" t="s">
        <v>533</v>
      </c>
      <c r="W444" s="1052" t="s">
        <v>690</v>
      </c>
      <c r="X444" s="1050" t="s">
        <v>624</v>
      </c>
      <c r="Y444" s="1046" t="s">
        <v>563</v>
      </c>
      <c r="Z444" s="1046" t="s">
        <v>738</v>
      </c>
      <c r="AA444" s="1050" t="s">
        <v>540</v>
      </c>
    </row>
    <row r="445" spans="1:29" ht="82.8" x14ac:dyDescent="0.25">
      <c r="A445" s="1054"/>
      <c r="B445" s="1051">
        <v>1</v>
      </c>
      <c r="C445" s="1051">
        <v>1</v>
      </c>
      <c r="D445" s="1051">
        <v>7</v>
      </c>
      <c r="E445" s="1038" t="s">
        <v>725</v>
      </c>
      <c r="F445" s="1038">
        <v>3</v>
      </c>
      <c r="G445" s="1107">
        <v>6</v>
      </c>
      <c r="H445" s="1108" t="s">
        <v>634</v>
      </c>
      <c r="I445" s="1066" t="s">
        <v>633</v>
      </c>
      <c r="J445" s="1075"/>
      <c r="K445" s="1061"/>
      <c r="L445" s="1058">
        <v>10</v>
      </c>
      <c r="M445" s="1098" t="s">
        <v>523</v>
      </c>
      <c r="N445" s="1062">
        <v>111700</v>
      </c>
      <c r="O445" s="1092">
        <f t="shared" si="53"/>
        <v>1117000</v>
      </c>
      <c r="P445" s="1092">
        <v>0</v>
      </c>
      <c r="Q445" s="1092">
        <f t="shared" si="54"/>
        <v>1117000</v>
      </c>
      <c r="R445" s="1092">
        <f t="shared" si="55"/>
        <v>111700</v>
      </c>
      <c r="S445" s="1063" t="s">
        <v>542</v>
      </c>
      <c r="T445" s="1064" t="s">
        <v>565</v>
      </c>
      <c r="U445" s="1063" t="s">
        <v>519</v>
      </c>
      <c r="V445" s="1064" t="s">
        <v>533</v>
      </c>
      <c r="W445" s="1052" t="s">
        <v>643</v>
      </c>
      <c r="X445" s="1050" t="s">
        <v>624</v>
      </c>
      <c r="Y445" s="1046" t="s">
        <v>644</v>
      </c>
      <c r="Z445" s="1046" t="s">
        <v>645</v>
      </c>
      <c r="AA445" s="1050" t="s">
        <v>541</v>
      </c>
    </row>
    <row r="446" spans="1:29" ht="69" x14ac:dyDescent="0.25">
      <c r="A446" s="1054"/>
      <c r="B446" s="1051">
        <v>1</v>
      </c>
      <c r="C446" s="1051">
        <v>1</v>
      </c>
      <c r="D446" s="1051">
        <v>7</v>
      </c>
      <c r="E446" s="1038" t="s">
        <v>725</v>
      </c>
      <c r="F446" s="1038">
        <v>3</v>
      </c>
      <c r="G446" s="1107">
        <v>6</v>
      </c>
      <c r="H446" s="1108" t="s">
        <v>634</v>
      </c>
      <c r="I446" s="1066" t="s">
        <v>633</v>
      </c>
      <c r="J446" s="1075"/>
      <c r="K446" s="1061"/>
      <c r="L446" s="1058">
        <v>6</v>
      </c>
      <c r="M446" s="1098" t="s">
        <v>523</v>
      </c>
      <c r="N446" s="1062">
        <v>111700</v>
      </c>
      <c r="O446" s="1092">
        <f t="shared" si="53"/>
        <v>670200</v>
      </c>
      <c r="P446" s="1092">
        <v>0</v>
      </c>
      <c r="Q446" s="1092">
        <f t="shared" si="54"/>
        <v>670200</v>
      </c>
      <c r="R446" s="1092">
        <f t="shared" si="55"/>
        <v>111700</v>
      </c>
      <c r="S446" s="1063" t="s">
        <v>696</v>
      </c>
      <c r="T446" s="1064" t="s">
        <v>740</v>
      </c>
      <c r="U446" s="1063" t="s">
        <v>519</v>
      </c>
      <c r="V446" s="1064" t="s">
        <v>533</v>
      </c>
      <c r="W446" s="1052" t="s">
        <v>698</v>
      </c>
      <c r="X446" s="1050" t="s">
        <v>624</v>
      </c>
      <c r="Y446" s="1046" t="s">
        <v>563</v>
      </c>
      <c r="Z446" s="1046" t="s">
        <v>741</v>
      </c>
      <c r="AA446" s="1050" t="s">
        <v>540</v>
      </c>
    </row>
    <row r="447" spans="1:29" ht="55.2" x14ac:dyDescent="0.25">
      <c r="A447" s="1104"/>
      <c r="B447" s="1051">
        <v>1</v>
      </c>
      <c r="C447" s="1051">
        <v>1</v>
      </c>
      <c r="D447" s="1051">
        <v>7</v>
      </c>
      <c r="E447" s="1051" t="s">
        <v>725</v>
      </c>
      <c r="F447" s="1051">
        <v>3</v>
      </c>
      <c r="G447" s="1111">
        <v>6</v>
      </c>
      <c r="H447" s="1112" t="s">
        <v>634</v>
      </c>
      <c r="I447" s="1113" t="s">
        <v>633</v>
      </c>
      <c r="J447" s="1075"/>
      <c r="K447" s="1080"/>
      <c r="L447" s="1058">
        <v>5</v>
      </c>
      <c r="M447" s="1098" t="s">
        <v>523</v>
      </c>
      <c r="N447" s="1062">
        <v>111700</v>
      </c>
      <c r="O447" s="1092">
        <f t="shared" si="53"/>
        <v>558500</v>
      </c>
      <c r="P447" s="1092">
        <v>0</v>
      </c>
      <c r="Q447" s="1092">
        <f t="shared" si="54"/>
        <v>558500</v>
      </c>
      <c r="R447" s="1092">
        <f t="shared" si="55"/>
        <v>111700</v>
      </c>
      <c r="S447" s="1063" t="s">
        <v>703</v>
      </c>
      <c r="T447" s="1064" t="s">
        <v>724</v>
      </c>
      <c r="U447" s="1063" t="s">
        <v>519</v>
      </c>
      <c r="V447" s="1064" t="s">
        <v>533</v>
      </c>
      <c r="W447" s="1052" t="s">
        <v>698</v>
      </c>
      <c r="X447" s="1050" t="s">
        <v>624</v>
      </c>
      <c r="Y447" s="1046" t="s">
        <v>563</v>
      </c>
      <c r="Z447" s="1046" t="s">
        <v>742</v>
      </c>
      <c r="AA447" s="1050" t="s">
        <v>540</v>
      </c>
    </row>
    <row r="448" spans="1:29" ht="55.2" x14ac:dyDescent="0.25">
      <c r="A448" s="1035"/>
      <c r="B448" s="1114">
        <v>1</v>
      </c>
      <c r="C448" s="1114">
        <v>1</v>
      </c>
      <c r="D448" s="1114">
        <v>7</v>
      </c>
      <c r="E448" s="1114" t="s">
        <v>725</v>
      </c>
      <c r="F448" s="1114">
        <v>3</v>
      </c>
      <c r="G448" s="1107">
        <v>6</v>
      </c>
      <c r="H448" s="1108" t="s">
        <v>634</v>
      </c>
      <c r="I448" s="1066" t="s">
        <v>8</v>
      </c>
      <c r="J448" s="1115"/>
      <c r="K448" s="1061"/>
      <c r="L448" s="1058">
        <v>17</v>
      </c>
      <c r="M448" s="1098" t="s">
        <v>523</v>
      </c>
      <c r="N448" s="1062">
        <v>111700</v>
      </c>
      <c r="O448" s="1092">
        <f t="shared" si="53"/>
        <v>1898900</v>
      </c>
      <c r="P448" s="1092">
        <v>0</v>
      </c>
      <c r="Q448" s="1092">
        <f t="shared" si="54"/>
        <v>1898900</v>
      </c>
      <c r="R448" s="1092">
        <f t="shared" si="55"/>
        <v>111700</v>
      </c>
      <c r="S448" s="1063" t="s">
        <v>586</v>
      </c>
      <c r="T448" s="1046" t="s">
        <v>748</v>
      </c>
      <c r="U448" s="1063" t="s">
        <v>519</v>
      </c>
      <c r="V448" s="1064" t="s">
        <v>533</v>
      </c>
      <c r="W448" s="1052" t="s">
        <v>752</v>
      </c>
      <c r="X448" s="1050" t="s">
        <v>624</v>
      </c>
      <c r="Y448" s="1046" t="s">
        <v>563</v>
      </c>
      <c r="Z448" s="1046" t="s">
        <v>753</v>
      </c>
      <c r="AA448" s="1050" t="s">
        <v>535</v>
      </c>
    </row>
    <row r="449" spans="1:29" ht="55.2" x14ac:dyDescent="0.25">
      <c r="A449" s="1059"/>
      <c r="B449" s="1114">
        <v>1</v>
      </c>
      <c r="C449" s="1114">
        <v>1</v>
      </c>
      <c r="D449" s="1114">
        <v>7</v>
      </c>
      <c r="E449" s="1107">
        <v>1</v>
      </c>
      <c r="F449" s="1114">
        <v>3</v>
      </c>
      <c r="G449" s="1107">
        <v>6</v>
      </c>
      <c r="H449" s="1108" t="s">
        <v>634</v>
      </c>
      <c r="I449" s="1066" t="s">
        <v>763</v>
      </c>
      <c r="J449" s="1115"/>
      <c r="K449" s="1116"/>
      <c r="L449" s="1058">
        <v>1</v>
      </c>
      <c r="M449" s="1098" t="s">
        <v>523</v>
      </c>
      <c r="N449" s="1062">
        <v>113000</v>
      </c>
      <c r="O449" s="1092">
        <f t="shared" si="53"/>
        <v>113000</v>
      </c>
      <c r="P449" s="1092">
        <v>0</v>
      </c>
      <c r="Q449" s="1092">
        <f>O449+P449</f>
        <v>113000</v>
      </c>
      <c r="R449" s="1092">
        <f>Q449/L449</f>
        <v>113000</v>
      </c>
      <c r="S449" s="1063" t="s">
        <v>586</v>
      </c>
      <c r="T449" s="1046" t="s">
        <v>796</v>
      </c>
      <c r="U449" s="1109" t="s">
        <v>518</v>
      </c>
      <c r="V449" s="1064" t="s">
        <v>533</v>
      </c>
      <c r="W449" s="1052" t="s">
        <v>762</v>
      </c>
      <c r="X449" s="1050" t="s">
        <v>624</v>
      </c>
      <c r="Y449" s="1046" t="s">
        <v>563</v>
      </c>
      <c r="Z449" s="1046" t="s">
        <v>797</v>
      </c>
      <c r="AA449" s="1050" t="s">
        <v>535</v>
      </c>
    </row>
    <row r="450" spans="1:29" ht="41.4" x14ac:dyDescent="0.25">
      <c r="A450" s="1059"/>
      <c r="B450" s="1114">
        <v>1</v>
      </c>
      <c r="C450" s="1114">
        <v>1</v>
      </c>
      <c r="D450" s="1114">
        <v>7</v>
      </c>
      <c r="E450" s="1107">
        <v>1</v>
      </c>
      <c r="F450" s="1114">
        <v>3</v>
      </c>
      <c r="G450" s="1107">
        <v>6</v>
      </c>
      <c r="H450" s="1108" t="s">
        <v>634</v>
      </c>
      <c r="I450" s="1066" t="s">
        <v>763</v>
      </c>
      <c r="J450" s="1115"/>
      <c r="K450" s="1116"/>
      <c r="L450" s="1058">
        <v>6</v>
      </c>
      <c r="M450" s="1098" t="s">
        <v>523</v>
      </c>
      <c r="N450" s="1062">
        <v>111700</v>
      </c>
      <c r="O450" s="1092">
        <f t="shared" si="53"/>
        <v>670200</v>
      </c>
      <c r="P450" s="1092">
        <v>0</v>
      </c>
      <c r="Q450" s="1092">
        <v>670200</v>
      </c>
      <c r="R450" s="1092">
        <v>111700</v>
      </c>
      <c r="S450" s="1063" t="s">
        <v>586</v>
      </c>
      <c r="T450" s="1046" t="s">
        <v>764</v>
      </c>
      <c r="U450" s="1109" t="s">
        <v>518</v>
      </c>
      <c r="V450" s="1064" t="s">
        <v>533</v>
      </c>
      <c r="W450" s="1052" t="s">
        <v>762</v>
      </c>
      <c r="X450" s="1050" t="s">
        <v>624</v>
      </c>
      <c r="Y450" s="1046" t="s">
        <v>563</v>
      </c>
      <c r="Z450" s="1046" t="s">
        <v>770</v>
      </c>
      <c r="AA450" s="1050" t="s">
        <v>535</v>
      </c>
    </row>
    <row r="451" spans="1:29" ht="55.2" x14ac:dyDescent="0.25">
      <c r="A451" s="1059"/>
      <c r="B451" s="1114">
        <v>1</v>
      </c>
      <c r="C451" s="1114">
        <v>1</v>
      </c>
      <c r="D451" s="1114">
        <v>7</v>
      </c>
      <c r="E451" s="1107">
        <v>1</v>
      </c>
      <c r="F451" s="1114">
        <v>3</v>
      </c>
      <c r="G451" s="1107">
        <v>6</v>
      </c>
      <c r="H451" s="1108" t="s">
        <v>634</v>
      </c>
      <c r="I451" s="1066" t="s">
        <v>8</v>
      </c>
      <c r="J451" s="1115"/>
      <c r="K451" s="1116"/>
      <c r="L451" s="1058">
        <v>14</v>
      </c>
      <c r="M451" s="1098" t="s">
        <v>523</v>
      </c>
      <c r="N451" s="1062">
        <v>111700</v>
      </c>
      <c r="O451" s="1092">
        <f t="shared" si="53"/>
        <v>1563800</v>
      </c>
      <c r="P451" s="1092">
        <v>0</v>
      </c>
      <c r="Q451" s="1092">
        <f t="shared" ref="Q451:Q461" si="56">N451*L451</f>
        <v>1563800</v>
      </c>
      <c r="R451" s="1092">
        <f t="shared" ref="R451:R461" si="57">N451</f>
        <v>111700</v>
      </c>
      <c r="S451" s="1045" t="s">
        <v>543</v>
      </c>
      <c r="T451" s="1046" t="s">
        <v>771</v>
      </c>
      <c r="U451" s="1109" t="s">
        <v>518</v>
      </c>
      <c r="V451" s="1064" t="s">
        <v>533</v>
      </c>
      <c r="W451" s="1052" t="s">
        <v>762</v>
      </c>
      <c r="X451" s="1050" t="s">
        <v>624</v>
      </c>
      <c r="Y451" s="1046" t="s">
        <v>644</v>
      </c>
      <c r="Z451" s="1046" t="s">
        <v>772</v>
      </c>
      <c r="AA451" s="1050" t="s">
        <v>541</v>
      </c>
    </row>
    <row r="452" spans="1:29" ht="55.2" x14ac:dyDescent="0.25">
      <c r="A452" s="1059"/>
      <c r="B452" s="1114">
        <v>1</v>
      </c>
      <c r="C452" s="1114">
        <v>1</v>
      </c>
      <c r="D452" s="1114">
        <v>7</v>
      </c>
      <c r="E452" s="1107">
        <v>1</v>
      </c>
      <c r="F452" s="1114">
        <v>3</v>
      </c>
      <c r="G452" s="1107">
        <v>6</v>
      </c>
      <c r="H452" s="1108" t="s">
        <v>634</v>
      </c>
      <c r="I452" s="1066" t="s">
        <v>8</v>
      </c>
      <c r="J452" s="1115"/>
      <c r="K452" s="1116"/>
      <c r="L452" s="1058">
        <v>8</v>
      </c>
      <c r="M452" s="1098" t="s">
        <v>523</v>
      </c>
      <c r="N452" s="1062">
        <v>111700</v>
      </c>
      <c r="O452" s="1092">
        <f t="shared" si="53"/>
        <v>893600</v>
      </c>
      <c r="P452" s="1092">
        <v>0</v>
      </c>
      <c r="Q452" s="1092">
        <f t="shared" si="56"/>
        <v>893600</v>
      </c>
      <c r="R452" s="1092">
        <f t="shared" si="57"/>
        <v>111700</v>
      </c>
      <c r="S452" s="1045" t="s">
        <v>766</v>
      </c>
      <c r="T452" s="1046" t="s">
        <v>767</v>
      </c>
      <c r="U452" s="1109" t="s">
        <v>518</v>
      </c>
      <c r="V452" s="1064" t="s">
        <v>533</v>
      </c>
      <c r="W452" s="1052" t="s">
        <v>762</v>
      </c>
      <c r="X452" s="1050" t="s">
        <v>624</v>
      </c>
      <c r="Y452" s="1046" t="s">
        <v>644</v>
      </c>
      <c r="Z452" s="1046" t="s">
        <v>774</v>
      </c>
      <c r="AA452" s="1050" t="s">
        <v>541</v>
      </c>
    </row>
    <row r="453" spans="1:29" ht="55.2" x14ac:dyDescent="0.25">
      <c r="A453" s="1059"/>
      <c r="B453" s="1114">
        <v>1</v>
      </c>
      <c r="C453" s="1114">
        <v>1</v>
      </c>
      <c r="D453" s="1114">
        <v>7</v>
      </c>
      <c r="E453" s="1107">
        <v>1</v>
      </c>
      <c r="F453" s="1114">
        <v>3</v>
      </c>
      <c r="G453" s="1107">
        <v>6</v>
      </c>
      <c r="H453" s="1108" t="s">
        <v>634</v>
      </c>
      <c r="I453" s="1066" t="s">
        <v>763</v>
      </c>
      <c r="J453" s="1061"/>
      <c r="K453" s="1116"/>
      <c r="L453" s="1058">
        <v>5</v>
      </c>
      <c r="M453" s="1098" t="s">
        <v>523</v>
      </c>
      <c r="N453" s="1062">
        <v>111760</v>
      </c>
      <c r="O453" s="1092">
        <f t="shared" si="53"/>
        <v>558800</v>
      </c>
      <c r="P453" s="1092"/>
      <c r="Q453" s="1092">
        <f t="shared" si="56"/>
        <v>558800</v>
      </c>
      <c r="R453" s="1092">
        <f t="shared" si="57"/>
        <v>111760</v>
      </c>
      <c r="S453" s="1063" t="s">
        <v>591</v>
      </c>
      <c r="T453" s="1046" t="s">
        <v>780</v>
      </c>
      <c r="U453" s="1109" t="s">
        <v>518</v>
      </c>
      <c r="V453" s="1064" t="s">
        <v>533</v>
      </c>
      <c r="W453" s="1052" t="s">
        <v>778</v>
      </c>
      <c r="X453" s="1050" t="s">
        <v>624</v>
      </c>
      <c r="Y453" s="1046" t="s">
        <v>563</v>
      </c>
      <c r="Z453" s="1046" t="s">
        <v>781</v>
      </c>
      <c r="AA453" s="1050" t="s">
        <v>535</v>
      </c>
    </row>
    <row r="454" spans="1:29" ht="41.4" x14ac:dyDescent="0.25">
      <c r="A454" s="1059"/>
      <c r="B454" s="1114">
        <v>1</v>
      </c>
      <c r="C454" s="1114">
        <v>1</v>
      </c>
      <c r="D454" s="1114">
        <v>7</v>
      </c>
      <c r="E454" s="1107">
        <v>1</v>
      </c>
      <c r="F454" s="1114">
        <v>3</v>
      </c>
      <c r="G454" s="1107">
        <v>6</v>
      </c>
      <c r="H454" s="1108" t="s">
        <v>634</v>
      </c>
      <c r="I454" s="1066" t="s">
        <v>763</v>
      </c>
      <c r="J454" s="1061"/>
      <c r="K454" s="1116"/>
      <c r="L454" s="1058">
        <v>10</v>
      </c>
      <c r="M454" s="1098" t="s">
        <v>523</v>
      </c>
      <c r="N454" s="1062">
        <v>111750</v>
      </c>
      <c r="O454" s="1092">
        <f t="shared" si="53"/>
        <v>1117500</v>
      </c>
      <c r="P454" s="1092">
        <v>0</v>
      </c>
      <c r="Q454" s="1092">
        <f t="shared" si="56"/>
        <v>1117500</v>
      </c>
      <c r="R454" s="1092">
        <f t="shared" si="57"/>
        <v>111750</v>
      </c>
      <c r="S454" s="1063" t="s">
        <v>593</v>
      </c>
      <c r="T454" s="1046" t="s">
        <v>785</v>
      </c>
      <c r="U454" s="1109" t="s">
        <v>518</v>
      </c>
      <c r="V454" s="1064" t="s">
        <v>533</v>
      </c>
      <c r="W454" s="1052" t="s">
        <v>802</v>
      </c>
      <c r="X454" s="1050" t="s">
        <v>624</v>
      </c>
      <c r="Y454" s="1046" t="s">
        <v>563</v>
      </c>
      <c r="Z454" s="1046" t="s">
        <v>791</v>
      </c>
      <c r="AA454" s="1050" t="s">
        <v>535</v>
      </c>
    </row>
    <row r="455" spans="1:29" ht="41.4" x14ac:dyDescent="0.25">
      <c r="A455" s="1059"/>
      <c r="B455" s="1114">
        <v>1</v>
      </c>
      <c r="C455" s="1114">
        <v>1</v>
      </c>
      <c r="D455" s="1114">
        <v>7</v>
      </c>
      <c r="E455" s="1107">
        <v>1</v>
      </c>
      <c r="F455" s="1114">
        <v>3</v>
      </c>
      <c r="G455" s="1107">
        <v>6</v>
      </c>
      <c r="H455" s="1108" t="s">
        <v>634</v>
      </c>
      <c r="I455" s="1066" t="s">
        <v>600</v>
      </c>
      <c r="J455" s="1115"/>
      <c r="K455" s="1116"/>
      <c r="L455" s="1058">
        <v>6</v>
      </c>
      <c r="M455" s="1098" t="s">
        <v>523</v>
      </c>
      <c r="N455" s="1062">
        <v>111700</v>
      </c>
      <c r="O455" s="1092">
        <f t="shared" si="53"/>
        <v>670200</v>
      </c>
      <c r="P455" s="1092"/>
      <c r="Q455" s="1092">
        <f t="shared" si="56"/>
        <v>670200</v>
      </c>
      <c r="R455" s="1092">
        <f t="shared" si="57"/>
        <v>111700</v>
      </c>
      <c r="S455" s="1049" t="s">
        <v>573</v>
      </c>
      <c r="T455" s="1046" t="s">
        <v>621</v>
      </c>
      <c r="U455" s="1109" t="s">
        <v>518</v>
      </c>
      <c r="V455" s="1064" t="s">
        <v>533</v>
      </c>
      <c r="W455" s="1052" t="s">
        <v>808</v>
      </c>
      <c r="X455" s="1050" t="s">
        <v>624</v>
      </c>
      <c r="Y455" s="1046" t="s">
        <v>822</v>
      </c>
      <c r="Z455" s="1046" t="s">
        <v>823</v>
      </c>
      <c r="AA455" s="1050" t="s">
        <v>824</v>
      </c>
    </row>
    <row r="456" spans="1:29" ht="41.4" x14ac:dyDescent="0.25">
      <c r="A456" s="1059"/>
      <c r="B456" s="1114">
        <v>1</v>
      </c>
      <c r="C456" s="1114">
        <v>1</v>
      </c>
      <c r="D456" s="1114">
        <v>7</v>
      </c>
      <c r="E456" s="1107">
        <v>1</v>
      </c>
      <c r="F456" s="1114">
        <v>3</v>
      </c>
      <c r="G456" s="1107">
        <v>6</v>
      </c>
      <c r="H456" s="1108" t="s">
        <v>634</v>
      </c>
      <c r="I456" s="1066" t="s">
        <v>763</v>
      </c>
      <c r="J456" s="1115"/>
      <c r="K456" s="1116"/>
      <c r="L456" s="1058">
        <v>8</v>
      </c>
      <c r="M456" s="1098" t="s">
        <v>523</v>
      </c>
      <c r="N456" s="1062">
        <v>111750</v>
      </c>
      <c r="O456" s="1092">
        <f t="shared" si="53"/>
        <v>894000</v>
      </c>
      <c r="P456" s="1092">
        <v>0</v>
      </c>
      <c r="Q456" s="1092">
        <f t="shared" si="56"/>
        <v>894000</v>
      </c>
      <c r="R456" s="1092">
        <f t="shared" si="57"/>
        <v>111750</v>
      </c>
      <c r="S456" s="1049" t="s">
        <v>857</v>
      </c>
      <c r="T456" s="1046" t="s">
        <v>801</v>
      </c>
      <c r="U456" s="1109" t="s">
        <v>518</v>
      </c>
      <c r="V456" s="1064" t="s">
        <v>533</v>
      </c>
      <c r="W456" s="1052" t="s">
        <v>842</v>
      </c>
      <c r="X456" s="1050" t="s">
        <v>624</v>
      </c>
      <c r="Y456" s="1046" t="s">
        <v>563</v>
      </c>
      <c r="Z456" s="1046" t="s">
        <v>858</v>
      </c>
      <c r="AA456" s="1050" t="s">
        <v>535</v>
      </c>
    </row>
    <row r="457" spans="1:29" ht="82.8" x14ac:dyDescent="0.25">
      <c r="A457" s="1059"/>
      <c r="B457" s="1114">
        <v>1</v>
      </c>
      <c r="C457" s="1114">
        <v>1</v>
      </c>
      <c r="D457" s="1114">
        <v>7</v>
      </c>
      <c r="E457" s="1107">
        <v>1</v>
      </c>
      <c r="F457" s="1114">
        <v>3</v>
      </c>
      <c r="G457" s="1107">
        <v>6</v>
      </c>
      <c r="H457" s="1108" t="s">
        <v>634</v>
      </c>
      <c r="I457" s="1066" t="s">
        <v>8</v>
      </c>
      <c r="J457" s="1115"/>
      <c r="K457" s="1116"/>
      <c r="L457" s="1058">
        <v>1</v>
      </c>
      <c r="M457" s="1098" t="s">
        <v>523</v>
      </c>
      <c r="N457" s="1062">
        <v>111700</v>
      </c>
      <c r="O457" s="1092">
        <f t="shared" si="53"/>
        <v>111700</v>
      </c>
      <c r="P457" s="1092">
        <v>0</v>
      </c>
      <c r="Q457" s="1092">
        <f t="shared" si="56"/>
        <v>111700</v>
      </c>
      <c r="R457" s="1092">
        <f t="shared" si="57"/>
        <v>111700</v>
      </c>
      <c r="S457" s="1049" t="s">
        <v>860</v>
      </c>
      <c r="T457" s="1046" t="s">
        <v>861</v>
      </c>
      <c r="U457" s="1109" t="s">
        <v>518</v>
      </c>
      <c r="V457" s="1064" t="s">
        <v>533</v>
      </c>
      <c r="W457" s="1052" t="s">
        <v>842</v>
      </c>
      <c r="X457" s="1050" t="s">
        <v>624</v>
      </c>
      <c r="Y457" s="1046" t="s">
        <v>563</v>
      </c>
      <c r="Z457" s="1046" t="s">
        <v>863</v>
      </c>
      <c r="AA457" s="1050" t="s">
        <v>862</v>
      </c>
    </row>
    <row r="458" spans="1:29" ht="82.8" x14ac:dyDescent="0.25">
      <c r="A458" s="1059"/>
      <c r="B458" s="1114">
        <v>1</v>
      </c>
      <c r="C458" s="1114">
        <v>1</v>
      </c>
      <c r="D458" s="1114">
        <v>7</v>
      </c>
      <c r="E458" s="1107">
        <v>1</v>
      </c>
      <c r="F458" s="1114">
        <v>3</v>
      </c>
      <c r="G458" s="1107">
        <v>6</v>
      </c>
      <c r="H458" s="1108" t="s">
        <v>634</v>
      </c>
      <c r="I458" s="1066" t="s">
        <v>859</v>
      </c>
      <c r="J458" s="1115"/>
      <c r="K458" s="1116"/>
      <c r="L458" s="1058">
        <v>1</v>
      </c>
      <c r="M458" s="1098" t="s">
        <v>524</v>
      </c>
      <c r="N458" s="1062">
        <v>58800</v>
      </c>
      <c r="O458" s="1092">
        <f t="shared" si="53"/>
        <v>58800</v>
      </c>
      <c r="P458" s="1092">
        <v>0</v>
      </c>
      <c r="Q458" s="1092">
        <f t="shared" si="56"/>
        <v>58800</v>
      </c>
      <c r="R458" s="1092">
        <f t="shared" si="57"/>
        <v>58800</v>
      </c>
      <c r="S458" s="1049" t="s">
        <v>860</v>
      </c>
      <c r="T458" s="1046" t="s">
        <v>861</v>
      </c>
      <c r="U458" s="1109" t="s">
        <v>518</v>
      </c>
      <c r="V458" s="1064" t="s">
        <v>533</v>
      </c>
      <c r="W458" s="1052" t="s">
        <v>842</v>
      </c>
      <c r="X458" s="1050" t="s">
        <v>624</v>
      </c>
      <c r="Y458" s="1046" t="s">
        <v>563</v>
      </c>
      <c r="Z458" s="1046" t="s">
        <v>863</v>
      </c>
      <c r="AA458" s="1050" t="s">
        <v>862</v>
      </c>
    </row>
    <row r="459" spans="1:29" ht="55.2" x14ac:dyDescent="0.25">
      <c r="A459" s="1059"/>
      <c r="B459" s="980">
        <f>IFERROR(LOOKUP(2,1/ISNUMBER(SEARCH('[96]Kode Barang'!$I$2:$I$44,I459)),'[96]Kode Barang'!$B$2:$B$44),"")</f>
        <v>1</v>
      </c>
      <c r="C459" s="980">
        <f>IFERROR(LOOKUP(2,1/ISNUMBER(SEARCH('[96]Kode Barang'!$I$2:$I$44,I459)),'[96]Kode Barang'!$C$2:$C$44),"")</f>
        <v>1</v>
      </c>
      <c r="D459" s="980">
        <f>IFERROR(LOOKUP(2,1/ISNUMBER(SEARCH('[96]Kode Barang'!$I$2:$I$44,I459)),'[96]Kode Barang'!$D$2:$D$44),"")</f>
        <v>7</v>
      </c>
      <c r="E459" s="980">
        <f>IFERROR(LOOKUP(2,1/ISNUMBER(SEARCH('[96]Kode Barang'!$I$2:$I$44,I459)),'[96]Kode Barang'!$E$2:$E$44),"")</f>
        <v>1</v>
      </c>
      <c r="F459" s="980">
        <f>IFERROR(LOOKUP(2,1/ISNUMBER(SEARCH('[96]Kode Barang'!$I$2:$I$44,I459)),'[96]Kode Barang'!$F$2:$F$44),"")</f>
        <v>1</v>
      </c>
      <c r="G459" s="980">
        <f>IFERROR(LOOKUP(2,1/ISNUMBER(SEARCH('[96]Kode Barang'!$I$2:$I$44,I459)),'[96]Kode Barang'!$G$2:$G$44),"")</f>
        <v>1</v>
      </c>
      <c r="H459" s="980">
        <f>IFERROR(LOOKUP(2,1/ISNUMBER(SEARCH('[96]Kode Barang'!$I$2:$I$44,I459)),'[96]Kode Barang'!$H$2:$H$44),"")</f>
        <v>6</v>
      </c>
      <c r="I459" s="1066" t="s">
        <v>864</v>
      </c>
      <c r="J459" s="1115"/>
      <c r="K459" s="1116"/>
      <c r="L459" s="1058">
        <v>1</v>
      </c>
      <c r="M459" s="1098" t="s">
        <v>525</v>
      </c>
      <c r="N459" s="1062">
        <v>276400</v>
      </c>
      <c r="O459" s="1092">
        <f t="shared" si="53"/>
        <v>276400</v>
      </c>
      <c r="P459" s="1092"/>
      <c r="Q459" s="1092">
        <f t="shared" si="56"/>
        <v>276400</v>
      </c>
      <c r="R459" s="1092">
        <f t="shared" si="57"/>
        <v>276400</v>
      </c>
      <c r="S459" s="1049" t="s">
        <v>854</v>
      </c>
      <c r="T459" s="1046" t="s">
        <v>866</v>
      </c>
      <c r="U459" s="1109" t="s">
        <v>518</v>
      </c>
      <c r="V459" s="1064" t="s">
        <v>533</v>
      </c>
      <c r="W459" s="1052" t="s">
        <v>842</v>
      </c>
      <c r="X459" s="1050" t="s">
        <v>624</v>
      </c>
      <c r="Y459" s="1046" t="s">
        <v>563</v>
      </c>
      <c r="Z459" s="1046" t="s">
        <v>867</v>
      </c>
      <c r="AA459" s="1050" t="s">
        <v>862</v>
      </c>
    </row>
    <row r="460" spans="1:29" ht="55.2" x14ac:dyDescent="0.25">
      <c r="A460" s="1059"/>
      <c r="B460" s="980">
        <f>IFERROR(LOOKUP(2,1/ISNUMBER(SEARCH('[96]Kode Barang'!$I$2:$I$44,I460)),'[96]Kode Barang'!$B$2:$B$44),"")</f>
        <v>1</v>
      </c>
      <c r="C460" s="980">
        <f>IFERROR(LOOKUP(2,1/ISNUMBER(SEARCH('[96]Kode Barang'!$I$2:$I$44,I460)),'[96]Kode Barang'!$C$2:$C$44),"")</f>
        <v>1</v>
      </c>
      <c r="D460" s="980">
        <f>IFERROR(LOOKUP(2,1/ISNUMBER(SEARCH('[96]Kode Barang'!$I$2:$I$44,I460)),'[96]Kode Barang'!$D$2:$D$44),"")</f>
        <v>7</v>
      </c>
      <c r="E460" s="980">
        <f>IFERROR(LOOKUP(2,1/ISNUMBER(SEARCH('[96]Kode Barang'!$I$2:$I$44,I460)),'[96]Kode Barang'!$E$2:$E$44),"")</f>
        <v>1</v>
      </c>
      <c r="F460" s="980">
        <f>IFERROR(LOOKUP(2,1/ISNUMBER(SEARCH('[96]Kode Barang'!$I$2:$I$44,I460)),'[96]Kode Barang'!$F$2:$F$44),"")</f>
        <v>1</v>
      </c>
      <c r="G460" s="980">
        <f>IFERROR(LOOKUP(2,1/ISNUMBER(SEARCH('[96]Kode Barang'!$I$2:$I$44,I460)),'[96]Kode Barang'!$G$2:$G$44),"")</f>
        <v>1</v>
      </c>
      <c r="H460" s="980">
        <f>IFERROR(LOOKUP(2,1/ISNUMBER(SEARCH('[96]Kode Barang'!$I$2:$I$44,I460)),'[96]Kode Barang'!$H$2:$H$44),"")</f>
        <v>6</v>
      </c>
      <c r="I460" s="1066" t="s">
        <v>865</v>
      </c>
      <c r="J460" s="1115"/>
      <c r="K460" s="1116"/>
      <c r="L460" s="1058">
        <v>1</v>
      </c>
      <c r="M460" s="1098" t="s">
        <v>525</v>
      </c>
      <c r="N460" s="1062">
        <v>411600</v>
      </c>
      <c r="O460" s="1092">
        <f t="shared" si="53"/>
        <v>411600</v>
      </c>
      <c r="P460" s="1092"/>
      <c r="Q460" s="1092">
        <f t="shared" si="56"/>
        <v>411600</v>
      </c>
      <c r="R460" s="1092">
        <f t="shared" si="57"/>
        <v>411600</v>
      </c>
      <c r="S460" s="1049" t="s">
        <v>854</v>
      </c>
      <c r="T460" s="1046" t="s">
        <v>866</v>
      </c>
      <c r="U460" s="1109" t="s">
        <v>518</v>
      </c>
      <c r="V460" s="1064" t="s">
        <v>533</v>
      </c>
      <c r="W460" s="1052" t="s">
        <v>842</v>
      </c>
      <c r="X460" s="1050" t="s">
        <v>624</v>
      </c>
      <c r="Y460" s="1046" t="s">
        <v>563</v>
      </c>
      <c r="Z460" s="1046" t="s">
        <v>867</v>
      </c>
      <c r="AA460" s="1050" t="s">
        <v>862</v>
      </c>
    </row>
    <row r="461" spans="1:29" ht="55.2" x14ac:dyDescent="0.25">
      <c r="A461" s="1059"/>
      <c r="B461" s="1114">
        <v>1</v>
      </c>
      <c r="C461" s="1114">
        <v>1</v>
      </c>
      <c r="D461" s="1114">
        <v>7</v>
      </c>
      <c r="E461" s="1107">
        <v>1</v>
      </c>
      <c r="F461" s="1114">
        <v>3</v>
      </c>
      <c r="G461" s="1107">
        <v>6</v>
      </c>
      <c r="H461" s="1108" t="s">
        <v>634</v>
      </c>
      <c r="I461" s="1066" t="s">
        <v>859</v>
      </c>
      <c r="J461" s="1061"/>
      <c r="K461" s="1116"/>
      <c r="L461" s="1058">
        <v>2</v>
      </c>
      <c r="M461" s="1098" t="s">
        <v>524</v>
      </c>
      <c r="N461" s="1062">
        <v>58800</v>
      </c>
      <c r="O461" s="1092">
        <f t="shared" si="53"/>
        <v>117600</v>
      </c>
      <c r="P461" s="1092"/>
      <c r="Q461" s="1092">
        <f t="shared" si="56"/>
        <v>117600</v>
      </c>
      <c r="R461" s="1092">
        <f t="shared" si="57"/>
        <v>58800</v>
      </c>
      <c r="S461" s="1049" t="s">
        <v>854</v>
      </c>
      <c r="T461" s="1046" t="s">
        <v>866</v>
      </c>
      <c r="U461" s="1109" t="s">
        <v>518</v>
      </c>
      <c r="V461" s="1064" t="s">
        <v>533</v>
      </c>
      <c r="W461" s="1052" t="s">
        <v>842</v>
      </c>
      <c r="X461" s="1050" t="s">
        <v>624</v>
      </c>
      <c r="Y461" s="1046" t="s">
        <v>563</v>
      </c>
      <c r="Z461" s="1046" t="s">
        <v>867</v>
      </c>
      <c r="AA461" s="1050" t="s">
        <v>862</v>
      </c>
    </row>
    <row r="462" spans="1:29" s="974" customFormat="1" ht="52.8" x14ac:dyDescent="0.25">
      <c r="A462" s="432"/>
      <c r="B462" s="980">
        <f>IFERROR(LOOKUP(2,1/ISNUMBER(SEARCH('[96]Kode Barang'!$I$2:$I$44,I462)),'[96]Kode Barang'!$B$2:$B$44),"")</f>
        <v>1</v>
      </c>
      <c r="C462" s="980">
        <f>IFERROR(LOOKUP(2,1/ISNUMBER(SEARCH('[96]Kode Barang'!$I$2:$I$44,I462)),'[96]Kode Barang'!$C$2:$C$44),"")</f>
        <v>1</v>
      </c>
      <c r="D462" s="980">
        <f>IFERROR(LOOKUP(2,1/ISNUMBER(SEARCH('[96]Kode Barang'!$I$2:$I$44,I462)),'[96]Kode Barang'!$D$2:$D$44),"")</f>
        <v>7</v>
      </c>
      <c r="E462" s="980">
        <f>IFERROR(LOOKUP(2,1/ISNUMBER(SEARCH('[96]Kode Barang'!$I$2:$I$44,I462)),'[96]Kode Barang'!$E$2:$E$44),"")</f>
        <v>1</v>
      </c>
      <c r="F462" s="980">
        <f>IFERROR(LOOKUP(2,1/ISNUMBER(SEARCH('[96]Kode Barang'!$I$2:$I$44,I462)),'[96]Kode Barang'!$F$2:$F$44),"")</f>
        <v>3</v>
      </c>
      <c r="G462" s="980">
        <f>IFERROR(LOOKUP(2,1/ISNUMBER(SEARCH('[96]Kode Barang'!$I$2:$I$44,I462)),'[96]Kode Barang'!$G$2:$G$44),"")</f>
        <v>6</v>
      </c>
      <c r="H462" s="980" t="str">
        <f>IFERROR(LOOKUP(2,1/ISNUMBER(SEARCH('[96]Kode Barang'!$I$2:$I$44,I462)),'[96]Kode Barang'!$H$2:$H$44),"")</f>
        <v>004</v>
      </c>
      <c r="I462" s="439" t="s">
        <v>8</v>
      </c>
      <c r="J462" s="545"/>
      <c r="K462" s="483"/>
      <c r="L462" s="982">
        <v>2</v>
      </c>
      <c r="M462" s="433" t="s">
        <v>523</v>
      </c>
      <c r="N462" s="428">
        <v>111700</v>
      </c>
      <c r="O462" s="434">
        <f t="shared" ref="O462:O463" si="58">L462*N462</f>
        <v>223400</v>
      </c>
      <c r="P462" s="434">
        <v>0</v>
      </c>
      <c r="Q462" s="434">
        <f t="shared" ref="Q462:Q463" si="59">O462+P462</f>
        <v>223400</v>
      </c>
      <c r="R462" s="434">
        <f t="shared" ref="R462:R463" si="60">Q462/L462</f>
        <v>111700</v>
      </c>
      <c r="S462" s="437" t="s">
        <v>928</v>
      </c>
      <c r="T462" s="477" t="s">
        <v>730</v>
      </c>
      <c r="U462" s="437" t="s">
        <v>517</v>
      </c>
      <c r="V462" s="477" t="s">
        <v>533</v>
      </c>
      <c r="W462" s="482" t="s">
        <v>927</v>
      </c>
      <c r="X462" s="448" t="s">
        <v>624</v>
      </c>
      <c r="Y462" s="429" t="s">
        <v>929</v>
      </c>
      <c r="Z462" s="429" t="s">
        <v>930</v>
      </c>
      <c r="AA462" s="448" t="s">
        <v>923</v>
      </c>
    </row>
    <row r="463" spans="1:29" s="974" customFormat="1" ht="52.8" x14ac:dyDescent="0.25">
      <c r="A463" s="432"/>
      <c r="B463" s="980">
        <f>IFERROR(LOOKUP(2,1/ISNUMBER(SEARCH('[96]Kode Barang'!$I$2:$I$44,I463)),'[96]Kode Barang'!$B$2:$B$44),"")</f>
        <v>1</v>
      </c>
      <c r="C463" s="980">
        <f>IFERROR(LOOKUP(2,1/ISNUMBER(SEARCH('[96]Kode Barang'!$I$2:$I$44,I463)),'[96]Kode Barang'!$C$2:$C$44),"")</f>
        <v>1</v>
      </c>
      <c r="D463" s="980">
        <f>IFERROR(LOOKUP(2,1/ISNUMBER(SEARCH('[96]Kode Barang'!$I$2:$I$44,I463)),'[96]Kode Barang'!$D$2:$D$44),"")</f>
        <v>7</v>
      </c>
      <c r="E463" s="980">
        <f>IFERROR(LOOKUP(2,1/ISNUMBER(SEARCH('[96]Kode Barang'!$I$2:$I$44,I463)),'[96]Kode Barang'!$E$2:$E$44),"")</f>
        <v>1</v>
      </c>
      <c r="F463" s="980">
        <f>IFERROR(LOOKUP(2,1/ISNUMBER(SEARCH('[96]Kode Barang'!$I$2:$I$44,I463)),'[96]Kode Barang'!$F$2:$F$44),"")</f>
        <v>3</v>
      </c>
      <c r="G463" s="980">
        <f>IFERROR(LOOKUP(2,1/ISNUMBER(SEARCH('[96]Kode Barang'!$I$2:$I$44,I463)),'[96]Kode Barang'!$G$2:$G$44),"")</f>
        <v>6</v>
      </c>
      <c r="H463" s="980" t="str">
        <f>IFERROR(LOOKUP(2,1/ISNUMBER(SEARCH('[96]Kode Barang'!$I$2:$I$44,I463)),'[96]Kode Barang'!$H$2:$H$44),"")</f>
        <v>004</v>
      </c>
      <c r="I463" s="439" t="s">
        <v>8</v>
      </c>
      <c r="J463" s="545"/>
      <c r="K463" s="483"/>
      <c r="L463" s="982">
        <v>3</v>
      </c>
      <c r="M463" s="433" t="s">
        <v>523</v>
      </c>
      <c r="N463" s="428">
        <v>111700</v>
      </c>
      <c r="O463" s="434">
        <f t="shared" si="58"/>
        <v>335100</v>
      </c>
      <c r="P463" s="434">
        <v>0</v>
      </c>
      <c r="Q463" s="434">
        <f t="shared" si="59"/>
        <v>335100</v>
      </c>
      <c r="R463" s="434">
        <f t="shared" si="60"/>
        <v>111700</v>
      </c>
      <c r="S463" s="437" t="s">
        <v>968</v>
      </c>
      <c r="T463" s="477" t="s">
        <v>967</v>
      </c>
      <c r="U463" s="437" t="s">
        <v>518</v>
      </c>
      <c r="V463" s="477" t="s">
        <v>533</v>
      </c>
      <c r="W463" s="482" t="s">
        <v>952</v>
      </c>
      <c r="X463" s="448" t="s">
        <v>624</v>
      </c>
      <c r="Y463" s="429" t="s">
        <v>929</v>
      </c>
      <c r="Z463" s="429" t="s">
        <v>969</v>
      </c>
      <c r="AA463" s="448" t="s">
        <v>923</v>
      </c>
    </row>
    <row r="464" spans="1:29" s="381" customFormat="1" ht="57.75" customHeight="1" x14ac:dyDescent="0.25">
      <c r="A464" s="432"/>
      <c r="B464" s="980">
        <f>IFERROR(LOOKUP(2,1/ISNUMBER(SEARCH('[96]Kode Barang'!$I$2:$I$44,I464)),'[96]Kode Barang'!$B$2:$B$44),"")</f>
        <v>1</v>
      </c>
      <c r="C464" s="980">
        <f>IFERROR(LOOKUP(2,1/ISNUMBER(SEARCH('[96]Kode Barang'!$I$2:$I$44,I464)),'[96]Kode Barang'!$C$2:$C$44),"")</f>
        <v>1</v>
      </c>
      <c r="D464" s="980">
        <f>IFERROR(LOOKUP(2,1/ISNUMBER(SEARCH('[96]Kode Barang'!$I$2:$I$44,I464)),'[96]Kode Barang'!$D$2:$D$44),"")</f>
        <v>7</v>
      </c>
      <c r="E464" s="980">
        <f>IFERROR(LOOKUP(2,1/ISNUMBER(SEARCH('[96]Kode Barang'!$I$2:$I$44,I464)),'[96]Kode Barang'!$E$2:$E$44),"")</f>
        <v>1</v>
      </c>
      <c r="F464" s="980">
        <f>IFERROR(LOOKUP(2,1/ISNUMBER(SEARCH('[96]Kode Barang'!$I$2:$I$44,I464)),'[96]Kode Barang'!$F$2:$F$44),"")</f>
        <v>1</v>
      </c>
      <c r="G464" s="980">
        <f>IFERROR(LOOKUP(2,1/ISNUMBER(SEARCH('[96]Kode Barang'!$I$2:$I$44,I464)),'[96]Kode Barang'!$G$2:$G$44),"")</f>
        <v>1</v>
      </c>
      <c r="H464" s="980">
        <f>IFERROR(LOOKUP(2,1/ISNUMBER(SEARCH('[96]Kode Barang'!$I$2:$I$44,I464)),'[96]Kode Barang'!$H$2:$H$44),"")</f>
        <v>6</v>
      </c>
      <c r="I464" s="439" t="s">
        <v>1083</v>
      </c>
      <c r="J464" s="639"/>
      <c r="K464" s="637"/>
      <c r="L464" s="982">
        <v>1</v>
      </c>
      <c r="M464" s="433" t="s">
        <v>958</v>
      </c>
      <c r="N464" s="428">
        <v>276400</v>
      </c>
      <c r="O464" s="434">
        <f>L464*N464</f>
        <v>276400</v>
      </c>
      <c r="P464" s="434"/>
      <c r="Q464" s="434">
        <f>O464-P464</f>
        <v>276400</v>
      </c>
      <c r="R464" s="434">
        <f>Q464/L464</f>
        <v>276400</v>
      </c>
      <c r="S464" s="437" t="s">
        <v>680</v>
      </c>
      <c r="T464" s="429" t="s">
        <v>960</v>
      </c>
      <c r="U464" s="437" t="s">
        <v>518</v>
      </c>
      <c r="V464" s="477" t="s">
        <v>533</v>
      </c>
      <c r="W464" s="482" t="s">
        <v>962</v>
      </c>
      <c r="X464" s="448" t="s">
        <v>624</v>
      </c>
      <c r="Y464" s="429" t="s">
        <v>929</v>
      </c>
      <c r="Z464" s="429" t="s">
        <v>961</v>
      </c>
      <c r="AA464" s="448" t="s">
        <v>923</v>
      </c>
      <c r="AC464" s="407"/>
    </row>
    <row r="465" spans="1:29" s="381" customFormat="1" ht="57.75" customHeight="1" x14ac:dyDescent="0.25">
      <c r="A465" s="432"/>
      <c r="B465" s="980">
        <f>IFERROR(LOOKUP(2,1/ISNUMBER(SEARCH('[96]Kode Barang'!$I$2:$I$44,I465)),'[96]Kode Barang'!$B$2:$B$44),"")</f>
        <v>1</v>
      </c>
      <c r="C465" s="980">
        <f>IFERROR(LOOKUP(2,1/ISNUMBER(SEARCH('[96]Kode Barang'!$I$2:$I$44,I465)),'[96]Kode Barang'!$C$2:$C$44),"")</f>
        <v>1</v>
      </c>
      <c r="D465" s="980">
        <f>IFERROR(LOOKUP(2,1/ISNUMBER(SEARCH('[96]Kode Barang'!$I$2:$I$44,I465)),'[96]Kode Barang'!$D$2:$D$44),"")</f>
        <v>7</v>
      </c>
      <c r="E465" s="980">
        <f>IFERROR(LOOKUP(2,1/ISNUMBER(SEARCH('[96]Kode Barang'!$I$2:$I$44,I465)),'[96]Kode Barang'!$E$2:$E$44),"")</f>
        <v>1</v>
      </c>
      <c r="F465" s="980">
        <f>IFERROR(LOOKUP(2,1/ISNUMBER(SEARCH('[96]Kode Barang'!$I$2:$I$44,I465)),'[96]Kode Barang'!$F$2:$F$44),"")</f>
        <v>3</v>
      </c>
      <c r="G465" s="980">
        <f>IFERROR(LOOKUP(2,1/ISNUMBER(SEARCH('[96]Kode Barang'!$I$2:$I$44,I465)),'[96]Kode Barang'!$G$2:$G$44),"")</f>
        <v>6</v>
      </c>
      <c r="H465" s="980" t="str">
        <f>IFERROR(LOOKUP(2,1/ISNUMBER(SEARCH('[96]Kode Barang'!$I$2:$I$44,I465)),'[96]Kode Barang'!$H$2:$H$44),"")</f>
        <v>004</v>
      </c>
      <c r="I465" s="439" t="s">
        <v>8</v>
      </c>
      <c r="J465" s="639"/>
      <c r="K465" s="637"/>
      <c r="L465" s="982">
        <v>2</v>
      </c>
      <c r="M465" s="433" t="s">
        <v>959</v>
      </c>
      <c r="N465" s="428">
        <v>111700</v>
      </c>
      <c r="O465" s="434">
        <f>L465*N465</f>
        <v>223400</v>
      </c>
      <c r="P465" s="434"/>
      <c r="Q465" s="434">
        <f>O465-P465</f>
        <v>223400</v>
      </c>
      <c r="R465" s="434">
        <f>Q465/L465</f>
        <v>111700</v>
      </c>
      <c r="S465" s="437" t="s">
        <v>680</v>
      </c>
      <c r="T465" s="429" t="s">
        <v>960</v>
      </c>
      <c r="U465" s="437" t="s">
        <v>518</v>
      </c>
      <c r="V465" s="477" t="s">
        <v>533</v>
      </c>
      <c r="W465" s="482" t="s">
        <v>964</v>
      </c>
      <c r="X465" s="448" t="s">
        <v>624</v>
      </c>
      <c r="Y465" s="429" t="s">
        <v>929</v>
      </c>
      <c r="Z465" s="429" t="s">
        <v>961</v>
      </c>
      <c r="AA465" s="448" t="s">
        <v>923</v>
      </c>
      <c r="AC465" s="407"/>
    </row>
    <row r="466" spans="1:29" s="974" customFormat="1" ht="66" x14ac:dyDescent="0.25">
      <c r="A466" s="432"/>
      <c r="B466" s="980">
        <f>IFERROR(LOOKUP(2,1/ISNUMBER(SEARCH('[96]Kode Barang'!$I$2:$I$44,I466)),'[96]Kode Barang'!$B$2:$B$44),"")</f>
        <v>1</v>
      </c>
      <c r="C466" s="980">
        <f>IFERROR(LOOKUP(2,1/ISNUMBER(SEARCH('[96]Kode Barang'!$I$2:$I$44,I466)),'[96]Kode Barang'!$C$2:$C$44),"")</f>
        <v>1</v>
      </c>
      <c r="D466" s="980">
        <f>IFERROR(LOOKUP(2,1/ISNUMBER(SEARCH('[96]Kode Barang'!$I$2:$I$44,I466)),'[96]Kode Barang'!$D$2:$D$44),"")</f>
        <v>7</v>
      </c>
      <c r="E466" s="980">
        <f>IFERROR(LOOKUP(2,1/ISNUMBER(SEARCH('[96]Kode Barang'!$I$2:$I$44,I466)),'[96]Kode Barang'!$E$2:$E$44),"")</f>
        <v>1</v>
      </c>
      <c r="F466" s="980">
        <f>IFERROR(LOOKUP(2,1/ISNUMBER(SEARCH('[96]Kode Barang'!$I$2:$I$44,I466)),'[96]Kode Barang'!$F$2:$F$44),"")</f>
        <v>3</v>
      </c>
      <c r="G466" s="980">
        <f>IFERROR(LOOKUP(2,1/ISNUMBER(SEARCH('[96]Kode Barang'!$I$2:$I$44,I466)),'[96]Kode Barang'!$G$2:$G$44),"")</f>
        <v>6</v>
      </c>
      <c r="H466" s="980" t="str">
        <f>IFERROR(LOOKUP(2,1/ISNUMBER(SEARCH('[96]Kode Barang'!$I$2:$I$44,I466)),'[96]Kode Barang'!$H$2:$H$44),"")</f>
        <v>004</v>
      </c>
      <c r="I466" s="439" t="s">
        <v>8</v>
      </c>
      <c r="J466" s="545"/>
      <c r="K466" s="483"/>
      <c r="L466" s="982">
        <v>3</v>
      </c>
      <c r="M466" s="433" t="s">
        <v>523</v>
      </c>
      <c r="N466" s="428">
        <v>111700</v>
      </c>
      <c r="O466" s="434">
        <f t="shared" ref="O466:O478" si="61">L466*N466</f>
        <v>335100</v>
      </c>
      <c r="P466" s="434">
        <v>0</v>
      </c>
      <c r="Q466" s="434">
        <f t="shared" ref="Q466:Q475" si="62">O466+P466</f>
        <v>335100</v>
      </c>
      <c r="R466" s="434">
        <f t="shared" ref="R466:R475" si="63">Q466/L466</f>
        <v>111700</v>
      </c>
      <c r="S466" s="437" t="s">
        <v>970</v>
      </c>
      <c r="T466" s="477" t="s">
        <v>971</v>
      </c>
      <c r="U466" s="437" t="s">
        <v>518</v>
      </c>
      <c r="V466" s="477" t="s">
        <v>533</v>
      </c>
      <c r="W466" s="482" t="s">
        <v>956</v>
      </c>
      <c r="X466" s="448" t="s">
        <v>624</v>
      </c>
      <c r="Y466" s="429" t="s">
        <v>929</v>
      </c>
      <c r="Z466" s="429" t="s">
        <v>972</v>
      </c>
      <c r="AA466" s="448" t="s">
        <v>923</v>
      </c>
    </row>
    <row r="467" spans="1:29" s="381" customFormat="1" ht="57.75" customHeight="1" x14ac:dyDescent="0.25">
      <c r="A467" s="432"/>
      <c r="B467" s="980">
        <f>IFERROR(LOOKUP(2,1/ISNUMBER(SEARCH('[96]Kode Barang'!$I$2:$I$44,I467)),'[96]Kode Barang'!$B$2:$B$44),"")</f>
        <v>1</v>
      </c>
      <c r="C467" s="980">
        <f>IFERROR(LOOKUP(2,1/ISNUMBER(SEARCH('[96]Kode Barang'!$I$2:$I$44,I467)),'[96]Kode Barang'!$C$2:$C$44),"")</f>
        <v>1</v>
      </c>
      <c r="D467" s="980">
        <f>IFERROR(LOOKUP(2,1/ISNUMBER(SEARCH('[96]Kode Barang'!$I$2:$I$44,I467)),'[96]Kode Barang'!$D$2:$D$44),"")</f>
        <v>7</v>
      </c>
      <c r="E467" s="980">
        <f>IFERROR(LOOKUP(2,1/ISNUMBER(SEARCH('[96]Kode Barang'!$I$2:$I$44,I467)),'[96]Kode Barang'!$E$2:$E$44),"")</f>
        <v>1</v>
      </c>
      <c r="F467" s="980">
        <f>IFERROR(LOOKUP(2,1/ISNUMBER(SEARCH('[96]Kode Barang'!$I$2:$I$44,I467)),'[96]Kode Barang'!$F$2:$F$44),"")</f>
        <v>3</v>
      </c>
      <c r="G467" s="980">
        <f>IFERROR(LOOKUP(2,1/ISNUMBER(SEARCH('[96]Kode Barang'!$I$2:$I$44,I467)),'[96]Kode Barang'!$G$2:$G$44),"")</f>
        <v>6</v>
      </c>
      <c r="H467" s="980" t="str">
        <f>IFERROR(LOOKUP(2,1/ISNUMBER(SEARCH('[96]Kode Barang'!$I$2:$I$44,I467)),'[96]Kode Barang'!$H$2:$H$44),"")</f>
        <v>004</v>
      </c>
      <c r="I467" s="439" t="s">
        <v>8</v>
      </c>
      <c r="J467" s="545"/>
      <c r="K467" s="483"/>
      <c r="L467" s="982">
        <v>5</v>
      </c>
      <c r="M467" s="433" t="s">
        <v>523</v>
      </c>
      <c r="N467" s="428">
        <v>111700</v>
      </c>
      <c r="O467" s="434">
        <f t="shared" si="61"/>
        <v>558500</v>
      </c>
      <c r="P467" s="434">
        <v>0</v>
      </c>
      <c r="Q467" s="434">
        <f t="shared" si="62"/>
        <v>558500</v>
      </c>
      <c r="R467" s="434">
        <f t="shared" si="63"/>
        <v>111700</v>
      </c>
      <c r="S467" s="437" t="s">
        <v>970</v>
      </c>
      <c r="T467" s="477" t="s">
        <v>981</v>
      </c>
      <c r="U467" s="437" t="s">
        <v>518</v>
      </c>
      <c r="V467" s="477" t="s">
        <v>533</v>
      </c>
      <c r="W467" s="482" t="s">
        <v>982</v>
      </c>
      <c r="X467" s="448" t="s">
        <v>624</v>
      </c>
      <c r="Y467" s="429" t="s">
        <v>594</v>
      </c>
      <c r="Z467" s="429" t="s">
        <v>1085</v>
      </c>
      <c r="AA467" s="448" t="s">
        <v>1084</v>
      </c>
      <c r="AC467" s="407"/>
    </row>
    <row r="468" spans="1:29" s="974" customFormat="1" ht="66" x14ac:dyDescent="0.25">
      <c r="A468" s="432"/>
      <c r="B468" s="980">
        <f>IFERROR(LOOKUP(2,1/ISNUMBER(SEARCH('[96]Kode Barang'!$I$2:$I$44,I468)),'[96]Kode Barang'!$B$2:$B$44),"")</f>
        <v>1</v>
      </c>
      <c r="C468" s="980">
        <f>IFERROR(LOOKUP(2,1/ISNUMBER(SEARCH('[96]Kode Barang'!$I$2:$I$44,I468)),'[96]Kode Barang'!$C$2:$C$44),"")</f>
        <v>1</v>
      </c>
      <c r="D468" s="980">
        <f>IFERROR(LOOKUP(2,1/ISNUMBER(SEARCH('[96]Kode Barang'!$I$2:$I$44,I468)),'[96]Kode Barang'!$D$2:$D$44),"")</f>
        <v>7</v>
      </c>
      <c r="E468" s="980">
        <f>IFERROR(LOOKUP(2,1/ISNUMBER(SEARCH('[96]Kode Barang'!$I$2:$I$44,I468)),'[96]Kode Barang'!$E$2:$E$44),"")</f>
        <v>1</v>
      </c>
      <c r="F468" s="980">
        <f>IFERROR(LOOKUP(2,1/ISNUMBER(SEARCH('[96]Kode Barang'!$I$2:$I$44,I468)),'[96]Kode Barang'!$F$2:$F$44),"")</f>
        <v>3</v>
      </c>
      <c r="G468" s="980">
        <f>IFERROR(LOOKUP(2,1/ISNUMBER(SEARCH('[96]Kode Barang'!$I$2:$I$44,I468)),'[96]Kode Barang'!$G$2:$G$44),"")</f>
        <v>6</v>
      </c>
      <c r="H468" s="980" t="str">
        <f>IFERROR(LOOKUP(2,1/ISNUMBER(SEARCH('[96]Kode Barang'!$I$2:$I$44,I468)),'[96]Kode Barang'!$H$2:$H$44),"")</f>
        <v>004</v>
      </c>
      <c r="I468" s="439" t="s">
        <v>8</v>
      </c>
      <c r="J468" s="545"/>
      <c r="K468" s="483"/>
      <c r="L468" s="982">
        <v>4</v>
      </c>
      <c r="M468" s="433" t="s">
        <v>523</v>
      </c>
      <c r="N468" s="428">
        <v>111700</v>
      </c>
      <c r="O468" s="434">
        <f t="shared" si="61"/>
        <v>446800</v>
      </c>
      <c r="P468" s="434">
        <v>0</v>
      </c>
      <c r="Q468" s="434">
        <f t="shared" si="62"/>
        <v>446800</v>
      </c>
      <c r="R468" s="434">
        <f t="shared" si="63"/>
        <v>111700</v>
      </c>
      <c r="S468" s="437" t="s">
        <v>974</v>
      </c>
      <c r="T468" s="477" t="s">
        <v>973</v>
      </c>
      <c r="U468" s="437" t="s">
        <v>518</v>
      </c>
      <c r="V468" s="477" t="s">
        <v>533</v>
      </c>
      <c r="W468" s="482" t="s">
        <v>989</v>
      </c>
      <c r="X468" s="448" t="s">
        <v>624</v>
      </c>
      <c r="Y468" s="429" t="s">
        <v>929</v>
      </c>
      <c r="Z468" s="429" t="s">
        <v>991</v>
      </c>
      <c r="AA468" s="448" t="s">
        <v>983</v>
      </c>
    </row>
    <row r="469" spans="1:29" s="974" customFormat="1" ht="66" x14ac:dyDescent="0.25">
      <c r="A469" s="432"/>
      <c r="B469" s="980">
        <f>IFERROR(LOOKUP(2,1/ISNUMBER(SEARCH('[96]Kode Barang'!$I$2:$I$44,I469)),'[96]Kode Barang'!$B$2:$B$44),"")</f>
        <v>1</v>
      </c>
      <c r="C469" s="980">
        <f>IFERROR(LOOKUP(2,1/ISNUMBER(SEARCH('[96]Kode Barang'!$I$2:$I$44,I469)),'[96]Kode Barang'!$C$2:$C$44),"")</f>
        <v>1</v>
      </c>
      <c r="D469" s="980">
        <f>IFERROR(LOOKUP(2,1/ISNUMBER(SEARCH('[96]Kode Barang'!$I$2:$I$44,I469)),'[96]Kode Barang'!$D$2:$D$44),"")</f>
        <v>7</v>
      </c>
      <c r="E469" s="980">
        <f>IFERROR(LOOKUP(2,1/ISNUMBER(SEARCH('[96]Kode Barang'!$I$2:$I$44,I469)),'[96]Kode Barang'!$E$2:$E$44),"")</f>
        <v>1</v>
      </c>
      <c r="F469" s="980">
        <f>IFERROR(LOOKUP(2,1/ISNUMBER(SEARCH('[96]Kode Barang'!$I$2:$I$44,I469)),'[96]Kode Barang'!$F$2:$F$44),"")</f>
        <v>3</v>
      </c>
      <c r="G469" s="980">
        <f>IFERROR(LOOKUP(2,1/ISNUMBER(SEARCH('[96]Kode Barang'!$I$2:$I$44,I469)),'[96]Kode Barang'!$G$2:$G$44),"")</f>
        <v>6</v>
      </c>
      <c r="H469" s="980" t="str">
        <f>IFERROR(LOOKUP(2,1/ISNUMBER(SEARCH('[96]Kode Barang'!$I$2:$I$44,I469)),'[96]Kode Barang'!$H$2:$H$44),"")</f>
        <v>004</v>
      </c>
      <c r="I469" s="439" t="s">
        <v>8</v>
      </c>
      <c r="J469" s="545"/>
      <c r="K469" s="483"/>
      <c r="L469" s="982">
        <v>1</v>
      </c>
      <c r="M469" s="433" t="s">
        <v>523</v>
      </c>
      <c r="N469" s="428">
        <v>111700</v>
      </c>
      <c r="O469" s="434">
        <f t="shared" si="61"/>
        <v>111700</v>
      </c>
      <c r="P469" s="434">
        <v>0</v>
      </c>
      <c r="Q469" s="434">
        <f t="shared" si="62"/>
        <v>111700</v>
      </c>
      <c r="R469" s="434">
        <f t="shared" si="63"/>
        <v>111700</v>
      </c>
      <c r="S469" s="437" t="s">
        <v>974</v>
      </c>
      <c r="T469" s="477" t="s">
        <v>973</v>
      </c>
      <c r="U469" s="437" t="s">
        <v>518</v>
      </c>
      <c r="V469" s="477" t="s">
        <v>533</v>
      </c>
      <c r="W469" s="482" t="s">
        <v>989</v>
      </c>
      <c r="X469" s="448" t="s">
        <v>624</v>
      </c>
      <c r="Y469" s="429" t="s">
        <v>929</v>
      </c>
      <c r="Z469" s="429" t="s">
        <v>991</v>
      </c>
      <c r="AA469" s="448" t="s">
        <v>983</v>
      </c>
    </row>
    <row r="470" spans="1:29" s="974" customFormat="1" ht="66" x14ac:dyDescent="0.25">
      <c r="A470" s="432"/>
      <c r="B470" s="980">
        <f>IFERROR(LOOKUP(2,1/ISNUMBER(SEARCH('[96]Kode Barang'!$I$2:$I$44,I470)),'[96]Kode Barang'!$B$2:$B$44),"")</f>
        <v>1</v>
      </c>
      <c r="C470" s="980">
        <f>IFERROR(LOOKUP(2,1/ISNUMBER(SEARCH('[96]Kode Barang'!$I$2:$I$44,I470)),'[96]Kode Barang'!$C$2:$C$44),"")</f>
        <v>1</v>
      </c>
      <c r="D470" s="980">
        <f>IFERROR(LOOKUP(2,1/ISNUMBER(SEARCH('[96]Kode Barang'!$I$2:$I$44,I470)),'[96]Kode Barang'!$D$2:$D$44),"")</f>
        <v>7</v>
      </c>
      <c r="E470" s="980">
        <f>IFERROR(LOOKUP(2,1/ISNUMBER(SEARCH('[96]Kode Barang'!$I$2:$I$44,I470)),'[96]Kode Barang'!$E$2:$E$44),"")</f>
        <v>1</v>
      </c>
      <c r="F470" s="980">
        <f>IFERROR(LOOKUP(2,1/ISNUMBER(SEARCH('[96]Kode Barang'!$I$2:$I$44,I470)),'[96]Kode Barang'!$F$2:$F$44),"")</f>
        <v>3</v>
      </c>
      <c r="G470" s="980">
        <f>IFERROR(LOOKUP(2,1/ISNUMBER(SEARCH('[96]Kode Barang'!$I$2:$I$44,I470)),'[96]Kode Barang'!$G$2:$G$44),"")</f>
        <v>6</v>
      </c>
      <c r="H470" s="980" t="str">
        <f>IFERROR(LOOKUP(2,1/ISNUMBER(SEARCH('[96]Kode Barang'!$I$2:$I$44,I470)),'[96]Kode Barang'!$H$2:$H$44),"")</f>
        <v>004</v>
      </c>
      <c r="I470" s="439" t="s">
        <v>1000</v>
      </c>
      <c r="J470" s="545"/>
      <c r="K470" s="483"/>
      <c r="L470" s="982">
        <v>2</v>
      </c>
      <c r="M470" s="433" t="s">
        <v>7</v>
      </c>
      <c r="N470" s="428">
        <v>58800</v>
      </c>
      <c r="O470" s="434">
        <f t="shared" si="61"/>
        <v>117600</v>
      </c>
      <c r="P470" s="434">
        <v>0</v>
      </c>
      <c r="Q470" s="434">
        <f t="shared" si="62"/>
        <v>117600</v>
      </c>
      <c r="R470" s="434">
        <f t="shared" si="63"/>
        <v>58800</v>
      </c>
      <c r="S470" s="985" t="s">
        <v>994</v>
      </c>
      <c r="T470" s="477" t="s">
        <v>995</v>
      </c>
      <c r="U470" s="437" t="s">
        <v>518</v>
      </c>
      <c r="V470" s="477" t="s">
        <v>533</v>
      </c>
      <c r="W470" s="482" t="s">
        <v>998</v>
      </c>
      <c r="X470" s="448" t="s">
        <v>624</v>
      </c>
      <c r="Y470" s="429" t="s">
        <v>929</v>
      </c>
      <c r="Z470" s="429" t="s">
        <v>1001</v>
      </c>
      <c r="AA470" s="448" t="s">
        <v>983</v>
      </c>
    </row>
    <row r="471" spans="1:29" s="974" customFormat="1" ht="66" x14ac:dyDescent="0.25">
      <c r="A471" s="432"/>
      <c r="B471" s="980">
        <f>IFERROR(LOOKUP(2,1/ISNUMBER(SEARCH('[96]Kode Barang'!$I$2:$I$44,I471)),'[96]Kode Barang'!$B$2:$B$44),"")</f>
        <v>1</v>
      </c>
      <c r="C471" s="980">
        <f>IFERROR(LOOKUP(2,1/ISNUMBER(SEARCH('[96]Kode Barang'!$I$2:$I$44,I471)),'[96]Kode Barang'!$C$2:$C$44),"")</f>
        <v>1</v>
      </c>
      <c r="D471" s="980">
        <f>IFERROR(LOOKUP(2,1/ISNUMBER(SEARCH('[96]Kode Barang'!$I$2:$I$44,I471)),'[96]Kode Barang'!$D$2:$D$44),"")</f>
        <v>7</v>
      </c>
      <c r="E471" s="980">
        <f>IFERROR(LOOKUP(2,1/ISNUMBER(SEARCH('[96]Kode Barang'!$I$2:$I$44,I471)),'[96]Kode Barang'!$E$2:$E$44),"")</f>
        <v>1</v>
      </c>
      <c r="F471" s="980">
        <f>IFERROR(LOOKUP(2,1/ISNUMBER(SEARCH('[96]Kode Barang'!$I$2:$I$44,I471)),'[96]Kode Barang'!$F$2:$F$44),"")</f>
        <v>1</v>
      </c>
      <c r="G471" s="980">
        <f>IFERROR(LOOKUP(2,1/ISNUMBER(SEARCH('[96]Kode Barang'!$I$2:$I$44,I471)),'[96]Kode Barang'!$G$2:$G$44),"")</f>
        <v>1</v>
      </c>
      <c r="H471" s="980">
        <f>IFERROR(LOOKUP(2,1/ISNUMBER(SEARCH('[96]Kode Barang'!$I$2:$I$44,I471)),'[96]Kode Barang'!$H$2:$H$44),"")</f>
        <v>6</v>
      </c>
      <c r="I471" s="996" t="s">
        <v>1010</v>
      </c>
      <c r="J471" s="545"/>
      <c r="K471" s="483"/>
      <c r="L471" s="982">
        <v>1</v>
      </c>
      <c r="M471" s="433" t="s">
        <v>18</v>
      </c>
      <c r="N471" s="428">
        <v>276400</v>
      </c>
      <c r="O471" s="434">
        <f t="shared" si="61"/>
        <v>276400</v>
      </c>
      <c r="P471" s="434">
        <v>0</v>
      </c>
      <c r="Q471" s="434">
        <f t="shared" si="62"/>
        <v>276400</v>
      </c>
      <c r="R471" s="434">
        <f t="shared" si="63"/>
        <v>276400</v>
      </c>
      <c r="S471" s="985" t="s">
        <v>994</v>
      </c>
      <c r="T471" s="477" t="s">
        <v>995</v>
      </c>
      <c r="U471" s="437" t="s">
        <v>518</v>
      </c>
      <c r="V471" s="477" t="s">
        <v>533</v>
      </c>
      <c r="W471" s="482" t="s">
        <v>998</v>
      </c>
      <c r="X471" s="448" t="s">
        <v>624</v>
      </c>
      <c r="Y471" s="429" t="s">
        <v>929</v>
      </c>
      <c r="Z471" s="429" t="s">
        <v>1001</v>
      </c>
      <c r="AA471" s="448" t="s">
        <v>983</v>
      </c>
    </row>
    <row r="472" spans="1:29" s="381" customFormat="1" ht="57.75" customHeight="1" x14ac:dyDescent="0.25">
      <c r="A472" s="432"/>
      <c r="B472" s="980">
        <f>IFERROR(LOOKUP(2,1/ISNUMBER(SEARCH('[96]Kode Barang'!$I$2:$I$44,I472)),'[96]Kode Barang'!$B$2:$B$44),"")</f>
        <v>1</v>
      </c>
      <c r="C472" s="980">
        <f>IFERROR(LOOKUP(2,1/ISNUMBER(SEARCH('[96]Kode Barang'!$I$2:$I$44,I472)),'[96]Kode Barang'!$C$2:$C$44),"")</f>
        <v>1</v>
      </c>
      <c r="D472" s="980">
        <f>IFERROR(LOOKUP(2,1/ISNUMBER(SEARCH('[96]Kode Barang'!$I$2:$I$44,I472)),'[96]Kode Barang'!$D$2:$D$44),"")</f>
        <v>7</v>
      </c>
      <c r="E472" s="980">
        <f>IFERROR(LOOKUP(2,1/ISNUMBER(SEARCH('[96]Kode Barang'!$I$2:$I$44,I472)),'[96]Kode Barang'!$E$2:$E$44),"")</f>
        <v>1</v>
      </c>
      <c r="F472" s="980">
        <f>IFERROR(LOOKUP(2,1/ISNUMBER(SEARCH('[96]Kode Barang'!$I$2:$I$44,I472)),'[96]Kode Barang'!$F$2:$F$44),"")</f>
        <v>1</v>
      </c>
      <c r="G472" s="980">
        <f>IFERROR(LOOKUP(2,1/ISNUMBER(SEARCH('[96]Kode Barang'!$I$2:$I$44,I472)),'[96]Kode Barang'!$G$2:$G$44),"")</f>
        <v>1</v>
      </c>
      <c r="H472" s="980">
        <f>IFERROR(LOOKUP(2,1/ISNUMBER(SEARCH('[96]Kode Barang'!$I$2:$I$44,I472)),'[96]Kode Barang'!$H$2:$H$44),"")</f>
        <v>6</v>
      </c>
      <c r="I472" s="996" t="s">
        <v>1011</v>
      </c>
      <c r="J472" s="639"/>
      <c r="K472" s="637"/>
      <c r="L472" s="982">
        <v>1</v>
      </c>
      <c r="M472" s="433" t="s">
        <v>18</v>
      </c>
      <c r="N472" s="428">
        <v>411600</v>
      </c>
      <c r="O472" s="434">
        <f t="shared" si="61"/>
        <v>411600</v>
      </c>
      <c r="P472" s="434"/>
      <c r="Q472" s="434">
        <f t="shared" si="62"/>
        <v>411600</v>
      </c>
      <c r="R472" s="434">
        <f t="shared" si="63"/>
        <v>411600</v>
      </c>
      <c r="S472" s="427" t="s">
        <v>1012</v>
      </c>
      <c r="T472" s="429" t="s">
        <v>1014</v>
      </c>
      <c r="U472" s="437" t="s">
        <v>518</v>
      </c>
      <c r="V472" s="477" t="s">
        <v>533</v>
      </c>
      <c r="W472" s="482" t="s">
        <v>1006</v>
      </c>
      <c r="X472" s="448" t="s">
        <v>624</v>
      </c>
      <c r="Y472" s="429" t="s">
        <v>929</v>
      </c>
      <c r="Z472" s="429" t="s">
        <v>1013</v>
      </c>
      <c r="AA472" s="448" t="s">
        <v>983</v>
      </c>
      <c r="AC472" s="407"/>
    </row>
    <row r="473" spans="1:29" s="381" customFormat="1" ht="57.75" customHeight="1" x14ac:dyDescent="0.25">
      <c r="A473" s="432"/>
      <c r="B473" s="980">
        <f>IFERROR(LOOKUP(2,1/ISNUMBER(SEARCH('[96]Kode Barang'!$I$2:$I$44,I473)),'[96]Kode Barang'!$B$2:$B$44),"")</f>
        <v>1</v>
      </c>
      <c r="C473" s="980">
        <f>IFERROR(LOOKUP(2,1/ISNUMBER(SEARCH('[96]Kode Barang'!$I$2:$I$44,I473)),'[96]Kode Barang'!$C$2:$C$44),"")</f>
        <v>1</v>
      </c>
      <c r="D473" s="980">
        <f>IFERROR(LOOKUP(2,1/ISNUMBER(SEARCH('[96]Kode Barang'!$I$2:$I$44,I473)),'[96]Kode Barang'!$D$2:$D$44),"")</f>
        <v>7</v>
      </c>
      <c r="E473" s="980">
        <f>IFERROR(LOOKUP(2,1/ISNUMBER(SEARCH('[96]Kode Barang'!$I$2:$I$44,I473)),'[96]Kode Barang'!$E$2:$E$44),"")</f>
        <v>1</v>
      </c>
      <c r="F473" s="980">
        <f>IFERROR(LOOKUP(2,1/ISNUMBER(SEARCH('[96]Kode Barang'!$I$2:$I$44,I473)),'[96]Kode Barang'!$F$2:$F$44),"")</f>
        <v>3</v>
      </c>
      <c r="G473" s="980">
        <f>IFERROR(LOOKUP(2,1/ISNUMBER(SEARCH('[96]Kode Barang'!$I$2:$I$44,I473)),'[96]Kode Barang'!$G$2:$G$44),"")</f>
        <v>6</v>
      </c>
      <c r="H473" s="980" t="str">
        <f>IFERROR(LOOKUP(2,1/ISNUMBER(SEARCH('[96]Kode Barang'!$I$2:$I$44,I473)),'[96]Kode Barang'!$H$2:$H$44),"")</f>
        <v>004</v>
      </c>
      <c r="I473" s="996" t="s">
        <v>1000</v>
      </c>
      <c r="J473" s="639"/>
      <c r="K473" s="637"/>
      <c r="L473" s="982">
        <v>3</v>
      </c>
      <c r="M473" s="433" t="s">
        <v>7</v>
      </c>
      <c r="N473" s="428">
        <v>58800</v>
      </c>
      <c r="O473" s="434">
        <f t="shared" si="61"/>
        <v>176400</v>
      </c>
      <c r="P473" s="434"/>
      <c r="Q473" s="434">
        <f t="shared" si="62"/>
        <v>176400</v>
      </c>
      <c r="R473" s="434">
        <f t="shared" si="63"/>
        <v>58800</v>
      </c>
      <c r="S473" s="427" t="s">
        <v>1012</v>
      </c>
      <c r="T473" s="429" t="s">
        <v>1014</v>
      </c>
      <c r="U473" s="437" t="s">
        <v>518</v>
      </c>
      <c r="V473" s="477" t="s">
        <v>533</v>
      </c>
      <c r="W473" s="482" t="s">
        <v>1006</v>
      </c>
      <c r="X473" s="448" t="s">
        <v>624</v>
      </c>
      <c r="Y473" s="429" t="s">
        <v>929</v>
      </c>
      <c r="Z473" s="429" t="s">
        <v>1013</v>
      </c>
      <c r="AA473" s="448" t="s">
        <v>983</v>
      </c>
      <c r="AC473" s="407"/>
    </row>
    <row r="474" spans="1:29" s="974" customFormat="1" ht="79.2" x14ac:dyDescent="0.25">
      <c r="A474" s="432"/>
      <c r="B474" s="980">
        <f>IFERROR(LOOKUP(2,1/ISNUMBER(SEARCH('[96]Kode Barang'!$I$2:$I$44,I474)),'[96]Kode Barang'!$B$2:$B$44),"")</f>
        <v>1</v>
      </c>
      <c r="C474" s="980">
        <f>IFERROR(LOOKUP(2,1/ISNUMBER(SEARCH('[96]Kode Barang'!$I$2:$I$44,I474)),'[96]Kode Barang'!$C$2:$C$44),"")</f>
        <v>1</v>
      </c>
      <c r="D474" s="980">
        <f>IFERROR(LOOKUP(2,1/ISNUMBER(SEARCH('[96]Kode Barang'!$I$2:$I$44,I474)),'[96]Kode Barang'!$D$2:$D$44),"")</f>
        <v>7</v>
      </c>
      <c r="E474" s="980">
        <f>IFERROR(LOOKUP(2,1/ISNUMBER(SEARCH('[96]Kode Barang'!$I$2:$I$44,I474)),'[96]Kode Barang'!$E$2:$E$44),"")</f>
        <v>1</v>
      </c>
      <c r="F474" s="980">
        <f>IFERROR(LOOKUP(2,1/ISNUMBER(SEARCH('[96]Kode Barang'!$I$2:$I$44,I474)),'[96]Kode Barang'!$F$2:$F$44),"")</f>
        <v>3</v>
      </c>
      <c r="G474" s="980">
        <f>IFERROR(LOOKUP(2,1/ISNUMBER(SEARCH('[96]Kode Barang'!$I$2:$I$44,I474)),'[96]Kode Barang'!$G$2:$G$44),"")</f>
        <v>6</v>
      </c>
      <c r="H474" s="980" t="str">
        <f>IFERROR(LOOKUP(2,1/ISNUMBER(SEARCH('[96]Kode Barang'!$I$2:$I$44,I474)),'[96]Kode Barang'!$H$2:$H$44),"")</f>
        <v>004</v>
      </c>
      <c r="I474" s="996" t="s">
        <v>8</v>
      </c>
      <c r="J474" s="545"/>
      <c r="K474" s="483"/>
      <c r="L474" s="982">
        <v>5</v>
      </c>
      <c r="M474" s="433" t="s">
        <v>523</v>
      </c>
      <c r="N474" s="428">
        <v>111700</v>
      </c>
      <c r="O474" s="434">
        <f t="shared" si="61"/>
        <v>558500</v>
      </c>
      <c r="P474" s="434">
        <v>0</v>
      </c>
      <c r="Q474" s="434">
        <f t="shared" si="62"/>
        <v>558500</v>
      </c>
      <c r="R474" s="434">
        <f t="shared" si="63"/>
        <v>111700</v>
      </c>
      <c r="S474" s="437" t="s">
        <v>542</v>
      </c>
      <c r="T474" s="477" t="s">
        <v>1019</v>
      </c>
      <c r="U474" s="437" t="s">
        <v>518</v>
      </c>
      <c r="V474" s="477" t="s">
        <v>533</v>
      </c>
      <c r="W474" s="482" t="s">
        <v>1020</v>
      </c>
      <c r="X474" s="448" t="s">
        <v>624</v>
      </c>
      <c r="Y474" s="429" t="s">
        <v>594</v>
      </c>
      <c r="Z474" s="429" t="s">
        <v>1018</v>
      </c>
      <c r="AA474" s="448" t="s">
        <v>541</v>
      </c>
    </row>
    <row r="475" spans="1:29" s="974" customFormat="1" ht="66" x14ac:dyDescent="0.25">
      <c r="A475" s="432"/>
      <c r="B475" s="980">
        <f>IFERROR(LOOKUP(2,1/ISNUMBER(SEARCH('[96]Kode Barang'!$I$2:$I$44,I475)),'[96]Kode Barang'!$B$2:$B$44),"")</f>
        <v>1</v>
      </c>
      <c r="C475" s="980">
        <f>IFERROR(LOOKUP(2,1/ISNUMBER(SEARCH('[96]Kode Barang'!$I$2:$I$44,I475)),'[96]Kode Barang'!$C$2:$C$44),"")</f>
        <v>1</v>
      </c>
      <c r="D475" s="980">
        <f>IFERROR(LOOKUP(2,1/ISNUMBER(SEARCH('[96]Kode Barang'!$I$2:$I$44,I475)),'[96]Kode Barang'!$D$2:$D$44),"")</f>
        <v>7</v>
      </c>
      <c r="E475" s="980">
        <f>IFERROR(LOOKUP(2,1/ISNUMBER(SEARCH('[96]Kode Barang'!$I$2:$I$44,I475)),'[96]Kode Barang'!$E$2:$E$44),"")</f>
        <v>1</v>
      </c>
      <c r="F475" s="980">
        <f>IFERROR(LOOKUP(2,1/ISNUMBER(SEARCH('[96]Kode Barang'!$I$2:$I$44,I475)),'[96]Kode Barang'!$F$2:$F$44),"")</f>
        <v>3</v>
      </c>
      <c r="G475" s="980">
        <f>IFERROR(LOOKUP(2,1/ISNUMBER(SEARCH('[96]Kode Barang'!$I$2:$I$44,I475)),'[96]Kode Barang'!$G$2:$G$44),"")</f>
        <v>6</v>
      </c>
      <c r="H475" s="980" t="str">
        <f>IFERROR(LOOKUP(2,1/ISNUMBER(SEARCH('[96]Kode Barang'!$I$2:$I$44,I475)),'[96]Kode Barang'!$H$2:$H$44),"")</f>
        <v>004</v>
      </c>
      <c r="I475" s="996" t="s">
        <v>8</v>
      </c>
      <c r="J475" s="545"/>
      <c r="K475" s="483"/>
      <c r="L475" s="982">
        <v>6</v>
      </c>
      <c r="M475" s="433" t="s">
        <v>523</v>
      </c>
      <c r="N475" s="428">
        <v>111700</v>
      </c>
      <c r="O475" s="434">
        <f t="shared" si="61"/>
        <v>670200</v>
      </c>
      <c r="P475" s="434">
        <v>0</v>
      </c>
      <c r="Q475" s="434">
        <f t="shared" si="62"/>
        <v>670200</v>
      </c>
      <c r="R475" s="434">
        <f t="shared" si="63"/>
        <v>111700</v>
      </c>
      <c r="S475" s="437" t="s">
        <v>543</v>
      </c>
      <c r="T475" s="477" t="s">
        <v>1023</v>
      </c>
      <c r="U475" s="437" t="s">
        <v>518</v>
      </c>
      <c r="V475" s="477" t="s">
        <v>533</v>
      </c>
      <c r="W475" s="482" t="s">
        <v>1020</v>
      </c>
      <c r="X475" s="448" t="s">
        <v>624</v>
      </c>
      <c r="Y475" s="429" t="s">
        <v>594</v>
      </c>
      <c r="Z475" s="429" t="s">
        <v>1026</v>
      </c>
      <c r="AA475" s="448" t="s">
        <v>541</v>
      </c>
    </row>
    <row r="476" spans="1:29" s="381" customFormat="1" ht="57.75" customHeight="1" x14ac:dyDescent="0.25">
      <c r="A476" s="432"/>
      <c r="B476" s="980">
        <f>IFERROR(LOOKUP(2,1/ISNUMBER(SEARCH('[96]Kode Barang'!$I$2:$I$44,I476)),'[96]Kode Barang'!$B$2:$B$44),"")</f>
        <v>1</v>
      </c>
      <c r="C476" s="980">
        <f>IFERROR(LOOKUP(2,1/ISNUMBER(SEARCH('[96]Kode Barang'!$I$2:$I$44,I476)),'[96]Kode Barang'!$C$2:$C$44),"")</f>
        <v>1</v>
      </c>
      <c r="D476" s="980">
        <f>IFERROR(LOOKUP(2,1/ISNUMBER(SEARCH('[96]Kode Barang'!$I$2:$I$44,I476)),'[96]Kode Barang'!$D$2:$D$44),"")</f>
        <v>7</v>
      </c>
      <c r="E476" s="980">
        <f>IFERROR(LOOKUP(2,1/ISNUMBER(SEARCH('[96]Kode Barang'!$I$2:$I$44,I476)),'[96]Kode Barang'!$E$2:$E$44),"")</f>
        <v>1</v>
      </c>
      <c r="F476" s="980">
        <f>IFERROR(LOOKUP(2,1/ISNUMBER(SEARCH('[96]Kode Barang'!$I$2:$I$44,I476)),'[96]Kode Barang'!$F$2:$F$44),"")</f>
        <v>3</v>
      </c>
      <c r="G476" s="980">
        <f>IFERROR(LOOKUP(2,1/ISNUMBER(SEARCH('[96]Kode Barang'!$I$2:$I$44,I476)),'[96]Kode Barang'!$G$2:$G$44),"")</f>
        <v>6</v>
      </c>
      <c r="H476" s="980" t="str">
        <f>IFERROR(LOOKUP(2,1/ISNUMBER(SEARCH('[96]Kode Barang'!$I$2:$I$44,I476)),'[96]Kode Barang'!$H$2:$H$44),"")</f>
        <v>004</v>
      </c>
      <c r="I476" s="439" t="s">
        <v>8</v>
      </c>
      <c r="J476" s="483"/>
      <c r="K476" s="637"/>
      <c r="L476" s="452">
        <v>3</v>
      </c>
      <c r="M476" s="433" t="s">
        <v>523</v>
      </c>
      <c r="N476" s="428">
        <v>111700</v>
      </c>
      <c r="O476" s="434">
        <f t="shared" si="61"/>
        <v>335100</v>
      </c>
      <c r="P476" s="434">
        <v>0</v>
      </c>
      <c r="Q476" s="434">
        <f t="shared" ref="Q476:Q478" si="64">N476*L476</f>
        <v>335100</v>
      </c>
      <c r="R476" s="434">
        <f t="shared" ref="R476:R478" si="65">N476</f>
        <v>111700</v>
      </c>
      <c r="S476" s="444" t="s">
        <v>766</v>
      </c>
      <c r="T476" s="429" t="s">
        <v>767</v>
      </c>
      <c r="U476" s="560" t="s">
        <v>518</v>
      </c>
      <c r="V476" s="477" t="s">
        <v>533</v>
      </c>
      <c r="W476" s="482" t="s">
        <v>1051</v>
      </c>
      <c r="X476" s="448" t="s">
        <v>624</v>
      </c>
      <c r="Y476" s="429" t="s">
        <v>563</v>
      </c>
      <c r="Z476" s="429" t="s">
        <v>1052</v>
      </c>
      <c r="AA476" s="431" t="s">
        <v>540</v>
      </c>
      <c r="AC476" s="407"/>
    </row>
    <row r="477" spans="1:29" s="381" customFormat="1" ht="57.75" customHeight="1" x14ac:dyDescent="0.25">
      <c r="A477" s="432"/>
      <c r="B477" s="980">
        <f>IFERROR(LOOKUP(2,1/ISNUMBER(SEARCH('[96]Kode Barang'!$I$2:$I$44,I477)),'[96]Kode Barang'!$B$2:$B$44),"")</f>
        <v>1</v>
      </c>
      <c r="C477" s="980">
        <f>IFERROR(LOOKUP(2,1/ISNUMBER(SEARCH('[96]Kode Barang'!$I$2:$I$44,I477)),'[96]Kode Barang'!$C$2:$C$44),"")</f>
        <v>1</v>
      </c>
      <c r="D477" s="980">
        <f>IFERROR(LOOKUP(2,1/ISNUMBER(SEARCH('[96]Kode Barang'!$I$2:$I$44,I477)),'[96]Kode Barang'!$D$2:$D$44),"")</f>
        <v>7</v>
      </c>
      <c r="E477" s="980">
        <f>IFERROR(LOOKUP(2,1/ISNUMBER(SEARCH('[96]Kode Barang'!$I$2:$I$44,I477)),'[96]Kode Barang'!$E$2:$E$44),"")</f>
        <v>1</v>
      </c>
      <c r="F477" s="980">
        <f>IFERROR(LOOKUP(2,1/ISNUMBER(SEARCH('[96]Kode Barang'!$I$2:$I$44,I477)),'[96]Kode Barang'!$F$2:$F$44),"")</f>
        <v>3</v>
      </c>
      <c r="G477" s="980">
        <f>IFERROR(LOOKUP(2,1/ISNUMBER(SEARCH('[96]Kode Barang'!$I$2:$I$44,I477)),'[96]Kode Barang'!$G$2:$G$44),"")</f>
        <v>6</v>
      </c>
      <c r="H477" s="980">
        <f>IFERROR(LOOKUP(2,1/ISNUMBER(SEARCH('[96]Kode Barang'!$I$2:$I$44,I477)),'[96]Kode Barang'!$H$2:$H$44),"")</f>
        <v>6</v>
      </c>
      <c r="I477" s="439" t="s">
        <v>1166</v>
      </c>
      <c r="J477" s="483"/>
      <c r="K477" s="637"/>
      <c r="L477" s="959">
        <v>1</v>
      </c>
      <c r="M477" s="433" t="s">
        <v>525</v>
      </c>
      <c r="N477" s="428">
        <v>117600</v>
      </c>
      <c r="O477" s="434">
        <f t="shared" si="61"/>
        <v>117600</v>
      </c>
      <c r="P477" s="434"/>
      <c r="Q477" s="434">
        <f t="shared" si="64"/>
        <v>117600</v>
      </c>
      <c r="R477" s="434">
        <f t="shared" si="65"/>
        <v>117600</v>
      </c>
      <c r="S477" s="444" t="s">
        <v>766</v>
      </c>
      <c r="T477" s="429" t="s">
        <v>767</v>
      </c>
      <c r="U477" s="560" t="s">
        <v>518</v>
      </c>
      <c r="V477" s="477" t="s">
        <v>533</v>
      </c>
      <c r="W477" s="482" t="s">
        <v>1051</v>
      </c>
      <c r="X477" s="448" t="s">
        <v>624</v>
      </c>
      <c r="Y477" s="429" t="s">
        <v>563</v>
      </c>
      <c r="Z477" s="429" t="s">
        <v>1052</v>
      </c>
      <c r="AA477" s="431" t="s">
        <v>540</v>
      </c>
      <c r="AC477" s="407"/>
    </row>
    <row r="478" spans="1:29" s="381" customFormat="1" ht="57.75" customHeight="1" x14ac:dyDescent="0.25">
      <c r="A478" s="432"/>
      <c r="B478" s="980">
        <f>IFERROR(LOOKUP(2,1/ISNUMBER(SEARCH('[96]Kode Barang'!$I$2:$I$44,I478)),'[96]Kode Barang'!$B$2:$B$44),"")</f>
        <v>1</v>
      </c>
      <c r="C478" s="980">
        <f>IFERROR(LOOKUP(2,1/ISNUMBER(SEARCH('[96]Kode Barang'!$I$2:$I$44,I478)),'[96]Kode Barang'!$C$2:$C$44),"")</f>
        <v>1</v>
      </c>
      <c r="D478" s="980">
        <f>IFERROR(LOOKUP(2,1/ISNUMBER(SEARCH('[96]Kode Barang'!$I$2:$I$44,I478)),'[96]Kode Barang'!$D$2:$D$44),"")</f>
        <v>7</v>
      </c>
      <c r="E478" s="980">
        <f>IFERROR(LOOKUP(2,1/ISNUMBER(SEARCH('[96]Kode Barang'!$I$2:$I$44,I478)),'[96]Kode Barang'!$E$2:$E$44),"")</f>
        <v>1</v>
      </c>
      <c r="F478" s="980">
        <f>IFERROR(LOOKUP(2,1/ISNUMBER(SEARCH('[96]Kode Barang'!$I$2:$I$44,I478)),'[96]Kode Barang'!$F$2:$F$44),"")</f>
        <v>3</v>
      </c>
      <c r="G478" s="980">
        <f>IFERROR(LOOKUP(2,1/ISNUMBER(SEARCH('[96]Kode Barang'!$I$2:$I$44,I478)),'[96]Kode Barang'!$G$2:$G$44),"")</f>
        <v>6</v>
      </c>
      <c r="H478" s="980">
        <f>IFERROR(LOOKUP(2,1/ISNUMBER(SEARCH('[96]Kode Barang'!$I$2:$I$44,I478)),'[96]Kode Barang'!$H$2:$H$44),"")</f>
        <v>10</v>
      </c>
      <c r="I478" s="439" t="s">
        <v>876</v>
      </c>
      <c r="J478" s="483"/>
      <c r="K478" s="637"/>
      <c r="L478" s="452">
        <v>1</v>
      </c>
      <c r="M478" s="433" t="s">
        <v>525</v>
      </c>
      <c r="N478" s="428">
        <v>294000</v>
      </c>
      <c r="O478" s="434">
        <f t="shared" si="61"/>
        <v>294000</v>
      </c>
      <c r="P478" s="434"/>
      <c r="Q478" s="434">
        <f t="shared" si="64"/>
        <v>294000</v>
      </c>
      <c r="R478" s="434">
        <f t="shared" si="65"/>
        <v>294000</v>
      </c>
      <c r="S478" s="444" t="s">
        <v>766</v>
      </c>
      <c r="T478" s="429" t="s">
        <v>767</v>
      </c>
      <c r="U478" s="560" t="s">
        <v>518</v>
      </c>
      <c r="V478" s="477" t="s">
        <v>533</v>
      </c>
      <c r="W478" s="482" t="s">
        <v>1051</v>
      </c>
      <c r="X478" s="448" t="s">
        <v>624</v>
      </c>
      <c r="Y478" s="429" t="s">
        <v>563</v>
      </c>
      <c r="Z478" s="429" t="s">
        <v>1052</v>
      </c>
      <c r="AA478" s="431" t="s">
        <v>540</v>
      </c>
      <c r="AC478" s="407"/>
    </row>
    <row r="479" spans="1:29" s="381" customFormat="1" ht="57.75" customHeight="1" x14ac:dyDescent="0.25">
      <c r="A479" s="432"/>
      <c r="B479" s="980">
        <f>IFERROR(LOOKUP(2,1/ISNUMBER(SEARCH('[96]Kode Barang'!$I$2:$I$44,I479)),'[96]Kode Barang'!$B$2:$B$44),"")</f>
        <v>1</v>
      </c>
      <c r="C479" s="980">
        <f>IFERROR(LOOKUP(2,1/ISNUMBER(SEARCH('[96]Kode Barang'!$I$2:$I$44,I479)),'[96]Kode Barang'!$C$2:$C$44),"")</f>
        <v>1</v>
      </c>
      <c r="D479" s="980">
        <f>IFERROR(LOOKUP(2,1/ISNUMBER(SEARCH('[96]Kode Barang'!$I$2:$I$44,I479)),'[96]Kode Barang'!$D$2:$D$44),"")</f>
        <v>7</v>
      </c>
      <c r="E479" s="980">
        <f>IFERROR(LOOKUP(2,1/ISNUMBER(SEARCH('[96]Kode Barang'!$I$2:$I$44,I479)),'[96]Kode Barang'!$E$2:$E$44),"")</f>
        <v>1</v>
      </c>
      <c r="F479" s="980">
        <f>IFERROR(LOOKUP(2,1/ISNUMBER(SEARCH('[96]Kode Barang'!$I$2:$I$44,I479)),'[96]Kode Barang'!$F$2:$F$44),"")</f>
        <v>3</v>
      </c>
      <c r="G479" s="980">
        <f>IFERROR(LOOKUP(2,1/ISNUMBER(SEARCH('[96]Kode Barang'!$I$2:$I$44,I479)),'[96]Kode Barang'!$G$2:$G$44),"")</f>
        <v>6</v>
      </c>
      <c r="H479" s="980">
        <f>IFERROR(LOOKUP(2,1/ISNUMBER(SEARCH('[96]Kode Barang'!$I$2:$I$44,I479)),'[96]Kode Barang'!$H$2:$H$44),"")</f>
        <v>12</v>
      </c>
      <c r="I479" s="439" t="s">
        <v>1165</v>
      </c>
      <c r="J479" s="483"/>
      <c r="K479" s="637"/>
      <c r="L479" s="959">
        <v>1</v>
      </c>
      <c r="M479" s="433" t="s">
        <v>525</v>
      </c>
      <c r="N479" s="428">
        <v>235200</v>
      </c>
      <c r="O479" s="434">
        <f>L479*N479</f>
        <v>235200</v>
      </c>
      <c r="P479" s="434"/>
      <c r="Q479" s="434">
        <f>N479*L479</f>
        <v>235200</v>
      </c>
      <c r="R479" s="434">
        <f>N479</f>
        <v>235200</v>
      </c>
      <c r="S479" s="444" t="s">
        <v>766</v>
      </c>
      <c r="T479" s="429" t="s">
        <v>771</v>
      </c>
      <c r="U479" s="560" t="s">
        <v>518</v>
      </c>
      <c r="V479" s="477" t="s">
        <v>533</v>
      </c>
      <c r="W479" s="482" t="s">
        <v>1051</v>
      </c>
      <c r="X479" s="448" t="s">
        <v>624</v>
      </c>
      <c r="Y479" s="429" t="s">
        <v>563</v>
      </c>
      <c r="Z479" s="429" t="s">
        <v>1053</v>
      </c>
      <c r="AA479" s="431" t="s">
        <v>540</v>
      </c>
      <c r="AC479" s="407"/>
    </row>
    <row r="480" spans="1:29" s="381" customFormat="1" ht="57.75" customHeight="1" x14ac:dyDescent="0.25">
      <c r="A480" s="432"/>
      <c r="B480" s="980">
        <f>IFERROR(LOOKUP(2,1/ISNUMBER(SEARCH('[96]Kode Barang'!$I$2:$I$44,I480)),'[96]Kode Barang'!$B$2:$B$44),"")</f>
        <v>1</v>
      </c>
      <c r="C480" s="980">
        <f>IFERROR(LOOKUP(2,1/ISNUMBER(SEARCH('[96]Kode Barang'!$I$2:$I$44,I480)),'[96]Kode Barang'!$C$2:$C$44),"")</f>
        <v>1</v>
      </c>
      <c r="D480" s="980">
        <f>IFERROR(LOOKUP(2,1/ISNUMBER(SEARCH('[96]Kode Barang'!$I$2:$I$44,I480)),'[96]Kode Barang'!$D$2:$D$44),"")</f>
        <v>7</v>
      </c>
      <c r="E480" s="980">
        <f>IFERROR(LOOKUP(2,1/ISNUMBER(SEARCH('[96]Kode Barang'!$I$2:$I$44,I480)),'[96]Kode Barang'!$E$2:$E$44),"")</f>
        <v>1</v>
      </c>
      <c r="F480" s="980">
        <f>IFERROR(LOOKUP(2,1/ISNUMBER(SEARCH('[96]Kode Barang'!$I$2:$I$44,I480)),'[96]Kode Barang'!$F$2:$F$44),"")</f>
        <v>3</v>
      </c>
      <c r="G480" s="980">
        <f>IFERROR(LOOKUP(2,1/ISNUMBER(SEARCH('[96]Kode Barang'!$I$2:$I$44,I480)),'[96]Kode Barang'!$G$2:$G$44),"")</f>
        <v>6</v>
      </c>
      <c r="H480" s="980">
        <f>IFERROR(LOOKUP(2,1/ISNUMBER(SEARCH('[96]Kode Barang'!$I$2:$I$44,I480)),'[96]Kode Barang'!$H$2:$H$44),"")</f>
        <v>10</v>
      </c>
      <c r="I480" s="439" t="s">
        <v>1164</v>
      </c>
      <c r="J480" s="483"/>
      <c r="K480" s="637"/>
      <c r="L480" s="959">
        <v>1</v>
      </c>
      <c r="M480" s="433" t="s">
        <v>525</v>
      </c>
      <c r="N480" s="428">
        <v>294000</v>
      </c>
      <c r="O480" s="434">
        <f>L480*N480</f>
        <v>294000</v>
      </c>
      <c r="P480" s="434"/>
      <c r="Q480" s="434">
        <f>N480*L480</f>
        <v>294000</v>
      </c>
      <c r="R480" s="434">
        <f>N480</f>
        <v>294000</v>
      </c>
      <c r="S480" s="444" t="s">
        <v>766</v>
      </c>
      <c r="T480" s="429" t="s">
        <v>771</v>
      </c>
      <c r="U480" s="560" t="s">
        <v>518</v>
      </c>
      <c r="V480" s="477" t="s">
        <v>533</v>
      </c>
      <c r="W480" s="482" t="s">
        <v>1051</v>
      </c>
      <c r="X480" s="448" t="s">
        <v>624</v>
      </c>
      <c r="Y480" s="429" t="s">
        <v>563</v>
      </c>
      <c r="Z480" s="429" t="s">
        <v>1053</v>
      </c>
      <c r="AA480" s="431" t="s">
        <v>540</v>
      </c>
      <c r="AC480" s="407"/>
    </row>
    <row r="481" spans="1:29" s="381" customFormat="1" ht="57.75" customHeight="1" x14ac:dyDescent="0.25">
      <c r="A481" s="432"/>
      <c r="B481" s="980">
        <f>IFERROR(LOOKUP(2,1/ISNUMBER(SEARCH('[96]Kode Barang'!$I$2:$I$44,I481)),'[96]Kode Barang'!$B$2:$B$44),"")</f>
        <v>1</v>
      </c>
      <c r="C481" s="980">
        <f>IFERROR(LOOKUP(2,1/ISNUMBER(SEARCH('[96]Kode Barang'!$I$2:$I$44,I481)),'[96]Kode Barang'!$C$2:$C$44),"")</f>
        <v>1</v>
      </c>
      <c r="D481" s="980">
        <f>IFERROR(LOOKUP(2,1/ISNUMBER(SEARCH('[96]Kode Barang'!$I$2:$I$44,I481)),'[96]Kode Barang'!$D$2:$D$44),"")</f>
        <v>7</v>
      </c>
      <c r="E481" s="980">
        <f>IFERROR(LOOKUP(2,1/ISNUMBER(SEARCH('[96]Kode Barang'!$I$2:$I$44,I481)),'[96]Kode Barang'!$E$2:$E$44),"")</f>
        <v>1</v>
      </c>
      <c r="F481" s="980">
        <f>IFERROR(LOOKUP(2,1/ISNUMBER(SEARCH('[96]Kode Barang'!$I$2:$I$44,I481)),'[96]Kode Barang'!$F$2:$F$44),"")</f>
        <v>3</v>
      </c>
      <c r="G481" s="980">
        <f>IFERROR(LOOKUP(2,1/ISNUMBER(SEARCH('[96]Kode Barang'!$I$2:$I$44,I481)),'[96]Kode Barang'!$G$2:$G$44),"")</f>
        <v>6</v>
      </c>
      <c r="H481" s="980" t="str">
        <f>IFERROR(LOOKUP(2,1/ISNUMBER(SEARCH('[96]Kode Barang'!$I$2:$I$44,I481)),'[96]Kode Barang'!$H$2:$H$44),"")</f>
        <v>004</v>
      </c>
      <c r="I481" s="439" t="s">
        <v>600</v>
      </c>
      <c r="J481" s="483"/>
      <c r="K481" s="637"/>
      <c r="L481" s="959">
        <v>1</v>
      </c>
      <c r="M481" s="433" t="s">
        <v>525</v>
      </c>
      <c r="N481" s="428">
        <v>111700</v>
      </c>
      <c r="O481" s="434">
        <f>L481*N481</f>
        <v>111700</v>
      </c>
      <c r="P481" s="434"/>
      <c r="Q481" s="434">
        <f>N481*L481</f>
        <v>111700</v>
      </c>
      <c r="R481" s="434">
        <f>N481</f>
        <v>111700</v>
      </c>
      <c r="S481" s="444" t="s">
        <v>766</v>
      </c>
      <c r="T481" s="429" t="s">
        <v>771</v>
      </c>
      <c r="U481" s="560" t="s">
        <v>518</v>
      </c>
      <c r="V481" s="477" t="s">
        <v>533</v>
      </c>
      <c r="W481" s="482" t="s">
        <v>1051</v>
      </c>
      <c r="X481" s="448" t="s">
        <v>624</v>
      </c>
      <c r="Y481" s="429" t="s">
        <v>563</v>
      </c>
      <c r="Z481" s="429" t="s">
        <v>1053</v>
      </c>
      <c r="AA481" s="431" t="s">
        <v>540</v>
      </c>
      <c r="AC481" s="407"/>
    </row>
    <row r="482" spans="1:29" s="381" customFormat="1" ht="57.75" customHeight="1" x14ac:dyDescent="0.25">
      <c r="A482" s="432"/>
      <c r="B482" s="980">
        <f>IFERROR(LOOKUP(2,1/ISNUMBER(SEARCH('[96]Kode Barang'!$I$2:$I$44,I482)),'[96]Kode Barang'!$B$2:$B$44),"")</f>
        <v>1</v>
      </c>
      <c r="C482" s="980">
        <f>IFERROR(LOOKUP(2,1/ISNUMBER(SEARCH('[96]Kode Barang'!$I$2:$I$44,I482)),'[96]Kode Barang'!$C$2:$C$44),"")</f>
        <v>1</v>
      </c>
      <c r="D482" s="980">
        <f>IFERROR(LOOKUP(2,1/ISNUMBER(SEARCH('[96]Kode Barang'!$I$2:$I$44,I482)),'[96]Kode Barang'!$D$2:$D$44),"")</f>
        <v>7</v>
      </c>
      <c r="E482" s="980">
        <f>IFERROR(LOOKUP(2,1/ISNUMBER(SEARCH('[96]Kode Barang'!$I$2:$I$44,I482)),'[96]Kode Barang'!$E$2:$E$44),"")</f>
        <v>1</v>
      </c>
      <c r="F482" s="980">
        <f>IFERROR(LOOKUP(2,1/ISNUMBER(SEARCH('[96]Kode Barang'!$I$2:$I$44,I482)),'[96]Kode Barang'!$F$2:$F$44),"")</f>
        <v>3</v>
      </c>
      <c r="G482" s="980">
        <f>IFERROR(LOOKUP(2,1/ISNUMBER(SEARCH('[96]Kode Barang'!$I$2:$I$44,I482)),'[96]Kode Barang'!$G$2:$G$44),"")</f>
        <v>6</v>
      </c>
      <c r="H482" s="980" t="str">
        <f>IFERROR(LOOKUP(2,1/ISNUMBER(SEARCH('[96]Kode Barang'!$I$2:$I$44,I482)),'[96]Kode Barang'!$H$2:$H$44),"")</f>
        <v>004</v>
      </c>
      <c r="I482" s="439" t="s">
        <v>763</v>
      </c>
      <c r="J482" s="483"/>
      <c r="K482" s="637"/>
      <c r="L482" s="452">
        <v>4</v>
      </c>
      <c r="M482" s="433" t="s">
        <v>19</v>
      </c>
      <c r="N482" s="428">
        <v>111700</v>
      </c>
      <c r="O482" s="434">
        <f>L482*N482</f>
        <v>446800</v>
      </c>
      <c r="P482" s="434"/>
      <c r="Q482" s="434">
        <f>N482*L482</f>
        <v>446800</v>
      </c>
      <c r="R482" s="434">
        <f>N482</f>
        <v>111700</v>
      </c>
      <c r="S482" s="427" t="s">
        <v>1062</v>
      </c>
      <c r="T482" s="429" t="s">
        <v>1057</v>
      </c>
      <c r="U482" s="560" t="s">
        <v>1063</v>
      </c>
      <c r="V482" s="477" t="s">
        <v>533</v>
      </c>
      <c r="W482" s="482" t="s">
        <v>1015</v>
      </c>
      <c r="X482" s="448" t="s">
        <v>624</v>
      </c>
      <c r="Y482" s="429" t="s">
        <v>563</v>
      </c>
      <c r="Z482" s="429" t="s">
        <v>1086</v>
      </c>
      <c r="AA482" s="431" t="s">
        <v>923</v>
      </c>
      <c r="AC482" s="407"/>
    </row>
    <row r="483" spans="1:29" s="2" customFormat="1" ht="57.75" customHeight="1" x14ac:dyDescent="0.25">
      <c r="A483" s="432"/>
      <c r="B483" s="980">
        <f>IFERROR(LOOKUP(2,1/ISNUMBER(SEARCH('[96]Kode Barang'!$I$2:$I$44,I483)),'[96]Kode Barang'!$B$2:$B$44),"")</f>
        <v>1</v>
      </c>
      <c r="C483" s="980">
        <f>IFERROR(LOOKUP(2,1/ISNUMBER(SEARCH('[96]Kode Barang'!$I$2:$I$44,I483)),'[96]Kode Barang'!$C$2:$C$44),"")</f>
        <v>1</v>
      </c>
      <c r="D483" s="980">
        <f>IFERROR(LOOKUP(2,1/ISNUMBER(SEARCH('[96]Kode Barang'!$I$2:$I$44,I483)),'[96]Kode Barang'!$D$2:$D$44),"")</f>
        <v>7</v>
      </c>
      <c r="E483" s="980">
        <f>IFERROR(LOOKUP(2,1/ISNUMBER(SEARCH('[96]Kode Barang'!$I$2:$I$44,I483)),'[96]Kode Barang'!$E$2:$E$44),"")</f>
        <v>1</v>
      </c>
      <c r="F483" s="980">
        <f>IFERROR(LOOKUP(2,1/ISNUMBER(SEARCH('[96]Kode Barang'!$I$2:$I$44,I483)),'[96]Kode Barang'!$F$2:$F$44),"")</f>
        <v>3</v>
      </c>
      <c r="G483" s="980">
        <f>IFERROR(LOOKUP(2,1/ISNUMBER(SEARCH('[96]Kode Barang'!$I$2:$I$44,I483)),'[96]Kode Barang'!$G$2:$G$44),"")</f>
        <v>6</v>
      </c>
      <c r="H483" s="980" t="str">
        <f>IFERROR(LOOKUP(2,1/ISNUMBER(SEARCH('[96]Kode Barang'!$I$2:$I$44,I483)),'[96]Kode Barang'!$H$2:$H$44),"")</f>
        <v>004</v>
      </c>
      <c r="I483" s="439" t="s">
        <v>763</v>
      </c>
      <c r="J483" s="483"/>
      <c r="K483" s="637"/>
      <c r="L483" s="959">
        <v>10</v>
      </c>
      <c r="M483" s="433" t="s">
        <v>19</v>
      </c>
      <c r="N483" s="428">
        <v>111700</v>
      </c>
      <c r="O483" s="434">
        <f>L483*N483</f>
        <v>1117000</v>
      </c>
      <c r="P483" s="434"/>
      <c r="Q483" s="434">
        <f>N483*L483</f>
        <v>1117000</v>
      </c>
      <c r="R483" s="434">
        <f>N483</f>
        <v>111700</v>
      </c>
      <c r="S483" s="444" t="s">
        <v>680</v>
      </c>
      <c r="T483" s="429" t="s">
        <v>1067</v>
      </c>
      <c r="U483" s="560" t="s">
        <v>1068</v>
      </c>
      <c r="V483" s="477" t="s">
        <v>533</v>
      </c>
      <c r="W483" s="482" t="s">
        <v>1065</v>
      </c>
      <c r="X483" s="448" t="s">
        <v>624</v>
      </c>
      <c r="Y483" s="429" t="s">
        <v>563</v>
      </c>
      <c r="Z483" s="429" t="s">
        <v>1087</v>
      </c>
      <c r="AA483" s="431" t="s">
        <v>923</v>
      </c>
      <c r="AC483" s="973"/>
    </row>
    <row r="484" spans="1:29" s="381" customFormat="1" ht="57.75" customHeight="1" x14ac:dyDescent="0.25">
      <c r="A484" s="432"/>
      <c r="B484" s="980">
        <f>IFERROR(LOOKUP(2,1/ISNUMBER(SEARCH('[96]Kode Barang'!$I$2:$I$44,I484)),'[96]Kode Barang'!$B$2:$B$44),"")</f>
        <v>1</v>
      </c>
      <c r="C484" s="980">
        <f>IFERROR(LOOKUP(2,1/ISNUMBER(SEARCH('[96]Kode Barang'!$I$2:$I$44,I484)),'[96]Kode Barang'!$C$2:$C$44),"")</f>
        <v>1</v>
      </c>
      <c r="D484" s="980">
        <f>IFERROR(LOOKUP(2,1/ISNUMBER(SEARCH('[96]Kode Barang'!$I$2:$I$44,I484)),'[96]Kode Barang'!$D$2:$D$44),"")</f>
        <v>7</v>
      </c>
      <c r="E484" s="980">
        <f>IFERROR(LOOKUP(2,1/ISNUMBER(SEARCH('[96]Kode Barang'!$I$2:$I$44,I484)),'[96]Kode Barang'!$E$2:$E$44),"")</f>
        <v>1</v>
      </c>
      <c r="F484" s="980">
        <f>IFERROR(LOOKUP(2,1/ISNUMBER(SEARCH('[96]Kode Barang'!$I$2:$I$44,I484)),'[96]Kode Barang'!$F$2:$F$44),"")</f>
        <v>3</v>
      </c>
      <c r="G484" s="980">
        <f>IFERROR(LOOKUP(2,1/ISNUMBER(SEARCH('[96]Kode Barang'!$I$2:$I$44,I484)),'[96]Kode Barang'!$G$2:$G$44),"")</f>
        <v>6</v>
      </c>
      <c r="H484" s="980" t="str">
        <f>IFERROR(LOOKUP(2,1/ISNUMBER(SEARCH('[96]Kode Barang'!$I$2:$I$44,I484)),'[96]Kode Barang'!$H$2:$H$44),"")</f>
        <v>004</v>
      </c>
      <c r="I484" s="439" t="s">
        <v>8</v>
      </c>
      <c r="J484" s="639"/>
      <c r="K484" s="637"/>
      <c r="L484" s="983">
        <v>5</v>
      </c>
      <c r="M484" s="433" t="s">
        <v>19</v>
      </c>
      <c r="N484" s="428">
        <v>111700</v>
      </c>
      <c r="O484" s="434">
        <f t="shared" ref="O484:O496" si="66">N484*L484</f>
        <v>558500</v>
      </c>
      <c r="P484" s="434">
        <v>0</v>
      </c>
      <c r="Q484" s="434">
        <f t="shared" ref="Q484:Q496" si="67">O484-P484</f>
        <v>558500</v>
      </c>
      <c r="R484" s="434">
        <f t="shared" ref="R484:R496" si="68">Q484/L484</f>
        <v>111700</v>
      </c>
      <c r="S484" s="437" t="s">
        <v>709</v>
      </c>
      <c r="T484" s="429" t="s">
        <v>1090</v>
      </c>
      <c r="U484" s="437" t="s">
        <v>517</v>
      </c>
      <c r="V484" s="429" t="s">
        <v>987</v>
      </c>
      <c r="W484" s="645" t="s">
        <v>1094</v>
      </c>
      <c r="X484" s="448" t="s">
        <v>624</v>
      </c>
      <c r="Y484" s="427" t="s">
        <v>929</v>
      </c>
      <c r="Z484" s="429" t="s">
        <v>1100</v>
      </c>
      <c r="AA484" s="431" t="s">
        <v>923</v>
      </c>
      <c r="AC484" s="407"/>
    </row>
    <row r="485" spans="1:29" s="381" customFormat="1" ht="57.75" customHeight="1" x14ac:dyDescent="0.25">
      <c r="A485" s="432"/>
      <c r="B485" s="980">
        <f>IFERROR(LOOKUP(2,1/ISNUMBER(SEARCH('[96]Kode Barang'!$I$2:$I$44,I485)),'[96]Kode Barang'!$B$2:$B$44),"")</f>
        <v>1</v>
      </c>
      <c r="C485" s="980">
        <f>IFERROR(LOOKUP(2,1/ISNUMBER(SEARCH('[96]Kode Barang'!$I$2:$I$44,I485)),'[96]Kode Barang'!$C$2:$C$44),"")</f>
        <v>1</v>
      </c>
      <c r="D485" s="980">
        <f>IFERROR(LOOKUP(2,1/ISNUMBER(SEARCH('[96]Kode Barang'!$I$2:$I$44,I485)),'[96]Kode Barang'!$D$2:$D$44),"")</f>
        <v>7</v>
      </c>
      <c r="E485" s="980">
        <f>IFERROR(LOOKUP(2,1/ISNUMBER(SEARCH('[96]Kode Barang'!$I$2:$I$44,I485)),'[96]Kode Barang'!$E$2:$E$44),"")</f>
        <v>1</v>
      </c>
      <c r="F485" s="980">
        <f>IFERROR(LOOKUP(2,1/ISNUMBER(SEARCH('[96]Kode Barang'!$I$2:$I$44,I485)),'[96]Kode Barang'!$F$2:$F$44),"")</f>
        <v>3</v>
      </c>
      <c r="G485" s="980">
        <f>IFERROR(LOOKUP(2,1/ISNUMBER(SEARCH('[96]Kode Barang'!$I$2:$I$44,I485)),'[96]Kode Barang'!$G$2:$G$44),"")</f>
        <v>6</v>
      </c>
      <c r="H485" s="980" t="str">
        <f>IFERROR(LOOKUP(2,1/ISNUMBER(SEARCH('[96]Kode Barang'!$I$2:$I$44,I485)),'[96]Kode Barang'!$H$2:$H$44),"")</f>
        <v>004</v>
      </c>
      <c r="I485" s="439" t="s">
        <v>8</v>
      </c>
      <c r="J485" s="639"/>
      <c r="K485" s="637"/>
      <c r="L485" s="983">
        <v>8</v>
      </c>
      <c r="M485" s="433" t="s">
        <v>19</v>
      </c>
      <c r="N485" s="428">
        <v>111775</v>
      </c>
      <c r="O485" s="434">
        <v>894500</v>
      </c>
      <c r="P485" s="434">
        <v>0</v>
      </c>
      <c r="Q485" s="434">
        <f t="shared" si="67"/>
        <v>894500</v>
      </c>
      <c r="R485" s="434">
        <f t="shared" si="68"/>
        <v>111812.5</v>
      </c>
      <c r="S485" s="437" t="s">
        <v>1182</v>
      </c>
      <c r="T485" s="429" t="s">
        <v>1181</v>
      </c>
      <c r="U485" s="437" t="s">
        <v>517</v>
      </c>
      <c r="V485" s="429" t="s">
        <v>987</v>
      </c>
      <c r="W485" s="645" t="s">
        <v>1096</v>
      </c>
      <c r="X485" s="448" t="s">
        <v>624</v>
      </c>
      <c r="Y485" s="427" t="s">
        <v>929</v>
      </c>
      <c r="Z485" s="429" t="s">
        <v>1180</v>
      </c>
      <c r="AA485" s="448" t="s">
        <v>535</v>
      </c>
      <c r="AC485" s="407"/>
    </row>
    <row r="486" spans="1:29" s="381" customFormat="1" ht="66" x14ac:dyDescent="0.25">
      <c r="A486" s="432"/>
      <c r="B486" s="980">
        <f>IFERROR(LOOKUP(2,1/ISNUMBER(SEARCH('[96]Kode Barang'!$I$2:$I$44,I486)),'[96]Kode Barang'!$B$2:$B$44),"")</f>
        <v>1</v>
      </c>
      <c r="C486" s="980">
        <f>IFERROR(LOOKUP(2,1/ISNUMBER(SEARCH('[96]Kode Barang'!$I$2:$I$44,I486)),'[96]Kode Barang'!$C$2:$C$44),"")</f>
        <v>1</v>
      </c>
      <c r="D486" s="980">
        <f>IFERROR(LOOKUP(2,1/ISNUMBER(SEARCH('[96]Kode Barang'!$I$2:$I$44,I486)),'[96]Kode Barang'!$D$2:$D$44),"")</f>
        <v>7</v>
      </c>
      <c r="E486" s="980">
        <f>IFERROR(LOOKUP(2,1/ISNUMBER(SEARCH('[96]Kode Barang'!$I$2:$I$44,I486)),'[96]Kode Barang'!$E$2:$E$44),"")</f>
        <v>1</v>
      </c>
      <c r="F486" s="980">
        <f>IFERROR(LOOKUP(2,1/ISNUMBER(SEARCH('[96]Kode Barang'!$I$2:$I$44,I486)),'[96]Kode Barang'!$F$2:$F$44),"")</f>
        <v>3</v>
      </c>
      <c r="G486" s="980">
        <f>IFERROR(LOOKUP(2,1/ISNUMBER(SEARCH('[96]Kode Barang'!$I$2:$I$44,I486)),'[96]Kode Barang'!$G$2:$G$44),"")</f>
        <v>6</v>
      </c>
      <c r="H486" s="980" t="str">
        <f>IFERROR(LOOKUP(2,1/ISNUMBER(SEARCH('[96]Kode Barang'!$I$2:$I$44,I486)),'[96]Kode Barang'!$H$2:$H$44),"")</f>
        <v>004</v>
      </c>
      <c r="I486" s="439" t="s">
        <v>8</v>
      </c>
      <c r="J486" s="639"/>
      <c r="K486" s="637"/>
      <c r="L486" s="983">
        <v>3</v>
      </c>
      <c r="M486" s="433" t="s">
        <v>19</v>
      </c>
      <c r="N486" s="428">
        <v>111700</v>
      </c>
      <c r="O486" s="434">
        <f t="shared" si="66"/>
        <v>335100</v>
      </c>
      <c r="P486" s="434">
        <v>0</v>
      </c>
      <c r="Q486" s="434">
        <f t="shared" si="67"/>
        <v>335100</v>
      </c>
      <c r="R486" s="434">
        <f t="shared" si="68"/>
        <v>111700</v>
      </c>
      <c r="S486" s="437" t="s">
        <v>715</v>
      </c>
      <c r="T486" s="429" t="s">
        <v>1097</v>
      </c>
      <c r="U486" s="437" t="s">
        <v>517</v>
      </c>
      <c r="V486" s="429" t="s">
        <v>987</v>
      </c>
      <c r="W486" s="645" t="s">
        <v>1096</v>
      </c>
      <c r="X486" s="448" t="s">
        <v>624</v>
      </c>
      <c r="Y486" s="427" t="s">
        <v>929</v>
      </c>
      <c r="Z486" s="429" t="s">
        <v>1098</v>
      </c>
      <c r="AA486" s="431" t="s">
        <v>923</v>
      </c>
      <c r="AC486" s="407"/>
    </row>
    <row r="487" spans="1:29" s="381" customFormat="1" ht="39.6" x14ac:dyDescent="0.25">
      <c r="A487" s="432"/>
      <c r="B487" s="980">
        <f>IFERROR(LOOKUP(2,1/ISNUMBER(SEARCH('[96]Kode Barang'!$I$2:$I$44,I487)),'[96]Kode Barang'!$B$2:$B$44),"")</f>
        <v>1</v>
      </c>
      <c r="C487" s="980">
        <f>IFERROR(LOOKUP(2,1/ISNUMBER(SEARCH('[96]Kode Barang'!$I$2:$I$44,I487)),'[96]Kode Barang'!$C$2:$C$44),"")</f>
        <v>1</v>
      </c>
      <c r="D487" s="980">
        <f>IFERROR(LOOKUP(2,1/ISNUMBER(SEARCH('[96]Kode Barang'!$I$2:$I$44,I487)),'[96]Kode Barang'!$D$2:$D$44),"")</f>
        <v>7</v>
      </c>
      <c r="E487" s="980">
        <f>IFERROR(LOOKUP(2,1/ISNUMBER(SEARCH('[96]Kode Barang'!$I$2:$I$44,I487)),'[96]Kode Barang'!$E$2:$E$44),"")</f>
        <v>1</v>
      </c>
      <c r="F487" s="980">
        <f>IFERROR(LOOKUP(2,1/ISNUMBER(SEARCH('[96]Kode Barang'!$I$2:$I$44,I487)),'[96]Kode Barang'!$F$2:$F$44),"")</f>
        <v>3</v>
      </c>
      <c r="G487" s="980">
        <f>IFERROR(LOOKUP(2,1/ISNUMBER(SEARCH('[96]Kode Barang'!$I$2:$I$44,I487)),'[96]Kode Barang'!$G$2:$G$44),"")</f>
        <v>6</v>
      </c>
      <c r="H487" s="980" t="str">
        <f>IFERROR(LOOKUP(2,1/ISNUMBER(SEARCH('[96]Kode Barang'!$I$2:$I$44,I487)),'[96]Kode Barang'!$H$2:$H$44),"")</f>
        <v>004</v>
      </c>
      <c r="I487" s="439" t="s">
        <v>8</v>
      </c>
      <c r="J487" s="639"/>
      <c r="K487" s="637"/>
      <c r="L487" s="983">
        <v>5</v>
      </c>
      <c r="M487" s="433" t="s">
        <v>19</v>
      </c>
      <c r="N487" s="428">
        <v>111700</v>
      </c>
      <c r="O487" s="434">
        <f t="shared" si="66"/>
        <v>558500</v>
      </c>
      <c r="P487" s="434">
        <v>0</v>
      </c>
      <c r="Q487" s="434">
        <f t="shared" si="67"/>
        <v>558500</v>
      </c>
      <c r="R487" s="434">
        <f t="shared" si="68"/>
        <v>111700</v>
      </c>
      <c r="S487" s="437" t="s">
        <v>591</v>
      </c>
      <c r="T487" s="429" t="s">
        <v>804</v>
      </c>
      <c r="U487" s="437" t="s">
        <v>517</v>
      </c>
      <c r="V487" s="429" t="s">
        <v>987</v>
      </c>
      <c r="W487" s="645" t="s">
        <v>1124</v>
      </c>
      <c r="X487" s="448" t="s">
        <v>624</v>
      </c>
      <c r="Y487" s="427" t="s">
        <v>929</v>
      </c>
      <c r="Z487" s="429" t="s">
        <v>1125</v>
      </c>
      <c r="AA487" s="448" t="s">
        <v>535</v>
      </c>
      <c r="AC487" s="407"/>
    </row>
    <row r="488" spans="1:29" s="381" customFormat="1" ht="52.8" x14ac:dyDescent="0.25">
      <c r="A488" s="432"/>
      <c r="B488" s="980">
        <f>IFERROR(LOOKUP(2,1/ISNUMBER(SEARCH('[96]Kode Barang'!$I$2:$I$44,I488)),'[96]Kode Barang'!$B$2:$B$44),"")</f>
        <v>1</v>
      </c>
      <c r="C488" s="980">
        <f>IFERROR(LOOKUP(2,1/ISNUMBER(SEARCH('[96]Kode Barang'!$I$2:$I$44,I488)),'[96]Kode Barang'!$C$2:$C$44),"")</f>
        <v>1</v>
      </c>
      <c r="D488" s="980">
        <f>IFERROR(LOOKUP(2,1/ISNUMBER(SEARCH('[96]Kode Barang'!$I$2:$I$44,I488)),'[96]Kode Barang'!$D$2:$D$44),"")</f>
        <v>7</v>
      </c>
      <c r="E488" s="980">
        <f>IFERROR(LOOKUP(2,1/ISNUMBER(SEARCH('[96]Kode Barang'!$I$2:$I$44,I488)),'[96]Kode Barang'!$E$2:$E$44),"")</f>
        <v>1</v>
      </c>
      <c r="F488" s="980">
        <f>IFERROR(LOOKUP(2,1/ISNUMBER(SEARCH('[96]Kode Barang'!$I$2:$I$44,I488)),'[96]Kode Barang'!$F$2:$F$44),"")</f>
        <v>3</v>
      </c>
      <c r="G488" s="980">
        <f>IFERROR(LOOKUP(2,1/ISNUMBER(SEARCH('[96]Kode Barang'!$I$2:$I$44,I488)),'[96]Kode Barang'!$G$2:$G$44),"")</f>
        <v>6</v>
      </c>
      <c r="H488" s="980" t="str">
        <f>IFERROR(LOOKUP(2,1/ISNUMBER(SEARCH('[96]Kode Barang'!$I$2:$I$44,I488)),'[96]Kode Barang'!$H$2:$H$44),"")</f>
        <v>004</v>
      </c>
      <c r="I488" s="439" t="s">
        <v>8</v>
      </c>
      <c r="J488" s="639"/>
      <c r="K488" s="637"/>
      <c r="L488" s="983">
        <v>10</v>
      </c>
      <c r="M488" s="433" t="s">
        <v>19</v>
      </c>
      <c r="N488" s="428">
        <v>111700</v>
      </c>
      <c r="O488" s="434">
        <f t="shared" si="66"/>
        <v>1117000</v>
      </c>
      <c r="P488" s="434">
        <v>0</v>
      </c>
      <c r="Q488" s="434">
        <f t="shared" si="67"/>
        <v>1117000</v>
      </c>
      <c r="R488" s="434">
        <f t="shared" si="68"/>
        <v>111700</v>
      </c>
      <c r="S488" s="437" t="s">
        <v>1126</v>
      </c>
      <c r="T488" s="429" t="s">
        <v>1127</v>
      </c>
      <c r="U488" s="437" t="s">
        <v>517</v>
      </c>
      <c r="V488" s="429" t="s">
        <v>987</v>
      </c>
      <c r="W488" s="645" t="s">
        <v>1128</v>
      </c>
      <c r="X488" s="448" t="s">
        <v>624</v>
      </c>
      <c r="Y488" s="427" t="s">
        <v>929</v>
      </c>
      <c r="Z488" s="429" t="s">
        <v>1131</v>
      </c>
      <c r="AA488" s="448" t="s">
        <v>535</v>
      </c>
      <c r="AC488" s="407"/>
    </row>
    <row r="489" spans="1:29" s="381" customFormat="1" ht="79.2" x14ac:dyDescent="0.25">
      <c r="A489" s="432"/>
      <c r="B489" s="980">
        <f>IFERROR(LOOKUP(2,1/ISNUMBER(SEARCH('[96]Kode Barang'!$I$2:$I$44,I489)),'[96]Kode Barang'!$B$2:$B$44),"")</f>
        <v>1</v>
      </c>
      <c r="C489" s="980">
        <f>IFERROR(LOOKUP(2,1/ISNUMBER(SEARCH('[96]Kode Barang'!$I$2:$I$44,I489)),'[96]Kode Barang'!$C$2:$C$44),"")</f>
        <v>1</v>
      </c>
      <c r="D489" s="980">
        <f>IFERROR(LOOKUP(2,1/ISNUMBER(SEARCH('[96]Kode Barang'!$I$2:$I$44,I489)),'[96]Kode Barang'!$D$2:$D$44),"")</f>
        <v>7</v>
      </c>
      <c r="E489" s="980">
        <f>IFERROR(LOOKUP(2,1/ISNUMBER(SEARCH('[96]Kode Barang'!$I$2:$I$44,I489)),'[96]Kode Barang'!$E$2:$E$44),"")</f>
        <v>1</v>
      </c>
      <c r="F489" s="980">
        <f>IFERROR(LOOKUP(2,1/ISNUMBER(SEARCH('[96]Kode Barang'!$I$2:$I$44,I489)),'[96]Kode Barang'!$F$2:$F$44),"")</f>
        <v>3</v>
      </c>
      <c r="G489" s="980">
        <f>IFERROR(LOOKUP(2,1/ISNUMBER(SEARCH('[96]Kode Barang'!$I$2:$I$44,I489)),'[96]Kode Barang'!$G$2:$G$44),"")</f>
        <v>6</v>
      </c>
      <c r="H489" s="980" t="str">
        <f>IFERROR(LOOKUP(2,1/ISNUMBER(SEARCH('[96]Kode Barang'!$I$2:$I$44,I489)),'[96]Kode Barang'!$H$2:$H$44),"")</f>
        <v>004</v>
      </c>
      <c r="I489" s="439" t="s">
        <v>8</v>
      </c>
      <c r="J489" s="639"/>
      <c r="K489" s="637"/>
      <c r="L489" s="983">
        <v>3</v>
      </c>
      <c r="M489" s="433" t="s">
        <v>19</v>
      </c>
      <c r="N489" s="428">
        <v>111700</v>
      </c>
      <c r="O489" s="434">
        <f t="shared" si="66"/>
        <v>335100</v>
      </c>
      <c r="P489" s="434">
        <v>0</v>
      </c>
      <c r="Q489" s="434">
        <f t="shared" si="67"/>
        <v>335100</v>
      </c>
      <c r="R489" s="434">
        <f t="shared" si="68"/>
        <v>111700</v>
      </c>
      <c r="S489" s="437" t="s">
        <v>680</v>
      </c>
      <c r="T489" s="429" t="s">
        <v>1064</v>
      </c>
      <c r="U489" s="437" t="s">
        <v>517</v>
      </c>
      <c r="V489" s="429" t="s">
        <v>987</v>
      </c>
      <c r="W489" s="645" t="s">
        <v>1110</v>
      </c>
      <c r="X489" s="448" t="s">
        <v>624</v>
      </c>
      <c r="Y489" s="427" t="s">
        <v>929</v>
      </c>
      <c r="Z489" s="429" t="s">
        <v>1134</v>
      </c>
      <c r="AA489" s="431" t="s">
        <v>923</v>
      </c>
      <c r="AC489" s="407"/>
    </row>
    <row r="490" spans="1:29" s="381" customFormat="1" ht="80.25" customHeight="1" x14ac:dyDescent="0.25">
      <c r="A490" s="432"/>
      <c r="B490" s="980">
        <f>IFERROR(LOOKUP(2,1/ISNUMBER(SEARCH('[96]Kode Barang'!$I$2:$I$44,I490)),'[96]Kode Barang'!$B$2:$B$44),"")</f>
        <v>1</v>
      </c>
      <c r="C490" s="980">
        <f>IFERROR(LOOKUP(2,1/ISNUMBER(SEARCH('[96]Kode Barang'!$I$2:$I$44,I490)),'[96]Kode Barang'!$C$2:$C$44),"")</f>
        <v>1</v>
      </c>
      <c r="D490" s="980">
        <f>IFERROR(LOOKUP(2,1/ISNUMBER(SEARCH('[96]Kode Barang'!$I$2:$I$44,I490)),'[96]Kode Barang'!$D$2:$D$44),"")</f>
        <v>7</v>
      </c>
      <c r="E490" s="980">
        <f>IFERROR(LOOKUP(2,1/ISNUMBER(SEARCH('[96]Kode Barang'!$I$2:$I$44,I490)),'[96]Kode Barang'!$E$2:$E$44),"")</f>
        <v>1</v>
      </c>
      <c r="F490" s="980">
        <f>IFERROR(LOOKUP(2,1/ISNUMBER(SEARCH('[96]Kode Barang'!$I$2:$I$44,I490)),'[96]Kode Barang'!$F$2:$F$44),"")</f>
        <v>3</v>
      </c>
      <c r="G490" s="980">
        <f>IFERROR(LOOKUP(2,1/ISNUMBER(SEARCH('[96]Kode Barang'!$I$2:$I$44,I490)),'[96]Kode Barang'!$G$2:$G$44),"")</f>
        <v>6</v>
      </c>
      <c r="H490" s="980" t="str">
        <f>IFERROR(LOOKUP(2,1/ISNUMBER(SEARCH('[96]Kode Barang'!$I$2:$I$44,I490)),'[96]Kode Barang'!$H$2:$H$44),"")</f>
        <v>004</v>
      </c>
      <c r="I490" s="439" t="s">
        <v>8</v>
      </c>
      <c r="J490" s="639"/>
      <c r="K490" s="637"/>
      <c r="L490" s="983">
        <v>1</v>
      </c>
      <c r="M490" s="433" t="s">
        <v>19</v>
      </c>
      <c r="N490" s="428">
        <v>111700</v>
      </c>
      <c r="O490" s="434">
        <f t="shared" si="66"/>
        <v>111700</v>
      </c>
      <c r="P490" s="434">
        <v>0</v>
      </c>
      <c r="Q490" s="434">
        <f t="shared" si="67"/>
        <v>111700</v>
      </c>
      <c r="R490" s="434">
        <f t="shared" si="68"/>
        <v>111700</v>
      </c>
      <c r="S490" s="444" t="s">
        <v>994</v>
      </c>
      <c r="T490" s="429" t="s">
        <v>1144</v>
      </c>
      <c r="U490" s="437" t="s">
        <v>517</v>
      </c>
      <c r="V490" s="429" t="s">
        <v>987</v>
      </c>
      <c r="W490" s="482" t="s">
        <v>1142</v>
      </c>
      <c r="X490" s="448" t="s">
        <v>624</v>
      </c>
      <c r="Y490" s="427" t="s">
        <v>929</v>
      </c>
      <c r="Z490" s="429" t="s">
        <v>1145</v>
      </c>
      <c r="AA490" s="431" t="s">
        <v>1139</v>
      </c>
      <c r="AC490" s="407"/>
    </row>
    <row r="491" spans="1:29" s="381" customFormat="1" ht="75.75" customHeight="1" x14ac:dyDescent="0.25">
      <c r="A491" s="432"/>
      <c r="B491" s="980">
        <f>IFERROR(LOOKUP(2,1/ISNUMBER(SEARCH('[96]Kode Barang'!$I$2:$I$44,I491)),'[96]Kode Barang'!$B$2:$B$44),"")</f>
        <v>1</v>
      </c>
      <c r="C491" s="980">
        <f>IFERROR(LOOKUP(2,1/ISNUMBER(SEARCH('[96]Kode Barang'!$I$2:$I$44,I491)),'[96]Kode Barang'!$C$2:$C$44),"")</f>
        <v>1</v>
      </c>
      <c r="D491" s="980">
        <f>IFERROR(LOOKUP(2,1/ISNUMBER(SEARCH('[96]Kode Barang'!$I$2:$I$44,I491)),'[96]Kode Barang'!$D$2:$D$44),"")</f>
        <v>7</v>
      </c>
      <c r="E491" s="980">
        <f>IFERROR(LOOKUP(2,1/ISNUMBER(SEARCH('[96]Kode Barang'!$I$2:$I$44,I491)),'[96]Kode Barang'!$E$2:$E$44),"")</f>
        <v>1</v>
      </c>
      <c r="F491" s="980">
        <f>IFERROR(LOOKUP(2,1/ISNUMBER(SEARCH('[96]Kode Barang'!$I$2:$I$44,I491)),'[96]Kode Barang'!$F$2:$F$44),"")</f>
        <v>3</v>
      </c>
      <c r="G491" s="980">
        <f>IFERROR(LOOKUP(2,1/ISNUMBER(SEARCH('[96]Kode Barang'!$I$2:$I$44,I491)),'[96]Kode Barang'!$G$2:$G$44),"")</f>
        <v>6</v>
      </c>
      <c r="H491" s="980" t="str">
        <f>IFERROR(LOOKUP(2,1/ISNUMBER(SEARCH('[96]Kode Barang'!$I$2:$I$44,I491)),'[96]Kode Barang'!$H$2:$H$44),"")</f>
        <v>004</v>
      </c>
      <c r="I491" s="439" t="s">
        <v>1000</v>
      </c>
      <c r="J491" s="639"/>
      <c r="K491" s="637"/>
      <c r="L491" s="983">
        <v>1</v>
      </c>
      <c r="M491" s="433" t="s">
        <v>7</v>
      </c>
      <c r="N491" s="428">
        <v>58800</v>
      </c>
      <c r="O491" s="434">
        <f t="shared" si="66"/>
        <v>58800</v>
      </c>
      <c r="P491" s="434">
        <v>0</v>
      </c>
      <c r="Q491" s="434">
        <f t="shared" si="67"/>
        <v>58800</v>
      </c>
      <c r="R491" s="434">
        <f t="shared" si="68"/>
        <v>58800</v>
      </c>
      <c r="S491" s="444" t="s">
        <v>994</v>
      </c>
      <c r="T491" s="429" t="s">
        <v>1144</v>
      </c>
      <c r="U491" s="437" t="s">
        <v>517</v>
      </c>
      <c r="V491" s="429" t="s">
        <v>987</v>
      </c>
      <c r="W491" s="482" t="s">
        <v>1142</v>
      </c>
      <c r="X491" s="448" t="s">
        <v>624</v>
      </c>
      <c r="Y491" s="427" t="s">
        <v>929</v>
      </c>
      <c r="Z491" s="429" t="s">
        <v>1145</v>
      </c>
      <c r="AA491" s="431" t="s">
        <v>1139</v>
      </c>
      <c r="AC491" s="407"/>
    </row>
    <row r="492" spans="1:29" s="381" customFormat="1" ht="57.75" customHeight="1" x14ac:dyDescent="0.25">
      <c r="A492" s="432"/>
      <c r="B492" s="980">
        <f>IFERROR(LOOKUP(2,1/ISNUMBER(SEARCH('[96]Kode Barang'!$I$2:$I$44,I492)),'[96]Kode Barang'!$B$2:$B$44),"")</f>
        <v>1</v>
      </c>
      <c r="C492" s="980">
        <f>IFERROR(LOOKUP(2,1/ISNUMBER(SEARCH('[96]Kode Barang'!$I$2:$I$44,I492)),'[96]Kode Barang'!$C$2:$C$44),"")</f>
        <v>1</v>
      </c>
      <c r="D492" s="980">
        <f>IFERROR(LOOKUP(2,1/ISNUMBER(SEARCH('[96]Kode Barang'!$I$2:$I$44,I492)),'[96]Kode Barang'!$D$2:$D$44),"")</f>
        <v>7</v>
      </c>
      <c r="E492" s="980">
        <f>IFERROR(LOOKUP(2,1/ISNUMBER(SEARCH('[96]Kode Barang'!$I$2:$I$44,I492)),'[96]Kode Barang'!$E$2:$E$44),"")</f>
        <v>1</v>
      </c>
      <c r="F492" s="980">
        <f>IFERROR(LOOKUP(2,1/ISNUMBER(SEARCH('[96]Kode Barang'!$I$2:$I$44,I492)),'[96]Kode Barang'!$F$2:$F$44),"")</f>
        <v>1</v>
      </c>
      <c r="G492" s="980">
        <f>IFERROR(LOOKUP(2,1/ISNUMBER(SEARCH('[96]Kode Barang'!$I$2:$I$44,I492)),'[96]Kode Barang'!$G$2:$G$44),"")</f>
        <v>1</v>
      </c>
      <c r="H492" s="980">
        <f>IFERROR(LOOKUP(2,1/ISNUMBER(SEARCH('[96]Kode Barang'!$I$2:$I$44,I492)),'[96]Kode Barang'!$H$2:$H$44),"")</f>
        <v>6</v>
      </c>
      <c r="I492" s="439" t="s">
        <v>1010</v>
      </c>
      <c r="J492" s="483"/>
      <c r="K492" s="637"/>
      <c r="L492" s="983">
        <v>1</v>
      </c>
      <c r="M492" s="433" t="s">
        <v>18</v>
      </c>
      <c r="N492" s="428">
        <v>276400</v>
      </c>
      <c r="O492" s="434">
        <f t="shared" si="66"/>
        <v>276400</v>
      </c>
      <c r="P492" s="434">
        <v>0</v>
      </c>
      <c r="Q492" s="434">
        <f t="shared" si="67"/>
        <v>276400</v>
      </c>
      <c r="R492" s="434">
        <f t="shared" si="68"/>
        <v>276400</v>
      </c>
      <c r="S492" s="437" t="s">
        <v>854</v>
      </c>
      <c r="T492" s="429" t="s">
        <v>1014</v>
      </c>
      <c r="U492" s="437" t="s">
        <v>517</v>
      </c>
      <c r="V492" s="429" t="s">
        <v>987</v>
      </c>
      <c r="W492" s="482" t="s">
        <v>1146</v>
      </c>
      <c r="X492" s="448" t="s">
        <v>624</v>
      </c>
      <c r="Y492" s="427" t="s">
        <v>929</v>
      </c>
      <c r="Z492" s="429" t="s">
        <v>1147</v>
      </c>
      <c r="AA492" s="431" t="s">
        <v>1139</v>
      </c>
      <c r="AC492" s="407"/>
    </row>
    <row r="493" spans="1:29" s="381" customFormat="1" ht="57.75" customHeight="1" x14ac:dyDescent="0.25">
      <c r="A493" s="432"/>
      <c r="B493" s="980">
        <f>IFERROR(LOOKUP(2,1/ISNUMBER(SEARCH('[96]Kode Barang'!$I$2:$I$44,I493)),'[96]Kode Barang'!$B$2:$B$44),"")</f>
        <v>1</v>
      </c>
      <c r="C493" s="980">
        <f>IFERROR(LOOKUP(2,1/ISNUMBER(SEARCH('[96]Kode Barang'!$I$2:$I$44,I493)),'[96]Kode Barang'!$C$2:$C$44),"")</f>
        <v>1</v>
      </c>
      <c r="D493" s="980">
        <f>IFERROR(LOOKUP(2,1/ISNUMBER(SEARCH('[96]Kode Barang'!$I$2:$I$44,I493)),'[96]Kode Barang'!$D$2:$D$44),"")</f>
        <v>7</v>
      </c>
      <c r="E493" s="980">
        <f>IFERROR(LOOKUP(2,1/ISNUMBER(SEARCH('[96]Kode Barang'!$I$2:$I$44,I493)),'[96]Kode Barang'!$E$2:$E$44),"")</f>
        <v>1</v>
      </c>
      <c r="F493" s="980">
        <f>IFERROR(LOOKUP(2,1/ISNUMBER(SEARCH('[96]Kode Barang'!$I$2:$I$44,I493)),'[96]Kode Barang'!$F$2:$F$44),"")</f>
        <v>3</v>
      </c>
      <c r="G493" s="980">
        <f>IFERROR(LOOKUP(2,1/ISNUMBER(SEARCH('[96]Kode Barang'!$I$2:$I$44,I493)),'[96]Kode Barang'!$G$2:$G$44),"")</f>
        <v>6</v>
      </c>
      <c r="H493" s="980" t="str">
        <f>IFERROR(LOOKUP(2,1/ISNUMBER(SEARCH('[96]Kode Barang'!$I$2:$I$44,I493)),'[96]Kode Barang'!$H$2:$H$44),"")</f>
        <v>004</v>
      </c>
      <c r="I493" s="439" t="s">
        <v>1000</v>
      </c>
      <c r="J493" s="483"/>
      <c r="K493" s="637"/>
      <c r="L493" s="983">
        <v>5</v>
      </c>
      <c r="M493" s="433" t="s">
        <v>7</v>
      </c>
      <c r="N493" s="428">
        <v>58800</v>
      </c>
      <c r="O493" s="434">
        <f t="shared" si="66"/>
        <v>294000</v>
      </c>
      <c r="P493" s="434">
        <v>0</v>
      </c>
      <c r="Q493" s="434">
        <f t="shared" si="67"/>
        <v>294000</v>
      </c>
      <c r="R493" s="434">
        <f t="shared" si="68"/>
        <v>58800</v>
      </c>
      <c r="S493" s="437" t="s">
        <v>854</v>
      </c>
      <c r="T493" s="429" t="s">
        <v>1014</v>
      </c>
      <c r="U493" s="437" t="s">
        <v>517</v>
      </c>
      <c r="V493" s="429" t="s">
        <v>987</v>
      </c>
      <c r="W493" s="482" t="s">
        <v>1146</v>
      </c>
      <c r="X493" s="448" t="s">
        <v>624</v>
      </c>
      <c r="Y493" s="427" t="s">
        <v>929</v>
      </c>
      <c r="Z493" s="429" t="s">
        <v>1147</v>
      </c>
      <c r="AA493" s="431" t="s">
        <v>1139</v>
      </c>
      <c r="AC493" s="407"/>
    </row>
    <row r="494" spans="1:29" s="381" customFormat="1" ht="87.75" customHeight="1" x14ac:dyDescent="0.25">
      <c r="A494" s="432"/>
      <c r="B494" s="980">
        <f>IFERROR(LOOKUP(2,1/ISNUMBER(SEARCH('[96]Kode Barang'!$I$2:$I$44,I494)),'[96]Kode Barang'!$B$2:$B$44),"")</f>
        <v>1</v>
      </c>
      <c r="C494" s="980">
        <f>IFERROR(LOOKUP(2,1/ISNUMBER(SEARCH('[96]Kode Barang'!$I$2:$I$44,I494)),'[96]Kode Barang'!$C$2:$C$44),"")</f>
        <v>1</v>
      </c>
      <c r="D494" s="980">
        <f>IFERROR(LOOKUP(2,1/ISNUMBER(SEARCH('[96]Kode Barang'!$I$2:$I$44,I494)),'[96]Kode Barang'!$D$2:$D$44),"")</f>
        <v>7</v>
      </c>
      <c r="E494" s="980">
        <f>IFERROR(LOOKUP(2,1/ISNUMBER(SEARCH('[96]Kode Barang'!$I$2:$I$44,I494)),'[96]Kode Barang'!$E$2:$E$44),"")</f>
        <v>1</v>
      </c>
      <c r="F494" s="980">
        <f>IFERROR(LOOKUP(2,1/ISNUMBER(SEARCH('[96]Kode Barang'!$I$2:$I$44,I494)),'[96]Kode Barang'!$F$2:$F$44),"")</f>
        <v>3</v>
      </c>
      <c r="G494" s="980">
        <f>IFERROR(LOOKUP(2,1/ISNUMBER(SEARCH('[96]Kode Barang'!$I$2:$I$44,I494)),'[96]Kode Barang'!$G$2:$G$44),"")</f>
        <v>6</v>
      </c>
      <c r="H494" s="980" t="str">
        <f>IFERROR(LOOKUP(2,1/ISNUMBER(SEARCH('[96]Kode Barang'!$I$2:$I$44,I494)),'[96]Kode Barang'!$H$2:$H$44),"")</f>
        <v>004</v>
      </c>
      <c r="I494" s="439" t="s">
        <v>8</v>
      </c>
      <c r="J494" s="639"/>
      <c r="K494" s="637"/>
      <c r="L494" s="983">
        <v>10</v>
      </c>
      <c r="M494" s="433" t="s">
        <v>19</v>
      </c>
      <c r="N494" s="428">
        <v>111700</v>
      </c>
      <c r="O494" s="434">
        <f t="shared" si="66"/>
        <v>1117000</v>
      </c>
      <c r="P494" s="434">
        <v>0</v>
      </c>
      <c r="Q494" s="434">
        <f t="shared" si="67"/>
        <v>1117000</v>
      </c>
      <c r="R494" s="434">
        <f t="shared" si="68"/>
        <v>111700</v>
      </c>
      <c r="S494" s="444" t="s">
        <v>542</v>
      </c>
      <c r="T494" s="429" t="s">
        <v>1153</v>
      </c>
      <c r="U494" s="437" t="s">
        <v>517</v>
      </c>
      <c r="V494" s="429" t="s">
        <v>987</v>
      </c>
      <c r="W494" s="482" t="s">
        <v>1157</v>
      </c>
      <c r="X494" s="448" t="s">
        <v>624</v>
      </c>
      <c r="Y494" s="427" t="s">
        <v>594</v>
      </c>
      <c r="Z494" s="429" t="s">
        <v>1160</v>
      </c>
      <c r="AA494" s="431" t="s">
        <v>541</v>
      </c>
      <c r="AC494" s="407"/>
    </row>
    <row r="495" spans="1:29" s="381" customFormat="1" ht="57.75" customHeight="1" x14ac:dyDescent="0.25">
      <c r="A495" s="432"/>
      <c r="B495" s="980">
        <f>IFERROR(LOOKUP(2,1/ISNUMBER(SEARCH('[96]Kode Barang'!$I$2:$I$44,I495)),'[96]Kode Barang'!$B$2:$B$44),"")</f>
        <v>1</v>
      </c>
      <c r="C495" s="980">
        <f>IFERROR(LOOKUP(2,1/ISNUMBER(SEARCH('[96]Kode Barang'!$I$2:$I$44,I495)),'[96]Kode Barang'!$C$2:$C$44),"")</f>
        <v>1</v>
      </c>
      <c r="D495" s="980">
        <f>IFERROR(LOOKUP(2,1/ISNUMBER(SEARCH('[96]Kode Barang'!$I$2:$I$44,I495)),'[96]Kode Barang'!$D$2:$D$44),"")</f>
        <v>7</v>
      </c>
      <c r="E495" s="980">
        <f>IFERROR(LOOKUP(2,1/ISNUMBER(SEARCH('[96]Kode Barang'!$I$2:$I$44,I495)),'[96]Kode Barang'!$E$2:$E$44),"")</f>
        <v>1</v>
      </c>
      <c r="F495" s="980">
        <f>IFERROR(LOOKUP(2,1/ISNUMBER(SEARCH('[96]Kode Barang'!$I$2:$I$44,I495)),'[96]Kode Barang'!$F$2:$F$44),"")</f>
        <v>3</v>
      </c>
      <c r="G495" s="980">
        <f>IFERROR(LOOKUP(2,1/ISNUMBER(SEARCH('[96]Kode Barang'!$I$2:$I$44,I495)),'[96]Kode Barang'!$G$2:$G$44),"")</f>
        <v>6</v>
      </c>
      <c r="H495" s="980" t="str">
        <f>IFERROR(LOOKUP(2,1/ISNUMBER(SEARCH('[96]Kode Barang'!$I$2:$I$44,I495)),'[96]Kode Barang'!$H$2:$H$44),"")</f>
        <v>004</v>
      </c>
      <c r="I495" s="439" t="s">
        <v>8</v>
      </c>
      <c r="J495" s="639"/>
      <c r="K495" s="637"/>
      <c r="L495" s="983">
        <v>15</v>
      </c>
      <c r="M495" s="433" t="s">
        <v>19</v>
      </c>
      <c r="N495" s="428">
        <v>111700</v>
      </c>
      <c r="O495" s="434">
        <f t="shared" si="66"/>
        <v>1675500</v>
      </c>
      <c r="P495" s="434">
        <v>0</v>
      </c>
      <c r="Q495" s="434">
        <f t="shared" si="67"/>
        <v>1675500</v>
      </c>
      <c r="R495" s="434">
        <f t="shared" si="68"/>
        <v>111700</v>
      </c>
      <c r="S495" s="444" t="s">
        <v>542</v>
      </c>
      <c r="T495" s="429" t="s">
        <v>1153</v>
      </c>
      <c r="U495" s="437" t="s">
        <v>517</v>
      </c>
      <c r="V495" s="429" t="s">
        <v>987</v>
      </c>
      <c r="W495" s="482" t="s">
        <v>1158</v>
      </c>
      <c r="X495" s="448" t="s">
        <v>624</v>
      </c>
      <c r="Y495" s="427" t="s">
        <v>594</v>
      </c>
      <c r="Z495" s="429" t="s">
        <v>1159</v>
      </c>
      <c r="AA495" s="431" t="s">
        <v>541</v>
      </c>
      <c r="AC495" s="407"/>
    </row>
    <row r="496" spans="1:29" s="381" customFormat="1" ht="57.75" customHeight="1" thickBot="1" x14ac:dyDescent="0.3">
      <c r="A496" s="432"/>
      <c r="B496" s="980">
        <f>IFERROR(LOOKUP(2,1/ISNUMBER(SEARCH('[96]Kode Barang'!$I$2:$I$44,I496)),'[96]Kode Barang'!$B$2:$B$44),"")</f>
        <v>1</v>
      </c>
      <c r="C496" s="980">
        <f>IFERROR(LOOKUP(2,1/ISNUMBER(SEARCH('[96]Kode Barang'!$I$2:$I$44,I496)),'[96]Kode Barang'!$C$2:$C$44),"")</f>
        <v>1</v>
      </c>
      <c r="D496" s="980">
        <f>IFERROR(LOOKUP(2,1/ISNUMBER(SEARCH('[96]Kode Barang'!$I$2:$I$44,I496)),'[96]Kode Barang'!$D$2:$D$44),"")</f>
        <v>7</v>
      </c>
      <c r="E496" s="980">
        <f>IFERROR(LOOKUP(2,1/ISNUMBER(SEARCH('[96]Kode Barang'!$I$2:$I$44,I496)),'[96]Kode Barang'!$E$2:$E$44),"")</f>
        <v>1</v>
      </c>
      <c r="F496" s="980">
        <f>IFERROR(LOOKUP(2,1/ISNUMBER(SEARCH('[96]Kode Barang'!$I$2:$I$44,I496)),'[96]Kode Barang'!$F$2:$F$44),"")</f>
        <v>3</v>
      </c>
      <c r="G496" s="980">
        <f>IFERROR(LOOKUP(2,1/ISNUMBER(SEARCH('[96]Kode Barang'!$I$2:$I$44,I496)),'[96]Kode Barang'!$G$2:$G$44),"")</f>
        <v>6</v>
      </c>
      <c r="H496" s="980" t="str">
        <f>IFERROR(LOOKUP(2,1/ISNUMBER(SEARCH('[96]Kode Barang'!$I$2:$I$44,I496)),'[96]Kode Barang'!$H$2:$H$44),"")</f>
        <v>004</v>
      </c>
      <c r="I496" s="439" t="s">
        <v>8</v>
      </c>
      <c r="J496" s="639"/>
      <c r="K496" s="637"/>
      <c r="L496" s="983">
        <v>2</v>
      </c>
      <c r="M496" s="433" t="s">
        <v>19</v>
      </c>
      <c r="N496" s="428">
        <v>111700</v>
      </c>
      <c r="O496" s="434">
        <f t="shared" si="66"/>
        <v>223400</v>
      </c>
      <c r="P496" s="434">
        <v>0</v>
      </c>
      <c r="Q496" s="434">
        <f t="shared" si="67"/>
        <v>223400</v>
      </c>
      <c r="R496" s="434">
        <f t="shared" si="68"/>
        <v>111700</v>
      </c>
      <c r="S496" s="444" t="s">
        <v>766</v>
      </c>
      <c r="T496" s="429" t="s">
        <v>1162</v>
      </c>
      <c r="U496" s="437" t="s">
        <v>517</v>
      </c>
      <c r="V496" s="429" t="s">
        <v>987</v>
      </c>
      <c r="W496" s="482" t="s">
        <v>1154</v>
      </c>
      <c r="X496" s="448" t="s">
        <v>624</v>
      </c>
      <c r="Y496" s="427" t="s">
        <v>594</v>
      </c>
      <c r="Z496" s="429" t="s">
        <v>1163</v>
      </c>
      <c r="AA496" s="431" t="s">
        <v>541</v>
      </c>
      <c r="AC496" s="407"/>
    </row>
    <row r="497" spans="1:29" s="381" customFormat="1" ht="40.200000000000003" customHeight="1" thickBot="1" x14ac:dyDescent="0.3">
      <c r="A497" s="498"/>
      <c r="B497" s="967">
        <v>1</v>
      </c>
      <c r="C497" s="967">
        <v>1</v>
      </c>
      <c r="D497" s="967">
        <v>7</v>
      </c>
      <c r="E497" s="968">
        <v>1</v>
      </c>
      <c r="F497" s="969" t="s">
        <v>613</v>
      </c>
      <c r="G497" s="968">
        <v>7</v>
      </c>
      <c r="H497" s="970"/>
      <c r="I497" s="971" t="s">
        <v>615</v>
      </c>
      <c r="J497" s="496"/>
      <c r="K497" s="496"/>
      <c r="L497" s="436">
        <f>SUM(L511:L523)</f>
        <v>30</v>
      </c>
      <c r="M497" s="450"/>
      <c r="N497" s="450"/>
      <c r="O497" s="436">
        <f>SUM(O498:O525)</f>
        <v>3386300</v>
      </c>
      <c r="P497" s="436"/>
      <c r="Q497" s="585">
        <f>O497-P497</f>
        <v>3386300</v>
      </c>
      <c r="R497" s="436"/>
      <c r="S497" s="480"/>
      <c r="T497" s="471"/>
      <c r="U497" s="471"/>
      <c r="V497" s="471"/>
      <c r="W497" s="497"/>
      <c r="X497" s="498"/>
      <c r="Y497" s="471"/>
      <c r="Z497" s="471"/>
      <c r="AA497" s="475"/>
      <c r="AC497" s="407"/>
    </row>
    <row r="498" spans="1:29" ht="41.4" x14ac:dyDescent="0.25">
      <c r="A498" s="1054"/>
      <c r="B498" s="1051">
        <v>1</v>
      </c>
      <c r="C498" s="1051">
        <v>1</v>
      </c>
      <c r="D498" s="1051">
        <v>7</v>
      </c>
      <c r="E498" s="1037">
        <v>1</v>
      </c>
      <c r="F498" s="1037">
        <v>3</v>
      </c>
      <c r="G498" s="1037">
        <v>7</v>
      </c>
      <c r="H498" s="1038">
        <v>1</v>
      </c>
      <c r="I498" s="1117" t="s">
        <v>576</v>
      </c>
      <c r="J498" s="1118"/>
      <c r="K498" s="1118"/>
      <c r="L498" s="1119">
        <v>5</v>
      </c>
      <c r="M498" s="1119" t="s">
        <v>18</v>
      </c>
      <c r="N498" s="1120">
        <v>58000</v>
      </c>
      <c r="O498" s="1121">
        <f t="shared" ref="O498:O510" si="69">L498*N498</f>
        <v>290000</v>
      </c>
      <c r="P498" s="1122"/>
      <c r="Q498" s="1122">
        <f t="shared" ref="Q498:Q510" si="70">O498+P498</f>
        <v>290000</v>
      </c>
      <c r="R498" s="1122">
        <f t="shared" ref="R498:R510" si="71">Q498/L498</f>
        <v>58000</v>
      </c>
      <c r="S498" s="1122" t="s">
        <v>575</v>
      </c>
      <c r="T498" s="1123" t="s">
        <v>574</v>
      </c>
      <c r="U498" s="1063" t="s">
        <v>520</v>
      </c>
      <c r="V498" s="1064" t="s">
        <v>68</v>
      </c>
      <c r="W498" s="1047" t="s">
        <v>623</v>
      </c>
      <c r="X498" s="1050" t="s">
        <v>624</v>
      </c>
      <c r="Y498" s="1046" t="s">
        <v>596</v>
      </c>
      <c r="Z498" s="1046" t="s">
        <v>639</v>
      </c>
      <c r="AA498" s="1050" t="s">
        <v>60</v>
      </c>
    </row>
    <row r="499" spans="1:29" ht="41.4" x14ac:dyDescent="0.25">
      <c r="A499" s="1054"/>
      <c r="B499" s="1051">
        <v>1</v>
      </c>
      <c r="C499" s="1051">
        <v>1</v>
      </c>
      <c r="D499" s="1051">
        <v>7</v>
      </c>
      <c r="E499" s="1037">
        <v>1</v>
      </c>
      <c r="F499" s="1037">
        <v>3</v>
      </c>
      <c r="G499" s="1037">
        <v>7</v>
      </c>
      <c r="H499" s="1038">
        <v>2</v>
      </c>
      <c r="I499" s="1124" t="s">
        <v>11</v>
      </c>
      <c r="J499" s="1118"/>
      <c r="K499" s="1118"/>
      <c r="L499" s="1125">
        <v>3</v>
      </c>
      <c r="M499" s="1125" t="s">
        <v>584</v>
      </c>
      <c r="N499" s="1126">
        <v>11200</v>
      </c>
      <c r="O499" s="1121">
        <f t="shared" si="69"/>
        <v>33600</v>
      </c>
      <c r="P499" s="1122"/>
      <c r="Q499" s="1122">
        <f t="shared" si="70"/>
        <v>33600</v>
      </c>
      <c r="R499" s="1122">
        <f t="shared" si="71"/>
        <v>11200</v>
      </c>
      <c r="S499" s="1122" t="s">
        <v>575</v>
      </c>
      <c r="T499" s="1123" t="s">
        <v>574</v>
      </c>
      <c r="U499" s="1063" t="s">
        <v>520</v>
      </c>
      <c r="V499" s="1064" t="s">
        <v>68</v>
      </c>
      <c r="W499" s="1047" t="s">
        <v>623</v>
      </c>
      <c r="X499" s="1050" t="s">
        <v>624</v>
      </c>
      <c r="Y499" s="1046" t="s">
        <v>596</v>
      </c>
      <c r="Z499" s="1046" t="s">
        <v>639</v>
      </c>
      <c r="AA499" s="1050" t="s">
        <v>60</v>
      </c>
    </row>
    <row r="500" spans="1:29" ht="41.4" x14ac:dyDescent="0.25">
      <c r="A500" s="1054"/>
      <c r="B500" s="1051">
        <v>1</v>
      </c>
      <c r="C500" s="1051">
        <v>1</v>
      </c>
      <c r="D500" s="1051">
        <v>7</v>
      </c>
      <c r="E500" s="1037">
        <v>1</v>
      </c>
      <c r="F500" s="1037">
        <v>3</v>
      </c>
      <c r="G500" s="1037">
        <v>7</v>
      </c>
      <c r="H500" s="1038">
        <v>2</v>
      </c>
      <c r="I500" s="1124" t="s">
        <v>577</v>
      </c>
      <c r="J500" s="1118"/>
      <c r="K500" s="1118"/>
      <c r="L500" s="1125">
        <v>2</v>
      </c>
      <c r="M500" s="1125" t="s">
        <v>526</v>
      </c>
      <c r="N500" s="1126">
        <v>20900</v>
      </c>
      <c r="O500" s="1121">
        <f t="shared" si="69"/>
        <v>41800</v>
      </c>
      <c r="P500" s="1122"/>
      <c r="Q500" s="1122">
        <f t="shared" si="70"/>
        <v>41800</v>
      </c>
      <c r="R500" s="1122">
        <f t="shared" si="71"/>
        <v>20900</v>
      </c>
      <c r="S500" s="1122" t="s">
        <v>575</v>
      </c>
      <c r="T500" s="1123" t="s">
        <v>574</v>
      </c>
      <c r="U500" s="1063" t="s">
        <v>520</v>
      </c>
      <c r="V500" s="1064" t="s">
        <v>68</v>
      </c>
      <c r="W500" s="1047" t="s">
        <v>623</v>
      </c>
      <c r="X500" s="1050" t="s">
        <v>624</v>
      </c>
      <c r="Y500" s="1046" t="s">
        <v>596</v>
      </c>
      <c r="Z500" s="1046" t="s">
        <v>639</v>
      </c>
      <c r="AA500" s="1050" t="s">
        <v>60</v>
      </c>
    </row>
    <row r="501" spans="1:29" ht="41.4" x14ac:dyDescent="0.25">
      <c r="A501" s="1054"/>
      <c r="B501" s="1051">
        <v>1</v>
      </c>
      <c r="C501" s="1051">
        <v>1</v>
      </c>
      <c r="D501" s="1051">
        <v>7</v>
      </c>
      <c r="E501" s="1037">
        <v>1</v>
      </c>
      <c r="F501" s="1037">
        <v>3</v>
      </c>
      <c r="G501" s="1037">
        <v>7</v>
      </c>
      <c r="H501" s="1038">
        <v>2</v>
      </c>
      <c r="I501" s="1124" t="s">
        <v>10</v>
      </c>
      <c r="J501" s="1118"/>
      <c r="K501" s="1118"/>
      <c r="L501" s="1125">
        <v>3</v>
      </c>
      <c r="M501" s="1125" t="s">
        <v>526</v>
      </c>
      <c r="N501" s="1126">
        <v>27200</v>
      </c>
      <c r="O501" s="1121">
        <f t="shared" si="69"/>
        <v>81600</v>
      </c>
      <c r="P501" s="1122"/>
      <c r="Q501" s="1122">
        <f t="shared" si="70"/>
        <v>81600</v>
      </c>
      <c r="R501" s="1122">
        <f t="shared" si="71"/>
        <v>27200</v>
      </c>
      <c r="S501" s="1122" t="s">
        <v>575</v>
      </c>
      <c r="T501" s="1123" t="s">
        <v>574</v>
      </c>
      <c r="U501" s="1063" t="s">
        <v>520</v>
      </c>
      <c r="V501" s="1064" t="s">
        <v>68</v>
      </c>
      <c r="W501" s="1047" t="s">
        <v>623</v>
      </c>
      <c r="X501" s="1050" t="s">
        <v>624</v>
      </c>
      <c r="Y501" s="1046" t="s">
        <v>596</v>
      </c>
      <c r="Z501" s="1046" t="s">
        <v>639</v>
      </c>
      <c r="AA501" s="1050" t="s">
        <v>60</v>
      </c>
    </row>
    <row r="502" spans="1:29" ht="41.4" x14ac:dyDescent="0.25">
      <c r="A502" s="1054"/>
      <c r="B502" s="1051">
        <v>1</v>
      </c>
      <c r="C502" s="1051">
        <v>1</v>
      </c>
      <c r="D502" s="1051">
        <v>7</v>
      </c>
      <c r="E502" s="1037">
        <v>1</v>
      </c>
      <c r="F502" s="1037">
        <v>3</v>
      </c>
      <c r="G502" s="1037">
        <v>7</v>
      </c>
      <c r="H502" s="1038">
        <v>3</v>
      </c>
      <c r="I502" s="1124" t="s">
        <v>578</v>
      </c>
      <c r="J502" s="1118"/>
      <c r="K502" s="1118"/>
      <c r="L502" s="1125">
        <v>4</v>
      </c>
      <c r="M502" s="1125" t="s">
        <v>18</v>
      </c>
      <c r="N502" s="1126">
        <v>24600</v>
      </c>
      <c r="O502" s="1121">
        <f t="shared" si="69"/>
        <v>98400</v>
      </c>
      <c r="P502" s="1122"/>
      <c r="Q502" s="1122">
        <f t="shared" si="70"/>
        <v>98400</v>
      </c>
      <c r="R502" s="1122">
        <f t="shared" si="71"/>
        <v>24600</v>
      </c>
      <c r="S502" s="1122" t="s">
        <v>575</v>
      </c>
      <c r="T502" s="1123" t="s">
        <v>574</v>
      </c>
      <c r="U502" s="1063" t="s">
        <v>520</v>
      </c>
      <c r="V502" s="1064" t="s">
        <v>68</v>
      </c>
      <c r="W502" s="1047" t="s">
        <v>623</v>
      </c>
      <c r="X502" s="1050" t="s">
        <v>624</v>
      </c>
      <c r="Y502" s="1046" t="s">
        <v>596</v>
      </c>
      <c r="Z502" s="1046" t="s">
        <v>639</v>
      </c>
      <c r="AA502" s="1050" t="s">
        <v>60</v>
      </c>
    </row>
    <row r="503" spans="1:29" ht="41.4" x14ac:dyDescent="0.25">
      <c r="A503" s="1054"/>
      <c r="B503" s="1051">
        <v>1</v>
      </c>
      <c r="C503" s="1051">
        <v>1</v>
      </c>
      <c r="D503" s="1051">
        <v>7</v>
      </c>
      <c r="E503" s="1037">
        <v>1</v>
      </c>
      <c r="F503" s="1037">
        <v>3</v>
      </c>
      <c r="G503" s="1037">
        <v>7</v>
      </c>
      <c r="H503" s="1038">
        <v>1</v>
      </c>
      <c r="I503" s="1039" t="s">
        <v>534</v>
      </c>
      <c r="J503" s="1118"/>
      <c r="K503" s="1118"/>
      <c r="L503" s="1125">
        <v>3</v>
      </c>
      <c r="M503" s="1125" t="s">
        <v>525</v>
      </c>
      <c r="N503" s="1126">
        <v>48000</v>
      </c>
      <c r="O503" s="1121">
        <f t="shared" si="69"/>
        <v>144000</v>
      </c>
      <c r="P503" s="1122"/>
      <c r="Q503" s="1122">
        <f t="shared" si="70"/>
        <v>144000</v>
      </c>
      <c r="R503" s="1122">
        <f t="shared" si="71"/>
        <v>48000</v>
      </c>
      <c r="S503" s="1122" t="s">
        <v>575</v>
      </c>
      <c r="T503" s="1123" t="s">
        <v>574</v>
      </c>
      <c r="U503" s="1063" t="s">
        <v>520</v>
      </c>
      <c r="V503" s="1064" t="s">
        <v>68</v>
      </c>
      <c r="W503" s="1047" t="s">
        <v>623</v>
      </c>
      <c r="X503" s="1050" t="s">
        <v>624</v>
      </c>
      <c r="Y503" s="1046" t="s">
        <v>596</v>
      </c>
      <c r="Z503" s="1046" t="s">
        <v>639</v>
      </c>
      <c r="AA503" s="1050" t="s">
        <v>60</v>
      </c>
    </row>
    <row r="504" spans="1:29" ht="41.4" x14ac:dyDescent="0.25">
      <c r="A504" s="1054"/>
      <c r="B504" s="1051">
        <v>1</v>
      </c>
      <c r="C504" s="1051">
        <v>1</v>
      </c>
      <c r="D504" s="1051">
        <v>7</v>
      </c>
      <c r="E504" s="1037">
        <v>1</v>
      </c>
      <c r="F504" s="1037">
        <v>3</v>
      </c>
      <c r="G504" s="1037">
        <v>7</v>
      </c>
      <c r="H504" s="1038">
        <v>1</v>
      </c>
      <c r="I504" s="1039" t="s">
        <v>579</v>
      </c>
      <c r="J504" s="1118"/>
      <c r="K504" s="1118"/>
      <c r="L504" s="1125">
        <v>4</v>
      </c>
      <c r="M504" s="1125" t="s">
        <v>527</v>
      </c>
      <c r="N504" s="1126">
        <v>82800</v>
      </c>
      <c r="O504" s="1121">
        <f t="shared" si="69"/>
        <v>331200</v>
      </c>
      <c r="P504" s="1122"/>
      <c r="Q504" s="1122">
        <f t="shared" si="70"/>
        <v>331200</v>
      </c>
      <c r="R504" s="1122">
        <f t="shared" si="71"/>
        <v>82800</v>
      </c>
      <c r="S504" s="1122" t="s">
        <v>575</v>
      </c>
      <c r="T504" s="1123" t="s">
        <v>574</v>
      </c>
      <c r="U504" s="1063" t="s">
        <v>520</v>
      </c>
      <c r="V504" s="1064" t="s">
        <v>68</v>
      </c>
      <c r="W504" s="1047" t="s">
        <v>623</v>
      </c>
      <c r="X504" s="1050" t="s">
        <v>624</v>
      </c>
      <c r="Y504" s="1046" t="s">
        <v>596</v>
      </c>
      <c r="Z504" s="1046" t="s">
        <v>639</v>
      </c>
      <c r="AA504" s="1050" t="s">
        <v>60</v>
      </c>
    </row>
    <row r="505" spans="1:29" ht="41.4" x14ac:dyDescent="0.25">
      <c r="A505" s="1054"/>
      <c r="B505" s="1051">
        <v>1</v>
      </c>
      <c r="C505" s="1051">
        <v>1</v>
      </c>
      <c r="D505" s="1051">
        <v>7</v>
      </c>
      <c r="E505" s="1037">
        <v>1</v>
      </c>
      <c r="F505" s="1037">
        <v>3</v>
      </c>
      <c r="G505" s="1037">
        <v>7</v>
      </c>
      <c r="H505" s="1038">
        <v>1</v>
      </c>
      <c r="I505" s="1039" t="s">
        <v>12</v>
      </c>
      <c r="J505" s="1118"/>
      <c r="K505" s="1118"/>
      <c r="L505" s="1125">
        <v>2</v>
      </c>
      <c r="M505" s="1125" t="s">
        <v>18</v>
      </c>
      <c r="N505" s="1126">
        <v>50700</v>
      </c>
      <c r="O505" s="1121">
        <f t="shared" si="69"/>
        <v>101400</v>
      </c>
      <c r="P505" s="1122"/>
      <c r="Q505" s="1122">
        <f t="shared" si="70"/>
        <v>101400</v>
      </c>
      <c r="R505" s="1122">
        <f t="shared" si="71"/>
        <v>50700</v>
      </c>
      <c r="S505" s="1122" t="s">
        <v>575</v>
      </c>
      <c r="T505" s="1123" t="s">
        <v>574</v>
      </c>
      <c r="U505" s="1063" t="s">
        <v>520</v>
      </c>
      <c r="V505" s="1064" t="s">
        <v>68</v>
      </c>
      <c r="W505" s="1047" t="s">
        <v>623</v>
      </c>
      <c r="X505" s="1050" t="s">
        <v>624</v>
      </c>
      <c r="Y505" s="1046" t="s">
        <v>596</v>
      </c>
      <c r="Z505" s="1046" t="s">
        <v>639</v>
      </c>
      <c r="AA505" s="1050" t="s">
        <v>60</v>
      </c>
    </row>
    <row r="506" spans="1:29" ht="41.4" x14ac:dyDescent="0.25">
      <c r="A506" s="1054"/>
      <c r="B506" s="1051">
        <v>1</v>
      </c>
      <c r="C506" s="1051">
        <v>1</v>
      </c>
      <c r="D506" s="1051">
        <v>7</v>
      </c>
      <c r="E506" s="1037">
        <v>1</v>
      </c>
      <c r="F506" s="1037">
        <v>3</v>
      </c>
      <c r="G506" s="1037">
        <v>7</v>
      </c>
      <c r="H506" s="1038">
        <v>2</v>
      </c>
      <c r="I506" s="1039" t="s">
        <v>580</v>
      </c>
      <c r="J506" s="1118"/>
      <c r="K506" s="1118"/>
      <c r="L506" s="1125">
        <v>5</v>
      </c>
      <c r="M506" s="1125" t="s">
        <v>585</v>
      </c>
      <c r="N506" s="1126">
        <v>27300</v>
      </c>
      <c r="O506" s="1121">
        <f t="shared" si="69"/>
        <v>136500</v>
      </c>
      <c r="P506" s="1122"/>
      <c r="Q506" s="1122">
        <f t="shared" si="70"/>
        <v>136500</v>
      </c>
      <c r="R506" s="1122">
        <f t="shared" si="71"/>
        <v>27300</v>
      </c>
      <c r="S506" s="1122" t="s">
        <v>575</v>
      </c>
      <c r="T506" s="1123" t="s">
        <v>574</v>
      </c>
      <c r="U506" s="1063" t="s">
        <v>520</v>
      </c>
      <c r="V506" s="1064" t="s">
        <v>68</v>
      </c>
      <c r="W506" s="1047" t="s">
        <v>623</v>
      </c>
      <c r="X506" s="1050" t="s">
        <v>624</v>
      </c>
      <c r="Y506" s="1046" t="s">
        <v>596</v>
      </c>
      <c r="Z506" s="1046" t="s">
        <v>639</v>
      </c>
      <c r="AA506" s="1050" t="s">
        <v>60</v>
      </c>
    </row>
    <row r="507" spans="1:29" ht="41.4" x14ac:dyDescent="0.25">
      <c r="A507" s="1054"/>
      <c r="B507" s="1051">
        <v>1</v>
      </c>
      <c r="C507" s="1051">
        <v>1</v>
      </c>
      <c r="D507" s="1051">
        <v>7</v>
      </c>
      <c r="E507" s="1037">
        <v>1</v>
      </c>
      <c r="F507" s="1037">
        <v>3</v>
      </c>
      <c r="G507" s="1037">
        <v>7</v>
      </c>
      <c r="H507" s="1038">
        <v>2</v>
      </c>
      <c r="I507" s="1039" t="s">
        <v>62</v>
      </c>
      <c r="J507" s="1118"/>
      <c r="K507" s="1118"/>
      <c r="L507" s="1125">
        <v>5</v>
      </c>
      <c r="M507" s="1125" t="s">
        <v>19</v>
      </c>
      <c r="N507" s="1126">
        <v>40800</v>
      </c>
      <c r="O507" s="1121">
        <f t="shared" si="69"/>
        <v>204000</v>
      </c>
      <c r="P507" s="1122"/>
      <c r="Q507" s="1122">
        <f t="shared" si="70"/>
        <v>204000</v>
      </c>
      <c r="R507" s="1122">
        <f t="shared" si="71"/>
        <v>40800</v>
      </c>
      <c r="S507" s="1122" t="s">
        <v>575</v>
      </c>
      <c r="T507" s="1123" t="s">
        <v>574</v>
      </c>
      <c r="U507" s="1063" t="s">
        <v>520</v>
      </c>
      <c r="V507" s="1064" t="s">
        <v>68</v>
      </c>
      <c r="W507" s="1047" t="s">
        <v>623</v>
      </c>
      <c r="X507" s="1050" t="s">
        <v>624</v>
      </c>
      <c r="Y507" s="1046" t="s">
        <v>596</v>
      </c>
      <c r="Z507" s="1046" t="s">
        <v>639</v>
      </c>
      <c r="AA507" s="1050" t="s">
        <v>60</v>
      </c>
    </row>
    <row r="508" spans="1:29" ht="41.4" x14ac:dyDescent="0.25">
      <c r="A508" s="1054"/>
      <c r="B508" s="1051">
        <v>1</v>
      </c>
      <c r="C508" s="1051">
        <v>1</v>
      </c>
      <c r="D508" s="1051">
        <v>7</v>
      </c>
      <c r="E508" s="1037">
        <v>1</v>
      </c>
      <c r="F508" s="1037">
        <v>3</v>
      </c>
      <c r="G508" s="1037">
        <v>7</v>
      </c>
      <c r="H508" s="1038">
        <v>2</v>
      </c>
      <c r="I508" s="1124" t="s">
        <v>581</v>
      </c>
      <c r="J508" s="1118"/>
      <c r="K508" s="1118"/>
      <c r="L508" s="1125">
        <v>4</v>
      </c>
      <c r="M508" s="1125" t="s">
        <v>18</v>
      </c>
      <c r="N508" s="1126">
        <v>43800</v>
      </c>
      <c r="O508" s="1121">
        <f t="shared" si="69"/>
        <v>175200</v>
      </c>
      <c r="P508" s="1122"/>
      <c r="Q508" s="1122">
        <f t="shared" si="70"/>
        <v>175200</v>
      </c>
      <c r="R508" s="1122">
        <f t="shared" si="71"/>
        <v>43800</v>
      </c>
      <c r="S508" s="1122" t="s">
        <v>575</v>
      </c>
      <c r="T508" s="1123" t="s">
        <v>574</v>
      </c>
      <c r="U508" s="1063" t="s">
        <v>520</v>
      </c>
      <c r="V508" s="1064" t="s">
        <v>68</v>
      </c>
      <c r="W508" s="1047" t="s">
        <v>623</v>
      </c>
      <c r="X508" s="1050" t="s">
        <v>624</v>
      </c>
      <c r="Y508" s="1046" t="s">
        <v>596</v>
      </c>
      <c r="Z508" s="1046" t="s">
        <v>639</v>
      </c>
      <c r="AA508" s="1050" t="s">
        <v>60</v>
      </c>
    </row>
    <row r="509" spans="1:29" ht="41.4" x14ac:dyDescent="0.25">
      <c r="A509" s="1054"/>
      <c r="B509" s="1051">
        <v>1</v>
      </c>
      <c r="C509" s="1051">
        <v>1</v>
      </c>
      <c r="D509" s="1051">
        <v>7</v>
      </c>
      <c r="E509" s="1037">
        <v>1</v>
      </c>
      <c r="F509" s="1037">
        <v>3</v>
      </c>
      <c r="G509" s="1037">
        <v>7</v>
      </c>
      <c r="H509" s="1038">
        <v>1</v>
      </c>
      <c r="I509" s="1124" t="s">
        <v>582</v>
      </c>
      <c r="J509" s="1118"/>
      <c r="K509" s="1118"/>
      <c r="L509" s="1125">
        <v>5</v>
      </c>
      <c r="M509" s="1125" t="s">
        <v>585</v>
      </c>
      <c r="N509" s="1126">
        <v>44100</v>
      </c>
      <c r="O509" s="1121">
        <f t="shared" si="69"/>
        <v>220500</v>
      </c>
      <c r="P509" s="1122"/>
      <c r="Q509" s="1122">
        <f t="shared" si="70"/>
        <v>220500</v>
      </c>
      <c r="R509" s="1122">
        <f t="shared" si="71"/>
        <v>44100</v>
      </c>
      <c r="S509" s="1122" t="s">
        <v>575</v>
      </c>
      <c r="T509" s="1123" t="s">
        <v>574</v>
      </c>
      <c r="U509" s="1063" t="s">
        <v>520</v>
      </c>
      <c r="V509" s="1064" t="s">
        <v>68</v>
      </c>
      <c r="W509" s="1047" t="s">
        <v>623</v>
      </c>
      <c r="X509" s="1050" t="s">
        <v>624</v>
      </c>
      <c r="Y509" s="1046" t="s">
        <v>596</v>
      </c>
      <c r="Z509" s="1046" t="s">
        <v>639</v>
      </c>
      <c r="AA509" s="1050" t="s">
        <v>60</v>
      </c>
    </row>
    <row r="510" spans="1:29" ht="41.4" x14ac:dyDescent="0.25">
      <c r="A510" s="1104"/>
      <c r="B510" s="1051">
        <v>1</v>
      </c>
      <c r="C510" s="1051">
        <v>1</v>
      </c>
      <c r="D510" s="1051">
        <v>7</v>
      </c>
      <c r="E510" s="1037">
        <v>1</v>
      </c>
      <c r="F510" s="1095">
        <v>3</v>
      </c>
      <c r="G510" s="1095">
        <v>7</v>
      </c>
      <c r="H510" s="1051">
        <v>2</v>
      </c>
      <c r="I510" s="1127" t="s">
        <v>583</v>
      </c>
      <c r="J510" s="1128"/>
      <c r="K510" s="1128"/>
      <c r="L510" s="1129">
        <v>4</v>
      </c>
      <c r="M510" s="1129" t="s">
        <v>18</v>
      </c>
      <c r="N510" s="1130">
        <v>5900</v>
      </c>
      <c r="O510" s="1131">
        <f t="shared" si="69"/>
        <v>23600</v>
      </c>
      <c r="P510" s="1132"/>
      <c r="Q510" s="1132">
        <f t="shared" si="70"/>
        <v>23600</v>
      </c>
      <c r="R510" s="1132">
        <f t="shared" si="71"/>
        <v>5900</v>
      </c>
      <c r="S510" s="1132" t="s">
        <v>575</v>
      </c>
      <c r="T510" s="1133" t="s">
        <v>574</v>
      </c>
      <c r="U510" s="1134" t="s">
        <v>520</v>
      </c>
      <c r="V510" s="1064" t="s">
        <v>68</v>
      </c>
      <c r="W510" s="1135" t="s">
        <v>623</v>
      </c>
      <c r="X510" s="1057" t="s">
        <v>624</v>
      </c>
      <c r="Y510" s="1136" t="s">
        <v>596</v>
      </c>
      <c r="Z510" s="1136" t="s">
        <v>639</v>
      </c>
      <c r="AA510" s="1057" t="s">
        <v>60</v>
      </c>
    </row>
    <row r="511" spans="1:29" s="974" customFormat="1" ht="39.6" x14ac:dyDescent="0.25">
      <c r="A511" s="463"/>
      <c r="B511" s="980">
        <f>IFERROR(LOOKUP(2,1/ISNUMBER(SEARCH('[96]Kode Barang'!$I$2:$I$44,I511)),'[96]Kode Barang'!$B$2:$B$44),"")</f>
        <v>1</v>
      </c>
      <c r="C511" s="980">
        <f>IFERROR(LOOKUP(2,1/ISNUMBER(SEARCH('[96]Kode Barang'!$I$2:$I$44,I511)),'[96]Kode Barang'!$C$2:$C$44),"")</f>
        <v>1</v>
      </c>
      <c r="D511" s="980">
        <f>IFERROR(LOOKUP(2,1/ISNUMBER(SEARCH('[96]Kode Barang'!$I$2:$I$44,I511)),'[96]Kode Barang'!$D$2:$D$44),"")</f>
        <v>7</v>
      </c>
      <c r="E511" s="980">
        <f>IFERROR(LOOKUP(2,1/ISNUMBER(SEARCH('[96]Kode Barang'!$I$2:$I$44,I511)),'[96]Kode Barang'!$E$2:$E$44),"")</f>
        <v>1</v>
      </c>
      <c r="F511" s="980">
        <f>IFERROR(LOOKUP(2,1/ISNUMBER(SEARCH('[96]Kode Barang'!$I$2:$I$44,I511)),'[96]Kode Barang'!$F$2:$F$44),"")</f>
        <v>3</v>
      </c>
      <c r="G511" s="980">
        <f>IFERROR(LOOKUP(2,1/ISNUMBER(SEARCH('[96]Kode Barang'!$I$2:$I$44,I511)),'[96]Kode Barang'!$G$2:$G$44),"")</f>
        <v>7</v>
      </c>
      <c r="H511" s="980">
        <f>IFERROR(LOOKUP(2,1/ISNUMBER(SEARCH('[96]Kode Barang'!$I$2:$I$44,I511)),'[96]Kode Barang'!$H$2:$H$44),"")</f>
        <v>1</v>
      </c>
      <c r="I511" s="988" t="s">
        <v>576</v>
      </c>
      <c r="J511" s="989"/>
      <c r="K511" s="989"/>
      <c r="L511" s="990">
        <v>4</v>
      </c>
      <c r="M511" s="990" t="s">
        <v>18</v>
      </c>
      <c r="N511" s="991">
        <v>58000</v>
      </c>
      <c r="O511" s="992">
        <f t="shared" ref="O511:O525" si="72">L511*N511</f>
        <v>232000</v>
      </c>
      <c r="P511" s="571"/>
      <c r="Q511" s="571">
        <f t="shared" ref="Q511:Q525" si="73">O511+P511</f>
        <v>232000</v>
      </c>
      <c r="R511" s="571">
        <f t="shared" ref="R511:R523" si="74">Q511/L511</f>
        <v>58000</v>
      </c>
      <c r="S511" s="571" t="s">
        <v>575</v>
      </c>
      <c r="T511" s="993" t="s">
        <v>574</v>
      </c>
      <c r="U511" s="437" t="s">
        <v>520</v>
      </c>
      <c r="V511" s="477" t="s">
        <v>68</v>
      </c>
      <c r="W511" s="482" t="s">
        <v>1035</v>
      </c>
      <c r="X511" s="448" t="s">
        <v>624</v>
      </c>
      <c r="Y511" s="429" t="s">
        <v>596</v>
      </c>
      <c r="Z511" s="429" t="s">
        <v>1069</v>
      </c>
      <c r="AA511" s="448" t="s">
        <v>60</v>
      </c>
    </row>
    <row r="512" spans="1:29" s="974" customFormat="1" ht="39.6" x14ac:dyDescent="0.25">
      <c r="A512" s="463"/>
      <c r="B512" s="980">
        <f>IFERROR(LOOKUP(2,1/ISNUMBER(SEARCH('[96]Kode Barang'!$I$2:$I$44,I512)),'[96]Kode Barang'!$B$2:$B$44),"")</f>
        <v>1</v>
      </c>
      <c r="C512" s="980">
        <f>IFERROR(LOOKUP(2,1/ISNUMBER(SEARCH('[96]Kode Barang'!$I$2:$I$44,I512)),'[96]Kode Barang'!$C$2:$C$44),"")</f>
        <v>1</v>
      </c>
      <c r="D512" s="980">
        <f>IFERROR(LOOKUP(2,1/ISNUMBER(SEARCH('[96]Kode Barang'!$I$2:$I$44,I512)),'[96]Kode Barang'!$D$2:$D$44),"")</f>
        <v>7</v>
      </c>
      <c r="E512" s="980">
        <f>IFERROR(LOOKUP(2,1/ISNUMBER(SEARCH('[96]Kode Barang'!$I$2:$I$44,I512)),'[96]Kode Barang'!$E$2:$E$44),"")</f>
        <v>1</v>
      </c>
      <c r="F512" s="980">
        <f>IFERROR(LOOKUP(2,1/ISNUMBER(SEARCH('[96]Kode Barang'!$I$2:$I$44,I512)),'[96]Kode Barang'!$F$2:$F$44),"")</f>
        <v>3</v>
      </c>
      <c r="G512" s="980">
        <f>IFERROR(LOOKUP(2,1/ISNUMBER(SEARCH('[96]Kode Barang'!$I$2:$I$44,I512)),'[96]Kode Barang'!$G$2:$G$44),"")</f>
        <v>7</v>
      </c>
      <c r="H512" s="980">
        <f>IFERROR(LOOKUP(2,1/ISNUMBER(SEARCH('[96]Kode Barang'!$I$2:$I$44,I512)),'[96]Kode Barang'!$H$2:$H$44),"")</f>
        <v>15</v>
      </c>
      <c r="I512" s="988" t="s">
        <v>11</v>
      </c>
      <c r="J512" s="989"/>
      <c r="K512" s="989"/>
      <c r="L512" s="990">
        <v>2</v>
      </c>
      <c r="M512" s="990" t="s">
        <v>584</v>
      </c>
      <c r="N512" s="991">
        <v>11200</v>
      </c>
      <c r="O512" s="992">
        <f t="shared" si="72"/>
        <v>22400</v>
      </c>
      <c r="P512" s="571"/>
      <c r="Q512" s="571">
        <f t="shared" si="73"/>
        <v>22400</v>
      </c>
      <c r="R512" s="571">
        <f t="shared" si="74"/>
        <v>11200</v>
      </c>
      <c r="S512" s="571" t="s">
        <v>575</v>
      </c>
      <c r="T512" s="993" t="s">
        <v>574</v>
      </c>
      <c r="U512" s="437" t="s">
        <v>520</v>
      </c>
      <c r="V512" s="477" t="s">
        <v>68</v>
      </c>
      <c r="W512" s="482" t="s">
        <v>1035</v>
      </c>
      <c r="X512" s="448" t="s">
        <v>624</v>
      </c>
      <c r="Y512" s="429" t="s">
        <v>596</v>
      </c>
      <c r="Z512" s="429" t="s">
        <v>1069</v>
      </c>
      <c r="AA512" s="448" t="s">
        <v>60</v>
      </c>
    </row>
    <row r="513" spans="1:29" s="974" customFormat="1" ht="39.6" x14ac:dyDescent="0.25">
      <c r="A513" s="463"/>
      <c r="B513" s="980">
        <f>IFERROR(LOOKUP(2,1/ISNUMBER(SEARCH('[96]Kode Barang'!$I$2:$I$44,I513)),'[96]Kode Barang'!$B$2:$B$44),"")</f>
        <v>1</v>
      </c>
      <c r="C513" s="980">
        <f>IFERROR(LOOKUP(2,1/ISNUMBER(SEARCH('[96]Kode Barang'!$I$2:$I$44,I513)),'[96]Kode Barang'!$C$2:$C$44),"")</f>
        <v>1</v>
      </c>
      <c r="D513" s="980">
        <f>IFERROR(LOOKUP(2,1/ISNUMBER(SEARCH('[96]Kode Barang'!$I$2:$I$44,I513)),'[96]Kode Barang'!$D$2:$D$44),"")</f>
        <v>7</v>
      </c>
      <c r="E513" s="980">
        <f>IFERROR(LOOKUP(2,1/ISNUMBER(SEARCH('[96]Kode Barang'!$I$2:$I$44,I513)),'[96]Kode Barang'!$E$2:$E$44),"")</f>
        <v>1</v>
      </c>
      <c r="F513" s="980">
        <f>IFERROR(LOOKUP(2,1/ISNUMBER(SEARCH('[96]Kode Barang'!$I$2:$I$44,I513)),'[96]Kode Barang'!$F$2:$F$44),"")</f>
        <v>3</v>
      </c>
      <c r="G513" s="980">
        <f>IFERROR(LOOKUP(2,1/ISNUMBER(SEARCH('[96]Kode Barang'!$I$2:$I$44,I513)),'[96]Kode Barang'!$G$2:$G$44),"")</f>
        <v>7</v>
      </c>
      <c r="H513" s="980">
        <f>IFERROR(LOOKUP(2,1/ISNUMBER(SEARCH('[96]Kode Barang'!$I$2:$I$44,I513)),'[96]Kode Barang'!$H$2:$H$44),"")</f>
        <v>2</v>
      </c>
      <c r="I513" s="988" t="s">
        <v>1039</v>
      </c>
      <c r="J513" s="989"/>
      <c r="K513" s="989"/>
      <c r="L513" s="990">
        <v>3</v>
      </c>
      <c r="M513" s="990" t="s">
        <v>526</v>
      </c>
      <c r="N513" s="991">
        <v>20900</v>
      </c>
      <c r="O513" s="992">
        <f t="shared" si="72"/>
        <v>62700</v>
      </c>
      <c r="P513" s="571"/>
      <c r="Q513" s="571">
        <f t="shared" si="73"/>
        <v>62700</v>
      </c>
      <c r="R513" s="571">
        <f t="shared" si="74"/>
        <v>20900</v>
      </c>
      <c r="S513" s="571" t="s">
        <v>575</v>
      </c>
      <c r="T513" s="993" t="s">
        <v>574</v>
      </c>
      <c r="U513" s="437" t="s">
        <v>520</v>
      </c>
      <c r="V513" s="477" t="s">
        <v>68</v>
      </c>
      <c r="W513" s="482" t="s">
        <v>1035</v>
      </c>
      <c r="X513" s="448" t="s">
        <v>624</v>
      </c>
      <c r="Y513" s="429" t="s">
        <v>596</v>
      </c>
      <c r="Z513" s="429" t="s">
        <v>1069</v>
      </c>
      <c r="AA513" s="448" t="s">
        <v>60</v>
      </c>
    </row>
    <row r="514" spans="1:29" s="974" customFormat="1" ht="39.6" x14ac:dyDescent="0.25">
      <c r="A514" s="463"/>
      <c r="B514" s="980">
        <f>IFERROR(LOOKUP(2,1/ISNUMBER(SEARCH('[96]Kode Barang'!$I$2:$I$44,I514)),'[96]Kode Barang'!$B$2:$B$44),"")</f>
        <v>1</v>
      </c>
      <c r="C514" s="980">
        <f>IFERROR(LOOKUP(2,1/ISNUMBER(SEARCH('[96]Kode Barang'!$I$2:$I$44,I514)),'[96]Kode Barang'!$C$2:$C$44),"")</f>
        <v>1</v>
      </c>
      <c r="D514" s="980">
        <f>IFERROR(LOOKUP(2,1/ISNUMBER(SEARCH('[96]Kode Barang'!$I$2:$I$44,I514)),'[96]Kode Barang'!$D$2:$D$44),"")</f>
        <v>7</v>
      </c>
      <c r="E514" s="980">
        <f>IFERROR(LOOKUP(2,1/ISNUMBER(SEARCH('[96]Kode Barang'!$I$2:$I$44,I514)),'[96]Kode Barang'!$E$2:$E$44),"")</f>
        <v>1</v>
      </c>
      <c r="F514" s="980">
        <f>IFERROR(LOOKUP(2,1/ISNUMBER(SEARCH('[96]Kode Barang'!$I$2:$I$44,I514)),'[96]Kode Barang'!$F$2:$F$44),"")</f>
        <v>3</v>
      </c>
      <c r="G514" s="980">
        <f>IFERROR(LOOKUP(2,1/ISNUMBER(SEARCH('[96]Kode Barang'!$I$2:$I$44,I514)),'[96]Kode Barang'!$G$2:$G$44),"")</f>
        <v>7</v>
      </c>
      <c r="H514" s="980">
        <f>IFERROR(LOOKUP(2,1/ISNUMBER(SEARCH('[96]Kode Barang'!$I$2:$I$44,I514)),'[96]Kode Barang'!$H$2:$H$44),"")</f>
        <v>2</v>
      </c>
      <c r="I514" s="988" t="s">
        <v>10</v>
      </c>
      <c r="J514" s="989"/>
      <c r="K514" s="989"/>
      <c r="L514" s="990">
        <v>1</v>
      </c>
      <c r="M514" s="990" t="s">
        <v>526</v>
      </c>
      <c r="N514" s="991">
        <v>27200</v>
      </c>
      <c r="O514" s="992">
        <f t="shared" si="72"/>
        <v>27200</v>
      </c>
      <c r="P514" s="571"/>
      <c r="Q514" s="571">
        <f t="shared" si="73"/>
        <v>27200</v>
      </c>
      <c r="R514" s="571">
        <f t="shared" si="74"/>
        <v>27200</v>
      </c>
      <c r="S514" s="571" t="s">
        <v>575</v>
      </c>
      <c r="T514" s="993" t="s">
        <v>574</v>
      </c>
      <c r="U514" s="437" t="s">
        <v>520</v>
      </c>
      <c r="V514" s="477" t="s">
        <v>68</v>
      </c>
      <c r="W514" s="482" t="s">
        <v>1035</v>
      </c>
      <c r="X514" s="448" t="s">
        <v>624</v>
      </c>
      <c r="Y514" s="429" t="s">
        <v>596</v>
      </c>
      <c r="Z514" s="429" t="s">
        <v>1069</v>
      </c>
      <c r="AA514" s="448" t="s">
        <v>60</v>
      </c>
    </row>
    <row r="515" spans="1:29" s="974" customFormat="1" ht="39.6" x14ac:dyDescent="0.25">
      <c r="A515" s="463"/>
      <c r="B515" s="980">
        <f>IFERROR(LOOKUP(2,1/ISNUMBER(SEARCH('[96]Kode Barang'!$I$2:$I$44,I515)),'[96]Kode Barang'!$B$2:$B$44),"")</f>
        <v>1</v>
      </c>
      <c r="C515" s="980">
        <f>IFERROR(LOOKUP(2,1/ISNUMBER(SEARCH('[96]Kode Barang'!$I$2:$I$44,I515)),'[96]Kode Barang'!$C$2:$C$44),"")</f>
        <v>1</v>
      </c>
      <c r="D515" s="980">
        <f>IFERROR(LOOKUP(2,1/ISNUMBER(SEARCH('[96]Kode Barang'!$I$2:$I$44,I515)),'[96]Kode Barang'!$D$2:$D$44),"")</f>
        <v>7</v>
      </c>
      <c r="E515" s="980">
        <f>IFERROR(LOOKUP(2,1/ISNUMBER(SEARCH('[96]Kode Barang'!$I$2:$I$44,I515)),'[96]Kode Barang'!$E$2:$E$44),"")</f>
        <v>1</v>
      </c>
      <c r="F515" s="980">
        <f>IFERROR(LOOKUP(2,1/ISNUMBER(SEARCH('[96]Kode Barang'!$I$2:$I$44,I515)),'[96]Kode Barang'!$F$2:$F$44),"")</f>
        <v>3</v>
      </c>
      <c r="G515" s="980">
        <f>IFERROR(LOOKUP(2,1/ISNUMBER(SEARCH('[96]Kode Barang'!$I$2:$I$44,I515)),'[96]Kode Barang'!$G$2:$G$44),"")</f>
        <v>7</v>
      </c>
      <c r="H515" s="980">
        <f>IFERROR(LOOKUP(2,1/ISNUMBER(SEARCH('[96]Kode Barang'!$I$2:$I$44,I515)),'[96]Kode Barang'!$H$2:$H$44),"")</f>
        <v>3</v>
      </c>
      <c r="I515" s="988" t="s">
        <v>1040</v>
      </c>
      <c r="J515" s="989"/>
      <c r="K515" s="989"/>
      <c r="L515" s="990">
        <v>2</v>
      </c>
      <c r="M515" s="990" t="s">
        <v>18</v>
      </c>
      <c r="N515" s="991">
        <v>24600</v>
      </c>
      <c r="O515" s="992">
        <f t="shared" si="72"/>
        <v>49200</v>
      </c>
      <c r="P515" s="571"/>
      <c r="Q515" s="571">
        <f t="shared" si="73"/>
        <v>49200</v>
      </c>
      <c r="R515" s="571">
        <f t="shared" si="74"/>
        <v>24600</v>
      </c>
      <c r="S515" s="571" t="s">
        <v>575</v>
      </c>
      <c r="T515" s="993" t="s">
        <v>574</v>
      </c>
      <c r="U515" s="437" t="s">
        <v>520</v>
      </c>
      <c r="V515" s="477" t="s">
        <v>68</v>
      </c>
      <c r="W515" s="482" t="s">
        <v>1035</v>
      </c>
      <c r="X515" s="448" t="s">
        <v>624</v>
      </c>
      <c r="Y515" s="429" t="s">
        <v>596</v>
      </c>
      <c r="Z515" s="429" t="s">
        <v>1069</v>
      </c>
      <c r="AA515" s="448" t="s">
        <v>60</v>
      </c>
    </row>
    <row r="516" spans="1:29" s="974" customFormat="1" ht="39.6" x14ac:dyDescent="0.25">
      <c r="A516" s="463"/>
      <c r="B516" s="980">
        <f>IFERROR(LOOKUP(2,1/ISNUMBER(SEARCH('[96]Kode Barang'!$I$2:$I$44,I516)),'[96]Kode Barang'!$B$2:$B$44),"")</f>
        <v>1</v>
      </c>
      <c r="C516" s="980">
        <f>IFERROR(LOOKUP(2,1/ISNUMBER(SEARCH('[96]Kode Barang'!$I$2:$I$44,I516)),'[96]Kode Barang'!$C$2:$C$44),"")</f>
        <v>1</v>
      </c>
      <c r="D516" s="980">
        <f>IFERROR(LOOKUP(2,1/ISNUMBER(SEARCH('[96]Kode Barang'!$I$2:$I$44,I516)),'[96]Kode Barang'!$D$2:$D$44),"")</f>
        <v>7</v>
      </c>
      <c r="E516" s="980">
        <f>IFERROR(LOOKUP(2,1/ISNUMBER(SEARCH('[96]Kode Barang'!$I$2:$I$44,I516)),'[96]Kode Barang'!$E$2:$E$44),"")</f>
        <v>1</v>
      </c>
      <c r="F516" s="980">
        <f>IFERROR(LOOKUP(2,1/ISNUMBER(SEARCH('[96]Kode Barang'!$I$2:$I$44,I516)),'[96]Kode Barang'!$F$2:$F$44),"")</f>
        <v>3</v>
      </c>
      <c r="G516" s="980">
        <f>IFERROR(LOOKUP(2,1/ISNUMBER(SEARCH('[96]Kode Barang'!$I$2:$I$44,I516)),'[96]Kode Barang'!$G$2:$G$44),"")</f>
        <v>7</v>
      </c>
      <c r="H516" s="980">
        <f>IFERROR(LOOKUP(2,1/ISNUMBER(SEARCH('[96]Kode Barang'!$I$2:$I$44,I516)),'[96]Kode Barang'!$H$2:$H$44),"")</f>
        <v>1</v>
      </c>
      <c r="I516" s="988" t="s">
        <v>534</v>
      </c>
      <c r="J516" s="989"/>
      <c r="K516" s="989"/>
      <c r="L516" s="990">
        <v>2</v>
      </c>
      <c r="M516" s="990" t="s">
        <v>18</v>
      </c>
      <c r="N516" s="991">
        <v>48000</v>
      </c>
      <c r="O516" s="992">
        <f t="shared" si="72"/>
        <v>96000</v>
      </c>
      <c r="P516" s="571"/>
      <c r="Q516" s="571">
        <f t="shared" si="73"/>
        <v>96000</v>
      </c>
      <c r="R516" s="571">
        <f t="shared" si="74"/>
        <v>48000</v>
      </c>
      <c r="S516" s="571" t="s">
        <v>575</v>
      </c>
      <c r="T516" s="993" t="s">
        <v>574</v>
      </c>
      <c r="U516" s="437" t="s">
        <v>520</v>
      </c>
      <c r="V516" s="477" t="s">
        <v>68</v>
      </c>
      <c r="W516" s="482" t="s">
        <v>1035</v>
      </c>
      <c r="X516" s="448" t="s">
        <v>624</v>
      </c>
      <c r="Y516" s="429" t="s">
        <v>596</v>
      </c>
      <c r="Z516" s="429" t="s">
        <v>1069</v>
      </c>
      <c r="AA516" s="448" t="s">
        <v>60</v>
      </c>
    </row>
    <row r="517" spans="1:29" s="974" customFormat="1" ht="39.6" x14ac:dyDescent="0.25">
      <c r="A517" s="463"/>
      <c r="B517" s="980">
        <f>IFERROR(LOOKUP(2,1/ISNUMBER(SEARCH('[96]Kode Barang'!$I$2:$I$44,I517)),'[96]Kode Barang'!$B$2:$B$44),"")</f>
        <v>1</v>
      </c>
      <c r="C517" s="980">
        <f>IFERROR(LOOKUP(2,1/ISNUMBER(SEARCH('[96]Kode Barang'!$I$2:$I$44,I517)),'[96]Kode Barang'!$C$2:$C$44),"")</f>
        <v>1</v>
      </c>
      <c r="D517" s="980">
        <f>IFERROR(LOOKUP(2,1/ISNUMBER(SEARCH('[96]Kode Barang'!$I$2:$I$44,I517)),'[96]Kode Barang'!$D$2:$D$44),"")</f>
        <v>7</v>
      </c>
      <c r="E517" s="980">
        <f>IFERROR(LOOKUP(2,1/ISNUMBER(SEARCH('[96]Kode Barang'!$I$2:$I$44,I517)),'[96]Kode Barang'!$E$2:$E$44),"")</f>
        <v>1</v>
      </c>
      <c r="F517" s="980">
        <f>IFERROR(LOOKUP(2,1/ISNUMBER(SEARCH('[96]Kode Barang'!$I$2:$I$44,I517)),'[96]Kode Barang'!$F$2:$F$44),"")</f>
        <v>3</v>
      </c>
      <c r="G517" s="980">
        <f>IFERROR(LOOKUP(2,1/ISNUMBER(SEARCH('[96]Kode Barang'!$I$2:$I$44,I517)),'[96]Kode Barang'!$G$2:$G$44),"")</f>
        <v>7</v>
      </c>
      <c r="H517" s="980">
        <f>IFERROR(LOOKUP(2,1/ISNUMBER(SEARCH('[96]Kode Barang'!$I$2:$I$44,I517)),'[96]Kode Barang'!$H$2:$H$44),"")</f>
        <v>2</v>
      </c>
      <c r="I517" s="988" t="s">
        <v>579</v>
      </c>
      <c r="J517" s="989"/>
      <c r="K517" s="989"/>
      <c r="L517" s="990">
        <v>2</v>
      </c>
      <c r="M517" s="990" t="s">
        <v>1004</v>
      </c>
      <c r="N517" s="991">
        <v>82800</v>
      </c>
      <c r="O517" s="992">
        <f t="shared" si="72"/>
        <v>165600</v>
      </c>
      <c r="P517" s="571"/>
      <c r="Q517" s="571">
        <f t="shared" si="73"/>
        <v>165600</v>
      </c>
      <c r="R517" s="571">
        <f t="shared" si="74"/>
        <v>82800</v>
      </c>
      <c r="S517" s="571" t="s">
        <v>575</v>
      </c>
      <c r="T517" s="993" t="s">
        <v>574</v>
      </c>
      <c r="U517" s="437" t="s">
        <v>520</v>
      </c>
      <c r="V517" s="477" t="s">
        <v>68</v>
      </c>
      <c r="W517" s="482" t="s">
        <v>1035</v>
      </c>
      <c r="X517" s="448" t="s">
        <v>624</v>
      </c>
      <c r="Y517" s="429" t="s">
        <v>596</v>
      </c>
      <c r="Z517" s="429" t="s">
        <v>1069</v>
      </c>
      <c r="AA517" s="448" t="s">
        <v>60</v>
      </c>
    </row>
    <row r="518" spans="1:29" s="974" customFormat="1" ht="39.6" x14ac:dyDescent="0.25">
      <c r="A518" s="463"/>
      <c r="B518" s="980">
        <f>IFERROR(LOOKUP(2,1/ISNUMBER(SEARCH('[96]Kode Barang'!$I$2:$I$44,I518)),'[96]Kode Barang'!$B$2:$B$44),"")</f>
        <v>1</v>
      </c>
      <c r="C518" s="980">
        <f>IFERROR(LOOKUP(2,1/ISNUMBER(SEARCH('[96]Kode Barang'!$I$2:$I$44,I518)),'[96]Kode Barang'!$C$2:$C$44),"")</f>
        <v>1</v>
      </c>
      <c r="D518" s="980">
        <f>IFERROR(LOOKUP(2,1/ISNUMBER(SEARCH('[96]Kode Barang'!$I$2:$I$44,I518)),'[96]Kode Barang'!$D$2:$D$44),"")</f>
        <v>7</v>
      </c>
      <c r="E518" s="980">
        <f>IFERROR(LOOKUP(2,1/ISNUMBER(SEARCH('[96]Kode Barang'!$I$2:$I$44,I518)),'[96]Kode Barang'!$E$2:$E$44),"")</f>
        <v>1</v>
      </c>
      <c r="F518" s="980">
        <f>IFERROR(LOOKUP(2,1/ISNUMBER(SEARCH('[96]Kode Barang'!$I$2:$I$44,I518)),'[96]Kode Barang'!$F$2:$F$44),"")</f>
        <v>3</v>
      </c>
      <c r="G518" s="980">
        <f>IFERROR(LOOKUP(2,1/ISNUMBER(SEARCH('[96]Kode Barang'!$I$2:$I$44,I518)),'[96]Kode Barang'!$G$2:$G$44),"")</f>
        <v>7</v>
      </c>
      <c r="H518" s="980">
        <f>IFERROR(LOOKUP(2,1/ISNUMBER(SEARCH('[96]Kode Barang'!$I$2:$I$44,I518)),'[96]Kode Barang'!$H$2:$H$44),"")</f>
        <v>1</v>
      </c>
      <c r="I518" s="988" t="s">
        <v>1041</v>
      </c>
      <c r="J518" s="989"/>
      <c r="K518" s="989"/>
      <c r="L518" s="990">
        <v>2</v>
      </c>
      <c r="M518" s="990" t="s">
        <v>18</v>
      </c>
      <c r="N518" s="991">
        <v>50700</v>
      </c>
      <c r="O518" s="992">
        <f t="shared" si="72"/>
        <v>101400</v>
      </c>
      <c r="P518" s="571"/>
      <c r="Q518" s="571">
        <f t="shared" si="73"/>
        <v>101400</v>
      </c>
      <c r="R518" s="571">
        <f t="shared" si="74"/>
        <v>50700</v>
      </c>
      <c r="S518" s="571" t="s">
        <v>575</v>
      </c>
      <c r="T518" s="993" t="s">
        <v>574</v>
      </c>
      <c r="U518" s="437" t="s">
        <v>520</v>
      </c>
      <c r="V518" s="477" t="s">
        <v>68</v>
      </c>
      <c r="W518" s="482" t="s">
        <v>1035</v>
      </c>
      <c r="X518" s="448" t="s">
        <v>624</v>
      </c>
      <c r="Y518" s="429" t="s">
        <v>596</v>
      </c>
      <c r="Z518" s="429" t="s">
        <v>1069</v>
      </c>
      <c r="AA518" s="448" t="s">
        <v>60</v>
      </c>
    </row>
    <row r="519" spans="1:29" s="974" customFormat="1" ht="39.6" x14ac:dyDescent="0.25">
      <c r="A519" s="463"/>
      <c r="B519" s="980">
        <f>IFERROR(LOOKUP(2,1/ISNUMBER(SEARCH('[96]Kode Barang'!$I$2:$I$44,I519)),'[96]Kode Barang'!$B$2:$B$44),"")</f>
        <v>1</v>
      </c>
      <c r="C519" s="980">
        <f>IFERROR(LOOKUP(2,1/ISNUMBER(SEARCH('[96]Kode Barang'!$I$2:$I$44,I519)),'[96]Kode Barang'!$C$2:$C$44),"")</f>
        <v>1</v>
      </c>
      <c r="D519" s="980">
        <f>IFERROR(LOOKUP(2,1/ISNUMBER(SEARCH('[96]Kode Barang'!$I$2:$I$44,I519)),'[96]Kode Barang'!$D$2:$D$44),"")</f>
        <v>7</v>
      </c>
      <c r="E519" s="980">
        <f>IFERROR(LOOKUP(2,1/ISNUMBER(SEARCH('[96]Kode Barang'!$I$2:$I$44,I519)),'[96]Kode Barang'!$E$2:$E$44),"")</f>
        <v>1</v>
      </c>
      <c r="F519" s="980">
        <f>IFERROR(LOOKUP(2,1/ISNUMBER(SEARCH('[96]Kode Barang'!$I$2:$I$44,I519)),'[96]Kode Barang'!$F$2:$F$44),"")</f>
        <v>3</v>
      </c>
      <c r="G519" s="980">
        <f>IFERROR(LOOKUP(2,1/ISNUMBER(SEARCH('[96]Kode Barang'!$I$2:$I$44,I519)),'[96]Kode Barang'!$G$2:$G$44),"")</f>
        <v>7</v>
      </c>
      <c r="H519" s="980">
        <f>IFERROR(LOOKUP(2,1/ISNUMBER(SEARCH('[96]Kode Barang'!$I$2:$I$44,I519)),'[96]Kode Barang'!$H$2:$H$44),"")</f>
        <v>15</v>
      </c>
      <c r="I519" s="988" t="s">
        <v>1042</v>
      </c>
      <c r="J519" s="989"/>
      <c r="K519" s="989"/>
      <c r="L519" s="990">
        <v>2</v>
      </c>
      <c r="M519" s="990" t="s">
        <v>1046</v>
      </c>
      <c r="N519" s="991">
        <v>27300</v>
      </c>
      <c r="O519" s="992">
        <f t="shared" si="72"/>
        <v>54600</v>
      </c>
      <c r="P519" s="571"/>
      <c r="Q519" s="571">
        <f t="shared" si="73"/>
        <v>54600</v>
      </c>
      <c r="R519" s="571">
        <f t="shared" si="74"/>
        <v>27300</v>
      </c>
      <c r="S519" s="571" t="s">
        <v>575</v>
      </c>
      <c r="T519" s="993" t="s">
        <v>574</v>
      </c>
      <c r="U519" s="437" t="s">
        <v>520</v>
      </c>
      <c r="V519" s="477" t="s">
        <v>68</v>
      </c>
      <c r="W519" s="482" t="s">
        <v>1035</v>
      </c>
      <c r="X519" s="448" t="s">
        <v>624</v>
      </c>
      <c r="Y519" s="429" t="s">
        <v>596</v>
      </c>
      <c r="Z519" s="429" t="s">
        <v>1069</v>
      </c>
      <c r="AA519" s="448" t="s">
        <v>60</v>
      </c>
    </row>
    <row r="520" spans="1:29" s="974" customFormat="1" ht="39.6" x14ac:dyDescent="0.25">
      <c r="A520" s="463"/>
      <c r="B520" s="980">
        <f>IFERROR(LOOKUP(2,1/ISNUMBER(SEARCH('[96]Kode Barang'!$I$2:$I$44,I520)),'[96]Kode Barang'!$B$2:$B$44),"")</f>
        <v>1</v>
      </c>
      <c r="C520" s="980">
        <f>IFERROR(LOOKUP(2,1/ISNUMBER(SEARCH('[96]Kode Barang'!$I$2:$I$44,I520)),'[96]Kode Barang'!$C$2:$C$44),"")</f>
        <v>1</v>
      </c>
      <c r="D520" s="980">
        <f>IFERROR(LOOKUP(2,1/ISNUMBER(SEARCH('[96]Kode Barang'!$I$2:$I$44,I520)),'[96]Kode Barang'!$D$2:$D$44),"")</f>
        <v>7</v>
      </c>
      <c r="E520" s="980">
        <f>IFERROR(LOOKUP(2,1/ISNUMBER(SEARCH('[96]Kode Barang'!$I$2:$I$44,I520)),'[96]Kode Barang'!$E$2:$E$44),"")</f>
        <v>1</v>
      </c>
      <c r="F520" s="980">
        <f>IFERROR(LOOKUP(2,1/ISNUMBER(SEARCH('[96]Kode Barang'!$I$2:$I$44,I520)),'[96]Kode Barang'!$F$2:$F$44),"")</f>
        <v>3</v>
      </c>
      <c r="G520" s="980">
        <f>IFERROR(LOOKUP(2,1/ISNUMBER(SEARCH('[96]Kode Barang'!$I$2:$I$44,I520)),'[96]Kode Barang'!$G$2:$G$44),"")</f>
        <v>7</v>
      </c>
      <c r="H520" s="980">
        <f>IFERROR(LOOKUP(2,1/ISNUMBER(SEARCH('[96]Kode Barang'!$I$2:$I$44,I520)),'[96]Kode Barang'!$H$2:$H$44),"")</f>
        <v>8</v>
      </c>
      <c r="I520" s="988" t="s">
        <v>62</v>
      </c>
      <c r="J520" s="989"/>
      <c r="K520" s="989"/>
      <c r="L520" s="990">
        <v>2</v>
      </c>
      <c r="M520" s="990" t="s">
        <v>19</v>
      </c>
      <c r="N520" s="991">
        <v>40800</v>
      </c>
      <c r="O520" s="992">
        <f t="shared" si="72"/>
        <v>81600</v>
      </c>
      <c r="P520" s="571"/>
      <c r="Q520" s="571">
        <f t="shared" si="73"/>
        <v>81600</v>
      </c>
      <c r="R520" s="571">
        <f t="shared" si="74"/>
        <v>40800</v>
      </c>
      <c r="S520" s="571" t="s">
        <v>575</v>
      </c>
      <c r="T520" s="993" t="s">
        <v>574</v>
      </c>
      <c r="U520" s="437" t="s">
        <v>520</v>
      </c>
      <c r="V520" s="477" t="s">
        <v>68</v>
      </c>
      <c r="W520" s="482" t="s">
        <v>1035</v>
      </c>
      <c r="X520" s="448" t="s">
        <v>624</v>
      </c>
      <c r="Y520" s="429" t="s">
        <v>596</v>
      </c>
      <c r="Z520" s="429" t="s">
        <v>1069</v>
      </c>
      <c r="AA520" s="448" t="s">
        <v>60</v>
      </c>
    </row>
    <row r="521" spans="1:29" s="974" customFormat="1" ht="39.6" x14ac:dyDescent="0.25">
      <c r="A521" s="463"/>
      <c r="B521" s="980">
        <f>IFERROR(LOOKUP(2,1/ISNUMBER(SEARCH('[96]Kode Barang'!$I$2:$I$44,I521)),'[96]Kode Barang'!$B$2:$B$44),"")</f>
        <v>1</v>
      </c>
      <c r="C521" s="980">
        <f>IFERROR(LOOKUP(2,1/ISNUMBER(SEARCH('[96]Kode Barang'!$I$2:$I$44,I521)),'[96]Kode Barang'!$C$2:$C$44),"")</f>
        <v>1</v>
      </c>
      <c r="D521" s="980">
        <f>IFERROR(LOOKUP(2,1/ISNUMBER(SEARCH('[96]Kode Barang'!$I$2:$I$44,I521)),'[96]Kode Barang'!$D$2:$D$44),"")</f>
        <v>7</v>
      </c>
      <c r="E521" s="980">
        <f>IFERROR(LOOKUP(2,1/ISNUMBER(SEARCH('[96]Kode Barang'!$I$2:$I$44,I521)),'[96]Kode Barang'!$E$2:$E$44),"")</f>
        <v>1</v>
      </c>
      <c r="F521" s="980">
        <f>IFERROR(LOOKUP(2,1/ISNUMBER(SEARCH('[96]Kode Barang'!$I$2:$I$44,I521)),'[96]Kode Barang'!$F$2:$F$44),"")</f>
        <v>3</v>
      </c>
      <c r="G521" s="980">
        <f>IFERROR(LOOKUP(2,1/ISNUMBER(SEARCH('[96]Kode Barang'!$I$2:$I$44,I521)),'[96]Kode Barang'!$G$2:$G$44),"")</f>
        <v>7</v>
      </c>
      <c r="H521" s="980">
        <f>IFERROR(LOOKUP(2,1/ISNUMBER(SEARCH('[96]Kode Barang'!$I$2:$I$44,I521)),'[96]Kode Barang'!$H$2:$H$44),"")</f>
        <v>15</v>
      </c>
      <c r="I521" s="988" t="s">
        <v>1043</v>
      </c>
      <c r="J521" s="989"/>
      <c r="K521" s="989"/>
      <c r="L521" s="990">
        <v>2</v>
      </c>
      <c r="M521" s="990" t="s">
        <v>18</v>
      </c>
      <c r="N521" s="991">
        <v>43800</v>
      </c>
      <c r="O521" s="992">
        <f t="shared" si="72"/>
        <v>87600</v>
      </c>
      <c r="P521" s="571"/>
      <c r="Q521" s="571">
        <f t="shared" si="73"/>
        <v>87600</v>
      </c>
      <c r="R521" s="571">
        <f t="shared" si="74"/>
        <v>43800</v>
      </c>
      <c r="S521" s="571" t="s">
        <v>575</v>
      </c>
      <c r="T521" s="993" t="s">
        <v>574</v>
      </c>
      <c r="U521" s="437" t="s">
        <v>520</v>
      </c>
      <c r="V521" s="477" t="s">
        <v>68</v>
      </c>
      <c r="W521" s="482" t="s">
        <v>1035</v>
      </c>
      <c r="X521" s="448" t="s">
        <v>624</v>
      </c>
      <c r="Y521" s="429" t="s">
        <v>596</v>
      </c>
      <c r="Z521" s="429" t="s">
        <v>1069</v>
      </c>
      <c r="AA521" s="448" t="s">
        <v>60</v>
      </c>
    </row>
    <row r="522" spans="1:29" s="974" customFormat="1" ht="39.6" x14ac:dyDescent="0.25">
      <c r="A522" s="463"/>
      <c r="B522" s="980">
        <f>IFERROR(LOOKUP(2,1/ISNUMBER(SEARCH('[96]Kode Barang'!$I$2:$I$44,I522)),'[96]Kode Barang'!$B$2:$B$44),"")</f>
        <v>1</v>
      </c>
      <c r="C522" s="980">
        <f>IFERROR(LOOKUP(2,1/ISNUMBER(SEARCH('[96]Kode Barang'!$I$2:$I$44,I522)),'[96]Kode Barang'!$C$2:$C$44),"")</f>
        <v>1</v>
      </c>
      <c r="D522" s="980">
        <f>IFERROR(LOOKUP(2,1/ISNUMBER(SEARCH('[96]Kode Barang'!$I$2:$I$44,I522)),'[96]Kode Barang'!$D$2:$D$44),"")</f>
        <v>7</v>
      </c>
      <c r="E522" s="980">
        <f>IFERROR(LOOKUP(2,1/ISNUMBER(SEARCH('[96]Kode Barang'!$I$2:$I$44,I522)),'[96]Kode Barang'!$E$2:$E$44),"")</f>
        <v>1</v>
      </c>
      <c r="F522" s="980">
        <f>IFERROR(LOOKUP(2,1/ISNUMBER(SEARCH('[96]Kode Barang'!$I$2:$I$44,I522)),'[96]Kode Barang'!$F$2:$F$44),"")</f>
        <v>3</v>
      </c>
      <c r="G522" s="980">
        <f>IFERROR(LOOKUP(2,1/ISNUMBER(SEARCH('[96]Kode Barang'!$I$2:$I$44,I522)),'[96]Kode Barang'!$G$2:$G$44),"")</f>
        <v>7</v>
      </c>
      <c r="H522" s="980">
        <f>IFERROR(LOOKUP(2,1/ISNUMBER(SEARCH('[96]Kode Barang'!$I$2:$I$44,I522)),'[96]Kode Barang'!$H$2:$H$44),"")</f>
        <v>8</v>
      </c>
      <c r="I522" s="988" t="s">
        <v>1045</v>
      </c>
      <c r="J522" s="989"/>
      <c r="K522" s="989"/>
      <c r="L522" s="990">
        <v>2</v>
      </c>
      <c r="M522" s="990" t="s">
        <v>1046</v>
      </c>
      <c r="N522" s="991">
        <v>44100</v>
      </c>
      <c r="O522" s="992">
        <f t="shared" si="72"/>
        <v>88200</v>
      </c>
      <c r="P522" s="571"/>
      <c r="Q522" s="571">
        <f t="shared" si="73"/>
        <v>88200</v>
      </c>
      <c r="R522" s="571">
        <f t="shared" si="74"/>
        <v>44100</v>
      </c>
      <c r="S522" s="571" t="s">
        <v>575</v>
      </c>
      <c r="T522" s="993" t="s">
        <v>574</v>
      </c>
      <c r="U522" s="437" t="s">
        <v>520</v>
      </c>
      <c r="V522" s="477" t="s">
        <v>68</v>
      </c>
      <c r="W522" s="482" t="s">
        <v>1035</v>
      </c>
      <c r="X522" s="448" t="s">
        <v>624</v>
      </c>
      <c r="Y522" s="429" t="s">
        <v>596</v>
      </c>
      <c r="Z522" s="429" t="s">
        <v>1069</v>
      </c>
      <c r="AA522" s="448" t="s">
        <v>60</v>
      </c>
    </row>
    <row r="523" spans="1:29" s="974" customFormat="1" ht="39.6" x14ac:dyDescent="0.25">
      <c r="A523" s="463"/>
      <c r="B523" s="980">
        <f>IFERROR(LOOKUP(2,1/ISNUMBER(SEARCH('[96]Kode Barang'!$I$2:$I$44,I523)),'[96]Kode Barang'!$B$2:$B$44),"")</f>
        <v>1</v>
      </c>
      <c r="C523" s="980">
        <f>IFERROR(LOOKUP(2,1/ISNUMBER(SEARCH('[96]Kode Barang'!$I$2:$I$44,I523)),'[96]Kode Barang'!$C$2:$C$44),"")</f>
        <v>1</v>
      </c>
      <c r="D523" s="980">
        <f>IFERROR(LOOKUP(2,1/ISNUMBER(SEARCH('[96]Kode Barang'!$I$2:$I$44,I523)),'[96]Kode Barang'!$D$2:$D$44),"")</f>
        <v>7</v>
      </c>
      <c r="E523" s="980">
        <f>IFERROR(LOOKUP(2,1/ISNUMBER(SEARCH('[96]Kode Barang'!$I$2:$I$44,I523)),'[96]Kode Barang'!$E$2:$E$44),"")</f>
        <v>1</v>
      </c>
      <c r="F523" s="980">
        <f>IFERROR(LOOKUP(2,1/ISNUMBER(SEARCH('[96]Kode Barang'!$I$2:$I$44,I523)),'[96]Kode Barang'!$F$2:$F$44),"")</f>
        <v>3</v>
      </c>
      <c r="G523" s="980">
        <f>IFERROR(LOOKUP(2,1/ISNUMBER(SEARCH('[96]Kode Barang'!$I$2:$I$44,I523)),'[96]Kode Barang'!$G$2:$G$44),"")</f>
        <v>7</v>
      </c>
      <c r="H523" s="980">
        <f>IFERROR(LOOKUP(2,1/ISNUMBER(SEARCH('[96]Kode Barang'!$I$2:$I$44,I523)),'[96]Kode Barang'!$H$2:$H$44),"")</f>
        <v>4</v>
      </c>
      <c r="I523" s="988" t="s">
        <v>1044</v>
      </c>
      <c r="J523" s="989"/>
      <c r="K523" s="989"/>
      <c r="L523" s="990">
        <v>4</v>
      </c>
      <c r="M523" s="990" t="s">
        <v>18</v>
      </c>
      <c r="N523" s="991">
        <v>5900</v>
      </c>
      <c r="O523" s="992">
        <f t="shared" si="72"/>
        <v>23600</v>
      </c>
      <c r="P523" s="571"/>
      <c r="Q523" s="571">
        <f t="shared" si="73"/>
        <v>23600</v>
      </c>
      <c r="R523" s="571">
        <f t="shared" si="74"/>
        <v>5900</v>
      </c>
      <c r="S523" s="571" t="s">
        <v>575</v>
      </c>
      <c r="T523" s="993" t="s">
        <v>574</v>
      </c>
      <c r="U523" s="437" t="s">
        <v>520</v>
      </c>
      <c r="V523" s="477" t="s">
        <v>68</v>
      </c>
      <c r="W523" s="482" t="s">
        <v>1035</v>
      </c>
      <c r="X523" s="448" t="s">
        <v>624</v>
      </c>
      <c r="Y523" s="429" t="s">
        <v>596</v>
      </c>
      <c r="Z523" s="429" t="s">
        <v>1069</v>
      </c>
      <c r="AA523" s="448" t="s">
        <v>60</v>
      </c>
    </row>
    <row r="524" spans="1:29" s="381" customFormat="1" ht="26.4" x14ac:dyDescent="0.25">
      <c r="A524" s="431"/>
      <c r="B524" s="980">
        <f>IFERROR(LOOKUP(2,1/ISNUMBER(SEARCH('[96]Kode Barang'!$I$2:$I$44,I524)),'[96]Kode Barang'!$B$2:$B$44),"")</f>
        <v>1</v>
      </c>
      <c r="C524" s="980">
        <f>IFERROR(LOOKUP(2,1/ISNUMBER(SEARCH('[96]Kode Barang'!$I$2:$I$44,I524)),'[96]Kode Barang'!$C$2:$C$44),"")</f>
        <v>1</v>
      </c>
      <c r="D524" s="980">
        <f>IFERROR(LOOKUP(2,1/ISNUMBER(SEARCH('[96]Kode Barang'!$I$2:$I$44,I524)),'[96]Kode Barang'!$D$2:$D$44),"")</f>
        <v>7</v>
      </c>
      <c r="E524" s="980">
        <f>IFERROR(LOOKUP(2,1/ISNUMBER(SEARCH('[96]Kode Barang'!$I$2:$I$44,I524)),'[96]Kode Barang'!$E$2:$E$44),"")</f>
        <v>1</v>
      </c>
      <c r="F524" s="980">
        <f>IFERROR(LOOKUP(2,1/ISNUMBER(SEARCH('[96]Kode Barang'!$I$2:$I$44,I524)),'[96]Kode Barang'!$F$2:$F$44),"")</f>
        <v>3</v>
      </c>
      <c r="G524" s="980">
        <f>IFERROR(LOOKUP(2,1/ISNUMBER(SEARCH('[96]Kode Barang'!$I$2:$I$44,I524)),'[96]Kode Barang'!$G$2:$G$44),"")</f>
        <v>7</v>
      </c>
      <c r="H524" s="980">
        <f>IFERROR(LOOKUP(2,1/ISNUMBER(SEARCH('[96]Kode Barang'!$I$2:$I$44,I524)),'[96]Kode Barang'!$H$2:$H$44),"")</f>
        <v>16</v>
      </c>
      <c r="I524" s="439" t="s">
        <v>914</v>
      </c>
      <c r="J524" s="424"/>
      <c r="K524" s="424"/>
      <c r="L524" s="423">
        <v>2</v>
      </c>
      <c r="M524" s="424" t="s">
        <v>526</v>
      </c>
      <c r="N524" s="425">
        <v>117900</v>
      </c>
      <c r="O524" s="426">
        <f t="shared" si="72"/>
        <v>235800</v>
      </c>
      <c r="P524" s="426">
        <v>0</v>
      </c>
      <c r="Q524" s="426">
        <f t="shared" si="73"/>
        <v>235800</v>
      </c>
      <c r="R524" s="426">
        <f>N524</f>
        <v>117900</v>
      </c>
      <c r="S524" s="427" t="s">
        <v>915</v>
      </c>
      <c r="T524" s="429" t="s">
        <v>916</v>
      </c>
      <c r="U524" s="427" t="s">
        <v>917</v>
      </c>
      <c r="V524" s="429" t="s">
        <v>918</v>
      </c>
      <c r="W524" s="645" t="s">
        <v>911</v>
      </c>
      <c r="X524" s="468" t="s">
        <v>624</v>
      </c>
      <c r="Y524" s="429" t="s">
        <v>532</v>
      </c>
      <c r="Z524" s="584" t="s">
        <v>919</v>
      </c>
      <c r="AA524" s="431" t="s">
        <v>60</v>
      </c>
      <c r="AC524" s="407"/>
    </row>
    <row r="525" spans="1:29" s="381" customFormat="1" ht="27" thickBot="1" x14ac:dyDescent="0.3">
      <c r="A525" s="431"/>
      <c r="B525" s="980">
        <f>IFERROR(LOOKUP(2,1/ISNUMBER(SEARCH('[96]Kode Barang'!$I$2:$I$44,I525)),'[96]Kode Barang'!$B$2:$B$44),"")</f>
        <v>1</v>
      </c>
      <c r="C525" s="980">
        <f>IFERROR(LOOKUP(2,1/ISNUMBER(SEARCH('[96]Kode Barang'!$I$2:$I$44,I525)),'[96]Kode Barang'!$C$2:$C$44),"")</f>
        <v>1</v>
      </c>
      <c r="D525" s="980">
        <f>IFERROR(LOOKUP(2,1/ISNUMBER(SEARCH('[96]Kode Barang'!$I$2:$I$44,I525)),'[96]Kode Barang'!$D$2:$D$44),"")</f>
        <v>7</v>
      </c>
      <c r="E525" s="980">
        <f>IFERROR(LOOKUP(2,1/ISNUMBER(SEARCH('[96]Kode Barang'!$I$2:$I$44,I525)),'[96]Kode Barang'!$E$2:$E$44),"")</f>
        <v>1</v>
      </c>
      <c r="F525" s="980">
        <f>IFERROR(LOOKUP(2,1/ISNUMBER(SEARCH('[96]Kode Barang'!$I$2:$I$44,I525)),'[96]Kode Barang'!$F$2:$F$44),"")</f>
        <v>3</v>
      </c>
      <c r="G525" s="980">
        <f>IFERROR(LOOKUP(2,1/ISNUMBER(SEARCH('[96]Kode Barang'!$I$2:$I$44,I525)),'[96]Kode Barang'!$G$2:$G$44),"")</f>
        <v>7</v>
      </c>
      <c r="H525" s="980">
        <f>IFERROR(LOOKUP(2,1/ISNUMBER(SEARCH('[96]Kode Barang'!$I$2:$I$44,I525)),'[96]Kode Barang'!$H$2:$H$44),"")</f>
        <v>15</v>
      </c>
      <c r="I525" s="439" t="s">
        <v>913</v>
      </c>
      <c r="J525" s="424"/>
      <c r="K525" s="424"/>
      <c r="L525" s="423">
        <v>2</v>
      </c>
      <c r="M525" s="424" t="s">
        <v>526</v>
      </c>
      <c r="N525" s="425">
        <v>88300</v>
      </c>
      <c r="O525" s="426">
        <f t="shared" si="72"/>
        <v>176600</v>
      </c>
      <c r="P525" s="426">
        <v>0</v>
      </c>
      <c r="Q525" s="426">
        <f t="shared" si="73"/>
        <v>176600</v>
      </c>
      <c r="R525" s="426">
        <v>38800</v>
      </c>
      <c r="S525" s="427" t="s">
        <v>915</v>
      </c>
      <c r="T525" s="429" t="s">
        <v>916</v>
      </c>
      <c r="U525" s="427" t="s">
        <v>917</v>
      </c>
      <c r="V525" s="429" t="s">
        <v>918</v>
      </c>
      <c r="W525" s="645" t="s">
        <v>911</v>
      </c>
      <c r="X525" s="468" t="s">
        <v>624</v>
      </c>
      <c r="Y525" s="429" t="s">
        <v>532</v>
      </c>
      <c r="Z525" s="584" t="s">
        <v>919</v>
      </c>
      <c r="AA525" s="431" t="s">
        <v>60</v>
      </c>
      <c r="AC525" s="407"/>
    </row>
    <row r="526" spans="1:29" s="381" customFormat="1" ht="40.200000000000003" customHeight="1" thickBot="1" x14ac:dyDescent="0.3">
      <c r="A526" s="960"/>
      <c r="B526" s="961">
        <v>1</v>
      </c>
      <c r="C526" s="961">
        <v>1</v>
      </c>
      <c r="D526" s="961">
        <v>7</v>
      </c>
      <c r="E526" s="962">
        <v>1</v>
      </c>
      <c r="F526" s="963" t="s">
        <v>613</v>
      </c>
      <c r="G526" s="962">
        <v>8</v>
      </c>
      <c r="H526" s="964"/>
      <c r="I526" s="965" t="s">
        <v>662</v>
      </c>
      <c r="J526" s="966"/>
      <c r="K526" s="615"/>
      <c r="L526" s="616">
        <f>SUM(L537:L540)</f>
        <v>36</v>
      </c>
      <c r="M526" s="615"/>
      <c r="N526" s="617"/>
      <c r="O526" s="585">
        <f>SUM(O527:O545)</f>
        <v>7480900</v>
      </c>
      <c r="P526" s="585">
        <f>SUM(P537:P540)</f>
        <v>0</v>
      </c>
      <c r="Q526" s="585">
        <f>O526-P526</f>
        <v>7480900</v>
      </c>
      <c r="R526" s="585"/>
      <c r="S526" s="472"/>
      <c r="T526" s="472"/>
      <c r="U526" s="472"/>
      <c r="V526" s="472"/>
      <c r="W526" s="586"/>
      <c r="X526" s="587"/>
      <c r="Y526" s="472"/>
      <c r="Z526" s="472"/>
      <c r="AA526" s="587"/>
      <c r="AC526" s="407"/>
    </row>
    <row r="527" spans="1:29" ht="41.4" x14ac:dyDescent="0.25">
      <c r="A527" s="1137"/>
      <c r="B527" s="1138">
        <v>1</v>
      </c>
      <c r="C527" s="1138">
        <v>1</v>
      </c>
      <c r="D527" s="1138">
        <v>7</v>
      </c>
      <c r="E527" s="1139">
        <v>1</v>
      </c>
      <c r="F527" s="1139">
        <v>3</v>
      </c>
      <c r="G527" s="1139">
        <v>8</v>
      </c>
      <c r="H527" s="1140" t="s">
        <v>668</v>
      </c>
      <c r="I527" s="1141" t="s">
        <v>663</v>
      </c>
      <c r="J527" s="1142"/>
      <c r="K527" s="1142"/>
      <c r="L527" s="1143">
        <v>5</v>
      </c>
      <c r="M527" s="1142" t="s">
        <v>18</v>
      </c>
      <c r="N527" s="1144">
        <v>57800</v>
      </c>
      <c r="O527" s="1145">
        <f t="shared" ref="O527:O530" si="75">L527*N527</f>
        <v>289000</v>
      </c>
      <c r="P527" s="1145">
        <v>0</v>
      </c>
      <c r="Q527" s="1145">
        <f t="shared" ref="Q527:Q530" si="76">O527+P527</f>
        <v>289000</v>
      </c>
      <c r="R527" s="1145">
        <v>51900</v>
      </c>
      <c r="S527" s="1146" t="s">
        <v>553</v>
      </c>
      <c r="T527" s="1147" t="s">
        <v>552</v>
      </c>
      <c r="U527" s="1146" t="s">
        <v>554</v>
      </c>
      <c r="V527" s="1147" t="s">
        <v>551</v>
      </c>
      <c r="W527" s="1135" t="s">
        <v>641</v>
      </c>
      <c r="X527" s="1057" t="s">
        <v>624</v>
      </c>
      <c r="Y527" s="1147" t="s">
        <v>532</v>
      </c>
      <c r="Z527" s="1136" t="s">
        <v>669</v>
      </c>
      <c r="AA527" s="1057" t="s">
        <v>60</v>
      </c>
    </row>
    <row r="528" spans="1:29" ht="41.4" x14ac:dyDescent="0.25">
      <c r="A528" s="1059"/>
      <c r="B528" s="1148">
        <v>1</v>
      </c>
      <c r="C528" s="1148">
        <v>1</v>
      </c>
      <c r="D528" s="1148">
        <v>7</v>
      </c>
      <c r="E528" s="1107">
        <v>1</v>
      </c>
      <c r="F528" s="1107">
        <v>3</v>
      </c>
      <c r="G528" s="1107">
        <v>8</v>
      </c>
      <c r="H528" s="1108" t="s">
        <v>668</v>
      </c>
      <c r="I528" s="1066" t="s">
        <v>664</v>
      </c>
      <c r="J528" s="1067"/>
      <c r="K528" s="1067"/>
      <c r="L528" s="1058">
        <v>5</v>
      </c>
      <c r="M528" s="1067" t="s">
        <v>18</v>
      </c>
      <c r="N528" s="1062">
        <v>63000</v>
      </c>
      <c r="O528" s="1044">
        <f t="shared" si="75"/>
        <v>315000</v>
      </c>
      <c r="P528" s="1044">
        <v>0</v>
      </c>
      <c r="Q528" s="1044">
        <f t="shared" si="76"/>
        <v>315000</v>
      </c>
      <c r="R528" s="1044">
        <v>57100</v>
      </c>
      <c r="S528" s="1049" t="s">
        <v>553</v>
      </c>
      <c r="T528" s="1046" t="s">
        <v>552</v>
      </c>
      <c r="U528" s="1049" t="s">
        <v>554</v>
      </c>
      <c r="V528" s="1046" t="s">
        <v>551</v>
      </c>
      <c r="W528" s="1135" t="s">
        <v>641</v>
      </c>
      <c r="X528" s="1057" t="s">
        <v>624</v>
      </c>
      <c r="Y528" s="1147" t="s">
        <v>532</v>
      </c>
      <c r="Z528" s="1136" t="s">
        <v>669</v>
      </c>
      <c r="AA528" s="1057" t="s">
        <v>60</v>
      </c>
    </row>
    <row r="529" spans="1:29" ht="41.4" x14ac:dyDescent="0.25">
      <c r="A529" s="1059"/>
      <c r="B529" s="1148">
        <v>1</v>
      </c>
      <c r="C529" s="1148">
        <v>1</v>
      </c>
      <c r="D529" s="1148">
        <v>7</v>
      </c>
      <c r="E529" s="1107">
        <v>1</v>
      </c>
      <c r="F529" s="1107">
        <v>3</v>
      </c>
      <c r="G529" s="1107">
        <v>8</v>
      </c>
      <c r="H529" s="1108" t="s">
        <v>668</v>
      </c>
      <c r="I529" s="1066" t="s">
        <v>665</v>
      </c>
      <c r="J529" s="1067"/>
      <c r="K529" s="1067"/>
      <c r="L529" s="1058">
        <v>5</v>
      </c>
      <c r="M529" s="1067" t="s">
        <v>18</v>
      </c>
      <c r="N529" s="1062">
        <v>63000</v>
      </c>
      <c r="O529" s="1044">
        <f t="shared" si="75"/>
        <v>315000</v>
      </c>
      <c r="P529" s="1044">
        <v>0</v>
      </c>
      <c r="Q529" s="1044">
        <f t="shared" si="76"/>
        <v>315000</v>
      </c>
      <c r="R529" s="1044">
        <v>62200</v>
      </c>
      <c r="S529" s="1049" t="s">
        <v>553</v>
      </c>
      <c r="T529" s="1046" t="s">
        <v>552</v>
      </c>
      <c r="U529" s="1049" t="s">
        <v>554</v>
      </c>
      <c r="V529" s="1046" t="s">
        <v>551</v>
      </c>
      <c r="W529" s="1135" t="s">
        <v>641</v>
      </c>
      <c r="X529" s="1057" t="s">
        <v>624</v>
      </c>
      <c r="Y529" s="1147" t="s">
        <v>532</v>
      </c>
      <c r="Z529" s="1136" t="s">
        <v>669</v>
      </c>
      <c r="AA529" s="1057" t="s">
        <v>60</v>
      </c>
    </row>
    <row r="530" spans="1:29" ht="41.4" x14ac:dyDescent="0.25">
      <c r="A530" s="1059"/>
      <c r="B530" s="1148">
        <v>1</v>
      </c>
      <c r="C530" s="1148">
        <v>1</v>
      </c>
      <c r="D530" s="1148">
        <v>7</v>
      </c>
      <c r="E530" s="1107">
        <v>1</v>
      </c>
      <c r="F530" s="1107">
        <v>3</v>
      </c>
      <c r="G530" s="1107">
        <v>8</v>
      </c>
      <c r="H530" s="1108" t="s">
        <v>668</v>
      </c>
      <c r="I530" s="1066" t="s">
        <v>666</v>
      </c>
      <c r="J530" s="1067"/>
      <c r="K530" s="1067"/>
      <c r="L530" s="1058">
        <v>5</v>
      </c>
      <c r="M530" s="1067" t="s">
        <v>18</v>
      </c>
      <c r="N530" s="1062">
        <v>105000</v>
      </c>
      <c r="O530" s="1044">
        <f t="shared" si="75"/>
        <v>525000</v>
      </c>
      <c r="P530" s="1044">
        <v>0</v>
      </c>
      <c r="Q530" s="1044">
        <f t="shared" si="76"/>
        <v>525000</v>
      </c>
      <c r="R530" s="1044">
        <v>22900</v>
      </c>
      <c r="S530" s="1049" t="s">
        <v>553</v>
      </c>
      <c r="T530" s="1046" t="s">
        <v>552</v>
      </c>
      <c r="U530" s="1049" t="s">
        <v>554</v>
      </c>
      <c r="V530" s="1046" t="s">
        <v>551</v>
      </c>
      <c r="W530" s="1135" t="s">
        <v>641</v>
      </c>
      <c r="X530" s="1057" t="s">
        <v>624</v>
      </c>
      <c r="Y530" s="1147" t="s">
        <v>532</v>
      </c>
      <c r="Z530" s="1136" t="s">
        <v>669</v>
      </c>
      <c r="AA530" s="1057" t="s">
        <v>60</v>
      </c>
    </row>
    <row r="531" spans="1:29" ht="41.4" x14ac:dyDescent="0.25">
      <c r="A531" s="1059"/>
      <c r="B531" s="1148">
        <v>1</v>
      </c>
      <c r="C531" s="1148">
        <v>1</v>
      </c>
      <c r="D531" s="1148">
        <v>7</v>
      </c>
      <c r="E531" s="1107">
        <v>1</v>
      </c>
      <c r="F531" s="1107">
        <v>3</v>
      </c>
      <c r="G531" s="1107">
        <v>8</v>
      </c>
      <c r="H531" s="1108" t="s">
        <v>667</v>
      </c>
      <c r="I531" s="1066" t="s">
        <v>599</v>
      </c>
      <c r="J531" s="1067"/>
      <c r="K531" s="1067"/>
      <c r="L531" s="1058">
        <v>10</v>
      </c>
      <c r="M531" s="1067" t="s">
        <v>61</v>
      </c>
      <c r="N531" s="1062">
        <v>14200</v>
      </c>
      <c r="O531" s="1044">
        <f>L531*N531</f>
        <v>142000</v>
      </c>
      <c r="P531" s="1044">
        <v>0</v>
      </c>
      <c r="Q531" s="1044">
        <f>O531+P531</f>
        <v>142000</v>
      </c>
      <c r="R531" s="1044">
        <v>38800</v>
      </c>
      <c r="S531" s="1049" t="s">
        <v>553</v>
      </c>
      <c r="T531" s="1046" t="s">
        <v>552</v>
      </c>
      <c r="U531" s="1049" t="s">
        <v>554</v>
      </c>
      <c r="V531" s="1046" t="s">
        <v>551</v>
      </c>
      <c r="W531" s="1135" t="s">
        <v>641</v>
      </c>
      <c r="X531" s="1057" t="s">
        <v>624</v>
      </c>
      <c r="Y531" s="1147" t="s">
        <v>532</v>
      </c>
      <c r="Z531" s="1136" t="s">
        <v>669</v>
      </c>
      <c r="AA531" s="1057" t="s">
        <v>60</v>
      </c>
    </row>
    <row r="532" spans="1:29" ht="41.4" x14ac:dyDescent="0.25">
      <c r="A532" s="1048"/>
      <c r="B532" s="1148">
        <v>1</v>
      </c>
      <c r="C532" s="1148">
        <v>1</v>
      </c>
      <c r="D532" s="1148">
        <v>7</v>
      </c>
      <c r="E532" s="1107">
        <v>1</v>
      </c>
      <c r="F532" s="1107">
        <v>3</v>
      </c>
      <c r="G532" s="1107">
        <v>8</v>
      </c>
      <c r="H532" s="1108" t="s">
        <v>668</v>
      </c>
      <c r="I532" s="1066" t="s">
        <v>663</v>
      </c>
      <c r="J532" s="1067"/>
      <c r="K532" s="1067"/>
      <c r="L532" s="1149">
        <v>5</v>
      </c>
      <c r="M532" s="1067" t="s">
        <v>531</v>
      </c>
      <c r="N532" s="1078">
        <v>57800</v>
      </c>
      <c r="O532" s="1044">
        <f t="shared" ref="O532:O536" si="77">L532*N532</f>
        <v>289000</v>
      </c>
      <c r="P532" s="1044">
        <v>0</v>
      </c>
      <c r="Q532" s="1044">
        <f t="shared" ref="Q532:Q536" si="78">O532+P532</f>
        <v>289000</v>
      </c>
      <c r="R532" s="1044">
        <v>38800</v>
      </c>
      <c r="S532" s="1049" t="s">
        <v>553</v>
      </c>
      <c r="T532" s="1046" t="s">
        <v>552</v>
      </c>
      <c r="U532" s="1049" t="s">
        <v>554</v>
      </c>
      <c r="V532" s="1046" t="s">
        <v>551</v>
      </c>
      <c r="W532" s="1135" t="s">
        <v>828</v>
      </c>
      <c r="X532" s="1057" t="s">
        <v>624</v>
      </c>
      <c r="Y532" s="1046" t="s">
        <v>826</v>
      </c>
      <c r="Z532" s="1136" t="s">
        <v>827</v>
      </c>
      <c r="AA532" s="1050" t="s">
        <v>60</v>
      </c>
    </row>
    <row r="533" spans="1:29" ht="41.4" x14ac:dyDescent="0.25">
      <c r="A533" s="1048"/>
      <c r="B533" s="1148">
        <v>1</v>
      </c>
      <c r="C533" s="1148">
        <v>1</v>
      </c>
      <c r="D533" s="1148">
        <v>7</v>
      </c>
      <c r="E533" s="1107">
        <v>1</v>
      </c>
      <c r="F533" s="1107">
        <v>3</v>
      </c>
      <c r="G533" s="1107">
        <v>8</v>
      </c>
      <c r="H533" s="1108" t="s">
        <v>668</v>
      </c>
      <c r="I533" s="1066" t="s">
        <v>664</v>
      </c>
      <c r="J533" s="1067"/>
      <c r="K533" s="1067"/>
      <c r="L533" s="1149">
        <v>5</v>
      </c>
      <c r="M533" s="1067" t="s">
        <v>524</v>
      </c>
      <c r="N533" s="1078">
        <v>63000</v>
      </c>
      <c r="O533" s="1044">
        <f t="shared" si="77"/>
        <v>315000</v>
      </c>
      <c r="P533" s="1044">
        <v>0</v>
      </c>
      <c r="Q533" s="1044">
        <f t="shared" si="78"/>
        <v>315000</v>
      </c>
      <c r="R533" s="1044">
        <v>38800</v>
      </c>
      <c r="S533" s="1049" t="s">
        <v>553</v>
      </c>
      <c r="T533" s="1046" t="s">
        <v>552</v>
      </c>
      <c r="U533" s="1049" t="s">
        <v>554</v>
      </c>
      <c r="V533" s="1046" t="s">
        <v>551</v>
      </c>
      <c r="W533" s="1135" t="s">
        <v>829</v>
      </c>
      <c r="X533" s="1057" t="s">
        <v>624</v>
      </c>
      <c r="Y533" s="1046" t="s">
        <v>826</v>
      </c>
      <c r="Z533" s="1136" t="s">
        <v>830</v>
      </c>
      <c r="AA533" s="1050" t="s">
        <v>60</v>
      </c>
    </row>
    <row r="534" spans="1:29" ht="41.4" x14ac:dyDescent="0.25">
      <c r="A534" s="1048"/>
      <c r="B534" s="1148">
        <v>1</v>
      </c>
      <c r="C534" s="1148">
        <v>1</v>
      </c>
      <c r="D534" s="1148">
        <v>7</v>
      </c>
      <c r="E534" s="1107">
        <v>1</v>
      </c>
      <c r="F534" s="1107">
        <v>3</v>
      </c>
      <c r="G534" s="1107">
        <v>8</v>
      </c>
      <c r="H534" s="1108" t="s">
        <v>668</v>
      </c>
      <c r="I534" s="1066" t="s">
        <v>665</v>
      </c>
      <c r="J534" s="1067"/>
      <c r="K534" s="1067"/>
      <c r="L534" s="1149">
        <v>7</v>
      </c>
      <c r="M534" s="1067" t="s">
        <v>524</v>
      </c>
      <c r="N534" s="1078">
        <v>63000</v>
      </c>
      <c r="O534" s="1044">
        <f t="shared" si="77"/>
        <v>441000</v>
      </c>
      <c r="P534" s="1044">
        <v>0</v>
      </c>
      <c r="Q534" s="1044">
        <f t="shared" si="78"/>
        <v>441000</v>
      </c>
      <c r="R534" s="1044">
        <v>38800</v>
      </c>
      <c r="S534" s="1049" t="s">
        <v>553</v>
      </c>
      <c r="T534" s="1046" t="s">
        <v>552</v>
      </c>
      <c r="U534" s="1049" t="s">
        <v>554</v>
      </c>
      <c r="V534" s="1046" t="s">
        <v>551</v>
      </c>
      <c r="W534" s="1135" t="s">
        <v>831</v>
      </c>
      <c r="X534" s="1057" t="s">
        <v>624</v>
      </c>
      <c r="Y534" s="1046" t="s">
        <v>826</v>
      </c>
      <c r="Z534" s="1136" t="s">
        <v>832</v>
      </c>
      <c r="AA534" s="1050" t="s">
        <v>60</v>
      </c>
    </row>
    <row r="535" spans="1:29" ht="41.4" x14ac:dyDescent="0.25">
      <c r="A535" s="1048"/>
      <c r="B535" s="1148">
        <v>1</v>
      </c>
      <c r="C535" s="1148">
        <v>1</v>
      </c>
      <c r="D535" s="1148">
        <v>7</v>
      </c>
      <c r="E535" s="1107">
        <v>1</v>
      </c>
      <c r="F535" s="1107">
        <v>3</v>
      </c>
      <c r="G535" s="1107">
        <v>8</v>
      </c>
      <c r="H535" s="1108" t="s">
        <v>668</v>
      </c>
      <c r="I535" s="1066" t="s">
        <v>666</v>
      </c>
      <c r="J535" s="1067"/>
      <c r="K535" s="1067"/>
      <c r="L535" s="1149">
        <v>8</v>
      </c>
      <c r="M535" s="1067" t="s">
        <v>525</v>
      </c>
      <c r="N535" s="1078">
        <v>105000</v>
      </c>
      <c r="O535" s="1044">
        <f t="shared" si="77"/>
        <v>840000</v>
      </c>
      <c r="P535" s="1044">
        <v>0</v>
      </c>
      <c r="Q535" s="1044">
        <f t="shared" si="78"/>
        <v>840000</v>
      </c>
      <c r="R535" s="1044">
        <v>38800</v>
      </c>
      <c r="S535" s="1049" t="s">
        <v>553</v>
      </c>
      <c r="T535" s="1046" t="s">
        <v>552</v>
      </c>
      <c r="U535" s="1049" t="s">
        <v>554</v>
      </c>
      <c r="V535" s="1046" t="s">
        <v>551</v>
      </c>
      <c r="W535" s="1135" t="s">
        <v>833</v>
      </c>
      <c r="X535" s="1057" t="s">
        <v>624</v>
      </c>
      <c r="Y535" s="1046" t="s">
        <v>826</v>
      </c>
      <c r="Z535" s="1136" t="s">
        <v>834</v>
      </c>
      <c r="AA535" s="1050" t="s">
        <v>60</v>
      </c>
    </row>
    <row r="536" spans="1:29" ht="41.4" x14ac:dyDescent="0.25">
      <c r="A536" s="1048"/>
      <c r="B536" s="1036">
        <v>1</v>
      </c>
      <c r="C536" s="1036">
        <v>1</v>
      </c>
      <c r="D536" s="1036">
        <v>7</v>
      </c>
      <c r="E536" s="1037">
        <v>1</v>
      </c>
      <c r="F536" s="1037">
        <v>3</v>
      </c>
      <c r="G536" s="1037">
        <v>8</v>
      </c>
      <c r="H536" s="1037">
        <v>10</v>
      </c>
      <c r="I536" s="1066" t="s">
        <v>825</v>
      </c>
      <c r="J536" s="1067"/>
      <c r="K536" s="1067"/>
      <c r="L536" s="1149">
        <v>5</v>
      </c>
      <c r="M536" s="1067" t="s">
        <v>601</v>
      </c>
      <c r="N536" s="1078">
        <v>17700</v>
      </c>
      <c r="O536" s="1044">
        <f t="shared" si="77"/>
        <v>88500</v>
      </c>
      <c r="P536" s="1044">
        <v>0</v>
      </c>
      <c r="Q536" s="1044">
        <f t="shared" si="78"/>
        <v>88500</v>
      </c>
      <c r="R536" s="1044">
        <v>38800</v>
      </c>
      <c r="S536" s="1049" t="s">
        <v>553</v>
      </c>
      <c r="T536" s="1046" t="s">
        <v>552</v>
      </c>
      <c r="U536" s="1049" t="s">
        <v>554</v>
      </c>
      <c r="V536" s="1046" t="s">
        <v>551</v>
      </c>
      <c r="W536" s="1135" t="s">
        <v>835</v>
      </c>
      <c r="X536" s="1057" t="s">
        <v>624</v>
      </c>
      <c r="Y536" s="1046" t="s">
        <v>826</v>
      </c>
      <c r="Z536" s="1136" t="s">
        <v>836</v>
      </c>
      <c r="AA536" s="1050" t="s">
        <v>60</v>
      </c>
    </row>
    <row r="537" spans="1:29" s="381" customFormat="1" ht="52.8" x14ac:dyDescent="0.25">
      <c r="A537" s="431"/>
      <c r="B537" s="980">
        <f>IFERROR(LOOKUP(2,1/ISNUMBER(SEARCH('[96]Kode Barang'!$I$2:$I$44,I537)),'[96]Kode Barang'!$B$2:$B$44),"")</f>
        <v>1</v>
      </c>
      <c r="C537" s="980">
        <f>IFERROR(LOOKUP(2,1/ISNUMBER(SEARCH('[96]Kode Barang'!$I$2:$I$44,I537)),'[96]Kode Barang'!$C$2:$C$44),"")</f>
        <v>1</v>
      </c>
      <c r="D537" s="980">
        <f>IFERROR(LOOKUP(2,1/ISNUMBER(SEARCH('[96]Kode Barang'!$I$2:$I$44,I537)),'[96]Kode Barang'!$D$2:$D$44),"")</f>
        <v>7</v>
      </c>
      <c r="E537" s="980">
        <f>IFERROR(LOOKUP(2,1/ISNUMBER(SEARCH('[96]Kode Barang'!$I$2:$I$44,I537)),'[96]Kode Barang'!$E$2:$E$44),"")</f>
        <v>1</v>
      </c>
      <c r="F537" s="980">
        <f>IFERROR(LOOKUP(2,1/ISNUMBER(SEARCH('[96]Kode Barang'!$I$2:$I$44,I537)),'[96]Kode Barang'!$F$2:$F$44),"")</f>
        <v>3</v>
      </c>
      <c r="G537" s="980">
        <f>IFERROR(LOOKUP(2,1/ISNUMBER(SEARCH('[96]Kode Barang'!$I$2:$I$44,I537)),'[96]Kode Barang'!$G$2:$G$44),"")</f>
        <v>8</v>
      </c>
      <c r="H537" s="980">
        <f>IFERROR(LOOKUP(2,1/ISNUMBER(SEARCH('[96]Kode Barang'!$I$2:$I$44,I537)),'[96]Kode Barang'!$H$2:$H$44),"")</f>
        <v>1</v>
      </c>
      <c r="I537" s="439" t="s">
        <v>1072</v>
      </c>
      <c r="J537" s="424"/>
      <c r="K537" s="424"/>
      <c r="L537" s="998">
        <v>2</v>
      </c>
      <c r="M537" s="424" t="s">
        <v>1074</v>
      </c>
      <c r="N537" s="595">
        <v>525000</v>
      </c>
      <c r="O537" s="426">
        <f>N537*L537</f>
        <v>1050000</v>
      </c>
      <c r="P537" s="426"/>
      <c r="Q537" s="571">
        <f t="shared" ref="Q537:Q545" si="79">O537+P537</f>
        <v>1050000</v>
      </c>
      <c r="R537" s="571">
        <f t="shared" ref="R537:R540" si="80">Q537/L537</f>
        <v>525000</v>
      </c>
      <c r="S537" s="427" t="s">
        <v>1076</v>
      </c>
      <c r="T537" s="429" t="s">
        <v>1077</v>
      </c>
      <c r="U537" s="427" t="s">
        <v>1078</v>
      </c>
      <c r="V537" s="429" t="s">
        <v>987</v>
      </c>
      <c r="W537" s="645" t="s">
        <v>1079</v>
      </c>
      <c r="X537" s="448" t="s">
        <v>624</v>
      </c>
      <c r="Y537" s="429" t="s">
        <v>596</v>
      </c>
      <c r="Z537" s="429" t="s">
        <v>1080</v>
      </c>
      <c r="AA537" s="448" t="s">
        <v>60</v>
      </c>
      <c r="AC537" s="407"/>
    </row>
    <row r="538" spans="1:29" s="381" customFormat="1" ht="52.8" x14ac:dyDescent="0.25">
      <c r="A538" s="431"/>
      <c r="B538" s="980">
        <f>IFERROR(LOOKUP(2,1/ISNUMBER(SEARCH('[96]Kode Barang'!$I$2:$I$44,I538)),'[96]Kode Barang'!$B$2:$B$44),"")</f>
        <v>1</v>
      </c>
      <c r="C538" s="980">
        <f>IFERROR(LOOKUP(2,1/ISNUMBER(SEARCH('[96]Kode Barang'!$I$2:$I$44,I538)),'[96]Kode Barang'!$C$2:$C$44),"")</f>
        <v>1</v>
      </c>
      <c r="D538" s="980">
        <f>IFERROR(LOOKUP(2,1/ISNUMBER(SEARCH('[96]Kode Barang'!$I$2:$I$44,I538)),'[96]Kode Barang'!$D$2:$D$44),"")</f>
        <v>7</v>
      </c>
      <c r="E538" s="980">
        <f>IFERROR(LOOKUP(2,1/ISNUMBER(SEARCH('[96]Kode Barang'!$I$2:$I$44,I538)),'[96]Kode Barang'!$E$2:$E$44),"")</f>
        <v>1</v>
      </c>
      <c r="F538" s="980">
        <f>IFERROR(LOOKUP(2,1/ISNUMBER(SEARCH('[96]Kode Barang'!$I$2:$I$44,I538)),'[96]Kode Barang'!$F$2:$F$44),"")</f>
        <v>3</v>
      </c>
      <c r="G538" s="980">
        <f>IFERROR(LOOKUP(2,1/ISNUMBER(SEARCH('[96]Kode Barang'!$I$2:$I$44,I538)),'[96]Kode Barang'!$G$2:$G$44),"")</f>
        <v>8</v>
      </c>
      <c r="H538" s="980">
        <f>IFERROR(LOOKUP(2,1/ISNUMBER(SEARCH('[96]Kode Barang'!$I$2:$I$44,I538)),'[96]Kode Barang'!$H$2:$H$44),"")</f>
        <v>1</v>
      </c>
      <c r="I538" s="439" t="s">
        <v>599</v>
      </c>
      <c r="J538" s="424"/>
      <c r="K538" s="424"/>
      <c r="L538" s="998">
        <v>20</v>
      </c>
      <c r="M538" s="424" t="s">
        <v>61</v>
      </c>
      <c r="N538" s="595">
        <v>14200</v>
      </c>
      <c r="O538" s="426">
        <f t="shared" ref="O538:O540" si="81">N538*L538</f>
        <v>284000</v>
      </c>
      <c r="P538" s="426"/>
      <c r="Q538" s="571">
        <f t="shared" si="79"/>
        <v>284000</v>
      </c>
      <c r="R538" s="571">
        <f t="shared" si="80"/>
        <v>14200</v>
      </c>
      <c r="S538" s="427" t="s">
        <v>1076</v>
      </c>
      <c r="T538" s="429" t="s">
        <v>1077</v>
      </c>
      <c r="U538" s="427" t="s">
        <v>1078</v>
      </c>
      <c r="V538" s="429" t="s">
        <v>987</v>
      </c>
      <c r="W538" s="645" t="s">
        <v>1079</v>
      </c>
      <c r="X538" s="448" t="s">
        <v>624</v>
      </c>
      <c r="Y538" s="429" t="s">
        <v>596</v>
      </c>
      <c r="Z538" s="429" t="s">
        <v>1080</v>
      </c>
      <c r="AA538" s="448" t="s">
        <v>60</v>
      </c>
      <c r="AC538" s="407"/>
    </row>
    <row r="539" spans="1:29" s="381" customFormat="1" ht="52.8" x14ac:dyDescent="0.25">
      <c r="A539" s="431"/>
      <c r="B539" s="980">
        <f>IFERROR(LOOKUP(2,1/ISNUMBER(SEARCH('[96]Kode Barang'!$I$2:$I$44,I539)),'[96]Kode Barang'!$B$2:$B$44),"")</f>
        <v>1</v>
      </c>
      <c r="C539" s="980">
        <f>IFERROR(LOOKUP(2,1/ISNUMBER(SEARCH('[96]Kode Barang'!$I$2:$I$44,I539)),'[96]Kode Barang'!$C$2:$C$44),"")</f>
        <v>1</v>
      </c>
      <c r="D539" s="980">
        <f>IFERROR(LOOKUP(2,1/ISNUMBER(SEARCH('[96]Kode Barang'!$I$2:$I$44,I539)),'[96]Kode Barang'!$D$2:$D$44),"")</f>
        <v>7</v>
      </c>
      <c r="E539" s="980">
        <f>IFERROR(LOOKUP(2,1/ISNUMBER(SEARCH('[96]Kode Barang'!$I$2:$I$44,I539)),'[96]Kode Barang'!$E$2:$E$44),"")</f>
        <v>1</v>
      </c>
      <c r="F539" s="980">
        <f>IFERROR(LOOKUP(2,1/ISNUMBER(SEARCH('[96]Kode Barang'!$I$2:$I$44,I539)),'[96]Kode Barang'!$F$2:$F$44),"")</f>
        <v>3</v>
      </c>
      <c r="G539" s="980">
        <f>IFERROR(LOOKUP(2,1/ISNUMBER(SEARCH('[96]Kode Barang'!$I$2:$I$44,I539)),'[96]Kode Barang'!$G$2:$G$44),"")</f>
        <v>8</v>
      </c>
      <c r="H539" s="980">
        <f>IFERROR(LOOKUP(2,1/ISNUMBER(SEARCH('[96]Kode Barang'!$I$2:$I$44,I539)),'[96]Kode Barang'!$H$2:$H$44),"")</f>
        <v>2</v>
      </c>
      <c r="I539" s="439" t="s">
        <v>1073</v>
      </c>
      <c r="J539" s="424"/>
      <c r="K539" s="424"/>
      <c r="L539" s="998">
        <v>4</v>
      </c>
      <c r="M539" s="424" t="s">
        <v>18</v>
      </c>
      <c r="N539" s="595">
        <v>105000</v>
      </c>
      <c r="O539" s="426">
        <f t="shared" si="81"/>
        <v>420000</v>
      </c>
      <c r="P539" s="426"/>
      <c r="Q539" s="571">
        <f t="shared" si="79"/>
        <v>420000</v>
      </c>
      <c r="R539" s="571">
        <f t="shared" si="80"/>
        <v>105000</v>
      </c>
      <c r="S539" s="427" t="s">
        <v>1076</v>
      </c>
      <c r="T539" s="429" t="s">
        <v>1077</v>
      </c>
      <c r="U539" s="427" t="s">
        <v>1078</v>
      </c>
      <c r="V539" s="429" t="s">
        <v>987</v>
      </c>
      <c r="W539" s="645" t="s">
        <v>1079</v>
      </c>
      <c r="X539" s="448" t="s">
        <v>624</v>
      </c>
      <c r="Y539" s="429" t="s">
        <v>596</v>
      </c>
      <c r="Z539" s="429" t="s">
        <v>1080</v>
      </c>
      <c r="AA539" s="448" t="s">
        <v>60</v>
      </c>
      <c r="AC539" s="407"/>
    </row>
    <row r="540" spans="1:29" s="381" customFormat="1" ht="52.8" x14ac:dyDescent="0.25">
      <c r="A540" s="431"/>
      <c r="B540" s="980">
        <f>IFERROR(LOOKUP(2,1/ISNUMBER(SEARCH('[96]Kode Barang'!$I$2:$I$44,I540)),'[96]Kode Barang'!$B$2:$B$44),"")</f>
        <v>1</v>
      </c>
      <c r="C540" s="980">
        <f>IFERROR(LOOKUP(2,1/ISNUMBER(SEARCH('[96]Kode Barang'!$I$2:$I$44,I540)),'[96]Kode Barang'!$C$2:$C$44),"")</f>
        <v>1</v>
      </c>
      <c r="D540" s="980">
        <f>IFERROR(LOOKUP(2,1/ISNUMBER(SEARCH('[96]Kode Barang'!$I$2:$I$44,I540)),'[96]Kode Barang'!$D$2:$D$44),"")</f>
        <v>7</v>
      </c>
      <c r="E540" s="980">
        <f>IFERROR(LOOKUP(2,1/ISNUMBER(SEARCH('[96]Kode Barang'!$I$2:$I$44,I540)),'[96]Kode Barang'!$E$2:$E$44),"")</f>
        <v>1</v>
      </c>
      <c r="F540" s="980">
        <f>IFERROR(LOOKUP(2,1/ISNUMBER(SEARCH('[96]Kode Barang'!$I$2:$I$44,I540)),'[96]Kode Barang'!$F$2:$F$44),"")</f>
        <v>3</v>
      </c>
      <c r="G540" s="980">
        <f>IFERROR(LOOKUP(2,1/ISNUMBER(SEARCH('[96]Kode Barang'!$I$2:$I$44,I540)),'[96]Kode Barang'!$G$2:$G$44),"")</f>
        <v>8</v>
      </c>
      <c r="H540" s="980">
        <f>IFERROR(LOOKUP(2,1/ISNUMBER(SEARCH('[96]Kode Barang'!$I$2:$I$44,I540)),'[96]Kode Barang'!$H$2:$H$44),"")</f>
        <v>10</v>
      </c>
      <c r="I540" s="439" t="s">
        <v>825</v>
      </c>
      <c r="J540" s="424"/>
      <c r="K540" s="424"/>
      <c r="L540" s="999">
        <v>10</v>
      </c>
      <c r="M540" s="424" t="s">
        <v>1075</v>
      </c>
      <c r="N540" s="595">
        <v>17700</v>
      </c>
      <c r="O540" s="426">
        <f t="shared" si="81"/>
        <v>177000</v>
      </c>
      <c r="P540" s="426"/>
      <c r="Q540" s="571">
        <f t="shared" si="79"/>
        <v>177000</v>
      </c>
      <c r="R540" s="571">
        <f t="shared" si="80"/>
        <v>17700</v>
      </c>
      <c r="S540" s="427" t="s">
        <v>1076</v>
      </c>
      <c r="T540" s="429" t="s">
        <v>1077</v>
      </c>
      <c r="U540" s="427" t="s">
        <v>1078</v>
      </c>
      <c r="V540" s="429" t="s">
        <v>987</v>
      </c>
      <c r="W540" s="645" t="s">
        <v>1079</v>
      </c>
      <c r="X540" s="448" t="s">
        <v>624</v>
      </c>
      <c r="Y540" s="429" t="s">
        <v>596</v>
      </c>
      <c r="Z540" s="429" t="s">
        <v>1080</v>
      </c>
      <c r="AA540" s="448" t="s">
        <v>60</v>
      </c>
      <c r="AC540" s="407"/>
    </row>
    <row r="541" spans="1:29" s="381" customFormat="1" ht="39.6" x14ac:dyDescent="0.25">
      <c r="A541" s="431"/>
      <c r="B541" s="980">
        <f>IFERROR(LOOKUP(2,1/ISNUMBER(SEARCH('[96]Kode Barang'!$I$2:$I$44,I541)),'[96]Kode Barang'!$B$2:$B$44),"")</f>
        <v>1</v>
      </c>
      <c r="C541" s="980">
        <f>IFERROR(LOOKUP(2,1/ISNUMBER(SEARCH('[96]Kode Barang'!$I$2:$I$44,I541)),'[96]Kode Barang'!$C$2:$C$44),"")</f>
        <v>1</v>
      </c>
      <c r="D541" s="980">
        <f>IFERROR(LOOKUP(2,1/ISNUMBER(SEARCH('[96]Kode Barang'!$I$2:$I$44,I541)),'[96]Kode Barang'!$D$2:$D$44),"")</f>
        <v>7</v>
      </c>
      <c r="E541" s="980">
        <f>IFERROR(LOOKUP(2,1/ISNUMBER(SEARCH('[96]Kode Barang'!$I$2:$I$44,I541)),'[96]Kode Barang'!$E$2:$E$44),"")</f>
        <v>1</v>
      </c>
      <c r="F541" s="980">
        <f>IFERROR(LOOKUP(2,1/ISNUMBER(SEARCH('[96]Kode Barang'!$I$2:$I$44,I541)),'[96]Kode Barang'!$F$2:$F$44),"")</f>
        <v>3</v>
      </c>
      <c r="G541" s="980">
        <f>IFERROR(LOOKUP(2,1/ISNUMBER(SEARCH('[96]Kode Barang'!$I$2:$I$44,I541)),'[96]Kode Barang'!$G$2:$G$44),"")</f>
        <v>8</v>
      </c>
      <c r="H541" s="980">
        <f>IFERROR(LOOKUP(2,1/ISNUMBER(SEARCH('[96]Kode Barang'!$I$2:$I$44,I541)),'[96]Kode Barang'!$H$2:$H$44),"")</f>
        <v>2</v>
      </c>
      <c r="I541" s="439" t="s">
        <v>663</v>
      </c>
      <c r="J541" s="424"/>
      <c r="K541" s="424"/>
      <c r="L541" s="423">
        <v>8</v>
      </c>
      <c r="M541" s="424" t="s">
        <v>531</v>
      </c>
      <c r="N541" s="425">
        <v>57800</v>
      </c>
      <c r="O541" s="426">
        <f t="shared" ref="O541:O545" si="82">L541*N541</f>
        <v>462400</v>
      </c>
      <c r="P541" s="426">
        <v>0</v>
      </c>
      <c r="Q541" s="426">
        <f t="shared" si="79"/>
        <v>462400</v>
      </c>
      <c r="R541" s="426">
        <f>N541</f>
        <v>57800</v>
      </c>
      <c r="S541" s="427" t="s">
        <v>553</v>
      </c>
      <c r="T541" s="429" t="s">
        <v>552</v>
      </c>
      <c r="U541" s="427" t="s">
        <v>554</v>
      </c>
      <c r="V541" s="429" t="s">
        <v>551</v>
      </c>
      <c r="W541" s="645" t="s">
        <v>880</v>
      </c>
      <c r="X541" s="468" t="s">
        <v>624</v>
      </c>
      <c r="Y541" s="429" t="s">
        <v>532</v>
      </c>
      <c r="Z541" s="584" t="s">
        <v>881</v>
      </c>
      <c r="AA541" s="431" t="s">
        <v>60</v>
      </c>
      <c r="AC541" s="407"/>
    </row>
    <row r="542" spans="1:29" s="381" customFormat="1" ht="39.6" x14ac:dyDescent="0.25">
      <c r="A542" s="431"/>
      <c r="B542" s="980">
        <f>IFERROR(LOOKUP(2,1/ISNUMBER(SEARCH('[96]Kode Barang'!$I$2:$I$44,I542)),'[96]Kode Barang'!$B$2:$B$44),"")</f>
        <v>1</v>
      </c>
      <c r="C542" s="980">
        <f>IFERROR(LOOKUP(2,1/ISNUMBER(SEARCH('[96]Kode Barang'!$I$2:$I$44,I542)),'[96]Kode Barang'!$C$2:$C$44),"")</f>
        <v>1</v>
      </c>
      <c r="D542" s="980">
        <f>IFERROR(LOOKUP(2,1/ISNUMBER(SEARCH('[96]Kode Barang'!$I$2:$I$44,I542)),'[96]Kode Barang'!$D$2:$D$44),"")</f>
        <v>7</v>
      </c>
      <c r="E542" s="980">
        <f>IFERROR(LOOKUP(2,1/ISNUMBER(SEARCH('[96]Kode Barang'!$I$2:$I$44,I542)),'[96]Kode Barang'!$E$2:$E$44),"")</f>
        <v>1</v>
      </c>
      <c r="F542" s="980">
        <f>IFERROR(LOOKUP(2,1/ISNUMBER(SEARCH('[96]Kode Barang'!$I$2:$I$44,I542)),'[96]Kode Barang'!$F$2:$F$44),"")</f>
        <v>3</v>
      </c>
      <c r="G542" s="980">
        <f>IFERROR(LOOKUP(2,1/ISNUMBER(SEARCH('[96]Kode Barang'!$I$2:$I$44,I542)),'[96]Kode Barang'!$G$2:$G$44),"")</f>
        <v>8</v>
      </c>
      <c r="H542" s="980">
        <f>IFERROR(LOOKUP(2,1/ISNUMBER(SEARCH('[96]Kode Barang'!$I$2:$I$44,I542)),'[96]Kode Barang'!$H$2:$H$44),"")</f>
        <v>2</v>
      </c>
      <c r="I542" s="439" t="s">
        <v>664</v>
      </c>
      <c r="J542" s="424"/>
      <c r="K542" s="424"/>
      <c r="L542" s="423">
        <v>6</v>
      </c>
      <c r="M542" s="424" t="s">
        <v>524</v>
      </c>
      <c r="N542" s="425">
        <v>63000</v>
      </c>
      <c r="O542" s="426">
        <f t="shared" si="82"/>
        <v>378000</v>
      </c>
      <c r="P542" s="426">
        <v>0</v>
      </c>
      <c r="Q542" s="426">
        <f t="shared" si="79"/>
        <v>378000</v>
      </c>
      <c r="R542" s="426">
        <f t="shared" ref="R542:R545" si="83">N542</f>
        <v>63000</v>
      </c>
      <c r="S542" s="427" t="s">
        <v>553</v>
      </c>
      <c r="T542" s="429" t="s">
        <v>552</v>
      </c>
      <c r="U542" s="427" t="s">
        <v>554</v>
      </c>
      <c r="V542" s="429" t="s">
        <v>551</v>
      </c>
      <c r="W542" s="645" t="s">
        <v>880</v>
      </c>
      <c r="X542" s="468" t="s">
        <v>624</v>
      </c>
      <c r="Y542" s="429" t="s">
        <v>532</v>
      </c>
      <c r="Z542" s="584" t="s">
        <v>881</v>
      </c>
      <c r="AA542" s="431" t="s">
        <v>60</v>
      </c>
      <c r="AC542" s="407"/>
    </row>
    <row r="543" spans="1:29" s="381" customFormat="1" ht="39.6" x14ac:dyDescent="0.25">
      <c r="A543" s="431"/>
      <c r="B543" s="980">
        <f>IFERROR(LOOKUP(2,1/ISNUMBER(SEARCH('[96]Kode Barang'!$I$2:$I$44,I543)),'[96]Kode Barang'!$B$2:$B$44),"")</f>
        <v>1</v>
      </c>
      <c r="C543" s="980">
        <f>IFERROR(LOOKUP(2,1/ISNUMBER(SEARCH('[96]Kode Barang'!$I$2:$I$44,I543)),'[96]Kode Barang'!$C$2:$C$44),"")</f>
        <v>1</v>
      </c>
      <c r="D543" s="980">
        <f>IFERROR(LOOKUP(2,1/ISNUMBER(SEARCH('[96]Kode Barang'!$I$2:$I$44,I543)),'[96]Kode Barang'!$D$2:$D$44),"")</f>
        <v>7</v>
      </c>
      <c r="E543" s="980">
        <f>IFERROR(LOOKUP(2,1/ISNUMBER(SEARCH('[96]Kode Barang'!$I$2:$I$44,I543)),'[96]Kode Barang'!$E$2:$E$44),"")</f>
        <v>1</v>
      </c>
      <c r="F543" s="980">
        <f>IFERROR(LOOKUP(2,1/ISNUMBER(SEARCH('[96]Kode Barang'!$I$2:$I$44,I543)),'[96]Kode Barang'!$F$2:$F$44),"")</f>
        <v>3</v>
      </c>
      <c r="G543" s="980">
        <f>IFERROR(LOOKUP(2,1/ISNUMBER(SEARCH('[96]Kode Barang'!$I$2:$I$44,I543)),'[96]Kode Barang'!$G$2:$G$44),"")</f>
        <v>8</v>
      </c>
      <c r="H543" s="980">
        <f>IFERROR(LOOKUP(2,1/ISNUMBER(SEARCH('[96]Kode Barang'!$I$2:$I$44,I543)),'[96]Kode Barang'!$H$2:$H$44),"")</f>
        <v>2</v>
      </c>
      <c r="I543" s="439" t="s">
        <v>665</v>
      </c>
      <c r="J543" s="424"/>
      <c r="K543" s="424"/>
      <c r="L543" s="423">
        <v>6</v>
      </c>
      <c r="M543" s="424" t="s">
        <v>524</v>
      </c>
      <c r="N543" s="425">
        <v>63000</v>
      </c>
      <c r="O543" s="426">
        <f t="shared" si="82"/>
        <v>378000</v>
      </c>
      <c r="P543" s="426">
        <v>0</v>
      </c>
      <c r="Q543" s="426">
        <f t="shared" si="79"/>
        <v>378000</v>
      </c>
      <c r="R543" s="426">
        <f t="shared" si="83"/>
        <v>63000</v>
      </c>
      <c r="S543" s="427" t="s">
        <v>553</v>
      </c>
      <c r="T543" s="429" t="s">
        <v>552</v>
      </c>
      <c r="U543" s="427" t="s">
        <v>554</v>
      </c>
      <c r="V543" s="429" t="s">
        <v>551</v>
      </c>
      <c r="W543" s="645" t="s">
        <v>880</v>
      </c>
      <c r="X543" s="468" t="s">
        <v>624</v>
      </c>
      <c r="Y543" s="429" t="s">
        <v>532</v>
      </c>
      <c r="Z543" s="584" t="s">
        <v>881</v>
      </c>
      <c r="AA543" s="431" t="s">
        <v>60</v>
      </c>
      <c r="AC543" s="407"/>
    </row>
    <row r="544" spans="1:29" s="381" customFormat="1" ht="39.6" x14ac:dyDescent="0.25">
      <c r="A544" s="431"/>
      <c r="B544" s="980">
        <f>IFERROR(LOOKUP(2,1/ISNUMBER(SEARCH('[96]Kode Barang'!$I$2:$I$44,I544)),'[96]Kode Barang'!$B$2:$B$44),"")</f>
        <v>1</v>
      </c>
      <c r="C544" s="980">
        <f>IFERROR(LOOKUP(2,1/ISNUMBER(SEARCH('[96]Kode Barang'!$I$2:$I$44,I544)),'[96]Kode Barang'!$C$2:$C$44),"")</f>
        <v>1</v>
      </c>
      <c r="D544" s="980">
        <f>IFERROR(LOOKUP(2,1/ISNUMBER(SEARCH('[96]Kode Barang'!$I$2:$I$44,I544)),'[96]Kode Barang'!$D$2:$D$44),"")</f>
        <v>7</v>
      </c>
      <c r="E544" s="980">
        <f>IFERROR(LOOKUP(2,1/ISNUMBER(SEARCH('[96]Kode Barang'!$I$2:$I$44,I544)),'[96]Kode Barang'!$E$2:$E$44),"")</f>
        <v>1</v>
      </c>
      <c r="F544" s="980">
        <f>IFERROR(LOOKUP(2,1/ISNUMBER(SEARCH('[96]Kode Barang'!$I$2:$I$44,I544)),'[96]Kode Barang'!$F$2:$F$44),"")</f>
        <v>3</v>
      </c>
      <c r="G544" s="980">
        <f>IFERROR(LOOKUP(2,1/ISNUMBER(SEARCH('[96]Kode Barang'!$I$2:$I$44,I544)),'[96]Kode Barang'!$G$2:$G$44),"")</f>
        <v>8</v>
      </c>
      <c r="H544" s="980">
        <f>IFERROR(LOOKUP(2,1/ISNUMBER(SEARCH('[96]Kode Barang'!$I$2:$I$44,I544)),'[96]Kode Barang'!$H$2:$H$44),"")</f>
        <v>2</v>
      </c>
      <c r="I544" s="439" t="s">
        <v>666</v>
      </c>
      <c r="J544" s="424"/>
      <c r="K544" s="424"/>
      <c r="L544" s="423">
        <v>6</v>
      </c>
      <c r="M544" s="424" t="s">
        <v>525</v>
      </c>
      <c r="N544" s="425">
        <v>105000</v>
      </c>
      <c r="O544" s="426">
        <f t="shared" si="82"/>
        <v>630000</v>
      </c>
      <c r="P544" s="426">
        <v>0</v>
      </c>
      <c r="Q544" s="426">
        <f t="shared" si="79"/>
        <v>630000</v>
      </c>
      <c r="R544" s="426">
        <f t="shared" si="83"/>
        <v>105000</v>
      </c>
      <c r="S544" s="427" t="s">
        <v>553</v>
      </c>
      <c r="T544" s="429" t="s">
        <v>552</v>
      </c>
      <c r="U544" s="427" t="s">
        <v>554</v>
      </c>
      <c r="V544" s="429" t="s">
        <v>551</v>
      </c>
      <c r="W544" s="645" t="s">
        <v>880</v>
      </c>
      <c r="X544" s="468" t="s">
        <v>624</v>
      </c>
      <c r="Y544" s="429" t="s">
        <v>532</v>
      </c>
      <c r="Z544" s="584" t="s">
        <v>881</v>
      </c>
      <c r="AA544" s="431" t="s">
        <v>60</v>
      </c>
      <c r="AC544" s="407"/>
    </row>
    <row r="545" spans="1:238" s="381" customFormat="1" ht="39.6" x14ac:dyDescent="0.25">
      <c r="A545" s="431"/>
      <c r="B545" s="980">
        <f>IFERROR(LOOKUP(2,1/ISNUMBER(SEARCH('[96]Kode Barang'!$I$2:$I$44,I545)),'[96]Kode Barang'!$B$2:$B$44),"")</f>
        <v>1</v>
      </c>
      <c r="C545" s="980">
        <f>IFERROR(LOOKUP(2,1/ISNUMBER(SEARCH('[96]Kode Barang'!$I$2:$I$44,I545)),'[96]Kode Barang'!$C$2:$C$44),"")</f>
        <v>1</v>
      </c>
      <c r="D545" s="980">
        <f>IFERROR(LOOKUP(2,1/ISNUMBER(SEARCH('[96]Kode Barang'!$I$2:$I$44,I545)),'[96]Kode Barang'!$D$2:$D$44),"")</f>
        <v>7</v>
      </c>
      <c r="E545" s="980">
        <f>IFERROR(LOOKUP(2,1/ISNUMBER(SEARCH('[96]Kode Barang'!$I$2:$I$44,I545)),'[96]Kode Barang'!$E$2:$E$44),"")</f>
        <v>1</v>
      </c>
      <c r="F545" s="980">
        <f>IFERROR(LOOKUP(2,1/ISNUMBER(SEARCH('[96]Kode Barang'!$I$2:$I$44,I545)),'[96]Kode Barang'!$F$2:$F$44),"")</f>
        <v>3</v>
      </c>
      <c r="G545" s="980">
        <f>IFERROR(LOOKUP(2,1/ISNUMBER(SEARCH('[96]Kode Barang'!$I$2:$I$44,I545)),'[96]Kode Barang'!$G$2:$G$44),"")</f>
        <v>8</v>
      </c>
      <c r="H545" s="980">
        <f>IFERROR(LOOKUP(2,1/ISNUMBER(SEARCH('[96]Kode Barang'!$I$2:$I$44,I545)),'[96]Kode Barang'!$H$2:$H$44),"")</f>
        <v>1</v>
      </c>
      <c r="I545" s="439" t="s">
        <v>599</v>
      </c>
      <c r="J545" s="424"/>
      <c r="K545" s="424"/>
      <c r="L545" s="423">
        <v>10</v>
      </c>
      <c r="M545" s="424" t="s">
        <v>879</v>
      </c>
      <c r="N545" s="425">
        <v>14200</v>
      </c>
      <c r="O545" s="426">
        <f t="shared" si="82"/>
        <v>142000</v>
      </c>
      <c r="P545" s="426">
        <v>0</v>
      </c>
      <c r="Q545" s="426">
        <f t="shared" si="79"/>
        <v>142000</v>
      </c>
      <c r="R545" s="426">
        <f t="shared" si="83"/>
        <v>14200</v>
      </c>
      <c r="S545" s="427" t="s">
        <v>553</v>
      </c>
      <c r="T545" s="429" t="s">
        <v>552</v>
      </c>
      <c r="U545" s="427" t="s">
        <v>554</v>
      </c>
      <c r="V545" s="429" t="s">
        <v>551</v>
      </c>
      <c r="W545" s="645" t="s">
        <v>880</v>
      </c>
      <c r="X545" s="468" t="s">
        <v>624</v>
      </c>
      <c r="Y545" s="429" t="s">
        <v>532</v>
      </c>
      <c r="Z545" s="584" t="s">
        <v>881</v>
      </c>
      <c r="AA545" s="431" t="s">
        <v>60</v>
      </c>
      <c r="AC545" s="407"/>
    </row>
    <row r="546" spans="1:238" s="7" customFormat="1" ht="22.5" customHeight="1" x14ac:dyDescent="0.25">
      <c r="A546" s="596"/>
      <c r="B546" s="1232" t="s">
        <v>17</v>
      </c>
      <c r="C546" s="1233"/>
      <c r="D546" s="1233"/>
      <c r="E546" s="1233"/>
      <c r="F546" s="1233"/>
      <c r="G546" s="1233"/>
      <c r="H546" s="1233"/>
      <c r="I546" s="1233"/>
      <c r="J546" s="1233"/>
      <c r="K546" s="1233"/>
      <c r="L546" s="1233"/>
      <c r="M546" s="1233"/>
      <c r="N546" s="1234"/>
      <c r="O546" s="597">
        <f>O30+O72+O363+O434+O526+O497+O17+O430</f>
        <v>182859200</v>
      </c>
      <c r="P546" s="597">
        <f>P30+P72+P363+P434+P526</f>
        <v>0</v>
      </c>
      <c r="Q546" s="597">
        <f>Q30+Q72+Q363+Q434+Q526+Q497+Q17+Q430</f>
        <v>182859200</v>
      </c>
      <c r="R546" s="597">
        <f>R30+R72+R363+R434+R526</f>
        <v>0</v>
      </c>
      <c r="S546" s="598"/>
      <c r="T546" s="598"/>
      <c r="U546" s="598"/>
      <c r="V546" s="598"/>
      <c r="W546" s="598"/>
      <c r="X546" s="598"/>
      <c r="Y546" s="598"/>
      <c r="Z546" s="598"/>
      <c r="AA546" s="598"/>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10"/>
      <c r="DL546" s="10"/>
      <c r="DM546" s="10"/>
      <c r="DN546" s="10"/>
      <c r="DO546" s="10"/>
      <c r="DP546" s="10"/>
      <c r="DQ546" s="10"/>
      <c r="DR546" s="10"/>
      <c r="DS546" s="10"/>
      <c r="DT546" s="10"/>
      <c r="DU546" s="10"/>
      <c r="DV546" s="10"/>
      <c r="DW546" s="10"/>
      <c r="DX546" s="10"/>
      <c r="DY546" s="10"/>
      <c r="DZ546" s="10"/>
      <c r="EA546" s="10"/>
      <c r="EB546" s="10"/>
      <c r="EC546" s="10"/>
      <c r="ED546" s="10"/>
      <c r="EE546" s="10"/>
      <c r="EF546" s="10"/>
      <c r="EG546" s="10"/>
      <c r="EH546" s="10"/>
      <c r="EI546" s="10"/>
      <c r="EJ546" s="10"/>
      <c r="EK546" s="10"/>
      <c r="EL546" s="10"/>
      <c r="EM546" s="10"/>
      <c r="EN546" s="10"/>
      <c r="EO546" s="10"/>
      <c r="EP546" s="10"/>
      <c r="EQ546" s="10"/>
      <c r="ER546" s="10"/>
      <c r="ES546" s="10"/>
      <c r="ET546" s="10"/>
      <c r="EU546" s="10"/>
      <c r="EV546" s="10"/>
      <c r="EW546" s="10"/>
      <c r="EX546" s="10"/>
      <c r="EY546" s="10"/>
      <c r="EZ546" s="10"/>
      <c r="FA546" s="10"/>
      <c r="FB546" s="10"/>
      <c r="FC546" s="10"/>
      <c r="FD546" s="10"/>
      <c r="FE546" s="10"/>
      <c r="FF546" s="10"/>
      <c r="FG546" s="10"/>
      <c r="FH546" s="10"/>
      <c r="FI546" s="10"/>
      <c r="FJ546" s="10"/>
      <c r="FK546" s="10"/>
      <c r="FL546" s="10"/>
      <c r="FM546" s="10"/>
      <c r="FN546" s="10"/>
      <c r="FO546" s="10"/>
      <c r="FP546" s="10"/>
      <c r="FQ546" s="10"/>
      <c r="FR546" s="10"/>
      <c r="FS546" s="10"/>
      <c r="FT546" s="10"/>
      <c r="FU546" s="10"/>
      <c r="FV546" s="10"/>
      <c r="FW546" s="10"/>
      <c r="FX546" s="10"/>
      <c r="FY546" s="10"/>
      <c r="FZ546" s="10"/>
      <c r="GA546" s="10"/>
      <c r="GB546" s="10"/>
      <c r="GC546" s="10"/>
      <c r="GD546" s="10"/>
      <c r="GE546" s="10"/>
      <c r="GF546" s="10"/>
      <c r="GG546" s="10"/>
      <c r="GH546" s="10"/>
      <c r="GI546" s="10"/>
      <c r="GJ546" s="10"/>
      <c r="GK546" s="10"/>
      <c r="GL546" s="10"/>
      <c r="GM546" s="10"/>
      <c r="GN546" s="10"/>
      <c r="GO546" s="10"/>
      <c r="GP546" s="10"/>
      <c r="GQ546" s="10"/>
      <c r="GR546" s="10"/>
      <c r="GS546" s="10"/>
      <c r="GT546" s="10"/>
      <c r="GU546" s="10"/>
      <c r="GV546" s="10"/>
      <c r="GW546" s="10"/>
      <c r="GX546" s="10"/>
      <c r="GY546" s="10"/>
      <c r="GZ546" s="10"/>
      <c r="HA546" s="10"/>
      <c r="HB546" s="10"/>
      <c r="HC546" s="10"/>
      <c r="HD546" s="10"/>
      <c r="HE546" s="10"/>
      <c r="HF546" s="10"/>
      <c r="HG546" s="10"/>
      <c r="HH546" s="10"/>
      <c r="HI546" s="10"/>
      <c r="HJ546" s="10"/>
      <c r="HK546" s="10"/>
      <c r="HL546" s="10"/>
      <c r="HM546" s="10"/>
      <c r="HN546" s="10"/>
      <c r="HO546" s="10"/>
      <c r="HP546" s="10"/>
      <c r="HQ546" s="10"/>
      <c r="HR546" s="10"/>
      <c r="HS546" s="10"/>
      <c r="HT546" s="10"/>
      <c r="HU546" s="10"/>
      <c r="HV546" s="10"/>
      <c r="HW546" s="10"/>
      <c r="HX546" s="10"/>
      <c r="HY546" s="10"/>
      <c r="HZ546" s="10"/>
      <c r="IA546" s="10"/>
      <c r="IB546" s="10"/>
      <c r="IC546" s="10"/>
      <c r="ID546" s="10"/>
    </row>
    <row r="547" spans="1:238" s="7" customFormat="1" ht="21" customHeight="1" x14ac:dyDescent="0.25">
      <c r="A547" s="1"/>
      <c r="B547" s="3"/>
      <c r="C547" s="3"/>
      <c r="D547" s="3"/>
      <c r="E547" s="3"/>
      <c r="F547" s="3"/>
      <c r="G547" s="3"/>
      <c r="H547" s="3"/>
      <c r="I547" s="1"/>
      <c r="J547" s="1"/>
      <c r="K547" s="1"/>
      <c r="L547" s="1"/>
      <c r="M547" s="1"/>
      <c r="N547" s="1"/>
      <c r="O547" s="1150">
        <f>O546+143654000+391305000+33600000</f>
        <v>751418200</v>
      </c>
      <c r="P547" s="1"/>
      <c r="Q547" s="383"/>
      <c r="R547" s="1"/>
      <c r="S547" s="1"/>
      <c r="T547" s="1"/>
      <c r="U547" s="1"/>
      <c r="V547" s="1"/>
      <c r="W547" s="1"/>
      <c r="X547" s="1"/>
      <c r="Y547" s="1"/>
      <c r="Z547" s="1"/>
      <c r="AA547" s="1"/>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10"/>
      <c r="DL547" s="10"/>
      <c r="DM547" s="10"/>
      <c r="DN547" s="10"/>
      <c r="DO547" s="10"/>
      <c r="DP547" s="10"/>
      <c r="DQ547" s="10"/>
      <c r="DR547" s="10"/>
      <c r="DS547" s="10"/>
      <c r="DT547" s="10"/>
      <c r="DU547" s="10"/>
      <c r="DV547" s="10"/>
      <c r="DW547" s="10"/>
      <c r="DX547" s="10"/>
      <c r="DY547" s="10"/>
      <c r="DZ547" s="10"/>
      <c r="EA547" s="10"/>
      <c r="EB547" s="10"/>
      <c r="EC547" s="10"/>
      <c r="ED547" s="10"/>
      <c r="EE547" s="10"/>
      <c r="EF547" s="10"/>
      <c r="EG547" s="10"/>
      <c r="EH547" s="10"/>
      <c r="EI547" s="10"/>
      <c r="EJ547" s="10"/>
      <c r="EK547" s="10"/>
      <c r="EL547" s="10"/>
      <c r="EM547" s="10"/>
      <c r="EN547" s="10"/>
      <c r="EO547" s="10"/>
      <c r="EP547" s="10"/>
      <c r="EQ547" s="10"/>
      <c r="ER547" s="10"/>
      <c r="ES547" s="10"/>
      <c r="ET547" s="10"/>
      <c r="EU547" s="10"/>
      <c r="EV547" s="10"/>
      <c r="EW547" s="10"/>
      <c r="EX547" s="10"/>
      <c r="EY547" s="10"/>
      <c r="EZ547" s="10"/>
      <c r="FA547" s="10"/>
      <c r="FB547" s="10"/>
      <c r="FC547" s="10"/>
      <c r="FD547" s="10"/>
      <c r="FE547" s="10"/>
      <c r="FF547" s="10"/>
      <c r="FG547" s="10"/>
      <c r="FH547" s="10"/>
      <c r="FI547" s="10"/>
      <c r="FJ547" s="10"/>
      <c r="FK547" s="10"/>
      <c r="FL547" s="10"/>
      <c r="FM547" s="10"/>
      <c r="FN547" s="10"/>
      <c r="FO547" s="10"/>
      <c r="FP547" s="10"/>
      <c r="FQ547" s="10"/>
      <c r="FR547" s="10"/>
      <c r="FS547" s="10"/>
      <c r="FT547" s="10"/>
      <c r="FU547" s="10"/>
      <c r="FV547" s="10"/>
      <c r="FW547" s="10"/>
      <c r="FX547" s="10"/>
      <c r="FY547" s="10"/>
      <c r="FZ547" s="10"/>
      <c r="GA547" s="10"/>
      <c r="GB547" s="10"/>
      <c r="GC547" s="10"/>
      <c r="GD547" s="10"/>
      <c r="GE547" s="10"/>
      <c r="GF547" s="10"/>
      <c r="GG547" s="10"/>
      <c r="GH547" s="10"/>
      <c r="GI547" s="10"/>
      <c r="GJ547" s="10"/>
      <c r="GK547" s="10"/>
      <c r="GL547" s="10"/>
      <c r="GM547" s="10"/>
      <c r="GN547" s="10"/>
      <c r="GO547" s="10"/>
      <c r="GP547" s="10"/>
      <c r="GQ547" s="10"/>
      <c r="GR547" s="10"/>
      <c r="GS547" s="10"/>
      <c r="GT547" s="10"/>
      <c r="GU547" s="10"/>
      <c r="GV547" s="10"/>
      <c r="GW547" s="10"/>
      <c r="GX547" s="10"/>
      <c r="GY547" s="10"/>
      <c r="GZ547" s="10"/>
      <c r="HA547" s="10"/>
      <c r="HB547" s="10"/>
      <c r="HC547" s="10"/>
      <c r="HD547" s="10"/>
      <c r="HE547" s="10"/>
      <c r="HF547" s="10"/>
      <c r="HG547" s="10"/>
      <c r="HH547" s="10"/>
      <c r="HI547" s="10"/>
      <c r="HJ547" s="10"/>
      <c r="HK547" s="10"/>
      <c r="HL547" s="10"/>
      <c r="HM547" s="10"/>
      <c r="HN547" s="10"/>
      <c r="HO547" s="10"/>
      <c r="HP547" s="10"/>
      <c r="HQ547" s="10"/>
      <c r="HR547" s="10"/>
      <c r="HS547" s="10"/>
      <c r="HT547" s="10"/>
      <c r="HU547" s="10"/>
      <c r="HV547" s="10"/>
      <c r="HW547" s="10"/>
      <c r="HX547" s="10"/>
      <c r="HY547" s="10"/>
      <c r="HZ547" s="10"/>
      <c r="IA547" s="10"/>
      <c r="IB547" s="10"/>
      <c r="IC547" s="10"/>
      <c r="ID547" s="10"/>
    </row>
    <row r="548" spans="1:238" s="8" customFormat="1" ht="26.25" customHeight="1" x14ac:dyDescent="0.25">
      <c r="A548" s="7"/>
      <c r="B548" s="375"/>
      <c r="C548" s="375"/>
      <c r="D548" s="375"/>
      <c r="E548" s="375"/>
      <c r="F548" s="375"/>
      <c r="G548" s="375"/>
      <c r="H548" s="375"/>
      <c r="I548" s="384"/>
      <c r="J548" s="375"/>
      <c r="K548" s="375"/>
      <c r="L548" s="375"/>
      <c r="M548" s="375"/>
      <c r="N548" s="385"/>
      <c r="O548" s="378"/>
      <c r="P548" s="375"/>
      <c r="Q548" s="375"/>
      <c r="R548" s="375"/>
      <c r="S548" s="375"/>
      <c r="T548" s="375"/>
      <c r="U548" s="398" t="s">
        <v>873</v>
      </c>
      <c r="V548" s="375"/>
      <c r="W548" s="375"/>
      <c r="X548" s="375"/>
      <c r="Y548" s="375"/>
      <c r="Z548" s="375"/>
      <c r="AA548" s="375"/>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c r="CD548" s="11"/>
      <c r="CE548" s="11"/>
      <c r="CF548" s="11"/>
      <c r="CG548" s="11"/>
      <c r="CH548" s="11"/>
      <c r="CI548" s="11"/>
      <c r="CJ548" s="11"/>
      <c r="CK548" s="11"/>
      <c r="CL548" s="11"/>
      <c r="CM548" s="11"/>
      <c r="CN548" s="11"/>
      <c r="CO548" s="11"/>
      <c r="CP548" s="11"/>
      <c r="CQ548" s="11"/>
      <c r="CR548" s="11"/>
      <c r="CS548" s="11"/>
      <c r="CT548" s="11"/>
      <c r="CU548" s="11"/>
      <c r="CV548" s="11"/>
      <c r="CW548" s="11"/>
      <c r="CX548" s="11"/>
      <c r="CY548" s="11"/>
      <c r="CZ548" s="11"/>
      <c r="DA548" s="11"/>
      <c r="DB548" s="11"/>
      <c r="DC548" s="11"/>
      <c r="DD548" s="11"/>
      <c r="DE548" s="11"/>
      <c r="DF548" s="11"/>
      <c r="DG548" s="11"/>
      <c r="DH548" s="11"/>
      <c r="DI548" s="11"/>
      <c r="DJ548" s="11"/>
      <c r="DK548" s="11"/>
      <c r="DL548" s="11"/>
      <c r="DM548" s="11"/>
      <c r="DN548" s="11"/>
      <c r="DO548" s="11"/>
      <c r="DP548" s="11"/>
      <c r="DQ548" s="11"/>
      <c r="DR548" s="11"/>
      <c r="DS548" s="11"/>
      <c r="DT548" s="11"/>
      <c r="DU548" s="11"/>
      <c r="DV548" s="11"/>
      <c r="DW548" s="11"/>
      <c r="DX548" s="11"/>
      <c r="DY548" s="11"/>
      <c r="DZ548" s="11"/>
      <c r="EA548" s="11"/>
      <c r="EB548" s="11"/>
      <c r="EC548" s="11"/>
      <c r="ED548" s="11"/>
      <c r="EE548" s="11"/>
      <c r="EF548" s="11"/>
      <c r="EG548" s="11"/>
      <c r="EH548" s="11"/>
      <c r="EI548" s="11"/>
      <c r="EJ548" s="11"/>
      <c r="EK548" s="11"/>
      <c r="EL548" s="11"/>
      <c r="EM548" s="11"/>
      <c r="EN548" s="11"/>
      <c r="EO548" s="11"/>
      <c r="EP548" s="11"/>
      <c r="EQ548" s="11"/>
      <c r="ER548" s="11"/>
      <c r="ES548" s="11"/>
      <c r="ET548" s="11"/>
      <c r="EU548" s="11"/>
      <c r="EV548" s="11"/>
      <c r="EW548" s="11"/>
      <c r="EX548" s="11"/>
      <c r="EY548" s="11"/>
      <c r="EZ548" s="11"/>
      <c r="FA548" s="11"/>
      <c r="FB548" s="11"/>
      <c r="FC548" s="11"/>
      <c r="FD548" s="11"/>
      <c r="FE548" s="11"/>
      <c r="FF548" s="11"/>
      <c r="FG548" s="11"/>
      <c r="FH548" s="11"/>
      <c r="FI548" s="11"/>
      <c r="FJ548" s="11"/>
      <c r="FK548" s="11"/>
      <c r="FL548" s="11"/>
      <c r="FM548" s="11"/>
      <c r="FN548" s="11"/>
      <c r="FO548" s="11"/>
      <c r="FP548" s="11"/>
      <c r="FQ548" s="11"/>
      <c r="FR548" s="11"/>
      <c r="FS548" s="11"/>
      <c r="FT548" s="11"/>
      <c r="FU548" s="11"/>
      <c r="FV548" s="11"/>
      <c r="FW548" s="11"/>
      <c r="FX548" s="11"/>
      <c r="FY548" s="11"/>
      <c r="FZ548" s="11"/>
      <c r="GA548" s="11"/>
      <c r="GB548" s="11"/>
      <c r="GC548" s="11"/>
      <c r="GD548" s="11"/>
      <c r="GE548" s="11"/>
      <c r="GF548" s="11"/>
      <c r="GG548" s="11"/>
      <c r="GH548" s="11"/>
      <c r="GI548" s="11"/>
      <c r="GJ548" s="11"/>
      <c r="GK548" s="11"/>
      <c r="GL548" s="11"/>
      <c r="GM548" s="11"/>
      <c r="GN548" s="11"/>
      <c r="GO548" s="11"/>
      <c r="GP548" s="11"/>
      <c r="GQ548" s="11"/>
      <c r="GR548" s="11"/>
      <c r="GS548" s="11"/>
      <c r="GT548" s="11"/>
      <c r="GU548" s="11"/>
      <c r="GV548" s="11"/>
      <c r="GW548" s="11"/>
      <c r="GX548" s="11"/>
      <c r="GY548" s="11"/>
      <c r="GZ548" s="11"/>
      <c r="HA548" s="11"/>
      <c r="HB548" s="11"/>
      <c r="HC548" s="11"/>
      <c r="HD548" s="11"/>
      <c r="HE548" s="11"/>
      <c r="HF548" s="11"/>
      <c r="HG548" s="11"/>
      <c r="HH548" s="11"/>
      <c r="HI548" s="11"/>
      <c r="HJ548" s="11"/>
      <c r="HK548" s="11"/>
      <c r="HL548" s="11"/>
      <c r="HM548" s="11"/>
      <c r="HN548" s="11"/>
      <c r="HO548" s="11"/>
      <c r="HP548" s="11"/>
      <c r="HQ548" s="11"/>
      <c r="HR548" s="11"/>
      <c r="HS548" s="11"/>
      <c r="HT548" s="11"/>
      <c r="HU548" s="11"/>
      <c r="HV548" s="11"/>
      <c r="HW548" s="11"/>
      <c r="HX548" s="11"/>
      <c r="HY548" s="11"/>
      <c r="HZ548" s="11"/>
      <c r="IA548" s="11"/>
      <c r="IB548" s="11"/>
      <c r="IC548" s="11"/>
      <c r="ID548" s="11"/>
    </row>
    <row r="549" spans="1:238" s="8" customFormat="1" ht="24.6" x14ac:dyDescent="0.25">
      <c r="A549" s="7"/>
      <c r="B549" s="386"/>
      <c r="C549" s="386"/>
      <c r="D549" s="386"/>
      <c r="E549" s="386"/>
      <c r="F549" s="386"/>
      <c r="G549" s="386"/>
      <c r="H549" s="386"/>
      <c r="I549" s="387"/>
      <c r="J549" s="397"/>
      <c r="K549" s="384"/>
      <c r="L549" s="375"/>
      <c r="M549" s="375"/>
      <c r="N549" s="375"/>
      <c r="O549" s="375"/>
      <c r="P549" s="375"/>
      <c r="Q549" s="375"/>
      <c r="R549" s="399"/>
      <c r="S549" s="375"/>
      <c r="T549" s="375"/>
      <c r="U549" s="398" t="s">
        <v>595</v>
      </c>
      <c r="V549" s="375"/>
      <c r="W549" s="375"/>
      <c r="X549" s="375"/>
      <c r="Y549" s="375"/>
      <c r="Z549" s="375"/>
      <c r="AA549" s="375"/>
    </row>
    <row r="550" spans="1:238" ht="24.6" x14ac:dyDescent="0.25">
      <c r="A550" s="7"/>
      <c r="B550" s="386"/>
      <c r="C550" s="386"/>
      <c r="D550" s="386"/>
      <c r="E550" s="386"/>
      <c r="F550" s="386"/>
      <c r="G550" s="386"/>
      <c r="H550" s="386"/>
      <c r="I550" s="388"/>
      <c r="J550" s="387"/>
      <c r="K550" s="384"/>
      <c r="L550" s="375"/>
      <c r="M550" s="375"/>
      <c r="N550" s="375"/>
      <c r="O550" s="375"/>
      <c r="P550" s="375"/>
      <c r="Q550" s="375"/>
      <c r="R550" s="375"/>
      <c r="S550" s="375"/>
      <c r="T550" s="375"/>
      <c r="U550" s="398" t="s">
        <v>9</v>
      </c>
      <c r="V550" s="375"/>
      <c r="W550" s="375"/>
      <c r="X550" s="375"/>
      <c r="Y550" s="375"/>
      <c r="Z550" s="375"/>
      <c r="AA550" s="375"/>
    </row>
    <row r="551" spans="1:238" ht="24.6" x14ac:dyDescent="0.25">
      <c r="A551" s="7"/>
      <c r="B551" s="386"/>
      <c r="C551" s="386"/>
      <c r="D551" s="386"/>
      <c r="E551" s="386"/>
      <c r="F551" s="386"/>
      <c r="G551" s="386"/>
      <c r="H551" s="386"/>
      <c r="I551" s="388"/>
      <c r="J551" s="388"/>
      <c r="K551" s="389"/>
      <c r="L551" s="389"/>
      <c r="M551" s="376"/>
      <c r="N551" s="376"/>
      <c r="O551" s="376"/>
      <c r="P551" s="376"/>
      <c r="Q551" s="376"/>
      <c r="R551" s="376"/>
      <c r="S551" s="376"/>
      <c r="T551" s="380"/>
      <c r="U551" s="379"/>
      <c r="V551" s="380"/>
      <c r="W551" s="376"/>
      <c r="X551" s="376"/>
      <c r="Y551" s="376"/>
      <c r="Z551" s="376"/>
      <c r="AA551" s="376"/>
    </row>
    <row r="552" spans="1:238" ht="24.6" x14ac:dyDescent="0.25">
      <c r="A552" s="7"/>
      <c r="B552" s="390"/>
      <c r="C552" s="390"/>
      <c r="D552" s="390"/>
      <c r="E552" s="390"/>
      <c r="F552" s="390"/>
      <c r="G552" s="390"/>
      <c r="H552" s="390"/>
      <c r="I552" s="389"/>
      <c r="J552" s="391"/>
      <c r="K552" s="389"/>
      <c r="L552" s="392"/>
      <c r="M552" s="389"/>
      <c r="N552" s="376"/>
      <c r="O552" s="376"/>
      <c r="P552" s="376"/>
      <c r="Q552" s="376"/>
      <c r="R552" s="376"/>
      <c r="S552" s="376"/>
      <c r="T552" s="380"/>
      <c r="U552" s="379"/>
      <c r="V552" s="380"/>
      <c r="W552" s="376"/>
      <c r="X552" s="376"/>
      <c r="Y552" s="376"/>
      <c r="Z552" s="376"/>
      <c r="AA552" s="376"/>
    </row>
    <row r="553" spans="1:238" ht="24.6" x14ac:dyDescent="0.25">
      <c r="A553" s="7"/>
      <c r="B553" s="390"/>
      <c r="C553" s="390"/>
      <c r="D553" s="390"/>
      <c r="E553" s="390"/>
      <c r="F553" s="390"/>
      <c r="G553" s="390"/>
      <c r="H553" s="390"/>
      <c r="I553" s="389"/>
      <c r="J553" s="391"/>
      <c r="K553" s="389"/>
      <c r="L553" s="376"/>
      <c r="M553" s="376"/>
      <c r="N553" s="376"/>
      <c r="O553" s="376"/>
      <c r="P553" s="376"/>
      <c r="Q553" s="376"/>
      <c r="R553" s="376"/>
      <c r="S553" s="376"/>
      <c r="T553" s="380"/>
      <c r="U553" s="379"/>
      <c r="V553" s="380"/>
      <c r="W553" s="376"/>
      <c r="X553" s="376"/>
      <c r="Y553" s="376"/>
      <c r="Z553" s="376"/>
      <c r="AA553" s="376"/>
    </row>
    <row r="554" spans="1:238" ht="24.6" x14ac:dyDescent="0.25">
      <c r="A554" s="8"/>
      <c r="B554" s="393"/>
      <c r="C554" s="393"/>
      <c r="D554" s="393"/>
      <c r="E554" s="393"/>
      <c r="F554" s="393"/>
      <c r="G554" s="393"/>
      <c r="H554" s="393"/>
      <c r="I554" s="384"/>
      <c r="J554" s="394"/>
      <c r="K554" s="394"/>
      <c r="L554" s="375"/>
      <c r="M554" s="377"/>
      <c r="N554" s="395"/>
      <c r="O554" s="377"/>
      <c r="P554" s="377"/>
      <c r="Q554" s="377"/>
      <c r="R554" s="377"/>
      <c r="S554" s="377"/>
      <c r="T554" s="377"/>
      <c r="U554" s="400" t="s">
        <v>871</v>
      </c>
      <c r="V554" s="377"/>
      <c r="W554" s="377"/>
      <c r="X554" s="377"/>
      <c r="Y554" s="377"/>
      <c r="Z554" s="377"/>
      <c r="AA554" s="377"/>
    </row>
    <row r="555" spans="1:238" ht="24.6" x14ac:dyDescent="0.25">
      <c r="A555" s="8"/>
      <c r="B555" s="375"/>
      <c r="C555" s="375"/>
      <c r="D555" s="375"/>
      <c r="E555" s="375"/>
      <c r="F555" s="375"/>
      <c r="G555" s="375"/>
      <c r="H555" s="375"/>
      <c r="I555" s="384"/>
      <c r="J555" s="384"/>
      <c r="K555" s="396"/>
      <c r="L555" s="375"/>
      <c r="M555" s="375"/>
      <c r="N555" s="375"/>
      <c r="O555" s="375"/>
      <c r="P555" s="375"/>
      <c r="Q555" s="375"/>
      <c r="R555" s="375"/>
      <c r="S555" s="375"/>
      <c r="T555" s="375"/>
      <c r="U555" s="398" t="s">
        <v>872</v>
      </c>
      <c r="V555" s="375"/>
      <c r="W555" s="375"/>
      <c r="X555" s="375"/>
      <c r="Y555" s="375"/>
      <c r="Z555" s="375"/>
      <c r="AA555" s="375"/>
    </row>
  </sheetData>
  <mergeCells count="27">
    <mergeCell ref="S8:V8"/>
    <mergeCell ref="A1:AA1"/>
    <mergeCell ref="A2:AA2"/>
    <mergeCell ref="A3:AA3"/>
    <mergeCell ref="A4:AA4"/>
    <mergeCell ref="A8:A10"/>
    <mergeCell ref="B8:I8"/>
    <mergeCell ref="J8:J10"/>
    <mergeCell ref="K8:K10"/>
    <mergeCell ref="L8:L10"/>
    <mergeCell ref="M8:M10"/>
    <mergeCell ref="B546:N546"/>
    <mergeCell ref="W8:W10"/>
    <mergeCell ref="X8:Z8"/>
    <mergeCell ref="AA8:AA10"/>
    <mergeCell ref="B9:H10"/>
    <mergeCell ref="I9:I10"/>
    <mergeCell ref="S9:T9"/>
    <mergeCell ref="U9:V9"/>
    <mergeCell ref="X9:X10"/>
    <mergeCell ref="Y9:Y10"/>
    <mergeCell ref="Z9:Z10"/>
    <mergeCell ref="N8:N9"/>
    <mergeCell ref="O8:O9"/>
    <mergeCell ref="P8:P9"/>
    <mergeCell ref="Q8:Q9"/>
    <mergeCell ref="R8:R9"/>
  </mergeCells>
  <printOptions horizontalCentered="1"/>
  <pageMargins left="0" right="0" top="0.39370078740157483" bottom="0.39370078740157483" header="0" footer="0"/>
  <pageSetup paperSize="154" scale="47" fitToHeight="0" orientation="landscape" r:id="rId1"/>
  <headerFooter alignWithMargins="0"/>
  <rowBreaks count="2" manualBreakCount="2">
    <brk id="225" max="26" man="1"/>
    <brk id="525" max="2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September'23</vt:lpstr>
      <vt:lpstr>DESEMBER'23</vt:lpstr>
      <vt:lpstr> Triwulan 1 2025</vt:lpstr>
      <vt:lpstr> Triwulan 2 2025pisah</vt:lpstr>
      <vt:lpstr> Semester  1 2025</vt:lpstr>
      <vt:lpstr> Triwulan 3 2025</vt:lpstr>
      <vt:lpstr> Triwulan 4 2025</vt:lpstr>
      <vt:lpstr>SMST 2 2025 </vt:lpstr>
      <vt:lpstr>2025</vt:lpstr>
      <vt:lpstr>' Semester  1 2025'!Print_Area</vt:lpstr>
      <vt:lpstr>' Triwulan 1 2025'!Print_Area</vt:lpstr>
      <vt:lpstr>' Triwulan 2 2025pisah'!Print_Area</vt:lpstr>
      <vt:lpstr>' Triwulan 3 2025'!Print_Area</vt:lpstr>
      <vt:lpstr>' Triwulan 4 2025'!Print_Area</vt:lpstr>
      <vt:lpstr>'2025'!Print_Area</vt:lpstr>
      <vt:lpstr>'DESEMBER''23'!Print_Area</vt:lpstr>
      <vt:lpstr>'September''23'!Print_Area</vt:lpstr>
      <vt:lpstr>'SMST 2 2025 '!Print_Area</vt:lpstr>
      <vt:lpstr>' Semester  1 2025'!Print_Titles</vt:lpstr>
      <vt:lpstr>' Triwulan 1 2025'!Print_Titles</vt:lpstr>
      <vt:lpstr>' Triwulan 2 2025pisah'!Print_Titles</vt:lpstr>
      <vt:lpstr>' Triwulan 3 2025'!Print_Titles</vt:lpstr>
      <vt:lpstr>' Triwulan 4 2025'!Print_Titles</vt:lpstr>
      <vt:lpstr>'2025'!Print_Titles</vt:lpstr>
      <vt:lpstr>'DESEMBER''23'!Print_Titles</vt:lpstr>
      <vt:lpstr>'September''23'!Print_Titles</vt:lpstr>
      <vt:lpstr>'SMST 2 2025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Asus</cp:lastModifiedBy>
  <cp:lastPrinted>2025-09-01T04:15:24Z</cp:lastPrinted>
  <dcterms:created xsi:type="dcterms:W3CDTF">2015-07-06T04:08:00Z</dcterms:created>
  <dcterms:modified xsi:type="dcterms:W3CDTF">2026-01-12T01:17:00Z</dcterms:modified>
</cp:coreProperties>
</file>